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 checkCompatibility="1"/>
  <mc:AlternateContent xmlns:mc="http://schemas.openxmlformats.org/markup-compatibility/2006">
    <mc:Choice Requires="x15">
      <x15ac:absPath xmlns:x15ac="http://schemas.microsoft.com/office/spreadsheetml/2010/11/ac" url="D:\MAG11\AK_VIVERO\00PLANTILLAS\004Agroquímicosx1\"/>
    </mc:Choice>
  </mc:AlternateContent>
  <xr:revisionPtr revIDLastSave="0" documentId="13_ncr:1_{BB5891C8-27A0-40AA-9C88-6EFBA615E391}" xr6:coauthVersionLast="47" xr6:coauthVersionMax="47" xr10:uidLastSave="{00000000-0000-0000-0000-000000000000}"/>
  <bookViews>
    <workbookView xWindow="-120" yWindow="-120" windowWidth="20730" windowHeight="11040" firstSheet="44" activeTab="46" xr2:uid="{00000000-000D-0000-FFFF-FFFF00000000}"/>
  </bookViews>
  <sheets>
    <sheet name="QUIMICOS070923" sheetId="1" r:id="rId1"/>
    <sheet name="QUIMICOS130923" sheetId="41" r:id="rId2"/>
    <sheet name="FERTIFOX" sheetId="6" r:id="rId3"/>
    <sheet name="Fertifox081223" sheetId="48" r:id="rId4"/>
    <sheet name="Fertifox030224" sheetId="62" r:id="rId5"/>
    <sheet name="JAPONFERTIL" sheetId="8" r:id="rId6"/>
    <sheet name="JaponAgosto" sheetId="16" r:id="rId7"/>
    <sheet name="Japon081223" sheetId="49" r:id="rId8"/>
    <sheet name="Japon030224" sheetId="63" r:id="rId9"/>
    <sheet name="Japon030224 (2)" sheetId="64" r:id="rId10"/>
    <sheet name="TEKNIPLANT" sheetId="9" r:id="rId11"/>
    <sheet name="Tekniplant081223" sheetId="50" r:id="rId12"/>
    <sheet name="Tekniplant030224" sheetId="66" r:id="rId13"/>
    <sheet name="GLACOXAN" sheetId="5" r:id="rId14"/>
    <sheet name="Glacox011023" sheetId="43" r:id="rId15"/>
    <sheet name="Glacox0810" sheetId="47" r:id="rId16"/>
    <sheet name="Glacox081223" sheetId="54" r:id="rId17"/>
    <sheet name="Glacox040124" sheetId="58" r:id="rId18"/>
    <sheet name="Glacox030224" sheetId="65" r:id="rId19"/>
    <sheet name="HORTAL" sheetId="10" r:id="rId20"/>
    <sheet name="HortalAgosto" sheetId="15" r:id="rId21"/>
    <sheet name="Hortal261023" sheetId="46" r:id="rId22"/>
    <sheet name="Hortal081223" sheetId="55" r:id="rId23"/>
    <sheet name="Hortal0812" sheetId="56" r:id="rId24"/>
    <sheet name="Hortal141223" sheetId="57" r:id="rId25"/>
    <sheet name="Hortal070124" sheetId="60" r:id="rId26"/>
    <sheet name="Hortal030224" sheetId="68" r:id="rId27"/>
    <sheet name="MAMBORETA" sheetId="11" r:id="rId28"/>
    <sheet name="Mamboretá081223" sheetId="51" r:id="rId29"/>
    <sheet name="Mamboretá030224" sheetId="67" r:id="rId30"/>
    <sheet name="AGROQVARIOS" sheetId="12" r:id="rId31"/>
    <sheet name="AgroqVarios050124" sheetId="59" r:id="rId32"/>
    <sheet name="AgroqVarios030224" sheetId="69" r:id="rId33"/>
    <sheet name="AgroqVarios080224" sheetId="70" r:id="rId34"/>
    <sheet name="AgroqxLaborat110224" sheetId="72" r:id="rId35"/>
    <sheet name="AgroqxLaborat270224" sheetId="73" r:id="rId36"/>
    <sheet name="AgroqxLaborat220324" sheetId="74" r:id="rId37"/>
    <sheet name="AgroqxLaborat270424" sheetId="75" r:id="rId38"/>
    <sheet name="AgroqxLaborat130524" sheetId="76" r:id="rId39"/>
    <sheet name="AgroqxLaborat290624" sheetId="77" r:id="rId40"/>
    <sheet name="AgroqxLaborat250724" sheetId="78" r:id="rId41"/>
    <sheet name="AgroqxLaborat170824" sheetId="80" r:id="rId42"/>
    <sheet name="AgroqxLaborat170724xabc" sheetId="79" r:id="rId43"/>
    <sheet name="AgroqxLaborat200924" sheetId="81" r:id="rId44"/>
    <sheet name="AgroqxLaborat011024" sheetId="82" r:id="rId45"/>
    <sheet name="AgroqxLaborat301024" sheetId="83" r:id="rId46"/>
    <sheet name="AgroqxLaborat300125" sheetId="84" r:id="rId47"/>
  </sheets>
  <definedNames>
    <definedName name="_xlnm.Print_Area" localSheetId="30">AGROQVARIOS!$C$3:$E$31</definedName>
    <definedName name="_xlnm.Print_Area" localSheetId="32">AgroqVarios030224!$D$3:$F$40</definedName>
    <definedName name="_xlnm.Print_Area" localSheetId="31">AgroqVarios050124!$C$3:$E$41</definedName>
    <definedName name="_xlnm.Print_Area" localSheetId="33">AgroqVarios080224!$D$3:$F$40</definedName>
    <definedName name="_xlnm.Print_Area" localSheetId="44">AgroqxLaborat011024!$D$11:$F$252</definedName>
    <definedName name="_xlnm.Print_Area" localSheetId="34">AgroqxLaborat110224!$D$9:$F$220</definedName>
    <definedName name="_xlnm.Print_Area" localSheetId="38">AgroqxLaborat130524!$D$9:$F$231</definedName>
    <definedName name="_xlnm.Print_Area" localSheetId="42">AgroqxLaborat170724xabc!$D$11:$F$251</definedName>
    <definedName name="_xlnm.Print_Area" localSheetId="41">AgroqxLaborat170824!$D$11:$F$251</definedName>
    <definedName name="_xlnm.Print_Area" localSheetId="43">AgroqxLaborat200924!$D$11:$F$252</definedName>
    <definedName name="_xlnm.Print_Area" localSheetId="36">AgroqxLaborat220324!$D$9:$F$224</definedName>
    <definedName name="_xlnm.Print_Area" localSheetId="40">AgroqxLaborat250724!$D$111:$F$117</definedName>
    <definedName name="_xlnm.Print_Area" localSheetId="35">AgroqxLaborat270224!$D$47:$F$109,AgroqxLaborat270224!$D$160:$F$188,AgroqxLaborat270224!$D$212:$F$220</definedName>
    <definedName name="_xlnm.Print_Area" localSheetId="37">AgroqxLaborat270424!$D$9:$F$226</definedName>
    <definedName name="_xlnm.Print_Area" localSheetId="39">AgroqxLaborat290624!$D$9:$F$252</definedName>
    <definedName name="_xlnm.Print_Area" localSheetId="46">AgroqxLaborat300125!$D$11:$F$254</definedName>
    <definedName name="_xlnm.Print_Area" localSheetId="45">AgroqxLaborat301024!$D$11:$F$253</definedName>
    <definedName name="_xlnm.Print_Area" localSheetId="2">FERTIFOX!$C$2:$E$20</definedName>
    <definedName name="_xlnm.Print_Area" localSheetId="4">Fertifox030224!$C$2:$E$20</definedName>
    <definedName name="_xlnm.Print_Area" localSheetId="3">Fertifox081223!$C$2:$E$20</definedName>
    <definedName name="_xlnm.Print_Area" localSheetId="14">Glacox011023!$C$5:$E$44</definedName>
    <definedName name="_xlnm.Print_Area" localSheetId="18">Glacox030224!$C$5:$E$51</definedName>
    <definedName name="_xlnm.Print_Area" localSheetId="17">Glacox040124!$C$5:$E$51</definedName>
    <definedName name="_xlnm.Print_Area" localSheetId="15">Glacox0810!$C$5:$E$45</definedName>
    <definedName name="_xlnm.Print_Area" localSheetId="16">Glacox081223!$C$5:$E$51</definedName>
    <definedName name="_xlnm.Print_Area" localSheetId="13">GLACOXAN!$C$4:$E$61</definedName>
    <definedName name="_xlnm.Print_Area" localSheetId="19">HORTAL!$C$3:$E$25</definedName>
    <definedName name="_xlnm.Print_Area" localSheetId="26">Hortal030224!$C$3:$E$43</definedName>
    <definedName name="_xlnm.Print_Area" localSheetId="25">Hortal070124!$C$3:$E$43</definedName>
    <definedName name="_xlnm.Print_Area" localSheetId="23">Hortal0812!$C$3:$E$39</definedName>
    <definedName name="_xlnm.Print_Area" localSheetId="22">Hortal081223!$C$22:$E$25</definedName>
    <definedName name="_xlnm.Print_Area" localSheetId="24">Hortal141223!$C$3:$E$43</definedName>
    <definedName name="_xlnm.Print_Area" localSheetId="21">Hortal261023!$C$22:$E$25</definedName>
    <definedName name="_xlnm.Print_Area" localSheetId="20">HortalAgosto!$C$3:$E$27</definedName>
    <definedName name="_xlnm.Print_Area" localSheetId="8">Japon030224!$C$3:$E$17</definedName>
    <definedName name="_xlnm.Print_Area" localSheetId="9">'Japon030224 (2)'!$C$3:$E$11</definedName>
    <definedName name="_xlnm.Print_Area" localSheetId="7">Japon081223!$C$3:$E$17</definedName>
    <definedName name="_xlnm.Print_Area" localSheetId="6">JaponAgosto!$C$3:$E$17</definedName>
    <definedName name="_xlnm.Print_Area" localSheetId="5">JAPONFERTIL!$C$3:$E$17</definedName>
    <definedName name="_xlnm.Print_Area" localSheetId="27">MAMBORETA!$C$3:$E$33</definedName>
    <definedName name="_xlnm.Print_Area" localSheetId="29">Mamboretá030224!$C$3:$E$32</definedName>
    <definedName name="_xlnm.Print_Area" localSheetId="28">Mamboretá081223!$C$3:$E$32</definedName>
    <definedName name="_xlnm.Print_Area" localSheetId="0">QUIMICOS070923!$C$2:$E$171</definedName>
    <definedName name="_xlnm.Print_Area" localSheetId="1">QUIMICOS130923!$C$2:$E$171</definedName>
    <definedName name="_xlnm.Print_Area" localSheetId="10">TEKNIPLANT!$C$3:$E$12</definedName>
    <definedName name="_xlnm.Print_Area" localSheetId="12">Tekniplant030224!$C$3:$E$10</definedName>
    <definedName name="_xlnm.Print_Area" localSheetId="11">Tekniplant081223!$C$3:$E$12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L218" i="84" l="1"/>
  <c r="L218" i="84"/>
  <c r="K218" i="84"/>
  <c r="I218" i="84"/>
  <c r="F218" i="84" s="1"/>
  <c r="H218" i="84"/>
  <c r="E218" i="84" s="1"/>
  <c r="AL80" i="84"/>
  <c r="AL255" i="84"/>
  <c r="L255" i="84"/>
  <c r="I255" i="84" s="1"/>
  <c r="F255" i="84" s="1"/>
  <c r="K255" i="84"/>
  <c r="H255" i="84" s="1"/>
  <c r="E255" i="84" s="1"/>
  <c r="AL254" i="84"/>
  <c r="L254" i="84"/>
  <c r="I254" i="84" s="1"/>
  <c r="F254" i="84" s="1"/>
  <c r="K254" i="84"/>
  <c r="H254" i="84" s="1"/>
  <c r="E254" i="84" s="1"/>
  <c r="AL253" i="84"/>
  <c r="L253" i="84"/>
  <c r="I253" i="84" s="1"/>
  <c r="F253" i="84" s="1"/>
  <c r="K253" i="84"/>
  <c r="H253" i="84" s="1"/>
  <c r="E253" i="84" s="1"/>
  <c r="AL252" i="84"/>
  <c r="L252" i="84"/>
  <c r="I252" i="84" s="1"/>
  <c r="F252" i="84" s="1"/>
  <c r="K252" i="84"/>
  <c r="H252" i="84" s="1"/>
  <c r="E252" i="84" s="1"/>
  <c r="AL251" i="84"/>
  <c r="L251" i="84"/>
  <c r="I251" i="84" s="1"/>
  <c r="K251" i="84"/>
  <c r="H251" i="84" s="1"/>
  <c r="AL250" i="84"/>
  <c r="L250" i="84"/>
  <c r="I250" i="84" s="1"/>
  <c r="K250" i="84"/>
  <c r="H250" i="84" s="1"/>
  <c r="AL249" i="84"/>
  <c r="L249" i="84"/>
  <c r="I249" i="84" s="1"/>
  <c r="K249" i="84"/>
  <c r="H249" i="84" s="1"/>
  <c r="AN248" i="84"/>
  <c r="AL248" i="84"/>
  <c r="L248" i="84"/>
  <c r="I248" i="84" s="1"/>
  <c r="F248" i="84" s="1"/>
  <c r="K248" i="84"/>
  <c r="H248" i="84" s="1"/>
  <c r="E248" i="84" s="1"/>
  <c r="AN247" i="84"/>
  <c r="AL247" i="84"/>
  <c r="L247" i="84"/>
  <c r="I247" i="84" s="1"/>
  <c r="F247" i="84" s="1"/>
  <c r="K247" i="84"/>
  <c r="H247" i="84" s="1"/>
  <c r="E247" i="84"/>
  <c r="AL246" i="84"/>
  <c r="L246" i="84"/>
  <c r="K246" i="84"/>
  <c r="H246" i="84" s="1"/>
  <c r="E246" i="84" s="1"/>
  <c r="I246" i="84"/>
  <c r="F246" i="84" s="1"/>
  <c r="BH245" i="84"/>
  <c r="AL245" i="84"/>
  <c r="L245" i="84"/>
  <c r="I245" i="84" s="1"/>
  <c r="F245" i="84" s="1"/>
  <c r="K245" i="84"/>
  <c r="H245" i="84" s="1"/>
  <c r="E245" i="84" s="1"/>
  <c r="AL244" i="84"/>
  <c r="L244" i="84"/>
  <c r="I244" i="84" s="1"/>
  <c r="F244" i="84" s="1"/>
  <c r="K244" i="84"/>
  <c r="H244" i="84" s="1"/>
  <c r="E244" i="84" s="1"/>
  <c r="I243" i="84"/>
  <c r="H243" i="84"/>
  <c r="I242" i="84"/>
  <c r="H242" i="84"/>
  <c r="AL241" i="84"/>
  <c r="L241" i="84"/>
  <c r="I241" i="84" s="1"/>
  <c r="F241" i="84" s="1"/>
  <c r="K241" i="84"/>
  <c r="H241" i="84" s="1"/>
  <c r="E241" i="84" s="1"/>
  <c r="AL240" i="84"/>
  <c r="L240" i="84"/>
  <c r="I240" i="84" s="1"/>
  <c r="F240" i="84" s="1"/>
  <c r="K240" i="84"/>
  <c r="H240" i="84" s="1"/>
  <c r="E240" i="84" s="1"/>
  <c r="AL239" i="84"/>
  <c r="L239" i="84"/>
  <c r="I239" i="84" s="1"/>
  <c r="F239" i="84" s="1"/>
  <c r="K239" i="84"/>
  <c r="H239" i="84" s="1"/>
  <c r="E239" i="84" s="1"/>
  <c r="I238" i="84"/>
  <c r="H238" i="84"/>
  <c r="I237" i="84"/>
  <c r="H237" i="84"/>
  <c r="AL236" i="84"/>
  <c r="L236" i="84"/>
  <c r="I236" i="84" s="1"/>
  <c r="F236" i="84" s="1"/>
  <c r="K236" i="84"/>
  <c r="H236" i="84" s="1"/>
  <c r="E236" i="84" s="1"/>
  <c r="AL235" i="84"/>
  <c r="L235" i="84"/>
  <c r="I235" i="84" s="1"/>
  <c r="F235" i="84" s="1"/>
  <c r="K235" i="84"/>
  <c r="H235" i="84" s="1"/>
  <c r="E235" i="84" s="1"/>
  <c r="AL234" i="84"/>
  <c r="L234" i="84"/>
  <c r="I234" i="84" s="1"/>
  <c r="F234" i="84" s="1"/>
  <c r="K234" i="84"/>
  <c r="H234" i="84" s="1"/>
  <c r="E234" i="84" s="1"/>
  <c r="AL233" i="84"/>
  <c r="L233" i="84"/>
  <c r="I233" i="84" s="1"/>
  <c r="F233" i="84" s="1"/>
  <c r="K233" i="84"/>
  <c r="H233" i="84" s="1"/>
  <c r="E233" i="84" s="1"/>
  <c r="AL232" i="84"/>
  <c r="L232" i="84"/>
  <c r="I232" i="84" s="1"/>
  <c r="F232" i="84" s="1"/>
  <c r="K232" i="84"/>
  <c r="H232" i="84" s="1"/>
  <c r="E232" i="84" s="1"/>
  <c r="AL231" i="84"/>
  <c r="L231" i="84"/>
  <c r="I231" i="84" s="1"/>
  <c r="F231" i="84" s="1"/>
  <c r="K231" i="84"/>
  <c r="H231" i="84" s="1"/>
  <c r="E231" i="84" s="1"/>
  <c r="AL230" i="84"/>
  <c r="L230" i="84"/>
  <c r="I230" i="84" s="1"/>
  <c r="F230" i="84" s="1"/>
  <c r="K230" i="84"/>
  <c r="H230" i="84" s="1"/>
  <c r="E230" i="84" s="1"/>
  <c r="AL229" i="84"/>
  <c r="L229" i="84"/>
  <c r="I229" i="84" s="1"/>
  <c r="F229" i="84" s="1"/>
  <c r="K229" i="84"/>
  <c r="H229" i="84" s="1"/>
  <c r="E229" i="84" s="1"/>
  <c r="AL228" i="84"/>
  <c r="L228" i="84"/>
  <c r="I228" i="84" s="1"/>
  <c r="F228" i="84" s="1"/>
  <c r="K228" i="84"/>
  <c r="H228" i="84" s="1"/>
  <c r="E228" i="84" s="1"/>
  <c r="AL227" i="84"/>
  <c r="L227" i="84"/>
  <c r="I227" i="84" s="1"/>
  <c r="F227" i="84" s="1"/>
  <c r="K227" i="84"/>
  <c r="H227" i="84" s="1"/>
  <c r="E227" i="84"/>
  <c r="L226" i="84"/>
  <c r="I226" i="84" s="1"/>
  <c r="K226" i="84"/>
  <c r="H226" i="84" s="1"/>
  <c r="L225" i="84"/>
  <c r="I225" i="84" s="1"/>
  <c r="K225" i="84"/>
  <c r="H225" i="84" s="1"/>
  <c r="AL224" i="84"/>
  <c r="L224" i="84"/>
  <c r="I224" i="84" s="1"/>
  <c r="F224" i="84" s="1"/>
  <c r="K224" i="84"/>
  <c r="H224" i="84" s="1"/>
  <c r="E224" i="84" s="1"/>
  <c r="AL223" i="84"/>
  <c r="L223" i="84"/>
  <c r="I223" i="84" s="1"/>
  <c r="F223" i="84" s="1"/>
  <c r="K223" i="84"/>
  <c r="H223" i="84" s="1"/>
  <c r="E223" i="84" s="1"/>
  <c r="AL222" i="84"/>
  <c r="L222" i="84"/>
  <c r="I222" i="84" s="1"/>
  <c r="F222" i="84" s="1"/>
  <c r="K222" i="84"/>
  <c r="H222" i="84" s="1"/>
  <c r="E222" i="84" s="1"/>
  <c r="I221" i="84"/>
  <c r="H221" i="84"/>
  <c r="I220" i="84"/>
  <c r="H220" i="84"/>
  <c r="AL219" i="84"/>
  <c r="L219" i="84"/>
  <c r="I219" i="84" s="1"/>
  <c r="F219" i="84" s="1"/>
  <c r="K219" i="84"/>
  <c r="H219" i="84" s="1"/>
  <c r="E219" i="84" s="1"/>
  <c r="AL217" i="84"/>
  <c r="L217" i="84"/>
  <c r="I217" i="84" s="1"/>
  <c r="F217" i="84" s="1"/>
  <c r="K217" i="84"/>
  <c r="H217" i="84" s="1"/>
  <c r="E217" i="84" s="1"/>
  <c r="I216" i="84"/>
  <c r="H216" i="84"/>
  <c r="L215" i="84"/>
  <c r="I215" i="84" s="1"/>
  <c r="K215" i="84"/>
  <c r="H215" i="84" s="1"/>
  <c r="AL214" i="84"/>
  <c r="L214" i="84"/>
  <c r="I214" i="84" s="1"/>
  <c r="F214" i="84" s="1"/>
  <c r="K214" i="84"/>
  <c r="H214" i="84" s="1"/>
  <c r="E214" i="84" s="1"/>
  <c r="AL213" i="84"/>
  <c r="L213" i="84"/>
  <c r="I213" i="84" s="1"/>
  <c r="F213" i="84" s="1"/>
  <c r="K213" i="84"/>
  <c r="H213" i="84" s="1"/>
  <c r="E213" i="84" s="1"/>
  <c r="AL212" i="84"/>
  <c r="L212" i="84"/>
  <c r="I212" i="84" s="1"/>
  <c r="F212" i="84" s="1"/>
  <c r="K212" i="84"/>
  <c r="H212" i="84" s="1"/>
  <c r="E212" i="84" s="1"/>
  <c r="AL211" i="84"/>
  <c r="L211" i="84"/>
  <c r="I211" i="84" s="1"/>
  <c r="F211" i="84" s="1"/>
  <c r="K211" i="84"/>
  <c r="H211" i="84" s="1"/>
  <c r="E211" i="84" s="1"/>
  <c r="AL210" i="84"/>
  <c r="L210" i="84"/>
  <c r="I210" i="84" s="1"/>
  <c r="F210" i="84" s="1"/>
  <c r="K210" i="84"/>
  <c r="H210" i="84" s="1"/>
  <c r="E210" i="84" s="1"/>
  <c r="AL209" i="84"/>
  <c r="L209" i="84"/>
  <c r="I209" i="84" s="1"/>
  <c r="F209" i="84" s="1"/>
  <c r="K209" i="84"/>
  <c r="H209" i="84" s="1"/>
  <c r="E209" i="84" s="1"/>
  <c r="L208" i="84"/>
  <c r="I208" i="84" s="1"/>
  <c r="K208" i="84"/>
  <c r="H208" i="84" s="1"/>
  <c r="L207" i="84"/>
  <c r="I207" i="84" s="1"/>
  <c r="K207" i="84"/>
  <c r="H207" i="84" s="1"/>
  <c r="AL206" i="84"/>
  <c r="L206" i="84"/>
  <c r="I206" i="84" s="1"/>
  <c r="F206" i="84" s="1"/>
  <c r="K206" i="84"/>
  <c r="H206" i="84" s="1"/>
  <c r="E206" i="84" s="1"/>
  <c r="AL205" i="84"/>
  <c r="L205" i="84"/>
  <c r="I205" i="84" s="1"/>
  <c r="F205" i="84" s="1"/>
  <c r="K205" i="84"/>
  <c r="H205" i="84" s="1"/>
  <c r="E205" i="84" s="1"/>
  <c r="AL204" i="84"/>
  <c r="L204" i="84"/>
  <c r="I204" i="84" s="1"/>
  <c r="F204" i="84" s="1"/>
  <c r="K204" i="84"/>
  <c r="H204" i="84" s="1"/>
  <c r="E204" i="84" s="1"/>
  <c r="AL203" i="84"/>
  <c r="L203" i="84"/>
  <c r="I203" i="84" s="1"/>
  <c r="F203" i="84" s="1"/>
  <c r="K203" i="84"/>
  <c r="H203" i="84" s="1"/>
  <c r="E203" i="84" s="1"/>
  <c r="AL202" i="84"/>
  <c r="L202" i="84"/>
  <c r="I202" i="84" s="1"/>
  <c r="F202" i="84" s="1"/>
  <c r="K202" i="84"/>
  <c r="H202" i="84" s="1"/>
  <c r="E202" i="84" s="1"/>
  <c r="AL201" i="84"/>
  <c r="L201" i="84"/>
  <c r="I201" i="84" s="1"/>
  <c r="F201" i="84" s="1"/>
  <c r="K201" i="84"/>
  <c r="H201" i="84" s="1"/>
  <c r="E201" i="84" s="1"/>
  <c r="AL200" i="84"/>
  <c r="L200" i="84"/>
  <c r="I200" i="84" s="1"/>
  <c r="F200" i="84" s="1"/>
  <c r="K200" i="84"/>
  <c r="H200" i="84" s="1"/>
  <c r="E200" i="84" s="1"/>
  <c r="AL199" i="84"/>
  <c r="L199" i="84"/>
  <c r="I199" i="84" s="1"/>
  <c r="F199" i="84" s="1"/>
  <c r="K199" i="84"/>
  <c r="H199" i="84" s="1"/>
  <c r="E199" i="84" s="1"/>
  <c r="AL198" i="84"/>
  <c r="L198" i="84"/>
  <c r="I198" i="84" s="1"/>
  <c r="F198" i="84" s="1"/>
  <c r="K198" i="84"/>
  <c r="H198" i="84" s="1"/>
  <c r="E198" i="84" s="1"/>
  <c r="AL197" i="84"/>
  <c r="L197" i="84"/>
  <c r="I197" i="84" s="1"/>
  <c r="F197" i="84" s="1"/>
  <c r="K197" i="84"/>
  <c r="H197" i="84" s="1"/>
  <c r="E197" i="84" s="1"/>
  <c r="AL196" i="84"/>
  <c r="L196" i="84"/>
  <c r="I196" i="84" s="1"/>
  <c r="F196" i="84" s="1"/>
  <c r="K196" i="84"/>
  <c r="H196" i="84" s="1"/>
  <c r="E196" i="84" s="1"/>
  <c r="I195" i="84"/>
  <c r="H195" i="84"/>
  <c r="L194" i="84"/>
  <c r="I194" i="84" s="1"/>
  <c r="K194" i="84"/>
  <c r="H194" i="84"/>
  <c r="AL193" i="84"/>
  <c r="L193" i="84"/>
  <c r="I193" i="84" s="1"/>
  <c r="F193" i="84" s="1"/>
  <c r="K193" i="84"/>
  <c r="H193" i="84" s="1"/>
  <c r="E193" i="84" s="1"/>
  <c r="AL192" i="84"/>
  <c r="L192" i="84"/>
  <c r="I192" i="84" s="1"/>
  <c r="F192" i="84" s="1"/>
  <c r="K192" i="84"/>
  <c r="H192" i="84" s="1"/>
  <c r="E192" i="84" s="1"/>
  <c r="AL191" i="84"/>
  <c r="L191" i="84"/>
  <c r="I191" i="84" s="1"/>
  <c r="F191" i="84" s="1"/>
  <c r="K191" i="84"/>
  <c r="H191" i="84" s="1"/>
  <c r="E191" i="84" s="1"/>
  <c r="AL190" i="84"/>
  <c r="L190" i="84"/>
  <c r="I190" i="84" s="1"/>
  <c r="F190" i="84" s="1"/>
  <c r="K190" i="84"/>
  <c r="H190" i="84" s="1"/>
  <c r="E190" i="84" s="1"/>
  <c r="AL189" i="84"/>
  <c r="L189" i="84"/>
  <c r="I189" i="84" s="1"/>
  <c r="F189" i="84" s="1"/>
  <c r="K189" i="84"/>
  <c r="H189" i="84" s="1"/>
  <c r="E189" i="84" s="1"/>
  <c r="AL188" i="84"/>
  <c r="L188" i="84"/>
  <c r="I188" i="84" s="1"/>
  <c r="F188" i="84" s="1"/>
  <c r="K188" i="84"/>
  <c r="H188" i="84"/>
  <c r="E188" i="84" s="1"/>
  <c r="AL187" i="84"/>
  <c r="L187" i="84"/>
  <c r="I187" i="84" s="1"/>
  <c r="F187" i="84" s="1"/>
  <c r="K187" i="84"/>
  <c r="H187" i="84"/>
  <c r="E187" i="84" s="1"/>
  <c r="I186" i="84"/>
  <c r="H186" i="84"/>
  <c r="I185" i="84"/>
  <c r="H185" i="84"/>
  <c r="AL184" i="84"/>
  <c r="L184" i="84"/>
  <c r="I184" i="84" s="1"/>
  <c r="F184" i="84" s="1"/>
  <c r="K184" i="84"/>
  <c r="H184" i="84"/>
  <c r="E184" i="84" s="1"/>
  <c r="AL183" i="84"/>
  <c r="L183" i="84"/>
  <c r="I183" i="84" s="1"/>
  <c r="F183" i="84" s="1"/>
  <c r="K183" i="84"/>
  <c r="H183" i="84"/>
  <c r="E183" i="84" s="1"/>
  <c r="I182" i="84"/>
  <c r="H182" i="84"/>
  <c r="I181" i="84"/>
  <c r="H181" i="84"/>
  <c r="AL180" i="84"/>
  <c r="L180" i="84"/>
  <c r="I180" i="84" s="1"/>
  <c r="F180" i="84" s="1"/>
  <c r="K180" i="84"/>
  <c r="H180" i="84" s="1"/>
  <c r="E180" i="84" s="1"/>
  <c r="AL179" i="84"/>
  <c r="L179" i="84"/>
  <c r="I179" i="84" s="1"/>
  <c r="F179" i="84" s="1"/>
  <c r="K179" i="84"/>
  <c r="H179" i="84" s="1"/>
  <c r="E179" i="84" s="1"/>
  <c r="AL178" i="84"/>
  <c r="L178" i="84"/>
  <c r="I178" i="84" s="1"/>
  <c r="F178" i="84" s="1"/>
  <c r="K178" i="84"/>
  <c r="H178" i="84" s="1"/>
  <c r="E178" i="84" s="1"/>
  <c r="AL177" i="84"/>
  <c r="L177" i="84"/>
  <c r="I177" i="84" s="1"/>
  <c r="F177" i="84" s="1"/>
  <c r="K177" i="84"/>
  <c r="H177" i="84" s="1"/>
  <c r="E177" i="84" s="1"/>
  <c r="AL176" i="84"/>
  <c r="L176" i="84"/>
  <c r="I176" i="84" s="1"/>
  <c r="F176" i="84" s="1"/>
  <c r="K176" i="84"/>
  <c r="H176" i="84" s="1"/>
  <c r="E176" i="84" s="1"/>
  <c r="AL175" i="84"/>
  <c r="L175" i="84"/>
  <c r="I175" i="84" s="1"/>
  <c r="F175" i="84" s="1"/>
  <c r="K175" i="84"/>
  <c r="H175" i="84" s="1"/>
  <c r="E175" i="84" s="1"/>
  <c r="AL174" i="84"/>
  <c r="L174" i="84"/>
  <c r="I174" i="84" s="1"/>
  <c r="F174" i="84" s="1"/>
  <c r="K174" i="84"/>
  <c r="H174" i="84" s="1"/>
  <c r="E174" i="84" s="1"/>
  <c r="AL173" i="84"/>
  <c r="L173" i="84"/>
  <c r="I173" i="84" s="1"/>
  <c r="F173" i="84" s="1"/>
  <c r="K173" i="84"/>
  <c r="H173" i="84" s="1"/>
  <c r="E173" i="84" s="1"/>
  <c r="AL172" i="84"/>
  <c r="L172" i="84"/>
  <c r="I172" i="84" s="1"/>
  <c r="F172" i="84" s="1"/>
  <c r="K172" i="84"/>
  <c r="H172" i="84" s="1"/>
  <c r="E172" i="84" s="1"/>
  <c r="AL171" i="84"/>
  <c r="L171" i="84"/>
  <c r="I171" i="84" s="1"/>
  <c r="F171" i="84" s="1"/>
  <c r="K171" i="84"/>
  <c r="H171" i="84" s="1"/>
  <c r="E171" i="84" s="1"/>
  <c r="AL170" i="84"/>
  <c r="L170" i="84"/>
  <c r="I170" i="84" s="1"/>
  <c r="F170" i="84" s="1"/>
  <c r="K170" i="84"/>
  <c r="H170" i="84" s="1"/>
  <c r="E170" i="84" s="1"/>
  <c r="AL169" i="84"/>
  <c r="L169" i="84"/>
  <c r="I169" i="84" s="1"/>
  <c r="F169" i="84" s="1"/>
  <c r="K169" i="84"/>
  <c r="H169" i="84" s="1"/>
  <c r="E169" i="84" s="1"/>
  <c r="AL168" i="84"/>
  <c r="L168" i="84"/>
  <c r="I168" i="84" s="1"/>
  <c r="F168" i="84" s="1"/>
  <c r="K168" i="84"/>
  <c r="H168" i="84" s="1"/>
  <c r="E168" i="84" s="1"/>
  <c r="AL167" i="84"/>
  <c r="L167" i="84"/>
  <c r="I167" i="84" s="1"/>
  <c r="F167" i="84" s="1"/>
  <c r="K167" i="84"/>
  <c r="H167" i="84" s="1"/>
  <c r="E167" i="84" s="1"/>
  <c r="AL166" i="84"/>
  <c r="L166" i="84"/>
  <c r="I166" i="84" s="1"/>
  <c r="F166" i="84" s="1"/>
  <c r="K166" i="84"/>
  <c r="H166" i="84" s="1"/>
  <c r="E166" i="84" s="1"/>
  <c r="AL165" i="84"/>
  <c r="L165" i="84"/>
  <c r="I165" i="84" s="1"/>
  <c r="F165" i="84" s="1"/>
  <c r="K165" i="84"/>
  <c r="H165" i="84" s="1"/>
  <c r="E165" i="84" s="1"/>
  <c r="AL164" i="84"/>
  <c r="L164" i="84"/>
  <c r="I164" i="84" s="1"/>
  <c r="F164" i="84" s="1"/>
  <c r="K164" i="84"/>
  <c r="H164" i="84" s="1"/>
  <c r="E164" i="84" s="1"/>
  <c r="AL163" i="84"/>
  <c r="L163" i="84"/>
  <c r="I163" i="84" s="1"/>
  <c r="F163" i="84" s="1"/>
  <c r="K163" i="84"/>
  <c r="H163" i="84" s="1"/>
  <c r="E163" i="84" s="1"/>
  <c r="AL162" i="84"/>
  <c r="L162" i="84"/>
  <c r="I162" i="84" s="1"/>
  <c r="F162" i="84" s="1"/>
  <c r="K162" i="84"/>
  <c r="H162" i="84" s="1"/>
  <c r="E162" i="84" s="1"/>
  <c r="L161" i="84"/>
  <c r="I161" i="84" s="1"/>
  <c r="K161" i="84"/>
  <c r="H161" i="84" s="1"/>
  <c r="L160" i="84"/>
  <c r="I160" i="84" s="1"/>
  <c r="K160" i="84"/>
  <c r="H160" i="84" s="1"/>
  <c r="AL159" i="84"/>
  <c r="L159" i="84"/>
  <c r="I159" i="84" s="1"/>
  <c r="K159" i="84"/>
  <c r="H159" i="84" s="1"/>
  <c r="AL158" i="84"/>
  <c r="L158" i="84"/>
  <c r="I158" i="84" s="1"/>
  <c r="F158" i="84" s="1"/>
  <c r="K158" i="84"/>
  <c r="H158" i="84" s="1"/>
  <c r="E158" i="84" s="1"/>
  <c r="AL157" i="84"/>
  <c r="L157" i="84"/>
  <c r="I157" i="84" s="1"/>
  <c r="F157" i="84" s="1"/>
  <c r="K157" i="84"/>
  <c r="H157" i="84" s="1"/>
  <c r="E157" i="84" s="1"/>
  <c r="AL156" i="84"/>
  <c r="L156" i="84"/>
  <c r="I156" i="84" s="1"/>
  <c r="F156" i="84" s="1"/>
  <c r="K156" i="84"/>
  <c r="H156" i="84" s="1"/>
  <c r="E156" i="84" s="1"/>
  <c r="I155" i="84"/>
  <c r="H155" i="84"/>
  <c r="I154" i="84"/>
  <c r="H154" i="84"/>
  <c r="AL153" i="84"/>
  <c r="L153" i="84"/>
  <c r="I153" i="84" s="1"/>
  <c r="F153" i="84" s="1"/>
  <c r="K153" i="84"/>
  <c r="H153" i="84" s="1"/>
  <c r="E153" i="84" s="1"/>
  <c r="AL152" i="84"/>
  <c r="L152" i="84"/>
  <c r="I152" i="84" s="1"/>
  <c r="F152" i="84" s="1"/>
  <c r="K152" i="84"/>
  <c r="H152" i="84" s="1"/>
  <c r="E152" i="84" s="1"/>
  <c r="AL151" i="84"/>
  <c r="L151" i="84"/>
  <c r="K151" i="84"/>
  <c r="H151" i="84" s="1"/>
  <c r="E151" i="84" s="1"/>
  <c r="I151" i="84"/>
  <c r="F151" i="84" s="1"/>
  <c r="I150" i="84"/>
  <c r="H150" i="84"/>
  <c r="I149" i="84"/>
  <c r="H149" i="84"/>
  <c r="AL148" i="84"/>
  <c r="L148" i="84"/>
  <c r="I148" i="84" s="1"/>
  <c r="F148" i="84" s="1"/>
  <c r="K148" i="84"/>
  <c r="H148" i="84" s="1"/>
  <c r="E148" i="84" s="1"/>
  <c r="AL147" i="84"/>
  <c r="L147" i="84"/>
  <c r="I147" i="84" s="1"/>
  <c r="F147" i="84" s="1"/>
  <c r="K147" i="84"/>
  <c r="H147" i="84" s="1"/>
  <c r="E147" i="84" s="1"/>
  <c r="AL146" i="84"/>
  <c r="L146" i="84"/>
  <c r="I146" i="84" s="1"/>
  <c r="F146" i="84" s="1"/>
  <c r="K146" i="84"/>
  <c r="H146" i="84" s="1"/>
  <c r="E146" i="84" s="1"/>
  <c r="AL145" i="84"/>
  <c r="L145" i="84"/>
  <c r="I145" i="84" s="1"/>
  <c r="F145" i="84" s="1"/>
  <c r="K145" i="84"/>
  <c r="H145" i="84" s="1"/>
  <c r="E145" i="84" s="1"/>
  <c r="AL144" i="84"/>
  <c r="L144" i="84"/>
  <c r="I144" i="84" s="1"/>
  <c r="F144" i="84" s="1"/>
  <c r="K144" i="84"/>
  <c r="H144" i="84" s="1"/>
  <c r="E144" i="84" s="1"/>
  <c r="AL143" i="84"/>
  <c r="L143" i="84"/>
  <c r="I143" i="84" s="1"/>
  <c r="F143" i="84" s="1"/>
  <c r="K143" i="84"/>
  <c r="H143" i="84" s="1"/>
  <c r="E143" i="84" s="1"/>
  <c r="AL142" i="84"/>
  <c r="L142" i="84"/>
  <c r="I142" i="84" s="1"/>
  <c r="F142" i="84" s="1"/>
  <c r="K142" i="84"/>
  <c r="H142" i="84" s="1"/>
  <c r="E142" i="84" s="1"/>
  <c r="AL141" i="84"/>
  <c r="L141" i="84"/>
  <c r="I141" i="84" s="1"/>
  <c r="F141" i="84" s="1"/>
  <c r="K141" i="84"/>
  <c r="H141" i="84" s="1"/>
  <c r="E141" i="84" s="1"/>
  <c r="AL140" i="84"/>
  <c r="L140" i="84"/>
  <c r="I140" i="84" s="1"/>
  <c r="F140" i="84" s="1"/>
  <c r="K140" i="84"/>
  <c r="H140" i="84" s="1"/>
  <c r="E140" i="84" s="1"/>
  <c r="AL139" i="84"/>
  <c r="L139" i="84"/>
  <c r="I139" i="84" s="1"/>
  <c r="F139" i="84" s="1"/>
  <c r="K139" i="84"/>
  <c r="H139" i="84" s="1"/>
  <c r="E139" i="84" s="1"/>
  <c r="AL138" i="84"/>
  <c r="L138" i="84"/>
  <c r="I138" i="84" s="1"/>
  <c r="F138" i="84" s="1"/>
  <c r="K138" i="84"/>
  <c r="H138" i="84" s="1"/>
  <c r="E138" i="84" s="1"/>
  <c r="AL137" i="84"/>
  <c r="L137" i="84"/>
  <c r="I137" i="84" s="1"/>
  <c r="F137" i="84" s="1"/>
  <c r="K137" i="84"/>
  <c r="H137" i="84" s="1"/>
  <c r="E137" i="84" s="1"/>
  <c r="AL136" i="84"/>
  <c r="L136" i="84"/>
  <c r="I136" i="84" s="1"/>
  <c r="F136" i="84" s="1"/>
  <c r="K136" i="84"/>
  <c r="H136" i="84" s="1"/>
  <c r="E136" i="84" s="1"/>
  <c r="AL135" i="84"/>
  <c r="L135" i="84"/>
  <c r="I135" i="84" s="1"/>
  <c r="F135" i="84" s="1"/>
  <c r="K135" i="84"/>
  <c r="H135" i="84" s="1"/>
  <c r="E135" i="84" s="1"/>
  <c r="AL134" i="84"/>
  <c r="L134" i="84"/>
  <c r="I134" i="84" s="1"/>
  <c r="F134" i="84" s="1"/>
  <c r="K134" i="84"/>
  <c r="H134" i="84" s="1"/>
  <c r="E134" i="84" s="1"/>
  <c r="AL133" i="84"/>
  <c r="L133" i="84"/>
  <c r="I133" i="84" s="1"/>
  <c r="F133" i="84" s="1"/>
  <c r="K133" i="84"/>
  <c r="H133" i="84" s="1"/>
  <c r="E133" i="84" s="1"/>
  <c r="AL132" i="84"/>
  <c r="L132" i="84"/>
  <c r="I132" i="84" s="1"/>
  <c r="F132" i="84" s="1"/>
  <c r="K132" i="84"/>
  <c r="H132" i="84" s="1"/>
  <c r="E132" i="84" s="1"/>
  <c r="AL131" i="84"/>
  <c r="L131" i="84"/>
  <c r="I131" i="84" s="1"/>
  <c r="F131" i="84" s="1"/>
  <c r="K131" i="84"/>
  <c r="H131" i="84" s="1"/>
  <c r="E131" i="84" s="1"/>
  <c r="AL130" i="84"/>
  <c r="L130" i="84"/>
  <c r="I130" i="84" s="1"/>
  <c r="F130" i="84" s="1"/>
  <c r="K130" i="84"/>
  <c r="H130" i="84" s="1"/>
  <c r="E130" i="84" s="1"/>
  <c r="AL129" i="84"/>
  <c r="L129" i="84"/>
  <c r="I129" i="84" s="1"/>
  <c r="F129" i="84" s="1"/>
  <c r="K129" i="84"/>
  <c r="H129" i="84" s="1"/>
  <c r="E129" i="84" s="1"/>
  <c r="AL128" i="84"/>
  <c r="L128" i="84"/>
  <c r="I128" i="84" s="1"/>
  <c r="F128" i="84" s="1"/>
  <c r="K128" i="84"/>
  <c r="H128" i="84" s="1"/>
  <c r="E128" i="84" s="1"/>
  <c r="AL127" i="84"/>
  <c r="L127" i="84"/>
  <c r="I127" i="84" s="1"/>
  <c r="F127" i="84" s="1"/>
  <c r="K127" i="84"/>
  <c r="H127" i="84" s="1"/>
  <c r="E127" i="84" s="1"/>
  <c r="AL126" i="84"/>
  <c r="L126" i="84"/>
  <c r="I126" i="84" s="1"/>
  <c r="F126" i="84" s="1"/>
  <c r="K126" i="84"/>
  <c r="H126" i="84" s="1"/>
  <c r="E126" i="84" s="1"/>
  <c r="AL125" i="84"/>
  <c r="L125" i="84"/>
  <c r="I125" i="84" s="1"/>
  <c r="F125" i="84" s="1"/>
  <c r="K125" i="84"/>
  <c r="H125" i="84" s="1"/>
  <c r="E125" i="84" s="1"/>
  <c r="AL124" i="84"/>
  <c r="L124" i="84"/>
  <c r="I124" i="84" s="1"/>
  <c r="F124" i="84" s="1"/>
  <c r="K124" i="84"/>
  <c r="H124" i="84" s="1"/>
  <c r="E124" i="84" s="1"/>
  <c r="AL123" i="84"/>
  <c r="L123" i="84"/>
  <c r="I123" i="84" s="1"/>
  <c r="F123" i="84" s="1"/>
  <c r="K123" i="84"/>
  <c r="H123" i="84" s="1"/>
  <c r="E123" i="84" s="1"/>
  <c r="AL122" i="84"/>
  <c r="L122" i="84"/>
  <c r="I122" i="84" s="1"/>
  <c r="F122" i="84" s="1"/>
  <c r="K122" i="84"/>
  <c r="H122" i="84" s="1"/>
  <c r="E122" i="84" s="1"/>
  <c r="AL121" i="84"/>
  <c r="L121" i="84"/>
  <c r="I121" i="84" s="1"/>
  <c r="F121" i="84" s="1"/>
  <c r="K121" i="84"/>
  <c r="H121" i="84" s="1"/>
  <c r="E121" i="84" s="1"/>
  <c r="L120" i="84"/>
  <c r="I120" i="84" s="1"/>
  <c r="K120" i="84"/>
  <c r="H120" i="84" s="1"/>
  <c r="L119" i="84"/>
  <c r="I119" i="84" s="1"/>
  <c r="K119" i="84"/>
  <c r="H119" i="84" s="1"/>
  <c r="AL118" i="84"/>
  <c r="L118" i="84"/>
  <c r="I118" i="84" s="1"/>
  <c r="F118" i="84" s="1"/>
  <c r="K118" i="84"/>
  <c r="H118" i="84" s="1"/>
  <c r="E118" i="84" s="1"/>
  <c r="AL117" i="84"/>
  <c r="L117" i="84"/>
  <c r="I117" i="84" s="1"/>
  <c r="F117" i="84" s="1"/>
  <c r="K117" i="84"/>
  <c r="H117" i="84" s="1"/>
  <c r="E117" i="84" s="1"/>
  <c r="AL116" i="84"/>
  <c r="L116" i="84"/>
  <c r="I116" i="84" s="1"/>
  <c r="F116" i="84" s="1"/>
  <c r="K116" i="84"/>
  <c r="H116" i="84" s="1"/>
  <c r="E116" i="84" s="1"/>
  <c r="AL115" i="84"/>
  <c r="L115" i="84"/>
  <c r="I115" i="84" s="1"/>
  <c r="F115" i="84" s="1"/>
  <c r="K115" i="84"/>
  <c r="H115" i="84" s="1"/>
  <c r="E115" i="84" s="1"/>
  <c r="AL114" i="84"/>
  <c r="L114" i="84"/>
  <c r="I114" i="84" s="1"/>
  <c r="F114" i="84" s="1"/>
  <c r="K114" i="84"/>
  <c r="H114" i="84" s="1"/>
  <c r="E114" i="84" s="1"/>
  <c r="AL113" i="84"/>
  <c r="L113" i="84"/>
  <c r="I113" i="84" s="1"/>
  <c r="F113" i="84" s="1"/>
  <c r="K113" i="84"/>
  <c r="H113" i="84" s="1"/>
  <c r="E113" i="84" s="1"/>
  <c r="L112" i="84"/>
  <c r="I112" i="84" s="1"/>
  <c r="K112" i="84"/>
  <c r="H112" i="84" s="1"/>
  <c r="AL111" i="84"/>
  <c r="L111" i="84"/>
  <c r="I111" i="84" s="1"/>
  <c r="K111" i="84"/>
  <c r="H111" i="84" s="1"/>
  <c r="AL110" i="84"/>
  <c r="L110" i="84"/>
  <c r="I110" i="84" s="1"/>
  <c r="F110" i="84" s="1"/>
  <c r="K110" i="84"/>
  <c r="H110" i="84" s="1"/>
  <c r="E110" i="84" s="1"/>
  <c r="AL109" i="84"/>
  <c r="L109" i="84"/>
  <c r="I109" i="84" s="1"/>
  <c r="F109" i="84" s="1"/>
  <c r="K109" i="84"/>
  <c r="H109" i="84" s="1"/>
  <c r="E109" i="84" s="1"/>
  <c r="AL108" i="84"/>
  <c r="L108" i="84"/>
  <c r="I108" i="84" s="1"/>
  <c r="F108" i="84" s="1"/>
  <c r="K108" i="84"/>
  <c r="H108" i="84" s="1"/>
  <c r="E108" i="84" s="1"/>
  <c r="L107" i="84"/>
  <c r="I107" i="84" s="1"/>
  <c r="K107" i="84"/>
  <c r="H107" i="84" s="1"/>
  <c r="AL106" i="84"/>
  <c r="L106" i="84"/>
  <c r="I106" i="84" s="1"/>
  <c r="F106" i="84" s="1"/>
  <c r="K106" i="84"/>
  <c r="H106" i="84" s="1"/>
  <c r="E106" i="84" s="1"/>
  <c r="AL105" i="84"/>
  <c r="L105" i="84"/>
  <c r="I105" i="84" s="1"/>
  <c r="F105" i="84" s="1"/>
  <c r="K105" i="84"/>
  <c r="H105" i="84" s="1"/>
  <c r="E105" i="84" s="1"/>
  <c r="AL104" i="84"/>
  <c r="L104" i="84"/>
  <c r="I104" i="84" s="1"/>
  <c r="F104" i="84" s="1"/>
  <c r="K104" i="84"/>
  <c r="H104" i="84"/>
  <c r="E104" i="84" s="1"/>
  <c r="L103" i="84"/>
  <c r="I103" i="84" s="1"/>
  <c r="K103" i="84"/>
  <c r="H103" i="84" s="1"/>
  <c r="AL102" i="84"/>
  <c r="L102" i="84"/>
  <c r="I102" i="84" s="1"/>
  <c r="F102" i="84" s="1"/>
  <c r="K102" i="84"/>
  <c r="H102" i="84"/>
  <c r="E102" i="84" s="1"/>
  <c r="AL101" i="84"/>
  <c r="L101" i="84"/>
  <c r="I101" i="84" s="1"/>
  <c r="F101" i="84" s="1"/>
  <c r="K101" i="84"/>
  <c r="H101" i="84" s="1"/>
  <c r="E101" i="84" s="1"/>
  <c r="AL100" i="84"/>
  <c r="L100" i="84"/>
  <c r="I100" i="84" s="1"/>
  <c r="F100" i="84" s="1"/>
  <c r="K100" i="84"/>
  <c r="H100" i="84" s="1"/>
  <c r="E100" i="84" s="1"/>
  <c r="AL99" i="84"/>
  <c r="L99" i="84"/>
  <c r="I99" i="84" s="1"/>
  <c r="F99" i="84" s="1"/>
  <c r="K99" i="84"/>
  <c r="H99" i="84" s="1"/>
  <c r="E99" i="84" s="1"/>
  <c r="AL98" i="84"/>
  <c r="L98" i="84"/>
  <c r="I98" i="84" s="1"/>
  <c r="F98" i="84" s="1"/>
  <c r="K98" i="84"/>
  <c r="H98" i="84" s="1"/>
  <c r="E98" i="84" s="1"/>
  <c r="L97" i="84"/>
  <c r="I97" i="84" s="1"/>
  <c r="K97" i="84"/>
  <c r="H97" i="84" s="1"/>
  <c r="I96" i="84"/>
  <c r="H96" i="84"/>
  <c r="AL95" i="84"/>
  <c r="L95" i="84"/>
  <c r="I95" i="84" s="1"/>
  <c r="F95" i="84" s="1"/>
  <c r="K95" i="84"/>
  <c r="H95" i="84" s="1"/>
  <c r="E95" i="84" s="1"/>
  <c r="AL94" i="84"/>
  <c r="L94" i="84"/>
  <c r="I94" i="84" s="1"/>
  <c r="F94" i="84" s="1"/>
  <c r="K94" i="84"/>
  <c r="H94" i="84" s="1"/>
  <c r="E94" i="84" s="1"/>
  <c r="AL93" i="84"/>
  <c r="L93" i="84"/>
  <c r="I93" i="84" s="1"/>
  <c r="F93" i="84" s="1"/>
  <c r="K93" i="84"/>
  <c r="H93" i="84" s="1"/>
  <c r="E93" i="84" s="1"/>
  <c r="AL92" i="84"/>
  <c r="L92" i="84"/>
  <c r="I92" i="84" s="1"/>
  <c r="F92" i="84" s="1"/>
  <c r="K92" i="84"/>
  <c r="H92" i="84" s="1"/>
  <c r="E92" i="84" s="1"/>
  <c r="AL91" i="84"/>
  <c r="L91" i="84"/>
  <c r="I91" i="84" s="1"/>
  <c r="F91" i="84" s="1"/>
  <c r="K91" i="84"/>
  <c r="H91" i="84" s="1"/>
  <c r="E91" i="84"/>
  <c r="AL90" i="84"/>
  <c r="L90" i="84"/>
  <c r="I90" i="84" s="1"/>
  <c r="F90" i="84" s="1"/>
  <c r="K90" i="84"/>
  <c r="H90" i="84" s="1"/>
  <c r="E90" i="84" s="1"/>
  <c r="L89" i="84"/>
  <c r="I89" i="84" s="1"/>
  <c r="K89" i="84"/>
  <c r="H89" i="84" s="1"/>
  <c r="AL88" i="84"/>
  <c r="L88" i="84"/>
  <c r="I88" i="84" s="1"/>
  <c r="K88" i="84"/>
  <c r="H88" i="84" s="1"/>
  <c r="AL87" i="84"/>
  <c r="L87" i="84"/>
  <c r="I87" i="84" s="1"/>
  <c r="F87" i="84" s="1"/>
  <c r="K87" i="84"/>
  <c r="H87" i="84" s="1"/>
  <c r="E87" i="84" s="1"/>
  <c r="AL86" i="84"/>
  <c r="L86" i="84"/>
  <c r="I86" i="84" s="1"/>
  <c r="F86" i="84" s="1"/>
  <c r="K86" i="84"/>
  <c r="H86" i="84" s="1"/>
  <c r="E86" i="84" s="1"/>
  <c r="AL85" i="84"/>
  <c r="L85" i="84"/>
  <c r="I85" i="84" s="1"/>
  <c r="F85" i="84" s="1"/>
  <c r="K85" i="84"/>
  <c r="H85" i="84" s="1"/>
  <c r="E85" i="84" s="1"/>
  <c r="AL84" i="84"/>
  <c r="L84" i="84"/>
  <c r="I84" i="84" s="1"/>
  <c r="F84" i="84" s="1"/>
  <c r="K84" i="84"/>
  <c r="H84" i="84" s="1"/>
  <c r="E84" i="84" s="1"/>
  <c r="AL83" i="84"/>
  <c r="L83" i="84"/>
  <c r="I83" i="84" s="1"/>
  <c r="F83" i="84" s="1"/>
  <c r="K83" i="84"/>
  <c r="H83" i="84" s="1"/>
  <c r="E83" i="84" s="1"/>
  <c r="AL82" i="84"/>
  <c r="L82" i="84"/>
  <c r="I82" i="84" s="1"/>
  <c r="F82" i="84" s="1"/>
  <c r="K82" i="84"/>
  <c r="H82" i="84" s="1"/>
  <c r="E82" i="84" s="1"/>
  <c r="AL81" i="84"/>
  <c r="L81" i="84"/>
  <c r="I81" i="84" s="1"/>
  <c r="F81" i="84" s="1"/>
  <c r="K81" i="84"/>
  <c r="H81" i="84" s="1"/>
  <c r="E81" i="84" s="1"/>
  <c r="L80" i="84"/>
  <c r="I80" i="84" s="1"/>
  <c r="F80" i="84" s="1"/>
  <c r="K80" i="84"/>
  <c r="H80" i="84" s="1"/>
  <c r="E80" i="84" s="1"/>
  <c r="AL79" i="84"/>
  <c r="L79" i="84"/>
  <c r="I79" i="84" s="1"/>
  <c r="F79" i="84" s="1"/>
  <c r="K79" i="84"/>
  <c r="H79" i="84" s="1"/>
  <c r="E79" i="84" s="1"/>
  <c r="AL78" i="84"/>
  <c r="L78" i="84"/>
  <c r="I78" i="84" s="1"/>
  <c r="F78" i="84" s="1"/>
  <c r="K78" i="84"/>
  <c r="H78" i="84" s="1"/>
  <c r="E78" i="84" s="1"/>
  <c r="AL77" i="84"/>
  <c r="L77" i="84"/>
  <c r="I77" i="84" s="1"/>
  <c r="F77" i="84" s="1"/>
  <c r="K77" i="84"/>
  <c r="H77" i="84" s="1"/>
  <c r="E77" i="84" s="1"/>
  <c r="L76" i="84"/>
  <c r="I76" i="84" s="1"/>
  <c r="K76" i="84"/>
  <c r="H76" i="84" s="1"/>
  <c r="L75" i="84"/>
  <c r="I75" i="84" s="1"/>
  <c r="K75" i="84"/>
  <c r="H75" i="84" s="1"/>
  <c r="AL74" i="84"/>
  <c r="L74" i="84"/>
  <c r="I74" i="84" s="1"/>
  <c r="F74" i="84" s="1"/>
  <c r="K74" i="84"/>
  <c r="H74" i="84" s="1"/>
  <c r="E74" i="84" s="1"/>
  <c r="AL73" i="84"/>
  <c r="L73" i="84"/>
  <c r="I73" i="84" s="1"/>
  <c r="F73" i="84" s="1"/>
  <c r="K73" i="84"/>
  <c r="H73" i="84" s="1"/>
  <c r="E73" i="84" s="1"/>
  <c r="AL72" i="84"/>
  <c r="L72" i="84"/>
  <c r="I72" i="84" s="1"/>
  <c r="F72" i="84" s="1"/>
  <c r="K72" i="84"/>
  <c r="H72" i="84" s="1"/>
  <c r="E72" i="84" s="1"/>
  <c r="AL71" i="84"/>
  <c r="L71" i="84"/>
  <c r="I71" i="84" s="1"/>
  <c r="F71" i="84" s="1"/>
  <c r="K71" i="84"/>
  <c r="H71" i="84" s="1"/>
  <c r="E71" i="84" s="1"/>
  <c r="AL70" i="84"/>
  <c r="L70" i="84"/>
  <c r="I70" i="84" s="1"/>
  <c r="F70" i="84" s="1"/>
  <c r="K70" i="84"/>
  <c r="H70" i="84" s="1"/>
  <c r="E70" i="84" s="1"/>
  <c r="AL69" i="84"/>
  <c r="L69" i="84"/>
  <c r="I69" i="84" s="1"/>
  <c r="F69" i="84" s="1"/>
  <c r="K69" i="84"/>
  <c r="H69" i="84" s="1"/>
  <c r="E69" i="84" s="1"/>
  <c r="AL68" i="84"/>
  <c r="L68" i="84"/>
  <c r="I68" i="84" s="1"/>
  <c r="F68" i="84" s="1"/>
  <c r="K68" i="84"/>
  <c r="H68" i="84" s="1"/>
  <c r="E68" i="84" s="1"/>
  <c r="AL67" i="84"/>
  <c r="L67" i="84"/>
  <c r="I67" i="84" s="1"/>
  <c r="F67" i="84" s="1"/>
  <c r="K67" i="84"/>
  <c r="H67" i="84" s="1"/>
  <c r="E67" i="84" s="1"/>
  <c r="AL66" i="84"/>
  <c r="L66" i="84"/>
  <c r="I66" i="84" s="1"/>
  <c r="F66" i="84" s="1"/>
  <c r="K66" i="84"/>
  <c r="H66" i="84" s="1"/>
  <c r="E66" i="84" s="1"/>
  <c r="AL65" i="84"/>
  <c r="L65" i="84"/>
  <c r="I65" i="84" s="1"/>
  <c r="F65" i="84" s="1"/>
  <c r="K65" i="84"/>
  <c r="H65" i="84" s="1"/>
  <c r="E65" i="84" s="1"/>
  <c r="AL64" i="84"/>
  <c r="L64" i="84"/>
  <c r="I64" i="84" s="1"/>
  <c r="F64" i="84" s="1"/>
  <c r="K64" i="84"/>
  <c r="H64" i="84" s="1"/>
  <c r="E64" i="84" s="1"/>
  <c r="AL63" i="84"/>
  <c r="L63" i="84"/>
  <c r="I63" i="84" s="1"/>
  <c r="F63" i="84" s="1"/>
  <c r="K63" i="84"/>
  <c r="H63" i="84" s="1"/>
  <c r="E63" i="84" s="1"/>
  <c r="AL62" i="84"/>
  <c r="L62" i="84"/>
  <c r="I62" i="84" s="1"/>
  <c r="F62" i="84" s="1"/>
  <c r="K62" i="84"/>
  <c r="H62" i="84" s="1"/>
  <c r="E62" i="84" s="1"/>
  <c r="AL61" i="84"/>
  <c r="L61" i="84"/>
  <c r="I61" i="84" s="1"/>
  <c r="F61" i="84" s="1"/>
  <c r="K61" i="84"/>
  <c r="H61" i="84" s="1"/>
  <c r="E61" i="84" s="1"/>
  <c r="AL60" i="84"/>
  <c r="L60" i="84"/>
  <c r="I60" i="84" s="1"/>
  <c r="F60" i="84" s="1"/>
  <c r="K60" i="84"/>
  <c r="H60" i="84" s="1"/>
  <c r="E60" i="84" s="1"/>
  <c r="AL59" i="84"/>
  <c r="L59" i="84"/>
  <c r="I59" i="84" s="1"/>
  <c r="F59" i="84" s="1"/>
  <c r="K59" i="84"/>
  <c r="H59" i="84" s="1"/>
  <c r="E59" i="84" s="1"/>
  <c r="AL58" i="84"/>
  <c r="L58" i="84"/>
  <c r="I58" i="84" s="1"/>
  <c r="F58" i="84" s="1"/>
  <c r="K58" i="84"/>
  <c r="H58" i="84" s="1"/>
  <c r="E58" i="84" s="1"/>
  <c r="AL57" i="84"/>
  <c r="L57" i="84"/>
  <c r="I57" i="84" s="1"/>
  <c r="F57" i="84" s="1"/>
  <c r="K57" i="84"/>
  <c r="H57" i="84" s="1"/>
  <c r="E57" i="84" s="1"/>
  <c r="AL56" i="84"/>
  <c r="L56" i="84"/>
  <c r="I56" i="84" s="1"/>
  <c r="F56" i="84" s="1"/>
  <c r="K56" i="84"/>
  <c r="H56" i="84" s="1"/>
  <c r="E56" i="84" s="1"/>
  <c r="AL55" i="84"/>
  <c r="L55" i="84"/>
  <c r="I55" i="84" s="1"/>
  <c r="F55" i="84" s="1"/>
  <c r="K55" i="84"/>
  <c r="H55" i="84" s="1"/>
  <c r="E55" i="84" s="1"/>
  <c r="AL54" i="84"/>
  <c r="L54" i="84"/>
  <c r="I54" i="84" s="1"/>
  <c r="F54" i="84" s="1"/>
  <c r="K54" i="84"/>
  <c r="H54" i="84" s="1"/>
  <c r="E54" i="84" s="1"/>
  <c r="AL53" i="84"/>
  <c r="L53" i="84"/>
  <c r="I53" i="84" s="1"/>
  <c r="F53" i="84" s="1"/>
  <c r="K53" i="84"/>
  <c r="H53" i="84" s="1"/>
  <c r="E53" i="84" s="1"/>
  <c r="AL52" i="84"/>
  <c r="L52" i="84"/>
  <c r="I52" i="84" s="1"/>
  <c r="F52" i="84" s="1"/>
  <c r="K52" i="84"/>
  <c r="H52" i="84" s="1"/>
  <c r="E52" i="84" s="1"/>
  <c r="AL51" i="84"/>
  <c r="L51" i="84"/>
  <c r="I51" i="84" s="1"/>
  <c r="F51" i="84" s="1"/>
  <c r="K51" i="84"/>
  <c r="H51" i="84" s="1"/>
  <c r="E51" i="84" s="1"/>
  <c r="AL50" i="84"/>
  <c r="L50" i="84"/>
  <c r="I50" i="84" s="1"/>
  <c r="F50" i="84" s="1"/>
  <c r="K50" i="84"/>
  <c r="H50" i="84" s="1"/>
  <c r="E50" i="84" s="1"/>
  <c r="AL49" i="84"/>
  <c r="L49" i="84"/>
  <c r="I49" i="84" s="1"/>
  <c r="F49" i="84" s="1"/>
  <c r="K49" i="84"/>
  <c r="H49" i="84" s="1"/>
  <c r="E49" i="84" s="1"/>
  <c r="AL48" i="84"/>
  <c r="L48" i="84"/>
  <c r="I48" i="84" s="1"/>
  <c r="K48" i="84"/>
  <c r="H48" i="84" s="1"/>
  <c r="AL47" i="84"/>
  <c r="L47" i="84"/>
  <c r="I47" i="84" s="1"/>
  <c r="F47" i="84" s="1"/>
  <c r="K47" i="84"/>
  <c r="H47" i="84" s="1"/>
  <c r="E47" i="84" s="1"/>
  <c r="AL46" i="84"/>
  <c r="L46" i="84"/>
  <c r="I46" i="84" s="1"/>
  <c r="F46" i="84" s="1"/>
  <c r="K46" i="84"/>
  <c r="H46" i="84" s="1"/>
  <c r="E46" i="84" s="1"/>
  <c r="AL45" i="84"/>
  <c r="L45" i="84"/>
  <c r="I45" i="84" s="1"/>
  <c r="F45" i="84" s="1"/>
  <c r="K45" i="84"/>
  <c r="H45" i="84" s="1"/>
  <c r="E45" i="84" s="1"/>
  <c r="AL44" i="84"/>
  <c r="L44" i="84"/>
  <c r="I44" i="84" s="1"/>
  <c r="F44" i="84" s="1"/>
  <c r="K44" i="84"/>
  <c r="H44" i="84" s="1"/>
  <c r="E44" i="84" s="1"/>
  <c r="AL43" i="84"/>
  <c r="L43" i="84"/>
  <c r="I43" i="84" s="1"/>
  <c r="F43" i="84" s="1"/>
  <c r="K43" i="84"/>
  <c r="H43" i="84" s="1"/>
  <c r="E43" i="84" s="1"/>
  <c r="AL42" i="84"/>
  <c r="L42" i="84"/>
  <c r="I42" i="84" s="1"/>
  <c r="F42" i="84" s="1"/>
  <c r="K42" i="84"/>
  <c r="H42" i="84" s="1"/>
  <c r="E42" i="84" s="1"/>
  <c r="AL41" i="84"/>
  <c r="L41" i="84"/>
  <c r="I41" i="84" s="1"/>
  <c r="F41" i="84" s="1"/>
  <c r="K41" i="84"/>
  <c r="H41" i="84" s="1"/>
  <c r="E41" i="84" s="1"/>
  <c r="AL40" i="84"/>
  <c r="L40" i="84"/>
  <c r="I40" i="84" s="1"/>
  <c r="F40" i="84" s="1"/>
  <c r="K40" i="84"/>
  <c r="H40" i="84" s="1"/>
  <c r="E40" i="84" s="1"/>
  <c r="AL39" i="84"/>
  <c r="L39" i="84"/>
  <c r="I39" i="84" s="1"/>
  <c r="F39" i="84" s="1"/>
  <c r="K39" i="84"/>
  <c r="H39" i="84" s="1"/>
  <c r="E39" i="84" s="1"/>
  <c r="AL38" i="84"/>
  <c r="L38" i="84"/>
  <c r="I38" i="84" s="1"/>
  <c r="F38" i="84" s="1"/>
  <c r="K38" i="84"/>
  <c r="H38" i="84" s="1"/>
  <c r="E38" i="84" s="1"/>
  <c r="AL37" i="84"/>
  <c r="L37" i="84"/>
  <c r="I37" i="84" s="1"/>
  <c r="F37" i="84" s="1"/>
  <c r="K37" i="84"/>
  <c r="H37" i="84" s="1"/>
  <c r="E37" i="84" s="1"/>
  <c r="AL36" i="84"/>
  <c r="L36" i="84"/>
  <c r="I36" i="84" s="1"/>
  <c r="F36" i="84" s="1"/>
  <c r="K36" i="84"/>
  <c r="H36" i="84" s="1"/>
  <c r="E36" i="84" s="1"/>
  <c r="AL35" i="84"/>
  <c r="L35" i="84"/>
  <c r="I35" i="84" s="1"/>
  <c r="F35" i="84" s="1"/>
  <c r="K35" i="84"/>
  <c r="H35" i="84" s="1"/>
  <c r="E35" i="84" s="1"/>
  <c r="AL34" i="84"/>
  <c r="L34" i="84"/>
  <c r="I34" i="84" s="1"/>
  <c r="F34" i="84" s="1"/>
  <c r="K34" i="84"/>
  <c r="H34" i="84" s="1"/>
  <c r="E34" i="84" s="1"/>
  <c r="AL33" i="84"/>
  <c r="L33" i="84"/>
  <c r="I33" i="84" s="1"/>
  <c r="F33" i="84" s="1"/>
  <c r="K33" i="84"/>
  <c r="H33" i="84" s="1"/>
  <c r="E33" i="84" s="1"/>
  <c r="AL32" i="84"/>
  <c r="L32" i="84"/>
  <c r="I32" i="84" s="1"/>
  <c r="F32" i="84" s="1"/>
  <c r="K32" i="84"/>
  <c r="H32" i="84" s="1"/>
  <c r="E32" i="84" s="1"/>
  <c r="AL31" i="84"/>
  <c r="L31" i="84"/>
  <c r="I31" i="84" s="1"/>
  <c r="F31" i="84" s="1"/>
  <c r="K31" i="84"/>
  <c r="H31" i="84" s="1"/>
  <c r="E31" i="84" s="1"/>
  <c r="AL30" i="84"/>
  <c r="L30" i="84"/>
  <c r="I30" i="84" s="1"/>
  <c r="F30" i="84" s="1"/>
  <c r="K30" i="84"/>
  <c r="H30" i="84" s="1"/>
  <c r="E30" i="84" s="1"/>
  <c r="AL29" i="84"/>
  <c r="L29" i="84"/>
  <c r="I29" i="84" s="1"/>
  <c r="F29" i="84" s="1"/>
  <c r="K29" i="84"/>
  <c r="H29" i="84" s="1"/>
  <c r="E29" i="84" s="1"/>
  <c r="AL28" i="84"/>
  <c r="L28" i="84"/>
  <c r="I28" i="84" s="1"/>
  <c r="F28" i="84" s="1"/>
  <c r="K28" i="84"/>
  <c r="H28" i="84" s="1"/>
  <c r="E28" i="84" s="1"/>
  <c r="AL27" i="84"/>
  <c r="L27" i="84"/>
  <c r="I27" i="84" s="1"/>
  <c r="F27" i="84" s="1"/>
  <c r="K27" i="84"/>
  <c r="H27" i="84" s="1"/>
  <c r="E27" i="84" s="1"/>
  <c r="AL26" i="84"/>
  <c r="L26" i="84"/>
  <c r="I26" i="84" s="1"/>
  <c r="F26" i="84" s="1"/>
  <c r="K26" i="84"/>
  <c r="H26" i="84" s="1"/>
  <c r="E26" i="84" s="1"/>
  <c r="AL25" i="84"/>
  <c r="L25" i="84"/>
  <c r="I25" i="84" s="1"/>
  <c r="F25" i="84" s="1"/>
  <c r="K25" i="84"/>
  <c r="H25" i="84" s="1"/>
  <c r="E25" i="84" s="1"/>
  <c r="AL24" i="84"/>
  <c r="L24" i="84"/>
  <c r="I24" i="84" s="1"/>
  <c r="F24" i="84" s="1"/>
  <c r="K24" i="84"/>
  <c r="H24" i="84" s="1"/>
  <c r="E24" i="84" s="1"/>
  <c r="AL23" i="84"/>
  <c r="L23" i="84"/>
  <c r="I23" i="84" s="1"/>
  <c r="F23" i="84" s="1"/>
  <c r="K23" i="84"/>
  <c r="H23" i="84" s="1"/>
  <c r="E23" i="84" s="1"/>
  <c r="AL22" i="84"/>
  <c r="L22" i="84"/>
  <c r="I22" i="84" s="1"/>
  <c r="F22" i="84" s="1"/>
  <c r="K22" i="84"/>
  <c r="H22" i="84" s="1"/>
  <c r="E22" i="84" s="1"/>
  <c r="AL21" i="84"/>
  <c r="L21" i="84"/>
  <c r="I21" i="84" s="1"/>
  <c r="F21" i="84" s="1"/>
  <c r="K21" i="84"/>
  <c r="H21" i="84" s="1"/>
  <c r="E21" i="84" s="1"/>
  <c r="AL20" i="84"/>
  <c r="L20" i="84"/>
  <c r="K20" i="84"/>
  <c r="H20" i="84" s="1"/>
  <c r="E20" i="84" s="1"/>
  <c r="I20" i="84"/>
  <c r="F20" i="84" s="1"/>
  <c r="AL19" i="84"/>
  <c r="L19" i="84"/>
  <c r="I19" i="84" s="1"/>
  <c r="F19" i="84" s="1"/>
  <c r="K19" i="84"/>
  <c r="H19" i="84" s="1"/>
  <c r="E19" i="84" s="1"/>
  <c r="AL18" i="84"/>
  <c r="L18" i="84"/>
  <c r="I18" i="84" s="1"/>
  <c r="F18" i="84" s="1"/>
  <c r="K18" i="84"/>
  <c r="H18" i="84" s="1"/>
  <c r="E18" i="84" s="1"/>
  <c r="AL17" i="84"/>
  <c r="L17" i="84"/>
  <c r="I17" i="84" s="1"/>
  <c r="F17" i="84" s="1"/>
  <c r="K17" i="84"/>
  <c r="H17" i="84" s="1"/>
  <c r="E17" i="84" s="1"/>
  <c r="AL16" i="84"/>
  <c r="L16" i="84"/>
  <c r="I16" i="84" s="1"/>
  <c r="F16" i="84" s="1"/>
  <c r="K16" i="84"/>
  <c r="H16" i="84" s="1"/>
  <c r="E16" i="84" s="1"/>
  <c r="AL15" i="84"/>
  <c r="L15" i="84"/>
  <c r="I15" i="84" s="1"/>
  <c r="F15" i="84" s="1"/>
  <c r="K15" i="84"/>
  <c r="H15" i="84" s="1"/>
  <c r="E15" i="84" s="1"/>
  <c r="AL14" i="84"/>
  <c r="L14" i="84"/>
  <c r="I14" i="84" s="1"/>
  <c r="F14" i="84" s="1"/>
  <c r="K14" i="84"/>
  <c r="H14" i="84"/>
  <c r="E14" i="84" s="1"/>
  <c r="AL13" i="84"/>
  <c r="L13" i="84"/>
  <c r="I13" i="84" s="1"/>
  <c r="F13" i="84" s="1"/>
  <c r="K13" i="84"/>
  <c r="H13" i="84" s="1"/>
  <c r="E13" i="84" s="1"/>
  <c r="L11" i="84"/>
  <c r="I11" i="84" s="1"/>
  <c r="K11" i="84"/>
  <c r="H11" i="84" s="1"/>
  <c r="AJ254" i="83"/>
  <c r="AJ251" i="83"/>
  <c r="L251" i="83"/>
  <c r="I251" i="83" s="1"/>
  <c r="F251" i="83" s="1"/>
  <c r="K251" i="83"/>
  <c r="H251" i="83" s="1"/>
  <c r="E251" i="83" s="1"/>
  <c r="AJ246" i="83"/>
  <c r="AJ247" i="83"/>
  <c r="AJ248" i="83"/>
  <c r="AJ249" i="83"/>
  <c r="AJ250" i="83"/>
  <c r="AJ252" i="83"/>
  <c r="AJ253" i="83"/>
  <c r="AJ227" i="83"/>
  <c r="AJ228" i="83"/>
  <c r="AJ229" i="83"/>
  <c r="AJ230" i="83"/>
  <c r="AJ231" i="83"/>
  <c r="AJ232" i="83"/>
  <c r="AJ233" i="83"/>
  <c r="AJ234" i="83"/>
  <c r="AJ235" i="83"/>
  <c r="AJ236" i="83"/>
  <c r="AJ237" i="83"/>
  <c r="AJ238" i="83"/>
  <c r="AJ239" i="83"/>
  <c r="AJ240" i="83"/>
  <c r="AJ241" i="83"/>
  <c r="AJ242" i="83"/>
  <c r="AJ243" i="83"/>
  <c r="AJ244" i="83"/>
  <c r="AJ245" i="83"/>
  <c r="AJ187" i="83"/>
  <c r="AJ188" i="83"/>
  <c r="AJ189" i="83"/>
  <c r="AJ190" i="83"/>
  <c r="AJ191" i="83"/>
  <c r="AJ192" i="83"/>
  <c r="AJ193" i="83"/>
  <c r="AJ194" i="83"/>
  <c r="AJ195" i="83"/>
  <c r="AJ196" i="83"/>
  <c r="AJ197" i="83"/>
  <c r="AJ198" i="83"/>
  <c r="AJ199" i="83"/>
  <c r="AJ200" i="83"/>
  <c r="AJ201" i="83"/>
  <c r="AJ202" i="83"/>
  <c r="AJ203" i="83"/>
  <c r="AJ204" i="83"/>
  <c r="AJ205" i="83"/>
  <c r="AJ206" i="83"/>
  <c r="AJ207" i="83"/>
  <c r="AJ208" i="83"/>
  <c r="AJ209" i="83"/>
  <c r="AJ210" i="83"/>
  <c r="AJ211" i="83"/>
  <c r="AJ212" i="83"/>
  <c r="AJ213" i="83"/>
  <c r="AJ214" i="83"/>
  <c r="AJ215" i="83"/>
  <c r="AJ216" i="83"/>
  <c r="AJ217" i="83"/>
  <c r="AJ218" i="83"/>
  <c r="AJ219" i="83"/>
  <c r="AJ220" i="83"/>
  <c r="AJ221" i="83"/>
  <c r="AJ222" i="83"/>
  <c r="AJ223" i="83"/>
  <c r="AJ224" i="83"/>
  <c r="AJ225" i="83"/>
  <c r="AJ226" i="83"/>
  <c r="AJ162" i="83"/>
  <c r="AJ163" i="83"/>
  <c r="AJ164" i="83"/>
  <c r="AJ165" i="83"/>
  <c r="AJ166" i="83"/>
  <c r="AJ167" i="83"/>
  <c r="AJ168" i="83"/>
  <c r="AJ169" i="83"/>
  <c r="AJ170" i="83"/>
  <c r="AJ171" i="83"/>
  <c r="AJ172" i="83"/>
  <c r="AJ173" i="83"/>
  <c r="AJ174" i="83"/>
  <c r="AJ175" i="83"/>
  <c r="AJ176" i="83"/>
  <c r="AJ177" i="83"/>
  <c r="AJ178" i="83"/>
  <c r="AJ179" i="83"/>
  <c r="AJ180" i="83"/>
  <c r="AJ181" i="83"/>
  <c r="AJ182" i="83"/>
  <c r="AJ183" i="83"/>
  <c r="AJ184" i="83"/>
  <c r="AJ185" i="83"/>
  <c r="AJ186" i="83"/>
  <c r="AJ148" i="83"/>
  <c r="AJ149" i="83"/>
  <c r="AJ150" i="83"/>
  <c r="AJ151" i="83"/>
  <c r="AJ152" i="83"/>
  <c r="AJ153" i="83"/>
  <c r="AJ154" i="83"/>
  <c r="AJ155" i="83"/>
  <c r="AJ156" i="83"/>
  <c r="AJ157" i="83"/>
  <c r="AJ158" i="83"/>
  <c r="AJ159" i="83"/>
  <c r="AJ160" i="83"/>
  <c r="AJ161" i="83"/>
  <c r="AJ123" i="83"/>
  <c r="AJ124" i="83"/>
  <c r="AJ125" i="83"/>
  <c r="AJ126" i="83"/>
  <c r="AJ127" i="83"/>
  <c r="AJ128" i="83"/>
  <c r="AJ129" i="83"/>
  <c r="AJ130" i="83"/>
  <c r="AJ131" i="83"/>
  <c r="AJ132" i="83"/>
  <c r="AJ133" i="83"/>
  <c r="AJ134" i="83"/>
  <c r="AJ135" i="83"/>
  <c r="AJ136" i="83"/>
  <c r="AJ137" i="83"/>
  <c r="AJ138" i="83"/>
  <c r="AJ139" i="83"/>
  <c r="AJ140" i="83"/>
  <c r="AJ141" i="83"/>
  <c r="AJ142" i="83"/>
  <c r="AJ143" i="83"/>
  <c r="AJ144" i="83"/>
  <c r="AJ145" i="83"/>
  <c r="AJ146" i="83"/>
  <c r="AJ147" i="83"/>
  <c r="AJ114" i="83"/>
  <c r="AJ115" i="83"/>
  <c r="AJ116" i="83"/>
  <c r="AJ117" i="83"/>
  <c r="AJ118" i="83"/>
  <c r="AJ119" i="83"/>
  <c r="AJ120" i="83"/>
  <c r="AJ121" i="83"/>
  <c r="AJ122" i="83"/>
  <c r="AJ104" i="83"/>
  <c r="AJ105" i="83"/>
  <c r="AJ106" i="83"/>
  <c r="AJ107" i="83"/>
  <c r="AJ108" i="83"/>
  <c r="AJ109" i="83"/>
  <c r="AJ110" i="83"/>
  <c r="AJ111" i="83"/>
  <c r="AJ112" i="83"/>
  <c r="AJ113" i="83"/>
  <c r="AJ96" i="83"/>
  <c r="AJ97" i="83"/>
  <c r="AJ98" i="83"/>
  <c r="AJ99" i="83"/>
  <c r="AJ100" i="83"/>
  <c r="AJ101" i="83"/>
  <c r="AJ102" i="83"/>
  <c r="AJ103" i="83"/>
  <c r="AJ88" i="83"/>
  <c r="AJ89" i="83"/>
  <c r="AJ90" i="83"/>
  <c r="AJ91" i="83"/>
  <c r="AJ92" i="83"/>
  <c r="AJ93" i="83"/>
  <c r="AJ94" i="83"/>
  <c r="AJ95" i="83"/>
  <c r="AJ83" i="83"/>
  <c r="AJ84" i="83"/>
  <c r="AJ85" i="83"/>
  <c r="AJ86" i="83"/>
  <c r="AJ87" i="83"/>
  <c r="AJ13" i="83"/>
  <c r="AJ38" i="83"/>
  <c r="AJ39" i="83"/>
  <c r="AJ40" i="83"/>
  <c r="AJ41" i="83"/>
  <c r="AJ42" i="83"/>
  <c r="AJ43" i="83"/>
  <c r="AJ44" i="83"/>
  <c r="AJ45" i="83"/>
  <c r="AJ46" i="83"/>
  <c r="AJ47" i="83"/>
  <c r="AJ48" i="83"/>
  <c r="AJ49" i="83"/>
  <c r="AJ50" i="83"/>
  <c r="AJ51" i="83"/>
  <c r="AJ52" i="83"/>
  <c r="AJ53" i="83"/>
  <c r="AJ54" i="83"/>
  <c r="AJ55" i="83"/>
  <c r="AJ56" i="83"/>
  <c r="AJ57" i="83"/>
  <c r="AJ58" i="83"/>
  <c r="AJ59" i="83"/>
  <c r="AJ60" i="83"/>
  <c r="AJ61" i="83"/>
  <c r="AJ62" i="83"/>
  <c r="AJ63" i="83"/>
  <c r="AJ64" i="83"/>
  <c r="AJ65" i="83"/>
  <c r="AJ66" i="83"/>
  <c r="AJ67" i="83"/>
  <c r="AJ68" i="83"/>
  <c r="AJ69" i="83"/>
  <c r="AJ70" i="83"/>
  <c r="AJ71" i="83"/>
  <c r="AJ72" i="83"/>
  <c r="AJ73" i="83"/>
  <c r="AJ74" i="83"/>
  <c r="AJ75" i="83"/>
  <c r="AJ76" i="83"/>
  <c r="AJ77" i="83"/>
  <c r="AJ78" i="83"/>
  <c r="AJ79" i="83"/>
  <c r="AJ80" i="83"/>
  <c r="AJ81" i="83"/>
  <c r="AJ82" i="83"/>
  <c r="AJ25" i="83"/>
  <c r="AJ26" i="83"/>
  <c r="AJ27" i="83"/>
  <c r="AJ28" i="83"/>
  <c r="AJ29" i="83"/>
  <c r="AJ30" i="83"/>
  <c r="AJ31" i="83"/>
  <c r="AJ32" i="83"/>
  <c r="AJ33" i="83"/>
  <c r="AJ34" i="83"/>
  <c r="AJ35" i="83"/>
  <c r="AJ36" i="83"/>
  <c r="AJ37" i="83"/>
  <c r="AJ17" i="83"/>
  <c r="AJ18" i="83"/>
  <c r="AJ19" i="83"/>
  <c r="AJ20" i="83"/>
  <c r="AJ21" i="83"/>
  <c r="AJ22" i="83"/>
  <c r="AJ23" i="83"/>
  <c r="AJ24" i="83"/>
  <c r="AJ14" i="83"/>
  <c r="AJ15" i="83"/>
  <c r="AJ16" i="83"/>
  <c r="L254" i="83"/>
  <c r="I254" i="83" s="1"/>
  <c r="F254" i="83" s="1"/>
  <c r="K254" i="83"/>
  <c r="H254" i="83" s="1"/>
  <c r="E254" i="83" s="1"/>
  <c r="L253" i="83"/>
  <c r="I253" i="83" s="1"/>
  <c r="F253" i="83" s="1"/>
  <c r="K253" i="83"/>
  <c r="H253" i="83" s="1"/>
  <c r="E253" i="83" s="1"/>
  <c r="L252" i="83"/>
  <c r="I252" i="83" s="1"/>
  <c r="F252" i="83" s="1"/>
  <c r="K252" i="83"/>
  <c r="H252" i="83" s="1"/>
  <c r="E252" i="83" s="1"/>
  <c r="L250" i="83"/>
  <c r="I250" i="83" s="1"/>
  <c r="K250" i="83"/>
  <c r="H250" i="83" s="1"/>
  <c r="L249" i="83"/>
  <c r="I249" i="83" s="1"/>
  <c r="K249" i="83"/>
  <c r="H249" i="83" s="1"/>
  <c r="L248" i="83"/>
  <c r="I248" i="83" s="1"/>
  <c r="K248" i="83"/>
  <c r="H248" i="83" s="1"/>
  <c r="AL247" i="83"/>
  <c r="L247" i="83"/>
  <c r="I247" i="83" s="1"/>
  <c r="F247" i="83" s="1"/>
  <c r="K247" i="83"/>
  <c r="H247" i="83" s="1"/>
  <c r="E247" i="83" s="1"/>
  <c r="AL246" i="83"/>
  <c r="L246" i="83"/>
  <c r="I246" i="83" s="1"/>
  <c r="F246" i="83" s="1"/>
  <c r="K246" i="83"/>
  <c r="H246" i="83" s="1"/>
  <c r="E246" i="83" s="1"/>
  <c r="L245" i="83"/>
  <c r="I245" i="83" s="1"/>
  <c r="F245" i="83" s="1"/>
  <c r="K245" i="83"/>
  <c r="H245" i="83" s="1"/>
  <c r="E245" i="83" s="1"/>
  <c r="BF244" i="83"/>
  <c r="L244" i="83"/>
  <c r="I244" i="83" s="1"/>
  <c r="F244" i="83" s="1"/>
  <c r="K244" i="83"/>
  <c r="H244" i="83" s="1"/>
  <c r="E244" i="83" s="1"/>
  <c r="L243" i="83"/>
  <c r="I243" i="83" s="1"/>
  <c r="F243" i="83" s="1"/>
  <c r="K243" i="83"/>
  <c r="H243" i="83" s="1"/>
  <c r="E243" i="83" s="1"/>
  <c r="I242" i="83"/>
  <c r="H242" i="83"/>
  <c r="I241" i="83"/>
  <c r="H241" i="83"/>
  <c r="L240" i="83"/>
  <c r="I240" i="83" s="1"/>
  <c r="F240" i="83" s="1"/>
  <c r="K240" i="83"/>
  <c r="H240" i="83" s="1"/>
  <c r="E240" i="83" s="1"/>
  <c r="L239" i="83"/>
  <c r="I239" i="83" s="1"/>
  <c r="F239" i="83" s="1"/>
  <c r="K239" i="83"/>
  <c r="H239" i="83" s="1"/>
  <c r="E239" i="83" s="1"/>
  <c r="L238" i="83"/>
  <c r="I238" i="83" s="1"/>
  <c r="F238" i="83" s="1"/>
  <c r="K238" i="83"/>
  <c r="H238" i="83" s="1"/>
  <c r="E238" i="83" s="1"/>
  <c r="I237" i="83"/>
  <c r="H237" i="83"/>
  <c r="I236" i="83"/>
  <c r="H236" i="83"/>
  <c r="L235" i="83"/>
  <c r="I235" i="83" s="1"/>
  <c r="F235" i="83" s="1"/>
  <c r="K235" i="83"/>
  <c r="H235" i="83" s="1"/>
  <c r="E235" i="83" s="1"/>
  <c r="L234" i="83"/>
  <c r="I234" i="83" s="1"/>
  <c r="F234" i="83" s="1"/>
  <c r="K234" i="83"/>
  <c r="H234" i="83" s="1"/>
  <c r="E234" i="83"/>
  <c r="L233" i="83"/>
  <c r="I233" i="83" s="1"/>
  <c r="F233" i="83" s="1"/>
  <c r="K233" i="83"/>
  <c r="H233" i="83" s="1"/>
  <c r="E233" i="83" s="1"/>
  <c r="L232" i="83"/>
  <c r="I232" i="83" s="1"/>
  <c r="F232" i="83" s="1"/>
  <c r="K232" i="83"/>
  <c r="H232" i="83" s="1"/>
  <c r="E232" i="83" s="1"/>
  <c r="L231" i="83"/>
  <c r="I231" i="83" s="1"/>
  <c r="F231" i="83" s="1"/>
  <c r="K231" i="83"/>
  <c r="H231" i="83"/>
  <c r="E231" i="83" s="1"/>
  <c r="L230" i="83"/>
  <c r="I230" i="83" s="1"/>
  <c r="F230" i="83" s="1"/>
  <c r="K230" i="83"/>
  <c r="H230" i="83" s="1"/>
  <c r="E230" i="83"/>
  <c r="L229" i="83"/>
  <c r="I229" i="83" s="1"/>
  <c r="F229" i="83" s="1"/>
  <c r="K229" i="83"/>
  <c r="H229" i="83" s="1"/>
  <c r="E229" i="83" s="1"/>
  <c r="L228" i="83"/>
  <c r="I228" i="83" s="1"/>
  <c r="F228" i="83" s="1"/>
  <c r="K228" i="83"/>
  <c r="H228" i="83" s="1"/>
  <c r="E228" i="83" s="1"/>
  <c r="L227" i="83"/>
  <c r="I227" i="83" s="1"/>
  <c r="F227" i="83" s="1"/>
  <c r="K227" i="83"/>
  <c r="H227" i="83" s="1"/>
  <c r="E227" i="83" s="1"/>
  <c r="L226" i="83"/>
  <c r="I226" i="83" s="1"/>
  <c r="F226" i="83" s="1"/>
  <c r="K226" i="83"/>
  <c r="H226" i="83" s="1"/>
  <c r="E226" i="83" s="1"/>
  <c r="L225" i="83"/>
  <c r="I225" i="83" s="1"/>
  <c r="K225" i="83"/>
  <c r="H225" i="83" s="1"/>
  <c r="L224" i="83"/>
  <c r="I224" i="83" s="1"/>
  <c r="K224" i="83"/>
  <c r="H224" i="83" s="1"/>
  <c r="L223" i="83"/>
  <c r="I223" i="83" s="1"/>
  <c r="F223" i="83" s="1"/>
  <c r="K223" i="83"/>
  <c r="H223" i="83" s="1"/>
  <c r="E223" i="83" s="1"/>
  <c r="L222" i="83"/>
  <c r="I222" i="83" s="1"/>
  <c r="F222" i="83" s="1"/>
  <c r="K222" i="83"/>
  <c r="H222" i="83" s="1"/>
  <c r="E222" i="83" s="1"/>
  <c r="L221" i="83"/>
  <c r="I221" i="83" s="1"/>
  <c r="F221" i="83" s="1"/>
  <c r="K221" i="83"/>
  <c r="H221" i="83" s="1"/>
  <c r="E221" i="83" s="1"/>
  <c r="I220" i="83"/>
  <c r="H220" i="83"/>
  <c r="I219" i="83"/>
  <c r="H219" i="83"/>
  <c r="L218" i="83"/>
  <c r="I218" i="83" s="1"/>
  <c r="F218" i="83" s="1"/>
  <c r="K218" i="83"/>
  <c r="H218" i="83" s="1"/>
  <c r="E218" i="83" s="1"/>
  <c r="L217" i="83"/>
  <c r="I217" i="83" s="1"/>
  <c r="F217" i="83" s="1"/>
  <c r="K217" i="83"/>
  <c r="H217" i="83" s="1"/>
  <c r="E217" i="83" s="1"/>
  <c r="I216" i="83"/>
  <c r="H216" i="83"/>
  <c r="L215" i="83"/>
  <c r="I215" i="83" s="1"/>
  <c r="K215" i="83"/>
  <c r="H215" i="83" s="1"/>
  <c r="L214" i="83"/>
  <c r="I214" i="83" s="1"/>
  <c r="F214" i="83" s="1"/>
  <c r="K214" i="83"/>
  <c r="H214" i="83" s="1"/>
  <c r="E214" i="83" s="1"/>
  <c r="L213" i="83"/>
  <c r="I213" i="83" s="1"/>
  <c r="F213" i="83" s="1"/>
  <c r="K213" i="83"/>
  <c r="H213" i="83" s="1"/>
  <c r="E213" i="83" s="1"/>
  <c r="L212" i="83"/>
  <c r="I212" i="83" s="1"/>
  <c r="F212" i="83" s="1"/>
  <c r="K212" i="83"/>
  <c r="H212" i="83"/>
  <c r="E212" i="83" s="1"/>
  <c r="L211" i="83"/>
  <c r="I211" i="83" s="1"/>
  <c r="F211" i="83" s="1"/>
  <c r="K211" i="83"/>
  <c r="H211" i="83" s="1"/>
  <c r="E211" i="83" s="1"/>
  <c r="L210" i="83"/>
  <c r="I210" i="83" s="1"/>
  <c r="F210" i="83" s="1"/>
  <c r="K210" i="83"/>
  <c r="H210" i="83" s="1"/>
  <c r="E210" i="83" s="1"/>
  <c r="L209" i="83"/>
  <c r="I209" i="83" s="1"/>
  <c r="F209" i="83" s="1"/>
  <c r="K209" i="83"/>
  <c r="H209" i="83" s="1"/>
  <c r="E209" i="83" s="1"/>
  <c r="L208" i="83"/>
  <c r="I208" i="83" s="1"/>
  <c r="K208" i="83"/>
  <c r="H208" i="83" s="1"/>
  <c r="L207" i="83"/>
  <c r="I207" i="83" s="1"/>
  <c r="K207" i="83"/>
  <c r="H207" i="83" s="1"/>
  <c r="L206" i="83"/>
  <c r="K206" i="83"/>
  <c r="H206" i="83" s="1"/>
  <c r="E206" i="83" s="1"/>
  <c r="I206" i="83"/>
  <c r="F206" i="83" s="1"/>
  <c r="L205" i="83"/>
  <c r="K205" i="83"/>
  <c r="H205" i="83" s="1"/>
  <c r="E205" i="83" s="1"/>
  <c r="I205" i="83"/>
  <c r="F205" i="83" s="1"/>
  <c r="L204" i="83"/>
  <c r="I204" i="83" s="1"/>
  <c r="F204" i="83" s="1"/>
  <c r="K204" i="83"/>
  <c r="H204" i="83" s="1"/>
  <c r="E204" i="83" s="1"/>
  <c r="L203" i="83"/>
  <c r="I203" i="83" s="1"/>
  <c r="F203" i="83" s="1"/>
  <c r="K203" i="83"/>
  <c r="H203" i="83" s="1"/>
  <c r="E203" i="83" s="1"/>
  <c r="L202" i="83"/>
  <c r="I202" i="83" s="1"/>
  <c r="F202" i="83" s="1"/>
  <c r="K202" i="83"/>
  <c r="H202" i="83"/>
  <c r="E202" i="83" s="1"/>
  <c r="L201" i="83"/>
  <c r="I201" i="83" s="1"/>
  <c r="F201" i="83" s="1"/>
  <c r="K201" i="83"/>
  <c r="H201" i="83" s="1"/>
  <c r="E201" i="83" s="1"/>
  <c r="L200" i="83"/>
  <c r="I200" i="83" s="1"/>
  <c r="F200" i="83" s="1"/>
  <c r="K200" i="83"/>
  <c r="H200" i="83" s="1"/>
  <c r="E200" i="83" s="1"/>
  <c r="L199" i="83"/>
  <c r="I199" i="83" s="1"/>
  <c r="F199" i="83" s="1"/>
  <c r="K199" i="83"/>
  <c r="H199" i="83" s="1"/>
  <c r="E199" i="83" s="1"/>
  <c r="L198" i="83"/>
  <c r="K198" i="83"/>
  <c r="H198" i="83" s="1"/>
  <c r="E198" i="83" s="1"/>
  <c r="I198" i="83"/>
  <c r="F198" i="83" s="1"/>
  <c r="L197" i="83"/>
  <c r="K197" i="83"/>
  <c r="H197" i="83" s="1"/>
  <c r="E197" i="83" s="1"/>
  <c r="I197" i="83"/>
  <c r="F197" i="83" s="1"/>
  <c r="L196" i="83"/>
  <c r="I196" i="83" s="1"/>
  <c r="F196" i="83" s="1"/>
  <c r="K196" i="83"/>
  <c r="H196" i="83" s="1"/>
  <c r="E196" i="83" s="1"/>
  <c r="I195" i="83"/>
  <c r="H195" i="83"/>
  <c r="L194" i="83"/>
  <c r="I194" i="83" s="1"/>
  <c r="K194" i="83"/>
  <c r="H194" i="83" s="1"/>
  <c r="L193" i="83"/>
  <c r="I193" i="83" s="1"/>
  <c r="F193" i="83" s="1"/>
  <c r="K193" i="83"/>
  <c r="H193" i="83" s="1"/>
  <c r="E193" i="83" s="1"/>
  <c r="L192" i="83"/>
  <c r="I192" i="83" s="1"/>
  <c r="F192" i="83" s="1"/>
  <c r="K192" i="83"/>
  <c r="H192" i="83" s="1"/>
  <c r="E192" i="83" s="1"/>
  <c r="L191" i="83"/>
  <c r="I191" i="83" s="1"/>
  <c r="F191" i="83" s="1"/>
  <c r="K191" i="83"/>
  <c r="H191" i="83" s="1"/>
  <c r="E191" i="83" s="1"/>
  <c r="L190" i="83"/>
  <c r="I190" i="83" s="1"/>
  <c r="F190" i="83" s="1"/>
  <c r="K190" i="83"/>
  <c r="H190" i="83" s="1"/>
  <c r="E190" i="83" s="1"/>
  <c r="L189" i="83"/>
  <c r="I189" i="83" s="1"/>
  <c r="F189" i="83" s="1"/>
  <c r="K189" i="83"/>
  <c r="H189" i="83" s="1"/>
  <c r="E189" i="83" s="1"/>
  <c r="L188" i="83"/>
  <c r="I188" i="83" s="1"/>
  <c r="F188" i="83" s="1"/>
  <c r="K188" i="83"/>
  <c r="H188" i="83" s="1"/>
  <c r="E188" i="83" s="1"/>
  <c r="L187" i="83"/>
  <c r="I187" i="83" s="1"/>
  <c r="F187" i="83" s="1"/>
  <c r="K187" i="83"/>
  <c r="H187" i="83" s="1"/>
  <c r="E187" i="83" s="1"/>
  <c r="I186" i="83"/>
  <c r="H186" i="83"/>
  <c r="I185" i="83"/>
  <c r="H185" i="83"/>
  <c r="L184" i="83"/>
  <c r="I184" i="83" s="1"/>
  <c r="F184" i="83" s="1"/>
  <c r="K184" i="83"/>
  <c r="H184" i="83" s="1"/>
  <c r="E184" i="83" s="1"/>
  <c r="L183" i="83"/>
  <c r="I183" i="83" s="1"/>
  <c r="F183" i="83" s="1"/>
  <c r="K183" i="83"/>
  <c r="H183" i="83" s="1"/>
  <c r="E183" i="83" s="1"/>
  <c r="I182" i="83"/>
  <c r="H182" i="83"/>
  <c r="I181" i="83"/>
  <c r="H181" i="83"/>
  <c r="L180" i="83"/>
  <c r="I180" i="83" s="1"/>
  <c r="F180" i="83" s="1"/>
  <c r="K180" i="83"/>
  <c r="H180" i="83" s="1"/>
  <c r="E180" i="83" s="1"/>
  <c r="L179" i="83"/>
  <c r="I179" i="83" s="1"/>
  <c r="F179" i="83" s="1"/>
  <c r="K179" i="83"/>
  <c r="H179" i="83" s="1"/>
  <c r="E179" i="83" s="1"/>
  <c r="L178" i="83"/>
  <c r="I178" i="83" s="1"/>
  <c r="F178" i="83" s="1"/>
  <c r="K178" i="83"/>
  <c r="H178" i="83" s="1"/>
  <c r="E178" i="83" s="1"/>
  <c r="L177" i="83"/>
  <c r="I177" i="83" s="1"/>
  <c r="F177" i="83" s="1"/>
  <c r="K177" i="83"/>
  <c r="H177" i="83" s="1"/>
  <c r="E177" i="83" s="1"/>
  <c r="L176" i="83"/>
  <c r="I176" i="83" s="1"/>
  <c r="F176" i="83" s="1"/>
  <c r="K176" i="83"/>
  <c r="H176" i="83" s="1"/>
  <c r="E176" i="83" s="1"/>
  <c r="L175" i="83"/>
  <c r="I175" i="83" s="1"/>
  <c r="F175" i="83" s="1"/>
  <c r="K175" i="83"/>
  <c r="H175" i="83" s="1"/>
  <c r="E175" i="83" s="1"/>
  <c r="L174" i="83"/>
  <c r="I174" i="83" s="1"/>
  <c r="F174" i="83" s="1"/>
  <c r="K174" i="83"/>
  <c r="H174" i="83" s="1"/>
  <c r="E174" i="83" s="1"/>
  <c r="L173" i="83"/>
  <c r="I173" i="83" s="1"/>
  <c r="F173" i="83" s="1"/>
  <c r="K173" i="83"/>
  <c r="H173" i="83"/>
  <c r="E173" i="83" s="1"/>
  <c r="L172" i="83"/>
  <c r="I172" i="83" s="1"/>
  <c r="F172" i="83" s="1"/>
  <c r="K172" i="83"/>
  <c r="H172" i="83" s="1"/>
  <c r="E172" i="83" s="1"/>
  <c r="L171" i="83"/>
  <c r="I171" i="83" s="1"/>
  <c r="F171" i="83" s="1"/>
  <c r="K171" i="83"/>
  <c r="H171" i="83" s="1"/>
  <c r="E171" i="83" s="1"/>
  <c r="L170" i="83"/>
  <c r="K170" i="83"/>
  <c r="H170" i="83" s="1"/>
  <c r="E170" i="83" s="1"/>
  <c r="I170" i="83"/>
  <c r="F170" i="83" s="1"/>
  <c r="L169" i="83"/>
  <c r="I169" i="83" s="1"/>
  <c r="F169" i="83" s="1"/>
  <c r="K169" i="83"/>
  <c r="H169" i="83" s="1"/>
  <c r="E169" i="83" s="1"/>
  <c r="L168" i="83"/>
  <c r="I168" i="83" s="1"/>
  <c r="F168" i="83" s="1"/>
  <c r="K168" i="83"/>
  <c r="H168" i="83" s="1"/>
  <c r="E168" i="83" s="1"/>
  <c r="L167" i="83"/>
  <c r="I167" i="83" s="1"/>
  <c r="F167" i="83" s="1"/>
  <c r="K167" i="83"/>
  <c r="H167" i="83" s="1"/>
  <c r="E167" i="83" s="1"/>
  <c r="L166" i="83"/>
  <c r="I166" i="83" s="1"/>
  <c r="F166" i="83" s="1"/>
  <c r="K166" i="83"/>
  <c r="H166" i="83" s="1"/>
  <c r="E166" i="83" s="1"/>
  <c r="L165" i="83"/>
  <c r="I165" i="83" s="1"/>
  <c r="F165" i="83" s="1"/>
  <c r="K165" i="83"/>
  <c r="H165" i="83" s="1"/>
  <c r="E165" i="83" s="1"/>
  <c r="L164" i="83"/>
  <c r="I164" i="83" s="1"/>
  <c r="F164" i="83" s="1"/>
  <c r="K164" i="83"/>
  <c r="H164" i="83" s="1"/>
  <c r="E164" i="83" s="1"/>
  <c r="L163" i="83"/>
  <c r="I163" i="83" s="1"/>
  <c r="F163" i="83" s="1"/>
  <c r="K163" i="83"/>
  <c r="H163" i="83" s="1"/>
  <c r="E163" i="83" s="1"/>
  <c r="L162" i="83"/>
  <c r="I162" i="83" s="1"/>
  <c r="F162" i="83" s="1"/>
  <c r="K162" i="83"/>
  <c r="H162" i="83" s="1"/>
  <c r="E162" i="83" s="1"/>
  <c r="L161" i="83"/>
  <c r="I161" i="83" s="1"/>
  <c r="K161" i="83"/>
  <c r="H161" i="83" s="1"/>
  <c r="L160" i="83"/>
  <c r="I160" i="83" s="1"/>
  <c r="K160" i="83"/>
  <c r="H160" i="83"/>
  <c r="L159" i="83"/>
  <c r="I159" i="83" s="1"/>
  <c r="K159" i="83"/>
  <c r="H159" i="83" s="1"/>
  <c r="L158" i="83"/>
  <c r="I158" i="83" s="1"/>
  <c r="F158" i="83" s="1"/>
  <c r="K158" i="83"/>
  <c r="H158" i="83" s="1"/>
  <c r="E158" i="83" s="1"/>
  <c r="L157" i="83"/>
  <c r="I157" i="83" s="1"/>
  <c r="F157" i="83" s="1"/>
  <c r="K157" i="83"/>
  <c r="H157" i="83" s="1"/>
  <c r="E157" i="83" s="1"/>
  <c r="L156" i="83"/>
  <c r="I156" i="83" s="1"/>
  <c r="F156" i="83" s="1"/>
  <c r="K156" i="83"/>
  <c r="H156" i="83" s="1"/>
  <c r="E156" i="83" s="1"/>
  <c r="I155" i="83"/>
  <c r="H155" i="83"/>
  <c r="I154" i="83"/>
  <c r="H154" i="83"/>
  <c r="L153" i="83"/>
  <c r="I153" i="83" s="1"/>
  <c r="F153" i="83" s="1"/>
  <c r="K153" i="83"/>
  <c r="H153" i="83" s="1"/>
  <c r="E153" i="83" s="1"/>
  <c r="L152" i="83"/>
  <c r="I152" i="83" s="1"/>
  <c r="F152" i="83" s="1"/>
  <c r="K152" i="83"/>
  <c r="H152" i="83" s="1"/>
  <c r="E152" i="83" s="1"/>
  <c r="L151" i="83"/>
  <c r="I151" i="83" s="1"/>
  <c r="F151" i="83" s="1"/>
  <c r="K151" i="83"/>
  <c r="H151" i="83" s="1"/>
  <c r="E151" i="83" s="1"/>
  <c r="I150" i="83"/>
  <c r="H150" i="83"/>
  <c r="I149" i="83"/>
  <c r="H149" i="83"/>
  <c r="L148" i="83"/>
  <c r="I148" i="83" s="1"/>
  <c r="F148" i="83" s="1"/>
  <c r="K148" i="83"/>
  <c r="H148" i="83" s="1"/>
  <c r="E148" i="83" s="1"/>
  <c r="L147" i="83"/>
  <c r="I147" i="83" s="1"/>
  <c r="F147" i="83" s="1"/>
  <c r="K147" i="83"/>
  <c r="H147" i="83" s="1"/>
  <c r="E147" i="83" s="1"/>
  <c r="L146" i="83"/>
  <c r="I146" i="83" s="1"/>
  <c r="F146" i="83" s="1"/>
  <c r="K146" i="83"/>
  <c r="H146" i="83" s="1"/>
  <c r="E146" i="83" s="1"/>
  <c r="L145" i="83"/>
  <c r="I145" i="83" s="1"/>
  <c r="F145" i="83" s="1"/>
  <c r="K145" i="83"/>
  <c r="H145" i="83" s="1"/>
  <c r="E145" i="83" s="1"/>
  <c r="L144" i="83"/>
  <c r="I144" i="83" s="1"/>
  <c r="F144" i="83" s="1"/>
  <c r="K144" i="83"/>
  <c r="H144" i="83"/>
  <c r="E144" i="83" s="1"/>
  <c r="L143" i="83"/>
  <c r="I143" i="83" s="1"/>
  <c r="F143" i="83" s="1"/>
  <c r="K143" i="83"/>
  <c r="H143" i="83" s="1"/>
  <c r="E143" i="83" s="1"/>
  <c r="L142" i="83"/>
  <c r="I142" i="83" s="1"/>
  <c r="F142" i="83" s="1"/>
  <c r="K142" i="83"/>
  <c r="H142" i="83" s="1"/>
  <c r="E142" i="83" s="1"/>
  <c r="L141" i="83"/>
  <c r="I141" i="83" s="1"/>
  <c r="F141" i="83" s="1"/>
  <c r="K141" i="83"/>
  <c r="H141" i="83" s="1"/>
  <c r="E141" i="83" s="1"/>
  <c r="L140" i="83"/>
  <c r="I140" i="83" s="1"/>
  <c r="F140" i="83" s="1"/>
  <c r="K140" i="83"/>
  <c r="H140" i="83" s="1"/>
  <c r="E140" i="83" s="1"/>
  <c r="L139" i="83"/>
  <c r="I139" i="83" s="1"/>
  <c r="F139" i="83" s="1"/>
  <c r="K139" i="83"/>
  <c r="H139" i="83" s="1"/>
  <c r="E139" i="83" s="1"/>
  <c r="L138" i="83"/>
  <c r="I138" i="83" s="1"/>
  <c r="F138" i="83" s="1"/>
  <c r="K138" i="83"/>
  <c r="H138" i="83" s="1"/>
  <c r="E138" i="83" s="1"/>
  <c r="L137" i="83"/>
  <c r="I137" i="83" s="1"/>
  <c r="F137" i="83" s="1"/>
  <c r="K137" i="83"/>
  <c r="H137" i="83" s="1"/>
  <c r="E137" i="83" s="1"/>
  <c r="L136" i="83"/>
  <c r="I136" i="83" s="1"/>
  <c r="F136" i="83" s="1"/>
  <c r="K136" i="83"/>
  <c r="H136" i="83" s="1"/>
  <c r="E136" i="83" s="1"/>
  <c r="L135" i="83"/>
  <c r="I135" i="83" s="1"/>
  <c r="F135" i="83" s="1"/>
  <c r="K135" i="83"/>
  <c r="H135" i="83"/>
  <c r="E135" i="83" s="1"/>
  <c r="L134" i="83"/>
  <c r="I134" i="83" s="1"/>
  <c r="F134" i="83" s="1"/>
  <c r="K134" i="83"/>
  <c r="H134" i="83" s="1"/>
  <c r="E134" i="83" s="1"/>
  <c r="L133" i="83"/>
  <c r="I133" i="83" s="1"/>
  <c r="F133" i="83" s="1"/>
  <c r="K133" i="83"/>
  <c r="H133" i="83" s="1"/>
  <c r="E133" i="83" s="1"/>
  <c r="L132" i="83"/>
  <c r="I132" i="83" s="1"/>
  <c r="F132" i="83" s="1"/>
  <c r="K132" i="83"/>
  <c r="H132" i="83" s="1"/>
  <c r="E132" i="83" s="1"/>
  <c r="L131" i="83"/>
  <c r="I131" i="83" s="1"/>
  <c r="F131" i="83" s="1"/>
  <c r="K131" i="83"/>
  <c r="H131" i="83" s="1"/>
  <c r="E131" i="83" s="1"/>
  <c r="L130" i="83"/>
  <c r="I130" i="83" s="1"/>
  <c r="F130" i="83" s="1"/>
  <c r="K130" i="83"/>
  <c r="H130" i="83" s="1"/>
  <c r="E130" i="83" s="1"/>
  <c r="L129" i="83"/>
  <c r="I129" i="83" s="1"/>
  <c r="F129" i="83" s="1"/>
  <c r="K129" i="83"/>
  <c r="H129" i="83" s="1"/>
  <c r="E129" i="83" s="1"/>
  <c r="L128" i="83"/>
  <c r="I128" i="83" s="1"/>
  <c r="F128" i="83" s="1"/>
  <c r="K128" i="83"/>
  <c r="H128" i="83" s="1"/>
  <c r="E128" i="83" s="1"/>
  <c r="L127" i="83"/>
  <c r="K127" i="83"/>
  <c r="H127" i="83" s="1"/>
  <c r="E127" i="83" s="1"/>
  <c r="I127" i="83"/>
  <c r="F127" i="83" s="1"/>
  <c r="L126" i="83"/>
  <c r="I126" i="83" s="1"/>
  <c r="F126" i="83" s="1"/>
  <c r="K126" i="83"/>
  <c r="H126" i="83"/>
  <c r="E126" i="83" s="1"/>
  <c r="L125" i="83"/>
  <c r="I125" i="83" s="1"/>
  <c r="F125" i="83" s="1"/>
  <c r="K125" i="83"/>
  <c r="H125" i="83" s="1"/>
  <c r="E125" i="83" s="1"/>
  <c r="L124" i="83"/>
  <c r="I124" i="83" s="1"/>
  <c r="F124" i="83" s="1"/>
  <c r="K124" i="83"/>
  <c r="H124" i="83" s="1"/>
  <c r="E124" i="83" s="1"/>
  <c r="L123" i="83"/>
  <c r="I123" i="83" s="1"/>
  <c r="F123" i="83" s="1"/>
  <c r="K123" i="83"/>
  <c r="H123" i="83" s="1"/>
  <c r="E123" i="83" s="1"/>
  <c r="L122" i="83"/>
  <c r="I122" i="83" s="1"/>
  <c r="F122" i="83" s="1"/>
  <c r="K122" i="83"/>
  <c r="H122" i="83" s="1"/>
  <c r="E122" i="83" s="1"/>
  <c r="L121" i="83"/>
  <c r="I121" i="83" s="1"/>
  <c r="F121" i="83" s="1"/>
  <c r="K121" i="83"/>
  <c r="H121" i="83" s="1"/>
  <c r="E121" i="83" s="1"/>
  <c r="L120" i="83"/>
  <c r="I120" i="83" s="1"/>
  <c r="K120" i="83"/>
  <c r="H120" i="83" s="1"/>
  <c r="L119" i="83"/>
  <c r="I119" i="83" s="1"/>
  <c r="K119" i="83"/>
  <c r="H119" i="83" s="1"/>
  <c r="L118" i="83"/>
  <c r="I118" i="83" s="1"/>
  <c r="F118" i="83" s="1"/>
  <c r="K118" i="83"/>
  <c r="H118" i="83" s="1"/>
  <c r="E118" i="83" s="1"/>
  <c r="L117" i="83"/>
  <c r="I117" i="83" s="1"/>
  <c r="F117" i="83" s="1"/>
  <c r="K117" i="83"/>
  <c r="H117" i="83" s="1"/>
  <c r="E117" i="83" s="1"/>
  <c r="L116" i="83"/>
  <c r="I116" i="83" s="1"/>
  <c r="F116" i="83" s="1"/>
  <c r="K116" i="83"/>
  <c r="H116" i="83" s="1"/>
  <c r="E116" i="83" s="1"/>
  <c r="L115" i="83"/>
  <c r="I115" i="83" s="1"/>
  <c r="F115" i="83" s="1"/>
  <c r="K115" i="83"/>
  <c r="H115" i="83" s="1"/>
  <c r="E115" i="83" s="1"/>
  <c r="L114" i="83"/>
  <c r="I114" i="83" s="1"/>
  <c r="F114" i="83" s="1"/>
  <c r="K114" i="83"/>
  <c r="H114" i="83" s="1"/>
  <c r="E114" i="83" s="1"/>
  <c r="L113" i="83"/>
  <c r="I113" i="83" s="1"/>
  <c r="F113" i="83" s="1"/>
  <c r="K113" i="83"/>
  <c r="H113" i="83" s="1"/>
  <c r="E113" i="83" s="1"/>
  <c r="L112" i="83"/>
  <c r="I112" i="83" s="1"/>
  <c r="K112" i="83"/>
  <c r="H112" i="83" s="1"/>
  <c r="L111" i="83"/>
  <c r="K111" i="83"/>
  <c r="H111" i="83" s="1"/>
  <c r="I111" i="83"/>
  <c r="L110" i="83"/>
  <c r="K110" i="83"/>
  <c r="H110" i="83" s="1"/>
  <c r="E110" i="83" s="1"/>
  <c r="I110" i="83"/>
  <c r="F110" i="83" s="1"/>
  <c r="L109" i="83"/>
  <c r="I109" i="83" s="1"/>
  <c r="F109" i="83" s="1"/>
  <c r="K109" i="83"/>
  <c r="H109" i="83" s="1"/>
  <c r="E109" i="83" s="1"/>
  <c r="L108" i="83"/>
  <c r="I108" i="83" s="1"/>
  <c r="F108" i="83" s="1"/>
  <c r="K108" i="83"/>
  <c r="H108" i="83" s="1"/>
  <c r="E108" i="83" s="1"/>
  <c r="L107" i="83"/>
  <c r="I107" i="83" s="1"/>
  <c r="K107" i="83"/>
  <c r="H107" i="83"/>
  <c r="L106" i="83"/>
  <c r="I106" i="83" s="1"/>
  <c r="F106" i="83" s="1"/>
  <c r="K106" i="83"/>
  <c r="H106" i="83" s="1"/>
  <c r="E106" i="83" s="1"/>
  <c r="L105" i="83"/>
  <c r="I105" i="83" s="1"/>
  <c r="F105" i="83" s="1"/>
  <c r="K105" i="83"/>
  <c r="H105" i="83" s="1"/>
  <c r="E105" i="83"/>
  <c r="L104" i="83"/>
  <c r="I104" i="83" s="1"/>
  <c r="F104" i="83" s="1"/>
  <c r="K104" i="83"/>
  <c r="H104" i="83" s="1"/>
  <c r="E104" i="83" s="1"/>
  <c r="L103" i="83"/>
  <c r="I103" i="83" s="1"/>
  <c r="K103" i="83"/>
  <c r="H103" i="83" s="1"/>
  <c r="L102" i="83"/>
  <c r="I102" i="83" s="1"/>
  <c r="F102" i="83" s="1"/>
  <c r="K102" i="83"/>
  <c r="H102" i="83" s="1"/>
  <c r="E102" i="83" s="1"/>
  <c r="L101" i="83"/>
  <c r="I101" i="83" s="1"/>
  <c r="F101" i="83" s="1"/>
  <c r="K101" i="83"/>
  <c r="H101" i="83" s="1"/>
  <c r="E101" i="83" s="1"/>
  <c r="L100" i="83"/>
  <c r="K100" i="83"/>
  <c r="H100" i="83" s="1"/>
  <c r="E100" i="83" s="1"/>
  <c r="I100" i="83"/>
  <c r="F100" i="83" s="1"/>
  <c r="L99" i="83"/>
  <c r="I99" i="83" s="1"/>
  <c r="F99" i="83" s="1"/>
  <c r="K99" i="83"/>
  <c r="H99" i="83" s="1"/>
  <c r="E99" i="83" s="1"/>
  <c r="L98" i="83"/>
  <c r="I98" i="83" s="1"/>
  <c r="F98" i="83" s="1"/>
  <c r="K98" i="83"/>
  <c r="H98" i="83" s="1"/>
  <c r="E98" i="83" s="1"/>
  <c r="L97" i="83"/>
  <c r="I97" i="83" s="1"/>
  <c r="K97" i="83"/>
  <c r="H97" i="83" s="1"/>
  <c r="I96" i="83"/>
  <c r="H96" i="83"/>
  <c r="L95" i="83"/>
  <c r="I95" i="83" s="1"/>
  <c r="F95" i="83" s="1"/>
  <c r="K95" i="83"/>
  <c r="H95" i="83" s="1"/>
  <c r="E95" i="83" s="1"/>
  <c r="L94" i="83"/>
  <c r="I94" i="83" s="1"/>
  <c r="F94" i="83" s="1"/>
  <c r="K94" i="83"/>
  <c r="H94" i="83" s="1"/>
  <c r="E94" i="83" s="1"/>
  <c r="L93" i="83"/>
  <c r="I93" i="83" s="1"/>
  <c r="F93" i="83" s="1"/>
  <c r="K93" i="83"/>
  <c r="H93" i="83" s="1"/>
  <c r="E93" i="83" s="1"/>
  <c r="L92" i="83"/>
  <c r="I92" i="83" s="1"/>
  <c r="F92" i="83" s="1"/>
  <c r="K92" i="83"/>
  <c r="H92" i="83" s="1"/>
  <c r="E92" i="83" s="1"/>
  <c r="L91" i="83"/>
  <c r="I91" i="83" s="1"/>
  <c r="F91" i="83" s="1"/>
  <c r="K91" i="83"/>
  <c r="H91" i="83" s="1"/>
  <c r="E91" i="83" s="1"/>
  <c r="L90" i="83"/>
  <c r="I90" i="83" s="1"/>
  <c r="F90" i="83" s="1"/>
  <c r="K90" i="83"/>
  <c r="H90" i="83" s="1"/>
  <c r="E90" i="83" s="1"/>
  <c r="L89" i="83"/>
  <c r="I89" i="83" s="1"/>
  <c r="K89" i="83"/>
  <c r="H89" i="83" s="1"/>
  <c r="L88" i="83"/>
  <c r="I88" i="83" s="1"/>
  <c r="K88" i="83"/>
  <c r="H88" i="83" s="1"/>
  <c r="L87" i="83"/>
  <c r="I87" i="83" s="1"/>
  <c r="F87" i="83" s="1"/>
  <c r="K87" i="83"/>
  <c r="H87" i="83" s="1"/>
  <c r="E87" i="83" s="1"/>
  <c r="L86" i="83"/>
  <c r="I86" i="83" s="1"/>
  <c r="F86" i="83" s="1"/>
  <c r="K86" i="83"/>
  <c r="H86" i="83" s="1"/>
  <c r="E86" i="83" s="1"/>
  <c r="L85" i="83"/>
  <c r="I85" i="83" s="1"/>
  <c r="F85" i="83" s="1"/>
  <c r="K85" i="83"/>
  <c r="H85" i="83" s="1"/>
  <c r="E85" i="83" s="1"/>
  <c r="L84" i="83"/>
  <c r="I84" i="83" s="1"/>
  <c r="F84" i="83" s="1"/>
  <c r="K84" i="83"/>
  <c r="H84" i="83" s="1"/>
  <c r="E84" i="83" s="1"/>
  <c r="L83" i="83"/>
  <c r="I83" i="83" s="1"/>
  <c r="F83" i="83" s="1"/>
  <c r="K83" i="83"/>
  <c r="H83" i="83" s="1"/>
  <c r="E83" i="83" s="1"/>
  <c r="L82" i="83"/>
  <c r="I82" i="83" s="1"/>
  <c r="F82" i="83" s="1"/>
  <c r="K82" i="83"/>
  <c r="H82" i="83" s="1"/>
  <c r="E82" i="83" s="1"/>
  <c r="L81" i="83"/>
  <c r="I81" i="83" s="1"/>
  <c r="F81" i="83" s="1"/>
  <c r="K81" i="83"/>
  <c r="H81" i="83" s="1"/>
  <c r="E81" i="83" s="1"/>
  <c r="L80" i="83"/>
  <c r="I80" i="83" s="1"/>
  <c r="F80" i="83" s="1"/>
  <c r="K80" i="83"/>
  <c r="H80" i="83"/>
  <c r="E80" i="83" s="1"/>
  <c r="L79" i="83"/>
  <c r="I79" i="83" s="1"/>
  <c r="F79" i="83" s="1"/>
  <c r="K79" i="83"/>
  <c r="H79" i="83" s="1"/>
  <c r="E79" i="83" s="1"/>
  <c r="L78" i="83"/>
  <c r="I78" i="83" s="1"/>
  <c r="F78" i="83" s="1"/>
  <c r="K78" i="83"/>
  <c r="H78" i="83" s="1"/>
  <c r="E78" i="83" s="1"/>
  <c r="L77" i="83"/>
  <c r="I77" i="83" s="1"/>
  <c r="F77" i="83" s="1"/>
  <c r="K77" i="83"/>
  <c r="H77" i="83" s="1"/>
  <c r="E77" i="83" s="1"/>
  <c r="L76" i="83"/>
  <c r="I76" i="83" s="1"/>
  <c r="K76" i="83"/>
  <c r="H76" i="83" s="1"/>
  <c r="L75" i="83"/>
  <c r="I75" i="83" s="1"/>
  <c r="K75" i="83"/>
  <c r="H75" i="83" s="1"/>
  <c r="L74" i="83"/>
  <c r="I74" i="83" s="1"/>
  <c r="F74" i="83" s="1"/>
  <c r="K74" i="83"/>
  <c r="H74" i="83" s="1"/>
  <c r="E74" i="83" s="1"/>
  <c r="L73" i="83"/>
  <c r="I73" i="83" s="1"/>
  <c r="F73" i="83" s="1"/>
  <c r="K73" i="83"/>
  <c r="H73" i="83" s="1"/>
  <c r="E73" i="83" s="1"/>
  <c r="L72" i="83"/>
  <c r="I72" i="83" s="1"/>
  <c r="F72" i="83" s="1"/>
  <c r="K72" i="83"/>
  <c r="H72" i="83" s="1"/>
  <c r="E72" i="83" s="1"/>
  <c r="L71" i="83"/>
  <c r="I71" i="83" s="1"/>
  <c r="F71" i="83" s="1"/>
  <c r="K71" i="83"/>
  <c r="H71" i="83" s="1"/>
  <c r="E71" i="83" s="1"/>
  <c r="L70" i="83"/>
  <c r="I70" i="83" s="1"/>
  <c r="F70" i="83" s="1"/>
  <c r="K70" i="83"/>
  <c r="H70" i="83"/>
  <c r="E70" i="83" s="1"/>
  <c r="L69" i="83"/>
  <c r="I69" i="83" s="1"/>
  <c r="F69" i="83" s="1"/>
  <c r="K69" i="83"/>
  <c r="H69" i="83" s="1"/>
  <c r="E69" i="83" s="1"/>
  <c r="L68" i="83"/>
  <c r="I68" i="83" s="1"/>
  <c r="F68" i="83" s="1"/>
  <c r="K68" i="83"/>
  <c r="H68" i="83" s="1"/>
  <c r="E68" i="83" s="1"/>
  <c r="L67" i="83"/>
  <c r="K67" i="83"/>
  <c r="H67" i="83" s="1"/>
  <c r="E67" i="83" s="1"/>
  <c r="I67" i="83"/>
  <c r="F67" i="83" s="1"/>
  <c r="L66" i="83"/>
  <c r="I66" i="83" s="1"/>
  <c r="F66" i="83" s="1"/>
  <c r="K66" i="83"/>
  <c r="H66" i="83"/>
  <c r="E66" i="83" s="1"/>
  <c r="L65" i="83"/>
  <c r="I65" i="83" s="1"/>
  <c r="F65" i="83" s="1"/>
  <c r="K65" i="83"/>
  <c r="H65" i="83" s="1"/>
  <c r="E65" i="83" s="1"/>
  <c r="L64" i="83"/>
  <c r="I64" i="83" s="1"/>
  <c r="F64" i="83" s="1"/>
  <c r="K64" i="83"/>
  <c r="H64" i="83" s="1"/>
  <c r="E64" i="83" s="1"/>
  <c r="L63" i="83"/>
  <c r="I63" i="83" s="1"/>
  <c r="F63" i="83" s="1"/>
  <c r="K63" i="83"/>
  <c r="H63" i="83" s="1"/>
  <c r="E63" i="83" s="1"/>
  <c r="L62" i="83"/>
  <c r="I62" i="83" s="1"/>
  <c r="F62" i="83" s="1"/>
  <c r="K62" i="83"/>
  <c r="H62" i="83" s="1"/>
  <c r="E62" i="83" s="1"/>
  <c r="L61" i="83"/>
  <c r="I61" i="83" s="1"/>
  <c r="F61" i="83" s="1"/>
  <c r="K61" i="83"/>
  <c r="H61" i="83" s="1"/>
  <c r="E61" i="83" s="1"/>
  <c r="L60" i="83"/>
  <c r="I60" i="83" s="1"/>
  <c r="F60" i="83" s="1"/>
  <c r="K60" i="83"/>
  <c r="H60" i="83" s="1"/>
  <c r="E60" i="83" s="1"/>
  <c r="L59" i="83"/>
  <c r="I59" i="83" s="1"/>
  <c r="F59" i="83" s="1"/>
  <c r="K59" i="83"/>
  <c r="H59" i="83" s="1"/>
  <c r="E59" i="83" s="1"/>
  <c r="L58" i="83"/>
  <c r="I58" i="83" s="1"/>
  <c r="F58" i="83" s="1"/>
  <c r="K58" i="83"/>
  <c r="H58" i="83" s="1"/>
  <c r="E58" i="83" s="1"/>
  <c r="L57" i="83"/>
  <c r="I57" i="83" s="1"/>
  <c r="F57" i="83" s="1"/>
  <c r="K57" i="83"/>
  <c r="H57" i="83" s="1"/>
  <c r="E57" i="83" s="1"/>
  <c r="L56" i="83"/>
  <c r="I56" i="83" s="1"/>
  <c r="F56" i="83" s="1"/>
  <c r="K56" i="83"/>
  <c r="H56" i="83" s="1"/>
  <c r="E56" i="83" s="1"/>
  <c r="L55" i="83"/>
  <c r="I55" i="83" s="1"/>
  <c r="F55" i="83" s="1"/>
  <c r="K55" i="83"/>
  <c r="H55" i="83" s="1"/>
  <c r="E55" i="83" s="1"/>
  <c r="L54" i="83"/>
  <c r="I54" i="83" s="1"/>
  <c r="F54" i="83" s="1"/>
  <c r="K54" i="83"/>
  <c r="H54" i="83" s="1"/>
  <c r="E54" i="83" s="1"/>
  <c r="L53" i="83"/>
  <c r="I53" i="83" s="1"/>
  <c r="F53" i="83" s="1"/>
  <c r="K53" i="83"/>
  <c r="H53" i="83" s="1"/>
  <c r="E53" i="83" s="1"/>
  <c r="L52" i="83"/>
  <c r="I52" i="83" s="1"/>
  <c r="F52" i="83" s="1"/>
  <c r="K52" i="83"/>
  <c r="H52" i="83" s="1"/>
  <c r="E52" i="83" s="1"/>
  <c r="L51" i="83"/>
  <c r="I51" i="83" s="1"/>
  <c r="F51" i="83" s="1"/>
  <c r="K51" i="83"/>
  <c r="H51" i="83" s="1"/>
  <c r="E51" i="83" s="1"/>
  <c r="L50" i="83"/>
  <c r="I50" i="83" s="1"/>
  <c r="F50" i="83" s="1"/>
  <c r="K50" i="83"/>
  <c r="H50" i="83"/>
  <c r="E50" i="83" s="1"/>
  <c r="L49" i="83"/>
  <c r="I49" i="83" s="1"/>
  <c r="F49" i="83" s="1"/>
  <c r="K49" i="83"/>
  <c r="H49" i="83" s="1"/>
  <c r="E49" i="83" s="1"/>
  <c r="L48" i="83"/>
  <c r="I48" i="83" s="1"/>
  <c r="K48" i="83"/>
  <c r="H48" i="83" s="1"/>
  <c r="L47" i="83"/>
  <c r="I47" i="83" s="1"/>
  <c r="F47" i="83" s="1"/>
  <c r="K47" i="83"/>
  <c r="H47" i="83" s="1"/>
  <c r="E47" i="83" s="1"/>
  <c r="L46" i="83"/>
  <c r="I46" i="83" s="1"/>
  <c r="F46" i="83" s="1"/>
  <c r="K46" i="83"/>
  <c r="H46" i="83" s="1"/>
  <c r="E46" i="83" s="1"/>
  <c r="L45" i="83"/>
  <c r="I45" i="83" s="1"/>
  <c r="F45" i="83" s="1"/>
  <c r="K45" i="83"/>
  <c r="H45" i="83" s="1"/>
  <c r="E45" i="83" s="1"/>
  <c r="L44" i="83"/>
  <c r="I44" i="83" s="1"/>
  <c r="F44" i="83" s="1"/>
  <c r="K44" i="83"/>
  <c r="H44" i="83" s="1"/>
  <c r="E44" i="83" s="1"/>
  <c r="L43" i="83"/>
  <c r="I43" i="83" s="1"/>
  <c r="F43" i="83" s="1"/>
  <c r="K43" i="83"/>
  <c r="H43" i="83"/>
  <c r="E43" i="83" s="1"/>
  <c r="L42" i="83"/>
  <c r="I42" i="83" s="1"/>
  <c r="F42" i="83" s="1"/>
  <c r="K42" i="83"/>
  <c r="H42" i="83" s="1"/>
  <c r="E42" i="83" s="1"/>
  <c r="L41" i="83"/>
  <c r="I41" i="83" s="1"/>
  <c r="F41" i="83" s="1"/>
  <c r="K41" i="83"/>
  <c r="H41" i="83" s="1"/>
  <c r="E41" i="83" s="1"/>
  <c r="L40" i="83"/>
  <c r="I40" i="83" s="1"/>
  <c r="F40" i="83" s="1"/>
  <c r="K40" i="83"/>
  <c r="H40" i="83" s="1"/>
  <c r="E40" i="83" s="1"/>
  <c r="L39" i="83"/>
  <c r="I39" i="83" s="1"/>
  <c r="F39" i="83" s="1"/>
  <c r="K39" i="83"/>
  <c r="H39" i="83" s="1"/>
  <c r="E39" i="83" s="1"/>
  <c r="L38" i="83"/>
  <c r="I38" i="83" s="1"/>
  <c r="F38" i="83" s="1"/>
  <c r="K38" i="83"/>
  <c r="H38" i="83" s="1"/>
  <c r="E38" i="83" s="1"/>
  <c r="L37" i="83"/>
  <c r="I37" i="83" s="1"/>
  <c r="F37" i="83" s="1"/>
  <c r="K37" i="83"/>
  <c r="H37" i="83" s="1"/>
  <c r="E37" i="83" s="1"/>
  <c r="L36" i="83"/>
  <c r="I36" i="83" s="1"/>
  <c r="F36" i="83" s="1"/>
  <c r="K36" i="83"/>
  <c r="H36" i="83" s="1"/>
  <c r="E36" i="83" s="1"/>
  <c r="L35" i="83"/>
  <c r="I35" i="83" s="1"/>
  <c r="F35" i="83" s="1"/>
  <c r="K35" i="83"/>
  <c r="H35" i="83" s="1"/>
  <c r="E35" i="83" s="1"/>
  <c r="L34" i="83"/>
  <c r="I34" i="83" s="1"/>
  <c r="F34" i="83" s="1"/>
  <c r="K34" i="83"/>
  <c r="H34" i="83" s="1"/>
  <c r="E34" i="83" s="1"/>
  <c r="L33" i="83"/>
  <c r="I33" i="83" s="1"/>
  <c r="F33" i="83" s="1"/>
  <c r="K33" i="83"/>
  <c r="H33" i="83" s="1"/>
  <c r="E33" i="83" s="1"/>
  <c r="L32" i="83"/>
  <c r="I32" i="83" s="1"/>
  <c r="F32" i="83" s="1"/>
  <c r="K32" i="83"/>
  <c r="H32" i="83" s="1"/>
  <c r="E32" i="83" s="1"/>
  <c r="L31" i="83"/>
  <c r="I31" i="83" s="1"/>
  <c r="F31" i="83" s="1"/>
  <c r="K31" i="83"/>
  <c r="H31" i="83" s="1"/>
  <c r="E31" i="83" s="1"/>
  <c r="L30" i="83"/>
  <c r="I30" i="83" s="1"/>
  <c r="F30" i="83" s="1"/>
  <c r="K30" i="83"/>
  <c r="H30" i="83" s="1"/>
  <c r="E30" i="83"/>
  <c r="L29" i="83"/>
  <c r="K29" i="83"/>
  <c r="I29" i="83"/>
  <c r="F29" i="83" s="1"/>
  <c r="H29" i="83"/>
  <c r="E29" i="83" s="1"/>
  <c r="L28" i="83"/>
  <c r="K28" i="83"/>
  <c r="H28" i="83" s="1"/>
  <c r="E28" i="83" s="1"/>
  <c r="I28" i="83"/>
  <c r="F28" i="83" s="1"/>
  <c r="L27" i="83"/>
  <c r="I27" i="83" s="1"/>
  <c r="F27" i="83" s="1"/>
  <c r="K27" i="83"/>
  <c r="H27" i="83" s="1"/>
  <c r="E27" i="83" s="1"/>
  <c r="L26" i="83"/>
  <c r="I26" i="83" s="1"/>
  <c r="F26" i="83" s="1"/>
  <c r="K26" i="83"/>
  <c r="H26" i="83" s="1"/>
  <c r="E26" i="83" s="1"/>
  <c r="L25" i="83"/>
  <c r="I25" i="83" s="1"/>
  <c r="F25" i="83" s="1"/>
  <c r="K25" i="83"/>
  <c r="H25" i="83" s="1"/>
  <c r="E25" i="83" s="1"/>
  <c r="L24" i="83"/>
  <c r="I24" i="83" s="1"/>
  <c r="F24" i="83" s="1"/>
  <c r="K24" i="83"/>
  <c r="H24" i="83" s="1"/>
  <c r="E24" i="83" s="1"/>
  <c r="L23" i="83"/>
  <c r="I23" i="83" s="1"/>
  <c r="F23" i="83" s="1"/>
  <c r="K23" i="83"/>
  <c r="H23" i="83" s="1"/>
  <c r="E23" i="83" s="1"/>
  <c r="L22" i="83"/>
  <c r="I22" i="83" s="1"/>
  <c r="F22" i="83" s="1"/>
  <c r="K22" i="83"/>
  <c r="H22" i="83" s="1"/>
  <c r="E22" i="83" s="1"/>
  <c r="L21" i="83"/>
  <c r="I21" i="83" s="1"/>
  <c r="F21" i="83" s="1"/>
  <c r="K21" i="83"/>
  <c r="H21" i="83" s="1"/>
  <c r="E21" i="83" s="1"/>
  <c r="L20" i="83"/>
  <c r="I20" i="83" s="1"/>
  <c r="F20" i="83" s="1"/>
  <c r="K20" i="83"/>
  <c r="H20" i="83" s="1"/>
  <c r="E20" i="83" s="1"/>
  <c r="L19" i="83"/>
  <c r="I19" i="83" s="1"/>
  <c r="F19" i="83" s="1"/>
  <c r="K19" i="83"/>
  <c r="H19" i="83" s="1"/>
  <c r="E19" i="83" s="1"/>
  <c r="L18" i="83"/>
  <c r="I18" i="83" s="1"/>
  <c r="F18" i="83" s="1"/>
  <c r="K18" i="83"/>
  <c r="H18" i="83" s="1"/>
  <c r="E18" i="83" s="1"/>
  <c r="L17" i="83"/>
  <c r="I17" i="83" s="1"/>
  <c r="F17" i="83" s="1"/>
  <c r="K17" i="83"/>
  <c r="H17" i="83" s="1"/>
  <c r="E17" i="83" s="1"/>
  <c r="L16" i="83"/>
  <c r="I16" i="83" s="1"/>
  <c r="F16" i="83" s="1"/>
  <c r="K16" i="83"/>
  <c r="H16" i="83" s="1"/>
  <c r="E16" i="83" s="1"/>
  <c r="L15" i="83"/>
  <c r="I15" i="83" s="1"/>
  <c r="F15" i="83" s="1"/>
  <c r="K15" i="83"/>
  <c r="H15" i="83" s="1"/>
  <c r="E15" i="83" s="1"/>
  <c r="L14" i="83"/>
  <c r="I14" i="83" s="1"/>
  <c r="F14" i="83" s="1"/>
  <c r="K14" i="83"/>
  <c r="H14" i="83" s="1"/>
  <c r="E14" i="83" s="1"/>
  <c r="L13" i="83"/>
  <c r="I13" i="83" s="1"/>
  <c r="F13" i="83" s="1"/>
  <c r="K13" i="83"/>
  <c r="H13" i="83"/>
  <c r="E13" i="83" s="1"/>
  <c r="L11" i="83"/>
  <c r="I11" i="83" s="1"/>
  <c r="K11" i="83"/>
  <c r="H11" i="83" s="1"/>
  <c r="F211" i="82"/>
  <c r="L253" i="82"/>
  <c r="K253" i="82"/>
  <c r="I253" i="82"/>
  <c r="F253" i="82" s="1"/>
  <c r="H253" i="82"/>
  <c r="E253" i="82" s="1"/>
  <c r="L252" i="82"/>
  <c r="I252" i="82" s="1"/>
  <c r="F252" i="82" s="1"/>
  <c r="K252" i="82"/>
  <c r="H252" i="82"/>
  <c r="E252" i="82"/>
  <c r="L251" i="82"/>
  <c r="K251" i="82"/>
  <c r="I251" i="82"/>
  <c r="F251" i="82" s="1"/>
  <c r="H251" i="82"/>
  <c r="E251" i="82" s="1"/>
  <c r="L250" i="82"/>
  <c r="I250" i="82" s="1"/>
  <c r="K250" i="82"/>
  <c r="H250" i="82"/>
  <c r="L249" i="82"/>
  <c r="I249" i="82" s="1"/>
  <c r="K249" i="82"/>
  <c r="H249" i="82" s="1"/>
  <c r="L248" i="82"/>
  <c r="I248" i="82" s="1"/>
  <c r="K248" i="82"/>
  <c r="H248" i="82" s="1"/>
  <c r="AH247" i="82"/>
  <c r="L247" i="82"/>
  <c r="I247" i="82" s="1"/>
  <c r="F247" i="82" s="1"/>
  <c r="K247" i="82"/>
  <c r="H247" i="82"/>
  <c r="E247" i="82" s="1"/>
  <c r="AH246" i="82"/>
  <c r="L246" i="82"/>
  <c r="I246" i="82" s="1"/>
  <c r="K246" i="82"/>
  <c r="H246" i="82"/>
  <c r="E246" i="82" s="1"/>
  <c r="F246" i="82"/>
  <c r="L245" i="82"/>
  <c r="K245" i="82"/>
  <c r="H245" i="82" s="1"/>
  <c r="E245" i="82" s="1"/>
  <c r="I245" i="82"/>
  <c r="F245" i="82" s="1"/>
  <c r="BB244" i="82"/>
  <c r="L244" i="82"/>
  <c r="I244" i="82" s="1"/>
  <c r="F244" i="82" s="1"/>
  <c r="K244" i="82"/>
  <c r="H244" i="82"/>
  <c r="E244" i="82" s="1"/>
  <c r="L243" i="82"/>
  <c r="I243" i="82" s="1"/>
  <c r="F243" i="82" s="1"/>
  <c r="K243" i="82"/>
  <c r="H243" i="82" s="1"/>
  <c r="E243" i="82" s="1"/>
  <c r="I242" i="82"/>
  <c r="H242" i="82"/>
  <c r="I241" i="82"/>
  <c r="H241" i="82"/>
  <c r="L240" i="82"/>
  <c r="I240" i="82" s="1"/>
  <c r="F240" i="82" s="1"/>
  <c r="K240" i="82"/>
  <c r="H240" i="82" s="1"/>
  <c r="E240" i="82" s="1"/>
  <c r="L239" i="82"/>
  <c r="I239" i="82" s="1"/>
  <c r="F239" i="82" s="1"/>
  <c r="K239" i="82"/>
  <c r="H239" i="82" s="1"/>
  <c r="E239" i="82" s="1"/>
  <c r="L238" i="82"/>
  <c r="I238" i="82" s="1"/>
  <c r="F238" i="82" s="1"/>
  <c r="K238" i="82"/>
  <c r="H238" i="82"/>
  <c r="E238" i="82" s="1"/>
  <c r="I237" i="82"/>
  <c r="H237" i="82"/>
  <c r="I236" i="82"/>
  <c r="H236" i="82"/>
  <c r="L235" i="82"/>
  <c r="I235" i="82" s="1"/>
  <c r="F235" i="82" s="1"/>
  <c r="K235" i="82"/>
  <c r="H235" i="82" s="1"/>
  <c r="E235" i="82"/>
  <c r="L234" i="82"/>
  <c r="I234" i="82" s="1"/>
  <c r="F234" i="82" s="1"/>
  <c r="K234" i="82"/>
  <c r="H234" i="82" s="1"/>
  <c r="E234" i="82" s="1"/>
  <c r="L233" i="82"/>
  <c r="I233" i="82" s="1"/>
  <c r="F233" i="82" s="1"/>
  <c r="K233" i="82"/>
  <c r="H233" i="82" s="1"/>
  <c r="E233" i="82" s="1"/>
  <c r="L232" i="82"/>
  <c r="I232" i="82" s="1"/>
  <c r="F232" i="82" s="1"/>
  <c r="K232" i="82"/>
  <c r="H232" i="82" s="1"/>
  <c r="E232" i="82" s="1"/>
  <c r="L231" i="82"/>
  <c r="I231" i="82" s="1"/>
  <c r="F231" i="82" s="1"/>
  <c r="K231" i="82"/>
  <c r="H231" i="82" s="1"/>
  <c r="E231" i="82"/>
  <c r="L230" i="82"/>
  <c r="K230" i="82"/>
  <c r="I230" i="82"/>
  <c r="F230" i="82" s="1"/>
  <c r="H230" i="82"/>
  <c r="E230" i="82" s="1"/>
  <c r="L229" i="82"/>
  <c r="I229" i="82" s="1"/>
  <c r="F229" i="82" s="1"/>
  <c r="K229" i="82"/>
  <c r="H229" i="82" s="1"/>
  <c r="E229" i="82" s="1"/>
  <c r="L228" i="82"/>
  <c r="I228" i="82" s="1"/>
  <c r="F228" i="82" s="1"/>
  <c r="K228" i="82"/>
  <c r="H228" i="82"/>
  <c r="E228" i="82" s="1"/>
  <c r="L227" i="82"/>
  <c r="I227" i="82" s="1"/>
  <c r="F227" i="82" s="1"/>
  <c r="K227" i="82"/>
  <c r="H227" i="82" s="1"/>
  <c r="E227" i="82" s="1"/>
  <c r="L226" i="82"/>
  <c r="I226" i="82" s="1"/>
  <c r="F226" i="82" s="1"/>
  <c r="K226" i="82"/>
  <c r="H226" i="82" s="1"/>
  <c r="E226" i="82" s="1"/>
  <c r="L225" i="82"/>
  <c r="I225" i="82" s="1"/>
  <c r="K225" i="82"/>
  <c r="H225" i="82" s="1"/>
  <c r="L224" i="82"/>
  <c r="K224" i="82"/>
  <c r="H224" i="82" s="1"/>
  <c r="I224" i="82"/>
  <c r="L223" i="82"/>
  <c r="I223" i="82" s="1"/>
  <c r="F223" i="82" s="1"/>
  <c r="K223" i="82"/>
  <c r="H223" i="82" s="1"/>
  <c r="E223" i="82"/>
  <c r="L222" i="82"/>
  <c r="K222" i="82"/>
  <c r="I222" i="82"/>
  <c r="F222" i="82" s="1"/>
  <c r="H222" i="82"/>
  <c r="E222" i="82" s="1"/>
  <c r="L221" i="82"/>
  <c r="K221" i="82"/>
  <c r="H221" i="82" s="1"/>
  <c r="E221" i="82" s="1"/>
  <c r="I221" i="82"/>
  <c r="F221" i="82" s="1"/>
  <c r="I220" i="82"/>
  <c r="H220" i="82"/>
  <c r="I219" i="82"/>
  <c r="H219" i="82"/>
  <c r="L218" i="82"/>
  <c r="I218" i="82" s="1"/>
  <c r="F218" i="82" s="1"/>
  <c r="K218" i="82"/>
  <c r="H218" i="82"/>
  <c r="E218" i="82" s="1"/>
  <c r="L217" i="82"/>
  <c r="I217" i="82" s="1"/>
  <c r="F217" i="82" s="1"/>
  <c r="K217" i="82"/>
  <c r="H217" i="82" s="1"/>
  <c r="E217" i="82" s="1"/>
  <c r="I216" i="82"/>
  <c r="H216" i="82"/>
  <c r="L215" i="82"/>
  <c r="I215" i="82" s="1"/>
  <c r="K215" i="82"/>
  <c r="H215" i="82" s="1"/>
  <c r="L214" i="82"/>
  <c r="I214" i="82" s="1"/>
  <c r="F214" i="82" s="1"/>
  <c r="K214" i="82"/>
  <c r="H214" i="82" s="1"/>
  <c r="E214" i="82" s="1"/>
  <c r="L213" i="82"/>
  <c r="I213" i="82" s="1"/>
  <c r="F213" i="82" s="1"/>
  <c r="K213" i="82"/>
  <c r="H213" i="82" s="1"/>
  <c r="E213" i="82" s="1"/>
  <c r="L212" i="82"/>
  <c r="I212" i="82" s="1"/>
  <c r="F212" i="82" s="1"/>
  <c r="K212" i="82"/>
  <c r="H212" i="82" s="1"/>
  <c r="E212" i="82" s="1"/>
  <c r="L211" i="82"/>
  <c r="I211" i="82" s="1"/>
  <c r="K211" i="82"/>
  <c r="H211" i="82" s="1"/>
  <c r="E211" i="82" s="1"/>
  <c r="L210" i="82"/>
  <c r="I210" i="82" s="1"/>
  <c r="F210" i="82" s="1"/>
  <c r="K210" i="82"/>
  <c r="H210" i="82" s="1"/>
  <c r="E210" i="82" s="1"/>
  <c r="L209" i="82"/>
  <c r="I209" i="82" s="1"/>
  <c r="F209" i="82" s="1"/>
  <c r="K209" i="82"/>
  <c r="H209" i="82" s="1"/>
  <c r="E209" i="82" s="1"/>
  <c r="L208" i="82"/>
  <c r="I208" i="82" s="1"/>
  <c r="K208" i="82"/>
  <c r="H208" i="82" s="1"/>
  <c r="L207" i="82"/>
  <c r="I207" i="82" s="1"/>
  <c r="K207" i="82"/>
  <c r="H207" i="82" s="1"/>
  <c r="L206" i="82"/>
  <c r="I206" i="82" s="1"/>
  <c r="F206" i="82" s="1"/>
  <c r="K206" i="82"/>
  <c r="H206" i="82" s="1"/>
  <c r="E206" i="82" s="1"/>
  <c r="L205" i="82"/>
  <c r="I205" i="82" s="1"/>
  <c r="F205" i="82" s="1"/>
  <c r="K205" i="82"/>
  <c r="H205" i="82" s="1"/>
  <c r="E205" i="82" s="1"/>
  <c r="L204" i="82"/>
  <c r="I204" i="82" s="1"/>
  <c r="F204" i="82" s="1"/>
  <c r="K204" i="82"/>
  <c r="H204" i="82" s="1"/>
  <c r="E204" i="82" s="1"/>
  <c r="L203" i="82"/>
  <c r="I203" i="82" s="1"/>
  <c r="F203" i="82" s="1"/>
  <c r="K203" i="82"/>
  <c r="H203" i="82" s="1"/>
  <c r="E203" i="82" s="1"/>
  <c r="L202" i="82"/>
  <c r="I202" i="82" s="1"/>
  <c r="F202" i="82" s="1"/>
  <c r="K202" i="82"/>
  <c r="H202" i="82" s="1"/>
  <c r="E202" i="82" s="1"/>
  <c r="L201" i="82"/>
  <c r="I201" i="82" s="1"/>
  <c r="F201" i="82" s="1"/>
  <c r="K201" i="82"/>
  <c r="H201" i="82" s="1"/>
  <c r="E201" i="82" s="1"/>
  <c r="L200" i="82"/>
  <c r="I200" i="82" s="1"/>
  <c r="F200" i="82" s="1"/>
  <c r="K200" i="82"/>
  <c r="H200" i="82" s="1"/>
  <c r="E200" i="82" s="1"/>
  <c r="L199" i="82"/>
  <c r="I199" i="82" s="1"/>
  <c r="F199" i="82" s="1"/>
  <c r="K199" i="82"/>
  <c r="H199" i="82" s="1"/>
  <c r="E199" i="82" s="1"/>
  <c r="L198" i="82"/>
  <c r="K198" i="82"/>
  <c r="I198" i="82"/>
  <c r="F198" i="82" s="1"/>
  <c r="H198" i="82"/>
  <c r="E198" i="82" s="1"/>
  <c r="L197" i="82"/>
  <c r="I197" i="82" s="1"/>
  <c r="F197" i="82" s="1"/>
  <c r="K197" i="82"/>
  <c r="H197" i="82" s="1"/>
  <c r="E197" i="82" s="1"/>
  <c r="L196" i="82"/>
  <c r="I196" i="82" s="1"/>
  <c r="F196" i="82" s="1"/>
  <c r="K196" i="82"/>
  <c r="H196" i="82" s="1"/>
  <c r="E196" i="82" s="1"/>
  <c r="I195" i="82"/>
  <c r="H195" i="82"/>
  <c r="L194" i="82"/>
  <c r="I194" i="82" s="1"/>
  <c r="K194" i="82"/>
  <c r="H194" i="82" s="1"/>
  <c r="L193" i="82"/>
  <c r="I193" i="82" s="1"/>
  <c r="F193" i="82" s="1"/>
  <c r="K193" i="82"/>
  <c r="H193" i="82" s="1"/>
  <c r="E193" i="82" s="1"/>
  <c r="L192" i="82"/>
  <c r="I192" i="82" s="1"/>
  <c r="F192" i="82" s="1"/>
  <c r="K192" i="82"/>
  <c r="H192" i="82" s="1"/>
  <c r="E192" i="82" s="1"/>
  <c r="L191" i="82"/>
  <c r="I191" i="82" s="1"/>
  <c r="F191" i="82" s="1"/>
  <c r="K191" i="82"/>
  <c r="H191" i="82" s="1"/>
  <c r="E191" i="82" s="1"/>
  <c r="L190" i="82"/>
  <c r="I190" i="82" s="1"/>
  <c r="F190" i="82" s="1"/>
  <c r="K190" i="82"/>
  <c r="H190" i="82" s="1"/>
  <c r="E190" i="82" s="1"/>
  <c r="L189" i="82"/>
  <c r="I189" i="82" s="1"/>
  <c r="F189" i="82" s="1"/>
  <c r="K189" i="82"/>
  <c r="H189" i="82" s="1"/>
  <c r="E189" i="82" s="1"/>
  <c r="L188" i="82"/>
  <c r="I188" i="82" s="1"/>
  <c r="F188" i="82" s="1"/>
  <c r="K188" i="82"/>
  <c r="H188" i="82"/>
  <c r="E188" i="82" s="1"/>
  <c r="L187" i="82"/>
  <c r="I187" i="82" s="1"/>
  <c r="F187" i="82" s="1"/>
  <c r="K187" i="82"/>
  <c r="H187" i="82" s="1"/>
  <c r="E187" i="82" s="1"/>
  <c r="I186" i="82"/>
  <c r="H186" i="82"/>
  <c r="I185" i="82"/>
  <c r="H185" i="82"/>
  <c r="L184" i="82"/>
  <c r="I184" i="82" s="1"/>
  <c r="F184" i="82" s="1"/>
  <c r="K184" i="82"/>
  <c r="H184" i="82" s="1"/>
  <c r="E184" i="82" s="1"/>
  <c r="L183" i="82"/>
  <c r="I183" i="82" s="1"/>
  <c r="F183" i="82" s="1"/>
  <c r="K183" i="82"/>
  <c r="H183" i="82" s="1"/>
  <c r="E183" i="82" s="1"/>
  <c r="I182" i="82"/>
  <c r="H182" i="82"/>
  <c r="I181" i="82"/>
  <c r="H181" i="82"/>
  <c r="L180" i="82"/>
  <c r="K180" i="82"/>
  <c r="H180" i="82" s="1"/>
  <c r="E180" i="82" s="1"/>
  <c r="I180" i="82"/>
  <c r="F180" i="82" s="1"/>
  <c r="L179" i="82"/>
  <c r="K179" i="82"/>
  <c r="H179" i="82" s="1"/>
  <c r="E179" i="82" s="1"/>
  <c r="I179" i="82"/>
  <c r="F179" i="82" s="1"/>
  <c r="L178" i="82"/>
  <c r="K178" i="82"/>
  <c r="I178" i="82"/>
  <c r="F178" i="82" s="1"/>
  <c r="H178" i="82"/>
  <c r="E178" i="82" s="1"/>
  <c r="L177" i="82"/>
  <c r="I177" i="82" s="1"/>
  <c r="K177" i="82"/>
  <c r="H177" i="82" s="1"/>
  <c r="E177" i="82" s="1"/>
  <c r="F177" i="82"/>
  <c r="L176" i="82"/>
  <c r="K176" i="82"/>
  <c r="H176" i="82" s="1"/>
  <c r="E176" i="82" s="1"/>
  <c r="I176" i="82"/>
  <c r="F176" i="82" s="1"/>
  <c r="L175" i="82"/>
  <c r="I175" i="82" s="1"/>
  <c r="F175" i="82" s="1"/>
  <c r="K175" i="82"/>
  <c r="H175" i="82" s="1"/>
  <c r="E175" i="82" s="1"/>
  <c r="L174" i="82"/>
  <c r="K174" i="82"/>
  <c r="I174" i="82"/>
  <c r="F174" i="82" s="1"/>
  <c r="H174" i="82"/>
  <c r="E174" i="82" s="1"/>
  <c r="L173" i="82"/>
  <c r="I173" i="82" s="1"/>
  <c r="F173" i="82" s="1"/>
  <c r="K173" i="82"/>
  <c r="H173" i="82" s="1"/>
  <c r="E173" i="82" s="1"/>
  <c r="L172" i="82"/>
  <c r="K172" i="82"/>
  <c r="H172" i="82" s="1"/>
  <c r="E172" i="82" s="1"/>
  <c r="I172" i="82"/>
  <c r="F172" i="82"/>
  <c r="L171" i="82"/>
  <c r="K171" i="82"/>
  <c r="H171" i="82" s="1"/>
  <c r="E171" i="82" s="1"/>
  <c r="I171" i="82"/>
  <c r="F171" i="82" s="1"/>
  <c r="L170" i="82"/>
  <c r="I170" i="82" s="1"/>
  <c r="F170" i="82" s="1"/>
  <c r="K170" i="82"/>
  <c r="H170" i="82" s="1"/>
  <c r="E170" i="82"/>
  <c r="L169" i="82"/>
  <c r="K169" i="82"/>
  <c r="I169" i="82"/>
  <c r="F169" i="82" s="1"/>
  <c r="H169" i="82"/>
  <c r="E169" i="82" s="1"/>
  <c r="L168" i="82"/>
  <c r="I168" i="82" s="1"/>
  <c r="F168" i="82" s="1"/>
  <c r="K168" i="82"/>
  <c r="H168" i="82" s="1"/>
  <c r="E168" i="82" s="1"/>
  <c r="L167" i="82"/>
  <c r="I167" i="82" s="1"/>
  <c r="F167" i="82" s="1"/>
  <c r="K167" i="82"/>
  <c r="H167" i="82" s="1"/>
  <c r="E167" i="82" s="1"/>
  <c r="L166" i="82"/>
  <c r="I166" i="82" s="1"/>
  <c r="F166" i="82" s="1"/>
  <c r="K166" i="82"/>
  <c r="H166" i="82" s="1"/>
  <c r="E166" i="82" s="1"/>
  <c r="L165" i="82"/>
  <c r="I165" i="82" s="1"/>
  <c r="F165" i="82" s="1"/>
  <c r="K165" i="82"/>
  <c r="H165" i="82" s="1"/>
  <c r="E165" i="82"/>
  <c r="L164" i="82"/>
  <c r="K164" i="82"/>
  <c r="I164" i="82"/>
  <c r="F164" i="82" s="1"/>
  <c r="H164" i="82"/>
  <c r="E164" i="82" s="1"/>
  <c r="L163" i="82"/>
  <c r="I163" i="82" s="1"/>
  <c r="F163" i="82" s="1"/>
  <c r="K163" i="82"/>
  <c r="H163" i="82" s="1"/>
  <c r="E163" i="82" s="1"/>
  <c r="L162" i="82"/>
  <c r="I162" i="82" s="1"/>
  <c r="F162" i="82" s="1"/>
  <c r="K162" i="82"/>
  <c r="H162" i="82" s="1"/>
  <c r="E162" i="82" s="1"/>
  <c r="L161" i="82"/>
  <c r="I161" i="82" s="1"/>
  <c r="K161" i="82"/>
  <c r="H161" i="82" s="1"/>
  <c r="L160" i="82"/>
  <c r="K160" i="82"/>
  <c r="H160" i="82" s="1"/>
  <c r="I160" i="82"/>
  <c r="L159" i="82"/>
  <c r="I159" i="82" s="1"/>
  <c r="K159" i="82"/>
  <c r="H159" i="82" s="1"/>
  <c r="L158" i="82"/>
  <c r="I158" i="82" s="1"/>
  <c r="F158" i="82" s="1"/>
  <c r="K158" i="82"/>
  <c r="H158" i="82" s="1"/>
  <c r="E158" i="82" s="1"/>
  <c r="L157" i="82"/>
  <c r="I157" i="82" s="1"/>
  <c r="F157" i="82" s="1"/>
  <c r="K157" i="82"/>
  <c r="H157" i="82"/>
  <c r="E157" i="82" s="1"/>
  <c r="L156" i="82"/>
  <c r="K156" i="82"/>
  <c r="H156" i="82" s="1"/>
  <c r="E156" i="82" s="1"/>
  <c r="I156" i="82"/>
  <c r="F156" i="82" s="1"/>
  <c r="I155" i="82"/>
  <c r="H155" i="82"/>
  <c r="I154" i="82"/>
  <c r="H154" i="82"/>
  <c r="L153" i="82"/>
  <c r="I153" i="82" s="1"/>
  <c r="F153" i="82" s="1"/>
  <c r="K153" i="82"/>
  <c r="H153" i="82"/>
  <c r="E153" i="82"/>
  <c r="L152" i="82"/>
  <c r="I152" i="82" s="1"/>
  <c r="F152" i="82" s="1"/>
  <c r="K152" i="82"/>
  <c r="H152" i="82"/>
  <c r="E152" i="82" s="1"/>
  <c r="L151" i="82"/>
  <c r="I151" i="82" s="1"/>
  <c r="F151" i="82" s="1"/>
  <c r="K151" i="82"/>
  <c r="H151" i="82" s="1"/>
  <c r="E151" i="82"/>
  <c r="I150" i="82"/>
  <c r="H150" i="82"/>
  <c r="I149" i="82"/>
  <c r="H149" i="82"/>
  <c r="L148" i="82"/>
  <c r="I148" i="82" s="1"/>
  <c r="F148" i="82" s="1"/>
  <c r="K148" i="82"/>
  <c r="H148" i="82" s="1"/>
  <c r="E148" i="82" s="1"/>
  <c r="L147" i="82"/>
  <c r="I147" i="82" s="1"/>
  <c r="F147" i="82" s="1"/>
  <c r="K147" i="82"/>
  <c r="H147" i="82" s="1"/>
  <c r="E147" i="82" s="1"/>
  <c r="L146" i="82"/>
  <c r="I146" i="82" s="1"/>
  <c r="F146" i="82" s="1"/>
  <c r="K146" i="82"/>
  <c r="H146" i="82"/>
  <c r="E146" i="82" s="1"/>
  <c r="L145" i="82"/>
  <c r="I145" i="82" s="1"/>
  <c r="F145" i="82" s="1"/>
  <c r="K145" i="82"/>
  <c r="H145" i="82" s="1"/>
  <c r="E145" i="82"/>
  <c r="L144" i="82"/>
  <c r="I144" i="82" s="1"/>
  <c r="F144" i="82" s="1"/>
  <c r="K144" i="82"/>
  <c r="H144" i="82" s="1"/>
  <c r="E144" i="82" s="1"/>
  <c r="L143" i="82"/>
  <c r="I143" i="82" s="1"/>
  <c r="F143" i="82" s="1"/>
  <c r="K143" i="82"/>
  <c r="H143" i="82" s="1"/>
  <c r="E143" i="82" s="1"/>
  <c r="L142" i="82"/>
  <c r="I142" i="82" s="1"/>
  <c r="F142" i="82" s="1"/>
  <c r="K142" i="82"/>
  <c r="H142" i="82" s="1"/>
  <c r="E142" i="82" s="1"/>
  <c r="L141" i="82"/>
  <c r="I141" i="82" s="1"/>
  <c r="F141" i="82" s="1"/>
  <c r="K141" i="82"/>
  <c r="H141" i="82" s="1"/>
  <c r="E141" i="82"/>
  <c r="L140" i="82"/>
  <c r="K140" i="82"/>
  <c r="I140" i="82"/>
  <c r="F140" i="82" s="1"/>
  <c r="H140" i="82"/>
  <c r="E140" i="82" s="1"/>
  <c r="L139" i="82"/>
  <c r="K139" i="82"/>
  <c r="H139" i="82" s="1"/>
  <c r="E139" i="82" s="1"/>
  <c r="I139" i="82"/>
  <c r="F139" i="82" s="1"/>
  <c r="L138" i="82"/>
  <c r="I138" i="82" s="1"/>
  <c r="F138" i="82" s="1"/>
  <c r="K138" i="82"/>
  <c r="H138" i="82" s="1"/>
  <c r="E138" i="82" s="1"/>
  <c r="L137" i="82"/>
  <c r="I137" i="82" s="1"/>
  <c r="F137" i="82" s="1"/>
  <c r="K137" i="82"/>
  <c r="H137" i="82" s="1"/>
  <c r="E137" i="82" s="1"/>
  <c r="L136" i="82"/>
  <c r="K136" i="82"/>
  <c r="H136" i="82" s="1"/>
  <c r="E136" i="82" s="1"/>
  <c r="I136" i="82"/>
  <c r="F136" i="82" s="1"/>
  <c r="L135" i="82"/>
  <c r="K135" i="82"/>
  <c r="H135" i="82" s="1"/>
  <c r="E135" i="82" s="1"/>
  <c r="I135" i="82"/>
  <c r="F135" i="82" s="1"/>
  <c r="L134" i="82"/>
  <c r="I134" i="82" s="1"/>
  <c r="F134" i="82" s="1"/>
  <c r="K134" i="82"/>
  <c r="H134" i="82" s="1"/>
  <c r="E134" i="82" s="1"/>
  <c r="L133" i="82"/>
  <c r="I133" i="82" s="1"/>
  <c r="F133" i="82" s="1"/>
  <c r="K133" i="82"/>
  <c r="H133" i="82" s="1"/>
  <c r="E133" i="82" s="1"/>
  <c r="L132" i="82"/>
  <c r="I132" i="82" s="1"/>
  <c r="F132" i="82" s="1"/>
  <c r="K132" i="82"/>
  <c r="H132" i="82" s="1"/>
  <c r="E132" i="82" s="1"/>
  <c r="L131" i="82"/>
  <c r="I131" i="82" s="1"/>
  <c r="F131" i="82" s="1"/>
  <c r="K131" i="82"/>
  <c r="H131" i="82" s="1"/>
  <c r="E131" i="82" s="1"/>
  <c r="L130" i="82"/>
  <c r="I130" i="82" s="1"/>
  <c r="F130" i="82" s="1"/>
  <c r="K130" i="82"/>
  <c r="H130" i="82"/>
  <c r="E130" i="82" s="1"/>
  <c r="L129" i="82"/>
  <c r="I129" i="82" s="1"/>
  <c r="F129" i="82" s="1"/>
  <c r="K129" i="82"/>
  <c r="H129" i="82" s="1"/>
  <c r="E129" i="82"/>
  <c r="L128" i="82"/>
  <c r="I128" i="82" s="1"/>
  <c r="F128" i="82" s="1"/>
  <c r="K128" i="82"/>
  <c r="H128" i="82" s="1"/>
  <c r="E128" i="82" s="1"/>
  <c r="L127" i="82"/>
  <c r="I127" i="82" s="1"/>
  <c r="F127" i="82" s="1"/>
  <c r="K127" i="82"/>
  <c r="H127" i="82" s="1"/>
  <c r="E127" i="82" s="1"/>
  <c r="L126" i="82"/>
  <c r="I126" i="82" s="1"/>
  <c r="F126" i="82" s="1"/>
  <c r="K126" i="82"/>
  <c r="H126" i="82" s="1"/>
  <c r="E126" i="82" s="1"/>
  <c r="L125" i="82"/>
  <c r="I125" i="82" s="1"/>
  <c r="F125" i="82" s="1"/>
  <c r="K125" i="82"/>
  <c r="H125" i="82" s="1"/>
  <c r="E125" i="82"/>
  <c r="L124" i="82"/>
  <c r="K124" i="82"/>
  <c r="I124" i="82"/>
  <c r="F124" i="82" s="1"/>
  <c r="H124" i="82"/>
  <c r="E124" i="82" s="1"/>
  <c r="L123" i="82"/>
  <c r="K123" i="82"/>
  <c r="H123" i="82" s="1"/>
  <c r="E123" i="82" s="1"/>
  <c r="I123" i="82"/>
  <c r="F123" i="82" s="1"/>
  <c r="L122" i="82"/>
  <c r="I122" i="82" s="1"/>
  <c r="F122" i="82" s="1"/>
  <c r="K122" i="82"/>
  <c r="H122" i="82" s="1"/>
  <c r="E122" i="82" s="1"/>
  <c r="L121" i="82"/>
  <c r="I121" i="82" s="1"/>
  <c r="F121" i="82" s="1"/>
  <c r="K121" i="82"/>
  <c r="H121" i="82" s="1"/>
  <c r="E121" i="82" s="1"/>
  <c r="L120" i="82"/>
  <c r="I120" i="82" s="1"/>
  <c r="K120" i="82"/>
  <c r="H120" i="82" s="1"/>
  <c r="L119" i="82"/>
  <c r="K119" i="82"/>
  <c r="H119" i="82" s="1"/>
  <c r="I119" i="82"/>
  <c r="L118" i="82"/>
  <c r="K118" i="82"/>
  <c r="H118" i="82" s="1"/>
  <c r="E118" i="82" s="1"/>
  <c r="I118" i="82"/>
  <c r="F118" i="82" s="1"/>
  <c r="L117" i="82"/>
  <c r="K117" i="82"/>
  <c r="H117" i="82" s="1"/>
  <c r="E117" i="82" s="1"/>
  <c r="I117" i="82"/>
  <c r="F117" i="82" s="1"/>
  <c r="L116" i="82"/>
  <c r="I116" i="82" s="1"/>
  <c r="F116" i="82" s="1"/>
  <c r="K116" i="82"/>
  <c r="H116" i="82"/>
  <c r="E116" i="82" s="1"/>
  <c r="L115" i="82"/>
  <c r="I115" i="82" s="1"/>
  <c r="F115" i="82" s="1"/>
  <c r="K115" i="82"/>
  <c r="H115" i="82" s="1"/>
  <c r="E115" i="82" s="1"/>
  <c r="L114" i="82"/>
  <c r="I114" i="82" s="1"/>
  <c r="F114" i="82" s="1"/>
  <c r="K114" i="82"/>
  <c r="H114" i="82" s="1"/>
  <c r="E114" i="82" s="1"/>
  <c r="L113" i="82"/>
  <c r="I113" i="82" s="1"/>
  <c r="F113" i="82" s="1"/>
  <c r="K113" i="82"/>
  <c r="H113" i="82" s="1"/>
  <c r="E113" i="82" s="1"/>
  <c r="L112" i="82"/>
  <c r="I112" i="82" s="1"/>
  <c r="K112" i="82"/>
  <c r="H112" i="82"/>
  <c r="L111" i="82"/>
  <c r="I111" i="82" s="1"/>
  <c r="K111" i="82"/>
  <c r="H111" i="82"/>
  <c r="L110" i="82"/>
  <c r="I110" i="82" s="1"/>
  <c r="F110" i="82" s="1"/>
  <c r="K110" i="82"/>
  <c r="H110" i="82" s="1"/>
  <c r="E110" i="82" s="1"/>
  <c r="L109" i="82"/>
  <c r="I109" i="82" s="1"/>
  <c r="F109" i="82" s="1"/>
  <c r="K109" i="82"/>
  <c r="H109" i="82" s="1"/>
  <c r="E109" i="82" s="1"/>
  <c r="L108" i="82"/>
  <c r="K108" i="82"/>
  <c r="H108" i="82" s="1"/>
  <c r="E108" i="82" s="1"/>
  <c r="I108" i="82"/>
  <c r="F108" i="82" s="1"/>
  <c r="L107" i="82"/>
  <c r="K107" i="82"/>
  <c r="H107" i="82" s="1"/>
  <c r="I107" i="82"/>
  <c r="L106" i="82"/>
  <c r="K106" i="82"/>
  <c r="H106" i="82" s="1"/>
  <c r="E106" i="82" s="1"/>
  <c r="I106" i="82"/>
  <c r="F106" i="82" s="1"/>
  <c r="L105" i="82"/>
  <c r="K105" i="82"/>
  <c r="H105" i="82" s="1"/>
  <c r="E105" i="82" s="1"/>
  <c r="I105" i="82"/>
  <c r="F105" i="82" s="1"/>
  <c r="L104" i="82"/>
  <c r="I104" i="82" s="1"/>
  <c r="F104" i="82" s="1"/>
  <c r="K104" i="82"/>
  <c r="H104" i="82" s="1"/>
  <c r="E104" i="82" s="1"/>
  <c r="L103" i="82"/>
  <c r="I103" i="82" s="1"/>
  <c r="K103" i="82"/>
  <c r="H103" i="82" s="1"/>
  <c r="L102" i="82"/>
  <c r="I102" i="82" s="1"/>
  <c r="F102" i="82" s="1"/>
  <c r="K102" i="82"/>
  <c r="H102" i="82"/>
  <c r="E102" i="82" s="1"/>
  <c r="L101" i="82"/>
  <c r="K101" i="82"/>
  <c r="H101" i="82" s="1"/>
  <c r="E101" i="82" s="1"/>
  <c r="I101" i="82"/>
  <c r="F101" i="82"/>
  <c r="L100" i="82"/>
  <c r="K100" i="82"/>
  <c r="I100" i="82"/>
  <c r="F100" i="82" s="1"/>
  <c r="H100" i="82"/>
  <c r="E100" i="82" s="1"/>
  <c r="L99" i="82"/>
  <c r="I99" i="82" s="1"/>
  <c r="F99" i="82" s="1"/>
  <c r="K99" i="82"/>
  <c r="H99" i="82" s="1"/>
  <c r="E99" i="82" s="1"/>
  <c r="L98" i="82"/>
  <c r="I98" i="82" s="1"/>
  <c r="F98" i="82" s="1"/>
  <c r="K98" i="82"/>
  <c r="H98" i="82" s="1"/>
  <c r="E98" i="82" s="1"/>
  <c r="L97" i="82"/>
  <c r="K97" i="82"/>
  <c r="H97" i="82" s="1"/>
  <c r="I97" i="82"/>
  <c r="I96" i="82"/>
  <c r="H96" i="82"/>
  <c r="AF95" i="82"/>
  <c r="L95" i="82"/>
  <c r="I95" i="82" s="1"/>
  <c r="F95" i="82" s="1"/>
  <c r="K95" i="82"/>
  <c r="H95" i="82" s="1"/>
  <c r="E95" i="82" s="1"/>
  <c r="AF94" i="82"/>
  <c r="L94" i="82"/>
  <c r="I94" i="82" s="1"/>
  <c r="F94" i="82" s="1"/>
  <c r="K94" i="82"/>
  <c r="H94" i="82"/>
  <c r="E94" i="82" s="1"/>
  <c r="AF93" i="82"/>
  <c r="L93" i="82"/>
  <c r="I93" i="82" s="1"/>
  <c r="F93" i="82" s="1"/>
  <c r="K93" i="82"/>
  <c r="H93" i="82" s="1"/>
  <c r="E93" i="82" s="1"/>
  <c r="AF92" i="82"/>
  <c r="L92" i="82"/>
  <c r="I92" i="82" s="1"/>
  <c r="F92" i="82" s="1"/>
  <c r="K92" i="82"/>
  <c r="H92" i="82" s="1"/>
  <c r="E92" i="82" s="1"/>
  <c r="L91" i="82"/>
  <c r="I91" i="82" s="1"/>
  <c r="F91" i="82" s="1"/>
  <c r="K91" i="82"/>
  <c r="H91" i="82"/>
  <c r="E91" i="82" s="1"/>
  <c r="L90" i="82"/>
  <c r="I90" i="82" s="1"/>
  <c r="F90" i="82" s="1"/>
  <c r="K90" i="82"/>
  <c r="H90" i="82" s="1"/>
  <c r="E90" i="82" s="1"/>
  <c r="L89" i="82"/>
  <c r="I89" i="82" s="1"/>
  <c r="K89" i="82"/>
  <c r="H89" i="82"/>
  <c r="L88" i="82"/>
  <c r="I88" i="82" s="1"/>
  <c r="K88" i="82"/>
  <c r="H88" i="82"/>
  <c r="L87" i="82"/>
  <c r="I87" i="82" s="1"/>
  <c r="F87" i="82" s="1"/>
  <c r="K87" i="82"/>
  <c r="H87" i="82" s="1"/>
  <c r="E87" i="82" s="1"/>
  <c r="L86" i="82"/>
  <c r="I86" i="82" s="1"/>
  <c r="F86" i="82" s="1"/>
  <c r="K86" i="82"/>
  <c r="H86" i="82" s="1"/>
  <c r="E86" i="82" s="1"/>
  <c r="L85" i="82"/>
  <c r="I85" i="82" s="1"/>
  <c r="F85" i="82" s="1"/>
  <c r="K85" i="82"/>
  <c r="H85" i="82" s="1"/>
  <c r="E85" i="82" s="1"/>
  <c r="L84" i="82"/>
  <c r="I84" i="82" s="1"/>
  <c r="F84" i="82" s="1"/>
  <c r="K84" i="82"/>
  <c r="H84" i="82" s="1"/>
  <c r="E84" i="82" s="1"/>
  <c r="L83" i="82"/>
  <c r="I83" i="82" s="1"/>
  <c r="F83" i="82" s="1"/>
  <c r="K83" i="82"/>
  <c r="H83" i="82"/>
  <c r="E83" i="82" s="1"/>
  <c r="L82" i="82"/>
  <c r="I82" i="82" s="1"/>
  <c r="F82" i="82" s="1"/>
  <c r="K82" i="82"/>
  <c r="H82" i="82" s="1"/>
  <c r="E82" i="82" s="1"/>
  <c r="L81" i="82"/>
  <c r="I81" i="82" s="1"/>
  <c r="F81" i="82" s="1"/>
  <c r="K81" i="82"/>
  <c r="H81" i="82" s="1"/>
  <c r="E81" i="82" s="1"/>
  <c r="L80" i="82"/>
  <c r="I80" i="82" s="1"/>
  <c r="F80" i="82" s="1"/>
  <c r="K80" i="82"/>
  <c r="H80" i="82" s="1"/>
  <c r="E80" i="82" s="1"/>
  <c r="L79" i="82"/>
  <c r="I79" i="82" s="1"/>
  <c r="F79" i="82" s="1"/>
  <c r="K79" i="82"/>
  <c r="H79" i="82" s="1"/>
  <c r="E79" i="82" s="1"/>
  <c r="L78" i="82"/>
  <c r="I78" i="82" s="1"/>
  <c r="F78" i="82" s="1"/>
  <c r="K78" i="82"/>
  <c r="H78" i="82" s="1"/>
  <c r="E78" i="82" s="1"/>
  <c r="L77" i="82"/>
  <c r="K77" i="82"/>
  <c r="I77" i="82"/>
  <c r="F77" i="82" s="1"/>
  <c r="H77" i="82"/>
  <c r="E77" i="82" s="1"/>
  <c r="L76" i="82"/>
  <c r="I76" i="82" s="1"/>
  <c r="K76" i="82"/>
  <c r="H76" i="82" s="1"/>
  <c r="L75" i="82"/>
  <c r="I75" i="82" s="1"/>
  <c r="K75" i="82"/>
  <c r="H75" i="82" s="1"/>
  <c r="L74" i="82"/>
  <c r="K74" i="82"/>
  <c r="H74" i="82" s="1"/>
  <c r="E74" i="82" s="1"/>
  <c r="I74" i="82"/>
  <c r="F74" i="82" s="1"/>
  <c r="L73" i="82"/>
  <c r="K73" i="82"/>
  <c r="H73" i="82" s="1"/>
  <c r="E73" i="82" s="1"/>
  <c r="I73" i="82"/>
  <c r="F73" i="82" s="1"/>
  <c r="L72" i="82"/>
  <c r="I72" i="82" s="1"/>
  <c r="F72" i="82" s="1"/>
  <c r="K72" i="82"/>
  <c r="H72" i="82" s="1"/>
  <c r="E72" i="82" s="1"/>
  <c r="L71" i="82"/>
  <c r="I71" i="82" s="1"/>
  <c r="F71" i="82" s="1"/>
  <c r="K71" i="82"/>
  <c r="H71" i="82"/>
  <c r="E71" i="82" s="1"/>
  <c r="L70" i="82"/>
  <c r="I70" i="82" s="1"/>
  <c r="F70" i="82" s="1"/>
  <c r="K70" i="82"/>
  <c r="H70" i="82" s="1"/>
  <c r="E70" i="82" s="1"/>
  <c r="L69" i="82"/>
  <c r="I69" i="82" s="1"/>
  <c r="F69" i="82" s="1"/>
  <c r="K69" i="82"/>
  <c r="H69" i="82" s="1"/>
  <c r="E69" i="82" s="1"/>
  <c r="L68" i="82"/>
  <c r="I68" i="82" s="1"/>
  <c r="F68" i="82" s="1"/>
  <c r="K68" i="82"/>
  <c r="H68" i="82" s="1"/>
  <c r="E68" i="82" s="1"/>
  <c r="L67" i="82"/>
  <c r="K67" i="82"/>
  <c r="H67" i="82" s="1"/>
  <c r="E67" i="82" s="1"/>
  <c r="I67" i="82"/>
  <c r="F67" i="82" s="1"/>
  <c r="L66" i="82"/>
  <c r="I66" i="82" s="1"/>
  <c r="F66" i="82" s="1"/>
  <c r="K66" i="82"/>
  <c r="H66" i="82" s="1"/>
  <c r="E66" i="82" s="1"/>
  <c r="L65" i="82"/>
  <c r="I65" i="82" s="1"/>
  <c r="F65" i="82" s="1"/>
  <c r="K65" i="82"/>
  <c r="H65" i="82" s="1"/>
  <c r="E65" i="82" s="1"/>
  <c r="L64" i="82"/>
  <c r="I64" i="82" s="1"/>
  <c r="F64" i="82" s="1"/>
  <c r="K64" i="82"/>
  <c r="H64" i="82" s="1"/>
  <c r="E64" i="82" s="1"/>
  <c r="L63" i="82"/>
  <c r="I63" i="82" s="1"/>
  <c r="F63" i="82" s="1"/>
  <c r="K63" i="82"/>
  <c r="H63" i="82" s="1"/>
  <c r="E63" i="82" s="1"/>
  <c r="L62" i="82"/>
  <c r="I62" i="82" s="1"/>
  <c r="F62" i="82" s="1"/>
  <c r="K62" i="82"/>
  <c r="H62" i="82" s="1"/>
  <c r="E62" i="82" s="1"/>
  <c r="L61" i="82"/>
  <c r="I61" i="82" s="1"/>
  <c r="F61" i="82" s="1"/>
  <c r="K61" i="82"/>
  <c r="H61" i="82" s="1"/>
  <c r="E61" i="82" s="1"/>
  <c r="L60" i="82"/>
  <c r="I60" i="82" s="1"/>
  <c r="F60" i="82" s="1"/>
  <c r="K60" i="82"/>
  <c r="H60" i="82" s="1"/>
  <c r="E60" i="82" s="1"/>
  <c r="L59" i="82"/>
  <c r="I59" i="82" s="1"/>
  <c r="F59" i="82" s="1"/>
  <c r="K59" i="82"/>
  <c r="H59" i="82"/>
  <c r="E59" i="82" s="1"/>
  <c r="L58" i="82"/>
  <c r="I58" i="82" s="1"/>
  <c r="F58" i="82" s="1"/>
  <c r="K58" i="82"/>
  <c r="H58" i="82"/>
  <c r="E58" i="82" s="1"/>
  <c r="L57" i="82"/>
  <c r="I57" i="82" s="1"/>
  <c r="K57" i="82"/>
  <c r="H57" i="82"/>
  <c r="E57" i="82" s="1"/>
  <c r="F57" i="82"/>
  <c r="L56" i="82"/>
  <c r="I56" i="82" s="1"/>
  <c r="F56" i="82" s="1"/>
  <c r="K56" i="82"/>
  <c r="H56" i="82" s="1"/>
  <c r="E56" i="82" s="1"/>
  <c r="L55" i="82"/>
  <c r="K55" i="82"/>
  <c r="I55" i="82"/>
  <c r="F55" i="82" s="1"/>
  <c r="H55" i="82"/>
  <c r="E55" i="82" s="1"/>
  <c r="L54" i="82"/>
  <c r="I54" i="82" s="1"/>
  <c r="F54" i="82" s="1"/>
  <c r="K54" i="82"/>
  <c r="H54" i="82"/>
  <c r="E54" i="82" s="1"/>
  <c r="L53" i="82"/>
  <c r="I53" i="82" s="1"/>
  <c r="F53" i="82" s="1"/>
  <c r="K53" i="82"/>
  <c r="H53" i="82"/>
  <c r="E53" i="82" s="1"/>
  <c r="L52" i="82"/>
  <c r="I52" i="82" s="1"/>
  <c r="F52" i="82" s="1"/>
  <c r="K52" i="82"/>
  <c r="H52" i="82" s="1"/>
  <c r="E52" i="82" s="1"/>
  <c r="L51" i="82"/>
  <c r="K51" i="82"/>
  <c r="H51" i="82" s="1"/>
  <c r="E51" i="82" s="1"/>
  <c r="I51" i="82"/>
  <c r="F51" i="82" s="1"/>
  <c r="L50" i="82"/>
  <c r="I50" i="82" s="1"/>
  <c r="F50" i="82" s="1"/>
  <c r="K50" i="82"/>
  <c r="H50" i="82" s="1"/>
  <c r="E50" i="82" s="1"/>
  <c r="L49" i="82"/>
  <c r="I49" i="82" s="1"/>
  <c r="F49" i="82" s="1"/>
  <c r="K49" i="82"/>
  <c r="H49" i="82" s="1"/>
  <c r="E49" i="82" s="1"/>
  <c r="L48" i="82"/>
  <c r="I48" i="82" s="1"/>
  <c r="K48" i="82"/>
  <c r="H48" i="82" s="1"/>
  <c r="L47" i="82"/>
  <c r="I47" i="82" s="1"/>
  <c r="F47" i="82" s="1"/>
  <c r="K47" i="82"/>
  <c r="H47" i="82" s="1"/>
  <c r="E47" i="82" s="1"/>
  <c r="L46" i="82"/>
  <c r="K46" i="82"/>
  <c r="H46" i="82" s="1"/>
  <c r="E46" i="82" s="1"/>
  <c r="I46" i="82"/>
  <c r="F46" i="82" s="1"/>
  <c r="L45" i="82"/>
  <c r="I45" i="82" s="1"/>
  <c r="F45" i="82" s="1"/>
  <c r="K45" i="82"/>
  <c r="H45" i="82" s="1"/>
  <c r="E45" i="82" s="1"/>
  <c r="L44" i="82"/>
  <c r="I44" i="82" s="1"/>
  <c r="F44" i="82" s="1"/>
  <c r="K44" i="82"/>
  <c r="H44" i="82" s="1"/>
  <c r="E44" i="82" s="1"/>
  <c r="L43" i="82"/>
  <c r="I43" i="82" s="1"/>
  <c r="F43" i="82" s="1"/>
  <c r="K43" i="82"/>
  <c r="H43" i="82" s="1"/>
  <c r="E43" i="82" s="1"/>
  <c r="L42" i="82"/>
  <c r="I42" i="82" s="1"/>
  <c r="F42" i="82" s="1"/>
  <c r="K42" i="82"/>
  <c r="H42" i="82" s="1"/>
  <c r="E42" i="82" s="1"/>
  <c r="L41" i="82"/>
  <c r="I41" i="82" s="1"/>
  <c r="F41" i="82" s="1"/>
  <c r="K41" i="82"/>
  <c r="H41" i="82" s="1"/>
  <c r="E41" i="82" s="1"/>
  <c r="L40" i="82"/>
  <c r="I40" i="82" s="1"/>
  <c r="F40" i="82" s="1"/>
  <c r="K40" i="82"/>
  <c r="H40" i="82"/>
  <c r="E40" i="82" s="1"/>
  <c r="L39" i="82"/>
  <c r="I39" i="82" s="1"/>
  <c r="F39" i="82" s="1"/>
  <c r="K39" i="82"/>
  <c r="H39" i="82" s="1"/>
  <c r="E39" i="82" s="1"/>
  <c r="L38" i="82"/>
  <c r="I38" i="82" s="1"/>
  <c r="F38" i="82" s="1"/>
  <c r="K38" i="82"/>
  <c r="H38" i="82" s="1"/>
  <c r="E38" i="82" s="1"/>
  <c r="L37" i="82"/>
  <c r="K37" i="82"/>
  <c r="H37" i="82" s="1"/>
  <c r="E37" i="82" s="1"/>
  <c r="I37" i="82"/>
  <c r="F37" i="82" s="1"/>
  <c r="L36" i="82"/>
  <c r="K36" i="82"/>
  <c r="I36" i="82"/>
  <c r="F36" i="82" s="1"/>
  <c r="H36" i="82"/>
  <c r="E36" i="82" s="1"/>
  <c r="L35" i="82"/>
  <c r="I35" i="82" s="1"/>
  <c r="F35" i="82" s="1"/>
  <c r="K35" i="82"/>
  <c r="H35" i="82" s="1"/>
  <c r="E35" i="82" s="1"/>
  <c r="L34" i="82"/>
  <c r="K34" i="82"/>
  <c r="H34" i="82" s="1"/>
  <c r="E34" i="82" s="1"/>
  <c r="I34" i="82"/>
  <c r="F34" i="82"/>
  <c r="L33" i="82"/>
  <c r="K33" i="82"/>
  <c r="H33" i="82" s="1"/>
  <c r="E33" i="82" s="1"/>
  <c r="I33" i="82"/>
  <c r="F33" i="82" s="1"/>
  <c r="L32" i="82"/>
  <c r="K32" i="82"/>
  <c r="H32" i="82" s="1"/>
  <c r="E32" i="82" s="1"/>
  <c r="I32" i="82"/>
  <c r="F32" i="82" s="1"/>
  <c r="L31" i="82"/>
  <c r="I31" i="82" s="1"/>
  <c r="F31" i="82" s="1"/>
  <c r="K31" i="82"/>
  <c r="H31" i="82" s="1"/>
  <c r="E31" i="82" s="1"/>
  <c r="L30" i="82"/>
  <c r="K30" i="82"/>
  <c r="H30" i="82" s="1"/>
  <c r="E30" i="82" s="1"/>
  <c r="I30" i="82"/>
  <c r="F30" i="82" s="1"/>
  <c r="L29" i="82"/>
  <c r="I29" i="82" s="1"/>
  <c r="F29" i="82" s="1"/>
  <c r="K29" i="82"/>
  <c r="H29" i="82" s="1"/>
  <c r="E29" i="82" s="1"/>
  <c r="L28" i="82"/>
  <c r="I28" i="82" s="1"/>
  <c r="F28" i="82" s="1"/>
  <c r="K28" i="82"/>
  <c r="H28" i="82" s="1"/>
  <c r="E28" i="82" s="1"/>
  <c r="L27" i="82"/>
  <c r="I27" i="82" s="1"/>
  <c r="F27" i="82" s="1"/>
  <c r="K27" i="82"/>
  <c r="H27" i="82" s="1"/>
  <c r="E27" i="82" s="1"/>
  <c r="L26" i="82"/>
  <c r="I26" i="82" s="1"/>
  <c r="F26" i="82" s="1"/>
  <c r="K26" i="82"/>
  <c r="H26" i="82" s="1"/>
  <c r="E26" i="82" s="1"/>
  <c r="L25" i="82"/>
  <c r="I25" i="82" s="1"/>
  <c r="F25" i="82" s="1"/>
  <c r="K25" i="82"/>
  <c r="H25" i="82" s="1"/>
  <c r="E25" i="82" s="1"/>
  <c r="L24" i="82"/>
  <c r="I24" i="82" s="1"/>
  <c r="F24" i="82" s="1"/>
  <c r="K24" i="82"/>
  <c r="H24" i="82" s="1"/>
  <c r="E24" i="82" s="1"/>
  <c r="L23" i="82"/>
  <c r="I23" i="82" s="1"/>
  <c r="F23" i="82" s="1"/>
  <c r="K23" i="82"/>
  <c r="H23" i="82" s="1"/>
  <c r="E23" i="82" s="1"/>
  <c r="L22" i="82"/>
  <c r="I22" i="82" s="1"/>
  <c r="F22" i="82" s="1"/>
  <c r="K22" i="82"/>
  <c r="H22" i="82" s="1"/>
  <c r="E22" i="82" s="1"/>
  <c r="L21" i="82"/>
  <c r="I21" i="82" s="1"/>
  <c r="F21" i="82" s="1"/>
  <c r="K21" i="82"/>
  <c r="H21" i="82" s="1"/>
  <c r="E21" i="82" s="1"/>
  <c r="L20" i="82"/>
  <c r="I20" i="82" s="1"/>
  <c r="F20" i="82" s="1"/>
  <c r="K20" i="82"/>
  <c r="H20" i="82" s="1"/>
  <c r="E20" i="82" s="1"/>
  <c r="L19" i="82"/>
  <c r="I19" i="82" s="1"/>
  <c r="F19" i="82" s="1"/>
  <c r="K19" i="82"/>
  <c r="H19" i="82" s="1"/>
  <c r="E19" i="82" s="1"/>
  <c r="L18" i="82"/>
  <c r="I18" i="82" s="1"/>
  <c r="F18" i="82" s="1"/>
  <c r="K18" i="82"/>
  <c r="H18" i="82" s="1"/>
  <c r="E18" i="82" s="1"/>
  <c r="L17" i="82"/>
  <c r="I17" i="82" s="1"/>
  <c r="F17" i="82" s="1"/>
  <c r="K17" i="82"/>
  <c r="H17" i="82" s="1"/>
  <c r="E17" i="82" s="1"/>
  <c r="L16" i="82"/>
  <c r="I16" i="82" s="1"/>
  <c r="F16" i="82" s="1"/>
  <c r="K16" i="82"/>
  <c r="H16" i="82" s="1"/>
  <c r="E16" i="82" s="1"/>
  <c r="L15" i="82"/>
  <c r="I15" i="82" s="1"/>
  <c r="F15" i="82" s="1"/>
  <c r="K15" i="82"/>
  <c r="H15" i="82" s="1"/>
  <c r="E15" i="82" s="1"/>
  <c r="L14" i="82"/>
  <c r="I14" i="82" s="1"/>
  <c r="F14" i="82" s="1"/>
  <c r="K14" i="82"/>
  <c r="H14" i="82" s="1"/>
  <c r="E14" i="82" s="1"/>
  <c r="L13" i="82"/>
  <c r="I13" i="82" s="1"/>
  <c r="F13" i="82" s="1"/>
  <c r="K13" i="82"/>
  <c r="H13" i="82" s="1"/>
  <c r="E13" i="82" s="1"/>
  <c r="L11" i="82"/>
  <c r="I11" i="82" s="1"/>
  <c r="K11" i="82"/>
  <c r="H11" i="82" s="1"/>
  <c r="AD168" i="81"/>
  <c r="AD170" i="81"/>
  <c r="AD179" i="81"/>
  <c r="AF197" i="81"/>
  <c r="AF198" i="81"/>
  <c r="AF199" i="81"/>
  <c r="AF200" i="81"/>
  <c r="AF201" i="81"/>
  <c r="AF202" i="81"/>
  <c r="AF203" i="81"/>
  <c r="AF204" i="81"/>
  <c r="AF205" i="81"/>
  <c r="AF206" i="81"/>
  <c r="AF196" i="81"/>
  <c r="AF163" i="81"/>
  <c r="AF164" i="81"/>
  <c r="AF165" i="81"/>
  <c r="AF166" i="81"/>
  <c r="AF167" i="81"/>
  <c r="AF168" i="81"/>
  <c r="AF169" i="81"/>
  <c r="AF170" i="81"/>
  <c r="AF171" i="81"/>
  <c r="AF172" i="81"/>
  <c r="AF173" i="81"/>
  <c r="AF174" i="81"/>
  <c r="AF175" i="81"/>
  <c r="AF176" i="81"/>
  <c r="AF177" i="81"/>
  <c r="AF178" i="81"/>
  <c r="AF179" i="81"/>
  <c r="AF180" i="81"/>
  <c r="AF162" i="81"/>
  <c r="AF14" i="81"/>
  <c r="AF15" i="81"/>
  <c r="AF16" i="81"/>
  <c r="AF17" i="81"/>
  <c r="AF18" i="81"/>
  <c r="AF19" i="81"/>
  <c r="AF20" i="81"/>
  <c r="AF21" i="81"/>
  <c r="AF22" i="81"/>
  <c r="AF23" i="81"/>
  <c r="AF24" i="81"/>
  <c r="AF25" i="81"/>
  <c r="AF26" i="81"/>
  <c r="AF27" i="81"/>
  <c r="AF28" i="81"/>
  <c r="AF29" i="81"/>
  <c r="AF30" i="81"/>
  <c r="AF31" i="81"/>
  <c r="AF32" i="81"/>
  <c r="AF33" i="81"/>
  <c r="AF34" i="81"/>
  <c r="AF35" i="81"/>
  <c r="AF36" i="81"/>
  <c r="AF37" i="81"/>
  <c r="AF38" i="81"/>
  <c r="AF39" i="81"/>
  <c r="AF40" i="81"/>
  <c r="AF41" i="81"/>
  <c r="AF42" i="81"/>
  <c r="AF43" i="81"/>
  <c r="AF44" i="81"/>
  <c r="AF45" i="81"/>
  <c r="AF46" i="81"/>
  <c r="AF47" i="81"/>
  <c r="AF48" i="81"/>
  <c r="AF49" i="81"/>
  <c r="AF50" i="81"/>
  <c r="AF51" i="81"/>
  <c r="AF52" i="81"/>
  <c r="AF53" i="81"/>
  <c r="AF54" i="81"/>
  <c r="AF55" i="81"/>
  <c r="AF56" i="81"/>
  <c r="AF57" i="81"/>
  <c r="AF58" i="81"/>
  <c r="AF59" i="81"/>
  <c r="AF60" i="81"/>
  <c r="AF61" i="81"/>
  <c r="AF62" i="81"/>
  <c r="AF63" i="81"/>
  <c r="AF64" i="81"/>
  <c r="AF65" i="81"/>
  <c r="AF66" i="81"/>
  <c r="AF67" i="81"/>
  <c r="AF13" i="81"/>
  <c r="L112" i="81"/>
  <c r="I112" i="81" s="1"/>
  <c r="K112" i="81"/>
  <c r="H112" i="81" s="1"/>
  <c r="AD199" i="81" l="1"/>
  <c r="AD165" i="81"/>
  <c r="AD93" i="81"/>
  <c r="AD94" i="81"/>
  <c r="AD95" i="81"/>
  <c r="AD92" i="81"/>
  <c r="AD29" i="81"/>
  <c r="L253" i="81" l="1"/>
  <c r="I253" i="81" s="1"/>
  <c r="F253" i="81" s="1"/>
  <c r="K253" i="81"/>
  <c r="H253" i="81" s="1"/>
  <c r="E253" i="81"/>
  <c r="L252" i="81"/>
  <c r="I252" i="81" s="1"/>
  <c r="F252" i="81" s="1"/>
  <c r="K252" i="81"/>
  <c r="H252" i="81"/>
  <c r="E252" i="81" s="1"/>
  <c r="L251" i="81"/>
  <c r="I251" i="81" s="1"/>
  <c r="F251" i="81" s="1"/>
  <c r="K251" i="81"/>
  <c r="H251" i="81" s="1"/>
  <c r="E251" i="81" s="1"/>
  <c r="L250" i="81"/>
  <c r="I250" i="81" s="1"/>
  <c r="K250" i="81"/>
  <c r="H250" i="81" s="1"/>
  <c r="L249" i="81"/>
  <c r="I249" i="81" s="1"/>
  <c r="K249" i="81"/>
  <c r="H249" i="81" s="1"/>
  <c r="L248" i="81"/>
  <c r="I248" i="81" s="1"/>
  <c r="K248" i="81"/>
  <c r="H248" i="81"/>
  <c r="AF247" i="81"/>
  <c r="L247" i="81"/>
  <c r="K247" i="81"/>
  <c r="H247" i="81" s="1"/>
  <c r="E247" i="81" s="1"/>
  <c r="I247" i="81"/>
  <c r="F247" i="81" s="1"/>
  <c r="AF246" i="81"/>
  <c r="L246" i="81"/>
  <c r="I246" i="81" s="1"/>
  <c r="F246" i="81" s="1"/>
  <c r="K246" i="81"/>
  <c r="H246" i="81" s="1"/>
  <c r="E246" i="81" s="1"/>
  <c r="L245" i="81"/>
  <c r="I245" i="81" s="1"/>
  <c r="F245" i="81" s="1"/>
  <c r="K245" i="81"/>
  <c r="H245" i="81" s="1"/>
  <c r="E245" i="81" s="1"/>
  <c r="AZ244" i="81"/>
  <c r="L244" i="81"/>
  <c r="I244" i="81" s="1"/>
  <c r="F244" i="81" s="1"/>
  <c r="K244" i="81"/>
  <c r="H244" i="81" s="1"/>
  <c r="E244" i="81" s="1"/>
  <c r="L243" i="81"/>
  <c r="I243" i="81" s="1"/>
  <c r="F243" i="81" s="1"/>
  <c r="K243" i="81"/>
  <c r="H243" i="81" s="1"/>
  <c r="E243" i="81" s="1"/>
  <c r="I242" i="81"/>
  <c r="H242" i="81"/>
  <c r="I241" i="81"/>
  <c r="H241" i="81"/>
  <c r="L240" i="81"/>
  <c r="I240" i="81" s="1"/>
  <c r="F240" i="81" s="1"/>
  <c r="K240" i="81"/>
  <c r="H240" i="81" s="1"/>
  <c r="E240" i="81" s="1"/>
  <c r="L239" i="81"/>
  <c r="I239" i="81" s="1"/>
  <c r="F239" i="81" s="1"/>
  <c r="K239" i="81"/>
  <c r="H239" i="81" s="1"/>
  <c r="E239" i="81" s="1"/>
  <c r="L238" i="81"/>
  <c r="I238" i="81" s="1"/>
  <c r="F238" i="81" s="1"/>
  <c r="K238" i="81"/>
  <c r="H238" i="81" s="1"/>
  <c r="E238" i="81" s="1"/>
  <c r="I237" i="81"/>
  <c r="H237" i="81"/>
  <c r="I236" i="81"/>
  <c r="H236" i="81"/>
  <c r="L235" i="81"/>
  <c r="I235" i="81" s="1"/>
  <c r="F235" i="81" s="1"/>
  <c r="K235" i="81"/>
  <c r="H235" i="81" s="1"/>
  <c r="E235" i="81" s="1"/>
  <c r="L234" i="81"/>
  <c r="I234" i="81" s="1"/>
  <c r="F234" i="81" s="1"/>
  <c r="K234" i="81"/>
  <c r="H234" i="81" s="1"/>
  <c r="E234" i="81" s="1"/>
  <c r="L233" i="81"/>
  <c r="I233" i="81" s="1"/>
  <c r="F233" i="81" s="1"/>
  <c r="K233" i="81"/>
  <c r="H233" i="81" s="1"/>
  <c r="E233" i="81" s="1"/>
  <c r="L232" i="81"/>
  <c r="I232" i="81" s="1"/>
  <c r="F232" i="81" s="1"/>
  <c r="K232" i="81"/>
  <c r="H232" i="81" s="1"/>
  <c r="E232" i="81" s="1"/>
  <c r="L231" i="81"/>
  <c r="I231" i="81" s="1"/>
  <c r="F231" i="81" s="1"/>
  <c r="K231" i="81"/>
  <c r="H231" i="81" s="1"/>
  <c r="E231" i="81" s="1"/>
  <c r="L230" i="81"/>
  <c r="I230" i="81" s="1"/>
  <c r="F230" i="81" s="1"/>
  <c r="K230" i="81"/>
  <c r="H230" i="81"/>
  <c r="E230" i="81" s="1"/>
  <c r="L229" i="81"/>
  <c r="I229" i="81" s="1"/>
  <c r="F229" i="81" s="1"/>
  <c r="K229" i="81"/>
  <c r="H229" i="81" s="1"/>
  <c r="E229" i="81" s="1"/>
  <c r="L228" i="81"/>
  <c r="I228" i="81" s="1"/>
  <c r="F228" i="81" s="1"/>
  <c r="K228" i="81"/>
  <c r="H228" i="81" s="1"/>
  <c r="E228" i="81" s="1"/>
  <c r="L227" i="81"/>
  <c r="I227" i="81" s="1"/>
  <c r="F227" i="81" s="1"/>
  <c r="K227" i="81"/>
  <c r="H227" i="81" s="1"/>
  <c r="E227" i="81" s="1"/>
  <c r="L226" i="81"/>
  <c r="I226" i="81" s="1"/>
  <c r="F226" i="81" s="1"/>
  <c r="K226" i="81"/>
  <c r="H226" i="81"/>
  <c r="E226" i="81" s="1"/>
  <c r="L225" i="81"/>
  <c r="I225" i="81" s="1"/>
  <c r="K225" i="81"/>
  <c r="H225" i="81" s="1"/>
  <c r="L224" i="81"/>
  <c r="I224" i="81" s="1"/>
  <c r="K224" i="81"/>
  <c r="H224" i="81" s="1"/>
  <c r="L223" i="81"/>
  <c r="I223" i="81" s="1"/>
  <c r="F223" i="81" s="1"/>
  <c r="K223" i="81"/>
  <c r="H223" i="81" s="1"/>
  <c r="E223" i="81" s="1"/>
  <c r="L222" i="81"/>
  <c r="I222" i="81" s="1"/>
  <c r="F222" i="81" s="1"/>
  <c r="K222" i="81"/>
  <c r="H222" i="81" s="1"/>
  <c r="E222" i="81" s="1"/>
  <c r="L221" i="81"/>
  <c r="I221" i="81" s="1"/>
  <c r="F221" i="81" s="1"/>
  <c r="K221" i="81"/>
  <c r="H221" i="81" s="1"/>
  <c r="E221" i="81" s="1"/>
  <c r="I220" i="81"/>
  <c r="H220" i="81"/>
  <c r="I219" i="81"/>
  <c r="H219" i="81"/>
  <c r="L218" i="81"/>
  <c r="I218" i="81" s="1"/>
  <c r="F218" i="81" s="1"/>
  <c r="K218" i="81"/>
  <c r="H218" i="81" s="1"/>
  <c r="E218" i="81" s="1"/>
  <c r="L217" i="81"/>
  <c r="I217" i="81" s="1"/>
  <c r="F217" i="81" s="1"/>
  <c r="K217" i="81"/>
  <c r="H217" i="81" s="1"/>
  <c r="E217" i="81" s="1"/>
  <c r="I216" i="81"/>
  <c r="H216" i="81"/>
  <c r="L215" i="81"/>
  <c r="I215" i="81" s="1"/>
  <c r="K215" i="81"/>
  <c r="H215" i="81" s="1"/>
  <c r="L214" i="81"/>
  <c r="I214" i="81" s="1"/>
  <c r="F214" i="81" s="1"/>
  <c r="K214" i="81"/>
  <c r="H214" i="81" s="1"/>
  <c r="E214" i="81" s="1"/>
  <c r="L213" i="81"/>
  <c r="I213" i="81" s="1"/>
  <c r="F213" i="81" s="1"/>
  <c r="K213" i="81"/>
  <c r="H213" i="81" s="1"/>
  <c r="E213" i="81" s="1"/>
  <c r="L212" i="81"/>
  <c r="I212" i="81" s="1"/>
  <c r="F212" i="81" s="1"/>
  <c r="K212" i="81"/>
  <c r="H212" i="81" s="1"/>
  <c r="E212" i="81" s="1"/>
  <c r="L211" i="81"/>
  <c r="I211" i="81" s="1"/>
  <c r="F211" i="81" s="1"/>
  <c r="K211" i="81"/>
  <c r="H211" i="81" s="1"/>
  <c r="E211" i="81" s="1"/>
  <c r="L210" i="81"/>
  <c r="I210" i="81" s="1"/>
  <c r="F210" i="81" s="1"/>
  <c r="K210" i="81"/>
  <c r="H210" i="81" s="1"/>
  <c r="E210" i="81" s="1"/>
  <c r="L209" i="81"/>
  <c r="I209" i="81" s="1"/>
  <c r="F209" i="81" s="1"/>
  <c r="K209" i="81"/>
  <c r="H209" i="81" s="1"/>
  <c r="E209" i="81" s="1"/>
  <c r="L208" i="81"/>
  <c r="I208" i="81" s="1"/>
  <c r="K208" i="81"/>
  <c r="H208" i="81" s="1"/>
  <c r="L207" i="81"/>
  <c r="I207" i="81" s="1"/>
  <c r="K207" i="81"/>
  <c r="H207" i="81" s="1"/>
  <c r="L206" i="81"/>
  <c r="I206" i="81" s="1"/>
  <c r="F206" i="81" s="1"/>
  <c r="K206" i="81"/>
  <c r="H206" i="81" s="1"/>
  <c r="E206" i="81" s="1"/>
  <c r="L205" i="81"/>
  <c r="I205" i="81" s="1"/>
  <c r="F205" i="81" s="1"/>
  <c r="K205" i="81"/>
  <c r="H205" i="81"/>
  <c r="E205" i="81" s="1"/>
  <c r="L204" i="81"/>
  <c r="I204" i="81" s="1"/>
  <c r="F204" i="81" s="1"/>
  <c r="K204" i="81"/>
  <c r="H204" i="81" s="1"/>
  <c r="E204" i="81" s="1"/>
  <c r="L203" i="81"/>
  <c r="I203" i="81" s="1"/>
  <c r="F203" i="81" s="1"/>
  <c r="K203" i="81"/>
  <c r="H203" i="81"/>
  <c r="E203" i="81" s="1"/>
  <c r="L202" i="81"/>
  <c r="I202" i="81" s="1"/>
  <c r="F202" i="81" s="1"/>
  <c r="K202" i="81"/>
  <c r="H202" i="81" s="1"/>
  <c r="E202" i="81" s="1"/>
  <c r="L201" i="81"/>
  <c r="I201" i="81" s="1"/>
  <c r="F201" i="81" s="1"/>
  <c r="K201" i="81"/>
  <c r="H201" i="81" s="1"/>
  <c r="E201" i="81" s="1"/>
  <c r="L200" i="81"/>
  <c r="I200" i="81" s="1"/>
  <c r="F200" i="81" s="1"/>
  <c r="K200" i="81"/>
  <c r="H200" i="81" s="1"/>
  <c r="E200" i="81" s="1"/>
  <c r="L199" i="81"/>
  <c r="I199" i="81" s="1"/>
  <c r="F199" i="81" s="1"/>
  <c r="K199" i="81"/>
  <c r="H199" i="81" s="1"/>
  <c r="E199" i="81" s="1"/>
  <c r="L198" i="81"/>
  <c r="I198" i="81" s="1"/>
  <c r="F198" i="81" s="1"/>
  <c r="K198" i="81"/>
  <c r="H198" i="81" s="1"/>
  <c r="E198" i="81" s="1"/>
  <c r="L197" i="81"/>
  <c r="I197" i="81" s="1"/>
  <c r="F197" i="81" s="1"/>
  <c r="K197" i="81"/>
  <c r="H197" i="81" s="1"/>
  <c r="E197" i="81" s="1"/>
  <c r="L196" i="81"/>
  <c r="I196" i="81" s="1"/>
  <c r="F196" i="81" s="1"/>
  <c r="K196" i="81"/>
  <c r="H196" i="81" s="1"/>
  <c r="E196" i="81" s="1"/>
  <c r="I195" i="81"/>
  <c r="H195" i="81"/>
  <c r="L194" i="81"/>
  <c r="I194" i="81" s="1"/>
  <c r="K194" i="81"/>
  <c r="H194" i="81" s="1"/>
  <c r="L193" i="81"/>
  <c r="I193" i="81" s="1"/>
  <c r="F193" i="81" s="1"/>
  <c r="K193" i="81"/>
  <c r="H193" i="81" s="1"/>
  <c r="E193" i="81" s="1"/>
  <c r="L192" i="81"/>
  <c r="I192" i="81" s="1"/>
  <c r="F192" i="81" s="1"/>
  <c r="K192" i="81"/>
  <c r="H192" i="81" s="1"/>
  <c r="E192" i="81" s="1"/>
  <c r="L191" i="81"/>
  <c r="I191" i="81" s="1"/>
  <c r="F191" i="81" s="1"/>
  <c r="K191" i="81"/>
  <c r="H191" i="81" s="1"/>
  <c r="E191" i="81"/>
  <c r="L190" i="81"/>
  <c r="I190" i="81" s="1"/>
  <c r="F190" i="81" s="1"/>
  <c r="K190" i="81"/>
  <c r="H190" i="81" s="1"/>
  <c r="E190" i="81" s="1"/>
  <c r="L189" i="81"/>
  <c r="I189" i="81" s="1"/>
  <c r="F189" i="81" s="1"/>
  <c r="K189" i="81"/>
  <c r="H189" i="81" s="1"/>
  <c r="E189" i="81" s="1"/>
  <c r="L188" i="81"/>
  <c r="I188" i="81" s="1"/>
  <c r="F188" i="81" s="1"/>
  <c r="K188" i="81"/>
  <c r="H188" i="81" s="1"/>
  <c r="E188" i="81" s="1"/>
  <c r="L187" i="81"/>
  <c r="I187" i="81" s="1"/>
  <c r="F187" i="81" s="1"/>
  <c r="K187" i="81"/>
  <c r="H187" i="81" s="1"/>
  <c r="E187" i="81" s="1"/>
  <c r="I186" i="81"/>
  <c r="H186" i="81"/>
  <c r="I185" i="81"/>
  <c r="H185" i="81"/>
  <c r="L184" i="81"/>
  <c r="I184" i="81" s="1"/>
  <c r="F184" i="81" s="1"/>
  <c r="K184" i="81"/>
  <c r="H184" i="81" s="1"/>
  <c r="E184" i="81" s="1"/>
  <c r="L183" i="81"/>
  <c r="I183" i="81" s="1"/>
  <c r="F183" i="81" s="1"/>
  <c r="K183" i="81"/>
  <c r="H183" i="81" s="1"/>
  <c r="E183" i="81" s="1"/>
  <c r="I182" i="81"/>
  <c r="H182" i="81"/>
  <c r="I181" i="81"/>
  <c r="H181" i="81"/>
  <c r="L180" i="81"/>
  <c r="I180" i="81" s="1"/>
  <c r="F180" i="81" s="1"/>
  <c r="K180" i="81"/>
  <c r="H180" i="81" s="1"/>
  <c r="E180" i="81" s="1"/>
  <c r="L179" i="81"/>
  <c r="I179" i="81" s="1"/>
  <c r="F179" i="81" s="1"/>
  <c r="K179" i="81"/>
  <c r="H179" i="81" s="1"/>
  <c r="E179" i="81" s="1"/>
  <c r="L178" i="81"/>
  <c r="I178" i="81" s="1"/>
  <c r="F178" i="81" s="1"/>
  <c r="K178" i="81"/>
  <c r="H178" i="81" s="1"/>
  <c r="E178" i="81" s="1"/>
  <c r="L177" i="81"/>
  <c r="I177" i="81" s="1"/>
  <c r="F177" i="81" s="1"/>
  <c r="K177" i="81"/>
  <c r="H177" i="81" s="1"/>
  <c r="E177" i="81" s="1"/>
  <c r="L176" i="81"/>
  <c r="I176" i="81" s="1"/>
  <c r="F176" i="81" s="1"/>
  <c r="K176" i="81"/>
  <c r="H176" i="81" s="1"/>
  <c r="E176" i="81" s="1"/>
  <c r="L175" i="81"/>
  <c r="I175" i="81" s="1"/>
  <c r="F175" i="81" s="1"/>
  <c r="K175" i="81"/>
  <c r="H175" i="81" s="1"/>
  <c r="E175" i="81" s="1"/>
  <c r="L174" i="81"/>
  <c r="I174" i="81" s="1"/>
  <c r="F174" i="81" s="1"/>
  <c r="K174" i="81"/>
  <c r="H174" i="81" s="1"/>
  <c r="E174" i="81" s="1"/>
  <c r="L173" i="81"/>
  <c r="I173" i="81" s="1"/>
  <c r="F173" i="81" s="1"/>
  <c r="K173" i="81"/>
  <c r="H173" i="81" s="1"/>
  <c r="E173" i="81" s="1"/>
  <c r="L172" i="81"/>
  <c r="I172" i="81" s="1"/>
  <c r="F172" i="81" s="1"/>
  <c r="K172" i="81"/>
  <c r="H172" i="81" s="1"/>
  <c r="E172" i="81" s="1"/>
  <c r="L171" i="81"/>
  <c r="I171" i="81" s="1"/>
  <c r="F171" i="81" s="1"/>
  <c r="K171" i="81"/>
  <c r="H171" i="81" s="1"/>
  <c r="E171" i="81" s="1"/>
  <c r="L170" i="81"/>
  <c r="I170" i="81" s="1"/>
  <c r="F170" i="81" s="1"/>
  <c r="K170" i="81"/>
  <c r="H170" i="81" s="1"/>
  <c r="E170" i="81" s="1"/>
  <c r="L169" i="81"/>
  <c r="I169" i="81" s="1"/>
  <c r="F169" i="81" s="1"/>
  <c r="K169" i="81"/>
  <c r="H169" i="81" s="1"/>
  <c r="E169" i="81" s="1"/>
  <c r="L168" i="81"/>
  <c r="I168" i="81" s="1"/>
  <c r="F168" i="81" s="1"/>
  <c r="K168" i="81"/>
  <c r="H168" i="81" s="1"/>
  <c r="E168" i="81" s="1"/>
  <c r="L167" i="81"/>
  <c r="I167" i="81" s="1"/>
  <c r="K167" i="81"/>
  <c r="H167" i="81" s="1"/>
  <c r="E167" i="81" s="1"/>
  <c r="F167" i="81"/>
  <c r="L166" i="81"/>
  <c r="I166" i="81" s="1"/>
  <c r="F166" i="81" s="1"/>
  <c r="K166" i="81"/>
  <c r="H166" i="81" s="1"/>
  <c r="E166" i="81" s="1"/>
  <c r="L165" i="81"/>
  <c r="I165" i="81" s="1"/>
  <c r="F165" i="81" s="1"/>
  <c r="K165" i="81"/>
  <c r="H165" i="81" s="1"/>
  <c r="E165" i="81" s="1"/>
  <c r="L164" i="81"/>
  <c r="I164" i="81" s="1"/>
  <c r="F164" i="81" s="1"/>
  <c r="K164" i="81"/>
  <c r="H164" i="81" s="1"/>
  <c r="E164" i="81" s="1"/>
  <c r="L163" i="81"/>
  <c r="I163" i="81" s="1"/>
  <c r="F163" i="81" s="1"/>
  <c r="K163" i="81"/>
  <c r="H163" i="81" s="1"/>
  <c r="E163" i="81" s="1"/>
  <c r="L162" i="81"/>
  <c r="I162" i="81" s="1"/>
  <c r="F162" i="81" s="1"/>
  <c r="K162" i="81"/>
  <c r="H162" i="81" s="1"/>
  <c r="E162" i="81" s="1"/>
  <c r="L161" i="81"/>
  <c r="I161" i="81" s="1"/>
  <c r="K161" i="81"/>
  <c r="H161" i="81" s="1"/>
  <c r="L160" i="81"/>
  <c r="I160" i="81" s="1"/>
  <c r="K160" i="81"/>
  <c r="H160" i="81" s="1"/>
  <c r="L159" i="81"/>
  <c r="I159" i="81" s="1"/>
  <c r="K159" i="81"/>
  <c r="H159" i="81" s="1"/>
  <c r="L158" i="81"/>
  <c r="I158" i="81" s="1"/>
  <c r="F158" i="81" s="1"/>
  <c r="K158" i="81"/>
  <c r="H158" i="81" s="1"/>
  <c r="E158" i="81" s="1"/>
  <c r="L157" i="81"/>
  <c r="I157" i="81" s="1"/>
  <c r="F157" i="81" s="1"/>
  <c r="K157" i="81"/>
  <c r="H157" i="81" s="1"/>
  <c r="E157" i="81" s="1"/>
  <c r="L156" i="81"/>
  <c r="I156" i="81" s="1"/>
  <c r="F156" i="81" s="1"/>
  <c r="K156" i="81"/>
  <c r="H156" i="81" s="1"/>
  <c r="E156" i="81"/>
  <c r="I155" i="81"/>
  <c r="H155" i="81"/>
  <c r="I154" i="81"/>
  <c r="H154" i="81"/>
  <c r="L153" i="81"/>
  <c r="I153" i="81" s="1"/>
  <c r="F153" i="81" s="1"/>
  <c r="K153" i="81"/>
  <c r="H153" i="81" s="1"/>
  <c r="E153" i="81" s="1"/>
  <c r="L152" i="81"/>
  <c r="I152" i="81" s="1"/>
  <c r="F152" i="81" s="1"/>
  <c r="K152" i="81"/>
  <c r="H152" i="81" s="1"/>
  <c r="E152" i="81" s="1"/>
  <c r="L151" i="81"/>
  <c r="I151" i="81" s="1"/>
  <c r="F151" i="81" s="1"/>
  <c r="K151" i="81"/>
  <c r="H151" i="81" s="1"/>
  <c r="E151" i="81"/>
  <c r="I150" i="81"/>
  <c r="H150" i="81"/>
  <c r="I149" i="81"/>
  <c r="H149" i="81"/>
  <c r="L148" i="81"/>
  <c r="I148" i="81" s="1"/>
  <c r="F148" i="81" s="1"/>
  <c r="K148" i="81"/>
  <c r="H148" i="81" s="1"/>
  <c r="E148" i="81" s="1"/>
  <c r="L147" i="81"/>
  <c r="I147" i="81" s="1"/>
  <c r="F147" i="81" s="1"/>
  <c r="K147" i="81"/>
  <c r="H147" i="81" s="1"/>
  <c r="E147" i="81" s="1"/>
  <c r="L146" i="81"/>
  <c r="I146" i="81" s="1"/>
  <c r="F146" i="81" s="1"/>
  <c r="K146" i="81"/>
  <c r="H146" i="81" s="1"/>
  <c r="E146" i="81" s="1"/>
  <c r="L145" i="81"/>
  <c r="I145" i="81" s="1"/>
  <c r="F145" i="81" s="1"/>
  <c r="K145" i="81"/>
  <c r="H145" i="81" s="1"/>
  <c r="E145" i="81" s="1"/>
  <c r="L144" i="81"/>
  <c r="I144" i="81" s="1"/>
  <c r="F144" i="81" s="1"/>
  <c r="K144" i="81"/>
  <c r="H144" i="81" s="1"/>
  <c r="E144" i="81" s="1"/>
  <c r="L143" i="81"/>
  <c r="I143" i="81" s="1"/>
  <c r="F143" i="81" s="1"/>
  <c r="K143" i="81"/>
  <c r="H143" i="81" s="1"/>
  <c r="E143" i="81" s="1"/>
  <c r="L142" i="81"/>
  <c r="I142" i="81" s="1"/>
  <c r="F142" i="81" s="1"/>
  <c r="K142" i="81"/>
  <c r="H142" i="81" s="1"/>
  <c r="E142" i="81" s="1"/>
  <c r="L141" i="81"/>
  <c r="I141" i="81" s="1"/>
  <c r="F141" i="81" s="1"/>
  <c r="K141" i="81"/>
  <c r="H141" i="81"/>
  <c r="E141" i="81" s="1"/>
  <c r="L140" i="81"/>
  <c r="I140" i="81" s="1"/>
  <c r="F140" i="81" s="1"/>
  <c r="K140" i="81"/>
  <c r="H140" i="81" s="1"/>
  <c r="E140" i="81" s="1"/>
  <c r="L139" i="81"/>
  <c r="I139" i="81" s="1"/>
  <c r="F139" i="81" s="1"/>
  <c r="K139" i="81"/>
  <c r="H139" i="81" s="1"/>
  <c r="E139" i="81" s="1"/>
  <c r="L138" i="81"/>
  <c r="I138" i="81" s="1"/>
  <c r="F138" i="81" s="1"/>
  <c r="K138" i="81"/>
  <c r="H138" i="81" s="1"/>
  <c r="E138" i="81" s="1"/>
  <c r="L137" i="81"/>
  <c r="I137" i="81" s="1"/>
  <c r="F137" i="81" s="1"/>
  <c r="K137" i="81"/>
  <c r="H137" i="81" s="1"/>
  <c r="E137" i="81" s="1"/>
  <c r="L136" i="81"/>
  <c r="I136" i="81" s="1"/>
  <c r="F136" i="81" s="1"/>
  <c r="K136" i="81"/>
  <c r="H136" i="81" s="1"/>
  <c r="E136" i="81" s="1"/>
  <c r="L135" i="81"/>
  <c r="I135" i="81" s="1"/>
  <c r="F135" i="81" s="1"/>
  <c r="K135" i="81"/>
  <c r="H135" i="81" s="1"/>
  <c r="E135" i="81" s="1"/>
  <c r="L134" i="81"/>
  <c r="I134" i="81" s="1"/>
  <c r="F134" i="81" s="1"/>
  <c r="K134" i="81"/>
  <c r="H134" i="81" s="1"/>
  <c r="E134" i="81" s="1"/>
  <c r="L133" i="81"/>
  <c r="I133" i="81" s="1"/>
  <c r="F133" i="81" s="1"/>
  <c r="K133" i="81"/>
  <c r="H133" i="81"/>
  <c r="E133" i="81" s="1"/>
  <c r="L132" i="81"/>
  <c r="I132" i="81" s="1"/>
  <c r="F132" i="81" s="1"/>
  <c r="K132" i="81"/>
  <c r="H132" i="81" s="1"/>
  <c r="E132" i="81" s="1"/>
  <c r="L131" i="81"/>
  <c r="I131" i="81" s="1"/>
  <c r="F131" i="81" s="1"/>
  <c r="K131" i="81"/>
  <c r="H131" i="81" s="1"/>
  <c r="E131" i="81" s="1"/>
  <c r="L130" i="81"/>
  <c r="I130" i="81" s="1"/>
  <c r="F130" i="81" s="1"/>
  <c r="K130" i="81"/>
  <c r="H130" i="81" s="1"/>
  <c r="E130" i="81" s="1"/>
  <c r="L129" i="81"/>
  <c r="I129" i="81" s="1"/>
  <c r="F129" i="81" s="1"/>
  <c r="K129" i="81"/>
  <c r="H129" i="81" s="1"/>
  <c r="E129" i="81" s="1"/>
  <c r="L128" i="81"/>
  <c r="I128" i="81" s="1"/>
  <c r="F128" i="81" s="1"/>
  <c r="K128" i="81"/>
  <c r="H128" i="81" s="1"/>
  <c r="E128" i="81" s="1"/>
  <c r="L127" i="81"/>
  <c r="I127" i="81" s="1"/>
  <c r="F127" i="81" s="1"/>
  <c r="K127" i="81"/>
  <c r="H127" i="81" s="1"/>
  <c r="E127" i="81"/>
  <c r="L126" i="81"/>
  <c r="I126" i="81" s="1"/>
  <c r="F126" i="81" s="1"/>
  <c r="K126" i="81"/>
  <c r="H126" i="81" s="1"/>
  <c r="E126" i="81" s="1"/>
  <c r="L125" i="81"/>
  <c r="I125" i="81" s="1"/>
  <c r="F125" i="81" s="1"/>
  <c r="K125" i="81"/>
  <c r="H125" i="81" s="1"/>
  <c r="E125" i="81" s="1"/>
  <c r="L124" i="81"/>
  <c r="I124" i="81" s="1"/>
  <c r="F124" i="81" s="1"/>
  <c r="K124" i="81"/>
  <c r="H124" i="81" s="1"/>
  <c r="E124" i="81" s="1"/>
  <c r="L123" i="81"/>
  <c r="I123" i="81" s="1"/>
  <c r="F123" i="81" s="1"/>
  <c r="K123" i="81"/>
  <c r="H123" i="81" s="1"/>
  <c r="E123" i="81" s="1"/>
  <c r="L122" i="81"/>
  <c r="I122" i="81" s="1"/>
  <c r="F122" i="81" s="1"/>
  <c r="K122" i="81"/>
  <c r="H122" i="81" s="1"/>
  <c r="E122" i="81" s="1"/>
  <c r="L121" i="81"/>
  <c r="I121" i="81" s="1"/>
  <c r="F121" i="81" s="1"/>
  <c r="K121" i="81"/>
  <c r="H121" i="81" s="1"/>
  <c r="E121" i="81" s="1"/>
  <c r="L120" i="81"/>
  <c r="I120" i="81" s="1"/>
  <c r="K120" i="81"/>
  <c r="H120" i="81" s="1"/>
  <c r="L119" i="81"/>
  <c r="I119" i="81" s="1"/>
  <c r="K119" i="81"/>
  <c r="H119" i="81" s="1"/>
  <c r="L118" i="81"/>
  <c r="I118" i="81" s="1"/>
  <c r="F118" i="81" s="1"/>
  <c r="K118" i="81"/>
  <c r="H118" i="81" s="1"/>
  <c r="E118" i="81" s="1"/>
  <c r="L117" i="81"/>
  <c r="I117" i="81" s="1"/>
  <c r="F117" i="81" s="1"/>
  <c r="K117" i="81"/>
  <c r="H117" i="81" s="1"/>
  <c r="E117" i="81" s="1"/>
  <c r="L116" i="81"/>
  <c r="I116" i="81" s="1"/>
  <c r="F116" i="81" s="1"/>
  <c r="K116" i="81"/>
  <c r="H116" i="81" s="1"/>
  <c r="E116" i="81" s="1"/>
  <c r="L115" i="81"/>
  <c r="I115" i="81" s="1"/>
  <c r="F115" i="81" s="1"/>
  <c r="K115" i="81"/>
  <c r="H115" i="81" s="1"/>
  <c r="E115" i="81" s="1"/>
  <c r="L114" i="81"/>
  <c r="I114" i="81" s="1"/>
  <c r="F114" i="81" s="1"/>
  <c r="K114" i="81"/>
  <c r="H114" i="81" s="1"/>
  <c r="E114" i="81" s="1"/>
  <c r="L113" i="81"/>
  <c r="I113" i="81" s="1"/>
  <c r="F113" i="81" s="1"/>
  <c r="K113" i="81"/>
  <c r="H113" i="81" s="1"/>
  <c r="E113" i="81" s="1"/>
  <c r="L111" i="81"/>
  <c r="I111" i="81" s="1"/>
  <c r="K111" i="81"/>
  <c r="H111" i="81" s="1"/>
  <c r="L110" i="81"/>
  <c r="I110" i="81" s="1"/>
  <c r="F110" i="81" s="1"/>
  <c r="K110" i="81"/>
  <c r="H110" i="81" s="1"/>
  <c r="E110" i="81" s="1"/>
  <c r="L109" i="81"/>
  <c r="I109" i="81" s="1"/>
  <c r="F109" i="81" s="1"/>
  <c r="K109" i="81"/>
  <c r="H109" i="81" s="1"/>
  <c r="E109" i="81" s="1"/>
  <c r="L108" i="81"/>
  <c r="I108" i="81" s="1"/>
  <c r="F108" i="81" s="1"/>
  <c r="K108" i="81"/>
  <c r="H108" i="81" s="1"/>
  <c r="E108" i="81" s="1"/>
  <c r="L107" i="81"/>
  <c r="I107" i="81" s="1"/>
  <c r="K107" i="81"/>
  <c r="H107" i="81" s="1"/>
  <c r="L106" i="81"/>
  <c r="I106" i="81" s="1"/>
  <c r="F106" i="81" s="1"/>
  <c r="K106" i="81"/>
  <c r="H106" i="81" s="1"/>
  <c r="E106" i="81" s="1"/>
  <c r="L105" i="81"/>
  <c r="I105" i="81" s="1"/>
  <c r="F105" i="81" s="1"/>
  <c r="K105" i="81"/>
  <c r="H105" i="81" s="1"/>
  <c r="E105" i="81" s="1"/>
  <c r="L104" i="81"/>
  <c r="I104" i="81" s="1"/>
  <c r="F104" i="81" s="1"/>
  <c r="K104" i="81"/>
  <c r="H104" i="81" s="1"/>
  <c r="E104" i="81" s="1"/>
  <c r="L103" i="81"/>
  <c r="I103" i="81" s="1"/>
  <c r="K103" i="81"/>
  <c r="H103" i="81" s="1"/>
  <c r="L102" i="81"/>
  <c r="I102" i="81" s="1"/>
  <c r="F102" i="81" s="1"/>
  <c r="K102" i="81"/>
  <c r="H102" i="81" s="1"/>
  <c r="E102" i="81" s="1"/>
  <c r="L101" i="81"/>
  <c r="I101" i="81" s="1"/>
  <c r="F101" i="81" s="1"/>
  <c r="K101" i="81"/>
  <c r="H101" i="81" s="1"/>
  <c r="E101" i="81" s="1"/>
  <c r="L100" i="81"/>
  <c r="I100" i="81" s="1"/>
  <c r="F100" i="81" s="1"/>
  <c r="K100" i="81"/>
  <c r="H100" i="81" s="1"/>
  <c r="E100" i="81" s="1"/>
  <c r="L99" i="81"/>
  <c r="I99" i="81" s="1"/>
  <c r="F99" i="81" s="1"/>
  <c r="K99" i="81"/>
  <c r="H99" i="81" s="1"/>
  <c r="E99" i="81" s="1"/>
  <c r="L98" i="81"/>
  <c r="I98" i="81" s="1"/>
  <c r="F98" i="81" s="1"/>
  <c r="K98" i="81"/>
  <c r="H98" i="81" s="1"/>
  <c r="E98" i="81" s="1"/>
  <c r="L97" i="81"/>
  <c r="I97" i="81" s="1"/>
  <c r="K97" i="81"/>
  <c r="H97" i="81"/>
  <c r="I96" i="81"/>
  <c r="H96" i="81"/>
  <c r="L95" i="81"/>
  <c r="I95" i="81" s="1"/>
  <c r="F95" i="81" s="1"/>
  <c r="K95" i="81"/>
  <c r="H95" i="81" s="1"/>
  <c r="E95" i="81" s="1"/>
  <c r="L94" i="81"/>
  <c r="I94" i="81" s="1"/>
  <c r="F94" i="81" s="1"/>
  <c r="K94" i="81"/>
  <c r="H94" i="81" s="1"/>
  <c r="E94" i="81" s="1"/>
  <c r="L93" i="81"/>
  <c r="I93" i="81" s="1"/>
  <c r="F93" i="81" s="1"/>
  <c r="K93" i="81"/>
  <c r="H93" i="81" s="1"/>
  <c r="E93" i="81" s="1"/>
  <c r="L92" i="81"/>
  <c r="I92" i="81" s="1"/>
  <c r="F92" i="81" s="1"/>
  <c r="K92" i="81"/>
  <c r="H92" i="81"/>
  <c r="E92" i="81" s="1"/>
  <c r="L91" i="81"/>
  <c r="I91" i="81" s="1"/>
  <c r="F91" i="81" s="1"/>
  <c r="K91" i="81"/>
  <c r="H91" i="81" s="1"/>
  <c r="E91" i="81" s="1"/>
  <c r="L90" i="81"/>
  <c r="I90" i="81" s="1"/>
  <c r="F90" i="81" s="1"/>
  <c r="K90" i="81"/>
  <c r="H90" i="81" s="1"/>
  <c r="E90" i="81" s="1"/>
  <c r="L89" i="81"/>
  <c r="I89" i="81" s="1"/>
  <c r="K89" i="81"/>
  <c r="H89" i="81" s="1"/>
  <c r="L88" i="81"/>
  <c r="I88" i="81" s="1"/>
  <c r="K88" i="81"/>
  <c r="H88" i="81" s="1"/>
  <c r="L87" i="81"/>
  <c r="I87" i="81" s="1"/>
  <c r="F87" i="81" s="1"/>
  <c r="K87" i="81"/>
  <c r="H87" i="81" s="1"/>
  <c r="E87" i="81" s="1"/>
  <c r="L86" i="81"/>
  <c r="I86" i="81" s="1"/>
  <c r="F86" i="81" s="1"/>
  <c r="K86" i="81"/>
  <c r="H86" i="81" s="1"/>
  <c r="E86" i="81" s="1"/>
  <c r="L85" i="81"/>
  <c r="I85" i="81" s="1"/>
  <c r="F85" i="81" s="1"/>
  <c r="K85" i="81"/>
  <c r="H85" i="81" s="1"/>
  <c r="E85" i="81" s="1"/>
  <c r="L84" i="81"/>
  <c r="I84" i="81" s="1"/>
  <c r="F84" i="81" s="1"/>
  <c r="K84" i="81"/>
  <c r="H84" i="81" s="1"/>
  <c r="E84" i="81" s="1"/>
  <c r="L83" i="81"/>
  <c r="I83" i="81" s="1"/>
  <c r="F83" i="81" s="1"/>
  <c r="K83" i="81"/>
  <c r="H83" i="81" s="1"/>
  <c r="E83" i="81" s="1"/>
  <c r="L82" i="81"/>
  <c r="I82" i="81" s="1"/>
  <c r="F82" i="81" s="1"/>
  <c r="K82" i="81"/>
  <c r="H82" i="81" s="1"/>
  <c r="E82" i="81" s="1"/>
  <c r="L81" i="81"/>
  <c r="I81" i="81" s="1"/>
  <c r="F81" i="81" s="1"/>
  <c r="K81" i="81"/>
  <c r="H81" i="81" s="1"/>
  <c r="E81" i="81" s="1"/>
  <c r="L80" i="81"/>
  <c r="I80" i="81" s="1"/>
  <c r="F80" i="81" s="1"/>
  <c r="K80" i="81"/>
  <c r="H80" i="81"/>
  <c r="E80" i="81" s="1"/>
  <c r="L79" i="81"/>
  <c r="I79" i="81" s="1"/>
  <c r="F79" i="81" s="1"/>
  <c r="K79" i="81"/>
  <c r="H79" i="81" s="1"/>
  <c r="E79" i="81" s="1"/>
  <c r="L78" i="81"/>
  <c r="I78" i="81" s="1"/>
  <c r="F78" i="81" s="1"/>
  <c r="K78" i="81"/>
  <c r="H78" i="81" s="1"/>
  <c r="E78" i="81" s="1"/>
  <c r="L77" i="81"/>
  <c r="I77" i="81" s="1"/>
  <c r="F77" i="81" s="1"/>
  <c r="K77" i="81"/>
  <c r="H77" i="81" s="1"/>
  <c r="E77" i="81" s="1"/>
  <c r="L76" i="81"/>
  <c r="I76" i="81" s="1"/>
  <c r="K76" i="81"/>
  <c r="H76" i="81" s="1"/>
  <c r="L75" i="81"/>
  <c r="I75" i="81" s="1"/>
  <c r="K75" i="81"/>
  <c r="H75" i="81" s="1"/>
  <c r="L74" i="81"/>
  <c r="I74" i="81" s="1"/>
  <c r="F74" i="81" s="1"/>
  <c r="K74" i="81"/>
  <c r="H74" i="81" s="1"/>
  <c r="E74" i="81" s="1"/>
  <c r="L73" i="81"/>
  <c r="K73" i="81"/>
  <c r="H73" i="81" s="1"/>
  <c r="E73" i="81" s="1"/>
  <c r="I73" i="81"/>
  <c r="F73" i="81" s="1"/>
  <c r="L72" i="81"/>
  <c r="I72" i="81" s="1"/>
  <c r="F72" i="81" s="1"/>
  <c r="K72" i="81"/>
  <c r="H72" i="81" s="1"/>
  <c r="E72" i="81" s="1"/>
  <c r="L71" i="81"/>
  <c r="I71" i="81" s="1"/>
  <c r="F71" i="81" s="1"/>
  <c r="K71" i="81"/>
  <c r="H71" i="81" s="1"/>
  <c r="E71" i="81" s="1"/>
  <c r="L70" i="81"/>
  <c r="I70" i="81" s="1"/>
  <c r="F70" i="81" s="1"/>
  <c r="K70" i="81"/>
  <c r="H70" i="81" s="1"/>
  <c r="E70" i="81" s="1"/>
  <c r="L69" i="81"/>
  <c r="I69" i="81" s="1"/>
  <c r="F69" i="81" s="1"/>
  <c r="K69" i="81"/>
  <c r="H69" i="81" s="1"/>
  <c r="E69" i="81" s="1"/>
  <c r="L68" i="81"/>
  <c r="I68" i="81" s="1"/>
  <c r="F68" i="81" s="1"/>
  <c r="K68" i="81"/>
  <c r="H68" i="81" s="1"/>
  <c r="E68" i="81" s="1"/>
  <c r="L67" i="81"/>
  <c r="I67" i="81" s="1"/>
  <c r="F67" i="81" s="1"/>
  <c r="K67" i="81"/>
  <c r="H67" i="81" s="1"/>
  <c r="E67" i="81" s="1"/>
  <c r="L66" i="81"/>
  <c r="I66" i="81" s="1"/>
  <c r="F66" i="81" s="1"/>
  <c r="K66" i="81"/>
  <c r="H66" i="81" s="1"/>
  <c r="E66" i="81" s="1"/>
  <c r="L65" i="81"/>
  <c r="I65" i="81" s="1"/>
  <c r="F65" i="81" s="1"/>
  <c r="K65" i="81"/>
  <c r="H65" i="81" s="1"/>
  <c r="E65" i="81" s="1"/>
  <c r="L64" i="81"/>
  <c r="I64" i="81" s="1"/>
  <c r="F64" i="81" s="1"/>
  <c r="K64" i="81"/>
  <c r="H64" i="81" s="1"/>
  <c r="E64" i="81" s="1"/>
  <c r="L63" i="81"/>
  <c r="I63" i="81" s="1"/>
  <c r="F63" i="81" s="1"/>
  <c r="K63" i="81"/>
  <c r="H63" i="81" s="1"/>
  <c r="E63" i="81" s="1"/>
  <c r="L62" i="81"/>
  <c r="I62" i="81" s="1"/>
  <c r="F62" i="81" s="1"/>
  <c r="K62" i="81"/>
  <c r="H62" i="81" s="1"/>
  <c r="E62" i="81" s="1"/>
  <c r="L61" i="81"/>
  <c r="I61" i="81" s="1"/>
  <c r="F61" i="81" s="1"/>
  <c r="K61" i="81"/>
  <c r="H61" i="81" s="1"/>
  <c r="E61" i="81" s="1"/>
  <c r="L60" i="81"/>
  <c r="I60" i="81" s="1"/>
  <c r="F60" i="81" s="1"/>
  <c r="K60" i="81"/>
  <c r="H60" i="81" s="1"/>
  <c r="E60" i="81" s="1"/>
  <c r="L59" i="81"/>
  <c r="I59" i="81" s="1"/>
  <c r="F59" i="81" s="1"/>
  <c r="K59" i="81"/>
  <c r="H59" i="81" s="1"/>
  <c r="E59" i="81" s="1"/>
  <c r="L58" i="81"/>
  <c r="I58" i="81" s="1"/>
  <c r="F58" i="81" s="1"/>
  <c r="K58" i="81"/>
  <c r="H58" i="81" s="1"/>
  <c r="E58" i="81" s="1"/>
  <c r="L57" i="81"/>
  <c r="I57" i="81" s="1"/>
  <c r="F57" i="81" s="1"/>
  <c r="K57" i="81"/>
  <c r="H57" i="81" s="1"/>
  <c r="E57" i="81" s="1"/>
  <c r="L56" i="81"/>
  <c r="I56" i="81" s="1"/>
  <c r="F56" i="81" s="1"/>
  <c r="K56" i="81"/>
  <c r="H56" i="81" s="1"/>
  <c r="E56" i="81" s="1"/>
  <c r="L55" i="81"/>
  <c r="I55" i="81" s="1"/>
  <c r="F55" i="81" s="1"/>
  <c r="K55" i="81"/>
  <c r="H55" i="81" s="1"/>
  <c r="E55" i="81" s="1"/>
  <c r="L54" i="81"/>
  <c r="I54" i="81" s="1"/>
  <c r="F54" i="81" s="1"/>
  <c r="K54" i="81"/>
  <c r="H54" i="81" s="1"/>
  <c r="E54" i="81" s="1"/>
  <c r="L53" i="81"/>
  <c r="I53" i="81" s="1"/>
  <c r="F53" i="81" s="1"/>
  <c r="K53" i="81"/>
  <c r="H53" i="81" s="1"/>
  <c r="E53" i="81" s="1"/>
  <c r="L52" i="81"/>
  <c r="I52" i="81" s="1"/>
  <c r="F52" i="81" s="1"/>
  <c r="K52" i="81"/>
  <c r="H52" i="81" s="1"/>
  <c r="E52" i="81" s="1"/>
  <c r="L51" i="81"/>
  <c r="I51" i="81" s="1"/>
  <c r="F51" i="81" s="1"/>
  <c r="K51" i="81"/>
  <c r="H51" i="81" s="1"/>
  <c r="E51" i="81" s="1"/>
  <c r="L50" i="81"/>
  <c r="I50" i="81" s="1"/>
  <c r="F50" i="81" s="1"/>
  <c r="K50" i="81"/>
  <c r="H50" i="81" s="1"/>
  <c r="E50" i="81" s="1"/>
  <c r="L49" i="81"/>
  <c r="I49" i="81" s="1"/>
  <c r="F49" i="81" s="1"/>
  <c r="K49" i="81"/>
  <c r="H49" i="81" s="1"/>
  <c r="E49" i="81" s="1"/>
  <c r="L48" i="81"/>
  <c r="I48" i="81" s="1"/>
  <c r="K48" i="81"/>
  <c r="H48" i="81" s="1"/>
  <c r="L47" i="81"/>
  <c r="I47" i="81" s="1"/>
  <c r="F47" i="81" s="1"/>
  <c r="K47" i="81"/>
  <c r="H47" i="81" s="1"/>
  <c r="E47" i="81" s="1"/>
  <c r="L46" i="81"/>
  <c r="I46" i="81" s="1"/>
  <c r="F46" i="81" s="1"/>
  <c r="K46" i="81"/>
  <c r="H46" i="81" s="1"/>
  <c r="E46" i="81" s="1"/>
  <c r="L45" i="81"/>
  <c r="I45" i="81" s="1"/>
  <c r="F45" i="81" s="1"/>
  <c r="K45" i="81"/>
  <c r="H45" i="81"/>
  <c r="E45" i="81" s="1"/>
  <c r="L44" i="81"/>
  <c r="I44" i="81" s="1"/>
  <c r="F44" i="81" s="1"/>
  <c r="K44" i="81"/>
  <c r="H44" i="81" s="1"/>
  <c r="E44" i="81" s="1"/>
  <c r="L43" i="81"/>
  <c r="I43" i="81" s="1"/>
  <c r="F43" i="81" s="1"/>
  <c r="K43" i="81"/>
  <c r="H43" i="81" s="1"/>
  <c r="E43" i="81" s="1"/>
  <c r="L42" i="81"/>
  <c r="I42" i="81" s="1"/>
  <c r="F42" i="81" s="1"/>
  <c r="K42" i="81"/>
  <c r="H42" i="81" s="1"/>
  <c r="E42" i="81" s="1"/>
  <c r="L41" i="81"/>
  <c r="I41" i="81" s="1"/>
  <c r="F41" i="81" s="1"/>
  <c r="K41" i="81"/>
  <c r="H41" i="81" s="1"/>
  <c r="E41" i="81" s="1"/>
  <c r="L40" i="81"/>
  <c r="I40" i="81" s="1"/>
  <c r="F40" i="81" s="1"/>
  <c r="K40" i="81"/>
  <c r="H40" i="81" s="1"/>
  <c r="E40" i="81" s="1"/>
  <c r="L39" i="81"/>
  <c r="I39" i="81" s="1"/>
  <c r="F39" i="81" s="1"/>
  <c r="K39" i="81"/>
  <c r="H39" i="81" s="1"/>
  <c r="E39" i="81" s="1"/>
  <c r="L38" i="81"/>
  <c r="I38" i="81" s="1"/>
  <c r="F38" i="81" s="1"/>
  <c r="K38" i="81"/>
  <c r="H38" i="81" s="1"/>
  <c r="E38" i="81" s="1"/>
  <c r="L37" i="81"/>
  <c r="I37" i="81" s="1"/>
  <c r="F37" i="81" s="1"/>
  <c r="K37" i="81"/>
  <c r="H37" i="81"/>
  <c r="E37" i="81" s="1"/>
  <c r="L36" i="81"/>
  <c r="I36" i="81" s="1"/>
  <c r="F36" i="81" s="1"/>
  <c r="K36" i="81"/>
  <c r="H36" i="81" s="1"/>
  <c r="E36" i="81" s="1"/>
  <c r="L35" i="81"/>
  <c r="I35" i="81" s="1"/>
  <c r="F35" i="81" s="1"/>
  <c r="K35" i="81"/>
  <c r="H35" i="81" s="1"/>
  <c r="E35" i="81" s="1"/>
  <c r="L34" i="81"/>
  <c r="I34" i="81" s="1"/>
  <c r="F34" i="81" s="1"/>
  <c r="K34" i="81"/>
  <c r="H34" i="81" s="1"/>
  <c r="E34" i="81" s="1"/>
  <c r="L33" i="81"/>
  <c r="I33" i="81" s="1"/>
  <c r="F33" i="81" s="1"/>
  <c r="K33" i="81"/>
  <c r="H33" i="81" s="1"/>
  <c r="E33" i="81" s="1"/>
  <c r="L32" i="81"/>
  <c r="I32" i="81" s="1"/>
  <c r="F32" i="81" s="1"/>
  <c r="K32" i="81"/>
  <c r="H32" i="81" s="1"/>
  <c r="E32" i="81" s="1"/>
  <c r="L31" i="81"/>
  <c r="I31" i="81" s="1"/>
  <c r="F31" i="81" s="1"/>
  <c r="K31" i="81"/>
  <c r="H31" i="81" s="1"/>
  <c r="E31" i="81" s="1"/>
  <c r="L30" i="81"/>
  <c r="I30" i="81" s="1"/>
  <c r="F30" i="81" s="1"/>
  <c r="K30" i="81"/>
  <c r="H30" i="81" s="1"/>
  <c r="E30" i="81" s="1"/>
  <c r="L29" i="81"/>
  <c r="I29" i="81" s="1"/>
  <c r="F29" i="81" s="1"/>
  <c r="K29" i="81"/>
  <c r="H29" i="81" s="1"/>
  <c r="E29" i="81" s="1"/>
  <c r="L28" i="81"/>
  <c r="I28" i="81" s="1"/>
  <c r="F28" i="81" s="1"/>
  <c r="K28" i="81"/>
  <c r="H28" i="81" s="1"/>
  <c r="E28" i="81" s="1"/>
  <c r="L27" i="81"/>
  <c r="I27" i="81" s="1"/>
  <c r="F27" i="81" s="1"/>
  <c r="K27" i="81"/>
  <c r="H27" i="81" s="1"/>
  <c r="E27" i="81" s="1"/>
  <c r="L26" i="81"/>
  <c r="I26" i="81" s="1"/>
  <c r="F26" i="81" s="1"/>
  <c r="K26" i="81"/>
  <c r="H26" i="81" s="1"/>
  <c r="E26" i="81" s="1"/>
  <c r="L25" i="81"/>
  <c r="I25" i="81" s="1"/>
  <c r="F25" i="81" s="1"/>
  <c r="K25" i="81"/>
  <c r="H25" i="81" s="1"/>
  <c r="E25" i="81" s="1"/>
  <c r="L24" i="81"/>
  <c r="I24" i="81" s="1"/>
  <c r="F24" i="81" s="1"/>
  <c r="K24" i="81"/>
  <c r="H24" i="81" s="1"/>
  <c r="E24" i="81" s="1"/>
  <c r="L23" i="81"/>
  <c r="I23" i="81" s="1"/>
  <c r="F23" i="81" s="1"/>
  <c r="K23" i="81"/>
  <c r="H23" i="81" s="1"/>
  <c r="E23" i="81" s="1"/>
  <c r="L22" i="81"/>
  <c r="I22" i="81" s="1"/>
  <c r="F22" i="81" s="1"/>
  <c r="K22" i="81"/>
  <c r="H22" i="81" s="1"/>
  <c r="E22" i="81" s="1"/>
  <c r="L21" i="81"/>
  <c r="I21" i="81" s="1"/>
  <c r="F21" i="81" s="1"/>
  <c r="K21" i="81"/>
  <c r="H21" i="81" s="1"/>
  <c r="E21" i="81" s="1"/>
  <c r="L20" i="81"/>
  <c r="I20" i="81" s="1"/>
  <c r="F20" i="81" s="1"/>
  <c r="K20" i="81"/>
  <c r="H20" i="81" s="1"/>
  <c r="E20" i="81" s="1"/>
  <c r="L19" i="81"/>
  <c r="I19" i="81" s="1"/>
  <c r="F19" i="81" s="1"/>
  <c r="K19" i="81"/>
  <c r="H19" i="81" s="1"/>
  <c r="E19" i="81" s="1"/>
  <c r="L18" i="81"/>
  <c r="I18" i="81" s="1"/>
  <c r="F18" i="81" s="1"/>
  <c r="K18" i="81"/>
  <c r="H18" i="81" s="1"/>
  <c r="E18" i="81" s="1"/>
  <c r="L17" i="81"/>
  <c r="I17" i="81" s="1"/>
  <c r="F17" i="81" s="1"/>
  <c r="K17" i="81"/>
  <c r="H17" i="81" s="1"/>
  <c r="E17" i="81" s="1"/>
  <c r="L16" i="81"/>
  <c r="I16" i="81" s="1"/>
  <c r="F16" i="81" s="1"/>
  <c r="K16" i="81"/>
  <c r="H16" i="81" s="1"/>
  <c r="E16" i="81" s="1"/>
  <c r="L15" i="81"/>
  <c r="I15" i="81" s="1"/>
  <c r="F15" i="81" s="1"/>
  <c r="K15" i="81"/>
  <c r="H15" i="81" s="1"/>
  <c r="E15" i="81" s="1"/>
  <c r="L14" i="81"/>
  <c r="I14" i="81" s="1"/>
  <c r="F14" i="81" s="1"/>
  <c r="K14" i="81"/>
  <c r="H14" i="81" s="1"/>
  <c r="E14" i="81" s="1"/>
  <c r="L13" i="81"/>
  <c r="I13" i="81" s="1"/>
  <c r="F13" i="81" s="1"/>
  <c r="K13" i="81"/>
  <c r="H13" i="81" s="1"/>
  <c r="E13" i="81" s="1"/>
  <c r="L11" i="81"/>
  <c r="I11" i="81" s="1"/>
  <c r="K11" i="81"/>
  <c r="H11" i="81" s="1"/>
  <c r="H96" i="80" l="1"/>
  <c r="I96" i="80"/>
  <c r="H148" i="80"/>
  <c r="I148" i="80"/>
  <c r="H149" i="80"/>
  <c r="I149" i="80"/>
  <c r="H153" i="80"/>
  <c r="I153" i="80"/>
  <c r="H154" i="80"/>
  <c r="I154" i="80"/>
  <c r="H180" i="80"/>
  <c r="I180" i="80"/>
  <c r="H181" i="80"/>
  <c r="I181" i="80"/>
  <c r="H184" i="80"/>
  <c r="I184" i="80"/>
  <c r="H185" i="80"/>
  <c r="I185" i="80"/>
  <c r="H194" i="80"/>
  <c r="I194" i="80"/>
  <c r="H215" i="80"/>
  <c r="I215" i="80"/>
  <c r="H218" i="80"/>
  <c r="I218" i="80"/>
  <c r="H219" i="80"/>
  <c r="I219" i="80"/>
  <c r="H235" i="80"/>
  <c r="I235" i="80"/>
  <c r="H236" i="80"/>
  <c r="I236" i="80"/>
  <c r="H240" i="80"/>
  <c r="I240" i="80"/>
  <c r="H241" i="80"/>
  <c r="I241" i="80"/>
  <c r="L252" i="80" l="1"/>
  <c r="I252" i="80" s="1"/>
  <c r="F252" i="80" s="1"/>
  <c r="K252" i="80"/>
  <c r="H252" i="80" s="1"/>
  <c r="E252" i="80" s="1"/>
  <c r="L251" i="80"/>
  <c r="K251" i="80"/>
  <c r="L250" i="80"/>
  <c r="K250" i="80"/>
  <c r="H250" i="80" s="1"/>
  <c r="E250" i="80"/>
  <c r="AD249" i="80"/>
  <c r="L249" i="80"/>
  <c r="I249" i="80" s="1"/>
  <c r="K249" i="80"/>
  <c r="H249" i="80" s="1"/>
  <c r="AD248" i="80"/>
  <c r="L248" i="80"/>
  <c r="I248" i="80" s="1"/>
  <c r="K248" i="80"/>
  <c r="H248" i="80" s="1"/>
  <c r="AD247" i="80"/>
  <c r="L247" i="80"/>
  <c r="I247" i="80" s="1"/>
  <c r="K247" i="80"/>
  <c r="H247" i="80" s="1"/>
  <c r="AD246" i="80"/>
  <c r="L246" i="80"/>
  <c r="K246" i="80"/>
  <c r="AD245" i="80"/>
  <c r="L245" i="80"/>
  <c r="K245" i="80"/>
  <c r="H245" i="80" s="1"/>
  <c r="E245" i="80"/>
  <c r="L244" i="80"/>
  <c r="K244" i="80"/>
  <c r="AX243" i="80"/>
  <c r="L243" i="80"/>
  <c r="K243" i="80"/>
  <c r="L242" i="80"/>
  <c r="K242" i="80"/>
  <c r="L239" i="80"/>
  <c r="K239" i="80"/>
  <c r="L238" i="80"/>
  <c r="K238" i="80"/>
  <c r="L237" i="80"/>
  <c r="K237" i="80"/>
  <c r="L234" i="80"/>
  <c r="K234" i="80"/>
  <c r="L233" i="80"/>
  <c r="K233" i="80"/>
  <c r="L232" i="80"/>
  <c r="K232" i="80"/>
  <c r="L231" i="80"/>
  <c r="K231" i="80"/>
  <c r="L230" i="80"/>
  <c r="K230" i="80"/>
  <c r="L229" i="80"/>
  <c r="K229" i="80"/>
  <c r="L228" i="80"/>
  <c r="K228" i="80"/>
  <c r="L227" i="80"/>
  <c r="K227" i="80"/>
  <c r="L226" i="80"/>
  <c r="K226" i="80"/>
  <c r="L225" i="80"/>
  <c r="K225" i="80"/>
  <c r="L224" i="80"/>
  <c r="I224" i="80" s="1"/>
  <c r="K224" i="80"/>
  <c r="H224" i="80" s="1"/>
  <c r="L223" i="80"/>
  <c r="I223" i="80" s="1"/>
  <c r="K223" i="80"/>
  <c r="H223" i="80" s="1"/>
  <c r="L222" i="80"/>
  <c r="K222" i="80"/>
  <c r="L221" i="80"/>
  <c r="K221" i="80"/>
  <c r="L220" i="80"/>
  <c r="K220" i="80"/>
  <c r="L217" i="80"/>
  <c r="K217" i="80"/>
  <c r="L216" i="80"/>
  <c r="K216" i="80"/>
  <c r="L214" i="80"/>
  <c r="I214" i="80" s="1"/>
  <c r="K214" i="80"/>
  <c r="H214" i="80" s="1"/>
  <c r="L213" i="80"/>
  <c r="K213" i="80"/>
  <c r="L212" i="80"/>
  <c r="K212" i="80"/>
  <c r="L211" i="80"/>
  <c r="K211" i="80"/>
  <c r="L210" i="80"/>
  <c r="K210" i="80"/>
  <c r="L209" i="80"/>
  <c r="K209" i="80"/>
  <c r="L208" i="80"/>
  <c r="K208" i="80"/>
  <c r="L207" i="80"/>
  <c r="I207" i="80" s="1"/>
  <c r="K207" i="80"/>
  <c r="H207" i="80" s="1"/>
  <c r="L206" i="80"/>
  <c r="I206" i="80" s="1"/>
  <c r="K206" i="80"/>
  <c r="H206" i="80" s="1"/>
  <c r="L205" i="80"/>
  <c r="K205" i="80"/>
  <c r="L204" i="80"/>
  <c r="K204" i="80"/>
  <c r="L203" i="80"/>
  <c r="K203" i="80"/>
  <c r="L202" i="80"/>
  <c r="K202" i="80"/>
  <c r="L201" i="80"/>
  <c r="K201" i="80"/>
  <c r="L200" i="80"/>
  <c r="K200" i="80"/>
  <c r="H200" i="80" s="1"/>
  <c r="E200" i="80" s="1"/>
  <c r="L199" i="80"/>
  <c r="K199" i="80"/>
  <c r="L198" i="80"/>
  <c r="K198" i="80"/>
  <c r="L197" i="80"/>
  <c r="K197" i="80"/>
  <c r="L196" i="80"/>
  <c r="K196" i="80"/>
  <c r="L195" i="80"/>
  <c r="K195" i="80"/>
  <c r="L193" i="80"/>
  <c r="I193" i="80" s="1"/>
  <c r="K193" i="80"/>
  <c r="H193" i="80" s="1"/>
  <c r="L192" i="80"/>
  <c r="K192" i="80"/>
  <c r="L191" i="80"/>
  <c r="K191" i="80"/>
  <c r="L190" i="80"/>
  <c r="K190" i="80"/>
  <c r="L189" i="80"/>
  <c r="K189" i="80"/>
  <c r="L188" i="80"/>
  <c r="K188" i="80"/>
  <c r="L187" i="80"/>
  <c r="K187" i="80"/>
  <c r="L186" i="80"/>
  <c r="K186" i="80"/>
  <c r="L183" i="80"/>
  <c r="K183" i="80"/>
  <c r="L182" i="80"/>
  <c r="K182" i="80"/>
  <c r="L179" i="80"/>
  <c r="K179" i="80"/>
  <c r="L178" i="80"/>
  <c r="K178" i="80"/>
  <c r="H178" i="80" s="1"/>
  <c r="E178" i="80"/>
  <c r="L177" i="80"/>
  <c r="K177" i="80"/>
  <c r="L176" i="80"/>
  <c r="K176" i="80"/>
  <c r="L175" i="80"/>
  <c r="K175" i="80"/>
  <c r="L174" i="80"/>
  <c r="K174" i="80"/>
  <c r="L173" i="80"/>
  <c r="K173" i="80"/>
  <c r="L172" i="80"/>
  <c r="K172" i="80"/>
  <c r="L171" i="80"/>
  <c r="K171" i="80"/>
  <c r="L170" i="80"/>
  <c r="K170" i="80"/>
  <c r="L169" i="80"/>
  <c r="K169" i="80"/>
  <c r="L168" i="80"/>
  <c r="K168" i="80"/>
  <c r="L167" i="80"/>
  <c r="K167" i="80"/>
  <c r="L166" i="80"/>
  <c r="K166" i="80"/>
  <c r="L165" i="80"/>
  <c r="K165" i="80"/>
  <c r="L164" i="80"/>
  <c r="K164" i="80"/>
  <c r="L163" i="80"/>
  <c r="K163" i="80"/>
  <c r="L162" i="80"/>
  <c r="K162" i="80"/>
  <c r="L161" i="80"/>
  <c r="K161" i="80"/>
  <c r="L160" i="80"/>
  <c r="I160" i="80" s="1"/>
  <c r="K160" i="80"/>
  <c r="H160" i="80" s="1"/>
  <c r="L159" i="80"/>
  <c r="I159" i="80" s="1"/>
  <c r="K159" i="80"/>
  <c r="H159" i="80" s="1"/>
  <c r="L158" i="80"/>
  <c r="I158" i="80" s="1"/>
  <c r="K158" i="80"/>
  <c r="H158" i="80" s="1"/>
  <c r="L157" i="80"/>
  <c r="K157" i="80"/>
  <c r="L156" i="80"/>
  <c r="K156" i="80"/>
  <c r="L155" i="80"/>
  <c r="K155" i="80"/>
  <c r="L152" i="80"/>
  <c r="K152" i="80"/>
  <c r="L151" i="80"/>
  <c r="K151" i="80"/>
  <c r="L150" i="80"/>
  <c r="K150" i="80"/>
  <c r="L147" i="80"/>
  <c r="K147" i="80"/>
  <c r="AD146" i="80"/>
  <c r="L146" i="80"/>
  <c r="K146" i="80"/>
  <c r="AD145" i="80"/>
  <c r="L145" i="80"/>
  <c r="K145" i="80"/>
  <c r="AD144" i="80"/>
  <c r="L144" i="80"/>
  <c r="K144" i="80"/>
  <c r="AD143" i="80"/>
  <c r="L143" i="80"/>
  <c r="K143" i="80"/>
  <c r="AD142" i="80"/>
  <c r="L142" i="80"/>
  <c r="K142" i="80"/>
  <c r="AD141" i="80"/>
  <c r="L141" i="80"/>
  <c r="K141" i="80"/>
  <c r="AD140" i="80"/>
  <c r="L140" i="80"/>
  <c r="K140" i="80"/>
  <c r="AD139" i="80"/>
  <c r="L139" i="80"/>
  <c r="K139" i="80"/>
  <c r="AD138" i="80"/>
  <c r="L138" i="80"/>
  <c r="K138" i="80"/>
  <c r="AD137" i="80"/>
  <c r="L137" i="80"/>
  <c r="K137" i="80"/>
  <c r="AD136" i="80"/>
  <c r="L136" i="80"/>
  <c r="K136" i="80"/>
  <c r="AD135" i="80"/>
  <c r="L135" i="80"/>
  <c r="K135" i="80"/>
  <c r="AD134" i="80"/>
  <c r="L134" i="80"/>
  <c r="K134" i="80"/>
  <c r="AD133" i="80"/>
  <c r="L133" i="80"/>
  <c r="K133" i="80"/>
  <c r="AD132" i="80"/>
  <c r="L132" i="80"/>
  <c r="K132" i="80"/>
  <c r="AD131" i="80"/>
  <c r="L131" i="80"/>
  <c r="K131" i="80"/>
  <c r="AD130" i="80"/>
  <c r="L130" i="80"/>
  <c r="K130" i="80"/>
  <c r="AD129" i="80"/>
  <c r="L129" i="80"/>
  <c r="K129" i="80"/>
  <c r="AD128" i="80"/>
  <c r="L128" i="80"/>
  <c r="K128" i="80"/>
  <c r="AD127" i="80"/>
  <c r="L127" i="80"/>
  <c r="K127" i="80"/>
  <c r="AD126" i="80"/>
  <c r="L126" i="80"/>
  <c r="K126" i="80"/>
  <c r="AD125" i="80"/>
  <c r="L125" i="80"/>
  <c r="K125" i="80"/>
  <c r="AD124" i="80"/>
  <c r="L124" i="80"/>
  <c r="K124" i="80"/>
  <c r="AD123" i="80"/>
  <c r="L123" i="80"/>
  <c r="K123" i="80"/>
  <c r="AD122" i="80"/>
  <c r="L122" i="80"/>
  <c r="K122" i="80"/>
  <c r="AD121" i="80"/>
  <c r="L121" i="80"/>
  <c r="K121" i="80"/>
  <c r="AD120" i="80"/>
  <c r="L120" i="80"/>
  <c r="K120" i="80"/>
  <c r="L119" i="80"/>
  <c r="I119" i="80" s="1"/>
  <c r="K119" i="80"/>
  <c r="H119" i="80" s="1"/>
  <c r="AB95" i="80"/>
  <c r="L95" i="80"/>
  <c r="K95" i="80"/>
  <c r="AB94" i="80"/>
  <c r="L94" i="80"/>
  <c r="K94" i="80"/>
  <c r="AB93" i="80"/>
  <c r="L93" i="80"/>
  <c r="K93" i="80"/>
  <c r="AB92" i="80"/>
  <c r="L92" i="80"/>
  <c r="K92" i="80"/>
  <c r="L91" i="80"/>
  <c r="K91" i="80"/>
  <c r="L90" i="80"/>
  <c r="K90" i="80"/>
  <c r="L89" i="80"/>
  <c r="I89" i="80" s="1"/>
  <c r="K89" i="80"/>
  <c r="H89" i="80" s="1"/>
  <c r="L118" i="80"/>
  <c r="I118" i="80" s="1"/>
  <c r="K118" i="80"/>
  <c r="H118" i="80" s="1"/>
  <c r="L117" i="80"/>
  <c r="K117" i="80"/>
  <c r="L116" i="80"/>
  <c r="K116" i="80"/>
  <c r="L115" i="80"/>
  <c r="K115" i="80"/>
  <c r="L114" i="80"/>
  <c r="K114" i="80"/>
  <c r="L113" i="80"/>
  <c r="K113" i="80"/>
  <c r="L112" i="80"/>
  <c r="K112" i="80"/>
  <c r="L111" i="80"/>
  <c r="I111" i="80" s="1"/>
  <c r="K111" i="80"/>
  <c r="H111" i="80" s="1"/>
  <c r="L110" i="80"/>
  <c r="K110" i="80"/>
  <c r="L109" i="80"/>
  <c r="K109" i="80"/>
  <c r="L108" i="80"/>
  <c r="K108" i="80"/>
  <c r="L107" i="80"/>
  <c r="I107" i="80" s="1"/>
  <c r="K107" i="80"/>
  <c r="H107" i="80" s="1"/>
  <c r="L106" i="80"/>
  <c r="K106" i="80"/>
  <c r="L105" i="80"/>
  <c r="K105" i="80"/>
  <c r="L104" i="80"/>
  <c r="K104" i="80"/>
  <c r="L103" i="80"/>
  <c r="I103" i="80" s="1"/>
  <c r="K103" i="80"/>
  <c r="H103" i="80" s="1"/>
  <c r="L102" i="80"/>
  <c r="K102" i="80"/>
  <c r="L101" i="80"/>
  <c r="K101" i="80"/>
  <c r="L100" i="80"/>
  <c r="K100" i="80"/>
  <c r="L99" i="80"/>
  <c r="K99" i="80"/>
  <c r="L98" i="80"/>
  <c r="K98" i="80"/>
  <c r="L97" i="80"/>
  <c r="I97" i="80" s="1"/>
  <c r="K97" i="80"/>
  <c r="H97" i="80" s="1"/>
  <c r="L88" i="80"/>
  <c r="I88" i="80" s="1"/>
  <c r="K88" i="80"/>
  <c r="H88" i="80" s="1"/>
  <c r="AD87" i="80"/>
  <c r="L87" i="80"/>
  <c r="K87" i="80"/>
  <c r="AD86" i="80"/>
  <c r="L86" i="80"/>
  <c r="K86" i="80"/>
  <c r="AD85" i="80"/>
  <c r="L85" i="80"/>
  <c r="K85" i="80"/>
  <c r="AD84" i="80"/>
  <c r="L84" i="80"/>
  <c r="K84" i="80"/>
  <c r="AD83" i="80"/>
  <c r="L83" i="80"/>
  <c r="K83" i="80"/>
  <c r="AD82" i="80"/>
  <c r="L82" i="80"/>
  <c r="K82" i="80"/>
  <c r="AD81" i="80"/>
  <c r="L81" i="80"/>
  <c r="K81" i="80"/>
  <c r="AD80" i="80"/>
  <c r="L80" i="80"/>
  <c r="K80" i="80"/>
  <c r="AD79" i="80"/>
  <c r="L79" i="80"/>
  <c r="K79" i="80"/>
  <c r="AD78" i="80"/>
  <c r="L78" i="80"/>
  <c r="K78" i="80"/>
  <c r="AD77" i="80"/>
  <c r="L77" i="80"/>
  <c r="K77" i="80"/>
  <c r="L76" i="80"/>
  <c r="I76" i="80" s="1"/>
  <c r="K76" i="80"/>
  <c r="H76" i="80" s="1"/>
  <c r="L75" i="80"/>
  <c r="I75" i="80" s="1"/>
  <c r="K75" i="80"/>
  <c r="H75" i="80" s="1"/>
  <c r="L74" i="80"/>
  <c r="K74" i="80"/>
  <c r="L73" i="80"/>
  <c r="K73" i="80"/>
  <c r="L72" i="80"/>
  <c r="K72" i="80"/>
  <c r="L71" i="80"/>
  <c r="K71" i="80"/>
  <c r="L70" i="80"/>
  <c r="K70" i="80"/>
  <c r="L69" i="80"/>
  <c r="K69" i="80"/>
  <c r="L68" i="80"/>
  <c r="K68" i="80"/>
  <c r="L67" i="80"/>
  <c r="K67" i="80"/>
  <c r="L66" i="80"/>
  <c r="K66" i="80"/>
  <c r="L65" i="80"/>
  <c r="K65" i="80"/>
  <c r="L64" i="80"/>
  <c r="K64" i="80"/>
  <c r="L63" i="80"/>
  <c r="K63" i="80"/>
  <c r="L62" i="80"/>
  <c r="K62" i="80"/>
  <c r="L61" i="80"/>
  <c r="K61" i="80"/>
  <c r="H61" i="80" s="1"/>
  <c r="E61" i="80"/>
  <c r="L60" i="80"/>
  <c r="K60" i="80"/>
  <c r="L59" i="80"/>
  <c r="K59" i="80"/>
  <c r="L58" i="80"/>
  <c r="K58" i="80"/>
  <c r="L57" i="80"/>
  <c r="K57" i="80"/>
  <c r="L56" i="80"/>
  <c r="K56" i="80"/>
  <c r="L55" i="80"/>
  <c r="K55" i="80"/>
  <c r="L54" i="80"/>
  <c r="K54" i="80"/>
  <c r="L53" i="80"/>
  <c r="K53" i="80"/>
  <c r="L52" i="80"/>
  <c r="K52" i="80"/>
  <c r="L51" i="80"/>
  <c r="K51" i="80"/>
  <c r="L50" i="80"/>
  <c r="K50" i="80"/>
  <c r="L49" i="80"/>
  <c r="K49" i="80"/>
  <c r="L48" i="80"/>
  <c r="I48" i="80" s="1"/>
  <c r="K48" i="80"/>
  <c r="H48" i="80" s="1"/>
  <c r="L47" i="80"/>
  <c r="K47" i="80"/>
  <c r="L46" i="80"/>
  <c r="K46" i="80"/>
  <c r="L45" i="80"/>
  <c r="K45" i="80"/>
  <c r="L44" i="80"/>
  <c r="K44" i="80"/>
  <c r="L43" i="80"/>
  <c r="K43" i="80"/>
  <c r="L42" i="80"/>
  <c r="K42" i="80"/>
  <c r="L41" i="80"/>
  <c r="K41" i="80"/>
  <c r="L40" i="80"/>
  <c r="K40" i="80"/>
  <c r="L39" i="80"/>
  <c r="K39" i="80"/>
  <c r="L38" i="80"/>
  <c r="K38" i="80"/>
  <c r="L37" i="80"/>
  <c r="K37" i="80"/>
  <c r="L36" i="80"/>
  <c r="K36" i="80"/>
  <c r="L35" i="80"/>
  <c r="K35" i="80"/>
  <c r="L34" i="80"/>
  <c r="K34" i="80"/>
  <c r="L33" i="80"/>
  <c r="K33" i="80"/>
  <c r="L32" i="80"/>
  <c r="K32" i="80"/>
  <c r="L31" i="80"/>
  <c r="I31" i="80" s="1"/>
  <c r="K31" i="80"/>
  <c r="F31" i="80"/>
  <c r="L30" i="80"/>
  <c r="K30" i="80"/>
  <c r="L29" i="80"/>
  <c r="K29" i="80"/>
  <c r="L28" i="80"/>
  <c r="K28" i="80"/>
  <c r="L27" i="80"/>
  <c r="K27" i="80"/>
  <c r="L26" i="80"/>
  <c r="K26" i="80"/>
  <c r="L25" i="80"/>
  <c r="K25" i="80"/>
  <c r="L24" i="80"/>
  <c r="K24" i="80"/>
  <c r="L23" i="80"/>
  <c r="K23" i="80"/>
  <c r="L22" i="80"/>
  <c r="K22" i="80"/>
  <c r="L21" i="80"/>
  <c r="K21" i="80"/>
  <c r="L20" i="80"/>
  <c r="K20" i="80"/>
  <c r="L19" i="80"/>
  <c r="K19" i="80"/>
  <c r="L18" i="80"/>
  <c r="K18" i="80"/>
  <c r="L17" i="80"/>
  <c r="K17" i="80"/>
  <c r="L16" i="80"/>
  <c r="K16" i="80"/>
  <c r="L15" i="80"/>
  <c r="K15" i="80"/>
  <c r="L14" i="80"/>
  <c r="K14" i="80"/>
  <c r="L13" i="80"/>
  <c r="K13" i="80"/>
  <c r="L11" i="80"/>
  <c r="I11" i="80" s="1"/>
  <c r="K11" i="80"/>
  <c r="H11" i="80" s="1"/>
  <c r="H79" i="80" l="1"/>
  <c r="E79" i="80" s="1"/>
  <c r="I80" i="80"/>
  <c r="F80" i="80" s="1"/>
  <c r="H83" i="80"/>
  <c r="E83" i="80" s="1"/>
  <c r="I84" i="80"/>
  <c r="F84" i="80" s="1"/>
  <c r="H87" i="80"/>
  <c r="E87" i="80" s="1"/>
  <c r="F98" i="80"/>
  <c r="I98" i="80"/>
  <c r="I100" i="80"/>
  <c r="F100" i="80" s="1"/>
  <c r="I102" i="80"/>
  <c r="F102" i="80" s="1"/>
  <c r="I104" i="80"/>
  <c r="F104" i="80" s="1"/>
  <c r="I106" i="80"/>
  <c r="F106" i="80" s="1"/>
  <c r="I108" i="80"/>
  <c r="F108" i="80" s="1"/>
  <c r="I110" i="80"/>
  <c r="F110" i="80" s="1"/>
  <c r="I112" i="80"/>
  <c r="F112" i="80" s="1"/>
  <c r="F114" i="80"/>
  <c r="I114" i="80"/>
  <c r="I116" i="80"/>
  <c r="F116" i="80" s="1"/>
  <c r="I90" i="80"/>
  <c r="F90" i="80" s="1"/>
  <c r="I92" i="80"/>
  <c r="F92" i="80" s="1"/>
  <c r="H95" i="80"/>
  <c r="E95" i="80" s="1"/>
  <c r="H121" i="80"/>
  <c r="E121" i="80" s="1"/>
  <c r="I122" i="80"/>
  <c r="F122" i="80" s="1"/>
  <c r="H125" i="80"/>
  <c r="E125" i="80" s="1"/>
  <c r="F126" i="80"/>
  <c r="I126" i="80"/>
  <c r="H129" i="80"/>
  <c r="E129" i="80" s="1"/>
  <c r="I130" i="80"/>
  <c r="F130" i="80" s="1"/>
  <c r="H133" i="80"/>
  <c r="E133" i="80" s="1"/>
  <c r="I134" i="80"/>
  <c r="F134" i="80" s="1"/>
  <c r="H137" i="80"/>
  <c r="E137" i="80" s="1"/>
  <c r="I138" i="80"/>
  <c r="F138" i="80" s="1"/>
  <c r="H141" i="80"/>
  <c r="E141" i="80" s="1"/>
  <c r="F142" i="80"/>
  <c r="I142" i="80"/>
  <c r="H145" i="80"/>
  <c r="E145" i="80" s="1"/>
  <c r="I146" i="80"/>
  <c r="F146" i="80" s="1"/>
  <c r="H150" i="80"/>
  <c r="E150" i="80" s="1"/>
  <c r="H152" i="80"/>
  <c r="E152" i="80" s="1"/>
  <c r="H156" i="80"/>
  <c r="E156" i="80" s="1"/>
  <c r="H162" i="80"/>
  <c r="E162" i="80" s="1"/>
  <c r="H164" i="80"/>
  <c r="E164" i="80" s="1"/>
  <c r="E166" i="80"/>
  <c r="H166" i="80"/>
  <c r="H168" i="80"/>
  <c r="E168" i="80" s="1"/>
  <c r="H170" i="80"/>
  <c r="E170" i="80" s="1"/>
  <c r="H172" i="80"/>
  <c r="E172" i="80" s="1"/>
  <c r="H174" i="80"/>
  <c r="E174" i="80" s="1"/>
  <c r="H176" i="80"/>
  <c r="E176" i="80" s="1"/>
  <c r="I179" i="80"/>
  <c r="F179" i="80" s="1"/>
  <c r="I183" i="80"/>
  <c r="F183" i="80" s="1"/>
  <c r="F187" i="80"/>
  <c r="I187" i="80"/>
  <c r="I189" i="80"/>
  <c r="F189" i="80" s="1"/>
  <c r="I191" i="80"/>
  <c r="F191" i="80" s="1"/>
  <c r="I196" i="80"/>
  <c r="F196" i="80" s="1"/>
  <c r="I198" i="80"/>
  <c r="F198" i="80" s="1"/>
  <c r="H202" i="80"/>
  <c r="E202" i="80" s="1"/>
  <c r="H204" i="80"/>
  <c r="E204" i="80" s="1"/>
  <c r="H208" i="80"/>
  <c r="E208" i="80" s="1"/>
  <c r="E210" i="80"/>
  <c r="H210" i="80"/>
  <c r="H212" i="80"/>
  <c r="E212" i="80" s="1"/>
  <c r="H217" i="80"/>
  <c r="E217" i="80" s="1"/>
  <c r="H221" i="80"/>
  <c r="E221" i="80" s="1"/>
  <c r="H225" i="80"/>
  <c r="E225" i="80" s="1"/>
  <c r="H227" i="80"/>
  <c r="E227" i="80" s="1"/>
  <c r="H229" i="80"/>
  <c r="E229" i="80" s="1"/>
  <c r="H231" i="80"/>
  <c r="E231" i="80" s="1"/>
  <c r="E233" i="80"/>
  <c r="H233" i="80"/>
  <c r="H237" i="80"/>
  <c r="E237" i="80" s="1"/>
  <c r="H239" i="80"/>
  <c r="E239" i="80" s="1"/>
  <c r="H243" i="80"/>
  <c r="E243" i="80" s="1"/>
  <c r="I244" i="80"/>
  <c r="F244" i="80" s="1"/>
  <c r="H251" i="80"/>
  <c r="E251" i="80" s="1"/>
  <c r="H13" i="80"/>
  <c r="E13" i="80" s="1"/>
  <c r="H15" i="80"/>
  <c r="E15" i="80" s="1"/>
  <c r="E17" i="80"/>
  <c r="H17" i="80"/>
  <c r="H19" i="80"/>
  <c r="E19" i="80" s="1"/>
  <c r="H21" i="80"/>
  <c r="E21" i="80" s="1"/>
  <c r="H23" i="80"/>
  <c r="E23" i="80" s="1"/>
  <c r="H25" i="80"/>
  <c r="E25" i="80" s="1"/>
  <c r="H27" i="80"/>
  <c r="E27" i="80" s="1"/>
  <c r="H29" i="80"/>
  <c r="E29" i="80" s="1"/>
  <c r="I32" i="80"/>
  <c r="F32" i="80" s="1"/>
  <c r="F34" i="80"/>
  <c r="I34" i="80"/>
  <c r="I36" i="80"/>
  <c r="F36" i="80" s="1"/>
  <c r="I38" i="80"/>
  <c r="F38" i="80" s="1"/>
  <c r="I40" i="80"/>
  <c r="F40" i="80" s="1"/>
  <c r="I42" i="80"/>
  <c r="F42" i="80" s="1"/>
  <c r="I44" i="80"/>
  <c r="F44" i="80" s="1"/>
  <c r="I46" i="80"/>
  <c r="F46" i="80" s="1"/>
  <c r="I50" i="80"/>
  <c r="F50" i="80" s="1"/>
  <c r="F52" i="80"/>
  <c r="I52" i="80"/>
  <c r="I54" i="80"/>
  <c r="F54" i="80" s="1"/>
  <c r="I56" i="80"/>
  <c r="F56" i="80" s="1"/>
  <c r="I58" i="80"/>
  <c r="F58" i="80" s="1"/>
  <c r="I60" i="80"/>
  <c r="F60" i="80" s="1"/>
  <c r="H62" i="80"/>
  <c r="E62" i="80" s="1"/>
  <c r="H64" i="80"/>
  <c r="E64" i="80" s="1"/>
  <c r="H66" i="80"/>
  <c r="E66" i="80" s="1"/>
  <c r="E68" i="80"/>
  <c r="H68" i="80"/>
  <c r="H70" i="80"/>
  <c r="E70" i="80" s="1"/>
  <c r="H72" i="80"/>
  <c r="E72" i="80" s="1"/>
  <c r="H74" i="80"/>
  <c r="E74" i="80" s="1"/>
  <c r="I13" i="80"/>
  <c r="F13" i="80" s="1"/>
  <c r="I15" i="80"/>
  <c r="F15" i="80" s="1"/>
  <c r="I17" i="80"/>
  <c r="F17" i="80" s="1"/>
  <c r="I19" i="80"/>
  <c r="F19" i="80" s="1"/>
  <c r="F21" i="80"/>
  <c r="I21" i="80"/>
  <c r="I23" i="80"/>
  <c r="F23" i="80" s="1"/>
  <c r="I25" i="80"/>
  <c r="F25" i="80" s="1"/>
  <c r="I27" i="80"/>
  <c r="F27" i="80" s="1"/>
  <c r="I29" i="80"/>
  <c r="F29" i="80" s="1"/>
  <c r="H31" i="80"/>
  <c r="E31" i="80" s="1"/>
  <c r="H33" i="80"/>
  <c r="E33" i="80" s="1"/>
  <c r="H35" i="80"/>
  <c r="E35" i="80" s="1"/>
  <c r="E37" i="80"/>
  <c r="H37" i="80"/>
  <c r="H39" i="80"/>
  <c r="E39" i="80" s="1"/>
  <c r="H41" i="80"/>
  <c r="E41" i="80" s="1"/>
  <c r="H43" i="80"/>
  <c r="E43" i="80" s="1"/>
  <c r="H45" i="80"/>
  <c r="E45" i="80" s="1"/>
  <c r="H47" i="80"/>
  <c r="E47" i="80" s="1"/>
  <c r="H49" i="80"/>
  <c r="E49" i="80" s="1"/>
  <c r="H51" i="80"/>
  <c r="E51" i="80" s="1"/>
  <c r="E53" i="80"/>
  <c r="H53" i="80"/>
  <c r="H55" i="80"/>
  <c r="E55" i="80" s="1"/>
  <c r="H57" i="80"/>
  <c r="E57" i="80" s="1"/>
  <c r="H59" i="80"/>
  <c r="E59" i="80" s="1"/>
  <c r="I62" i="80"/>
  <c r="F62" i="80" s="1"/>
  <c r="I64" i="80"/>
  <c r="F64" i="80" s="1"/>
  <c r="I66" i="80"/>
  <c r="F66" i="80" s="1"/>
  <c r="I68" i="80"/>
  <c r="F68" i="80" s="1"/>
  <c r="F70" i="80"/>
  <c r="I70" i="80"/>
  <c r="I72" i="80"/>
  <c r="F72" i="80" s="1"/>
  <c r="I74" i="80"/>
  <c r="F74" i="80" s="1"/>
  <c r="H78" i="80"/>
  <c r="E78" i="80" s="1"/>
  <c r="I79" i="80"/>
  <c r="F79" i="80" s="1"/>
  <c r="H82" i="80"/>
  <c r="E82" i="80" s="1"/>
  <c r="I83" i="80"/>
  <c r="F83" i="80" s="1"/>
  <c r="H86" i="80"/>
  <c r="E86" i="80" s="1"/>
  <c r="F87" i="80"/>
  <c r="I87" i="80"/>
  <c r="H99" i="80"/>
  <c r="E99" i="80" s="1"/>
  <c r="H101" i="80"/>
  <c r="E101" i="80" s="1"/>
  <c r="H105" i="80"/>
  <c r="E105" i="80" s="1"/>
  <c r="H109" i="80"/>
  <c r="E109" i="80" s="1"/>
  <c r="H113" i="80"/>
  <c r="E113" i="80" s="1"/>
  <c r="H115" i="80"/>
  <c r="E115" i="80" s="1"/>
  <c r="H117" i="80"/>
  <c r="E117" i="80" s="1"/>
  <c r="E91" i="80"/>
  <c r="H91" i="80"/>
  <c r="H94" i="80"/>
  <c r="E94" i="80" s="1"/>
  <c r="I95" i="80"/>
  <c r="F95" i="80" s="1"/>
  <c r="H120" i="80"/>
  <c r="E120" i="80" s="1"/>
  <c r="I121" i="80"/>
  <c r="F121" i="80" s="1"/>
  <c r="H124" i="80"/>
  <c r="E124" i="80" s="1"/>
  <c r="I125" i="80"/>
  <c r="F125" i="80" s="1"/>
  <c r="H128" i="80"/>
  <c r="E128" i="80" s="1"/>
  <c r="F129" i="80"/>
  <c r="I129" i="80"/>
  <c r="H132" i="80"/>
  <c r="E132" i="80" s="1"/>
  <c r="I133" i="80"/>
  <c r="F133" i="80" s="1"/>
  <c r="H136" i="80"/>
  <c r="E136" i="80" s="1"/>
  <c r="I137" i="80"/>
  <c r="F137" i="80" s="1"/>
  <c r="H140" i="80"/>
  <c r="E140" i="80" s="1"/>
  <c r="I141" i="80"/>
  <c r="F141" i="80" s="1"/>
  <c r="H144" i="80"/>
  <c r="E144" i="80" s="1"/>
  <c r="F145" i="80"/>
  <c r="I145" i="80"/>
  <c r="I150" i="80"/>
  <c r="F150" i="80" s="1"/>
  <c r="I152" i="80"/>
  <c r="F152" i="80" s="1"/>
  <c r="I156" i="80"/>
  <c r="F156" i="80" s="1"/>
  <c r="I162" i="80"/>
  <c r="F162" i="80" s="1"/>
  <c r="I164" i="80"/>
  <c r="F164" i="80" s="1"/>
  <c r="I166" i="80"/>
  <c r="F166" i="80" s="1"/>
  <c r="I168" i="80"/>
  <c r="F168" i="80" s="1"/>
  <c r="F170" i="80"/>
  <c r="I170" i="80"/>
  <c r="I172" i="80"/>
  <c r="F172" i="80" s="1"/>
  <c r="I174" i="80"/>
  <c r="F174" i="80" s="1"/>
  <c r="I176" i="80"/>
  <c r="F176" i="80" s="1"/>
  <c r="H182" i="80"/>
  <c r="E182" i="80" s="1"/>
  <c r="H186" i="80"/>
  <c r="E186" i="80" s="1"/>
  <c r="H188" i="80"/>
  <c r="E188" i="80" s="1"/>
  <c r="H190" i="80"/>
  <c r="E190" i="80" s="1"/>
  <c r="E192" i="80"/>
  <c r="H192" i="80"/>
  <c r="H195" i="80"/>
  <c r="E195" i="80" s="1"/>
  <c r="H197" i="80"/>
  <c r="E197" i="80" s="1"/>
  <c r="H199" i="80"/>
  <c r="E199" i="80" s="1"/>
  <c r="I200" i="80"/>
  <c r="F200" i="80" s="1"/>
  <c r="I202" i="80"/>
  <c r="F202" i="80" s="1"/>
  <c r="I204" i="80"/>
  <c r="F204" i="80" s="1"/>
  <c r="I208" i="80"/>
  <c r="F208" i="80" s="1"/>
  <c r="F210" i="80"/>
  <c r="I210" i="80"/>
  <c r="I212" i="80"/>
  <c r="F212" i="80" s="1"/>
  <c r="I217" i="80"/>
  <c r="F217" i="80" s="1"/>
  <c r="I221" i="80"/>
  <c r="F221" i="80" s="1"/>
  <c r="I225" i="80"/>
  <c r="F225" i="80" s="1"/>
  <c r="I227" i="80"/>
  <c r="F227" i="80" s="1"/>
  <c r="I229" i="80"/>
  <c r="F229" i="80" s="1"/>
  <c r="I231" i="80"/>
  <c r="F231" i="80" s="1"/>
  <c r="F233" i="80"/>
  <c r="I233" i="80"/>
  <c r="I237" i="80"/>
  <c r="F237" i="80" s="1"/>
  <c r="I239" i="80"/>
  <c r="F239" i="80" s="1"/>
  <c r="I243" i="80"/>
  <c r="F243" i="80" s="1"/>
  <c r="H246" i="80"/>
  <c r="E246" i="80" s="1"/>
  <c r="I251" i="80"/>
  <c r="F251" i="80" s="1"/>
  <c r="H14" i="80"/>
  <c r="E14" i="80" s="1"/>
  <c r="H16" i="80"/>
  <c r="E16" i="80" s="1"/>
  <c r="E18" i="80"/>
  <c r="H18" i="80"/>
  <c r="H20" i="80"/>
  <c r="E20" i="80" s="1"/>
  <c r="H22" i="80"/>
  <c r="E22" i="80" s="1"/>
  <c r="H24" i="80"/>
  <c r="E24" i="80" s="1"/>
  <c r="H26" i="80"/>
  <c r="E26" i="80" s="1"/>
  <c r="H28" i="80"/>
  <c r="E28" i="80" s="1"/>
  <c r="H30" i="80"/>
  <c r="E30" i="80" s="1"/>
  <c r="I33" i="80"/>
  <c r="F33" i="80" s="1"/>
  <c r="F35" i="80"/>
  <c r="I35" i="80"/>
  <c r="I37" i="80"/>
  <c r="F37" i="80" s="1"/>
  <c r="I39" i="80"/>
  <c r="F39" i="80" s="1"/>
  <c r="I41" i="80"/>
  <c r="F41" i="80" s="1"/>
  <c r="I43" i="80"/>
  <c r="F43" i="80" s="1"/>
  <c r="I45" i="80"/>
  <c r="F45" i="80" s="1"/>
  <c r="I47" i="80"/>
  <c r="F47" i="80" s="1"/>
  <c r="I49" i="80"/>
  <c r="F49" i="80" s="1"/>
  <c r="F51" i="80"/>
  <c r="I51" i="80"/>
  <c r="I53" i="80"/>
  <c r="F53" i="80" s="1"/>
  <c r="I55" i="80"/>
  <c r="F55" i="80" s="1"/>
  <c r="I57" i="80"/>
  <c r="F57" i="80" s="1"/>
  <c r="I59" i="80"/>
  <c r="F59" i="80" s="1"/>
  <c r="H63" i="80"/>
  <c r="E63" i="80" s="1"/>
  <c r="H65" i="80"/>
  <c r="E65" i="80" s="1"/>
  <c r="H67" i="80"/>
  <c r="E67" i="80" s="1"/>
  <c r="E69" i="80"/>
  <c r="H69" i="80"/>
  <c r="H71" i="80"/>
  <c r="E71" i="80" s="1"/>
  <c r="H73" i="80"/>
  <c r="E73" i="80" s="1"/>
  <c r="H77" i="80"/>
  <c r="E77" i="80" s="1"/>
  <c r="I78" i="80"/>
  <c r="F78" i="80" s="1"/>
  <c r="H81" i="80"/>
  <c r="E81" i="80" s="1"/>
  <c r="I82" i="80"/>
  <c r="F82" i="80" s="1"/>
  <c r="H85" i="80"/>
  <c r="E85" i="80" s="1"/>
  <c r="F86" i="80"/>
  <c r="I86" i="80"/>
  <c r="I99" i="80"/>
  <c r="F99" i="80" s="1"/>
  <c r="I101" i="80"/>
  <c r="F101" i="80" s="1"/>
  <c r="I105" i="80"/>
  <c r="F105" i="80" s="1"/>
  <c r="I109" i="80"/>
  <c r="F109" i="80" s="1"/>
  <c r="I113" i="80"/>
  <c r="F113" i="80" s="1"/>
  <c r="I115" i="80"/>
  <c r="F115" i="80" s="1"/>
  <c r="I117" i="80"/>
  <c r="F117" i="80" s="1"/>
  <c r="F91" i="80"/>
  <c r="I91" i="80"/>
  <c r="H93" i="80"/>
  <c r="E93" i="80" s="1"/>
  <c r="I94" i="80"/>
  <c r="F94" i="80" s="1"/>
  <c r="I120" i="80"/>
  <c r="F120" i="80" s="1"/>
  <c r="H123" i="80"/>
  <c r="E123" i="80" s="1"/>
  <c r="I124" i="80"/>
  <c r="F124" i="80" s="1"/>
  <c r="H127" i="80"/>
  <c r="E127" i="80" s="1"/>
  <c r="I128" i="80"/>
  <c r="F128" i="80" s="1"/>
  <c r="E131" i="80"/>
  <c r="H131" i="80"/>
  <c r="I132" i="80"/>
  <c r="F132" i="80" s="1"/>
  <c r="H135" i="80"/>
  <c r="E135" i="80" s="1"/>
  <c r="I136" i="80"/>
  <c r="F136" i="80" s="1"/>
  <c r="H139" i="80"/>
  <c r="E139" i="80" s="1"/>
  <c r="I140" i="80"/>
  <c r="F140" i="80" s="1"/>
  <c r="H143" i="80"/>
  <c r="E143" i="80" s="1"/>
  <c r="I144" i="80"/>
  <c r="F144" i="80" s="1"/>
  <c r="E147" i="80"/>
  <c r="H147" i="80"/>
  <c r="H151" i="80"/>
  <c r="E151" i="80" s="1"/>
  <c r="H155" i="80"/>
  <c r="E155" i="80" s="1"/>
  <c r="H157" i="80"/>
  <c r="E157" i="80" s="1"/>
  <c r="H161" i="80"/>
  <c r="E161" i="80" s="1"/>
  <c r="H163" i="80"/>
  <c r="E163" i="80" s="1"/>
  <c r="H165" i="80"/>
  <c r="E165" i="80" s="1"/>
  <c r="H167" i="80"/>
  <c r="E167" i="80" s="1"/>
  <c r="E169" i="80"/>
  <c r="H169" i="80"/>
  <c r="H171" i="80"/>
  <c r="E171" i="80" s="1"/>
  <c r="H173" i="80"/>
  <c r="E173" i="80" s="1"/>
  <c r="H175" i="80"/>
  <c r="E175" i="80" s="1"/>
  <c r="H177" i="80"/>
  <c r="E177" i="80" s="1"/>
  <c r="I178" i="80"/>
  <c r="F178" i="80" s="1"/>
  <c r="I182" i="80"/>
  <c r="F182" i="80" s="1"/>
  <c r="I186" i="80"/>
  <c r="F186" i="80" s="1"/>
  <c r="F188" i="80"/>
  <c r="I188" i="80"/>
  <c r="I190" i="80"/>
  <c r="F190" i="80" s="1"/>
  <c r="I192" i="80"/>
  <c r="F192" i="80" s="1"/>
  <c r="I195" i="80"/>
  <c r="F195" i="80" s="1"/>
  <c r="I197" i="80"/>
  <c r="F197" i="80" s="1"/>
  <c r="I199" i="80"/>
  <c r="F199" i="80" s="1"/>
  <c r="H201" i="80"/>
  <c r="E201" i="80" s="1"/>
  <c r="H203" i="80"/>
  <c r="E203" i="80" s="1"/>
  <c r="E205" i="80"/>
  <c r="H205" i="80"/>
  <c r="H209" i="80"/>
  <c r="E209" i="80" s="1"/>
  <c r="H211" i="80"/>
  <c r="E211" i="80" s="1"/>
  <c r="H213" i="80"/>
  <c r="E213" i="80" s="1"/>
  <c r="H216" i="80"/>
  <c r="E216" i="80" s="1"/>
  <c r="H220" i="80"/>
  <c r="E220" i="80" s="1"/>
  <c r="H222" i="80"/>
  <c r="E222" i="80" s="1"/>
  <c r="H226" i="80"/>
  <c r="E226" i="80" s="1"/>
  <c r="E228" i="80"/>
  <c r="H228" i="80"/>
  <c r="H230" i="80"/>
  <c r="E230" i="80" s="1"/>
  <c r="H232" i="80"/>
  <c r="E232" i="80" s="1"/>
  <c r="H234" i="80"/>
  <c r="E234" i="80" s="1"/>
  <c r="H238" i="80"/>
  <c r="E238" i="80" s="1"/>
  <c r="H242" i="80"/>
  <c r="E242" i="80" s="1"/>
  <c r="I246" i="80"/>
  <c r="F246" i="80" s="1"/>
  <c r="I14" i="80"/>
  <c r="F14" i="80" s="1"/>
  <c r="F16" i="80"/>
  <c r="I16" i="80"/>
  <c r="I18" i="80"/>
  <c r="F18" i="80" s="1"/>
  <c r="I20" i="80"/>
  <c r="F20" i="80" s="1"/>
  <c r="I22" i="80"/>
  <c r="F22" i="80" s="1"/>
  <c r="I24" i="80"/>
  <c r="F24" i="80" s="1"/>
  <c r="I26" i="80"/>
  <c r="F26" i="80" s="1"/>
  <c r="I28" i="80"/>
  <c r="F28" i="80" s="1"/>
  <c r="I30" i="80"/>
  <c r="F30" i="80" s="1"/>
  <c r="E32" i="80"/>
  <c r="H32" i="80"/>
  <c r="H34" i="80"/>
  <c r="E34" i="80" s="1"/>
  <c r="H36" i="80"/>
  <c r="E36" i="80" s="1"/>
  <c r="H38" i="80"/>
  <c r="E38" i="80" s="1"/>
  <c r="H40" i="80"/>
  <c r="E40" i="80" s="1"/>
  <c r="H42" i="80"/>
  <c r="E42" i="80" s="1"/>
  <c r="H44" i="80"/>
  <c r="E44" i="80" s="1"/>
  <c r="H46" i="80"/>
  <c r="E46" i="80" s="1"/>
  <c r="E50" i="80"/>
  <c r="H50" i="80"/>
  <c r="H52" i="80"/>
  <c r="E52" i="80" s="1"/>
  <c r="H54" i="80"/>
  <c r="E54" i="80" s="1"/>
  <c r="H56" i="80"/>
  <c r="E56" i="80" s="1"/>
  <c r="H58" i="80"/>
  <c r="E58" i="80" s="1"/>
  <c r="H60" i="80"/>
  <c r="E60" i="80" s="1"/>
  <c r="I61" i="80"/>
  <c r="F61" i="80" s="1"/>
  <c r="I63" i="80"/>
  <c r="F63" i="80" s="1"/>
  <c r="F65" i="80"/>
  <c r="I65" i="80"/>
  <c r="I67" i="80"/>
  <c r="F67" i="80" s="1"/>
  <c r="I69" i="80"/>
  <c r="F69" i="80" s="1"/>
  <c r="I71" i="80"/>
  <c r="F71" i="80" s="1"/>
  <c r="I73" i="80"/>
  <c r="F73" i="80" s="1"/>
  <c r="I77" i="80"/>
  <c r="F77" i="80" s="1"/>
  <c r="H80" i="80"/>
  <c r="E80" i="80" s="1"/>
  <c r="I81" i="80"/>
  <c r="F81" i="80" s="1"/>
  <c r="E84" i="80"/>
  <c r="H84" i="80"/>
  <c r="I85" i="80"/>
  <c r="F85" i="80" s="1"/>
  <c r="H98" i="80"/>
  <c r="E98" i="80" s="1"/>
  <c r="H100" i="80"/>
  <c r="E100" i="80" s="1"/>
  <c r="H102" i="80"/>
  <c r="E102" i="80" s="1"/>
  <c r="H104" i="80"/>
  <c r="E104" i="80" s="1"/>
  <c r="H106" i="80"/>
  <c r="E106" i="80" s="1"/>
  <c r="H108" i="80"/>
  <c r="E108" i="80" s="1"/>
  <c r="H110" i="80"/>
  <c r="E110" i="80" s="1"/>
  <c r="H112" i="80"/>
  <c r="E112" i="80" s="1"/>
  <c r="H114" i="80"/>
  <c r="E114" i="80" s="1"/>
  <c r="H116" i="80"/>
  <c r="E116" i="80" s="1"/>
  <c r="H90" i="80"/>
  <c r="E90" i="80" s="1"/>
  <c r="H92" i="80"/>
  <c r="E92" i="80" s="1"/>
  <c r="I93" i="80"/>
  <c r="F93" i="80" s="1"/>
  <c r="H122" i="80"/>
  <c r="E122" i="80" s="1"/>
  <c r="I123" i="80"/>
  <c r="F123" i="80" s="1"/>
  <c r="H126" i="80"/>
  <c r="E126" i="80" s="1"/>
  <c r="I127" i="80"/>
  <c r="F127" i="80" s="1"/>
  <c r="H130" i="80"/>
  <c r="E130" i="80" s="1"/>
  <c r="I131" i="80"/>
  <c r="F131" i="80" s="1"/>
  <c r="H134" i="80"/>
  <c r="E134" i="80" s="1"/>
  <c r="I135" i="80"/>
  <c r="F135" i="80" s="1"/>
  <c r="H138" i="80"/>
  <c r="E138" i="80" s="1"/>
  <c r="I139" i="80"/>
  <c r="F139" i="80" s="1"/>
  <c r="H142" i="80"/>
  <c r="E142" i="80" s="1"/>
  <c r="I143" i="80"/>
  <c r="F143" i="80" s="1"/>
  <c r="H146" i="80"/>
  <c r="E146" i="80" s="1"/>
  <c r="I147" i="80"/>
  <c r="F147" i="80" s="1"/>
  <c r="I151" i="80"/>
  <c r="F151" i="80" s="1"/>
  <c r="I155" i="80"/>
  <c r="F155" i="80" s="1"/>
  <c r="I157" i="80"/>
  <c r="F157" i="80" s="1"/>
  <c r="I161" i="80"/>
  <c r="F161" i="80" s="1"/>
  <c r="I163" i="80"/>
  <c r="F163" i="80" s="1"/>
  <c r="I165" i="80"/>
  <c r="F165" i="80" s="1"/>
  <c r="I167" i="80"/>
  <c r="F167" i="80" s="1"/>
  <c r="I169" i="80"/>
  <c r="F169" i="80" s="1"/>
  <c r="I171" i="80"/>
  <c r="F171" i="80" s="1"/>
  <c r="I173" i="80"/>
  <c r="F173" i="80" s="1"/>
  <c r="I175" i="80"/>
  <c r="F175" i="80" s="1"/>
  <c r="I177" i="80"/>
  <c r="F177" i="80" s="1"/>
  <c r="H179" i="80"/>
  <c r="E179" i="80" s="1"/>
  <c r="H183" i="80"/>
  <c r="E183" i="80" s="1"/>
  <c r="H187" i="80"/>
  <c r="E187" i="80" s="1"/>
  <c r="H189" i="80"/>
  <c r="E189" i="80" s="1"/>
  <c r="H191" i="80"/>
  <c r="E191" i="80" s="1"/>
  <c r="H196" i="80"/>
  <c r="E196" i="80" s="1"/>
  <c r="H198" i="80"/>
  <c r="E198" i="80" s="1"/>
  <c r="I201" i="80"/>
  <c r="F201" i="80" s="1"/>
  <c r="I203" i="80"/>
  <c r="F203" i="80" s="1"/>
  <c r="I205" i="80"/>
  <c r="F205" i="80" s="1"/>
  <c r="I209" i="80"/>
  <c r="F209" i="80" s="1"/>
  <c r="I211" i="80"/>
  <c r="F211" i="80" s="1"/>
  <c r="I213" i="80"/>
  <c r="F213" i="80" s="1"/>
  <c r="I216" i="80"/>
  <c r="F216" i="80" s="1"/>
  <c r="I220" i="80"/>
  <c r="F220" i="80" s="1"/>
  <c r="I222" i="80"/>
  <c r="F222" i="80" s="1"/>
  <c r="I226" i="80"/>
  <c r="F226" i="80" s="1"/>
  <c r="I228" i="80"/>
  <c r="F228" i="80" s="1"/>
  <c r="I230" i="80"/>
  <c r="F230" i="80" s="1"/>
  <c r="I232" i="80"/>
  <c r="F232" i="80" s="1"/>
  <c r="I234" i="80"/>
  <c r="F234" i="80" s="1"/>
  <c r="I238" i="80"/>
  <c r="F238" i="80" s="1"/>
  <c r="I242" i="80"/>
  <c r="F242" i="80" s="1"/>
  <c r="H244" i="80"/>
  <c r="E244" i="80" s="1"/>
  <c r="I245" i="80"/>
  <c r="F245" i="80" s="1"/>
  <c r="I250" i="80"/>
  <c r="F250" i="80" s="1"/>
  <c r="L252" i="79"/>
  <c r="I252" i="79" s="1"/>
  <c r="F252" i="79" s="1"/>
  <c r="K252" i="79"/>
  <c r="H252" i="79" s="1"/>
  <c r="E252" i="79" s="1"/>
  <c r="L251" i="79"/>
  <c r="I251" i="79" s="1"/>
  <c r="F251" i="79" s="1"/>
  <c r="K251" i="79"/>
  <c r="H251" i="79" s="1"/>
  <c r="E251" i="79" s="1"/>
  <c r="L250" i="79"/>
  <c r="I250" i="79" s="1"/>
  <c r="F250" i="79" s="1"/>
  <c r="K250" i="79"/>
  <c r="H250" i="79" s="1"/>
  <c r="E250" i="79" s="1"/>
  <c r="AD249" i="79"/>
  <c r="L249" i="79"/>
  <c r="I249" i="79" s="1"/>
  <c r="K249" i="79"/>
  <c r="H249" i="79" s="1"/>
  <c r="AD248" i="79"/>
  <c r="L248" i="79"/>
  <c r="I248" i="79" s="1"/>
  <c r="K248" i="79"/>
  <c r="H248" i="79" s="1"/>
  <c r="AD247" i="79"/>
  <c r="L247" i="79"/>
  <c r="I247" i="79" s="1"/>
  <c r="K247" i="79"/>
  <c r="H247" i="79" s="1"/>
  <c r="AD246" i="79"/>
  <c r="L246" i="79"/>
  <c r="I246" i="79" s="1"/>
  <c r="F246" i="79" s="1"/>
  <c r="K246" i="79"/>
  <c r="H246" i="79" s="1"/>
  <c r="E246" i="79" s="1"/>
  <c r="AD245" i="79"/>
  <c r="L245" i="79"/>
  <c r="I245" i="79" s="1"/>
  <c r="F245" i="79" s="1"/>
  <c r="K245" i="79"/>
  <c r="H245" i="79" s="1"/>
  <c r="E245" i="79" s="1"/>
  <c r="L244" i="79"/>
  <c r="I244" i="79" s="1"/>
  <c r="F244" i="79" s="1"/>
  <c r="K244" i="79"/>
  <c r="H244" i="79" s="1"/>
  <c r="E244" i="79" s="1"/>
  <c r="AX243" i="79"/>
  <c r="L243" i="79"/>
  <c r="I243" i="79" s="1"/>
  <c r="F243" i="79" s="1"/>
  <c r="K243" i="79"/>
  <c r="H243" i="79" s="1"/>
  <c r="E243" i="79" s="1"/>
  <c r="L242" i="79"/>
  <c r="I242" i="79" s="1"/>
  <c r="F242" i="79" s="1"/>
  <c r="K242" i="79"/>
  <c r="H242" i="79" s="1"/>
  <c r="E242" i="79" s="1"/>
  <c r="L137" i="79"/>
  <c r="I137" i="79" s="1"/>
  <c r="F137" i="79" s="1"/>
  <c r="K137" i="79"/>
  <c r="H137" i="79" s="1"/>
  <c r="E137" i="79" s="1"/>
  <c r="L136" i="79"/>
  <c r="I136" i="79" s="1"/>
  <c r="F136" i="79" s="1"/>
  <c r="K136" i="79"/>
  <c r="H136" i="79" s="1"/>
  <c r="E136" i="79" s="1"/>
  <c r="L135" i="79"/>
  <c r="I135" i="79" s="1"/>
  <c r="F135" i="79" s="1"/>
  <c r="K135" i="79"/>
  <c r="H135" i="79" s="1"/>
  <c r="E135" i="79" s="1"/>
  <c r="L239" i="79"/>
  <c r="I239" i="79" s="1"/>
  <c r="F239" i="79" s="1"/>
  <c r="K239" i="79"/>
  <c r="H239" i="79" s="1"/>
  <c r="E239" i="79" s="1"/>
  <c r="L238" i="79"/>
  <c r="I238" i="79" s="1"/>
  <c r="F238" i="79" s="1"/>
  <c r="K238" i="79"/>
  <c r="H238" i="79" s="1"/>
  <c r="E238" i="79" s="1"/>
  <c r="L237" i="79"/>
  <c r="I237" i="79" s="1"/>
  <c r="F237" i="79" s="1"/>
  <c r="K237" i="79"/>
  <c r="H237" i="79" s="1"/>
  <c r="E237" i="79" s="1"/>
  <c r="L236" i="79"/>
  <c r="I236" i="79" s="1"/>
  <c r="F236" i="79" s="1"/>
  <c r="K236" i="79"/>
  <c r="H236" i="79" s="1"/>
  <c r="E236" i="79" s="1"/>
  <c r="L235" i="79"/>
  <c r="I235" i="79" s="1"/>
  <c r="F235" i="79" s="1"/>
  <c r="K235" i="79"/>
  <c r="H235" i="79" s="1"/>
  <c r="E235" i="79" s="1"/>
  <c r="L234" i="79"/>
  <c r="I234" i="79" s="1"/>
  <c r="F234" i="79" s="1"/>
  <c r="K234" i="79"/>
  <c r="H234" i="79" s="1"/>
  <c r="E234" i="79" s="1"/>
  <c r="L233" i="79"/>
  <c r="I233" i="79" s="1"/>
  <c r="F233" i="79" s="1"/>
  <c r="K233" i="79"/>
  <c r="H233" i="79" s="1"/>
  <c r="E233" i="79" s="1"/>
  <c r="L232" i="79"/>
  <c r="I232" i="79" s="1"/>
  <c r="F232" i="79" s="1"/>
  <c r="K232" i="79"/>
  <c r="H232" i="79" s="1"/>
  <c r="E232" i="79" s="1"/>
  <c r="L231" i="79"/>
  <c r="I231" i="79" s="1"/>
  <c r="F231" i="79" s="1"/>
  <c r="K231" i="79"/>
  <c r="H231" i="79" s="1"/>
  <c r="E231" i="79" s="1"/>
  <c r="L230" i="79"/>
  <c r="I230" i="79" s="1"/>
  <c r="F230" i="79" s="1"/>
  <c r="K230" i="79"/>
  <c r="H230" i="79" s="1"/>
  <c r="E230" i="79" s="1"/>
  <c r="L229" i="79"/>
  <c r="I229" i="79" s="1"/>
  <c r="K229" i="79"/>
  <c r="H229" i="79" s="1"/>
  <c r="L228" i="79"/>
  <c r="I228" i="79" s="1"/>
  <c r="K228" i="79"/>
  <c r="H228" i="79" s="1"/>
  <c r="L227" i="79"/>
  <c r="I227" i="79" s="1"/>
  <c r="F227" i="79" s="1"/>
  <c r="K227" i="79"/>
  <c r="H227" i="79" s="1"/>
  <c r="E227" i="79" s="1"/>
  <c r="L226" i="79"/>
  <c r="I226" i="79" s="1"/>
  <c r="F226" i="79" s="1"/>
  <c r="K226" i="79"/>
  <c r="H226" i="79" s="1"/>
  <c r="E226" i="79" s="1"/>
  <c r="L225" i="79"/>
  <c r="I225" i="79" s="1"/>
  <c r="F225" i="79" s="1"/>
  <c r="K225" i="79"/>
  <c r="H225" i="79" s="1"/>
  <c r="E225" i="79" s="1"/>
  <c r="L222" i="79"/>
  <c r="I222" i="79" s="1"/>
  <c r="F222" i="79" s="1"/>
  <c r="K222" i="79"/>
  <c r="H222" i="79" s="1"/>
  <c r="E222" i="79" s="1"/>
  <c r="L221" i="79"/>
  <c r="I221" i="79" s="1"/>
  <c r="F221" i="79" s="1"/>
  <c r="K221" i="79"/>
  <c r="H221" i="79" s="1"/>
  <c r="E221" i="79" s="1"/>
  <c r="L181" i="79"/>
  <c r="I181" i="79" s="1"/>
  <c r="K181" i="79"/>
  <c r="H181" i="79" s="1"/>
  <c r="L180" i="79"/>
  <c r="I180" i="79" s="1"/>
  <c r="F180" i="79" s="1"/>
  <c r="K180" i="79"/>
  <c r="H180" i="79" s="1"/>
  <c r="E180" i="79" s="1"/>
  <c r="L179" i="79"/>
  <c r="I179" i="79" s="1"/>
  <c r="F179" i="79" s="1"/>
  <c r="K179" i="79"/>
  <c r="H179" i="79" s="1"/>
  <c r="E179" i="79" s="1"/>
  <c r="L178" i="79"/>
  <c r="I178" i="79" s="1"/>
  <c r="F178" i="79" s="1"/>
  <c r="K178" i="79"/>
  <c r="H178" i="79" s="1"/>
  <c r="E178" i="79" s="1"/>
  <c r="L177" i="79"/>
  <c r="I177" i="79" s="1"/>
  <c r="F177" i="79" s="1"/>
  <c r="K177" i="79"/>
  <c r="H177" i="79" s="1"/>
  <c r="E177" i="79" s="1"/>
  <c r="L176" i="79"/>
  <c r="I176" i="79" s="1"/>
  <c r="F176" i="79" s="1"/>
  <c r="K176" i="79"/>
  <c r="H176" i="79" s="1"/>
  <c r="E176" i="79" s="1"/>
  <c r="L175" i="79"/>
  <c r="I175" i="79" s="1"/>
  <c r="F175" i="79" s="1"/>
  <c r="K175" i="79"/>
  <c r="H175" i="79" s="1"/>
  <c r="E175" i="79" s="1"/>
  <c r="L174" i="79"/>
  <c r="I174" i="79" s="1"/>
  <c r="K174" i="79"/>
  <c r="H174" i="79" s="1"/>
  <c r="L133" i="79"/>
  <c r="I133" i="79" s="1"/>
  <c r="K133" i="79"/>
  <c r="H133" i="79" s="1"/>
  <c r="L132" i="79"/>
  <c r="I132" i="79" s="1"/>
  <c r="F132" i="79" s="1"/>
  <c r="K132" i="79"/>
  <c r="H132" i="79" s="1"/>
  <c r="E132" i="79" s="1"/>
  <c r="L131" i="79"/>
  <c r="I131" i="79" s="1"/>
  <c r="F131" i="79" s="1"/>
  <c r="K131" i="79"/>
  <c r="H131" i="79" s="1"/>
  <c r="E131" i="79" s="1"/>
  <c r="L130" i="79"/>
  <c r="I130" i="79" s="1"/>
  <c r="F130" i="79" s="1"/>
  <c r="K130" i="79"/>
  <c r="H130" i="79" s="1"/>
  <c r="E130" i="79" s="1"/>
  <c r="L129" i="79"/>
  <c r="I129" i="79" s="1"/>
  <c r="F129" i="79" s="1"/>
  <c r="K129" i="79"/>
  <c r="H129" i="79" s="1"/>
  <c r="E129" i="79" s="1"/>
  <c r="L128" i="79"/>
  <c r="I128" i="79" s="1"/>
  <c r="F128" i="79" s="1"/>
  <c r="K128" i="79"/>
  <c r="H128" i="79" s="1"/>
  <c r="E128" i="79" s="1"/>
  <c r="L127" i="79"/>
  <c r="I127" i="79" s="1"/>
  <c r="F127" i="79" s="1"/>
  <c r="K127" i="79"/>
  <c r="H127" i="79" s="1"/>
  <c r="E127" i="79" s="1"/>
  <c r="L126" i="79"/>
  <c r="I126" i="79" s="1"/>
  <c r="F126" i="79" s="1"/>
  <c r="K126" i="79"/>
  <c r="H126" i="79" s="1"/>
  <c r="E126" i="79" s="1"/>
  <c r="L125" i="79"/>
  <c r="I125" i="79" s="1"/>
  <c r="F125" i="79" s="1"/>
  <c r="K125" i="79"/>
  <c r="H125" i="79" s="1"/>
  <c r="E125" i="79" s="1"/>
  <c r="L124" i="79"/>
  <c r="I124" i="79" s="1"/>
  <c r="F124" i="79" s="1"/>
  <c r="K124" i="79"/>
  <c r="H124" i="79" s="1"/>
  <c r="E124" i="79" s="1"/>
  <c r="L123" i="79"/>
  <c r="I123" i="79" s="1"/>
  <c r="F123" i="79" s="1"/>
  <c r="K123" i="79"/>
  <c r="H123" i="79" s="1"/>
  <c r="E123" i="79" s="1"/>
  <c r="L122" i="79"/>
  <c r="I122" i="79" s="1"/>
  <c r="F122" i="79" s="1"/>
  <c r="K122" i="79"/>
  <c r="H122" i="79" s="1"/>
  <c r="E122" i="79" s="1"/>
  <c r="L55" i="79"/>
  <c r="I55" i="79" s="1"/>
  <c r="K55" i="79"/>
  <c r="H55" i="79" s="1"/>
  <c r="L54" i="79"/>
  <c r="I54" i="79" s="1"/>
  <c r="F54" i="79" s="1"/>
  <c r="K54" i="79"/>
  <c r="H54" i="79" s="1"/>
  <c r="E54" i="79" s="1"/>
  <c r="L53" i="79"/>
  <c r="I53" i="79" s="1"/>
  <c r="F53" i="79" s="1"/>
  <c r="K53" i="79"/>
  <c r="H53" i="79" s="1"/>
  <c r="E53" i="79" s="1"/>
  <c r="L52" i="79"/>
  <c r="I52" i="79" s="1"/>
  <c r="F52" i="79" s="1"/>
  <c r="K52" i="79"/>
  <c r="H52" i="79" s="1"/>
  <c r="E52" i="79" s="1"/>
  <c r="L51" i="79"/>
  <c r="I51" i="79" s="1"/>
  <c r="F51" i="79" s="1"/>
  <c r="K51" i="79"/>
  <c r="H51" i="79" s="1"/>
  <c r="E51" i="79" s="1"/>
  <c r="L50" i="79"/>
  <c r="I50" i="79" s="1"/>
  <c r="F50" i="79" s="1"/>
  <c r="K50" i="79"/>
  <c r="H50" i="79" s="1"/>
  <c r="E50" i="79" s="1"/>
  <c r="L49" i="79"/>
  <c r="I49" i="79" s="1"/>
  <c r="F49" i="79" s="1"/>
  <c r="K49" i="79"/>
  <c r="H49" i="79" s="1"/>
  <c r="E49" i="79" s="1"/>
  <c r="L48" i="79"/>
  <c r="I48" i="79" s="1"/>
  <c r="F48" i="79" s="1"/>
  <c r="K48" i="79"/>
  <c r="H48" i="79" s="1"/>
  <c r="E48" i="79" s="1"/>
  <c r="L45" i="79"/>
  <c r="I45" i="79" s="1"/>
  <c r="F45" i="79" s="1"/>
  <c r="K45" i="79"/>
  <c r="H45" i="79" s="1"/>
  <c r="E45" i="79" s="1"/>
  <c r="L44" i="79"/>
  <c r="I44" i="79" s="1"/>
  <c r="F44" i="79" s="1"/>
  <c r="K44" i="79"/>
  <c r="H44" i="79" s="1"/>
  <c r="E44" i="79" s="1"/>
  <c r="L41" i="79"/>
  <c r="I41" i="79" s="1"/>
  <c r="F41" i="79" s="1"/>
  <c r="K41" i="79"/>
  <c r="H41" i="79" s="1"/>
  <c r="E41" i="79" s="1"/>
  <c r="L40" i="79"/>
  <c r="I40" i="79" s="1"/>
  <c r="F40" i="79" s="1"/>
  <c r="K40" i="79"/>
  <c r="H40" i="79" s="1"/>
  <c r="E40" i="79" s="1"/>
  <c r="L39" i="79"/>
  <c r="I39" i="79" s="1"/>
  <c r="F39" i="79" s="1"/>
  <c r="K39" i="79"/>
  <c r="H39" i="79" s="1"/>
  <c r="E39" i="79" s="1"/>
  <c r="L38" i="79"/>
  <c r="I38" i="79" s="1"/>
  <c r="F38" i="79" s="1"/>
  <c r="K38" i="79"/>
  <c r="H38" i="79" s="1"/>
  <c r="E38" i="79" s="1"/>
  <c r="L37" i="79"/>
  <c r="I37" i="79" s="1"/>
  <c r="F37" i="79" s="1"/>
  <c r="K37" i="79"/>
  <c r="H37" i="79" s="1"/>
  <c r="E37" i="79" s="1"/>
  <c r="L36" i="79"/>
  <c r="I36" i="79" s="1"/>
  <c r="F36" i="79" s="1"/>
  <c r="K36" i="79"/>
  <c r="H36" i="79" s="1"/>
  <c r="E36" i="79" s="1"/>
  <c r="L35" i="79"/>
  <c r="I35" i="79" s="1"/>
  <c r="F35" i="79" s="1"/>
  <c r="K35" i="79"/>
  <c r="H35" i="79" s="1"/>
  <c r="E35" i="79" s="1"/>
  <c r="L34" i="79"/>
  <c r="I34" i="79" s="1"/>
  <c r="F34" i="79" s="1"/>
  <c r="K34" i="79"/>
  <c r="H34" i="79" s="1"/>
  <c r="E34" i="79" s="1"/>
  <c r="L33" i="79"/>
  <c r="I33" i="79" s="1"/>
  <c r="F33" i="79" s="1"/>
  <c r="K33" i="79"/>
  <c r="H33" i="79" s="1"/>
  <c r="E33" i="79" s="1"/>
  <c r="L32" i="79"/>
  <c r="I32" i="79" s="1"/>
  <c r="F32" i="79" s="1"/>
  <c r="K32" i="79"/>
  <c r="H32" i="79" s="1"/>
  <c r="E32" i="79" s="1"/>
  <c r="L31" i="79"/>
  <c r="I31" i="79" s="1"/>
  <c r="F31" i="79" s="1"/>
  <c r="K31" i="79"/>
  <c r="H31" i="79" s="1"/>
  <c r="E31" i="79" s="1"/>
  <c r="L30" i="79"/>
  <c r="I30" i="79" s="1"/>
  <c r="F30" i="79" s="1"/>
  <c r="K30" i="79"/>
  <c r="H30" i="79" s="1"/>
  <c r="E30" i="79" s="1"/>
  <c r="L29" i="79"/>
  <c r="I29" i="79" s="1"/>
  <c r="F29" i="79" s="1"/>
  <c r="K29" i="79"/>
  <c r="H29" i="79" s="1"/>
  <c r="E29" i="79" s="1"/>
  <c r="L28" i="79"/>
  <c r="I28" i="79" s="1"/>
  <c r="F28" i="79" s="1"/>
  <c r="K28" i="79"/>
  <c r="H28" i="79" s="1"/>
  <c r="E28" i="79" s="1"/>
  <c r="L27" i="79"/>
  <c r="I27" i="79" s="1"/>
  <c r="F27" i="79" s="1"/>
  <c r="K27" i="79"/>
  <c r="H27" i="79" s="1"/>
  <c r="E27" i="79" s="1"/>
  <c r="L26" i="79"/>
  <c r="I26" i="79" s="1"/>
  <c r="F26" i="79" s="1"/>
  <c r="K26" i="79"/>
  <c r="H26" i="79" s="1"/>
  <c r="E26" i="79" s="1"/>
  <c r="L25" i="79"/>
  <c r="I25" i="79" s="1"/>
  <c r="F25" i="79" s="1"/>
  <c r="K25" i="79"/>
  <c r="H25" i="79" s="1"/>
  <c r="E25" i="79" s="1"/>
  <c r="L24" i="79"/>
  <c r="I24" i="79" s="1"/>
  <c r="F24" i="79" s="1"/>
  <c r="K24" i="79"/>
  <c r="H24" i="79" s="1"/>
  <c r="E24" i="79" s="1"/>
  <c r="L23" i="79"/>
  <c r="I23" i="79" s="1"/>
  <c r="F23" i="79" s="1"/>
  <c r="K23" i="79"/>
  <c r="H23" i="79" s="1"/>
  <c r="E23" i="79" s="1"/>
  <c r="L22" i="79"/>
  <c r="I22" i="79" s="1"/>
  <c r="K22" i="79"/>
  <c r="H22" i="79" s="1"/>
  <c r="L21" i="79"/>
  <c r="I21" i="79" s="1"/>
  <c r="K21" i="79"/>
  <c r="H21" i="79" s="1"/>
  <c r="L20" i="79"/>
  <c r="I20" i="79" s="1"/>
  <c r="K20" i="79"/>
  <c r="H20" i="79" s="1"/>
  <c r="L19" i="79"/>
  <c r="I19" i="79" s="1"/>
  <c r="F19" i="79" s="1"/>
  <c r="K19" i="79"/>
  <c r="H19" i="79" s="1"/>
  <c r="E19" i="79" s="1"/>
  <c r="L18" i="79"/>
  <c r="I18" i="79" s="1"/>
  <c r="F18" i="79" s="1"/>
  <c r="K18" i="79"/>
  <c r="H18" i="79" s="1"/>
  <c r="E18" i="79" s="1"/>
  <c r="L17" i="79"/>
  <c r="I17" i="79" s="1"/>
  <c r="F17" i="79" s="1"/>
  <c r="K17" i="79"/>
  <c r="H17" i="79" s="1"/>
  <c r="E17" i="79" s="1"/>
  <c r="L14" i="79"/>
  <c r="I14" i="79" s="1"/>
  <c r="F14" i="79" s="1"/>
  <c r="K14" i="79"/>
  <c r="H14" i="79" s="1"/>
  <c r="E14" i="79" s="1"/>
  <c r="L13" i="79"/>
  <c r="I13" i="79" s="1"/>
  <c r="F13" i="79" s="1"/>
  <c r="K13" i="79"/>
  <c r="H13" i="79" s="1"/>
  <c r="E13" i="79" s="1"/>
  <c r="L12" i="79"/>
  <c r="I12" i="79" s="1"/>
  <c r="F12" i="79" s="1"/>
  <c r="K12" i="79"/>
  <c r="H12" i="79" s="1"/>
  <c r="E12" i="79" s="1"/>
  <c r="L210" i="79"/>
  <c r="I210" i="79" s="1"/>
  <c r="F210" i="79" s="1"/>
  <c r="K210" i="79"/>
  <c r="H210" i="79" s="1"/>
  <c r="E210" i="79" s="1"/>
  <c r="AD209" i="79"/>
  <c r="L209" i="79"/>
  <c r="I209" i="79" s="1"/>
  <c r="F209" i="79" s="1"/>
  <c r="K209" i="79"/>
  <c r="H209" i="79" s="1"/>
  <c r="E209" i="79" s="1"/>
  <c r="AD208" i="79"/>
  <c r="L208" i="79"/>
  <c r="I208" i="79" s="1"/>
  <c r="F208" i="79" s="1"/>
  <c r="K208" i="79"/>
  <c r="H208" i="79" s="1"/>
  <c r="E208" i="79" s="1"/>
  <c r="AD207" i="79"/>
  <c r="L207" i="79"/>
  <c r="I207" i="79" s="1"/>
  <c r="F207" i="79" s="1"/>
  <c r="K207" i="79"/>
  <c r="H207" i="79" s="1"/>
  <c r="E207" i="79" s="1"/>
  <c r="AD206" i="79"/>
  <c r="L206" i="79"/>
  <c r="I206" i="79" s="1"/>
  <c r="F206" i="79" s="1"/>
  <c r="K206" i="79"/>
  <c r="H206" i="79" s="1"/>
  <c r="E206" i="79" s="1"/>
  <c r="AD205" i="79"/>
  <c r="L205" i="79"/>
  <c r="I205" i="79" s="1"/>
  <c r="F205" i="79" s="1"/>
  <c r="K205" i="79"/>
  <c r="H205" i="79" s="1"/>
  <c r="E205" i="79" s="1"/>
  <c r="AD204" i="79"/>
  <c r="L204" i="79"/>
  <c r="I204" i="79" s="1"/>
  <c r="F204" i="79" s="1"/>
  <c r="K204" i="79"/>
  <c r="H204" i="79" s="1"/>
  <c r="E204" i="79" s="1"/>
  <c r="AD203" i="79"/>
  <c r="L203" i="79"/>
  <c r="I203" i="79" s="1"/>
  <c r="F203" i="79" s="1"/>
  <c r="K203" i="79"/>
  <c r="H203" i="79" s="1"/>
  <c r="E203" i="79" s="1"/>
  <c r="AD202" i="79"/>
  <c r="L202" i="79"/>
  <c r="I202" i="79" s="1"/>
  <c r="F202" i="79" s="1"/>
  <c r="K202" i="79"/>
  <c r="H202" i="79" s="1"/>
  <c r="E202" i="79" s="1"/>
  <c r="AD201" i="79"/>
  <c r="L201" i="79"/>
  <c r="I201" i="79" s="1"/>
  <c r="F201" i="79" s="1"/>
  <c r="K201" i="79"/>
  <c r="H201" i="79" s="1"/>
  <c r="E201" i="79" s="1"/>
  <c r="AD200" i="79"/>
  <c r="L200" i="79"/>
  <c r="I200" i="79" s="1"/>
  <c r="F200" i="79" s="1"/>
  <c r="K200" i="79"/>
  <c r="H200" i="79" s="1"/>
  <c r="E200" i="79" s="1"/>
  <c r="AD199" i="79"/>
  <c r="L199" i="79"/>
  <c r="I199" i="79" s="1"/>
  <c r="F199" i="79" s="1"/>
  <c r="K199" i="79"/>
  <c r="H199" i="79" s="1"/>
  <c r="E199" i="79" s="1"/>
  <c r="AD198" i="79"/>
  <c r="L198" i="79"/>
  <c r="I198" i="79" s="1"/>
  <c r="F198" i="79" s="1"/>
  <c r="K198" i="79"/>
  <c r="H198" i="79" s="1"/>
  <c r="E198" i="79" s="1"/>
  <c r="AD197" i="79"/>
  <c r="L197" i="79"/>
  <c r="I197" i="79" s="1"/>
  <c r="F197" i="79" s="1"/>
  <c r="K197" i="79"/>
  <c r="H197" i="79" s="1"/>
  <c r="E197" i="79" s="1"/>
  <c r="AD196" i="79"/>
  <c r="L196" i="79"/>
  <c r="I196" i="79" s="1"/>
  <c r="F196" i="79" s="1"/>
  <c r="K196" i="79"/>
  <c r="H196" i="79" s="1"/>
  <c r="E196" i="79" s="1"/>
  <c r="AD195" i="79"/>
  <c r="L195" i="79"/>
  <c r="I195" i="79" s="1"/>
  <c r="F195" i="79" s="1"/>
  <c r="K195" i="79"/>
  <c r="H195" i="79" s="1"/>
  <c r="E195" i="79" s="1"/>
  <c r="AD194" i="79"/>
  <c r="L194" i="79"/>
  <c r="I194" i="79" s="1"/>
  <c r="F194" i="79" s="1"/>
  <c r="K194" i="79"/>
  <c r="H194" i="79" s="1"/>
  <c r="E194" i="79" s="1"/>
  <c r="AD193" i="79"/>
  <c r="L193" i="79"/>
  <c r="I193" i="79" s="1"/>
  <c r="F193" i="79" s="1"/>
  <c r="K193" i="79"/>
  <c r="H193" i="79" s="1"/>
  <c r="E193" i="79" s="1"/>
  <c r="AD192" i="79"/>
  <c r="L192" i="79"/>
  <c r="I192" i="79" s="1"/>
  <c r="F192" i="79" s="1"/>
  <c r="K192" i="79"/>
  <c r="H192" i="79" s="1"/>
  <c r="E192" i="79" s="1"/>
  <c r="AD191" i="79"/>
  <c r="L191" i="79"/>
  <c r="I191" i="79" s="1"/>
  <c r="F191" i="79" s="1"/>
  <c r="K191" i="79"/>
  <c r="H191" i="79" s="1"/>
  <c r="E191" i="79" s="1"/>
  <c r="AD190" i="79"/>
  <c r="L190" i="79"/>
  <c r="I190" i="79" s="1"/>
  <c r="F190" i="79" s="1"/>
  <c r="K190" i="79"/>
  <c r="H190" i="79" s="1"/>
  <c r="E190" i="79" s="1"/>
  <c r="AD189" i="79"/>
  <c r="L189" i="79"/>
  <c r="I189" i="79" s="1"/>
  <c r="F189" i="79" s="1"/>
  <c r="K189" i="79"/>
  <c r="H189" i="79" s="1"/>
  <c r="E189" i="79" s="1"/>
  <c r="AD188" i="79"/>
  <c r="L188" i="79"/>
  <c r="I188" i="79" s="1"/>
  <c r="F188" i="79" s="1"/>
  <c r="K188" i="79"/>
  <c r="H188" i="79" s="1"/>
  <c r="E188" i="79" s="1"/>
  <c r="AD187" i="79"/>
  <c r="L187" i="79"/>
  <c r="I187" i="79" s="1"/>
  <c r="F187" i="79" s="1"/>
  <c r="K187" i="79"/>
  <c r="H187" i="79" s="1"/>
  <c r="E187" i="79" s="1"/>
  <c r="AD186" i="79"/>
  <c r="L186" i="79"/>
  <c r="I186" i="79" s="1"/>
  <c r="F186" i="79" s="1"/>
  <c r="K186" i="79"/>
  <c r="H186" i="79" s="1"/>
  <c r="E186" i="79" s="1"/>
  <c r="AD185" i="79"/>
  <c r="L185" i="79"/>
  <c r="I185" i="79" s="1"/>
  <c r="F185" i="79" s="1"/>
  <c r="K185" i="79"/>
  <c r="H185" i="79" s="1"/>
  <c r="E185" i="79" s="1"/>
  <c r="AD184" i="79"/>
  <c r="L184" i="79"/>
  <c r="I184" i="79" s="1"/>
  <c r="F184" i="79" s="1"/>
  <c r="K184" i="79"/>
  <c r="H184" i="79" s="1"/>
  <c r="E184" i="79" s="1"/>
  <c r="AD183" i="79"/>
  <c r="L183" i="79"/>
  <c r="I183" i="79" s="1"/>
  <c r="F183" i="79" s="1"/>
  <c r="K183" i="79"/>
  <c r="H183" i="79" s="1"/>
  <c r="E183" i="79" s="1"/>
  <c r="L182" i="79"/>
  <c r="I182" i="79" s="1"/>
  <c r="K182" i="79"/>
  <c r="H182" i="79" s="1"/>
  <c r="AB218" i="79"/>
  <c r="L218" i="79"/>
  <c r="I218" i="79" s="1"/>
  <c r="F218" i="79" s="1"/>
  <c r="K218" i="79"/>
  <c r="H218" i="79" s="1"/>
  <c r="E218" i="79" s="1"/>
  <c r="AB217" i="79"/>
  <c r="L217" i="79"/>
  <c r="I217" i="79" s="1"/>
  <c r="F217" i="79" s="1"/>
  <c r="K217" i="79"/>
  <c r="H217" i="79" s="1"/>
  <c r="E217" i="79" s="1"/>
  <c r="AB216" i="79"/>
  <c r="L216" i="79"/>
  <c r="I216" i="79" s="1"/>
  <c r="F216" i="79" s="1"/>
  <c r="K216" i="79"/>
  <c r="H216" i="79" s="1"/>
  <c r="E216" i="79" s="1"/>
  <c r="AB215" i="79"/>
  <c r="L215" i="79"/>
  <c r="I215" i="79" s="1"/>
  <c r="F215" i="79" s="1"/>
  <c r="K215" i="79"/>
  <c r="H215" i="79" s="1"/>
  <c r="E215" i="79" s="1"/>
  <c r="L214" i="79"/>
  <c r="I214" i="79" s="1"/>
  <c r="F214" i="79" s="1"/>
  <c r="K214" i="79"/>
  <c r="H214" i="79" s="1"/>
  <c r="E214" i="79" s="1"/>
  <c r="L213" i="79"/>
  <c r="I213" i="79" s="1"/>
  <c r="F213" i="79" s="1"/>
  <c r="K213" i="79"/>
  <c r="H213" i="79" s="1"/>
  <c r="E213" i="79" s="1"/>
  <c r="L212" i="79"/>
  <c r="I212" i="79" s="1"/>
  <c r="K212" i="79"/>
  <c r="H212" i="79" s="1"/>
  <c r="L173" i="79"/>
  <c r="I173" i="79" s="1"/>
  <c r="K173" i="79"/>
  <c r="H173" i="79" s="1"/>
  <c r="L172" i="79"/>
  <c r="I172" i="79" s="1"/>
  <c r="F172" i="79" s="1"/>
  <c r="K172" i="79"/>
  <c r="H172" i="79" s="1"/>
  <c r="E172" i="79" s="1"/>
  <c r="L171" i="79"/>
  <c r="I171" i="79" s="1"/>
  <c r="F171" i="79" s="1"/>
  <c r="K171" i="79"/>
  <c r="H171" i="79" s="1"/>
  <c r="E171" i="79" s="1"/>
  <c r="L170" i="79"/>
  <c r="I170" i="79" s="1"/>
  <c r="F170" i="79" s="1"/>
  <c r="K170" i="79"/>
  <c r="H170" i="79" s="1"/>
  <c r="E170" i="79" s="1"/>
  <c r="L169" i="79"/>
  <c r="I169" i="79" s="1"/>
  <c r="F169" i="79" s="1"/>
  <c r="K169" i="79"/>
  <c r="H169" i="79" s="1"/>
  <c r="E169" i="79" s="1"/>
  <c r="L168" i="79"/>
  <c r="I168" i="79" s="1"/>
  <c r="F168" i="79" s="1"/>
  <c r="K168" i="79"/>
  <c r="H168" i="79" s="1"/>
  <c r="E168" i="79" s="1"/>
  <c r="L167" i="79"/>
  <c r="I167" i="79" s="1"/>
  <c r="F167" i="79" s="1"/>
  <c r="K167" i="79"/>
  <c r="H167" i="79" s="1"/>
  <c r="E167" i="79" s="1"/>
  <c r="L166" i="79"/>
  <c r="I166" i="79" s="1"/>
  <c r="K166" i="79"/>
  <c r="H166" i="79" s="1"/>
  <c r="L165" i="79"/>
  <c r="I165" i="79" s="1"/>
  <c r="F165" i="79" s="1"/>
  <c r="K165" i="79"/>
  <c r="H165" i="79" s="1"/>
  <c r="E165" i="79" s="1"/>
  <c r="L164" i="79"/>
  <c r="I164" i="79" s="1"/>
  <c r="F164" i="79" s="1"/>
  <c r="K164" i="79"/>
  <c r="H164" i="79" s="1"/>
  <c r="E164" i="79" s="1"/>
  <c r="L163" i="79"/>
  <c r="I163" i="79" s="1"/>
  <c r="F163" i="79" s="1"/>
  <c r="K163" i="79"/>
  <c r="H163" i="79" s="1"/>
  <c r="E163" i="79" s="1"/>
  <c r="L162" i="79"/>
  <c r="I162" i="79" s="1"/>
  <c r="K162" i="79"/>
  <c r="H162" i="79" s="1"/>
  <c r="L161" i="79"/>
  <c r="I161" i="79" s="1"/>
  <c r="F161" i="79" s="1"/>
  <c r="K161" i="79"/>
  <c r="H161" i="79" s="1"/>
  <c r="E161" i="79" s="1"/>
  <c r="L160" i="79"/>
  <c r="I160" i="79" s="1"/>
  <c r="F160" i="79" s="1"/>
  <c r="K160" i="79"/>
  <c r="H160" i="79" s="1"/>
  <c r="E160" i="79" s="1"/>
  <c r="L159" i="79"/>
  <c r="I159" i="79" s="1"/>
  <c r="F159" i="79" s="1"/>
  <c r="K159" i="79"/>
  <c r="H159" i="79" s="1"/>
  <c r="E159" i="79" s="1"/>
  <c r="L158" i="79"/>
  <c r="I158" i="79" s="1"/>
  <c r="K158" i="79"/>
  <c r="H158" i="79" s="1"/>
  <c r="L157" i="79"/>
  <c r="I157" i="79" s="1"/>
  <c r="F157" i="79" s="1"/>
  <c r="K157" i="79"/>
  <c r="H157" i="79" s="1"/>
  <c r="E157" i="79" s="1"/>
  <c r="L156" i="79"/>
  <c r="I156" i="79" s="1"/>
  <c r="F156" i="79" s="1"/>
  <c r="K156" i="79"/>
  <c r="H156" i="79" s="1"/>
  <c r="E156" i="79" s="1"/>
  <c r="L155" i="79"/>
  <c r="I155" i="79" s="1"/>
  <c r="F155" i="79" s="1"/>
  <c r="K155" i="79"/>
  <c r="H155" i="79" s="1"/>
  <c r="E155" i="79" s="1"/>
  <c r="L154" i="79"/>
  <c r="I154" i="79" s="1"/>
  <c r="F154" i="79" s="1"/>
  <c r="K154" i="79"/>
  <c r="H154" i="79" s="1"/>
  <c r="E154" i="79" s="1"/>
  <c r="L153" i="79"/>
  <c r="I153" i="79" s="1"/>
  <c r="F153" i="79" s="1"/>
  <c r="K153" i="79"/>
  <c r="H153" i="79" s="1"/>
  <c r="E153" i="79" s="1"/>
  <c r="L152" i="79"/>
  <c r="I152" i="79" s="1"/>
  <c r="K152" i="79"/>
  <c r="H152" i="79" s="1"/>
  <c r="L151" i="79"/>
  <c r="I151" i="79" s="1"/>
  <c r="K151" i="79"/>
  <c r="H151" i="79" s="1"/>
  <c r="AD150" i="79"/>
  <c r="L150" i="79"/>
  <c r="I150" i="79" s="1"/>
  <c r="F150" i="79" s="1"/>
  <c r="K150" i="79"/>
  <c r="H150" i="79" s="1"/>
  <c r="E150" i="79" s="1"/>
  <c r="AD149" i="79"/>
  <c r="L149" i="79"/>
  <c r="I149" i="79" s="1"/>
  <c r="F149" i="79" s="1"/>
  <c r="K149" i="79"/>
  <c r="H149" i="79" s="1"/>
  <c r="E149" i="79" s="1"/>
  <c r="AD148" i="79"/>
  <c r="L148" i="79"/>
  <c r="I148" i="79" s="1"/>
  <c r="F148" i="79" s="1"/>
  <c r="K148" i="79"/>
  <c r="H148" i="79" s="1"/>
  <c r="E148" i="79" s="1"/>
  <c r="AD147" i="79"/>
  <c r="L147" i="79"/>
  <c r="I147" i="79" s="1"/>
  <c r="F147" i="79" s="1"/>
  <c r="K147" i="79"/>
  <c r="H147" i="79" s="1"/>
  <c r="E147" i="79" s="1"/>
  <c r="AD146" i="79"/>
  <c r="L146" i="79"/>
  <c r="I146" i="79" s="1"/>
  <c r="F146" i="79" s="1"/>
  <c r="K146" i="79"/>
  <c r="H146" i="79" s="1"/>
  <c r="E146" i="79" s="1"/>
  <c r="AD145" i="79"/>
  <c r="L145" i="79"/>
  <c r="I145" i="79" s="1"/>
  <c r="F145" i="79" s="1"/>
  <c r="K145" i="79"/>
  <c r="H145" i="79" s="1"/>
  <c r="E145" i="79" s="1"/>
  <c r="AD144" i="79"/>
  <c r="L144" i="79"/>
  <c r="I144" i="79" s="1"/>
  <c r="F144" i="79" s="1"/>
  <c r="K144" i="79"/>
  <c r="H144" i="79" s="1"/>
  <c r="E144" i="79" s="1"/>
  <c r="AD143" i="79"/>
  <c r="L143" i="79"/>
  <c r="I143" i="79" s="1"/>
  <c r="F143" i="79" s="1"/>
  <c r="K143" i="79"/>
  <c r="H143" i="79" s="1"/>
  <c r="E143" i="79" s="1"/>
  <c r="AD142" i="79"/>
  <c r="L142" i="79"/>
  <c r="I142" i="79" s="1"/>
  <c r="F142" i="79" s="1"/>
  <c r="K142" i="79"/>
  <c r="H142" i="79" s="1"/>
  <c r="E142" i="79" s="1"/>
  <c r="AD141" i="79"/>
  <c r="L141" i="79"/>
  <c r="I141" i="79" s="1"/>
  <c r="F141" i="79" s="1"/>
  <c r="K141" i="79"/>
  <c r="H141" i="79" s="1"/>
  <c r="E141" i="79" s="1"/>
  <c r="AD140" i="79"/>
  <c r="L140" i="79"/>
  <c r="I140" i="79" s="1"/>
  <c r="F140" i="79" s="1"/>
  <c r="K140" i="79"/>
  <c r="H140" i="79" s="1"/>
  <c r="E140" i="79" s="1"/>
  <c r="L139" i="79"/>
  <c r="I139" i="79" s="1"/>
  <c r="K139" i="79"/>
  <c r="H139" i="79" s="1"/>
  <c r="L120" i="79"/>
  <c r="I120" i="79" s="1"/>
  <c r="K120" i="79"/>
  <c r="H120" i="79" s="1"/>
  <c r="L119" i="79"/>
  <c r="I119" i="79" s="1"/>
  <c r="F119" i="79" s="1"/>
  <c r="K119" i="79"/>
  <c r="H119" i="79" s="1"/>
  <c r="E119" i="79" s="1"/>
  <c r="L118" i="79"/>
  <c r="I118" i="79" s="1"/>
  <c r="F118" i="79" s="1"/>
  <c r="K118" i="79"/>
  <c r="H118" i="79" s="1"/>
  <c r="E118" i="79" s="1"/>
  <c r="L117" i="79"/>
  <c r="I117" i="79" s="1"/>
  <c r="F117" i="79" s="1"/>
  <c r="K117" i="79"/>
  <c r="H117" i="79" s="1"/>
  <c r="E117" i="79" s="1"/>
  <c r="L116" i="79"/>
  <c r="I116" i="79" s="1"/>
  <c r="F116" i="79" s="1"/>
  <c r="K116" i="79"/>
  <c r="H116" i="79" s="1"/>
  <c r="E116" i="79" s="1"/>
  <c r="L115" i="79"/>
  <c r="I115" i="79" s="1"/>
  <c r="F115" i="79" s="1"/>
  <c r="K115" i="79"/>
  <c r="H115" i="79" s="1"/>
  <c r="E115" i="79" s="1"/>
  <c r="L114" i="79"/>
  <c r="I114" i="79" s="1"/>
  <c r="F114" i="79" s="1"/>
  <c r="K114" i="79"/>
  <c r="H114" i="79" s="1"/>
  <c r="E114" i="79" s="1"/>
  <c r="L113" i="79"/>
  <c r="I113" i="79" s="1"/>
  <c r="F113" i="79" s="1"/>
  <c r="K113" i="79"/>
  <c r="H113" i="79" s="1"/>
  <c r="E113" i="79" s="1"/>
  <c r="L112" i="79"/>
  <c r="I112" i="79" s="1"/>
  <c r="F112" i="79" s="1"/>
  <c r="K112" i="79"/>
  <c r="H112" i="79" s="1"/>
  <c r="E112" i="79" s="1"/>
  <c r="L111" i="79"/>
  <c r="I111" i="79" s="1"/>
  <c r="F111" i="79" s="1"/>
  <c r="K111" i="79"/>
  <c r="H111" i="79" s="1"/>
  <c r="E111" i="79" s="1"/>
  <c r="L110" i="79"/>
  <c r="I110" i="79" s="1"/>
  <c r="F110" i="79" s="1"/>
  <c r="K110" i="79"/>
  <c r="H110" i="79" s="1"/>
  <c r="E110" i="79" s="1"/>
  <c r="L109" i="79"/>
  <c r="I109" i="79" s="1"/>
  <c r="F109" i="79" s="1"/>
  <c r="K109" i="79"/>
  <c r="H109" i="79" s="1"/>
  <c r="E109" i="79" s="1"/>
  <c r="L108" i="79"/>
  <c r="I108" i="79" s="1"/>
  <c r="F108" i="79" s="1"/>
  <c r="K108" i="79"/>
  <c r="H108" i="79" s="1"/>
  <c r="E108" i="79" s="1"/>
  <c r="L107" i="79"/>
  <c r="I107" i="79" s="1"/>
  <c r="F107" i="79" s="1"/>
  <c r="K107" i="79"/>
  <c r="H107" i="79" s="1"/>
  <c r="E107" i="79" s="1"/>
  <c r="L106" i="79"/>
  <c r="I106" i="79" s="1"/>
  <c r="F106" i="79" s="1"/>
  <c r="K106" i="79"/>
  <c r="H106" i="79" s="1"/>
  <c r="E106" i="79" s="1"/>
  <c r="L105" i="79"/>
  <c r="I105" i="79" s="1"/>
  <c r="F105" i="79" s="1"/>
  <c r="K105" i="79"/>
  <c r="H105" i="79" s="1"/>
  <c r="E105" i="79" s="1"/>
  <c r="L104" i="79"/>
  <c r="I104" i="79" s="1"/>
  <c r="F104" i="79" s="1"/>
  <c r="K104" i="79"/>
  <c r="H104" i="79" s="1"/>
  <c r="E104" i="79" s="1"/>
  <c r="L103" i="79"/>
  <c r="I103" i="79" s="1"/>
  <c r="F103" i="79" s="1"/>
  <c r="K103" i="79"/>
  <c r="H103" i="79" s="1"/>
  <c r="E103" i="79" s="1"/>
  <c r="L102" i="79"/>
  <c r="I102" i="79" s="1"/>
  <c r="F102" i="79" s="1"/>
  <c r="K102" i="79"/>
  <c r="H102" i="79" s="1"/>
  <c r="E102" i="79" s="1"/>
  <c r="L101" i="79"/>
  <c r="I101" i="79" s="1"/>
  <c r="F101" i="79" s="1"/>
  <c r="K101" i="79"/>
  <c r="H101" i="79" s="1"/>
  <c r="E101" i="79" s="1"/>
  <c r="L100" i="79"/>
  <c r="I100" i="79" s="1"/>
  <c r="F100" i="79" s="1"/>
  <c r="K100" i="79"/>
  <c r="H100" i="79" s="1"/>
  <c r="E100" i="79" s="1"/>
  <c r="L99" i="79"/>
  <c r="I99" i="79" s="1"/>
  <c r="F99" i="79" s="1"/>
  <c r="K99" i="79"/>
  <c r="H99" i="79" s="1"/>
  <c r="E99" i="79" s="1"/>
  <c r="L98" i="79"/>
  <c r="I98" i="79" s="1"/>
  <c r="F98" i="79" s="1"/>
  <c r="K98" i="79"/>
  <c r="H98" i="79" s="1"/>
  <c r="E98" i="79" s="1"/>
  <c r="L97" i="79"/>
  <c r="I97" i="79" s="1"/>
  <c r="F97" i="79" s="1"/>
  <c r="K97" i="79"/>
  <c r="H97" i="79" s="1"/>
  <c r="E97" i="79" s="1"/>
  <c r="L96" i="79"/>
  <c r="I96" i="79" s="1"/>
  <c r="F96" i="79" s="1"/>
  <c r="K96" i="79"/>
  <c r="H96" i="79" s="1"/>
  <c r="E96" i="79" s="1"/>
  <c r="L95" i="79"/>
  <c r="I95" i="79" s="1"/>
  <c r="F95" i="79" s="1"/>
  <c r="K95" i="79"/>
  <c r="H95" i="79" s="1"/>
  <c r="E95" i="79" s="1"/>
  <c r="L94" i="79"/>
  <c r="I94" i="79" s="1"/>
  <c r="F94" i="79" s="1"/>
  <c r="K94" i="79"/>
  <c r="H94" i="79" s="1"/>
  <c r="E94" i="79" s="1"/>
  <c r="L93" i="79"/>
  <c r="I93" i="79" s="1"/>
  <c r="K93" i="79"/>
  <c r="H93" i="79" s="1"/>
  <c r="L92" i="79"/>
  <c r="I92" i="79" s="1"/>
  <c r="F92" i="79" s="1"/>
  <c r="K92" i="79"/>
  <c r="H92" i="79" s="1"/>
  <c r="E92" i="79" s="1"/>
  <c r="L91" i="79"/>
  <c r="I91" i="79" s="1"/>
  <c r="F91" i="79" s="1"/>
  <c r="K91" i="79"/>
  <c r="H91" i="79" s="1"/>
  <c r="E91" i="79" s="1"/>
  <c r="L90" i="79"/>
  <c r="I90" i="79" s="1"/>
  <c r="F90" i="79" s="1"/>
  <c r="K90" i="79"/>
  <c r="H90" i="79" s="1"/>
  <c r="E90" i="79" s="1"/>
  <c r="L89" i="79"/>
  <c r="I89" i="79" s="1"/>
  <c r="F89" i="79" s="1"/>
  <c r="K89" i="79"/>
  <c r="H89" i="79" s="1"/>
  <c r="E89" i="79" s="1"/>
  <c r="L88" i="79"/>
  <c r="I88" i="79" s="1"/>
  <c r="F88" i="79" s="1"/>
  <c r="K88" i="79"/>
  <c r="H88" i="79" s="1"/>
  <c r="E88" i="79" s="1"/>
  <c r="L87" i="79"/>
  <c r="I87" i="79" s="1"/>
  <c r="F87" i="79" s="1"/>
  <c r="K87" i="79"/>
  <c r="H87" i="79" s="1"/>
  <c r="E87" i="79" s="1"/>
  <c r="L86" i="79"/>
  <c r="I86" i="79" s="1"/>
  <c r="F86" i="79" s="1"/>
  <c r="K86" i="79"/>
  <c r="H86" i="79" s="1"/>
  <c r="E86" i="79" s="1"/>
  <c r="L85" i="79"/>
  <c r="I85" i="79" s="1"/>
  <c r="F85" i="79" s="1"/>
  <c r="K85" i="79"/>
  <c r="H85" i="79" s="1"/>
  <c r="E85" i="79" s="1"/>
  <c r="L84" i="79"/>
  <c r="I84" i="79" s="1"/>
  <c r="F84" i="79" s="1"/>
  <c r="K84" i="79"/>
  <c r="H84" i="79" s="1"/>
  <c r="E84" i="79" s="1"/>
  <c r="L83" i="79"/>
  <c r="I83" i="79" s="1"/>
  <c r="F83" i="79" s="1"/>
  <c r="K83" i="79"/>
  <c r="H83" i="79" s="1"/>
  <c r="E83" i="79" s="1"/>
  <c r="L82" i="79"/>
  <c r="I82" i="79" s="1"/>
  <c r="F82" i="79" s="1"/>
  <c r="K82" i="79"/>
  <c r="H82" i="79" s="1"/>
  <c r="E82" i="79" s="1"/>
  <c r="L81" i="79"/>
  <c r="I81" i="79" s="1"/>
  <c r="F81" i="79" s="1"/>
  <c r="K81" i="79"/>
  <c r="H81" i="79" s="1"/>
  <c r="E81" i="79" s="1"/>
  <c r="L80" i="79"/>
  <c r="I80" i="79" s="1"/>
  <c r="F80" i="79" s="1"/>
  <c r="K80" i="79"/>
  <c r="H80" i="79" s="1"/>
  <c r="E80" i="79" s="1"/>
  <c r="L79" i="79"/>
  <c r="I79" i="79" s="1"/>
  <c r="F79" i="79" s="1"/>
  <c r="K79" i="79"/>
  <c r="H79" i="79" s="1"/>
  <c r="E79" i="79" s="1"/>
  <c r="L78" i="79"/>
  <c r="I78" i="79" s="1"/>
  <c r="F78" i="79" s="1"/>
  <c r="K78" i="79"/>
  <c r="H78" i="79" s="1"/>
  <c r="E78" i="79" s="1"/>
  <c r="L77" i="79"/>
  <c r="I77" i="79" s="1"/>
  <c r="F77" i="79" s="1"/>
  <c r="K77" i="79"/>
  <c r="H77" i="79" s="1"/>
  <c r="E77" i="79" s="1"/>
  <c r="L76" i="79"/>
  <c r="I76" i="79" s="1"/>
  <c r="F76" i="79" s="1"/>
  <c r="K76" i="79"/>
  <c r="H76" i="79" s="1"/>
  <c r="E76" i="79" s="1"/>
  <c r="L75" i="79"/>
  <c r="I75" i="79" s="1"/>
  <c r="F75" i="79" s="1"/>
  <c r="K75" i="79"/>
  <c r="H75" i="79" s="1"/>
  <c r="E75" i="79" s="1"/>
  <c r="L74" i="79"/>
  <c r="I74" i="79" s="1"/>
  <c r="F74" i="79" s="1"/>
  <c r="K74" i="79"/>
  <c r="H74" i="79" s="1"/>
  <c r="E74" i="79" s="1"/>
  <c r="L73" i="79"/>
  <c r="I73" i="79" s="1"/>
  <c r="F73" i="79" s="1"/>
  <c r="K73" i="79"/>
  <c r="H73" i="79" s="1"/>
  <c r="E73" i="79" s="1"/>
  <c r="L72" i="79"/>
  <c r="I72" i="79" s="1"/>
  <c r="F72" i="79" s="1"/>
  <c r="K72" i="79"/>
  <c r="H72" i="79" s="1"/>
  <c r="E72" i="79" s="1"/>
  <c r="L71" i="79"/>
  <c r="I71" i="79" s="1"/>
  <c r="F71" i="79" s="1"/>
  <c r="K71" i="79"/>
  <c r="H71" i="79" s="1"/>
  <c r="E71" i="79" s="1"/>
  <c r="L70" i="79"/>
  <c r="I70" i="79" s="1"/>
  <c r="F70" i="79" s="1"/>
  <c r="K70" i="79"/>
  <c r="H70" i="79" s="1"/>
  <c r="E70" i="79" s="1"/>
  <c r="L69" i="79"/>
  <c r="I69" i="79" s="1"/>
  <c r="F69" i="79" s="1"/>
  <c r="K69" i="79"/>
  <c r="H69" i="79" s="1"/>
  <c r="E69" i="79" s="1"/>
  <c r="L68" i="79"/>
  <c r="I68" i="79" s="1"/>
  <c r="F68" i="79" s="1"/>
  <c r="K68" i="79"/>
  <c r="H68" i="79" s="1"/>
  <c r="E68" i="79" s="1"/>
  <c r="L67" i="79"/>
  <c r="I67" i="79" s="1"/>
  <c r="F67" i="79" s="1"/>
  <c r="K67" i="79"/>
  <c r="H67" i="79" s="1"/>
  <c r="E67" i="79" s="1"/>
  <c r="L66" i="79"/>
  <c r="I66" i="79" s="1"/>
  <c r="F66" i="79" s="1"/>
  <c r="K66" i="79"/>
  <c r="H66" i="79" s="1"/>
  <c r="E66" i="79" s="1"/>
  <c r="L65" i="79"/>
  <c r="I65" i="79" s="1"/>
  <c r="F65" i="79" s="1"/>
  <c r="K65" i="79"/>
  <c r="H65" i="79" s="1"/>
  <c r="E65" i="79" s="1"/>
  <c r="L64" i="79"/>
  <c r="I64" i="79" s="1"/>
  <c r="F64" i="79" s="1"/>
  <c r="K64" i="79"/>
  <c r="H64" i="79" s="1"/>
  <c r="E64" i="79" s="1"/>
  <c r="L63" i="79"/>
  <c r="I63" i="79" s="1"/>
  <c r="F63" i="79" s="1"/>
  <c r="K63" i="79"/>
  <c r="H63" i="79" s="1"/>
  <c r="E63" i="79" s="1"/>
  <c r="L62" i="79"/>
  <c r="I62" i="79" s="1"/>
  <c r="F62" i="79" s="1"/>
  <c r="K62" i="79"/>
  <c r="H62" i="79" s="1"/>
  <c r="E62" i="79" s="1"/>
  <c r="L61" i="79"/>
  <c r="I61" i="79" s="1"/>
  <c r="F61" i="79" s="1"/>
  <c r="K61" i="79"/>
  <c r="H61" i="79" s="1"/>
  <c r="E61" i="79" s="1"/>
  <c r="L60" i="79"/>
  <c r="I60" i="79" s="1"/>
  <c r="F60" i="79" s="1"/>
  <c r="K60" i="79"/>
  <c r="H60" i="79" s="1"/>
  <c r="E60" i="79" s="1"/>
  <c r="L59" i="79"/>
  <c r="I59" i="79" s="1"/>
  <c r="F59" i="79" s="1"/>
  <c r="K59" i="79"/>
  <c r="H59" i="79" s="1"/>
  <c r="E59" i="79" s="1"/>
  <c r="L58" i="79"/>
  <c r="I58" i="79" s="1"/>
  <c r="F58" i="79" s="1"/>
  <c r="K58" i="79"/>
  <c r="H58" i="79" s="1"/>
  <c r="E58" i="79" s="1"/>
  <c r="L56" i="79"/>
  <c r="I56" i="79" s="1"/>
  <c r="K56" i="79"/>
  <c r="H56" i="79" s="1"/>
  <c r="AB115" i="78"/>
  <c r="AB116" i="78"/>
  <c r="AB117" i="78"/>
  <c r="AB114" i="78"/>
  <c r="L111" i="78"/>
  <c r="I111" i="78" s="1"/>
  <c r="K111" i="78"/>
  <c r="H111" i="78" s="1"/>
  <c r="AD78" i="78"/>
  <c r="AD79" i="78"/>
  <c r="AD80" i="78"/>
  <c r="AD81" i="78"/>
  <c r="AD82" i="78"/>
  <c r="AD83" i="78"/>
  <c r="AD84" i="78"/>
  <c r="AD85" i="78"/>
  <c r="AD86" i="78"/>
  <c r="AD87" i="78"/>
  <c r="AD77" i="78"/>
  <c r="L252" i="78" l="1"/>
  <c r="I252" i="78" s="1"/>
  <c r="F252" i="78" s="1"/>
  <c r="K252" i="78"/>
  <c r="H252" i="78" s="1"/>
  <c r="E252" i="78" s="1"/>
  <c r="L251" i="78"/>
  <c r="I251" i="78" s="1"/>
  <c r="F251" i="78" s="1"/>
  <c r="K251" i="78"/>
  <c r="H251" i="78" s="1"/>
  <c r="E251" i="78" s="1"/>
  <c r="L250" i="78"/>
  <c r="I250" i="78" s="1"/>
  <c r="F250" i="78" s="1"/>
  <c r="K250" i="78"/>
  <c r="H250" i="78" s="1"/>
  <c r="E250" i="78" s="1"/>
  <c r="AD249" i="78"/>
  <c r="L249" i="78"/>
  <c r="I249" i="78" s="1"/>
  <c r="K249" i="78"/>
  <c r="H249" i="78" s="1"/>
  <c r="AD248" i="78"/>
  <c r="L248" i="78"/>
  <c r="I248" i="78" s="1"/>
  <c r="K248" i="78"/>
  <c r="H248" i="78" s="1"/>
  <c r="AD247" i="78"/>
  <c r="L247" i="78"/>
  <c r="I247" i="78" s="1"/>
  <c r="K247" i="78"/>
  <c r="H247" i="78" s="1"/>
  <c r="AD246" i="78"/>
  <c r="L246" i="78"/>
  <c r="I246" i="78" s="1"/>
  <c r="F246" i="78" s="1"/>
  <c r="K246" i="78"/>
  <c r="H246" i="78" s="1"/>
  <c r="E246" i="78" s="1"/>
  <c r="AD245" i="78"/>
  <c r="L245" i="78"/>
  <c r="I245" i="78" s="1"/>
  <c r="F245" i="78" s="1"/>
  <c r="K245" i="78"/>
  <c r="H245" i="78" s="1"/>
  <c r="E245" i="78" s="1"/>
  <c r="L244" i="78"/>
  <c r="I244" i="78" s="1"/>
  <c r="F244" i="78" s="1"/>
  <c r="K244" i="78"/>
  <c r="H244" i="78" s="1"/>
  <c r="E244" i="78" s="1"/>
  <c r="AX243" i="78"/>
  <c r="L243" i="78"/>
  <c r="I243" i="78" s="1"/>
  <c r="F243" i="78" s="1"/>
  <c r="K243" i="78"/>
  <c r="H243" i="78" s="1"/>
  <c r="E243" i="78" s="1"/>
  <c r="L242" i="78"/>
  <c r="I242" i="78" s="1"/>
  <c r="F242" i="78" s="1"/>
  <c r="K242" i="78"/>
  <c r="H242" i="78" s="1"/>
  <c r="E242" i="78" s="1"/>
  <c r="L239" i="78"/>
  <c r="I239" i="78" s="1"/>
  <c r="F239" i="78" s="1"/>
  <c r="K239" i="78"/>
  <c r="H239" i="78" s="1"/>
  <c r="E239" i="78" s="1"/>
  <c r="L238" i="78"/>
  <c r="I238" i="78" s="1"/>
  <c r="F238" i="78" s="1"/>
  <c r="K238" i="78"/>
  <c r="H238" i="78" s="1"/>
  <c r="E238" i="78" s="1"/>
  <c r="L237" i="78"/>
  <c r="I237" i="78" s="1"/>
  <c r="F237" i="78" s="1"/>
  <c r="K237" i="78"/>
  <c r="H237" i="78" s="1"/>
  <c r="E237" i="78" s="1"/>
  <c r="L234" i="78"/>
  <c r="I234" i="78" s="1"/>
  <c r="F234" i="78" s="1"/>
  <c r="K234" i="78"/>
  <c r="H234" i="78" s="1"/>
  <c r="E234" i="78" s="1"/>
  <c r="L233" i="78"/>
  <c r="I233" i="78" s="1"/>
  <c r="F233" i="78" s="1"/>
  <c r="K233" i="78"/>
  <c r="H233" i="78" s="1"/>
  <c r="E233" i="78" s="1"/>
  <c r="L232" i="78"/>
  <c r="I232" i="78" s="1"/>
  <c r="F232" i="78" s="1"/>
  <c r="K232" i="78"/>
  <c r="H232" i="78" s="1"/>
  <c r="E232" i="78" s="1"/>
  <c r="L231" i="78"/>
  <c r="I231" i="78" s="1"/>
  <c r="F231" i="78" s="1"/>
  <c r="K231" i="78"/>
  <c r="H231" i="78" s="1"/>
  <c r="E231" i="78" s="1"/>
  <c r="L230" i="78"/>
  <c r="I230" i="78" s="1"/>
  <c r="F230" i="78" s="1"/>
  <c r="K230" i="78"/>
  <c r="H230" i="78" s="1"/>
  <c r="E230" i="78" s="1"/>
  <c r="L229" i="78"/>
  <c r="I229" i="78" s="1"/>
  <c r="F229" i="78" s="1"/>
  <c r="K229" i="78"/>
  <c r="H229" i="78" s="1"/>
  <c r="E229" i="78" s="1"/>
  <c r="L228" i="78"/>
  <c r="I228" i="78" s="1"/>
  <c r="F228" i="78" s="1"/>
  <c r="K228" i="78"/>
  <c r="H228" i="78" s="1"/>
  <c r="E228" i="78" s="1"/>
  <c r="L227" i="78"/>
  <c r="I227" i="78" s="1"/>
  <c r="F227" i="78" s="1"/>
  <c r="K227" i="78"/>
  <c r="H227" i="78" s="1"/>
  <c r="E227" i="78" s="1"/>
  <c r="L226" i="78"/>
  <c r="I226" i="78" s="1"/>
  <c r="F226" i="78" s="1"/>
  <c r="K226" i="78"/>
  <c r="H226" i="78" s="1"/>
  <c r="E226" i="78" s="1"/>
  <c r="L225" i="78"/>
  <c r="I225" i="78" s="1"/>
  <c r="F225" i="78" s="1"/>
  <c r="K225" i="78"/>
  <c r="H225" i="78" s="1"/>
  <c r="E225" i="78" s="1"/>
  <c r="L224" i="78"/>
  <c r="I224" i="78" s="1"/>
  <c r="K224" i="78"/>
  <c r="H224" i="78" s="1"/>
  <c r="L223" i="78"/>
  <c r="I223" i="78" s="1"/>
  <c r="K223" i="78"/>
  <c r="H223" i="78" s="1"/>
  <c r="L222" i="78"/>
  <c r="I222" i="78" s="1"/>
  <c r="F222" i="78" s="1"/>
  <c r="K222" i="78"/>
  <c r="H222" i="78" s="1"/>
  <c r="E222" i="78" s="1"/>
  <c r="L221" i="78"/>
  <c r="I221" i="78" s="1"/>
  <c r="F221" i="78" s="1"/>
  <c r="K221" i="78"/>
  <c r="H221" i="78" s="1"/>
  <c r="E221" i="78" s="1"/>
  <c r="L220" i="78"/>
  <c r="I220" i="78" s="1"/>
  <c r="F220" i="78" s="1"/>
  <c r="K220" i="78"/>
  <c r="H220" i="78" s="1"/>
  <c r="E220" i="78" s="1"/>
  <c r="L217" i="78"/>
  <c r="I217" i="78" s="1"/>
  <c r="F217" i="78" s="1"/>
  <c r="K217" i="78"/>
  <c r="H217" i="78" s="1"/>
  <c r="E217" i="78" s="1"/>
  <c r="L216" i="78"/>
  <c r="I216" i="78" s="1"/>
  <c r="F216" i="78" s="1"/>
  <c r="K216" i="78"/>
  <c r="H216" i="78" s="1"/>
  <c r="E216" i="78" s="1"/>
  <c r="L214" i="78"/>
  <c r="I214" i="78" s="1"/>
  <c r="K214" i="78"/>
  <c r="H214" i="78" s="1"/>
  <c r="L213" i="78"/>
  <c r="I213" i="78" s="1"/>
  <c r="F213" i="78" s="1"/>
  <c r="K213" i="78"/>
  <c r="H213" i="78" s="1"/>
  <c r="E213" i="78" s="1"/>
  <c r="L212" i="78"/>
  <c r="I212" i="78" s="1"/>
  <c r="F212" i="78" s="1"/>
  <c r="K212" i="78"/>
  <c r="H212" i="78" s="1"/>
  <c r="E212" i="78" s="1"/>
  <c r="L211" i="78"/>
  <c r="I211" i="78" s="1"/>
  <c r="F211" i="78" s="1"/>
  <c r="K211" i="78"/>
  <c r="H211" i="78" s="1"/>
  <c r="E211" i="78" s="1"/>
  <c r="L210" i="78"/>
  <c r="I210" i="78" s="1"/>
  <c r="F210" i="78" s="1"/>
  <c r="K210" i="78"/>
  <c r="H210" i="78" s="1"/>
  <c r="E210" i="78" s="1"/>
  <c r="L209" i="78"/>
  <c r="I209" i="78" s="1"/>
  <c r="F209" i="78" s="1"/>
  <c r="K209" i="78"/>
  <c r="H209" i="78" s="1"/>
  <c r="E209" i="78" s="1"/>
  <c r="L208" i="78"/>
  <c r="I208" i="78" s="1"/>
  <c r="F208" i="78" s="1"/>
  <c r="K208" i="78"/>
  <c r="H208" i="78" s="1"/>
  <c r="E208" i="78" s="1"/>
  <c r="L207" i="78"/>
  <c r="I207" i="78" s="1"/>
  <c r="K207" i="78"/>
  <c r="H207" i="78" s="1"/>
  <c r="L206" i="78"/>
  <c r="I206" i="78" s="1"/>
  <c r="K206" i="78"/>
  <c r="H206" i="78" s="1"/>
  <c r="L205" i="78"/>
  <c r="I205" i="78" s="1"/>
  <c r="F205" i="78" s="1"/>
  <c r="K205" i="78"/>
  <c r="H205" i="78" s="1"/>
  <c r="E205" i="78" s="1"/>
  <c r="L204" i="78"/>
  <c r="I204" i="78" s="1"/>
  <c r="F204" i="78" s="1"/>
  <c r="K204" i="78"/>
  <c r="H204" i="78" s="1"/>
  <c r="E204" i="78" s="1"/>
  <c r="L203" i="78"/>
  <c r="I203" i="78" s="1"/>
  <c r="F203" i="78" s="1"/>
  <c r="K203" i="78"/>
  <c r="H203" i="78" s="1"/>
  <c r="E203" i="78" s="1"/>
  <c r="L202" i="78"/>
  <c r="I202" i="78" s="1"/>
  <c r="F202" i="78" s="1"/>
  <c r="K202" i="78"/>
  <c r="H202" i="78" s="1"/>
  <c r="E202" i="78" s="1"/>
  <c r="L201" i="78"/>
  <c r="I201" i="78" s="1"/>
  <c r="F201" i="78" s="1"/>
  <c r="K201" i="78"/>
  <c r="H201" i="78" s="1"/>
  <c r="E201" i="78" s="1"/>
  <c r="L200" i="78"/>
  <c r="I200" i="78" s="1"/>
  <c r="F200" i="78" s="1"/>
  <c r="K200" i="78"/>
  <c r="H200" i="78" s="1"/>
  <c r="E200" i="78" s="1"/>
  <c r="L199" i="78"/>
  <c r="I199" i="78" s="1"/>
  <c r="F199" i="78" s="1"/>
  <c r="K199" i="78"/>
  <c r="H199" i="78" s="1"/>
  <c r="E199" i="78" s="1"/>
  <c r="L198" i="78"/>
  <c r="I198" i="78" s="1"/>
  <c r="F198" i="78" s="1"/>
  <c r="K198" i="78"/>
  <c r="H198" i="78" s="1"/>
  <c r="E198" i="78" s="1"/>
  <c r="L197" i="78"/>
  <c r="I197" i="78" s="1"/>
  <c r="F197" i="78" s="1"/>
  <c r="K197" i="78"/>
  <c r="H197" i="78" s="1"/>
  <c r="E197" i="78" s="1"/>
  <c r="L196" i="78"/>
  <c r="I196" i="78" s="1"/>
  <c r="F196" i="78" s="1"/>
  <c r="K196" i="78"/>
  <c r="H196" i="78"/>
  <c r="E196" i="78" s="1"/>
  <c r="L195" i="78"/>
  <c r="I195" i="78" s="1"/>
  <c r="F195" i="78" s="1"/>
  <c r="K195" i="78"/>
  <c r="H195" i="78" s="1"/>
  <c r="E195" i="78" s="1"/>
  <c r="L193" i="78"/>
  <c r="I193" i="78" s="1"/>
  <c r="K193" i="78"/>
  <c r="H193" i="78" s="1"/>
  <c r="L192" i="78"/>
  <c r="I192" i="78" s="1"/>
  <c r="F192" i="78" s="1"/>
  <c r="K192" i="78"/>
  <c r="H192" i="78" s="1"/>
  <c r="E192" i="78" s="1"/>
  <c r="L191" i="78"/>
  <c r="I191" i="78" s="1"/>
  <c r="F191" i="78" s="1"/>
  <c r="K191" i="78"/>
  <c r="H191" i="78" s="1"/>
  <c r="E191" i="78" s="1"/>
  <c r="L190" i="78"/>
  <c r="I190" i="78" s="1"/>
  <c r="F190" i="78" s="1"/>
  <c r="K190" i="78"/>
  <c r="H190" i="78" s="1"/>
  <c r="E190" i="78" s="1"/>
  <c r="L189" i="78"/>
  <c r="I189" i="78" s="1"/>
  <c r="F189" i="78" s="1"/>
  <c r="K189" i="78"/>
  <c r="H189" i="78" s="1"/>
  <c r="E189" i="78" s="1"/>
  <c r="L188" i="78"/>
  <c r="I188" i="78" s="1"/>
  <c r="F188" i="78" s="1"/>
  <c r="K188" i="78"/>
  <c r="H188" i="78" s="1"/>
  <c r="E188" i="78" s="1"/>
  <c r="L187" i="78"/>
  <c r="I187" i="78" s="1"/>
  <c r="F187" i="78" s="1"/>
  <c r="K187" i="78"/>
  <c r="H187" i="78" s="1"/>
  <c r="E187" i="78" s="1"/>
  <c r="L186" i="78"/>
  <c r="I186" i="78" s="1"/>
  <c r="F186" i="78" s="1"/>
  <c r="K186" i="78"/>
  <c r="H186" i="78" s="1"/>
  <c r="E186" i="78" s="1"/>
  <c r="L183" i="78"/>
  <c r="I183" i="78" s="1"/>
  <c r="F183" i="78" s="1"/>
  <c r="K183" i="78"/>
  <c r="H183" i="78" s="1"/>
  <c r="E183" i="78" s="1"/>
  <c r="L182" i="78"/>
  <c r="I182" i="78" s="1"/>
  <c r="F182" i="78" s="1"/>
  <c r="K182" i="78"/>
  <c r="H182" i="78" s="1"/>
  <c r="E182" i="78" s="1"/>
  <c r="L179" i="78"/>
  <c r="I179" i="78" s="1"/>
  <c r="F179" i="78" s="1"/>
  <c r="K179" i="78"/>
  <c r="H179" i="78" s="1"/>
  <c r="E179" i="78" s="1"/>
  <c r="L178" i="78"/>
  <c r="I178" i="78" s="1"/>
  <c r="F178" i="78" s="1"/>
  <c r="K178" i="78"/>
  <c r="H178" i="78" s="1"/>
  <c r="E178" i="78" s="1"/>
  <c r="L177" i="78"/>
  <c r="I177" i="78" s="1"/>
  <c r="F177" i="78" s="1"/>
  <c r="K177" i="78"/>
  <c r="H177" i="78" s="1"/>
  <c r="E177" i="78" s="1"/>
  <c r="L176" i="78"/>
  <c r="I176" i="78" s="1"/>
  <c r="F176" i="78" s="1"/>
  <c r="K176" i="78"/>
  <c r="H176" i="78" s="1"/>
  <c r="E176" i="78" s="1"/>
  <c r="L175" i="78"/>
  <c r="I175" i="78" s="1"/>
  <c r="F175" i="78" s="1"/>
  <c r="K175" i="78"/>
  <c r="H175" i="78" s="1"/>
  <c r="E175" i="78" s="1"/>
  <c r="L174" i="78"/>
  <c r="I174" i="78" s="1"/>
  <c r="F174" i="78" s="1"/>
  <c r="K174" i="78"/>
  <c r="H174" i="78" s="1"/>
  <c r="E174" i="78" s="1"/>
  <c r="L173" i="78"/>
  <c r="I173" i="78" s="1"/>
  <c r="F173" i="78" s="1"/>
  <c r="K173" i="78"/>
  <c r="H173" i="78" s="1"/>
  <c r="E173" i="78" s="1"/>
  <c r="L172" i="78"/>
  <c r="I172" i="78" s="1"/>
  <c r="F172" i="78" s="1"/>
  <c r="K172" i="78"/>
  <c r="H172" i="78" s="1"/>
  <c r="E172" i="78" s="1"/>
  <c r="L171" i="78"/>
  <c r="I171" i="78" s="1"/>
  <c r="F171" i="78" s="1"/>
  <c r="K171" i="78"/>
  <c r="H171" i="78" s="1"/>
  <c r="E171" i="78" s="1"/>
  <c r="L170" i="78"/>
  <c r="I170" i="78" s="1"/>
  <c r="F170" i="78" s="1"/>
  <c r="K170" i="78"/>
  <c r="H170" i="78" s="1"/>
  <c r="E170" i="78" s="1"/>
  <c r="L169" i="78"/>
  <c r="I169" i="78" s="1"/>
  <c r="F169" i="78" s="1"/>
  <c r="K169" i="78"/>
  <c r="H169" i="78" s="1"/>
  <c r="E169" i="78" s="1"/>
  <c r="L168" i="78"/>
  <c r="I168" i="78" s="1"/>
  <c r="F168" i="78" s="1"/>
  <c r="K168" i="78"/>
  <c r="H168" i="78" s="1"/>
  <c r="E168" i="78" s="1"/>
  <c r="L167" i="78"/>
  <c r="I167" i="78" s="1"/>
  <c r="F167" i="78" s="1"/>
  <c r="K167" i="78"/>
  <c r="H167" i="78" s="1"/>
  <c r="E167" i="78" s="1"/>
  <c r="L166" i="78"/>
  <c r="I166" i="78" s="1"/>
  <c r="F166" i="78" s="1"/>
  <c r="K166" i="78"/>
  <c r="H166" i="78" s="1"/>
  <c r="E166" i="78" s="1"/>
  <c r="L165" i="78"/>
  <c r="I165" i="78" s="1"/>
  <c r="F165" i="78" s="1"/>
  <c r="K165" i="78"/>
  <c r="H165" i="78" s="1"/>
  <c r="E165" i="78" s="1"/>
  <c r="L164" i="78"/>
  <c r="I164" i="78" s="1"/>
  <c r="F164" i="78" s="1"/>
  <c r="K164" i="78"/>
  <c r="H164" i="78" s="1"/>
  <c r="E164" i="78" s="1"/>
  <c r="L163" i="78"/>
  <c r="I163" i="78" s="1"/>
  <c r="F163" i="78" s="1"/>
  <c r="K163" i="78"/>
  <c r="H163" i="78" s="1"/>
  <c r="E163" i="78" s="1"/>
  <c r="L162" i="78"/>
  <c r="I162" i="78" s="1"/>
  <c r="F162" i="78" s="1"/>
  <c r="K162" i="78"/>
  <c r="H162" i="78" s="1"/>
  <c r="E162" i="78" s="1"/>
  <c r="L161" i="78"/>
  <c r="I161" i="78" s="1"/>
  <c r="F161" i="78" s="1"/>
  <c r="K161" i="78"/>
  <c r="H161" i="78" s="1"/>
  <c r="E161" i="78" s="1"/>
  <c r="L160" i="78"/>
  <c r="I160" i="78" s="1"/>
  <c r="K160" i="78"/>
  <c r="H160" i="78" s="1"/>
  <c r="L159" i="78"/>
  <c r="I159" i="78" s="1"/>
  <c r="K159" i="78"/>
  <c r="H159" i="78" s="1"/>
  <c r="L158" i="78"/>
  <c r="I158" i="78" s="1"/>
  <c r="K158" i="78"/>
  <c r="H158" i="78" s="1"/>
  <c r="L157" i="78"/>
  <c r="I157" i="78" s="1"/>
  <c r="F157" i="78" s="1"/>
  <c r="K157" i="78"/>
  <c r="H157" i="78" s="1"/>
  <c r="E157" i="78" s="1"/>
  <c r="L156" i="78"/>
  <c r="I156" i="78" s="1"/>
  <c r="F156" i="78" s="1"/>
  <c r="K156" i="78"/>
  <c r="H156" i="78" s="1"/>
  <c r="E156" i="78" s="1"/>
  <c r="L155" i="78"/>
  <c r="I155" i="78" s="1"/>
  <c r="F155" i="78" s="1"/>
  <c r="K155" i="78"/>
  <c r="H155" i="78" s="1"/>
  <c r="E155" i="78" s="1"/>
  <c r="L152" i="78"/>
  <c r="I152" i="78" s="1"/>
  <c r="F152" i="78" s="1"/>
  <c r="K152" i="78"/>
  <c r="H152" i="78" s="1"/>
  <c r="E152" i="78" s="1"/>
  <c r="L151" i="78"/>
  <c r="I151" i="78" s="1"/>
  <c r="F151" i="78" s="1"/>
  <c r="K151" i="78"/>
  <c r="H151" i="78" s="1"/>
  <c r="E151" i="78" s="1"/>
  <c r="L150" i="78"/>
  <c r="I150" i="78" s="1"/>
  <c r="F150" i="78" s="1"/>
  <c r="K150" i="78"/>
  <c r="H150" i="78" s="1"/>
  <c r="E150" i="78" s="1"/>
  <c r="L147" i="78"/>
  <c r="I147" i="78" s="1"/>
  <c r="F147" i="78" s="1"/>
  <c r="K147" i="78"/>
  <c r="H147" i="78" s="1"/>
  <c r="E147" i="78" s="1"/>
  <c r="AD146" i="78"/>
  <c r="L146" i="78"/>
  <c r="I146" i="78" s="1"/>
  <c r="F146" i="78" s="1"/>
  <c r="K146" i="78"/>
  <c r="H146" i="78" s="1"/>
  <c r="E146" i="78" s="1"/>
  <c r="AD145" i="78"/>
  <c r="L145" i="78"/>
  <c r="I145" i="78" s="1"/>
  <c r="F145" i="78" s="1"/>
  <c r="K145" i="78"/>
  <c r="H145" i="78" s="1"/>
  <c r="E145" i="78" s="1"/>
  <c r="AD144" i="78"/>
  <c r="L144" i="78"/>
  <c r="I144" i="78" s="1"/>
  <c r="F144" i="78" s="1"/>
  <c r="K144" i="78"/>
  <c r="H144" i="78" s="1"/>
  <c r="E144" i="78" s="1"/>
  <c r="AD143" i="78"/>
  <c r="L143" i="78"/>
  <c r="I143" i="78" s="1"/>
  <c r="F143" i="78" s="1"/>
  <c r="K143" i="78"/>
  <c r="H143" i="78" s="1"/>
  <c r="E143" i="78" s="1"/>
  <c r="AD142" i="78"/>
  <c r="L142" i="78"/>
  <c r="I142" i="78" s="1"/>
  <c r="F142" i="78" s="1"/>
  <c r="K142" i="78"/>
  <c r="H142" i="78" s="1"/>
  <c r="E142" i="78" s="1"/>
  <c r="AD141" i="78"/>
  <c r="L141" i="78"/>
  <c r="I141" i="78" s="1"/>
  <c r="F141" i="78" s="1"/>
  <c r="K141" i="78"/>
  <c r="H141" i="78" s="1"/>
  <c r="E141" i="78" s="1"/>
  <c r="AD140" i="78"/>
  <c r="L140" i="78"/>
  <c r="I140" i="78" s="1"/>
  <c r="F140" i="78" s="1"/>
  <c r="K140" i="78"/>
  <c r="H140" i="78" s="1"/>
  <c r="E140" i="78" s="1"/>
  <c r="AD139" i="78"/>
  <c r="L139" i="78"/>
  <c r="I139" i="78" s="1"/>
  <c r="F139" i="78" s="1"/>
  <c r="K139" i="78"/>
  <c r="H139" i="78" s="1"/>
  <c r="E139" i="78" s="1"/>
  <c r="AD138" i="78"/>
  <c r="L138" i="78"/>
  <c r="I138" i="78" s="1"/>
  <c r="F138" i="78" s="1"/>
  <c r="K138" i="78"/>
  <c r="H138" i="78" s="1"/>
  <c r="E138" i="78" s="1"/>
  <c r="AD137" i="78"/>
  <c r="L137" i="78"/>
  <c r="I137" i="78" s="1"/>
  <c r="F137" i="78" s="1"/>
  <c r="K137" i="78"/>
  <c r="H137" i="78" s="1"/>
  <c r="E137" i="78" s="1"/>
  <c r="AD136" i="78"/>
  <c r="L136" i="78"/>
  <c r="I136" i="78" s="1"/>
  <c r="F136" i="78" s="1"/>
  <c r="K136" i="78"/>
  <c r="H136" i="78" s="1"/>
  <c r="E136" i="78" s="1"/>
  <c r="AD135" i="78"/>
  <c r="L135" i="78"/>
  <c r="I135" i="78" s="1"/>
  <c r="F135" i="78" s="1"/>
  <c r="K135" i="78"/>
  <c r="H135" i="78" s="1"/>
  <c r="E135" i="78" s="1"/>
  <c r="AD134" i="78"/>
  <c r="L134" i="78"/>
  <c r="I134" i="78" s="1"/>
  <c r="F134" i="78" s="1"/>
  <c r="K134" i="78"/>
  <c r="H134" i="78" s="1"/>
  <c r="E134" i="78" s="1"/>
  <c r="AD133" i="78"/>
  <c r="L133" i="78"/>
  <c r="I133" i="78" s="1"/>
  <c r="F133" i="78" s="1"/>
  <c r="K133" i="78"/>
  <c r="H133" i="78" s="1"/>
  <c r="E133" i="78" s="1"/>
  <c r="AD132" i="78"/>
  <c r="L132" i="78"/>
  <c r="I132" i="78" s="1"/>
  <c r="F132" i="78" s="1"/>
  <c r="K132" i="78"/>
  <c r="H132" i="78" s="1"/>
  <c r="E132" i="78" s="1"/>
  <c r="AD131" i="78"/>
  <c r="L131" i="78"/>
  <c r="I131" i="78" s="1"/>
  <c r="F131" i="78" s="1"/>
  <c r="K131" i="78"/>
  <c r="H131" i="78" s="1"/>
  <c r="E131" i="78" s="1"/>
  <c r="AD130" i="78"/>
  <c r="L130" i="78"/>
  <c r="I130" i="78" s="1"/>
  <c r="F130" i="78" s="1"/>
  <c r="K130" i="78"/>
  <c r="H130" i="78" s="1"/>
  <c r="E130" i="78" s="1"/>
  <c r="AD129" i="78"/>
  <c r="L129" i="78"/>
  <c r="I129" i="78" s="1"/>
  <c r="F129" i="78" s="1"/>
  <c r="K129" i="78"/>
  <c r="H129" i="78" s="1"/>
  <c r="E129" i="78" s="1"/>
  <c r="AD128" i="78"/>
  <c r="L128" i="78"/>
  <c r="I128" i="78" s="1"/>
  <c r="F128" i="78" s="1"/>
  <c r="K128" i="78"/>
  <c r="H128" i="78" s="1"/>
  <c r="E128" i="78" s="1"/>
  <c r="AD127" i="78"/>
  <c r="L127" i="78"/>
  <c r="I127" i="78" s="1"/>
  <c r="F127" i="78" s="1"/>
  <c r="K127" i="78"/>
  <c r="H127" i="78" s="1"/>
  <c r="E127" i="78" s="1"/>
  <c r="AD126" i="78"/>
  <c r="L126" i="78"/>
  <c r="I126" i="78" s="1"/>
  <c r="F126" i="78" s="1"/>
  <c r="K126" i="78"/>
  <c r="H126" i="78" s="1"/>
  <c r="E126" i="78" s="1"/>
  <c r="AD125" i="78"/>
  <c r="L125" i="78"/>
  <c r="I125" i="78" s="1"/>
  <c r="F125" i="78" s="1"/>
  <c r="K125" i="78"/>
  <c r="H125" i="78" s="1"/>
  <c r="E125" i="78" s="1"/>
  <c r="AD124" i="78"/>
  <c r="L124" i="78"/>
  <c r="I124" i="78" s="1"/>
  <c r="F124" i="78" s="1"/>
  <c r="K124" i="78"/>
  <c r="H124" i="78" s="1"/>
  <c r="E124" i="78" s="1"/>
  <c r="AD123" i="78"/>
  <c r="L123" i="78"/>
  <c r="I123" i="78" s="1"/>
  <c r="F123" i="78" s="1"/>
  <c r="K123" i="78"/>
  <c r="H123" i="78" s="1"/>
  <c r="E123" i="78" s="1"/>
  <c r="AD122" i="78"/>
  <c r="L122" i="78"/>
  <c r="I122" i="78" s="1"/>
  <c r="F122" i="78" s="1"/>
  <c r="K122" i="78"/>
  <c r="H122" i="78" s="1"/>
  <c r="E122" i="78" s="1"/>
  <c r="AD121" i="78"/>
  <c r="L121" i="78"/>
  <c r="I121" i="78" s="1"/>
  <c r="F121" i="78" s="1"/>
  <c r="K121" i="78"/>
  <c r="H121" i="78" s="1"/>
  <c r="E121" i="78" s="1"/>
  <c r="AD120" i="78"/>
  <c r="L120" i="78"/>
  <c r="I120" i="78" s="1"/>
  <c r="F120" i="78" s="1"/>
  <c r="K120" i="78"/>
  <c r="H120" i="78" s="1"/>
  <c r="E120" i="78" s="1"/>
  <c r="L119" i="78"/>
  <c r="I119" i="78" s="1"/>
  <c r="K119" i="78"/>
  <c r="H119" i="78" s="1"/>
  <c r="L117" i="78"/>
  <c r="I117" i="78" s="1"/>
  <c r="F117" i="78" s="1"/>
  <c r="K117" i="78"/>
  <c r="H117" i="78" s="1"/>
  <c r="E117" i="78" s="1"/>
  <c r="L116" i="78"/>
  <c r="I116" i="78" s="1"/>
  <c r="F116" i="78" s="1"/>
  <c r="K116" i="78"/>
  <c r="H116" i="78" s="1"/>
  <c r="E116" i="78" s="1"/>
  <c r="L115" i="78"/>
  <c r="I115" i="78" s="1"/>
  <c r="F115" i="78" s="1"/>
  <c r="K115" i="78"/>
  <c r="H115" i="78" s="1"/>
  <c r="E115" i="78" s="1"/>
  <c r="L114" i="78"/>
  <c r="I114" i="78" s="1"/>
  <c r="F114" i="78" s="1"/>
  <c r="K114" i="78"/>
  <c r="H114" i="78" s="1"/>
  <c r="E114" i="78" s="1"/>
  <c r="L113" i="78"/>
  <c r="I113" i="78" s="1"/>
  <c r="F113" i="78" s="1"/>
  <c r="K113" i="78"/>
  <c r="H113" i="78" s="1"/>
  <c r="E113" i="78" s="1"/>
  <c r="L112" i="78"/>
  <c r="I112" i="78" s="1"/>
  <c r="F112" i="78" s="1"/>
  <c r="K112" i="78"/>
  <c r="H112" i="78" s="1"/>
  <c r="E112" i="78" s="1"/>
  <c r="L110" i="78"/>
  <c r="I110" i="78" s="1"/>
  <c r="K110" i="78"/>
  <c r="H110" i="78" s="1"/>
  <c r="L109" i="78"/>
  <c r="I109" i="78" s="1"/>
  <c r="F109" i="78" s="1"/>
  <c r="K109" i="78"/>
  <c r="H109" i="78" s="1"/>
  <c r="E109" i="78" s="1"/>
  <c r="L108" i="78"/>
  <c r="I108" i="78" s="1"/>
  <c r="F108" i="78" s="1"/>
  <c r="K108" i="78"/>
  <c r="H108" i="78" s="1"/>
  <c r="E108" i="78" s="1"/>
  <c r="L107" i="78"/>
  <c r="I107" i="78" s="1"/>
  <c r="F107" i="78" s="1"/>
  <c r="K107" i="78"/>
  <c r="H107" i="78" s="1"/>
  <c r="E107" i="78" s="1"/>
  <c r="L106" i="78"/>
  <c r="I106" i="78" s="1"/>
  <c r="F106" i="78" s="1"/>
  <c r="K106" i="78"/>
  <c r="H106" i="78" s="1"/>
  <c r="E106" i="78" s="1"/>
  <c r="L105" i="78"/>
  <c r="I105" i="78" s="1"/>
  <c r="F105" i="78" s="1"/>
  <c r="K105" i="78"/>
  <c r="H105" i="78"/>
  <c r="E105" i="78" s="1"/>
  <c r="L104" i="78"/>
  <c r="I104" i="78" s="1"/>
  <c r="F104" i="78" s="1"/>
  <c r="K104" i="78"/>
  <c r="H104" i="78" s="1"/>
  <c r="E104" i="78" s="1"/>
  <c r="L103" i="78"/>
  <c r="I103" i="78" s="1"/>
  <c r="K103" i="78"/>
  <c r="H103" i="78" s="1"/>
  <c r="L102" i="78"/>
  <c r="I102" i="78" s="1"/>
  <c r="F102" i="78" s="1"/>
  <c r="K102" i="78"/>
  <c r="H102" i="78" s="1"/>
  <c r="E102" i="78" s="1"/>
  <c r="L101" i="78"/>
  <c r="I101" i="78" s="1"/>
  <c r="F101" i="78" s="1"/>
  <c r="K101" i="78"/>
  <c r="H101" i="78" s="1"/>
  <c r="E101" i="78" s="1"/>
  <c r="L100" i="78"/>
  <c r="I100" i="78" s="1"/>
  <c r="F100" i="78" s="1"/>
  <c r="K100" i="78"/>
  <c r="H100" i="78" s="1"/>
  <c r="E100" i="78" s="1"/>
  <c r="L99" i="78"/>
  <c r="I99" i="78" s="1"/>
  <c r="K99" i="78"/>
  <c r="H99" i="78" s="1"/>
  <c r="L98" i="78"/>
  <c r="I98" i="78" s="1"/>
  <c r="F98" i="78" s="1"/>
  <c r="K98" i="78"/>
  <c r="H98" i="78" s="1"/>
  <c r="E98" i="78" s="1"/>
  <c r="L97" i="78"/>
  <c r="I97" i="78" s="1"/>
  <c r="F97" i="78" s="1"/>
  <c r="K97" i="78"/>
  <c r="H97" i="78" s="1"/>
  <c r="E97" i="78" s="1"/>
  <c r="L96" i="78"/>
  <c r="I96" i="78" s="1"/>
  <c r="F96" i="78" s="1"/>
  <c r="K96" i="78"/>
  <c r="H96" i="78" s="1"/>
  <c r="E96" i="78" s="1"/>
  <c r="L95" i="78"/>
  <c r="I95" i="78" s="1"/>
  <c r="K95" i="78"/>
  <c r="H95" i="78" s="1"/>
  <c r="L94" i="78"/>
  <c r="I94" i="78" s="1"/>
  <c r="F94" i="78" s="1"/>
  <c r="K94" i="78"/>
  <c r="H94" i="78" s="1"/>
  <c r="E94" i="78" s="1"/>
  <c r="L93" i="78"/>
  <c r="I93" i="78" s="1"/>
  <c r="F93" i="78" s="1"/>
  <c r="K93" i="78"/>
  <c r="H93" i="78" s="1"/>
  <c r="E93" i="78" s="1"/>
  <c r="L92" i="78"/>
  <c r="I92" i="78" s="1"/>
  <c r="F92" i="78" s="1"/>
  <c r="K92" i="78"/>
  <c r="H92" i="78" s="1"/>
  <c r="E92" i="78" s="1"/>
  <c r="L91" i="78"/>
  <c r="I91" i="78" s="1"/>
  <c r="F91" i="78" s="1"/>
  <c r="K91" i="78"/>
  <c r="H91" i="78" s="1"/>
  <c r="E91" i="78" s="1"/>
  <c r="L90" i="78"/>
  <c r="I90" i="78" s="1"/>
  <c r="F90" i="78" s="1"/>
  <c r="K90" i="78"/>
  <c r="H90" i="78" s="1"/>
  <c r="E90" i="78" s="1"/>
  <c r="L89" i="78"/>
  <c r="I89" i="78" s="1"/>
  <c r="K89" i="78"/>
  <c r="H89" i="78" s="1"/>
  <c r="L88" i="78"/>
  <c r="I88" i="78" s="1"/>
  <c r="K88" i="78"/>
  <c r="H88" i="78" s="1"/>
  <c r="L87" i="78"/>
  <c r="I87" i="78" s="1"/>
  <c r="F87" i="78" s="1"/>
  <c r="K87" i="78"/>
  <c r="H87" i="78" s="1"/>
  <c r="E87" i="78" s="1"/>
  <c r="L86" i="78"/>
  <c r="I86" i="78" s="1"/>
  <c r="F86" i="78" s="1"/>
  <c r="K86" i="78"/>
  <c r="H86" i="78" s="1"/>
  <c r="E86" i="78" s="1"/>
  <c r="L85" i="78"/>
  <c r="I85" i="78" s="1"/>
  <c r="F85" i="78" s="1"/>
  <c r="K85" i="78"/>
  <c r="H85" i="78" s="1"/>
  <c r="E85" i="78" s="1"/>
  <c r="L84" i="78"/>
  <c r="I84" i="78" s="1"/>
  <c r="F84" i="78" s="1"/>
  <c r="K84" i="78"/>
  <c r="H84" i="78" s="1"/>
  <c r="E84" i="78" s="1"/>
  <c r="L83" i="78"/>
  <c r="I83" i="78" s="1"/>
  <c r="F83" i="78" s="1"/>
  <c r="K83" i="78"/>
  <c r="H83" i="78" s="1"/>
  <c r="E83" i="78" s="1"/>
  <c r="L82" i="78"/>
  <c r="I82" i="78" s="1"/>
  <c r="F82" i="78" s="1"/>
  <c r="K82" i="78"/>
  <c r="H82" i="78" s="1"/>
  <c r="E82" i="78" s="1"/>
  <c r="L81" i="78"/>
  <c r="I81" i="78" s="1"/>
  <c r="F81" i="78" s="1"/>
  <c r="K81" i="78"/>
  <c r="H81" i="78" s="1"/>
  <c r="E81" i="78" s="1"/>
  <c r="L80" i="78"/>
  <c r="I80" i="78" s="1"/>
  <c r="F80" i="78" s="1"/>
  <c r="K80" i="78"/>
  <c r="H80" i="78" s="1"/>
  <c r="E80" i="78" s="1"/>
  <c r="L79" i="78"/>
  <c r="I79" i="78" s="1"/>
  <c r="F79" i="78" s="1"/>
  <c r="K79" i="78"/>
  <c r="H79" i="78" s="1"/>
  <c r="E79" i="78" s="1"/>
  <c r="L78" i="78"/>
  <c r="I78" i="78" s="1"/>
  <c r="F78" i="78" s="1"/>
  <c r="K78" i="78"/>
  <c r="H78" i="78" s="1"/>
  <c r="E78" i="78" s="1"/>
  <c r="L77" i="78"/>
  <c r="I77" i="78" s="1"/>
  <c r="F77" i="78" s="1"/>
  <c r="K77" i="78"/>
  <c r="H77" i="78" s="1"/>
  <c r="E77" i="78" s="1"/>
  <c r="L76" i="78"/>
  <c r="I76" i="78" s="1"/>
  <c r="K76" i="78"/>
  <c r="H76" i="78" s="1"/>
  <c r="L75" i="78"/>
  <c r="I75" i="78" s="1"/>
  <c r="K75" i="78"/>
  <c r="H75" i="78" s="1"/>
  <c r="L74" i="78"/>
  <c r="I74" i="78" s="1"/>
  <c r="F74" i="78" s="1"/>
  <c r="K74" i="78"/>
  <c r="H74" i="78" s="1"/>
  <c r="E74" i="78" s="1"/>
  <c r="L73" i="78"/>
  <c r="I73" i="78" s="1"/>
  <c r="F73" i="78" s="1"/>
  <c r="K73" i="78"/>
  <c r="H73" i="78" s="1"/>
  <c r="E73" i="78" s="1"/>
  <c r="L72" i="78"/>
  <c r="I72" i="78" s="1"/>
  <c r="F72" i="78" s="1"/>
  <c r="K72" i="78"/>
  <c r="H72" i="78" s="1"/>
  <c r="E72" i="78" s="1"/>
  <c r="L71" i="78"/>
  <c r="I71" i="78" s="1"/>
  <c r="F71" i="78" s="1"/>
  <c r="K71" i="78"/>
  <c r="H71" i="78" s="1"/>
  <c r="E71" i="78" s="1"/>
  <c r="L70" i="78"/>
  <c r="I70" i="78" s="1"/>
  <c r="F70" i="78" s="1"/>
  <c r="K70" i="78"/>
  <c r="H70" i="78" s="1"/>
  <c r="E70" i="78" s="1"/>
  <c r="L69" i="78"/>
  <c r="I69" i="78" s="1"/>
  <c r="F69" i="78" s="1"/>
  <c r="K69" i="78"/>
  <c r="H69" i="78" s="1"/>
  <c r="E69" i="78" s="1"/>
  <c r="L68" i="78"/>
  <c r="I68" i="78" s="1"/>
  <c r="F68" i="78" s="1"/>
  <c r="K68" i="78"/>
  <c r="H68" i="78" s="1"/>
  <c r="E68" i="78" s="1"/>
  <c r="L67" i="78"/>
  <c r="I67" i="78" s="1"/>
  <c r="F67" i="78" s="1"/>
  <c r="K67" i="78"/>
  <c r="H67" i="78" s="1"/>
  <c r="E67" i="78" s="1"/>
  <c r="L66" i="78"/>
  <c r="I66" i="78" s="1"/>
  <c r="F66" i="78" s="1"/>
  <c r="K66" i="78"/>
  <c r="H66" i="78" s="1"/>
  <c r="E66" i="78" s="1"/>
  <c r="L65" i="78"/>
  <c r="I65" i="78" s="1"/>
  <c r="F65" i="78" s="1"/>
  <c r="K65" i="78"/>
  <c r="H65" i="78" s="1"/>
  <c r="E65" i="78" s="1"/>
  <c r="L64" i="78"/>
  <c r="I64" i="78" s="1"/>
  <c r="F64" i="78" s="1"/>
  <c r="K64" i="78"/>
  <c r="H64" i="78" s="1"/>
  <c r="E64" i="78" s="1"/>
  <c r="L63" i="78"/>
  <c r="I63" i="78" s="1"/>
  <c r="F63" i="78" s="1"/>
  <c r="K63" i="78"/>
  <c r="H63" i="78" s="1"/>
  <c r="E63" i="78" s="1"/>
  <c r="L62" i="78"/>
  <c r="I62" i="78" s="1"/>
  <c r="F62" i="78" s="1"/>
  <c r="K62" i="78"/>
  <c r="H62" i="78" s="1"/>
  <c r="E62" i="78" s="1"/>
  <c r="L61" i="78"/>
  <c r="I61" i="78" s="1"/>
  <c r="F61" i="78" s="1"/>
  <c r="K61" i="78"/>
  <c r="H61" i="78" s="1"/>
  <c r="E61" i="78" s="1"/>
  <c r="L60" i="78"/>
  <c r="I60" i="78" s="1"/>
  <c r="F60" i="78" s="1"/>
  <c r="K60" i="78"/>
  <c r="H60" i="78" s="1"/>
  <c r="E60" i="78" s="1"/>
  <c r="L59" i="78"/>
  <c r="I59" i="78" s="1"/>
  <c r="F59" i="78" s="1"/>
  <c r="K59" i="78"/>
  <c r="H59" i="78" s="1"/>
  <c r="E59" i="78" s="1"/>
  <c r="L58" i="78"/>
  <c r="I58" i="78" s="1"/>
  <c r="F58" i="78" s="1"/>
  <c r="K58" i="78"/>
  <c r="H58" i="78" s="1"/>
  <c r="E58" i="78" s="1"/>
  <c r="L57" i="78"/>
  <c r="I57" i="78" s="1"/>
  <c r="F57" i="78" s="1"/>
  <c r="K57" i="78"/>
  <c r="H57" i="78" s="1"/>
  <c r="E57" i="78" s="1"/>
  <c r="L56" i="78"/>
  <c r="I56" i="78" s="1"/>
  <c r="F56" i="78" s="1"/>
  <c r="K56" i="78"/>
  <c r="H56" i="78" s="1"/>
  <c r="E56" i="78" s="1"/>
  <c r="L55" i="78"/>
  <c r="I55" i="78" s="1"/>
  <c r="F55" i="78" s="1"/>
  <c r="K55" i="78"/>
  <c r="H55" i="78" s="1"/>
  <c r="E55" i="78" s="1"/>
  <c r="L54" i="78"/>
  <c r="I54" i="78" s="1"/>
  <c r="F54" i="78" s="1"/>
  <c r="K54" i="78"/>
  <c r="H54" i="78" s="1"/>
  <c r="E54" i="78" s="1"/>
  <c r="L53" i="78"/>
  <c r="I53" i="78" s="1"/>
  <c r="F53" i="78" s="1"/>
  <c r="K53" i="78"/>
  <c r="H53" i="78" s="1"/>
  <c r="E53" i="78" s="1"/>
  <c r="L52" i="78"/>
  <c r="I52" i="78" s="1"/>
  <c r="F52" i="78" s="1"/>
  <c r="K52" i="78"/>
  <c r="H52" i="78" s="1"/>
  <c r="E52" i="78" s="1"/>
  <c r="L51" i="78"/>
  <c r="I51" i="78" s="1"/>
  <c r="F51" i="78" s="1"/>
  <c r="K51" i="78"/>
  <c r="H51" i="78" s="1"/>
  <c r="E51" i="78" s="1"/>
  <c r="L50" i="78"/>
  <c r="I50" i="78" s="1"/>
  <c r="F50" i="78" s="1"/>
  <c r="K50" i="78"/>
  <c r="H50" i="78" s="1"/>
  <c r="E50" i="78" s="1"/>
  <c r="L49" i="78"/>
  <c r="I49" i="78" s="1"/>
  <c r="F49" i="78" s="1"/>
  <c r="K49" i="78"/>
  <c r="H49" i="78" s="1"/>
  <c r="E49" i="78" s="1"/>
  <c r="L48" i="78"/>
  <c r="I48" i="78" s="1"/>
  <c r="K48" i="78"/>
  <c r="H48" i="78" s="1"/>
  <c r="L47" i="78"/>
  <c r="I47" i="78" s="1"/>
  <c r="F47" i="78" s="1"/>
  <c r="K47" i="78"/>
  <c r="H47" i="78" s="1"/>
  <c r="E47" i="78" s="1"/>
  <c r="L46" i="78"/>
  <c r="I46" i="78" s="1"/>
  <c r="F46" i="78" s="1"/>
  <c r="K46" i="78"/>
  <c r="H46" i="78" s="1"/>
  <c r="E46" i="78" s="1"/>
  <c r="L45" i="78"/>
  <c r="I45" i="78" s="1"/>
  <c r="F45" i="78" s="1"/>
  <c r="K45" i="78"/>
  <c r="H45" i="78" s="1"/>
  <c r="E45" i="78" s="1"/>
  <c r="L44" i="78"/>
  <c r="I44" i="78" s="1"/>
  <c r="F44" i="78" s="1"/>
  <c r="K44" i="78"/>
  <c r="H44" i="78" s="1"/>
  <c r="E44" i="78" s="1"/>
  <c r="L43" i="78"/>
  <c r="I43" i="78" s="1"/>
  <c r="F43" i="78" s="1"/>
  <c r="K43" i="78"/>
  <c r="H43" i="78" s="1"/>
  <c r="E43" i="78" s="1"/>
  <c r="L42" i="78"/>
  <c r="I42" i="78" s="1"/>
  <c r="F42" i="78" s="1"/>
  <c r="K42" i="78"/>
  <c r="H42" i="78" s="1"/>
  <c r="E42" i="78" s="1"/>
  <c r="L41" i="78"/>
  <c r="I41" i="78" s="1"/>
  <c r="F41" i="78" s="1"/>
  <c r="K41" i="78"/>
  <c r="H41" i="78" s="1"/>
  <c r="E41" i="78" s="1"/>
  <c r="L40" i="78"/>
  <c r="I40" i="78" s="1"/>
  <c r="F40" i="78" s="1"/>
  <c r="K40" i="78"/>
  <c r="H40" i="78" s="1"/>
  <c r="E40" i="78" s="1"/>
  <c r="L39" i="78"/>
  <c r="I39" i="78" s="1"/>
  <c r="F39" i="78" s="1"/>
  <c r="K39" i="78"/>
  <c r="H39" i="78" s="1"/>
  <c r="E39" i="78" s="1"/>
  <c r="L38" i="78"/>
  <c r="I38" i="78" s="1"/>
  <c r="F38" i="78" s="1"/>
  <c r="K38" i="78"/>
  <c r="H38" i="78" s="1"/>
  <c r="E38" i="78" s="1"/>
  <c r="L37" i="78"/>
  <c r="I37" i="78" s="1"/>
  <c r="F37" i="78" s="1"/>
  <c r="K37" i="78"/>
  <c r="H37" i="78" s="1"/>
  <c r="E37" i="78" s="1"/>
  <c r="L36" i="78"/>
  <c r="I36" i="78" s="1"/>
  <c r="F36" i="78" s="1"/>
  <c r="K36" i="78"/>
  <c r="H36" i="78" s="1"/>
  <c r="E36" i="78" s="1"/>
  <c r="L35" i="78"/>
  <c r="I35" i="78" s="1"/>
  <c r="F35" i="78" s="1"/>
  <c r="K35" i="78"/>
  <c r="H35" i="78" s="1"/>
  <c r="E35" i="78" s="1"/>
  <c r="L34" i="78"/>
  <c r="I34" i="78" s="1"/>
  <c r="F34" i="78" s="1"/>
  <c r="K34" i="78"/>
  <c r="H34" i="78" s="1"/>
  <c r="E34" i="78" s="1"/>
  <c r="L33" i="78"/>
  <c r="I33" i="78" s="1"/>
  <c r="F33" i="78" s="1"/>
  <c r="K33" i="78"/>
  <c r="H33" i="78" s="1"/>
  <c r="E33" i="78" s="1"/>
  <c r="L32" i="78"/>
  <c r="I32" i="78" s="1"/>
  <c r="F32" i="78" s="1"/>
  <c r="K32" i="78"/>
  <c r="H32" i="78" s="1"/>
  <c r="E32" i="78" s="1"/>
  <c r="L31" i="78"/>
  <c r="I31" i="78" s="1"/>
  <c r="F31" i="78" s="1"/>
  <c r="K31" i="78"/>
  <c r="H31" i="78" s="1"/>
  <c r="E31" i="78" s="1"/>
  <c r="L30" i="78"/>
  <c r="I30" i="78" s="1"/>
  <c r="F30" i="78" s="1"/>
  <c r="K30" i="78"/>
  <c r="H30" i="78" s="1"/>
  <c r="E30" i="78" s="1"/>
  <c r="L29" i="78"/>
  <c r="I29" i="78" s="1"/>
  <c r="F29" i="78" s="1"/>
  <c r="K29" i="78"/>
  <c r="H29" i="78" s="1"/>
  <c r="E29" i="78" s="1"/>
  <c r="L28" i="78"/>
  <c r="I28" i="78" s="1"/>
  <c r="F28" i="78" s="1"/>
  <c r="K28" i="78"/>
  <c r="H28" i="78" s="1"/>
  <c r="E28" i="78" s="1"/>
  <c r="L27" i="78"/>
  <c r="I27" i="78" s="1"/>
  <c r="F27" i="78" s="1"/>
  <c r="K27" i="78"/>
  <c r="H27" i="78" s="1"/>
  <c r="E27" i="78" s="1"/>
  <c r="L26" i="78"/>
  <c r="I26" i="78" s="1"/>
  <c r="F26" i="78" s="1"/>
  <c r="K26" i="78"/>
  <c r="H26" i="78" s="1"/>
  <c r="E26" i="78" s="1"/>
  <c r="L25" i="78"/>
  <c r="I25" i="78" s="1"/>
  <c r="F25" i="78" s="1"/>
  <c r="K25" i="78"/>
  <c r="H25" i="78" s="1"/>
  <c r="E25" i="78" s="1"/>
  <c r="L24" i="78"/>
  <c r="I24" i="78" s="1"/>
  <c r="F24" i="78" s="1"/>
  <c r="K24" i="78"/>
  <c r="H24" i="78" s="1"/>
  <c r="E24" i="78" s="1"/>
  <c r="L23" i="78"/>
  <c r="I23" i="78" s="1"/>
  <c r="F23" i="78" s="1"/>
  <c r="K23" i="78"/>
  <c r="H23" i="78" s="1"/>
  <c r="E23" i="78" s="1"/>
  <c r="L22" i="78"/>
  <c r="I22" i="78" s="1"/>
  <c r="F22" i="78" s="1"/>
  <c r="K22" i="78"/>
  <c r="H22" i="78" s="1"/>
  <c r="E22" i="78" s="1"/>
  <c r="L21" i="78"/>
  <c r="I21" i="78" s="1"/>
  <c r="F21" i="78" s="1"/>
  <c r="K21" i="78"/>
  <c r="H21" i="78" s="1"/>
  <c r="E21" i="78" s="1"/>
  <c r="L20" i="78"/>
  <c r="I20" i="78" s="1"/>
  <c r="F20" i="78" s="1"/>
  <c r="K20" i="78"/>
  <c r="H20" i="78" s="1"/>
  <c r="E20" i="78" s="1"/>
  <c r="L19" i="78"/>
  <c r="I19" i="78" s="1"/>
  <c r="F19" i="78" s="1"/>
  <c r="K19" i="78"/>
  <c r="H19" i="78" s="1"/>
  <c r="E19" i="78" s="1"/>
  <c r="L18" i="78"/>
  <c r="I18" i="78" s="1"/>
  <c r="F18" i="78" s="1"/>
  <c r="K18" i="78"/>
  <c r="H18" i="78" s="1"/>
  <c r="E18" i="78" s="1"/>
  <c r="L17" i="78"/>
  <c r="I17" i="78" s="1"/>
  <c r="F17" i="78" s="1"/>
  <c r="K17" i="78"/>
  <c r="H17" i="78" s="1"/>
  <c r="E17" i="78" s="1"/>
  <c r="L16" i="78"/>
  <c r="I16" i="78" s="1"/>
  <c r="F16" i="78" s="1"/>
  <c r="K16" i="78"/>
  <c r="H16" i="78" s="1"/>
  <c r="E16" i="78" s="1"/>
  <c r="L15" i="78"/>
  <c r="I15" i="78" s="1"/>
  <c r="F15" i="78" s="1"/>
  <c r="K15" i="78"/>
  <c r="H15" i="78" s="1"/>
  <c r="E15" i="78" s="1"/>
  <c r="L14" i="78"/>
  <c r="I14" i="78" s="1"/>
  <c r="F14" i="78" s="1"/>
  <c r="K14" i="78"/>
  <c r="H14" i="78" s="1"/>
  <c r="E14" i="78" s="1"/>
  <c r="L13" i="78"/>
  <c r="I13" i="78" s="1"/>
  <c r="F13" i="78" s="1"/>
  <c r="K13" i="78"/>
  <c r="H13" i="78" s="1"/>
  <c r="E13" i="78" s="1"/>
  <c r="L11" i="78"/>
  <c r="I11" i="78" s="1"/>
  <c r="K11" i="78"/>
  <c r="H11" i="78" s="1"/>
  <c r="AB121" i="77" l="1"/>
  <c r="AB122" i="77"/>
  <c r="AB123" i="77"/>
  <c r="AB124" i="77"/>
  <c r="AB125" i="77"/>
  <c r="AB126" i="77"/>
  <c r="AB127" i="77"/>
  <c r="AB128" i="77"/>
  <c r="AB129" i="77"/>
  <c r="AB130" i="77"/>
  <c r="AB131" i="77"/>
  <c r="AB132" i="77"/>
  <c r="AB133" i="77"/>
  <c r="AB134" i="77"/>
  <c r="AB135" i="77"/>
  <c r="AB136" i="77"/>
  <c r="AB137" i="77"/>
  <c r="AB138" i="77"/>
  <c r="AB139" i="77"/>
  <c r="AB140" i="77"/>
  <c r="AB141" i="77"/>
  <c r="AB142" i="77"/>
  <c r="AB143" i="77"/>
  <c r="AB144" i="77"/>
  <c r="AB145" i="77"/>
  <c r="AB146" i="77"/>
  <c r="AB120" i="77"/>
  <c r="Z198" i="77"/>
  <c r="L198" i="77"/>
  <c r="I198" i="77" s="1"/>
  <c r="F198" i="77" s="1"/>
  <c r="K198" i="77"/>
  <c r="H198" i="77" s="1"/>
  <c r="E198" i="77" s="1"/>
  <c r="Z78" i="77"/>
  <c r="Z79" i="77"/>
  <c r="Z80" i="77"/>
  <c r="Z81" i="77"/>
  <c r="Z82" i="77"/>
  <c r="Z83" i="77"/>
  <c r="Z84" i="77"/>
  <c r="Z85" i="77"/>
  <c r="Z86" i="77"/>
  <c r="Z87" i="77"/>
  <c r="Z88" i="77"/>
  <c r="Z77" i="77"/>
  <c r="Z120" i="77"/>
  <c r="Z121" i="77"/>
  <c r="Z122" i="77"/>
  <c r="Z123" i="77"/>
  <c r="Z124" i="77"/>
  <c r="Z125" i="77"/>
  <c r="Z126" i="77"/>
  <c r="Z127" i="77"/>
  <c r="Z128" i="77"/>
  <c r="Z129" i="77"/>
  <c r="Z130" i="77"/>
  <c r="Z131" i="77"/>
  <c r="Z132" i="77"/>
  <c r="Z133" i="77"/>
  <c r="Z134" i="77"/>
  <c r="Z135" i="77"/>
  <c r="Z136" i="77"/>
  <c r="Z137" i="77"/>
  <c r="Z138" i="77"/>
  <c r="Z139" i="77"/>
  <c r="Z140" i="77"/>
  <c r="Z141" i="77"/>
  <c r="Z142" i="77"/>
  <c r="Z143" i="77"/>
  <c r="Z144" i="77"/>
  <c r="Z145" i="77"/>
  <c r="Z146" i="77"/>
  <c r="Z119" i="77"/>
  <c r="Z204" i="77"/>
  <c r="L204" i="77"/>
  <c r="I204" i="77" s="1"/>
  <c r="F204" i="77" s="1"/>
  <c r="K204" i="77"/>
  <c r="H204" i="77" s="1"/>
  <c r="E204" i="77" s="1"/>
  <c r="Z203" i="77"/>
  <c r="L203" i="77"/>
  <c r="I203" i="77" s="1"/>
  <c r="F203" i="77" s="1"/>
  <c r="K203" i="77"/>
  <c r="H203" i="77" s="1"/>
  <c r="E203" i="77" s="1"/>
  <c r="Z201" i="77"/>
  <c r="L201" i="77"/>
  <c r="I201" i="77" s="1"/>
  <c r="F201" i="77" s="1"/>
  <c r="K201" i="77"/>
  <c r="H201" i="77" s="1"/>
  <c r="E201" i="77" s="1"/>
  <c r="Z200" i="77"/>
  <c r="L200" i="77"/>
  <c r="I200" i="77" s="1"/>
  <c r="F200" i="77" s="1"/>
  <c r="K200" i="77"/>
  <c r="H200" i="77" s="1"/>
  <c r="E200" i="77" s="1"/>
  <c r="Z234" i="77"/>
  <c r="L234" i="77"/>
  <c r="I234" i="77" s="1"/>
  <c r="F234" i="77" s="1"/>
  <c r="K234" i="77"/>
  <c r="H234" i="77" s="1"/>
  <c r="E234" i="77" s="1"/>
  <c r="Z233" i="77"/>
  <c r="L233" i="77"/>
  <c r="I233" i="77" s="1"/>
  <c r="F233" i="77" s="1"/>
  <c r="K233" i="77"/>
  <c r="H233" i="77" s="1"/>
  <c r="E233" i="77" s="1"/>
  <c r="L87" i="77"/>
  <c r="I87" i="77" s="1"/>
  <c r="F87" i="77" s="1"/>
  <c r="K87" i="77"/>
  <c r="H87" i="77" s="1"/>
  <c r="E87" i="77" s="1"/>
  <c r="Z72" i="77"/>
  <c r="L72" i="77"/>
  <c r="I72" i="77" s="1"/>
  <c r="F72" i="77" s="1"/>
  <c r="K72" i="77"/>
  <c r="H72" i="77" s="1"/>
  <c r="E72" i="77" s="1"/>
  <c r="Z71" i="77"/>
  <c r="L71" i="77"/>
  <c r="I71" i="77" s="1"/>
  <c r="F71" i="77" s="1"/>
  <c r="K71" i="77"/>
  <c r="H71" i="77" s="1"/>
  <c r="E71" i="77" s="1"/>
  <c r="Z73" i="77"/>
  <c r="L73" i="77"/>
  <c r="I73" i="77" s="1"/>
  <c r="F73" i="77" s="1"/>
  <c r="K73" i="77"/>
  <c r="H73" i="77" s="1"/>
  <c r="E73" i="77" s="1"/>
  <c r="Z69" i="77"/>
  <c r="L69" i="77"/>
  <c r="I69" i="77" s="1"/>
  <c r="F69" i="77" s="1"/>
  <c r="K69" i="77"/>
  <c r="H69" i="77" s="1"/>
  <c r="E69" i="77" s="1"/>
  <c r="Z70" i="77"/>
  <c r="L70" i="77"/>
  <c r="I70" i="77" s="1"/>
  <c r="F70" i="77" s="1"/>
  <c r="K70" i="77"/>
  <c r="H70" i="77" s="1"/>
  <c r="E70" i="77" s="1"/>
  <c r="Z65" i="77"/>
  <c r="L65" i="77"/>
  <c r="I65" i="77" s="1"/>
  <c r="F65" i="77" s="1"/>
  <c r="K65" i="77"/>
  <c r="H65" i="77" s="1"/>
  <c r="E65" i="77" s="1"/>
  <c r="Z56" i="77"/>
  <c r="L56" i="77"/>
  <c r="I56" i="77" s="1"/>
  <c r="F56" i="77" s="1"/>
  <c r="K56" i="77"/>
  <c r="H56" i="77" s="1"/>
  <c r="E56" i="77" s="1"/>
  <c r="Z55" i="77"/>
  <c r="L55" i="77"/>
  <c r="I55" i="77" s="1"/>
  <c r="F55" i="77" s="1"/>
  <c r="K55" i="77"/>
  <c r="H55" i="77" s="1"/>
  <c r="E55" i="77" s="1"/>
  <c r="Z54" i="77"/>
  <c r="L54" i="77"/>
  <c r="I54" i="77" s="1"/>
  <c r="F54" i="77" s="1"/>
  <c r="K54" i="77"/>
  <c r="H54" i="77" s="1"/>
  <c r="E54" i="77" s="1"/>
  <c r="K27" i="77"/>
  <c r="H27" i="77" s="1"/>
  <c r="E27" i="77" s="1"/>
  <c r="L27" i="77"/>
  <c r="I27" i="77" s="1"/>
  <c r="F27" i="77" s="1"/>
  <c r="K28" i="77"/>
  <c r="H28" i="77" s="1"/>
  <c r="E28" i="77" s="1"/>
  <c r="L28" i="77"/>
  <c r="I28" i="77" s="1"/>
  <c r="F28" i="77" s="1"/>
  <c r="Z23" i="77"/>
  <c r="L23" i="77"/>
  <c r="I23" i="77" s="1"/>
  <c r="F23" i="77" s="1"/>
  <c r="K23" i="77"/>
  <c r="H23" i="77" s="1"/>
  <c r="E23" i="77" s="1"/>
  <c r="Z22" i="77"/>
  <c r="L22" i="77"/>
  <c r="I22" i="77" s="1"/>
  <c r="F22" i="77" s="1"/>
  <c r="K22" i="77"/>
  <c r="H22" i="77" s="1"/>
  <c r="E22" i="77" s="1"/>
  <c r="Z52" i="77"/>
  <c r="L52" i="77"/>
  <c r="I52" i="77" s="1"/>
  <c r="F52" i="77" s="1"/>
  <c r="K52" i="77"/>
  <c r="H52" i="77" s="1"/>
  <c r="E52" i="77" s="1"/>
  <c r="Z51" i="77"/>
  <c r="L51" i="77"/>
  <c r="I51" i="77" s="1"/>
  <c r="F51" i="77" s="1"/>
  <c r="K51" i="77"/>
  <c r="H51" i="77" s="1"/>
  <c r="E51" i="77" s="1"/>
  <c r="Z44" i="77"/>
  <c r="Z45" i="77"/>
  <c r="Z46" i="77"/>
  <c r="Z47" i="77"/>
  <c r="Z48" i="77"/>
  <c r="Z18" i="77"/>
  <c r="Z19" i="77"/>
  <c r="Z20" i="77"/>
  <c r="Z21" i="77"/>
  <c r="Z36" i="77"/>
  <c r="Z37" i="77"/>
  <c r="Z29" i="77"/>
  <c r="Z30" i="77"/>
  <c r="Z14" i="77"/>
  <c r="Z15" i="77"/>
  <c r="Z57" i="77"/>
  <c r="Z16" i="77"/>
  <c r="Z17" i="77"/>
  <c r="Z38" i="77"/>
  <c r="Z39" i="77"/>
  <c r="Z40" i="77"/>
  <c r="Z41" i="77"/>
  <c r="Z42" i="77"/>
  <c r="Z43" i="77"/>
  <c r="Z34" i="77"/>
  <c r="Z35" i="77"/>
  <c r="Z27" i="77"/>
  <c r="Z28" i="77"/>
  <c r="Z24" i="77"/>
  <c r="Z25" i="77"/>
  <c r="Z58" i="77"/>
  <c r="Z59" i="77"/>
  <c r="Z60" i="77"/>
  <c r="Z61" i="77"/>
  <c r="Z31" i="77"/>
  <c r="Z32" i="77"/>
  <c r="Z33" i="77"/>
  <c r="Z62" i="77"/>
  <c r="Z63" i="77"/>
  <c r="Z64" i="77"/>
  <c r="Z49" i="77"/>
  <c r="Z50" i="77"/>
  <c r="Z26" i="77"/>
  <c r="Z67" i="77"/>
  <c r="Z68" i="77"/>
  <c r="Z66" i="77"/>
  <c r="Z53" i="77"/>
  <c r="Z74" i="77"/>
  <c r="Z13" i="77"/>
  <c r="L21" i="77"/>
  <c r="I21" i="77" s="1"/>
  <c r="F21" i="77" s="1"/>
  <c r="K21" i="77"/>
  <c r="H21" i="77" s="1"/>
  <c r="E21" i="77" s="1"/>
  <c r="L19" i="77"/>
  <c r="I19" i="77" s="1"/>
  <c r="F19" i="77" s="1"/>
  <c r="K19" i="77"/>
  <c r="H19" i="77" s="1"/>
  <c r="E19" i="77" s="1"/>
  <c r="Z252" i="77"/>
  <c r="L252" i="77"/>
  <c r="I252" i="77" s="1"/>
  <c r="F252" i="77" s="1"/>
  <c r="K252" i="77"/>
  <c r="H252" i="77" s="1"/>
  <c r="E252" i="77" s="1"/>
  <c r="Z251" i="77"/>
  <c r="L251" i="77"/>
  <c r="I251" i="77" s="1"/>
  <c r="F251" i="77" s="1"/>
  <c r="K251" i="77"/>
  <c r="H251" i="77" s="1"/>
  <c r="E251" i="77" s="1"/>
  <c r="Z250" i="77"/>
  <c r="L250" i="77"/>
  <c r="I250" i="77" s="1"/>
  <c r="F250" i="77" s="1"/>
  <c r="K250" i="77"/>
  <c r="H250" i="77" s="1"/>
  <c r="E250" i="77" s="1"/>
  <c r="AB249" i="77"/>
  <c r="Z249" i="77"/>
  <c r="L249" i="77"/>
  <c r="I249" i="77" s="1"/>
  <c r="K249" i="77"/>
  <c r="H249" i="77" s="1"/>
  <c r="AB248" i="77"/>
  <c r="Z248" i="77"/>
  <c r="L248" i="77"/>
  <c r="I248" i="77" s="1"/>
  <c r="K248" i="77"/>
  <c r="H248" i="77" s="1"/>
  <c r="AB247" i="77"/>
  <c r="Z247" i="77"/>
  <c r="L247" i="77"/>
  <c r="I247" i="77" s="1"/>
  <c r="K247" i="77"/>
  <c r="H247" i="77" s="1"/>
  <c r="AB246" i="77"/>
  <c r="Z246" i="77"/>
  <c r="L246" i="77"/>
  <c r="I246" i="77" s="1"/>
  <c r="F246" i="77" s="1"/>
  <c r="K246" i="77"/>
  <c r="H246" i="77" s="1"/>
  <c r="E246" i="77" s="1"/>
  <c r="AB245" i="77"/>
  <c r="Z245" i="77"/>
  <c r="L245" i="77"/>
  <c r="I245" i="77" s="1"/>
  <c r="F245" i="77" s="1"/>
  <c r="K245" i="77"/>
  <c r="H245" i="77" s="1"/>
  <c r="E245" i="77" s="1"/>
  <c r="Z244" i="77"/>
  <c r="L244" i="77"/>
  <c r="I244" i="77" s="1"/>
  <c r="F244" i="77" s="1"/>
  <c r="K244" i="77"/>
  <c r="H244" i="77" s="1"/>
  <c r="E244" i="77" s="1"/>
  <c r="AV243" i="77"/>
  <c r="Z243" i="77"/>
  <c r="L243" i="77"/>
  <c r="I243" i="77" s="1"/>
  <c r="F243" i="77" s="1"/>
  <c r="K243" i="77"/>
  <c r="H243" i="77" s="1"/>
  <c r="E243" i="77" s="1"/>
  <c r="Z242" i="77"/>
  <c r="L242" i="77"/>
  <c r="I242" i="77" s="1"/>
  <c r="F242" i="77" s="1"/>
  <c r="K242" i="77"/>
  <c r="H242" i="77" s="1"/>
  <c r="E242" i="77" s="1"/>
  <c r="Z241" i="77"/>
  <c r="Z240" i="77"/>
  <c r="Z239" i="77"/>
  <c r="L239" i="77"/>
  <c r="I239" i="77" s="1"/>
  <c r="F239" i="77" s="1"/>
  <c r="K239" i="77"/>
  <c r="H239" i="77" s="1"/>
  <c r="E239" i="77" s="1"/>
  <c r="Z238" i="77"/>
  <c r="L238" i="77"/>
  <c r="I238" i="77" s="1"/>
  <c r="F238" i="77" s="1"/>
  <c r="K238" i="77"/>
  <c r="H238" i="77" s="1"/>
  <c r="E238" i="77" s="1"/>
  <c r="Z237" i="77"/>
  <c r="L237" i="77"/>
  <c r="I237" i="77" s="1"/>
  <c r="F237" i="77" s="1"/>
  <c r="K237" i="77"/>
  <c r="H237" i="77" s="1"/>
  <c r="E237" i="77" s="1"/>
  <c r="Z236" i="77"/>
  <c r="Z235" i="77"/>
  <c r="Z232" i="77"/>
  <c r="L232" i="77"/>
  <c r="I232" i="77" s="1"/>
  <c r="F232" i="77" s="1"/>
  <c r="K232" i="77"/>
  <c r="H232" i="77" s="1"/>
  <c r="E232" i="77" s="1"/>
  <c r="Z231" i="77"/>
  <c r="L231" i="77"/>
  <c r="I231" i="77" s="1"/>
  <c r="F231" i="77" s="1"/>
  <c r="K231" i="77"/>
  <c r="H231" i="77" s="1"/>
  <c r="E231" i="77" s="1"/>
  <c r="Z230" i="77"/>
  <c r="L230" i="77"/>
  <c r="I230" i="77" s="1"/>
  <c r="F230" i="77" s="1"/>
  <c r="K230" i="77"/>
  <c r="H230" i="77" s="1"/>
  <c r="E230" i="77" s="1"/>
  <c r="Z229" i="77"/>
  <c r="L229" i="77"/>
  <c r="I229" i="77" s="1"/>
  <c r="F229" i="77" s="1"/>
  <c r="K229" i="77"/>
  <c r="H229" i="77" s="1"/>
  <c r="E229" i="77" s="1"/>
  <c r="Z228" i="77"/>
  <c r="L228" i="77"/>
  <c r="I228" i="77" s="1"/>
  <c r="F228" i="77" s="1"/>
  <c r="K228" i="77"/>
  <c r="H228" i="77" s="1"/>
  <c r="E228" i="77" s="1"/>
  <c r="Z227" i="77"/>
  <c r="L227" i="77"/>
  <c r="I227" i="77" s="1"/>
  <c r="F227" i="77" s="1"/>
  <c r="K227" i="77"/>
  <c r="H227" i="77" s="1"/>
  <c r="E227" i="77" s="1"/>
  <c r="Z226" i="77"/>
  <c r="L226" i="77"/>
  <c r="I226" i="77" s="1"/>
  <c r="F226" i="77" s="1"/>
  <c r="K226" i="77"/>
  <c r="H226" i="77" s="1"/>
  <c r="E226" i="77" s="1"/>
  <c r="Z225" i="77"/>
  <c r="L225" i="77"/>
  <c r="I225" i="77" s="1"/>
  <c r="F225" i="77" s="1"/>
  <c r="K225" i="77"/>
  <c r="H225" i="77" s="1"/>
  <c r="E225" i="77" s="1"/>
  <c r="Z224" i="77"/>
  <c r="L224" i="77"/>
  <c r="I224" i="77" s="1"/>
  <c r="K224" i="77"/>
  <c r="H224" i="77" s="1"/>
  <c r="Z223" i="77"/>
  <c r="L223" i="77"/>
  <c r="I223" i="77" s="1"/>
  <c r="K223" i="77"/>
  <c r="H223" i="77" s="1"/>
  <c r="Z222" i="77"/>
  <c r="L222" i="77"/>
  <c r="I222" i="77" s="1"/>
  <c r="F222" i="77" s="1"/>
  <c r="K222" i="77"/>
  <c r="H222" i="77" s="1"/>
  <c r="E222" i="77" s="1"/>
  <c r="Z221" i="77"/>
  <c r="L221" i="77"/>
  <c r="I221" i="77" s="1"/>
  <c r="F221" i="77" s="1"/>
  <c r="K221" i="77"/>
  <c r="H221" i="77" s="1"/>
  <c r="E221" i="77" s="1"/>
  <c r="Z220" i="77"/>
  <c r="L220" i="77"/>
  <c r="I220" i="77" s="1"/>
  <c r="F220" i="77" s="1"/>
  <c r="K220" i="77"/>
  <c r="H220" i="77" s="1"/>
  <c r="E220" i="77" s="1"/>
  <c r="Z219" i="77"/>
  <c r="Z218" i="77"/>
  <c r="Z217" i="77"/>
  <c r="L217" i="77"/>
  <c r="I217" i="77" s="1"/>
  <c r="F217" i="77" s="1"/>
  <c r="K217" i="77"/>
  <c r="H217" i="77" s="1"/>
  <c r="E217" i="77" s="1"/>
  <c r="Z216" i="77"/>
  <c r="L216" i="77"/>
  <c r="I216" i="77" s="1"/>
  <c r="F216" i="77" s="1"/>
  <c r="K216" i="77"/>
  <c r="H216" i="77" s="1"/>
  <c r="E216" i="77" s="1"/>
  <c r="Z215" i="77"/>
  <c r="Z214" i="77"/>
  <c r="L214" i="77"/>
  <c r="I214" i="77" s="1"/>
  <c r="K214" i="77"/>
  <c r="H214" i="77" s="1"/>
  <c r="Z213" i="77"/>
  <c r="L213" i="77"/>
  <c r="I213" i="77" s="1"/>
  <c r="F213" i="77" s="1"/>
  <c r="K213" i="77"/>
  <c r="H213" i="77" s="1"/>
  <c r="E213" i="77" s="1"/>
  <c r="Z212" i="77"/>
  <c r="L212" i="77"/>
  <c r="I212" i="77" s="1"/>
  <c r="F212" i="77" s="1"/>
  <c r="K212" i="77"/>
  <c r="H212" i="77" s="1"/>
  <c r="E212" i="77" s="1"/>
  <c r="Z211" i="77"/>
  <c r="L211" i="77"/>
  <c r="I211" i="77" s="1"/>
  <c r="F211" i="77" s="1"/>
  <c r="K211" i="77"/>
  <c r="H211" i="77" s="1"/>
  <c r="E211" i="77" s="1"/>
  <c r="Z210" i="77"/>
  <c r="L210" i="77"/>
  <c r="I210" i="77" s="1"/>
  <c r="F210" i="77" s="1"/>
  <c r="K210" i="77"/>
  <c r="H210" i="77" s="1"/>
  <c r="E210" i="77" s="1"/>
  <c r="Z209" i="77"/>
  <c r="L209" i="77"/>
  <c r="I209" i="77" s="1"/>
  <c r="F209" i="77" s="1"/>
  <c r="K209" i="77"/>
  <c r="H209" i="77" s="1"/>
  <c r="E209" i="77" s="1"/>
  <c r="Z208" i="77"/>
  <c r="L208" i="77"/>
  <c r="I208" i="77" s="1"/>
  <c r="F208" i="77" s="1"/>
  <c r="K208" i="77"/>
  <c r="H208" i="77" s="1"/>
  <c r="E208" i="77" s="1"/>
  <c r="Z207" i="77"/>
  <c r="L207" i="77"/>
  <c r="I207" i="77" s="1"/>
  <c r="K207" i="77"/>
  <c r="H207" i="77" s="1"/>
  <c r="Z206" i="77"/>
  <c r="L206" i="77"/>
  <c r="I206" i="77" s="1"/>
  <c r="K206" i="77"/>
  <c r="H206" i="77" s="1"/>
  <c r="Z205" i="77"/>
  <c r="L205" i="77"/>
  <c r="I205" i="77" s="1"/>
  <c r="F205" i="77" s="1"/>
  <c r="K205" i="77"/>
  <c r="H205" i="77" s="1"/>
  <c r="E205" i="77" s="1"/>
  <c r="Z202" i="77"/>
  <c r="L202" i="77"/>
  <c r="I202" i="77" s="1"/>
  <c r="F202" i="77" s="1"/>
  <c r="K202" i="77"/>
  <c r="H202" i="77" s="1"/>
  <c r="E202" i="77" s="1"/>
  <c r="Z199" i="77"/>
  <c r="L199" i="77"/>
  <c r="I199" i="77" s="1"/>
  <c r="F199" i="77" s="1"/>
  <c r="K199" i="77"/>
  <c r="H199" i="77" s="1"/>
  <c r="E199" i="77" s="1"/>
  <c r="Z197" i="77"/>
  <c r="L197" i="77"/>
  <c r="I197" i="77" s="1"/>
  <c r="F197" i="77" s="1"/>
  <c r="K197" i="77"/>
  <c r="H197" i="77" s="1"/>
  <c r="E197" i="77" s="1"/>
  <c r="Z196" i="77"/>
  <c r="L196" i="77"/>
  <c r="I196" i="77" s="1"/>
  <c r="F196" i="77" s="1"/>
  <c r="K196" i="77"/>
  <c r="H196" i="77" s="1"/>
  <c r="E196" i="77" s="1"/>
  <c r="Z195" i="77"/>
  <c r="L195" i="77"/>
  <c r="I195" i="77" s="1"/>
  <c r="F195" i="77" s="1"/>
  <c r="K195" i="77"/>
  <c r="H195" i="77" s="1"/>
  <c r="E195" i="77" s="1"/>
  <c r="Z194" i="77"/>
  <c r="Z193" i="77"/>
  <c r="L193" i="77"/>
  <c r="I193" i="77" s="1"/>
  <c r="K193" i="77"/>
  <c r="H193" i="77" s="1"/>
  <c r="Z192" i="77"/>
  <c r="L192" i="77"/>
  <c r="I192" i="77" s="1"/>
  <c r="F192" i="77" s="1"/>
  <c r="K192" i="77"/>
  <c r="H192" i="77" s="1"/>
  <c r="E192" i="77" s="1"/>
  <c r="Z191" i="77"/>
  <c r="L191" i="77"/>
  <c r="I191" i="77" s="1"/>
  <c r="F191" i="77" s="1"/>
  <c r="K191" i="77"/>
  <c r="H191" i="77" s="1"/>
  <c r="E191" i="77" s="1"/>
  <c r="Z190" i="77"/>
  <c r="L190" i="77"/>
  <c r="I190" i="77" s="1"/>
  <c r="F190" i="77" s="1"/>
  <c r="K190" i="77"/>
  <c r="H190" i="77" s="1"/>
  <c r="E190" i="77" s="1"/>
  <c r="Z189" i="77"/>
  <c r="L189" i="77"/>
  <c r="I189" i="77" s="1"/>
  <c r="F189" i="77" s="1"/>
  <c r="K189" i="77"/>
  <c r="H189" i="77" s="1"/>
  <c r="E189" i="77" s="1"/>
  <c r="Z188" i="77"/>
  <c r="L188" i="77"/>
  <c r="I188" i="77" s="1"/>
  <c r="F188" i="77" s="1"/>
  <c r="K188" i="77"/>
  <c r="H188" i="77" s="1"/>
  <c r="E188" i="77" s="1"/>
  <c r="Z187" i="77"/>
  <c r="L187" i="77"/>
  <c r="I187" i="77" s="1"/>
  <c r="F187" i="77" s="1"/>
  <c r="K187" i="77"/>
  <c r="H187" i="77" s="1"/>
  <c r="E187" i="77" s="1"/>
  <c r="Z186" i="77"/>
  <c r="L186" i="77"/>
  <c r="I186" i="77" s="1"/>
  <c r="F186" i="77" s="1"/>
  <c r="K186" i="77"/>
  <c r="H186" i="77" s="1"/>
  <c r="E186" i="77" s="1"/>
  <c r="Z185" i="77"/>
  <c r="Z184" i="77"/>
  <c r="Z183" i="77"/>
  <c r="L183" i="77"/>
  <c r="I183" i="77" s="1"/>
  <c r="F183" i="77" s="1"/>
  <c r="K183" i="77"/>
  <c r="H183" i="77" s="1"/>
  <c r="E183" i="77" s="1"/>
  <c r="Z182" i="77"/>
  <c r="L182" i="77"/>
  <c r="I182" i="77" s="1"/>
  <c r="F182" i="77" s="1"/>
  <c r="K182" i="77"/>
  <c r="H182" i="77" s="1"/>
  <c r="E182" i="77" s="1"/>
  <c r="Z181" i="77"/>
  <c r="Z180" i="77"/>
  <c r="Z179" i="77"/>
  <c r="L179" i="77"/>
  <c r="I179" i="77" s="1"/>
  <c r="F179" i="77" s="1"/>
  <c r="K179" i="77"/>
  <c r="H179" i="77" s="1"/>
  <c r="E179" i="77" s="1"/>
  <c r="Z178" i="77"/>
  <c r="L178" i="77"/>
  <c r="I178" i="77" s="1"/>
  <c r="F178" i="77" s="1"/>
  <c r="K178" i="77"/>
  <c r="H178" i="77" s="1"/>
  <c r="E178" i="77" s="1"/>
  <c r="Z177" i="77"/>
  <c r="L177" i="77"/>
  <c r="I177" i="77" s="1"/>
  <c r="F177" i="77" s="1"/>
  <c r="K177" i="77"/>
  <c r="H177" i="77" s="1"/>
  <c r="E177" i="77" s="1"/>
  <c r="Z176" i="77"/>
  <c r="L176" i="77"/>
  <c r="I176" i="77" s="1"/>
  <c r="F176" i="77" s="1"/>
  <c r="K176" i="77"/>
  <c r="H176" i="77" s="1"/>
  <c r="E176" i="77" s="1"/>
  <c r="Z175" i="77"/>
  <c r="L175" i="77"/>
  <c r="I175" i="77" s="1"/>
  <c r="F175" i="77" s="1"/>
  <c r="K175" i="77"/>
  <c r="H175" i="77" s="1"/>
  <c r="E175" i="77" s="1"/>
  <c r="Z174" i="77"/>
  <c r="L174" i="77"/>
  <c r="I174" i="77" s="1"/>
  <c r="F174" i="77" s="1"/>
  <c r="K174" i="77"/>
  <c r="H174" i="77" s="1"/>
  <c r="E174" i="77" s="1"/>
  <c r="Z173" i="77"/>
  <c r="L173" i="77"/>
  <c r="I173" i="77" s="1"/>
  <c r="F173" i="77" s="1"/>
  <c r="K173" i="77"/>
  <c r="H173" i="77" s="1"/>
  <c r="E173" i="77" s="1"/>
  <c r="Z172" i="77"/>
  <c r="L172" i="77"/>
  <c r="I172" i="77" s="1"/>
  <c r="F172" i="77" s="1"/>
  <c r="K172" i="77"/>
  <c r="H172" i="77" s="1"/>
  <c r="E172" i="77" s="1"/>
  <c r="Z171" i="77"/>
  <c r="L171" i="77"/>
  <c r="I171" i="77" s="1"/>
  <c r="F171" i="77" s="1"/>
  <c r="K171" i="77"/>
  <c r="H171" i="77" s="1"/>
  <c r="E171" i="77" s="1"/>
  <c r="Z170" i="77"/>
  <c r="L170" i="77"/>
  <c r="I170" i="77" s="1"/>
  <c r="F170" i="77" s="1"/>
  <c r="K170" i="77"/>
  <c r="H170" i="77" s="1"/>
  <c r="E170" i="77" s="1"/>
  <c r="Z169" i="77"/>
  <c r="L169" i="77"/>
  <c r="I169" i="77" s="1"/>
  <c r="F169" i="77" s="1"/>
  <c r="K169" i="77"/>
  <c r="H169" i="77" s="1"/>
  <c r="E169" i="77" s="1"/>
  <c r="Z168" i="77"/>
  <c r="L168" i="77"/>
  <c r="I168" i="77" s="1"/>
  <c r="F168" i="77" s="1"/>
  <c r="K168" i="77"/>
  <c r="H168" i="77" s="1"/>
  <c r="E168" i="77" s="1"/>
  <c r="Z167" i="77"/>
  <c r="L167" i="77"/>
  <c r="I167" i="77" s="1"/>
  <c r="F167" i="77" s="1"/>
  <c r="K167" i="77"/>
  <c r="H167" i="77" s="1"/>
  <c r="E167" i="77" s="1"/>
  <c r="Z166" i="77"/>
  <c r="L166" i="77"/>
  <c r="I166" i="77" s="1"/>
  <c r="F166" i="77" s="1"/>
  <c r="K166" i="77"/>
  <c r="H166" i="77" s="1"/>
  <c r="E166" i="77" s="1"/>
  <c r="Z165" i="77"/>
  <c r="L165" i="77"/>
  <c r="I165" i="77" s="1"/>
  <c r="F165" i="77" s="1"/>
  <c r="K165" i="77"/>
  <c r="H165" i="77" s="1"/>
  <c r="E165" i="77" s="1"/>
  <c r="Z164" i="77"/>
  <c r="L164" i="77"/>
  <c r="I164" i="77" s="1"/>
  <c r="F164" i="77" s="1"/>
  <c r="K164" i="77"/>
  <c r="H164" i="77" s="1"/>
  <c r="E164" i="77" s="1"/>
  <c r="Z163" i="77"/>
  <c r="L163" i="77"/>
  <c r="I163" i="77" s="1"/>
  <c r="F163" i="77" s="1"/>
  <c r="K163" i="77"/>
  <c r="H163" i="77" s="1"/>
  <c r="E163" i="77" s="1"/>
  <c r="Z162" i="77"/>
  <c r="L162" i="77"/>
  <c r="I162" i="77" s="1"/>
  <c r="F162" i="77" s="1"/>
  <c r="K162" i="77"/>
  <c r="H162" i="77" s="1"/>
  <c r="E162" i="77" s="1"/>
  <c r="Z161" i="77"/>
  <c r="L161" i="77"/>
  <c r="I161" i="77" s="1"/>
  <c r="F161" i="77" s="1"/>
  <c r="K161" i="77"/>
  <c r="H161" i="77" s="1"/>
  <c r="E161" i="77" s="1"/>
  <c r="Z160" i="77"/>
  <c r="L160" i="77"/>
  <c r="I160" i="77" s="1"/>
  <c r="K160" i="77"/>
  <c r="H160" i="77" s="1"/>
  <c r="Z159" i="77"/>
  <c r="L159" i="77"/>
  <c r="I159" i="77" s="1"/>
  <c r="K159" i="77"/>
  <c r="H159" i="77" s="1"/>
  <c r="Z158" i="77"/>
  <c r="L158" i="77"/>
  <c r="I158" i="77" s="1"/>
  <c r="K158" i="77"/>
  <c r="H158" i="77" s="1"/>
  <c r="Z157" i="77"/>
  <c r="L157" i="77"/>
  <c r="I157" i="77" s="1"/>
  <c r="F157" i="77" s="1"/>
  <c r="K157" i="77"/>
  <c r="H157" i="77" s="1"/>
  <c r="E157" i="77" s="1"/>
  <c r="Z156" i="77"/>
  <c r="L156" i="77"/>
  <c r="I156" i="77" s="1"/>
  <c r="F156" i="77" s="1"/>
  <c r="K156" i="77"/>
  <c r="H156" i="77" s="1"/>
  <c r="E156" i="77" s="1"/>
  <c r="Z155" i="77"/>
  <c r="L155" i="77"/>
  <c r="I155" i="77" s="1"/>
  <c r="F155" i="77" s="1"/>
  <c r="K155" i="77"/>
  <c r="H155" i="77" s="1"/>
  <c r="E155" i="77" s="1"/>
  <c r="Z154" i="77"/>
  <c r="Z153" i="77"/>
  <c r="Z152" i="77"/>
  <c r="L152" i="77"/>
  <c r="I152" i="77" s="1"/>
  <c r="F152" i="77" s="1"/>
  <c r="K152" i="77"/>
  <c r="H152" i="77" s="1"/>
  <c r="E152" i="77" s="1"/>
  <c r="Z151" i="77"/>
  <c r="L151" i="77"/>
  <c r="I151" i="77" s="1"/>
  <c r="F151" i="77" s="1"/>
  <c r="K151" i="77"/>
  <c r="H151" i="77" s="1"/>
  <c r="E151" i="77" s="1"/>
  <c r="Z150" i="77"/>
  <c r="L150" i="77"/>
  <c r="I150" i="77" s="1"/>
  <c r="F150" i="77" s="1"/>
  <c r="K150" i="77"/>
  <c r="H150" i="77" s="1"/>
  <c r="E150" i="77" s="1"/>
  <c r="Z149" i="77"/>
  <c r="Z148" i="77"/>
  <c r="Z147" i="77"/>
  <c r="L147" i="77"/>
  <c r="I147" i="77" s="1"/>
  <c r="F147" i="77" s="1"/>
  <c r="K147" i="77"/>
  <c r="H147" i="77" s="1"/>
  <c r="E147" i="77" s="1"/>
  <c r="L146" i="77"/>
  <c r="I146" i="77" s="1"/>
  <c r="F146" i="77" s="1"/>
  <c r="K146" i="77"/>
  <c r="H146" i="77" s="1"/>
  <c r="E146" i="77" s="1"/>
  <c r="L145" i="77"/>
  <c r="I145" i="77" s="1"/>
  <c r="F145" i="77" s="1"/>
  <c r="K145" i="77"/>
  <c r="H145" i="77" s="1"/>
  <c r="E145" i="77" s="1"/>
  <c r="L144" i="77"/>
  <c r="I144" i="77" s="1"/>
  <c r="F144" i="77" s="1"/>
  <c r="K144" i="77"/>
  <c r="H144" i="77" s="1"/>
  <c r="E144" i="77" s="1"/>
  <c r="L143" i="77"/>
  <c r="I143" i="77" s="1"/>
  <c r="F143" i="77" s="1"/>
  <c r="K143" i="77"/>
  <c r="H143" i="77" s="1"/>
  <c r="E143" i="77" s="1"/>
  <c r="L142" i="77"/>
  <c r="I142" i="77" s="1"/>
  <c r="F142" i="77" s="1"/>
  <c r="K142" i="77"/>
  <c r="H142" i="77" s="1"/>
  <c r="E142" i="77" s="1"/>
  <c r="L139" i="77"/>
  <c r="I139" i="77" s="1"/>
  <c r="F139" i="77" s="1"/>
  <c r="K139" i="77"/>
  <c r="H139" i="77" s="1"/>
  <c r="E139" i="77" s="1"/>
  <c r="L141" i="77"/>
  <c r="I141" i="77" s="1"/>
  <c r="F141" i="77" s="1"/>
  <c r="K141" i="77"/>
  <c r="H141" i="77" s="1"/>
  <c r="E141" i="77" s="1"/>
  <c r="L140" i="77"/>
  <c r="I140" i="77" s="1"/>
  <c r="F140" i="77" s="1"/>
  <c r="K140" i="77"/>
  <c r="H140" i="77" s="1"/>
  <c r="E140" i="77" s="1"/>
  <c r="L138" i="77"/>
  <c r="I138" i="77" s="1"/>
  <c r="F138" i="77" s="1"/>
  <c r="K138" i="77"/>
  <c r="H138" i="77" s="1"/>
  <c r="E138" i="77" s="1"/>
  <c r="L137" i="77"/>
  <c r="I137" i="77" s="1"/>
  <c r="F137" i="77" s="1"/>
  <c r="K137" i="77"/>
  <c r="H137" i="77" s="1"/>
  <c r="E137" i="77" s="1"/>
  <c r="L136" i="77"/>
  <c r="I136" i="77" s="1"/>
  <c r="F136" i="77" s="1"/>
  <c r="K136" i="77"/>
  <c r="H136" i="77" s="1"/>
  <c r="E136" i="77" s="1"/>
  <c r="L135" i="77"/>
  <c r="I135" i="77" s="1"/>
  <c r="F135" i="77" s="1"/>
  <c r="K135" i="77"/>
  <c r="H135" i="77" s="1"/>
  <c r="E135" i="77" s="1"/>
  <c r="L134" i="77"/>
  <c r="I134" i="77" s="1"/>
  <c r="F134" i="77" s="1"/>
  <c r="K134" i="77"/>
  <c r="H134" i="77" s="1"/>
  <c r="E134" i="77" s="1"/>
  <c r="L133" i="77"/>
  <c r="I133" i="77" s="1"/>
  <c r="F133" i="77" s="1"/>
  <c r="K133" i="77"/>
  <c r="H133" i="77" s="1"/>
  <c r="E133" i="77" s="1"/>
  <c r="L132" i="77"/>
  <c r="I132" i="77" s="1"/>
  <c r="F132" i="77" s="1"/>
  <c r="K132" i="77"/>
  <c r="H132" i="77" s="1"/>
  <c r="E132" i="77" s="1"/>
  <c r="L131" i="77"/>
  <c r="I131" i="77" s="1"/>
  <c r="F131" i="77" s="1"/>
  <c r="K131" i="77"/>
  <c r="H131" i="77" s="1"/>
  <c r="E131" i="77" s="1"/>
  <c r="L130" i="77"/>
  <c r="I130" i="77" s="1"/>
  <c r="F130" i="77" s="1"/>
  <c r="K130" i="77"/>
  <c r="H130" i="77" s="1"/>
  <c r="E130" i="77" s="1"/>
  <c r="L129" i="77"/>
  <c r="I129" i="77" s="1"/>
  <c r="F129" i="77" s="1"/>
  <c r="K129" i="77"/>
  <c r="H129" i="77" s="1"/>
  <c r="E129" i="77" s="1"/>
  <c r="L128" i="77"/>
  <c r="I128" i="77" s="1"/>
  <c r="F128" i="77" s="1"/>
  <c r="K128" i="77"/>
  <c r="H128" i="77" s="1"/>
  <c r="E128" i="77" s="1"/>
  <c r="L127" i="77"/>
  <c r="I127" i="77" s="1"/>
  <c r="F127" i="77" s="1"/>
  <c r="K127" i="77"/>
  <c r="H127" i="77" s="1"/>
  <c r="E127" i="77" s="1"/>
  <c r="L126" i="77"/>
  <c r="I126" i="77" s="1"/>
  <c r="F126" i="77" s="1"/>
  <c r="K126" i="77"/>
  <c r="H126" i="77" s="1"/>
  <c r="E126" i="77" s="1"/>
  <c r="L125" i="77"/>
  <c r="I125" i="77" s="1"/>
  <c r="F125" i="77" s="1"/>
  <c r="K125" i="77"/>
  <c r="H125" i="77" s="1"/>
  <c r="E125" i="77" s="1"/>
  <c r="L124" i="77"/>
  <c r="I124" i="77" s="1"/>
  <c r="F124" i="77" s="1"/>
  <c r="K124" i="77"/>
  <c r="H124" i="77" s="1"/>
  <c r="E124" i="77" s="1"/>
  <c r="L123" i="77"/>
  <c r="I123" i="77" s="1"/>
  <c r="F123" i="77" s="1"/>
  <c r="K123" i="77"/>
  <c r="H123" i="77" s="1"/>
  <c r="E123" i="77" s="1"/>
  <c r="L122" i="77"/>
  <c r="I122" i="77" s="1"/>
  <c r="F122" i="77" s="1"/>
  <c r="K122" i="77"/>
  <c r="H122" i="77" s="1"/>
  <c r="E122" i="77" s="1"/>
  <c r="L121" i="77"/>
  <c r="I121" i="77" s="1"/>
  <c r="F121" i="77" s="1"/>
  <c r="K121" i="77"/>
  <c r="H121" i="77" s="1"/>
  <c r="E121" i="77" s="1"/>
  <c r="L120" i="77"/>
  <c r="I120" i="77" s="1"/>
  <c r="F120" i="77" s="1"/>
  <c r="K120" i="77"/>
  <c r="H120" i="77" s="1"/>
  <c r="E120" i="77" s="1"/>
  <c r="L119" i="77"/>
  <c r="I119" i="77" s="1"/>
  <c r="K119" i="77"/>
  <c r="H119" i="77" s="1"/>
  <c r="Z118" i="77"/>
  <c r="Z117" i="77"/>
  <c r="L117" i="77"/>
  <c r="I117" i="77" s="1"/>
  <c r="F117" i="77" s="1"/>
  <c r="K117" i="77"/>
  <c r="H117" i="77" s="1"/>
  <c r="E117" i="77" s="1"/>
  <c r="Z116" i="77"/>
  <c r="L116" i="77"/>
  <c r="I116" i="77" s="1"/>
  <c r="F116" i="77" s="1"/>
  <c r="K116" i="77"/>
  <c r="H116" i="77" s="1"/>
  <c r="E116" i="77" s="1"/>
  <c r="Z115" i="77"/>
  <c r="L115" i="77"/>
  <c r="I115" i="77" s="1"/>
  <c r="F115" i="77" s="1"/>
  <c r="K115" i="77"/>
  <c r="H115" i="77" s="1"/>
  <c r="E115" i="77" s="1"/>
  <c r="Z114" i="77"/>
  <c r="L114" i="77"/>
  <c r="I114" i="77" s="1"/>
  <c r="F114" i="77" s="1"/>
  <c r="K114" i="77"/>
  <c r="H114" i="77" s="1"/>
  <c r="E114" i="77" s="1"/>
  <c r="Z113" i="77"/>
  <c r="L113" i="77"/>
  <c r="I113" i="77" s="1"/>
  <c r="F113" i="77" s="1"/>
  <c r="K113" i="77"/>
  <c r="H113" i="77" s="1"/>
  <c r="E113" i="77" s="1"/>
  <c r="Z112" i="77"/>
  <c r="L112" i="77"/>
  <c r="I112" i="77" s="1"/>
  <c r="F112" i="77" s="1"/>
  <c r="K112" i="77"/>
  <c r="H112" i="77" s="1"/>
  <c r="E112" i="77" s="1"/>
  <c r="Z111" i="77"/>
  <c r="L111" i="77"/>
  <c r="I111" i="77" s="1"/>
  <c r="K111" i="77"/>
  <c r="H111" i="77" s="1"/>
  <c r="L110" i="77"/>
  <c r="I110" i="77" s="1"/>
  <c r="F110" i="77" s="1"/>
  <c r="K110" i="77"/>
  <c r="H110" i="77" s="1"/>
  <c r="E110" i="77" s="1"/>
  <c r="Z109" i="77"/>
  <c r="L109" i="77"/>
  <c r="I109" i="77" s="1"/>
  <c r="F109" i="77" s="1"/>
  <c r="K109" i="77"/>
  <c r="H109" i="77" s="1"/>
  <c r="E109" i="77" s="1"/>
  <c r="Z108" i="77"/>
  <c r="L108" i="77"/>
  <c r="I108" i="77" s="1"/>
  <c r="F108" i="77" s="1"/>
  <c r="K108" i="77"/>
  <c r="H108" i="77" s="1"/>
  <c r="E108" i="77" s="1"/>
  <c r="Z107" i="77"/>
  <c r="L107" i="77"/>
  <c r="I107" i="77" s="1"/>
  <c r="F107" i="77" s="1"/>
  <c r="K107" i="77"/>
  <c r="H107" i="77" s="1"/>
  <c r="E107" i="77" s="1"/>
  <c r="Z106" i="77"/>
  <c r="L106" i="77"/>
  <c r="I106" i="77" s="1"/>
  <c r="F106" i="77" s="1"/>
  <c r="K106" i="77"/>
  <c r="H106" i="77" s="1"/>
  <c r="E106" i="77" s="1"/>
  <c r="Z105" i="77"/>
  <c r="L105" i="77"/>
  <c r="I105" i="77" s="1"/>
  <c r="F105" i="77" s="1"/>
  <c r="K105" i="77"/>
  <c r="H105" i="77" s="1"/>
  <c r="E105" i="77" s="1"/>
  <c r="Z104" i="77"/>
  <c r="L104" i="77"/>
  <c r="I104" i="77" s="1"/>
  <c r="K104" i="77"/>
  <c r="H104" i="77" s="1"/>
  <c r="Z103" i="77"/>
  <c r="L103" i="77"/>
  <c r="I103" i="77" s="1"/>
  <c r="F103" i="77" s="1"/>
  <c r="K103" i="77"/>
  <c r="H103" i="77" s="1"/>
  <c r="E103" i="77" s="1"/>
  <c r="Z102" i="77"/>
  <c r="L102" i="77"/>
  <c r="I102" i="77" s="1"/>
  <c r="F102" i="77" s="1"/>
  <c r="K102" i="77"/>
  <c r="H102" i="77" s="1"/>
  <c r="E102" i="77" s="1"/>
  <c r="Z101" i="77"/>
  <c r="L101" i="77"/>
  <c r="I101" i="77" s="1"/>
  <c r="F101" i="77" s="1"/>
  <c r="K101" i="77"/>
  <c r="H101" i="77" s="1"/>
  <c r="E101" i="77" s="1"/>
  <c r="Z100" i="77"/>
  <c r="L100" i="77"/>
  <c r="I100" i="77" s="1"/>
  <c r="K100" i="77"/>
  <c r="H100" i="77" s="1"/>
  <c r="Z99" i="77"/>
  <c r="L99" i="77"/>
  <c r="I99" i="77" s="1"/>
  <c r="F99" i="77" s="1"/>
  <c r="K99" i="77"/>
  <c r="H99" i="77" s="1"/>
  <c r="E99" i="77" s="1"/>
  <c r="Z98" i="77"/>
  <c r="L98" i="77"/>
  <c r="I98" i="77" s="1"/>
  <c r="F98" i="77" s="1"/>
  <c r="K98" i="77"/>
  <c r="H98" i="77" s="1"/>
  <c r="E98" i="77" s="1"/>
  <c r="Z97" i="77"/>
  <c r="L97" i="77"/>
  <c r="I97" i="77" s="1"/>
  <c r="F97" i="77" s="1"/>
  <c r="K97" i="77"/>
  <c r="H97" i="77" s="1"/>
  <c r="E97" i="77" s="1"/>
  <c r="Z96" i="77"/>
  <c r="L96" i="77"/>
  <c r="I96" i="77" s="1"/>
  <c r="K96" i="77"/>
  <c r="H96" i="77" s="1"/>
  <c r="Z95" i="77"/>
  <c r="L95" i="77"/>
  <c r="I95" i="77" s="1"/>
  <c r="F95" i="77" s="1"/>
  <c r="K95" i="77"/>
  <c r="H95" i="77" s="1"/>
  <c r="E95" i="77" s="1"/>
  <c r="Z94" i="77"/>
  <c r="L94" i="77"/>
  <c r="I94" i="77" s="1"/>
  <c r="F94" i="77" s="1"/>
  <c r="K94" i="77"/>
  <c r="H94" i="77" s="1"/>
  <c r="E94" i="77" s="1"/>
  <c r="Z93" i="77"/>
  <c r="L93" i="77"/>
  <c r="I93" i="77" s="1"/>
  <c r="F93" i="77" s="1"/>
  <c r="K93" i="77"/>
  <c r="H93" i="77" s="1"/>
  <c r="E93" i="77" s="1"/>
  <c r="Z92" i="77"/>
  <c r="L92" i="77"/>
  <c r="I92" i="77" s="1"/>
  <c r="F92" i="77" s="1"/>
  <c r="K92" i="77"/>
  <c r="H92" i="77" s="1"/>
  <c r="E92" i="77" s="1"/>
  <c r="Z91" i="77"/>
  <c r="L91" i="77"/>
  <c r="I91" i="77" s="1"/>
  <c r="F91" i="77" s="1"/>
  <c r="K91" i="77"/>
  <c r="H91" i="77" s="1"/>
  <c r="E91" i="77" s="1"/>
  <c r="Z90" i="77"/>
  <c r="L90" i="77"/>
  <c r="I90" i="77" s="1"/>
  <c r="K90" i="77"/>
  <c r="H90" i="77" s="1"/>
  <c r="Z89" i="77"/>
  <c r="L89" i="77"/>
  <c r="I89" i="77" s="1"/>
  <c r="K89" i="77"/>
  <c r="H89" i="77" s="1"/>
  <c r="L88" i="77"/>
  <c r="I88" i="77" s="1"/>
  <c r="F88" i="77" s="1"/>
  <c r="K88" i="77"/>
  <c r="H88" i="77" s="1"/>
  <c r="E88" i="77" s="1"/>
  <c r="L86" i="77"/>
  <c r="I86" i="77" s="1"/>
  <c r="F86" i="77" s="1"/>
  <c r="K86" i="77"/>
  <c r="H86" i="77" s="1"/>
  <c r="E86" i="77" s="1"/>
  <c r="L85" i="77"/>
  <c r="I85" i="77" s="1"/>
  <c r="F85" i="77" s="1"/>
  <c r="K85" i="77"/>
  <c r="H85" i="77" s="1"/>
  <c r="E85" i="77" s="1"/>
  <c r="L84" i="77"/>
  <c r="I84" i="77" s="1"/>
  <c r="F84" i="77" s="1"/>
  <c r="K84" i="77"/>
  <c r="H84" i="77" s="1"/>
  <c r="E84" i="77" s="1"/>
  <c r="L83" i="77"/>
  <c r="I83" i="77" s="1"/>
  <c r="F83" i="77" s="1"/>
  <c r="K83" i="77"/>
  <c r="H83" i="77" s="1"/>
  <c r="E83" i="77" s="1"/>
  <c r="L82" i="77"/>
  <c r="I82" i="77" s="1"/>
  <c r="F82" i="77" s="1"/>
  <c r="K82" i="77"/>
  <c r="H82" i="77" s="1"/>
  <c r="E82" i="77" s="1"/>
  <c r="L81" i="77"/>
  <c r="I81" i="77" s="1"/>
  <c r="F81" i="77" s="1"/>
  <c r="K81" i="77"/>
  <c r="H81" i="77" s="1"/>
  <c r="E81" i="77" s="1"/>
  <c r="L80" i="77"/>
  <c r="I80" i="77" s="1"/>
  <c r="F80" i="77" s="1"/>
  <c r="K80" i="77"/>
  <c r="H80" i="77" s="1"/>
  <c r="E80" i="77" s="1"/>
  <c r="L79" i="77"/>
  <c r="I79" i="77" s="1"/>
  <c r="F79" i="77" s="1"/>
  <c r="K79" i="77"/>
  <c r="H79" i="77" s="1"/>
  <c r="E79" i="77" s="1"/>
  <c r="L78" i="77"/>
  <c r="I78" i="77" s="1"/>
  <c r="F78" i="77" s="1"/>
  <c r="K78" i="77"/>
  <c r="H78" i="77" s="1"/>
  <c r="E78" i="77" s="1"/>
  <c r="L77" i="77"/>
  <c r="I77" i="77" s="1"/>
  <c r="F77" i="77" s="1"/>
  <c r="K77" i="77"/>
  <c r="H77" i="77" s="1"/>
  <c r="E77" i="77" s="1"/>
  <c r="L76" i="77"/>
  <c r="I76" i="77" s="1"/>
  <c r="K76" i="77"/>
  <c r="H76" i="77" s="1"/>
  <c r="Z75" i="77"/>
  <c r="L75" i="77"/>
  <c r="I75" i="77" s="1"/>
  <c r="K75" i="77"/>
  <c r="H75" i="77" s="1"/>
  <c r="L74" i="77"/>
  <c r="I74" i="77" s="1"/>
  <c r="F74" i="77" s="1"/>
  <c r="K74" i="77"/>
  <c r="H74" i="77" s="1"/>
  <c r="E74" i="77" s="1"/>
  <c r="L53" i="77"/>
  <c r="I53" i="77" s="1"/>
  <c r="F53" i="77" s="1"/>
  <c r="K53" i="77"/>
  <c r="H53" i="77" s="1"/>
  <c r="E53" i="77" s="1"/>
  <c r="L66" i="77"/>
  <c r="I66" i="77" s="1"/>
  <c r="F66" i="77" s="1"/>
  <c r="K66" i="77"/>
  <c r="H66" i="77" s="1"/>
  <c r="E66" i="77" s="1"/>
  <c r="L68" i="77"/>
  <c r="I68" i="77" s="1"/>
  <c r="F68" i="77" s="1"/>
  <c r="K68" i="77"/>
  <c r="H68" i="77" s="1"/>
  <c r="E68" i="77" s="1"/>
  <c r="L67" i="77"/>
  <c r="I67" i="77" s="1"/>
  <c r="F67" i="77" s="1"/>
  <c r="K67" i="77"/>
  <c r="H67" i="77" s="1"/>
  <c r="E67" i="77" s="1"/>
  <c r="L26" i="77"/>
  <c r="I26" i="77" s="1"/>
  <c r="F26" i="77" s="1"/>
  <c r="K26" i="77"/>
  <c r="H26" i="77" s="1"/>
  <c r="E26" i="77" s="1"/>
  <c r="L50" i="77"/>
  <c r="I50" i="77" s="1"/>
  <c r="F50" i="77" s="1"/>
  <c r="K50" i="77"/>
  <c r="H50" i="77" s="1"/>
  <c r="E50" i="77" s="1"/>
  <c r="L49" i="77"/>
  <c r="I49" i="77" s="1"/>
  <c r="F49" i="77" s="1"/>
  <c r="K49" i="77"/>
  <c r="H49" i="77" s="1"/>
  <c r="E49" i="77" s="1"/>
  <c r="L64" i="77"/>
  <c r="I64" i="77" s="1"/>
  <c r="F64" i="77" s="1"/>
  <c r="K64" i="77"/>
  <c r="H64" i="77" s="1"/>
  <c r="E64" i="77" s="1"/>
  <c r="L63" i="77"/>
  <c r="I63" i="77" s="1"/>
  <c r="F63" i="77" s="1"/>
  <c r="K63" i="77"/>
  <c r="H63" i="77" s="1"/>
  <c r="E63" i="77" s="1"/>
  <c r="L62" i="77"/>
  <c r="I62" i="77" s="1"/>
  <c r="F62" i="77" s="1"/>
  <c r="K62" i="77"/>
  <c r="H62" i="77" s="1"/>
  <c r="E62" i="77" s="1"/>
  <c r="L33" i="77"/>
  <c r="I33" i="77" s="1"/>
  <c r="F33" i="77" s="1"/>
  <c r="K33" i="77"/>
  <c r="H33" i="77" s="1"/>
  <c r="E33" i="77" s="1"/>
  <c r="L32" i="77"/>
  <c r="I32" i="77" s="1"/>
  <c r="F32" i="77" s="1"/>
  <c r="K32" i="77"/>
  <c r="H32" i="77" s="1"/>
  <c r="E32" i="77" s="1"/>
  <c r="L31" i="77"/>
  <c r="I31" i="77" s="1"/>
  <c r="F31" i="77" s="1"/>
  <c r="K31" i="77"/>
  <c r="H31" i="77" s="1"/>
  <c r="E31" i="77" s="1"/>
  <c r="L61" i="77"/>
  <c r="I61" i="77" s="1"/>
  <c r="F61" i="77" s="1"/>
  <c r="K61" i="77"/>
  <c r="H61" i="77" s="1"/>
  <c r="E61" i="77" s="1"/>
  <c r="L60" i="77"/>
  <c r="I60" i="77" s="1"/>
  <c r="F60" i="77" s="1"/>
  <c r="K60" i="77"/>
  <c r="H60" i="77" s="1"/>
  <c r="E60" i="77" s="1"/>
  <c r="L59" i="77"/>
  <c r="I59" i="77" s="1"/>
  <c r="F59" i="77" s="1"/>
  <c r="K59" i="77"/>
  <c r="H59" i="77" s="1"/>
  <c r="E59" i="77" s="1"/>
  <c r="L58" i="77"/>
  <c r="I58" i="77" s="1"/>
  <c r="F58" i="77" s="1"/>
  <c r="K58" i="77"/>
  <c r="H58" i="77" s="1"/>
  <c r="E58" i="77" s="1"/>
  <c r="L25" i="77"/>
  <c r="I25" i="77" s="1"/>
  <c r="F25" i="77" s="1"/>
  <c r="K25" i="77"/>
  <c r="H25" i="77" s="1"/>
  <c r="E25" i="77" s="1"/>
  <c r="L24" i="77"/>
  <c r="I24" i="77" s="1"/>
  <c r="F24" i="77" s="1"/>
  <c r="K24" i="77"/>
  <c r="H24" i="77" s="1"/>
  <c r="E24" i="77" s="1"/>
  <c r="L35" i="77"/>
  <c r="I35" i="77" s="1"/>
  <c r="F35" i="77" s="1"/>
  <c r="K35" i="77"/>
  <c r="H35" i="77" s="1"/>
  <c r="E35" i="77" s="1"/>
  <c r="L34" i="77"/>
  <c r="I34" i="77" s="1"/>
  <c r="F34" i="77" s="1"/>
  <c r="K34" i="77"/>
  <c r="H34" i="77" s="1"/>
  <c r="E34" i="77" s="1"/>
  <c r="L43" i="77"/>
  <c r="I43" i="77" s="1"/>
  <c r="F43" i="77" s="1"/>
  <c r="K43" i="77"/>
  <c r="H43" i="77" s="1"/>
  <c r="E43" i="77" s="1"/>
  <c r="L42" i="77"/>
  <c r="I42" i="77" s="1"/>
  <c r="F42" i="77" s="1"/>
  <c r="K42" i="77"/>
  <c r="H42" i="77" s="1"/>
  <c r="E42" i="77" s="1"/>
  <c r="L41" i="77"/>
  <c r="I41" i="77" s="1"/>
  <c r="F41" i="77" s="1"/>
  <c r="K41" i="77"/>
  <c r="H41" i="77" s="1"/>
  <c r="E41" i="77" s="1"/>
  <c r="L40" i="77"/>
  <c r="I40" i="77" s="1"/>
  <c r="F40" i="77" s="1"/>
  <c r="K40" i="77"/>
  <c r="H40" i="77" s="1"/>
  <c r="E40" i="77" s="1"/>
  <c r="L39" i="77"/>
  <c r="I39" i="77" s="1"/>
  <c r="F39" i="77" s="1"/>
  <c r="K39" i="77"/>
  <c r="H39" i="77" s="1"/>
  <c r="E39" i="77" s="1"/>
  <c r="L38" i="77"/>
  <c r="I38" i="77" s="1"/>
  <c r="F38" i="77" s="1"/>
  <c r="K38" i="77"/>
  <c r="H38" i="77" s="1"/>
  <c r="E38" i="77" s="1"/>
  <c r="L17" i="77"/>
  <c r="I17" i="77" s="1"/>
  <c r="F17" i="77" s="1"/>
  <c r="K17" i="77"/>
  <c r="H17" i="77" s="1"/>
  <c r="E17" i="77" s="1"/>
  <c r="L16" i="77"/>
  <c r="I16" i="77" s="1"/>
  <c r="F16" i="77" s="1"/>
  <c r="K16" i="77"/>
  <c r="H16" i="77" s="1"/>
  <c r="E16" i="77" s="1"/>
  <c r="L57" i="77"/>
  <c r="I57" i="77" s="1"/>
  <c r="F57" i="77" s="1"/>
  <c r="K57" i="77"/>
  <c r="H57" i="77" s="1"/>
  <c r="E57" i="77" s="1"/>
  <c r="L15" i="77"/>
  <c r="I15" i="77" s="1"/>
  <c r="F15" i="77" s="1"/>
  <c r="K15" i="77"/>
  <c r="H15" i="77" s="1"/>
  <c r="E15" i="77" s="1"/>
  <c r="L14" i="77"/>
  <c r="I14" i="77" s="1"/>
  <c r="F14" i="77" s="1"/>
  <c r="K14" i="77"/>
  <c r="H14" i="77" s="1"/>
  <c r="E14" i="77" s="1"/>
  <c r="L30" i="77"/>
  <c r="I30" i="77" s="1"/>
  <c r="F30" i="77" s="1"/>
  <c r="K30" i="77"/>
  <c r="H30" i="77" s="1"/>
  <c r="E30" i="77" s="1"/>
  <c r="L29" i="77"/>
  <c r="I29" i="77" s="1"/>
  <c r="F29" i="77" s="1"/>
  <c r="K29" i="77"/>
  <c r="H29" i="77" s="1"/>
  <c r="E29" i="77" s="1"/>
  <c r="L37" i="77"/>
  <c r="I37" i="77" s="1"/>
  <c r="F37" i="77" s="1"/>
  <c r="K37" i="77"/>
  <c r="H37" i="77" s="1"/>
  <c r="E37" i="77" s="1"/>
  <c r="L36" i="77"/>
  <c r="I36" i="77" s="1"/>
  <c r="F36" i="77" s="1"/>
  <c r="K36" i="77"/>
  <c r="H36" i="77" s="1"/>
  <c r="E36" i="77" s="1"/>
  <c r="L20" i="77"/>
  <c r="I20" i="77" s="1"/>
  <c r="F20" i="77" s="1"/>
  <c r="K20" i="77"/>
  <c r="H20" i="77" s="1"/>
  <c r="E20" i="77" s="1"/>
  <c r="L18" i="77"/>
  <c r="I18" i="77" s="1"/>
  <c r="F18" i="77" s="1"/>
  <c r="K18" i="77"/>
  <c r="H18" i="77" s="1"/>
  <c r="E18" i="77" s="1"/>
  <c r="L48" i="77"/>
  <c r="I48" i="77" s="1"/>
  <c r="K48" i="77"/>
  <c r="H48" i="77" s="1"/>
  <c r="L47" i="77"/>
  <c r="I47" i="77" s="1"/>
  <c r="F47" i="77" s="1"/>
  <c r="K47" i="77"/>
  <c r="H47" i="77" s="1"/>
  <c r="E47" i="77" s="1"/>
  <c r="L46" i="77"/>
  <c r="I46" i="77" s="1"/>
  <c r="F46" i="77" s="1"/>
  <c r="K46" i="77"/>
  <c r="H46" i="77" s="1"/>
  <c r="E46" i="77" s="1"/>
  <c r="L45" i="77"/>
  <c r="I45" i="77" s="1"/>
  <c r="F45" i="77" s="1"/>
  <c r="K45" i="77"/>
  <c r="H45" i="77" s="1"/>
  <c r="E45" i="77" s="1"/>
  <c r="L44" i="77"/>
  <c r="I44" i="77" s="1"/>
  <c r="F44" i="77" s="1"/>
  <c r="K44" i="77"/>
  <c r="H44" i="77" s="1"/>
  <c r="E44" i="77" s="1"/>
  <c r="L13" i="77"/>
  <c r="I13" i="77" s="1"/>
  <c r="F13" i="77" s="1"/>
  <c r="K13" i="77"/>
  <c r="H13" i="77" s="1"/>
  <c r="E13" i="77" s="1"/>
  <c r="L11" i="77"/>
  <c r="I11" i="77" s="1"/>
  <c r="K11" i="77"/>
  <c r="H11" i="77" s="1"/>
  <c r="Z228" i="76" l="1"/>
  <c r="X228" i="76"/>
  <c r="L228" i="76"/>
  <c r="I228" i="76" s="1"/>
  <c r="K228" i="76"/>
  <c r="H228" i="76" s="1"/>
  <c r="E228" i="76" s="1"/>
  <c r="K95" i="76"/>
  <c r="H95" i="76" s="1"/>
  <c r="E95" i="76" s="1"/>
  <c r="L95" i="76"/>
  <c r="I95" i="76" s="1"/>
  <c r="F95" i="76" s="1"/>
  <c r="K24" i="76"/>
  <c r="H24" i="76" s="1"/>
  <c r="E24" i="76" s="1"/>
  <c r="L24" i="76"/>
  <c r="I24" i="76" s="1"/>
  <c r="F24" i="76" s="1"/>
  <c r="K32" i="76"/>
  <c r="H32" i="76" s="1"/>
  <c r="E32" i="76" s="1"/>
  <c r="L32" i="76"/>
  <c r="I32" i="76" s="1"/>
  <c r="F32" i="76" s="1"/>
  <c r="X231" i="76"/>
  <c r="L231" i="76"/>
  <c r="I231" i="76" s="1"/>
  <c r="F231" i="76" s="1"/>
  <c r="K231" i="76"/>
  <c r="H231" i="76" s="1"/>
  <c r="E231" i="76" s="1"/>
  <c r="X230" i="76"/>
  <c r="L230" i="76"/>
  <c r="I230" i="76" s="1"/>
  <c r="F230" i="76" s="1"/>
  <c r="K230" i="76"/>
  <c r="H230" i="76" s="1"/>
  <c r="E230" i="76" s="1"/>
  <c r="X229" i="76"/>
  <c r="L229" i="76"/>
  <c r="I229" i="76" s="1"/>
  <c r="F229" i="76" s="1"/>
  <c r="K229" i="76"/>
  <c r="H229" i="76" s="1"/>
  <c r="E229" i="76" s="1"/>
  <c r="Z227" i="76"/>
  <c r="X227" i="76"/>
  <c r="L227" i="76"/>
  <c r="I227" i="76" s="1"/>
  <c r="F227" i="76" s="1"/>
  <c r="K227" i="76"/>
  <c r="H227" i="76" s="1"/>
  <c r="E227" i="76" s="1"/>
  <c r="Z226" i="76"/>
  <c r="X226" i="76"/>
  <c r="L226" i="76"/>
  <c r="I226" i="76" s="1"/>
  <c r="F226" i="76" s="1"/>
  <c r="K226" i="76"/>
  <c r="H226" i="76" s="1"/>
  <c r="E226" i="76" s="1"/>
  <c r="Z225" i="76"/>
  <c r="X225" i="76"/>
  <c r="L225" i="76"/>
  <c r="I225" i="76" s="1"/>
  <c r="F225" i="76" s="1"/>
  <c r="K225" i="76"/>
  <c r="H225" i="76" s="1"/>
  <c r="E225" i="76" s="1"/>
  <c r="Z224" i="76"/>
  <c r="X224" i="76"/>
  <c r="L224" i="76"/>
  <c r="I224" i="76" s="1"/>
  <c r="F224" i="76" s="1"/>
  <c r="K224" i="76"/>
  <c r="H224" i="76" s="1"/>
  <c r="E224" i="76" s="1"/>
  <c r="X223" i="76"/>
  <c r="L223" i="76"/>
  <c r="I223" i="76" s="1"/>
  <c r="F223" i="76" s="1"/>
  <c r="K223" i="76"/>
  <c r="H223" i="76" s="1"/>
  <c r="E223" i="76" s="1"/>
  <c r="AT222" i="76"/>
  <c r="X222" i="76"/>
  <c r="L222" i="76"/>
  <c r="I222" i="76" s="1"/>
  <c r="F222" i="76" s="1"/>
  <c r="K222" i="76"/>
  <c r="H222" i="76" s="1"/>
  <c r="E222" i="76" s="1"/>
  <c r="X221" i="76"/>
  <c r="L221" i="76"/>
  <c r="I221" i="76" s="1"/>
  <c r="F221" i="76" s="1"/>
  <c r="K221" i="76"/>
  <c r="H221" i="76" s="1"/>
  <c r="E221" i="76" s="1"/>
  <c r="X220" i="76"/>
  <c r="X219" i="76"/>
  <c r="X218" i="76"/>
  <c r="L218" i="76"/>
  <c r="I218" i="76" s="1"/>
  <c r="F218" i="76" s="1"/>
  <c r="K218" i="76"/>
  <c r="H218" i="76" s="1"/>
  <c r="E218" i="76" s="1"/>
  <c r="X217" i="76"/>
  <c r="L217" i="76"/>
  <c r="I217" i="76" s="1"/>
  <c r="F217" i="76" s="1"/>
  <c r="K217" i="76"/>
  <c r="H217" i="76" s="1"/>
  <c r="E217" i="76" s="1"/>
  <c r="X216" i="76"/>
  <c r="L216" i="76"/>
  <c r="I216" i="76" s="1"/>
  <c r="F216" i="76" s="1"/>
  <c r="K216" i="76"/>
  <c r="H216" i="76" s="1"/>
  <c r="E216" i="76" s="1"/>
  <c r="X215" i="76"/>
  <c r="X214" i="76"/>
  <c r="X213" i="76"/>
  <c r="L213" i="76"/>
  <c r="I213" i="76" s="1"/>
  <c r="F213" i="76" s="1"/>
  <c r="K213" i="76"/>
  <c r="H213" i="76" s="1"/>
  <c r="E213" i="76" s="1"/>
  <c r="X212" i="76"/>
  <c r="L212" i="76"/>
  <c r="I212" i="76" s="1"/>
  <c r="F212" i="76" s="1"/>
  <c r="K212" i="76"/>
  <c r="H212" i="76" s="1"/>
  <c r="E212" i="76" s="1"/>
  <c r="X211" i="76"/>
  <c r="L211" i="76"/>
  <c r="I211" i="76" s="1"/>
  <c r="F211" i="76" s="1"/>
  <c r="K211" i="76"/>
  <c r="H211" i="76" s="1"/>
  <c r="E211" i="76" s="1"/>
  <c r="X210" i="76"/>
  <c r="L210" i="76"/>
  <c r="I210" i="76" s="1"/>
  <c r="F210" i="76" s="1"/>
  <c r="K210" i="76"/>
  <c r="H210" i="76" s="1"/>
  <c r="E210" i="76" s="1"/>
  <c r="X209" i="76"/>
  <c r="L209" i="76"/>
  <c r="I209" i="76" s="1"/>
  <c r="F209" i="76" s="1"/>
  <c r="K209" i="76"/>
  <c r="H209" i="76" s="1"/>
  <c r="E209" i="76" s="1"/>
  <c r="X208" i="76"/>
  <c r="L208" i="76"/>
  <c r="I208" i="76" s="1"/>
  <c r="F208" i="76" s="1"/>
  <c r="K208" i="76"/>
  <c r="H208" i="76" s="1"/>
  <c r="E208" i="76" s="1"/>
  <c r="X207" i="76"/>
  <c r="L207" i="76"/>
  <c r="I207" i="76" s="1"/>
  <c r="F207" i="76" s="1"/>
  <c r="K207" i="76"/>
  <c r="H207" i="76" s="1"/>
  <c r="E207" i="76" s="1"/>
  <c r="X206" i="76"/>
  <c r="L206" i="76"/>
  <c r="I206" i="76" s="1"/>
  <c r="F206" i="76" s="1"/>
  <c r="K206" i="76"/>
  <c r="H206" i="76" s="1"/>
  <c r="E206" i="76" s="1"/>
  <c r="X205" i="76"/>
  <c r="L205" i="76"/>
  <c r="I205" i="76" s="1"/>
  <c r="K205" i="76"/>
  <c r="H205" i="76" s="1"/>
  <c r="X204" i="76"/>
  <c r="L204" i="76"/>
  <c r="I204" i="76" s="1"/>
  <c r="K204" i="76"/>
  <c r="H204" i="76" s="1"/>
  <c r="X203" i="76"/>
  <c r="L203" i="76"/>
  <c r="I203" i="76" s="1"/>
  <c r="F203" i="76" s="1"/>
  <c r="K203" i="76"/>
  <c r="H203" i="76" s="1"/>
  <c r="E203" i="76" s="1"/>
  <c r="X202" i="76"/>
  <c r="L202" i="76"/>
  <c r="I202" i="76" s="1"/>
  <c r="F202" i="76" s="1"/>
  <c r="K202" i="76"/>
  <c r="H202" i="76" s="1"/>
  <c r="E202" i="76" s="1"/>
  <c r="X201" i="76"/>
  <c r="L201" i="76"/>
  <c r="I201" i="76" s="1"/>
  <c r="F201" i="76" s="1"/>
  <c r="K201" i="76"/>
  <c r="H201" i="76" s="1"/>
  <c r="E201" i="76" s="1"/>
  <c r="X200" i="76"/>
  <c r="X199" i="76"/>
  <c r="X198" i="76"/>
  <c r="L198" i="76"/>
  <c r="I198" i="76" s="1"/>
  <c r="F198" i="76" s="1"/>
  <c r="K198" i="76"/>
  <c r="H198" i="76" s="1"/>
  <c r="E198" i="76" s="1"/>
  <c r="X197" i="76"/>
  <c r="L197" i="76"/>
  <c r="I197" i="76" s="1"/>
  <c r="F197" i="76" s="1"/>
  <c r="K197" i="76"/>
  <c r="H197" i="76" s="1"/>
  <c r="E197" i="76" s="1"/>
  <c r="X196" i="76"/>
  <c r="X195" i="76"/>
  <c r="L195" i="76"/>
  <c r="I195" i="76" s="1"/>
  <c r="K195" i="76"/>
  <c r="H195" i="76" s="1"/>
  <c r="X194" i="76"/>
  <c r="L194" i="76"/>
  <c r="I194" i="76" s="1"/>
  <c r="F194" i="76" s="1"/>
  <c r="K194" i="76"/>
  <c r="H194" i="76" s="1"/>
  <c r="E194" i="76" s="1"/>
  <c r="X193" i="76"/>
  <c r="L193" i="76"/>
  <c r="I193" i="76" s="1"/>
  <c r="F193" i="76" s="1"/>
  <c r="K193" i="76"/>
  <c r="H193" i="76" s="1"/>
  <c r="E193" i="76" s="1"/>
  <c r="X192" i="76"/>
  <c r="L192" i="76"/>
  <c r="I192" i="76" s="1"/>
  <c r="F192" i="76" s="1"/>
  <c r="K192" i="76"/>
  <c r="H192" i="76" s="1"/>
  <c r="E192" i="76" s="1"/>
  <c r="X191" i="76"/>
  <c r="L191" i="76"/>
  <c r="I191" i="76" s="1"/>
  <c r="F191" i="76" s="1"/>
  <c r="K191" i="76"/>
  <c r="H191" i="76" s="1"/>
  <c r="E191" i="76" s="1"/>
  <c r="X190" i="76"/>
  <c r="L190" i="76"/>
  <c r="I190" i="76" s="1"/>
  <c r="F190" i="76" s="1"/>
  <c r="K190" i="76"/>
  <c r="H190" i="76" s="1"/>
  <c r="E190" i="76" s="1"/>
  <c r="X189" i="76"/>
  <c r="L189" i="76"/>
  <c r="I189" i="76" s="1"/>
  <c r="F189" i="76" s="1"/>
  <c r="K189" i="76"/>
  <c r="H189" i="76" s="1"/>
  <c r="E189" i="76" s="1"/>
  <c r="X188" i="76"/>
  <c r="L188" i="76"/>
  <c r="I188" i="76" s="1"/>
  <c r="F188" i="76" s="1"/>
  <c r="K188" i="76"/>
  <c r="H188" i="76" s="1"/>
  <c r="E188" i="76" s="1"/>
  <c r="X187" i="76"/>
  <c r="L187" i="76"/>
  <c r="I187" i="76" s="1"/>
  <c r="K187" i="76"/>
  <c r="H187" i="76" s="1"/>
  <c r="X186" i="76"/>
  <c r="L186" i="76"/>
  <c r="I186" i="76" s="1"/>
  <c r="K186" i="76"/>
  <c r="H186" i="76" s="1"/>
  <c r="X185" i="76"/>
  <c r="L185" i="76"/>
  <c r="I185" i="76" s="1"/>
  <c r="F185" i="76" s="1"/>
  <c r="K185" i="76"/>
  <c r="H185" i="76" s="1"/>
  <c r="E185" i="76" s="1"/>
  <c r="X184" i="76"/>
  <c r="L184" i="76"/>
  <c r="I184" i="76" s="1"/>
  <c r="F184" i="76" s="1"/>
  <c r="K184" i="76"/>
  <c r="H184" i="76" s="1"/>
  <c r="E184" i="76" s="1"/>
  <c r="X183" i="76"/>
  <c r="L183" i="76"/>
  <c r="I183" i="76" s="1"/>
  <c r="F183" i="76" s="1"/>
  <c r="K183" i="76"/>
  <c r="H183" i="76" s="1"/>
  <c r="E183" i="76" s="1"/>
  <c r="X182" i="76"/>
  <c r="L182" i="76"/>
  <c r="I182" i="76" s="1"/>
  <c r="F182" i="76" s="1"/>
  <c r="K182" i="76"/>
  <c r="H182" i="76" s="1"/>
  <c r="E182" i="76" s="1"/>
  <c r="X181" i="76"/>
  <c r="L181" i="76"/>
  <c r="I181" i="76" s="1"/>
  <c r="F181" i="76" s="1"/>
  <c r="K181" i="76"/>
  <c r="H181" i="76" s="1"/>
  <c r="E181" i="76" s="1"/>
  <c r="X180" i="76"/>
  <c r="L180" i="76"/>
  <c r="I180" i="76" s="1"/>
  <c r="F180" i="76" s="1"/>
  <c r="K180" i="76"/>
  <c r="H180" i="76" s="1"/>
  <c r="E180" i="76" s="1"/>
  <c r="X179" i="76"/>
  <c r="X178" i="76"/>
  <c r="L178" i="76"/>
  <c r="I178" i="76" s="1"/>
  <c r="K178" i="76"/>
  <c r="H178" i="76" s="1"/>
  <c r="X177" i="76"/>
  <c r="L177" i="76"/>
  <c r="I177" i="76" s="1"/>
  <c r="F177" i="76" s="1"/>
  <c r="K177" i="76"/>
  <c r="H177" i="76" s="1"/>
  <c r="E177" i="76" s="1"/>
  <c r="X176" i="76"/>
  <c r="L176" i="76"/>
  <c r="I176" i="76" s="1"/>
  <c r="F176" i="76" s="1"/>
  <c r="K176" i="76"/>
  <c r="H176" i="76" s="1"/>
  <c r="E176" i="76" s="1"/>
  <c r="X175" i="76"/>
  <c r="L175" i="76"/>
  <c r="I175" i="76" s="1"/>
  <c r="F175" i="76" s="1"/>
  <c r="K175" i="76"/>
  <c r="H175" i="76" s="1"/>
  <c r="E175" i="76" s="1"/>
  <c r="X174" i="76"/>
  <c r="L174" i="76"/>
  <c r="I174" i="76" s="1"/>
  <c r="F174" i="76" s="1"/>
  <c r="K174" i="76"/>
  <c r="H174" i="76" s="1"/>
  <c r="E174" i="76" s="1"/>
  <c r="X173" i="76"/>
  <c r="L173" i="76"/>
  <c r="I173" i="76" s="1"/>
  <c r="F173" i="76" s="1"/>
  <c r="K173" i="76"/>
  <c r="H173" i="76" s="1"/>
  <c r="E173" i="76" s="1"/>
  <c r="X172" i="76"/>
  <c r="L172" i="76"/>
  <c r="I172" i="76" s="1"/>
  <c r="F172" i="76" s="1"/>
  <c r="K172" i="76"/>
  <c r="H172" i="76" s="1"/>
  <c r="E172" i="76" s="1"/>
  <c r="X171" i="76"/>
  <c r="L171" i="76"/>
  <c r="I171" i="76" s="1"/>
  <c r="F171" i="76" s="1"/>
  <c r="K171" i="76"/>
  <c r="H171" i="76" s="1"/>
  <c r="E171" i="76" s="1"/>
  <c r="X170" i="76"/>
  <c r="X169" i="76"/>
  <c r="X168" i="76"/>
  <c r="L168" i="76"/>
  <c r="I168" i="76" s="1"/>
  <c r="F168" i="76" s="1"/>
  <c r="K168" i="76"/>
  <c r="H168" i="76" s="1"/>
  <c r="E168" i="76" s="1"/>
  <c r="X167" i="76"/>
  <c r="L167" i="76"/>
  <c r="I167" i="76" s="1"/>
  <c r="F167" i="76" s="1"/>
  <c r="K167" i="76"/>
  <c r="H167" i="76" s="1"/>
  <c r="E167" i="76" s="1"/>
  <c r="X166" i="76"/>
  <c r="X165" i="76"/>
  <c r="X164" i="76"/>
  <c r="L164" i="76"/>
  <c r="I164" i="76" s="1"/>
  <c r="F164" i="76" s="1"/>
  <c r="K164" i="76"/>
  <c r="H164" i="76" s="1"/>
  <c r="E164" i="76" s="1"/>
  <c r="X163" i="76"/>
  <c r="L163" i="76"/>
  <c r="I163" i="76" s="1"/>
  <c r="F163" i="76" s="1"/>
  <c r="K163" i="76"/>
  <c r="H163" i="76" s="1"/>
  <c r="E163" i="76" s="1"/>
  <c r="X162" i="76"/>
  <c r="L162" i="76"/>
  <c r="I162" i="76" s="1"/>
  <c r="F162" i="76" s="1"/>
  <c r="K162" i="76"/>
  <c r="H162" i="76" s="1"/>
  <c r="E162" i="76" s="1"/>
  <c r="X161" i="76"/>
  <c r="L161" i="76"/>
  <c r="I161" i="76" s="1"/>
  <c r="F161" i="76" s="1"/>
  <c r="K161" i="76"/>
  <c r="H161" i="76" s="1"/>
  <c r="E161" i="76" s="1"/>
  <c r="X160" i="76"/>
  <c r="L160" i="76"/>
  <c r="I160" i="76" s="1"/>
  <c r="F160" i="76" s="1"/>
  <c r="K160" i="76"/>
  <c r="H160" i="76" s="1"/>
  <c r="E160" i="76" s="1"/>
  <c r="X159" i="76"/>
  <c r="L159" i="76"/>
  <c r="I159" i="76" s="1"/>
  <c r="F159" i="76" s="1"/>
  <c r="K159" i="76"/>
  <c r="H159" i="76" s="1"/>
  <c r="E159" i="76" s="1"/>
  <c r="X158" i="76"/>
  <c r="L158" i="76"/>
  <c r="I158" i="76" s="1"/>
  <c r="F158" i="76" s="1"/>
  <c r="K158" i="76"/>
  <c r="H158" i="76" s="1"/>
  <c r="E158" i="76" s="1"/>
  <c r="X157" i="76"/>
  <c r="L157" i="76"/>
  <c r="I157" i="76" s="1"/>
  <c r="F157" i="76" s="1"/>
  <c r="K157" i="76"/>
  <c r="H157" i="76" s="1"/>
  <c r="E157" i="76" s="1"/>
  <c r="X156" i="76"/>
  <c r="L156" i="76"/>
  <c r="I156" i="76" s="1"/>
  <c r="F156" i="76" s="1"/>
  <c r="K156" i="76"/>
  <c r="H156" i="76" s="1"/>
  <c r="E156" i="76" s="1"/>
  <c r="X155" i="76"/>
  <c r="L155" i="76"/>
  <c r="I155" i="76" s="1"/>
  <c r="F155" i="76" s="1"/>
  <c r="K155" i="76"/>
  <c r="H155" i="76" s="1"/>
  <c r="E155" i="76" s="1"/>
  <c r="X154" i="76"/>
  <c r="L154" i="76"/>
  <c r="I154" i="76" s="1"/>
  <c r="F154" i="76" s="1"/>
  <c r="K154" i="76"/>
  <c r="H154" i="76" s="1"/>
  <c r="E154" i="76" s="1"/>
  <c r="X153" i="76"/>
  <c r="L153" i="76"/>
  <c r="I153" i="76" s="1"/>
  <c r="F153" i="76" s="1"/>
  <c r="K153" i="76"/>
  <c r="H153" i="76" s="1"/>
  <c r="E153" i="76" s="1"/>
  <c r="X152" i="76"/>
  <c r="L152" i="76"/>
  <c r="I152" i="76" s="1"/>
  <c r="F152" i="76" s="1"/>
  <c r="K152" i="76"/>
  <c r="H152" i="76" s="1"/>
  <c r="E152" i="76" s="1"/>
  <c r="X151" i="76"/>
  <c r="L151" i="76"/>
  <c r="I151" i="76" s="1"/>
  <c r="F151" i="76" s="1"/>
  <c r="K151" i="76"/>
  <c r="H151" i="76" s="1"/>
  <c r="E151" i="76" s="1"/>
  <c r="X150" i="76"/>
  <c r="L150" i="76"/>
  <c r="I150" i="76" s="1"/>
  <c r="F150" i="76" s="1"/>
  <c r="K150" i="76"/>
  <c r="H150" i="76" s="1"/>
  <c r="E150" i="76" s="1"/>
  <c r="X149" i="76"/>
  <c r="L149" i="76"/>
  <c r="I149" i="76" s="1"/>
  <c r="F149" i="76" s="1"/>
  <c r="K149" i="76"/>
  <c r="H149" i="76" s="1"/>
  <c r="E149" i="76" s="1"/>
  <c r="X148" i="76"/>
  <c r="L148" i="76"/>
  <c r="I148" i="76" s="1"/>
  <c r="F148" i="76" s="1"/>
  <c r="K148" i="76"/>
  <c r="H148" i="76" s="1"/>
  <c r="E148" i="76" s="1"/>
  <c r="X147" i="76"/>
  <c r="L147" i="76"/>
  <c r="I147" i="76" s="1"/>
  <c r="F147" i="76" s="1"/>
  <c r="K147" i="76"/>
  <c r="H147" i="76" s="1"/>
  <c r="E147" i="76" s="1"/>
  <c r="X146" i="76"/>
  <c r="L146" i="76"/>
  <c r="I146" i="76" s="1"/>
  <c r="F146" i="76" s="1"/>
  <c r="K146" i="76"/>
  <c r="H146" i="76" s="1"/>
  <c r="E146" i="76" s="1"/>
  <c r="X145" i="76"/>
  <c r="L145" i="76"/>
  <c r="I145" i="76" s="1"/>
  <c r="K145" i="76"/>
  <c r="H145" i="76" s="1"/>
  <c r="X144" i="76"/>
  <c r="L144" i="76"/>
  <c r="I144" i="76" s="1"/>
  <c r="K144" i="76"/>
  <c r="H144" i="76" s="1"/>
  <c r="X143" i="76"/>
  <c r="L143" i="76"/>
  <c r="I143" i="76" s="1"/>
  <c r="K143" i="76"/>
  <c r="H143" i="76" s="1"/>
  <c r="X142" i="76"/>
  <c r="L142" i="76"/>
  <c r="I142" i="76" s="1"/>
  <c r="F142" i="76" s="1"/>
  <c r="K142" i="76"/>
  <c r="H142" i="76" s="1"/>
  <c r="E142" i="76" s="1"/>
  <c r="X141" i="76"/>
  <c r="L141" i="76"/>
  <c r="I141" i="76" s="1"/>
  <c r="F141" i="76" s="1"/>
  <c r="K141" i="76"/>
  <c r="H141" i="76" s="1"/>
  <c r="E141" i="76" s="1"/>
  <c r="X140" i="76"/>
  <c r="L140" i="76"/>
  <c r="I140" i="76" s="1"/>
  <c r="F140" i="76" s="1"/>
  <c r="K140" i="76"/>
  <c r="H140" i="76" s="1"/>
  <c r="E140" i="76" s="1"/>
  <c r="X139" i="76"/>
  <c r="X138" i="76"/>
  <c r="X137" i="76"/>
  <c r="L137" i="76"/>
  <c r="I137" i="76" s="1"/>
  <c r="F137" i="76" s="1"/>
  <c r="K137" i="76"/>
  <c r="H137" i="76" s="1"/>
  <c r="E137" i="76" s="1"/>
  <c r="X136" i="76"/>
  <c r="L136" i="76"/>
  <c r="I136" i="76" s="1"/>
  <c r="F136" i="76" s="1"/>
  <c r="K136" i="76"/>
  <c r="H136" i="76" s="1"/>
  <c r="E136" i="76" s="1"/>
  <c r="X135" i="76"/>
  <c r="L135" i="76"/>
  <c r="I135" i="76" s="1"/>
  <c r="F135" i="76" s="1"/>
  <c r="K135" i="76"/>
  <c r="H135" i="76" s="1"/>
  <c r="E135" i="76" s="1"/>
  <c r="X134" i="76"/>
  <c r="X133" i="76"/>
  <c r="X132" i="76"/>
  <c r="L132" i="76"/>
  <c r="I132" i="76" s="1"/>
  <c r="F132" i="76" s="1"/>
  <c r="K132" i="76"/>
  <c r="H132" i="76" s="1"/>
  <c r="E132" i="76" s="1"/>
  <c r="X131" i="76"/>
  <c r="L131" i="76"/>
  <c r="I131" i="76" s="1"/>
  <c r="F131" i="76" s="1"/>
  <c r="K131" i="76"/>
  <c r="H131" i="76" s="1"/>
  <c r="E131" i="76" s="1"/>
  <c r="X108" i="76"/>
  <c r="L108" i="76"/>
  <c r="I108" i="76" s="1"/>
  <c r="F108" i="76" s="1"/>
  <c r="K108" i="76"/>
  <c r="H108" i="76" s="1"/>
  <c r="E108" i="76" s="1"/>
  <c r="X129" i="76"/>
  <c r="L129" i="76"/>
  <c r="I129" i="76" s="1"/>
  <c r="F129" i="76" s="1"/>
  <c r="K129" i="76"/>
  <c r="H129" i="76" s="1"/>
  <c r="E129" i="76" s="1"/>
  <c r="X128" i="76"/>
  <c r="L128" i="76"/>
  <c r="I128" i="76" s="1"/>
  <c r="F128" i="76" s="1"/>
  <c r="K128" i="76"/>
  <c r="H128" i="76" s="1"/>
  <c r="E128" i="76" s="1"/>
  <c r="X127" i="76"/>
  <c r="L127" i="76"/>
  <c r="I127" i="76" s="1"/>
  <c r="F127" i="76" s="1"/>
  <c r="K127" i="76"/>
  <c r="H127" i="76" s="1"/>
  <c r="E127" i="76" s="1"/>
  <c r="X126" i="76"/>
  <c r="L126" i="76"/>
  <c r="I126" i="76" s="1"/>
  <c r="F126" i="76" s="1"/>
  <c r="K126" i="76"/>
  <c r="H126" i="76" s="1"/>
  <c r="E126" i="76" s="1"/>
  <c r="X125" i="76"/>
  <c r="L125" i="76"/>
  <c r="I125" i="76" s="1"/>
  <c r="F125" i="76" s="1"/>
  <c r="K125" i="76"/>
  <c r="H125" i="76" s="1"/>
  <c r="E125" i="76" s="1"/>
  <c r="X124" i="76"/>
  <c r="L124" i="76"/>
  <c r="I124" i="76" s="1"/>
  <c r="F124" i="76" s="1"/>
  <c r="K124" i="76"/>
  <c r="H124" i="76" s="1"/>
  <c r="E124" i="76" s="1"/>
  <c r="X123" i="76"/>
  <c r="L123" i="76"/>
  <c r="I123" i="76" s="1"/>
  <c r="F123" i="76" s="1"/>
  <c r="K123" i="76"/>
  <c r="H123" i="76" s="1"/>
  <c r="E123" i="76" s="1"/>
  <c r="X130" i="76"/>
  <c r="L130" i="76"/>
  <c r="I130" i="76" s="1"/>
  <c r="F130" i="76" s="1"/>
  <c r="K130" i="76"/>
  <c r="H130" i="76" s="1"/>
  <c r="E130" i="76" s="1"/>
  <c r="X122" i="76"/>
  <c r="L122" i="76"/>
  <c r="I122" i="76" s="1"/>
  <c r="F122" i="76" s="1"/>
  <c r="K122" i="76"/>
  <c r="H122" i="76" s="1"/>
  <c r="E122" i="76" s="1"/>
  <c r="X121" i="76"/>
  <c r="L121" i="76"/>
  <c r="I121" i="76" s="1"/>
  <c r="F121" i="76" s="1"/>
  <c r="K121" i="76"/>
  <c r="H121" i="76" s="1"/>
  <c r="E121" i="76" s="1"/>
  <c r="X113" i="76"/>
  <c r="L113" i="76"/>
  <c r="I113" i="76" s="1"/>
  <c r="F113" i="76" s="1"/>
  <c r="K113" i="76"/>
  <c r="H113" i="76" s="1"/>
  <c r="E113" i="76" s="1"/>
  <c r="X112" i="76"/>
  <c r="L112" i="76"/>
  <c r="I112" i="76" s="1"/>
  <c r="F112" i="76" s="1"/>
  <c r="K112" i="76"/>
  <c r="H112" i="76" s="1"/>
  <c r="E112" i="76" s="1"/>
  <c r="Z120" i="76"/>
  <c r="X120" i="76"/>
  <c r="L120" i="76"/>
  <c r="I120" i="76" s="1"/>
  <c r="F120" i="76" s="1"/>
  <c r="K120" i="76"/>
  <c r="H120" i="76" s="1"/>
  <c r="E120" i="76" s="1"/>
  <c r="Z119" i="76"/>
  <c r="X119" i="76"/>
  <c r="L119" i="76"/>
  <c r="I119" i="76" s="1"/>
  <c r="F119" i="76" s="1"/>
  <c r="K119" i="76"/>
  <c r="H119" i="76" s="1"/>
  <c r="E119" i="76" s="1"/>
  <c r="X118" i="76"/>
  <c r="L118" i="76"/>
  <c r="I118" i="76" s="1"/>
  <c r="F118" i="76" s="1"/>
  <c r="K118" i="76"/>
  <c r="H118" i="76" s="1"/>
  <c r="E118" i="76" s="1"/>
  <c r="X117" i="76"/>
  <c r="L117" i="76"/>
  <c r="I117" i="76" s="1"/>
  <c r="F117" i="76" s="1"/>
  <c r="K117" i="76"/>
  <c r="H117" i="76" s="1"/>
  <c r="E117" i="76" s="1"/>
  <c r="X116" i="76"/>
  <c r="L116" i="76"/>
  <c r="I116" i="76" s="1"/>
  <c r="F116" i="76" s="1"/>
  <c r="K116" i="76"/>
  <c r="H116" i="76" s="1"/>
  <c r="E116" i="76" s="1"/>
  <c r="X115" i="76"/>
  <c r="L115" i="76"/>
  <c r="I115" i="76" s="1"/>
  <c r="F115" i="76" s="1"/>
  <c r="K115" i="76"/>
  <c r="H115" i="76" s="1"/>
  <c r="E115" i="76" s="1"/>
  <c r="X114" i="76"/>
  <c r="L114" i="76"/>
  <c r="I114" i="76" s="1"/>
  <c r="F114" i="76" s="1"/>
  <c r="K114" i="76"/>
  <c r="H114" i="76" s="1"/>
  <c r="E114" i="76" s="1"/>
  <c r="X111" i="76"/>
  <c r="L111" i="76"/>
  <c r="I111" i="76" s="1"/>
  <c r="F111" i="76" s="1"/>
  <c r="K111" i="76"/>
  <c r="H111" i="76" s="1"/>
  <c r="E111" i="76" s="1"/>
  <c r="X110" i="76"/>
  <c r="L110" i="76"/>
  <c r="I110" i="76" s="1"/>
  <c r="F110" i="76" s="1"/>
  <c r="K110" i="76"/>
  <c r="H110" i="76" s="1"/>
  <c r="E110" i="76" s="1"/>
  <c r="X109" i="76"/>
  <c r="L109" i="76"/>
  <c r="I109" i="76" s="1"/>
  <c r="F109" i="76" s="1"/>
  <c r="K109" i="76"/>
  <c r="H109" i="76" s="1"/>
  <c r="E109" i="76" s="1"/>
  <c r="X107" i="76"/>
  <c r="L107" i="76"/>
  <c r="I107" i="76" s="1"/>
  <c r="F107" i="76" s="1"/>
  <c r="K107" i="76"/>
  <c r="H107" i="76" s="1"/>
  <c r="E107" i="76" s="1"/>
  <c r="X106" i="76"/>
  <c r="L106" i="76"/>
  <c r="I106" i="76" s="1"/>
  <c r="F106" i="76" s="1"/>
  <c r="K106" i="76"/>
  <c r="H106" i="76" s="1"/>
  <c r="E106" i="76" s="1"/>
  <c r="X105" i="76"/>
  <c r="L105" i="76"/>
  <c r="I105" i="76" s="1"/>
  <c r="F105" i="76" s="1"/>
  <c r="K105" i="76"/>
  <c r="H105" i="76" s="1"/>
  <c r="E105" i="76" s="1"/>
  <c r="X104" i="76"/>
  <c r="L104" i="76"/>
  <c r="I104" i="76" s="1"/>
  <c r="K104" i="76"/>
  <c r="H104" i="76" s="1"/>
  <c r="X103" i="76"/>
  <c r="X102" i="76"/>
  <c r="L102" i="76"/>
  <c r="I102" i="76" s="1"/>
  <c r="F102" i="76" s="1"/>
  <c r="K102" i="76"/>
  <c r="H102" i="76" s="1"/>
  <c r="E102" i="76" s="1"/>
  <c r="X101" i="76"/>
  <c r="L101" i="76"/>
  <c r="I101" i="76" s="1"/>
  <c r="F101" i="76" s="1"/>
  <c r="K101" i="76"/>
  <c r="H101" i="76" s="1"/>
  <c r="E101" i="76" s="1"/>
  <c r="X100" i="76"/>
  <c r="L100" i="76"/>
  <c r="I100" i="76" s="1"/>
  <c r="F100" i="76" s="1"/>
  <c r="K100" i="76"/>
  <c r="H100" i="76" s="1"/>
  <c r="E100" i="76" s="1"/>
  <c r="X99" i="76"/>
  <c r="L99" i="76"/>
  <c r="I99" i="76" s="1"/>
  <c r="F99" i="76" s="1"/>
  <c r="K99" i="76"/>
  <c r="H99" i="76" s="1"/>
  <c r="E99" i="76" s="1"/>
  <c r="X98" i="76"/>
  <c r="L98" i="76"/>
  <c r="I98" i="76" s="1"/>
  <c r="F98" i="76" s="1"/>
  <c r="K98" i="76"/>
  <c r="H98" i="76" s="1"/>
  <c r="E98" i="76" s="1"/>
  <c r="X97" i="76"/>
  <c r="L97" i="76"/>
  <c r="I97" i="76" s="1"/>
  <c r="F97" i="76" s="1"/>
  <c r="K97" i="76"/>
  <c r="H97" i="76" s="1"/>
  <c r="E97" i="76" s="1"/>
  <c r="X96" i="76"/>
  <c r="L96" i="76"/>
  <c r="I96" i="76" s="1"/>
  <c r="K96" i="76"/>
  <c r="H96" i="76" s="1"/>
  <c r="X94" i="76"/>
  <c r="L94" i="76"/>
  <c r="I94" i="76" s="1"/>
  <c r="F94" i="76" s="1"/>
  <c r="K94" i="76"/>
  <c r="H94" i="76" s="1"/>
  <c r="E94" i="76" s="1"/>
  <c r="X93" i="76"/>
  <c r="L93" i="76"/>
  <c r="I93" i="76" s="1"/>
  <c r="F93" i="76" s="1"/>
  <c r="K93" i="76"/>
  <c r="H93" i="76" s="1"/>
  <c r="E93" i="76" s="1"/>
  <c r="X92" i="76"/>
  <c r="L92" i="76"/>
  <c r="I92" i="76" s="1"/>
  <c r="F92" i="76" s="1"/>
  <c r="K92" i="76"/>
  <c r="H92" i="76" s="1"/>
  <c r="E92" i="76" s="1"/>
  <c r="X91" i="76"/>
  <c r="L91" i="76"/>
  <c r="I91" i="76" s="1"/>
  <c r="F91" i="76" s="1"/>
  <c r="K91" i="76"/>
  <c r="H91" i="76" s="1"/>
  <c r="E91" i="76" s="1"/>
  <c r="X90" i="76"/>
  <c r="L90" i="76"/>
  <c r="I90" i="76" s="1"/>
  <c r="F90" i="76" s="1"/>
  <c r="K90" i="76"/>
  <c r="H90" i="76" s="1"/>
  <c r="E90" i="76" s="1"/>
  <c r="X89" i="76"/>
  <c r="L89" i="76"/>
  <c r="I89" i="76" s="1"/>
  <c r="K89" i="76"/>
  <c r="H89" i="76" s="1"/>
  <c r="X88" i="76"/>
  <c r="L88" i="76"/>
  <c r="I88" i="76" s="1"/>
  <c r="F88" i="76" s="1"/>
  <c r="K88" i="76"/>
  <c r="H88" i="76" s="1"/>
  <c r="E88" i="76" s="1"/>
  <c r="X87" i="76"/>
  <c r="L87" i="76"/>
  <c r="I87" i="76" s="1"/>
  <c r="F87" i="76" s="1"/>
  <c r="K87" i="76"/>
  <c r="H87" i="76" s="1"/>
  <c r="E87" i="76" s="1"/>
  <c r="X86" i="76"/>
  <c r="L86" i="76"/>
  <c r="I86" i="76" s="1"/>
  <c r="F86" i="76" s="1"/>
  <c r="K86" i="76"/>
  <c r="H86" i="76" s="1"/>
  <c r="E86" i="76" s="1"/>
  <c r="X85" i="76"/>
  <c r="L85" i="76"/>
  <c r="I85" i="76" s="1"/>
  <c r="K85" i="76"/>
  <c r="H85" i="76" s="1"/>
  <c r="X84" i="76"/>
  <c r="L84" i="76"/>
  <c r="I84" i="76" s="1"/>
  <c r="F84" i="76" s="1"/>
  <c r="K84" i="76"/>
  <c r="H84" i="76" s="1"/>
  <c r="E84" i="76" s="1"/>
  <c r="X83" i="76"/>
  <c r="L83" i="76"/>
  <c r="I83" i="76" s="1"/>
  <c r="F83" i="76" s="1"/>
  <c r="K83" i="76"/>
  <c r="H83" i="76" s="1"/>
  <c r="E83" i="76" s="1"/>
  <c r="X82" i="76"/>
  <c r="L82" i="76"/>
  <c r="I82" i="76" s="1"/>
  <c r="F82" i="76" s="1"/>
  <c r="K82" i="76"/>
  <c r="H82" i="76" s="1"/>
  <c r="E82" i="76" s="1"/>
  <c r="X81" i="76"/>
  <c r="L81" i="76"/>
  <c r="I81" i="76" s="1"/>
  <c r="K81" i="76"/>
  <c r="H81" i="76" s="1"/>
  <c r="X80" i="76"/>
  <c r="L80" i="76"/>
  <c r="I80" i="76" s="1"/>
  <c r="F80" i="76" s="1"/>
  <c r="K80" i="76"/>
  <c r="H80" i="76" s="1"/>
  <c r="E80" i="76" s="1"/>
  <c r="X79" i="76"/>
  <c r="L79" i="76"/>
  <c r="I79" i="76" s="1"/>
  <c r="F79" i="76" s="1"/>
  <c r="K79" i="76"/>
  <c r="H79" i="76" s="1"/>
  <c r="E79" i="76" s="1"/>
  <c r="X78" i="76"/>
  <c r="L78" i="76"/>
  <c r="I78" i="76" s="1"/>
  <c r="F78" i="76" s="1"/>
  <c r="K78" i="76"/>
  <c r="H78" i="76" s="1"/>
  <c r="E78" i="76" s="1"/>
  <c r="X77" i="76"/>
  <c r="L77" i="76"/>
  <c r="I77" i="76" s="1"/>
  <c r="F77" i="76" s="1"/>
  <c r="K77" i="76"/>
  <c r="H77" i="76" s="1"/>
  <c r="E77" i="76" s="1"/>
  <c r="X76" i="76"/>
  <c r="L76" i="76"/>
  <c r="I76" i="76" s="1"/>
  <c r="F76" i="76" s="1"/>
  <c r="K76" i="76"/>
  <c r="H76" i="76" s="1"/>
  <c r="E76" i="76" s="1"/>
  <c r="X75" i="76"/>
  <c r="L75" i="76"/>
  <c r="I75" i="76" s="1"/>
  <c r="K75" i="76"/>
  <c r="H75" i="76" s="1"/>
  <c r="X74" i="76"/>
  <c r="L74" i="76"/>
  <c r="I74" i="76" s="1"/>
  <c r="K74" i="76"/>
  <c r="H74" i="76" s="1"/>
  <c r="X73" i="76"/>
  <c r="L73" i="76"/>
  <c r="I73" i="76" s="1"/>
  <c r="F73" i="76" s="1"/>
  <c r="K73" i="76"/>
  <c r="H73" i="76" s="1"/>
  <c r="E73" i="76" s="1"/>
  <c r="X72" i="76"/>
  <c r="L72" i="76"/>
  <c r="I72" i="76" s="1"/>
  <c r="F72" i="76" s="1"/>
  <c r="K72" i="76"/>
  <c r="H72" i="76" s="1"/>
  <c r="E72" i="76" s="1"/>
  <c r="X71" i="76"/>
  <c r="L71" i="76"/>
  <c r="I71" i="76" s="1"/>
  <c r="F71" i="76" s="1"/>
  <c r="K71" i="76"/>
  <c r="H71" i="76" s="1"/>
  <c r="E71" i="76" s="1"/>
  <c r="X70" i="76"/>
  <c r="L70" i="76"/>
  <c r="I70" i="76" s="1"/>
  <c r="F70" i="76" s="1"/>
  <c r="K70" i="76"/>
  <c r="H70" i="76" s="1"/>
  <c r="E70" i="76" s="1"/>
  <c r="X69" i="76"/>
  <c r="L69" i="76"/>
  <c r="I69" i="76" s="1"/>
  <c r="F69" i="76" s="1"/>
  <c r="K69" i="76"/>
  <c r="H69" i="76" s="1"/>
  <c r="E69" i="76" s="1"/>
  <c r="X68" i="76"/>
  <c r="L68" i="76"/>
  <c r="I68" i="76" s="1"/>
  <c r="F68" i="76" s="1"/>
  <c r="K68" i="76"/>
  <c r="H68" i="76" s="1"/>
  <c r="E68" i="76" s="1"/>
  <c r="X67" i="76"/>
  <c r="L67" i="76"/>
  <c r="I67" i="76" s="1"/>
  <c r="F67" i="76" s="1"/>
  <c r="K67" i="76"/>
  <c r="H67" i="76" s="1"/>
  <c r="E67" i="76" s="1"/>
  <c r="X66" i="76"/>
  <c r="L66" i="76"/>
  <c r="I66" i="76" s="1"/>
  <c r="F66" i="76" s="1"/>
  <c r="K66" i="76"/>
  <c r="H66" i="76" s="1"/>
  <c r="E66" i="76" s="1"/>
  <c r="X65" i="76"/>
  <c r="L65" i="76"/>
  <c r="I65" i="76" s="1"/>
  <c r="F65" i="76" s="1"/>
  <c r="K65" i="76"/>
  <c r="H65" i="76" s="1"/>
  <c r="E65" i="76" s="1"/>
  <c r="X64" i="76"/>
  <c r="L64" i="76"/>
  <c r="I64" i="76" s="1"/>
  <c r="F64" i="76" s="1"/>
  <c r="K64" i="76"/>
  <c r="H64" i="76" s="1"/>
  <c r="E64" i="76" s="1"/>
  <c r="X63" i="76"/>
  <c r="L63" i="76"/>
  <c r="I63" i="76" s="1"/>
  <c r="F63" i="76" s="1"/>
  <c r="K63" i="76"/>
  <c r="H63" i="76" s="1"/>
  <c r="E63" i="76" s="1"/>
  <c r="L62" i="76"/>
  <c r="I62" i="76" s="1"/>
  <c r="K62" i="76"/>
  <c r="H62" i="76" s="1"/>
  <c r="X61" i="76"/>
  <c r="L61" i="76"/>
  <c r="I61" i="76" s="1"/>
  <c r="K61" i="76"/>
  <c r="H61" i="76" s="1"/>
  <c r="X60" i="76"/>
  <c r="L60" i="76"/>
  <c r="I60" i="76" s="1"/>
  <c r="F60" i="76" s="1"/>
  <c r="K60" i="76"/>
  <c r="H60" i="76" s="1"/>
  <c r="E60" i="76" s="1"/>
  <c r="X59" i="76"/>
  <c r="L59" i="76"/>
  <c r="I59" i="76" s="1"/>
  <c r="F59" i="76" s="1"/>
  <c r="K59" i="76"/>
  <c r="H59" i="76" s="1"/>
  <c r="E59" i="76" s="1"/>
  <c r="X58" i="76"/>
  <c r="L58" i="76"/>
  <c r="I58" i="76" s="1"/>
  <c r="F58" i="76" s="1"/>
  <c r="K58" i="76"/>
  <c r="H58" i="76" s="1"/>
  <c r="E58" i="76" s="1"/>
  <c r="X57" i="76"/>
  <c r="L57" i="76"/>
  <c r="I57" i="76" s="1"/>
  <c r="F57" i="76" s="1"/>
  <c r="K57" i="76"/>
  <c r="H57" i="76" s="1"/>
  <c r="E57" i="76" s="1"/>
  <c r="X56" i="76"/>
  <c r="L56" i="76"/>
  <c r="I56" i="76" s="1"/>
  <c r="F56" i="76" s="1"/>
  <c r="K56" i="76"/>
  <c r="H56" i="76" s="1"/>
  <c r="E56" i="76" s="1"/>
  <c r="X55" i="76"/>
  <c r="L55" i="76"/>
  <c r="I55" i="76" s="1"/>
  <c r="F55" i="76" s="1"/>
  <c r="K55" i="76"/>
  <c r="H55" i="76" s="1"/>
  <c r="E55" i="76" s="1"/>
  <c r="X54" i="76"/>
  <c r="L54" i="76"/>
  <c r="I54" i="76" s="1"/>
  <c r="F54" i="76" s="1"/>
  <c r="K54" i="76"/>
  <c r="H54" i="76" s="1"/>
  <c r="E54" i="76" s="1"/>
  <c r="X53" i="76"/>
  <c r="L53" i="76"/>
  <c r="I53" i="76" s="1"/>
  <c r="F53" i="76" s="1"/>
  <c r="K53" i="76"/>
  <c r="H53" i="76" s="1"/>
  <c r="E53" i="76" s="1"/>
  <c r="X52" i="76"/>
  <c r="L52" i="76"/>
  <c r="I52" i="76" s="1"/>
  <c r="F52" i="76" s="1"/>
  <c r="K52" i="76"/>
  <c r="H52" i="76" s="1"/>
  <c r="E52" i="76" s="1"/>
  <c r="X51" i="76"/>
  <c r="L51" i="76"/>
  <c r="I51" i="76" s="1"/>
  <c r="F51" i="76" s="1"/>
  <c r="K51" i="76"/>
  <c r="H51" i="76" s="1"/>
  <c r="E51" i="76" s="1"/>
  <c r="X50" i="76"/>
  <c r="L50" i="76"/>
  <c r="I50" i="76" s="1"/>
  <c r="F50" i="76" s="1"/>
  <c r="K50" i="76"/>
  <c r="H50" i="76" s="1"/>
  <c r="E50" i="76" s="1"/>
  <c r="X49" i="76"/>
  <c r="L49" i="76"/>
  <c r="I49" i="76" s="1"/>
  <c r="F49" i="76" s="1"/>
  <c r="K49" i="76"/>
  <c r="H49" i="76" s="1"/>
  <c r="E49" i="76" s="1"/>
  <c r="X48" i="76"/>
  <c r="L48" i="76"/>
  <c r="I48" i="76" s="1"/>
  <c r="F48" i="76" s="1"/>
  <c r="K48" i="76"/>
  <c r="H48" i="76" s="1"/>
  <c r="E48" i="76" s="1"/>
  <c r="X47" i="76"/>
  <c r="L47" i="76"/>
  <c r="I47" i="76" s="1"/>
  <c r="F47" i="76" s="1"/>
  <c r="K47" i="76"/>
  <c r="H47" i="76" s="1"/>
  <c r="E47" i="76" s="1"/>
  <c r="X46" i="76"/>
  <c r="L46" i="76"/>
  <c r="I46" i="76" s="1"/>
  <c r="F46" i="76" s="1"/>
  <c r="K46" i="76"/>
  <c r="H46" i="76" s="1"/>
  <c r="E46" i="76" s="1"/>
  <c r="X45" i="76"/>
  <c r="L45" i="76"/>
  <c r="I45" i="76" s="1"/>
  <c r="F45" i="76" s="1"/>
  <c r="K45" i="76"/>
  <c r="H45" i="76" s="1"/>
  <c r="E45" i="76" s="1"/>
  <c r="X44" i="76"/>
  <c r="L44" i="76"/>
  <c r="I44" i="76" s="1"/>
  <c r="F44" i="76" s="1"/>
  <c r="K44" i="76"/>
  <c r="H44" i="76" s="1"/>
  <c r="E44" i="76" s="1"/>
  <c r="X43" i="76"/>
  <c r="L43" i="76"/>
  <c r="I43" i="76" s="1"/>
  <c r="F43" i="76" s="1"/>
  <c r="K43" i="76"/>
  <c r="H43" i="76" s="1"/>
  <c r="E43" i="76" s="1"/>
  <c r="X42" i="76"/>
  <c r="L42" i="76"/>
  <c r="I42" i="76" s="1"/>
  <c r="F42" i="76" s="1"/>
  <c r="K42" i="76"/>
  <c r="H42" i="76" s="1"/>
  <c r="E42" i="76" s="1"/>
  <c r="X41" i="76"/>
  <c r="L41" i="76"/>
  <c r="I41" i="76" s="1"/>
  <c r="F41" i="76" s="1"/>
  <c r="K41" i="76"/>
  <c r="H41" i="76" s="1"/>
  <c r="E41" i="76" s="1"/>
  <c r="X40" i="76"/>
  <c r="L40" i="76"/>
  <c r="I40" i="76" s="1"/>
  <c r="F40" i="76" s="1"/>
  <c r="K40" i="76"/>
  <c r="H40" i="76" s="1"/>
  <c r="E40" i="76" s="1"/>
  <c r="X39" i="76"/>
  <c r="L39" i="76"/>
  <c r="I39" i="76" s="1"/>
  <c r="F39" i="76" s="1"/>
  <c r="K39" i="76"/>
  <c r="H39" i="76" s="1"/>
  <c r="E39" i="76" s="1"/>
  <c r="X38" i="76"/>
  <c r="L38" i="76"/>
  <c r="I38" i="76" s="1"/>
  <c r="F38" i="76" s="1"/>
  <c r="K38" i="76"/>
  <c r="H38" i="76" s="1"/>
  <c r="E38" i="76" s="1"/>
  <c r="X37" i="76"/>
  <c r="L37" i="76"/>
  <c r="I37" i="76" s="1"/>
  <c r="F37" i="76" s="1"/>
  <c r="K37" i="76"/>
  <c r="H37" i="76" s="1"/>
  <c r="E37" i="76" s="1"/>
  <c r="X36" i="76"/>
  <c r="L36" i="76"/>
  <c r="I36" i="76" s="1"/>
  <c r="F36" i="76" s="1"/>
  <c r="K36" i="76"/>
  <c r="H36" i="76" s="1"/>
  <c r="E36" i="76" s="1"/>
  <c r="X35" i="76"/>
  <c r="L35" i="76"/>
  <c r="I35" i="76" s="1"/>
  <c r="F35" i="76" s="1"/>
  <c r="K35" i="76"/>
  <c r="H35" i="76" s="1"/>
  <c r="E35" i="76" s="1"/>
  <c r="X34" i="76"/>
  <c r="L34" i="76"/>
  <c r="I34" i="76" s="1"/>
  <c r="F34" i="76" s="1"/>
  <c r="K34" i="76"/>
  <c r="H34" i="76" s="1"/>
  <c r="E34" i="76" s="1"/>
  <c r="X33" i="76"/>
  <c r="L33" i="76"/>
  <c r="I33" i="76" s="1"/>
  <c r="F33" i="76" s="1"/>
  <c r="K33" i="76"/>
  <c r="H33" i="76" s="1"/>
  <c r="E33" i="76" s="1"/>
  <c r="X31" i="76"/>
  <c r="L31" i="76"/>
  <c r="I31" i="76" s="1"/>
  <c r="F31" i="76" s="1"/>
  <c r="K31" i="76"/>
  <c r="H31" i="76" s="1"/>
  <c r="E31" i="76" s="1"/>
  <c r="X30" i="76"/>
  <c r="L30" i="76"/>
  <c r="I30" i="76" s="1"/>
  <c r="F30" i="76" s="1"/>
  <c r="K30" i="76"/>
  <c r="H30" i="76" s="1"/>
  <c r="E30" i="76" s="1"/>
  <c r="X29" i="76"/>
  <c r="L29" i="76"/>
  <c r="I29" i="76" s="1"/>
  <c r="F29" i="76" s="1"/>
  <c r="K29" i="76"/>
  <c r="H29" i="76" s="1"/>
  <c r="E29" i="76" s="1"/>
  <c r="X28" i="76"/>
  <c r="L28" i="76"/>
  <c r="I28" i="76" s="1"/>
  <c r="F28" i="76" s="1"/>
  <c r="K28" i="76"/>
  <c r="H28" i="76" s="1"/>
  <c r="E28" i="76" s="1"/>
  <c r="X27" i="76"/>
  <c r="L27" i="76"/>
  <c r="I27" i="76" s="1"/>
  <c r="F27" i="76" s="1"/>
  <c r="K27" i="76"/>
  <c r="H27" i="76" s="1"/>
  <c r="E27" i="76" s="1"/>
  <c r="X26" i="76"/>
  <c r="L26" i="76"/>
  <c r="I26" i="76" s="1"/>
  <c r="F26" i="76" s="1"/>
  <c r="K26" i="76"/>
  <c r="H26" i="76" s="1"/>
  <c r="E26" i="76" s="1"/>
  <c r="X25" i="76"/>
  <c r="L25" i="76"/>
  <c r="I25" i="76" s="1"/>
  <c r="F25" i="76" s="1"/>
  <c r="K25" i="76"/>
  <c r="H25" i="76" s="1"/>
  <c r="E25" i="76" s="1"/>
  <c r="X23" i="76"/>
  <c r="L23" i="76"/>
  <c r="I23" i="76" s="1"/>
  <c r="F23" i="76" s="1"/>
  <c r="K23" i="76"/>
  <c r="H23" i="76" s="1"/>
  <c r="E23" i="76" s="1"/>
  <c r="X22" i="76"/>
  <c r="L22" i="76"/>
  <c r="I22" i="76" s="1"/>
  <c r="F22" i="76" s="1"/>
  <c r="K22" i="76"/>
  <c r="H22" i="76" s="1"/>
  <c r="E22" i="76" s="1"/>
  <c r="X21" i="76"/>
  <c r="L21" i="76"/>
  <c r="I21" i="76" s="1"/>
  <c r="F21" i="76" s="1"/>
  <c r="K21" i="76"/>
  <c r="H21" i="76" s="1"/>
  <c r="E21" i="76" s="1"/>
  <c r="X20" i="76"/>
  <c r="L20" i="76"/>
  <c r="I20" i="76" s="1"/>
  <c r="F20" i="76" s="1"/>
  <c r="K20" i="76"/>
  <c r="H20" i="76" s="1"/>
  <c r="E20" i="76" s="1"/>
  <c r="X19" i="76"/>
  <c r="L19" i="76"/>
  <c r="I19" i="76" s="1"/>
  <c r="F19" i="76" s="1"/>
  <c r="K19" i="76"/>
  <c r="H19" i="76" s="1"/>
  <c r="E19" i="76" s="1"/>
  <c r="X18" i="76"/>
  <c r="L18" i="76"/>
  <c r="I18" i="76" s="1"/>
  <c r="K18" i="76"/>
  <c r="H18" i="76" s="1"/>
  <c r="X17" i="76"/>
  <c r="L17" i="76"/>
  <c r="I17" i="76" s="1"/>
  <c r="F17" i="76" s="1"/>
  <c r="K17" i="76"/>
  <c r="H17" i="76" s="1"/>
  <c r="E17" i="76" s="1"/>
  <c r="X16" i="76"/>
  <c r="L16" i="76"/>
  <c r="I16" i="76" s="1"/>
  <c r="F16" i="76" s="1"/>
  <c r="K16" i="76"/>
  <c r="H16" i="76" s="1"/>
  <c r="E16" i="76" s="1"/>
  <c r="X15" i="76"/>
  <c r="L15" i="76"/>
  <c r="I15" i="76" s="1"/>
  <c r="F15" i="76" s="1"/>
  <c r="K15" i="76"/>
  <c r="H15" i="76" s="1"/>
  <c r="E15" i="76" s="1"/>
  <c r="X14" i="76"/>
  <c r="L14" i="76"/>
  <c r="I14" i="76" s="1"/>
  <c r="F14" i="76" s="1"/>
  <c r="K14" i="76"/>
  <c r="H14" i="76" s="1"/>
  <c r="E14" i="76" s="1"/>
  <c r="X13" i="76"/>
  <c r="L13" i="76"/>
  <c r="I13" i="76" s="1"/>
  <c r="F13" i="76" s="1"/>
  <c r="K13" i="76"/>
  <c r="H13" i="76" s="1"/>
  <c r="E13" i="76" s="1"/>
  <c r="L11" i="76"/>
  <c r="I11" i="76" s="1"/>
  <c r="K11" i="76"/>
  <c r="H11" i="76" s="1"/>
  <c r="X113" i="75"/>
  <c r="X112" i="75"/>
  <c r="X223" i="75"/>
  <c r="V223" i="75"/>
  <c r="L223" i="75"/>
  <c r="I223" i="75" s="1"/>
  <c r="K223" i="75"/>
  <c r="H223" i="75" s="1"/>
  <c r="E223" i="75" s="1"/>
  <c r="V13" i="75"/>
  <c r="V14" i="75"/>
  <c r="V15" i="75"/>
  <c r="V16" i="75"/>
  <c r="V17" i="75"/>
  <c r="V18" i="75"/>
  <c r="V19" i="75"/>
  <c r="V20" i="75"/>
  <c r="V21" i="75"/>
  <c r="V22" i="75"/>
  <c r="V23" i="75"/>
  <c r="V24" i="75"/>
  <c r="V25" i="75"/>
  <c r="V26" i="75"/>
  <c r="V27" i="75"/>
  <c r="V28" i="75"/>
  <c r="V29" i="75"/>
  <c r="V30" i="75"/>
  <c r="V31" i="75"/>
  <c r="V32" i="75"/>
  <c r="V33" i="75"/>
  <c r="V34" i="75"/>
  <c r="V35" i="75"/>
  <c r="V36" i="75"/>
  <c r="V37" i="75"/>
  <c r="V38" i="75"/>
  <c r="V39" i="75"/>
  <c r="V40" i="75"/>
  <c r="V41" i="75"/>
  <c r="V42" i="75"/>
  <c r="V43" i="75"/>
  <c r="V44" i="75"/>
  <c r="V45" i="75"/>
  <c r="V46" i="75"/>
  <c r="V47" i="75"/>
  <c r="V48" i="75"/>
  <c r="V49" i="75"/>
  <c r="V50" i="75"/>
  <c r="V51" i="75"/>
  <c r="V52" i="75"/>
  <c r="V53" i="75"/>
  <c r="V54" i="75"/>
  <c r="V55" i="75"/>
  <c r="V56" i="75"/>
  <c r="V57" i="75"/>
  <c r="V58" i="75"/>
  <c r="V60" i="75"/>
  <c r="V61" i="75"/>
  <c r="V62" i="75"/>
  <c r="V63" i="75"/>
  <c r="V64" i="75"/>
  <c r="V65" i="75"/>
  <c r="V66" i="75"/>
  <c r="V67" i="75"/>
  <c r="V68" i="75"/>
  <c r="V69" i="75"/>
  <c r="V70" i="75"/>
  <c r="V71" i="75"/>
  <c r="V72" i="75"/>
  <c r="V73" i="75"/>
  <c r="V74" i="75"/>
  <c r="V75" i="75"/>
  <c r="V76" i="75"/>
  <c r="V77" i="75"/>
  <c r="V78" i="75"/>
  <c r="V79" i="75"/>
  <c r="V80" i="75"/>
  <c r="V81" i="75"/>
  <c r="V82" i="75"/>
  <c r="V83" i="75"/>
  <c r="V84" i="75"/>
  <c r="V85" i="75"/>
  <c r="V86" i="75"/>
  <c r="V87" i="75"/>
  <c r="V88" i="75"/>
  <c r="V89" i="75"/>
  <c r="V90" i="75"/>
  <c r="V91" i="75"/>
  <c r="V92" i="75"/>
  <c r="V93" i="75"/>
  <c r="V94" i="75"/>
  <c r="V95" i="75"/>
  <c r="V96" i="75"/>
  <c r="V97" i="75"/>
  <c r="V98" i="75"/>
  <c r="V99" i="75"/>
  <c r="V100" i="75"/>
  <c r="V101" i="75"/>
  <c r="V102" i="75"/>
  <c r="V103" i="75"/>
  <c r="V104" i="75"/>
  <c r="V105" i="75"/>
  <c r="V106" i="75"/>
  <c r="V107" i="75"/>
  <c r="V108" i="75"/>
  <c r="V109" i="75"/>
  <c r="V110" i="75"/>
  <c r="V111" i="75"/>
  <c r="V112" i="75"/>
  <c r="V113" i="75"/>
  <c r="V114" i="75"/>
  <c r="V115" i="75"/>
  <c r="V116" i="75"/>
  <c r="V117" i="75"/>
  <c r="V118" i="75"/>
  <c r="V119" i="75"/>
  <c r="V120" i="75"/>
  <c r="V121" i="75"/>
  <c r="V122" i="75"/>
  <c r="V123" i="75"/>
  <c r="V124" i="75"/>
  <c r="V125" i="75"/>
  <c r="V126" i="75"/>
  <c r="V127" i="75"/>
  <c r="V128" i="75"/>
  <c r="V129" i="75"/>
  <c r="V130" i="75"/>
  <c r="V131" i="75"/>
  <c r="V132" i="75"/>
  <c r="V133" i="75"/>
  <c r="V134" i="75"/>
  <c r="V135" i="75"/>
  <c r="V136" i="75"/>
  <c r="V137" i="75"/>
  <c r="V138" i="75"/>
  <c r="V139" i="75"/>
  <c r="V140" i="75"/>
  <c r="V141" i="75"/>
  <c r="V142" i="75"/>
  <c r="V143" i="75"/>
  <c r="V144" i="75"/>
  <c r="V145" i="75"/>
  <c r="V146" i="75"/>
  <c r="V147" i="75"/>
  <c r="V148" i="75"/>
  <c r="V149" i="75"/>
  <c r="V150" i="75"/>
  <c r="V151" i="75"/>
  <c r="V152" i="75"/>
  <c r="V153" i="75"/>
  <c r="V154" i="75"/>
  <c r="V155" i="75"/>
  <c r="V156" i="75"/>
  <c r="V157" i="75"/>
  <c r="V158" i="75"/>
  <c r="V159" i="75"/>
  <c r="V160" i="75"/>
  <c r="V161" i="75"/>
  <c r="V162" i="75"/>
  <c r="V163" i="75"/>
  <c r="V164" i="75"/>
  <c r="V165" i="75"/>
  <c r="V166" i="75"/>
  <c r="V167" i="75"/>
  <c r="V168" i="75"/>
  <c r="V169" i="75"/>
  <c r="V170" i="75"/>
  <c r="V171" i="75"/>
  <c r="V172" i="75"/>
  <c r="V173" i="75"/>
  <c r="V174" i="75"/>
  <c r="V175" i="75"/>
  <c r="V176" i="75"/>
  <c r="V177" i="75"/>
  <c r="V178" i="75"/>
  <c r="V179" i="75"/>
  <c r="V180" i="75"/>
  <c r="V181" i="75"/>
  <c r="V182" i="75"/>
  <c r="V183" i="75"/>
  <c r="V184" i="75"/>
  <c r="V185" i="75"/>
  <c r="V186" i="75"/>
  <c r="V187" i="75"/>
  <c r="V188" i="75"/>
  <c r="V189" i="75"/>
  <c r="V190" i="75"/>
  <c r="V191" i="75"/>
  <c r="V192" i="75"/>
  <c r="V193" i="75"/>
  <c r="V194" i="75"/>
  <c r="V195" i="75"/>
  <c r="V196" i="75"/>
  <c r="V197" i="75"/>
  <c r="V198" i="75"/>
  <c r="V199" i="75"/>
  <c r="V200" i="75"/>
  <c r="V201" i="75"/>
  <c r="V202" i="75"/>
  <c r="V203" i="75"/>
  <c r="V204" i="75"/>
  <c r="V205" i="75"/>
  <c r="V206" i="75"/>
  <c r="V207" i="75"/>
  <c r="V208" i="75"/>
  <c r="V209" i="75"/>
  <c r="V210" i="75"/>
  <c r="V211" i="75"/>
  <c r="V212" i="75"/>
  <c r="V213" i="75"/>
  <c r="V214" i="75"/>
  <c r="V215" i="75"/>
  <c r="V216" i="75"/>
  <c r="V217" i="75"/>
  <c r="V218" i="75"/>
  <c r="V219" i="75"/>
  <c r="V220" i="75"/>
  <c r="V221" i="75"/>
  <c r="V222" i="75"/>
  <c r="V224" i="75"/>
  <c r="V225" i="75"/>
  <c r="V226" i="75"/>
  <c r="V12" i="75"/>
  <c r="X222" i="75"/>
  <c r="L222" i="75"/>
  <c r="I222" i="75" s="1"/>
  <c r="K222" i="75"/>
  <c r="H222" i="75" s="1"/>
  <c r="E222" i="75" s="1"/>
  <c r="L226" i="75"/>
  <c r="I226" i="75" s="1"/>
  <c r="F226" i="75" s="1"/>
  <c r="K226" i="75"/>
  <c r="H226" i="75" s="1"/>
  <c r="E226" i="75" s="1"/>
  <c r="L225" i="75"/>
  <c r="I225" i="75" s="1"/>
  <c r="F225" i="75" s="1"/>
  <c r="K225" i="75"/>
  <c r="H225" i="75" s="1"/>
  <c r="E225" i="75" s="1"/>
  <c r="L224" i="75"/>
  <c r="I224" i="75" s="1"/>
  <c r="F224" i="75" s="1"/>
  <c r="K224" i="75"/>
  <c r="H224" i="75" s="1"/>
  <c r="E224" i="75" s="1"/>
  <c r="X221" i="75"/>
  <c r="L221" i="75"/>
  <c r="I221" i="75" s="1"/>
  <c r="F221" i="75" s="1"/>
  <c r="K221" i="75"/>
  <c r="H221" i="75" s="1"/>
  <c r="E221" i="75" s="1"/>
  <c r="X220" i="75"/>
  <c r="L220" i="75"/>
  <c r="I220" i="75" s="1"/>
  <c r="F220" i="75" s="1"/>
  <c r="K220" i="75"/>
  <c r="H220" i="75" s="1"/>
  <c r="E220" i="75" s="1"/>
  <c r="L219" i="75"/>
  <c r="I219" i="75" s="1"/>
  <c r="F219" i="75" s="1"/>
  <c r="K219" i="75"/>
  <c r="H219" i="75" s="1"/>
  <c r="E219" i="75" s="1"/>
  <c r="AR218" i="75"/>
  <c r="L218" i="75"/>
  <c r="I218" i="75" s="1"/>
  <c r="F218" i="75" s="1"/>
  <c r="K218" i="75"/>
  <c r="H218" i="75" s="1"/>
  <c r="E218" i="75" s="1"/>
  <c r="L217" i="75"/>
  <c r="I217" i="75" s="1"/>
  <c r="F217" i="75" s="1"/>
  <c r="K217" i="75"/>
  <c r="H217" i="75" s="1"/>
  <c r="E217" i="75" s="1"/>
  <c r="L214" i="75"/>
  <c r="I214" i="75" s="1"/>
  <c r="F214" i="75" s="1"/>
  <c r="K214" i="75"/>
  <c r="H214" i="75" s="1"/>
  <c r="E214" i="75" s="1"/>
  <c r="L213" i="75"/>
  <c r="I213" i="75" s="1"/>
  <c r="F213" i="75" s="1"/>
  <c r="K213" i="75"/>
  <c r="H213" i="75" s="1"/>
  <c r="E213" i="75" s="1"/>
  <c r="L212" i="75"/>
  <c r="I212" i="75" s="1"/>
  <c r="F212" i="75" s="1"/>
  <c r="K212" i="75"/>
  <c r="H212" i="75" s="1"/>
  <c r="E212" i="75" s="1"/>
  <c r="L209" i="75"/>
  <c r="K209" i="75"/>
  <c r="H209" i="75" s="1"/>
  <c r="E209" i="75" s="1"/>
  <c r="I209" i="75"/>
  <c r="F209" i="75" s="1"/>
  <c r="L208" i="75"/>
  <c r="I208" i="75" s="1"/>
  <c r="F208" i="75" s="1"/>
  <c r="K208" i="75"/>
  <c r="H208" i="75" s="1"/>
  <c r="E208" i="75" s="1"/>
  <c r="L207" i="75"/>
  <c r="I207" i="75" s="1"/>
  <c r="F207" i="75" s="1"/>
  <c r="K207" i="75"/>
  <c r="H207" i="75" s="1"/>
  <c r="E207" i="75" s="1"/>
  <c r="L206" i="75"/>
  <c r="I206" i="75" s="1"/>
  <c r="F206" i="75" s="1"/>
  <c r="K206" i="75"/>
  <c r="H206" i="75" s="1"/>
  <c r="E206" i="75" s="1"/>
  <c r="L205" i="75"/>
  <c r="I205" i="75" s="1"/>
  <c r="F205" i="75" s="1"/>
  <c r="K205" i="75"/>
  <c r="H205" i="75" s="1"/>
  <c r="E205" i="75" s="1"/>
  <c r="L204" i="75"/>
  <c r="I204" i="75" s="1"/>
  <c r="F204" i="75" s="1"/>
  <c r="K204" i="75"/>
  <c r="H204" i="75" s="1"/>
  <c r="E204" i="75" s="1"/>
  <c r="L203" i="75"/>
  <c r="I203" i="75" s="1"/>
  <c r="F203" i="75" s="1"/>
  <c r="K203" i="75"/>
  <c r="H203" i="75" s="1"/>
  <c r="E203" i="75" s="1"/>
  <c r="L202" i="75"/>
  <c r="I202" i="75" s="1"/>
  <c r="F202" i="75" s="1"/>
  <c r="K202" i="75"/>
  <c r="H202" i="75" s="1"/>
  <c r="E202" i="75" s="1"/>
  <c r="L201" i="75"/>
  <c r="I201" i="75" s="1"/>
  <c r="K201" i="75"/>
  <c r="H201" i="75" s="1"/>
  <c r="L200" i="75"/>
  <c r="I200" i="75" s="1"/>
  <c r="K200" i="75"/>
  <c r="H200" i="75" s="1"/>
  <c r="L199" i="75"/>
  <c r="I199" i="75" s="1"/>
  <c r="F199" i="75" s="1"/>
  <c r="K199" i="75"/>
  <c r="H199" i="75" s="1"/>
  <c r="E199" i="75" s="1"/>
  <c r="L198" i="75"/>
  <c r="I198" i="75" s="1"/>
  <c r="F198" i="75" s="1"/>
  <c r="K198" i="75"/>
  <c r="H198" i="75" s="1"/>
  <c r="E198" i="75" s="1"/>
  <c r="L197" i="75"/>
  <c r="I197" i="75" s="1"/>
  <c r="F197" i="75" s="1"/>
  <c r="K197" i="75"/>
  <c r="H197" i="75" s="1"/>
  <c r="E197" i="75" s="1"/>
  <c r="L194" i="75"/>
  <c r="I194" i="75" s="1"/>
  <c r="F194" i="75" s="1"/>
  <c r="K194" i="75"/>
  <c r="H194" i="75" s="1"/>
  <c r="E194" i="75" s="1"/>
  <c r="L193" i="75"/>
  <c r="I193" i="75" s="1"/>
  <c r="F193" i="75" s="1"/>
  <c r="K193" i="75"/>
  <c r="H193" i="75" s="1"/>
  <c r="E193" i="75" s="1"/>
  <c r="L191" i="75"/>
  <c r="I191" i="75" s="1"/>
  <c r="K191" i="75"/>
  <c r="H191" i="75" s="1"/>
  <c r="L190" i="75"/>
  <c r="I190" i="75" s="1"/>
  <c r="F190" i="75" s="1"/>
  <c r="K190" i="75"/>
  <c r="H190" i="75" s="1"/>
  <c r="E190" i="75" s="1"/>
  <c r="L189" i="75"/>
  <c r="I189" i="75" s="1"/>
  <c r="F189" i="75" s="1"/>
  <c r="K189" i="75"/>
  <c r="H189" i="75" s="1"/>
  <c r="E189" i="75" s="1"/>
  <c r="L188" i="75"/>
  <c r="I188" i="75" s="1"/>
  <c r="F188" i="75" s="1"/>
  <c r="K188" i="75"/>
  <c r="H188" i="75" s="1"/>
  <c r="E188" i="75" s="1"/>
  <c r="L187" i="75"/>
  <c r="I187" i="75" s="1"/>
  <c r="F187" i="75" s="1"/>
  <c r="K187" i="75"/>
  <c r="H187" i="75" s="1"/>
  <c r="E187" i="75" s="1"/>
  <c r="L186" i="75"/>
  <c r="I186" i="75" s="1"/>
  <c r="F186" i="75" s="1"/>
  <c r="K186" i="75"/>
  <c r="H186" i="75" s="1"/>
  <c r="E186" i="75" s="1"/>
  <c r="L185" i="75"/>
  <c r="I185" i="75" s="1"/>
  <c r="F185" i="75" s="1"/>
  <c r="K185" i="75"/>
  <c r="H185" i="75" s="1"/>
  <c r="E185" i="75" s="1"/>
  <c r="L184" i="75"/>
  <c r="I184" i="75" s="1"/>
  <c r="F184" i="75" s="1"/>
  <c r="K184" i="75"/>
  <c r="H184" i="75" s="1"/>
  <c r="E184" i="75" s="1"/>
  <c r="L183" i="75"/>
  <c r="I183" i="75" s="1"/>
  <c r="K183" i="75"/>
  <c r="H183" i="75" s="1"/>
  <c r="L182" i="75"/>
  <c r="I182" i="75" s="1"/>
  <c r="K182" i="75"/>
  <c r="H182" i="75" s="1"/>
  <c r="L181" i="75"/>
  <c r="I181" i="75" s="1"/>
  <c r="F181" i="75" s="1"/>
  <c r="K181" i="75"/>
  <c r="H181" i="75" s="1"/>
  <c r="E181" i="75" s="1"/>
  <c r="L180" i="75"/>
  <c r="I180" i="75" s="1"/>
  <c r="F180" i="75" s="1"/>
  <c r="K180" i="75"/>
  <c r="H180" i="75" s="1"/>
  <c r="E180" i="75" s="1"/>
  <c r="L179" i="75"/>
  <c r="I179" i="75" s="1"/>
  <c r="F179" i="75" s="1"/>
  <c r="K179" i="75"/>
  <c r="H179" i="75" s="1"/>
  <c r="E179" i="75" s="1"/>
  <c r="L178" i="75"/>
  <c r="I178" i="75" s="1"/>
  <c r="F178" i="75" s="1"/>
  <c r="K178" i="75"/>
  <c r="H178" i="75" s="1"/>
  <c r="E178" i="75" s="1"/>
  <c r="L177" i="75"/>
  <c r="I177" i="75" s="1"/>
  <c r="F177" i="75" s="1"/>
  <c r="K177" i="75"/>
  <c r="H177" i="75" s="1"/>
  <c r="E177" i="75" s="1"/>
  <c r="L176" i="75"/>
  <c r="I176" i="75" s="1"/>
  <c r="F176" i="75" s="1"/>
  <c r="K176" i="75"/>
  <c r="H176" i="75" s="1"/>
  <c r="E176" i="75" s="1"/>
  <c r="L174" i="75"/>
  <c r="I174" i="75" s="1"/>
  <c r="K174" i="75"/>
  <c r="H174" i="75" s="1"/>
  <c r="L173" i="75"/>
  <c r="I173" i="75" s="1"/>
  <c r="F173" i="75" s="1"/>
  <c r="K173" i="75"/>
  <c r="H173" i="75" s="1"/>
  <c r="E173" i="75" s="1"/>
  <c r="L172" i="75"/>
  <c r="I172" i="75" s="1"/>
  <c r="F172" i="75" s="1"/>
  <c r="K172" i="75"/>
  <c r="H172" i="75" s="1"/>
  <c r="E172" i="75" s="1"/>
  <c r="L171" i="75"/>
  <c r="I171" i="75" s="1"/>
  <c r="F171" i="75" s="1"/>
  <c r="K171" i="75"/>
  <c r="H171" i="75" s="1"/>
  <c r="E171" i="75" s="1"/>
  <c r="L170" i="75"/>
  <c r="I170" i="75" s="1"/>
  <c r="F170" i="75" s="1"/>
  <c r="K170" i="75"/>
  <c r="H170" i="75" s="1"/>
  <c r="E170" i="75" s="1"/>
  <c r="L169" i="75"/>
  <c r="I169" i="75" s="1"/>
  <c r="F169" i="75" s="1"/>
  <c r="K169" i="75"/>
  <c r="H169" i="75" s="1"/>
  <c r="E169" i="75" s="1"/>
  <c r="L168" i="75"/>
  <c r="I168" i="75" s="1"/>
  <c r="F168" i="75" s="1"/>
  <c r="K168" i="75"/>
  <c r="H168" i="75" s="1"/>
  <c r="E168" i="75" s="1"/>
  <c r="L167" i="75"/>
  <c r="I167" i="75" s="1"/>
  <c r="F167" i="75" s="1"/>
  <c r="K167" i="75"/>
  <c r="H167" i="75" s="1"/>
  <c r="E167" i="75" s="1"/>
  <c r="L164" i="75"/>
  <c r="I164" i="75" s="1"/>
  <c r="F164" i="75" s="1"/>
  <c r="K164" i="75"/>
  <c r="H164" i="75" s="1"/>
  <c r="E164" i="75" s="1"/>
  <c r="L163" i="75"/>
  <c r="I163" i="75" s="1"/>
  <c r="F163" i="75" s="1"/>
  <c r="K163" i="75"/>
  <c r="H163" i="75" s="1"/>
  <c r="E163" i="75" s="1"/>
  <c r="L160" i="75"/>
  <c r="I160" i="75" s="1"/>
  <c r="F160" i="75" s="1"/>
  <c r="K160" i="75"/>
  <c r="H160" i="75" s="1"/>
  <c r="E160" i="75" s="1"/>
  <c r="L159" i="75"/>
  <c r="I159" i="75" s="1"/>
  <c r="F159" i="75" s="1"/>
  <c r="K159" i="75"/>
  <c r="H159" i="75" s="1"/>
  <c r="E159" i="75" s="1"/>
  <c r="L158" i="75"/>
  <c r="I158" i="75" s="1"/>
  <c r="F158" i="75" s="1"/>
  <c r="K158" i="75"/>
  <c r="H158" i="75" s="1"/>
  <c r="E158" i="75" s="1"/>
  <c r="L157" i="75"/>
  <c r="I157" i="75" s="1"/>
  <c r="F157" i="75" s="1"/>
  <c r="K157" i="75"/>
  <c r="H157" i="75" s="1"/>
  <c r="E157" i="75" s="1"/>
  <c r="L156" i="75"/>
  <c r="I156" i="75" s="1"/>
  <c r="F156" i="75" s="1"/>
  <c r="K156" i="75"/>
  <c r="H156" i="75" s="1"/>
  <c r="E156" i="75" s="1"/>
  <c r="L155" i="75"/>
  <c r="I155" i="75" s="1"/>
  <c r="F155" i="75" s="1"/>
  <c r="K155" i="75"/>
  <c r="H155" i="75" s="1"/>
  <c r="E155" i="75" s="1"/>
  <c r="L154" i="75"/>
  <c r="I154" i="75" s="1"/>
  <c r="F154" i="75" s="1"/>
  <c r="K154" i="75"/>
  <c r="H154" i="75" s="1"/>
  <c r="E154" i="75" s="1"/>
  <c r="L153" i="75"/>
  <c r="I153" i="75" s="1"/>
  <c r="F153" i="75" s="1"/>
  <c r="K153" i="75"/>
  <c r="H153" i="75" s="1"/>
  <c r="E153" i="75" s="1"/>
  <c r="L152" i="75"/>
  <c r="I152" i="75" s="1"/>
  <c r="F152" i="75" s="1"/>
  <c r="K152" i="75"/>
  <c r="H152" i="75" s="1"/>
  <c r="E152" i="75" s="1"/>
  <c r="L151" i="75"/>
  <c r="I151" i="75" s="1"/>
  <c r="F151" i="75" s="1"/>
  <c r="K151" i="75"/>
  <c r="H151" i="75" s="1"/>
  <c r="E151" i="75" s="1"/>
  <c r="L150" i="75"/>
  <c r="I150" i="75" s="1"/>
  <c r="F150" i="75" s="1"/>
  <c r="K150" i="75"/>
  <c r="H150" i="75" s="1"/>
  <c r="E150" i="75" s="1"/>
  <c r="L149" i="75"/>
  <c r="I149" i="75" s="1"/>
  <c r="F149" i="75" s="1"/>
  <c r="K149" i="75"/>
  <c r="H149" i="75" s="1"/>
  <c r="E149" i="75" s="1"/>
  <c r="L148" i="75"/>
  <c r="I148" i="75" s="1"/>
  <c r="F148" i="75" s="1"/>
  <c r="K148" i="75"/>
  <c r="H148" i="75" s="1"/>
  <c r="E148" i="75" s="1"/>
  <c r="L147" i="75"/>
  <c r="I147" i="75" s="1"/>
  <c r="F147" i="75" s="1"/>
  <c r="K147" i="75"/>
  <c r="H147" i="75" s="1"/>
  <c r="E147" i="75" s="1"/>
  <c r="L146" i="75"/>
  <c r="I146" i="75" s="1"/>
  <c r="F146" i="75" s="1"/>
  <c r="K146" i="75"/>
  <c r="H146" i="75" s="1"/>
  <c r="E146" i="75" s="1"/>
  <c r="L145" i="75"/>
  <c r="I145" i="75" s="1"/>
  <c r="F145" i="75" s="1"/>
  <c r="K145" i="75"/>
  <c r="H145" i="75" s="1"/>
  <c r="E145" i="75" s="1"/>
  <c r="L144" i="75"/>
  <c r="I144" i="75" s="1"/>
  <c r="F144" i="75" s="1"/>
  <c r="K144" i="75"/>
  <c r="H144" i="75" s="1"/>
  <c r="E144" i="75" s="1"/>
  <c r="L143" i="75"/>
  <c r="I143" i="75" s="1"/>
  <c r="F143" i="75" s="1"/>
  <c r="K143" i="75"/>
  <c r="H143" i="75" s="1"/>
  <c r="E143" i="75" s="1"/>
  <c r="L142" i="75"/>
  <c r="I142" i="75" s="1"/>
  <c r="F142" i="75" s="1"/>
  <c r="K142" i="75"/>
  <c r="H142" i="75" s="1"/>
  <c r="E142" i="75" s="1"/>
  <c r="L141" i="75"/>
  <c r="I141" i="75" s="1"/>
  <c r="K141" i="75"/>
  <c r="H141" i="75" s="1"/>
  <c r="L140" i="75"/>
  <c r="I140" i="75" s="1"/>
  <c r="K140" i="75"/>
  <c r="H140" i="75" s="1"/>
  <c r="L139" i="75"/>
  <c r="I139" i="75" s="1"/>
  <c r="K139" i="75"/>
  <c r="H139" i="75" s="1"/>
  <c r="L138" i="75"/>
  <c r="I138" i="75" s="1"/>
  <c r="F138" i="75" s="1"/>
  <c r="K138" i="75"/>
  <c r="H138" i="75" s="1"/>
  <c r="E138" i="75" s="1"/>
  <c r="L137" i="75"/>
  <c r="I137" i="75" s="1"/>
  <c r="F137" i="75" s="1"/>
  <c r="K137" i="75"/>
  <c r="H137" i="75" s="1"/>
  <c r="E137" i="75" s="1"/>
  <c r="L136" i="75"/>
  <c r="I136" i="75" s="1"/>
  <c r="F136" i="75" s="1"/>
  <c r="K136" i="75"/>
  <c r="H136" i="75" s="1"/>
  <c r="E136" i="75" s="1"/>
  <c r="L133" i="75"/>
  <c r="I133" i="75" s="1"/>
  <c r="F133" i="75" s="1"/>
  <c r="K133" i="75"/>
  <c r="H133" i="75" s="1"/>
  <c r="E133" i="75" s="1"/>
  <c r="L132" i="75"/>
  <c r="I132" i="75" s="1"/>
  <c r="F132" i="75" s="1"/>
  <c r="K132" i="75"/>
  <c r="H132" i="75" s="1"/>
  <c r="E132" i="75" s="1"/>
  <c r="L131" i="75"/>
  <c r="I131" i="75" s="1"/>
  <c r="F131" i="75" s="1"/>
  <c r="K131" i="75"/>
  <c r="H131" i="75" s="1"/>
  <c r="E131" i="75" s="1"/>
  <c r="L128" i="75"/>
  <c r="I128" i="75" s="1"/>
  <c r="F128" i="75" s="1"/>
  <c r="K128" i="75"/>
  <c r="H128" i="75" s="1"/>
  <c r="E128" i="75" s="1"/>
  <c r="L127" i="75"/>
  <c r="I127" i="75" s="1"/>
  <c r="F127" i="75" s="1"/>
  <c r="K127" i="75"/>
  <c r="H127" i="75" s="1"/>
  <c r="E127" i="75" s="1"/>
  <c r="L126" i="75"/>
  <c r="I126" i="75" s="1"/>
  <c r="F126" i="75" s="1"/>
  <c r="K126" i="75"/>
  <c r="H126" i="75" s="1"/>
  <c r="E126" i="75" s="1"/>
  <c r="L125" i="75"/>
  <c r="I125" i="75" s="1"/>
  <c r="F125" i="75" s="1"/>
  <c r="K125" i="75"/>
  <c r="H125" i="75" s="1"/>
  <c r="E125" i="75" s="1"/>
  <c r="L124" i="75"/>
  <c r="I124" i="75" s="1"/>
  <c r="F124" i="75" s="1"/>
  <c r="K124" i="75"/>
  <c r="H124" i="75" s="1"/>
  <c r="E124" i="75" s="1"/>
  <c r="L123" i="75"/>
  <c r="I123" i="75" s="1"/>
  <c r="F123" i="75" s="1"/>
  <c r="K123" i="75"/>
  <c r="H123" i="75" s="1"/>
  <c r="E123" i="75" s="1"/>
  <c r="L122" i="75"/>
  <c r="I122" i="75" s="1"/>
  <c r="F122" i="75" s="1"/>
  <c r="K122" i="75"/>
  <c r="H122" i="75" s="1"/>
  <c r="E122" i="75" s="1"/>
  <c r="L121" i="75"/>
  <c r="I121" i="75" s="1"/>
  <c r="F121" i="75" s="1"/>
  <c r="K121" i="75"/>
  <c r="H121" i="75" s="1"/>
  <c r="E121" i="75" s="1"/>
  <c r="L120" i="75"/>
  <c r="I120" i="75" s="1"/>
  <c r="F120" i="75" s="1"/>
  <c r="K120" i="75"/>
  <c r="H120" i="75" s="1"/>
  <c r="E120" i="75" s="1"/>
  <c r="L119" i="75"/>
  <c r="I119" i="75" s="1"/>
  <c r="F119" i="75" s="1"/>
  <c r="K119" i="75"/>
  <c r="H119" i="75" s="1"/>
  <c r="E119" i="75" s="1"/>
  <c r="L118" i="75"/>
  <c r="I118" i="75" s="1"/>
  <c r="F118" i="75" s="1"/>
  <c r="K118" i="75"/>
  <c r="H118" i="75" s="1"/>
  <c r="E118" i="75" s="1"/>
  <c r="L117" i="75"/>
  <c r="I117" i="75" s="1"/>
  <c r="F117" i="75" s="1"/>
  <c r="K117" i="75"/>
  <c r="H117" i="75" s="1"/>
  <c r="E117" i="75" s="1"/>
  <c r="L116" i="75"/>
  <c r="I116" i="75" s="1"/>
  <c r="F116" i="75" s="1"/>
  <c r="K116" i="75"/>
  <c r="H116" i="75" s="1"/>
  <c r="E116" i="75" s="1"/>
  <c r="L115" i="75"/>
  <c r="I115" i="75" s="1"/>
  <c r="F115" i="75" s="1"/>
  <c r="K115" i="75"/>
  <c r="H115" i="75" s="1"/>
  <c r="E115" i="75" s="1"/>
  <c r="L114" i="75"/>
  <c r="I114" i="75" s="1"/>
  <c r="F114" i="75" s="1"/>
  <c r="K114" i="75"/>
  <c r="H114" i="75" s="1"/>
  <c r="E114" i="75" s="1"/>
  <c r="L113" i="75"/>
  <c r="I113" i="75" s="1"/>
  <c r="F113" i="75" s="1"/>
  <c r="K113" i="75"/>
  <c r="H113" i="75" s="1"/>
  <c r="E113" i="75" s="1"/>
  <c r="L112" i="75"/>
  <c r="I112" i="75" s="1"/>
  <c r="F112" i="75" s="1"/>
  <c r="K112" i="75"/>
  <c r="H112" i="75" s="1"/>
  <c r="E112" i="75" s="1"/>
  <c r="L111" i="75"/>
  <c r="I111" i="75" s="1"/>
  <c r="F111" i="75" s="1"/>
  <c r="K111" i="75"/>
  <c r="H111" i="75" s="1"/>
  <c r="E111" i="75" s="1"/>
  <c r="L110" i="75"/>
  <c r="I110" i="75" s="1"/>
  <c r="F110" i="75" s="1"/>
  <c r="K110" i="75"/>
  <c r="H110" i="75" s="1"/>
  <c r="E110" i="75" s="1"/>
  <c r="L109" i="75"/>
  <c r="I109" i="75" s="1"/>
  <c r="F109" i="75" s="1"/>
  <c r="K109" i="75"/>
  <c r="H109" i="75" s="1"/>
  <c r="E109" i="75" s="1"/>
  <c r="L108" i="75"/>
  <c r="I108" i="75" s="1"/>
  <c r="F108" i="75" s="1"/>
  <c r="K108" i="75"/>
  <c r="H108" i="75" s="1"/>
  <c r="E108" i="75" s="1"/>
  <c r="L107" i="75"/>
  <c r="I107" i="75" s="1"/>
  <c r="F107" i="75" s="1"/>
  <c r="K107" i="75"/>
  <c r="H107" i="75" s="1"/>
  <c r="E107" i="75" s="1"/>
  <c r="L106" i="75"/>
  <c r="I106" i="75" s="1"/>
  <c r="F106" i="75" s="1"/>
  <c r="K106" i="75"/>
  <c r="H106" i="75" s="1"/>
  <c r="E106" i="75" s="1"/>
  <c r="L105" i="75"/>
  <c r="I105" i="75" s="1"/>
  <c r="F105" i="75" s="1"/>
  <c r="K105" i="75"/>
  <c r="H105" i="75" s="1"/>
  <c r="E105" i="75" s="1"/>
  <c r="L104" i="75"/>
  <c r="I104" i="75" s="1"/>
  <c r="F104" i="75" s="1"/>
  <c r="K104" i="75"/>
  <c r="H104" i="75" s="1"/>
  <c r="E104" i="75" s="1"/>
  <c r="L103" i="75"/>
  <c r="I103" i="75" s="1"/>
  <c r="F103" i="75" s="1"/>
  <c r="K103" i="75"/>
  <c r="H103" i="75" s="1"/>
  <c r="E103" i="75" s="1"/>
  <c r="L102" i="75"/>
  <c r="I102" i="75" s="1"/>
  <c r="F102" i="75" s="1"/>
  <c r="K102" i="75"/>
  <c r="H102" i="75" s="1"/>
  <c r="E102" i="75" s="1"/>
  <c r="L101" i="75"/>
  <c r="I101" i="75" s="1"/>
  <c r="F101" i="75" s="1"/>
  <c r="K101" i="75"/>
  <c r="H101" i="75" s="1"/>
  <c r="E101" i="75" s="1"/>
  <c r="L100" i="75"/>
  <c r="I100" i="75" s="1"/>
  <c r="K100" i="75"/>
  <c r="H100" i="75" s="1"/>
  <c r="L98" i="75"/>
  <c r="I98" i="75" s="1"/>
  <c r="F98" i="75" s="1"/>
  <c r="K98" i="75"/>
  <c r="H98" i="75" s="1"/>
  <c r="E98" i="75" s="1"/>
  <c r="L97" i="75"/>
  <c r="I97" i="75" s="1"/>
  <c r="F97" i="75" s="1"/>
  <c r="K97" i="75"/>
  <c r="H97" i="75" s="1"/>
  <c r="E97" i="75" s="1"/>
  <c r="L96" i="75"/>
  <c r="I96" i="75" s="1"/>
  <c r="F96" i="75" s="1"/>
  <c r="K96" i="75"/>
  <c r="H96" i="75" s="1"/>
  <c r="E96" i="75" s="1"/>
  <c r="L95" i="75"/>
  <c r="I95" i="75" s="1"/>
  <c r="F95" i="75" s="1"/>
  <c r="K95" i="75"/>
  <c r="H95" i="75" s="1"/>
  <c r="E95" i="75" s="1"/>
  <c r="L94" i="75"/>
  <c r="I94" i="75" s="1"/>
  <c r="F94" i="75" s="1"/>
  <c r="K94" i="75"/>
  <c r="H94" i="75" s="1"/>
  <c r="E94" i="75" s="1"/>
  <c r="L93" i="75"/>
  <c r="I93" i="75" s="1"/>
  <c r="F93" i="75" s="1"/>
  <c r="K93" i="75"/>
  <c r="H93" i="75" s="1"/>
  <c r="E93" i="75" s="1"/>
  <c r="L92" i="75"/>
  <c r="I92" i="75" s="1"/>
  <c r="K92" i="75"/>
  <c r="H92" i="75" s="1"/>
  <c r="L91" i="75"/>
  <c r="I91" i="75" s="1"/>
  <c r="F91" i="75" s="1"/>
  <c r="K91" i="75"/>
  <c r="H91" i="75" s="1"/>
  <c r="E91" i="75" s="1"/>
  <c r="L90" i="75"/>
  <c r="I90" i="75" s="1"/>
  <c r="F90" i="75" s="1"/>
  <c r="K90" i="75"/>
  <c r="H90" i="75" s="1"/>
  <c r="E90" i="75" s="1"/>
  <c r="L89" i="75"/>
  <c r="I89" i="75" s="1"/>
  <c r="F89" i="75" s="1"/>
  <c r="K89" i="75"/>
  <c r="H89" i="75" s="1"/>
  <c r="E89" i="75" s="1"/>
  <c r="L88" i="75"/>
  <c r="I88" i="75" s="1"/>
  <c r="F88" i="75" s="1"/>
  <c r="K88" i="75"/>
  <c r="H88" i="75" s="1"/>
  <c r="E88" i="75" s="1"/>
  <c r="L87" i="75"/>
  <c r="I87" i="75" s="1"/>
  <c r="F87" i="75" s="1"/>
  <c r="K87" i="75"/>
  <c r="H87" i="75" s="1"/>
  <c r="E87" i="75" s="1"/>
  <c r="L86" i="75"/>
  <c r="I86" i="75" s="1"/>
  <c r="K86" i="75"/>
  <c r="H86" i="75" s="1"/>
  <c r="L85" i="75"/>
  <c r="I85" i="75" s="1"/>
  <c r="F85" i="75" s="1"/>
  <c r="K85" i="75"/>
  <c r="H85" i="75" s="1"/>
  <c r="E85" i="75" s="1"/>
  <c r="L84" i="75"/>
  <c r="I84" i="75" s="1"/>
  <c r="F84" i="75" s="1"/>
  <c r="K84" i="75"/>
  <c r="H84" i="75" s="1"/>
  <c r="E84" i="75" s="1"/>
  <c r="L83" i="75"/>
  <c r="I83" i="75" s="1"/>
  <c r="F83" i="75" s="1"/>
  <c r="K83" i="75"/>
  <c r="H83" i="75" s="1"/>
  <c r="E83" i="75" s="1"/>
  <c r="L82" i="75"/>
  <c r="I82" i="75" s="1"/>
  <c r="K82" i="75"/>
  <c r="H82" i="75" s="1"/>
  <c r="L81" i="75"/>
  <c r="I81" i="75" s="1"/>
  <c r="F81" i="75" s="1"/>
  <c r="K81" i="75"/>
  <c r="H81" i="75" s="1"/>
  <c r="E81" i="75" s="1"/>
  <c r="L80" i="75"/>
  <c r="I80" i="75" s="1"/>
  <c r="F80" i="75" s="1"/>
  <c r="K80" i="75"/>
  <c r="H80" i="75" s="1"/>
  <c r="E80" i="75" s="1"/>
  <c r="L79" i="75"/>
  <c r="I79" i="75" s="1"/>
  <c r="F79" i="75" s="1"/>
  <c r="K79" i="75"/>
  <c r="H79" i="75" s="1"/>
  <c r="E79" i="75" s="1"/>
  <c r="L78" i="75"/>
  <c r="I78" i="75" s="1"/>
  <c r="K78" i="75"/>
  <c r="H78" i="75" s="1"/>
  <c r="L77" i="75"/>
  <c r="I77" i="75" s="1"/>
  <c r="F77" i="75" s="1"/>
  <c r="K77" i="75"/>
  <c r="H77" i="75" s="1"/>
  <c r="E77" i="75" s="1"/>
  <c r="L76" i="75"/>
  <c r="I76" i="75" s="1"/>
  <c r="F76" i="75" s="1"/>
  <c r="K76" i="75"/>
  <c r="H76" i="75" s="1"/>
  <c r="E76" i="75" s="1"/>
  <c r="L75" i="75"/>
  <c r="I75" i="75" s="1"/>
  <c r="F75" i="75" s="1"/>
  <c r="K75" i="75"/>
  <c r="H75" i="75" s="1"/>
  <c r="E75" i="75" s="1"/>
  <c r="L74" i="75"/>
  <c r="I74" i="75" s="1"/>
  <c r="F74" i="75" s="1"/>
  <c r="K74" i="75"/>
  <c r="H74" i="75" s="1"/>
  <c r="E74" i="75" s="1"/>
  <c r="L73" i="75"/>
  <c r="I73" i="75" s="1"/>
  <c r="F73" i="75" s="1"/>
  <c r="K73" i="75"/>
  <c r="H73" i="75" s="1"/>
  <c r="E73" i="75" s="1"/>
  <c r="L72" i="75"/>
  <c r="I72" i="75" s="1"/>
  <c r="K72" i="75"/>
  <c r="H72" i="75" s="1"/>
  <c r="L71" i="75"/>
  <c r="I71" i="75" s="1"/>
  <c r="K71" i="75"/>
  <c r="H71" i="75" s="1"/>
  <c r="L70" i="75"/>
  <c r="I70" i="75" s="1"/>
  <c r="F70" i="75" s="1"/>
  <c r="K70" i="75"/>
  <c r="H70" i="75" s="1"/>
  <c r="E70" i="75" s="1"/>
  <c r="L69" i="75"/>
  <c r="I69" i="75" s="1"/>
  <c r="F69" i="75" s="1"/>
  <c r="K69" i="75"/>
  <c r="H69" i="75" s="1"/>
  <c r="E69" i="75" s="1"/>
  <c r="L68" i="75"/>
  <c r="I68" i="75" s="1"/>
  <c r="F68" i="75" s="1"/>
  <c r="K68" i="75"/>
  <c r="H68" i="75" s="1"/>
  <c r="E68" i="75" s="1"/>
  <c r="L67" i="75"/>
  <c r="I67" i="75" s="1"/>
  <c r="F67" i="75" s="1"/>
  <c r="K67" i="75"/>
  <c r="H67" i="75" s="1"/>
  <c r="E67" i="75" s="1"/>
  <c r="L66" i="75"/>
  <c r="I66" i="75" s="1"/>
  <c r="F66" i="75" s="1"/>
  <c r="K66" i="75"/>
  <c r="H66" i="75" s="1"/>
  <c r="E66" i="75" s="1"/>
  <c r="L65" i="75"/>
  <c r="I65" i="75" s="1"/>
  <c r="F65" i="75" s="1"/>
  <c r="K65" i="75"/>
  <c r="H65" i="75" s="1"/>
  <c r="E65" i="75" s="1"/>
  <c r="L64" i="75"/>
  <c r="I64" i="75" s="1"/>
  <c r="F64" i="75" s="1"/>
  <c r="K64" i="75"/>
  <c r="H64" i="75" s="1"/>
  <c r="E64" i="75" s="1"/>
  <c r="L63" i="75"/>
  <c r="I63" i="75" s="1"/>
  <c r="F63" i="75" s="1"/>
  <c r="K63" i="75"/>
  <c r="H63" i="75" s="1"/>
  <c r="E63" i="75" s="1"/>
  <c r="L62" i="75"/>
  <c r="I62" i="75" s="1"/>
  <c r="F62" i="75" s="1"/>
  <c r="K62" i="75"/>
  <c r="H62" i="75" s="1"/>
  <c r="E62" i="75" s="1"/>
  <c r="L61" i="75"/>
  <c r="I61" i="75" s="1"/>
  <c r="F61" i="75" s="1"/>
  <c r="K61" i="75"/>
  <c r="H61" i="75" s="1"/>
  <c r="E61" i="75" s="1"/>
  <c r="L60" i="75"/>
  <c r="I60" i="75" s="1"/>
  <c r="F60" i="75" s="1"/>
  <c r="K60" i="75"/>
  <c r="H60" i="75" s="1"/>
  <c r="E60" i="75" s="1"/>
  <c r="L59" i="75"/>
  <c r="I59" i="75" s="1"/>
  <c r="K59" i="75"/>
  <c r="H59" i="75" s="1"/>
  <c r="L58" i="75"/>
  <c r="I58" i="75" s="1"/>
  <c r="K58" i="75"/>
  <c r="H58" i="75" s="1"/>
  <c r="L57" i="75"/>
  <c r="I57" i="75" s="1"/>
  <c r="F57" i="75" s="1"/>
  <c r="K57" i="75"/>
  <c r="H57" i="75" s="1"/>
  <c r="E57" i="75" s="1"/>
  <c r="L56" i="75"/>
  <c r="I56" i="75" s="1"/>
  <c r="F56" i="75" s="1"/>
  <c r="K56" i="75"/>
  <c r="H56" i="75" s="1"/>
  <c r="E56" i="75" s="1"/>
  <c r="L55" i="75"/>
  <c r="I55" i="75" s="1"/>
  <c r="F55" i="75" s="1"/>
  <c r="K55" i="75"/>
  <c r="H55" i="75" s="1"/>
  <c r="E55" i="75" s="1"/>
  <c r="L54" i="75"/>
  <c r="I54" i="75" s="1"/>
  <c r="F54" i="75" s="1"/>
  <c r="K54" i="75"/>
  <c r="H54" i="75" s="1"/>
  <c r="E54" i="75" s="1"/>
  <c r="L53" i="75"/>
  <c r="I53" i="75" s="1"/>
  <c r="F53" i="75" s="1"/>
  <c r="K53" i="75"/>
  <c r="H53" i="75" s="1"/>
  <c r="E53" i="75" s="1"/>
  <c r="L52" i="75"/>
  <c r="I52" i="75" s="1"/>
  <c r="F52" i="75" s="1"/>
  <c r="K52" i="75"/>
  <c r="H52" i="75" s="1"/>
  <c r="E52" i="75" s="1"/>
  <c r="L51" i="75"/>
  <c r="I51" i="75" s="1"/>
  <c r="F51" i="75" s="1"/>
  <c r="K51" i="75"/>
  <c r="H51" i="75" s="1"/>
  <c r="E51" i="75" s="1"/>
  <c r="L50" i="75"/>
  <c r="I50" i="75" s="1"/>
  <c r="F50" i="75" s="1"/>
  <c r="K50" i="75"/>
  <c r="H50" i="75" s="1"/>
  <c r="E50" i="75" s="1"/>
  <c r="L49" i="75"/>
  <c r="I49" i="75" s="1"/>
  <c r="F49" i="75" s="1"/>
  <c r="K49" i="75"/>
  <c r="H49" i="75" s="1"/>
  <c r="E49" i="75" s="1"/>
  <c r="L48" i="75"/>
  <c r="I48" i="75" s="1"/>
  <c r="F48" i="75" s="1"/>
  <c r="K48" i="75"/>
  <c r="H48" i="75" s="1"/>
  <c r="E48" i="75" s="1"/>
  <c r="L47" i="75"/>
  <c r="I47" i="75" s="1"/>
  <c r="F47" i="75" s="1"/>
  <c r="K47" i="75"/>
  <c r="H47" i="75" s="1"/>
  <c r="E47" i="75" s="1"/>
  <c r="L46" i="75"/>
  <c r="I46" i="75" s="1"/>
  <c r="F46" i="75" s="1"/>
  <c r="K46" i="75"/>
  <c r="H46" i="75" s="1"/>
  <c r="E46" i="75" s="1"/>
  <c r="L45" i="75"/>
  <c r="I45" i="75" s="1"/>
  <c r="F45" i="75" s="1"/>
  <c r="K45" i="75"/>
  <c r="H45" i="75" s="1"/>
  <c r="E45" i="75" s="1"/>
  <c r="L44" i="75"/>
  <c r="I44" i="75" s="1"/>
  <c r="F44" i="75" s="1"/>
  <c r="K44" i="75"/>
  <c r="H44" i="75" s="1"/>
  <c r="E44" i="75" s="1"/>
  <c r="L43" i="75"/>
  <c r="I43" i="75" s="1"/>
  <c r="F43" i="75" s="1"/>
  <c r="K43" i="75"/>
  <c r="H43" i="75" s="1"/>
  <c r="E43" i="75" s="1"/>
  <c r="L42" i="75"/>
  <c r="I42" i="75" s="1"/>
  <c r="F42" i="75" s="1"/>
  <c r="K42" i="75"/>
  <c r="H42" i="75" s="1"/>
  <c r="E42" i="75" s="1"/>
  <c r="L41" i="75"/>
  <c r="I41" i="75" s="1"/>
  <c r="F41" i="75" s="1"/>
  <c r="K41" i="75"/>
  <c r="H41" i="75" s="1"/>
  <c r="E41" i="75" s="1"/>
  <c r="L40" i="75"/>
  <c r="I40" i="75" s="1"/>
  <c r="F40" i="75" s="1"/>
  <c r="K40" i="75"/>
  <c r="H40" i="75" s="1"/>
  <c r="E40" i="75" s="1"/>
  <c r="L39" i="75"/>
  <c r="I39" i="75" s="1"/>
  <c r="F39" i="75" s="1"/>
  <c r="K39" i="75"/>
  <c r="H39" i="75" s="1"/>
  <c r="E39" i="75" s="1"/>
  <c r="L38" i="75"/>
  <c r="I38" i="75" s="1"/>
  <c r="F38" i="75" s="1"/>
  <c r="K38" i="75"/>
  <c r="H38" i="75" s="1"/>
  <c r="E38" i="75" s="1"/>
  <c r="L37" i="75"/>
  <c r="I37" i="75" s="1"/>
  <c r="F37" i="75" s="1"/>
  <c r="K37" i="75"/>
  <c r="H37" i="75" s="1"/>
  <c r="E37" i="75" s="1"/>
  <c r="L36" i="75"/>
  <c r="I36" i="75" s="1"/>
  <c r="F36" i="75" s="1"/>
  <c r="K36" i="75"/>
  <c r="H36" i="75" s="1"/>
  <c r="E36" i="75" s="1"/>
  <c r="L35" i="75"/>
  <c r="I35" i="75" s="1"/>
  <c r="F35" i="75" s="1"/>
  <c r="K35" i="75"/>
  <c r="H35" i="75" s="1"/>
  <c r="E35" i="75" s="1"/>
  <c r="L34" i="75"/>
  <c r="I34" i="75" s="1"/>
  <c r="F34" i="75" s="1"/>
  <c r="K34" i="75"/>
  <c r="H34" i="75" s="1"/>
  <c r="E34" i="75" s="1"/>
  <c r="L33" i="75"/>
  <c r="I33" i="75" s="1"/>
  <c r="F33" i="75" s="1"/>
  <c r="K33" i="75"/>
  <c r="H33" i="75"/>
  <c r="E33" i="75" s="1"/>
  <c r="L32" i="75"/>
  <c r="I32" i="75" s="1"/>
  <c r="F32" i="75" s="1"/>
  <c r="K32" i="75"/>
  <c r="H32" i="75" s="1"/>
  <c r="E32" i="75" s="1"/>
  <c r="L31" i="75"/>
  <c r="I31" i="75" s="1"/>
  <c r="F31" i="75" s="1"/>
  <c r="K31" i="75"/>
  <c r="H31" i="75" s="1"/>
  <c r="E31" i="75" s="1"/>
  <c r="L30" i="75"/>
  <c r="I30" i="75" s="1"/>
  <c r="F30" i="75" s="1"/>
  <c r="K30" i="75"/>
  <c r="H30" i="75" s="1"/>
  <c r="E30" i="75" s="1"/>
  <c r="L29" i="75"/>
  <c r="I29" i="75" s="1"/>
  <c r="F29" i="75" s="1"/>
  <c r="K29" i="75"/>
  <c r="H29" i="75" s="1"/>
  <c r="E29" i="75" s="1"/>
  <c r="L28" i="75"/>
  <c r="I28" i="75" s="1"/>
  <c r="F28" i="75" s="1"/>
  <c r="K28" i="75"/>
  <c r="H28" i="75" s="1"/>
  <c r="E28" i="75" s="1"/>
  <c r="L27" i="75"/>
  <c r="I27" i="75" s="1"/>
  <c r="F27" i="75" s="1"/>
  <c r="K27" i="75"/>
  <c r="H27" i="75" s="1"/>
  <c r="E27" i="75" s="1"/>
  <c r="L26" i="75"/>
  <c r="I26" i="75" s="1"/>
  <c r="F26" i="75" s="1"/>
  <c r="K26" i="75"/>
  <c r="H26" i="75" s="1"/>
  <c r="E26" i="75" s="1"/>
  <c r="L25" i="75"/>
  <c r="I25" i="75" s="1"/>
  <c r="F25" i="75" s="1"/>
  <c r="K25" i="75"/>
  <c r="H25" i="75" s="1"/>
  <c r="E25" i="75" s="1"/>
  <c r="L24" i="75"/>
  <c r="I24" i="75" s="1"/>
  <c r="F24" i="75" s="1"/>
  <c r="K24" i="75"/>
  <c r="H24" i="75" s="1"/>
  <c r="E24" i="75" s="1"/>
  <c r="L23" i="75"/>
  <c r="I23" i="75" s="1"/>
  <c r="F23" i="75" s="1"/>
  <c r="K23" i="75"/>
  <c r="H23" i="75" s="1"/>
  <c r="E23" i="75" s="1"/>
  <c r="L22" i="75"/>
  <c r="I22" i="75" s="1"/>
  <c r="F22" i="75" s="1"/>
  <c r="K22" i="75"/>
  <c r="H22" i="75" s="1"/>
  <c r="E22" i="75" s="1"/>
  <c r="L21" i="75"/>
  <c r="I21" i="75" s="1"/>
  <c r="F21" i="75" s="1"/>
  <c r="K21" i="75"/>
  <c r="H21" i="75" s="1"/>
  <c r="E21" i="75" s="1"/>
  <c r="L20" i="75"/>
  <c r="I20" i="75" s="1"/>
  <c r="F20" i="75" s="1"/>
  <c r="K20" i="75"/>
  <c r="H20" i="75" s="1"/>
  <c r="E20" i="75" s="1"/>
  <c r="L19" i="75"/>
  <c r="I19" i="75" s="1"/>
  <c r="F19" i="75" s="1"/>
  <c r="K19" i="75"/>
  <c r="H19" i="75" s="1"/>
  <c r="E19" i="75" s="1"/>
  <c r="L18" i="75"/>
  <c r="I18" i="75" s="1"/>
  <c r="F18" i="75" s="1"/>
  <c r="K18" i="75"/>
  <c r="H18" i="75" s="1"/>
  <c r="E18" i="75" s="1"/>
  <c r="L17" i="75"/>
  <c r="I17" i="75" s="1"/>
  <c r="K17" i="75"/>
  <c r="H17" i="75" s="1"/>
  <c r="L16" i="75"/>
  <c r="I16" i="75" s="1"/>
  <c r="F16" i="75" s="1"/>
  <c r="K16" i="75"/>
  <c r="H16" i="75" s="1"/>
  <c r="E16" i="75" s="1"/>
  <c r="L15" i="75"/>
  <c r="I15" i="75" s="1"/>
  <c r="F15" i="75" s="1"/>
  <c r="K15" i="75"/>
  <c r="H15" i="75" s="1"/>
  <c r="E15" i="75" s="1"/>
  <c r="L14" i="75"/>
  <c r="I14" i="75" s="1"/>
  <c r="F14" i="75" s="1"/>
  <c r="K14" i="75"/>
  <c r="H14" i="75" s="1"/>
  <c r="E14" i="75" s="1"/>
  <c r="L13" i="75"/>
  <c r="I13" i="75" s="1"/>
  <c r="F13" i="75" s="1"/>
  <c r="K13" i="75"/>
  <c r="H13" i="75" s="1"/>
  <c r="E13" i="75" s="1"/>
  <c r="L12" i="75"/>
  <c r="I12" i="75" s="1"/>
  <c r="F12" i="75" s="1"/>
  <c r="K12" i="75"/>
  <c r="H12" i="75" s="1"/>
  <c r="E12" i="75" s="1"/>
  <c r="L11" i="75"/>
  <c r="I11" i="75" s="1"/>
  <c r="K11" i="75"/>
  <c r="H11" i="75" s="1"/>
  <c r="T60" i="74"/>
  <c r="T61" i="74"/>
  <c r="T62" i="74"/>
  <c r="T63" i="74"/>
  <c r="T64" i="74"/>
  <c r="T65" i="74"/>
  <c r="T66" i="74"/>
  <c r="T67" i="74"/>
  <c r="T68" i="74"/>
  <c r="T69" i="74"/>
  <c r="T70" i="74"/>
  <c r="T73" i="74"/>
  <c r="T74" i="74"/>
  <c r="T75" i="74"/>
  <c r="T76" i="74"/>
  <c r="T77" i="74"/>
  <c r="T79" i="74"/>
  <c r="T80" i="74"/>
  <c r="T81" i="74"/>
  <c r="T83" i="74"/>
  <c r="T84" i="74"/>
  <c r="T85" i="74"/>
  <c r="T87" i="74"/>
  <c r="T88" i="74"/>
  <c r="T90" i="74"/>
  <c r="T91" i="74"/>
  <c r="T93" i="74"/>
  <c r="T94" i="74"/>
  <c r="T95" i="74"/>
  <c r="T96" i="74"/>
  <c r="T97" i="74"/>
  <c r="T98" i="74"/>
  <c r="T101" i="74"/>
  <c r="T102" i="74"/>
  <c r="T103" i="74"/>
  <c r="T104" i="74"/>
  <c r="T105" i="74"/>
  <c r="T106" i="74"/>
  <c r="T107" i="74"/>
  <c r="T108" i="74"/>
  <c r="T109" i="74"/>
  <c r="T110" i="74"/>
  <c r="T111" i="74"/>
  <c r="T112" i="74"/>
  <c r="T113" i="74"/>
  <c r="T114" i="74"/>
  <c r="T115" i="74"/>
  <c r="T116" i="74"/>
  <c r="T117" i="74"/>
  <c r="T118" i="74"/>
  <c r="T119" i="74"/>
  <c r="T120" i="74"/>
  <c r="T121" i="74"/>
  <c r="T122" i="74"/>
  <c r="T123" i="74"/>
  <c r="T124" i="74"/>
  <c r="T125" i="74"/>
  <c r="T126" i="74"/>
  <c r="T127" i="74"/>
  <c r="T128" i="74"/>
  <c r="T131" i="74"/>
  <c r="T132" i="74"/>
  <c r="T133" i="74"/>
  <c r="T136" i="74"/>
  <c r="T137" i="74"/>
  <c r="T138" i="74"/>
  <c r="T139" i="74"/>
  <c r="T142" i="74"/>
  <c r="T143" i="74"/>
  <c r="T144" i="74"/>
  <c r="T145" i="74"/>
  <c r="T146" i="74"/>
  <c r="T147" i="74"/>
  <c r="T148" i="74"/>
  <c r="T149" i="74"/>
  <c r="T150" i="74"/>
  <c r="T151" i="74"/>
  <c r="T152" i="74"/>
  <c r="T153" i="74"/>
  <c r="T154" i="74"/>
  <c r="T155" i="74"/>
  <c r="T156" i="74"/>
  <c r="T157" i="74"/>
  <c r="T158" i="74"/>
  <c r="T159" i="74"/>
  <c r="T160" i="74"/>
  <c r="T163" i="74"/>
  <c r="T164" i="74"/>
  <c r="T167" i="74"/>
  <c r="T168" i="74"/>
  <c r="T169" i="74"/>
  <c r="T170" i="74"/>
  <c r="T171" i="74"/>
  <c r="T172" i="74"/>
  <c r="T173" i="74"/>
  <c r="T176" i="74"/>
  <c r="T177" i="74"/>
  <c r="T178" i="74"/>
  <c r="T179" i="74"/>
  <c r="T180" i="74"/>
  <c r="T181" i="74"/>
  <c r="T184" i="74"/>
  <c r="T185" i="74"/>
  <c r="T186" i="74"/>
  <c r="T187" i="74"/>
  <c r="T188" i="74"/>
  <c r="T189" i="74"/>
  <c r="T190" i="74"/>
  <c r="T193" i="74"/>
  <c r="T194" i="74"/>
  <c r="T197" i="74"/>
  <c r="T198" i="74"/>
  <c r="T199" i="74"/>
  <c r="T202" i="74"/>
  <c r="T203" i="74"/>
  <c r="T204" i="74"/>
  <c r="T205" i="74"/>
  <c r="T206" i="74"/>
  <c r="T207" i="74"/>
  <c r="T208" i="74"/>
  <c r="T209" i="74"/>
  <c r="T212" i="74"/>
  <c r="T213" i="74"/>
  <c r="T214" i="74"/>
  <c r="T217" i="74"/>
  <c r="T218" i="74"/>
  <c r="T219" i="74"/>
  <c r="T220" i="74"/>
  <c r="T221" i="74"/>
  <c r="T222" i="74"/>
  <c r="T223" i="74"/>
  <c r="T224" i="74"/>
  <c r="V221" i="74" l="1"/>
  <c r="L221" i="74"/>
  <c r="I221" i="74" s="1"/>
  <c r="F221" i="74" s="1"/>
  <c r="K221" i="74"/>
  <c r="H221" i="74" s="1"/>
  <c r="E221" i="74" s="1"/>
  <c r="V220" i="74"/>
  <c r="L220" i="74"/>
  <c r="K220" i="74"/>
  <c r="I220" i="74"/>
  <c r="F220" i="74" s="1"/>
  <c r="H220" i="74"/>
  <c r="E220" i="74" s="1"/>
  <c r="L208" i="74"/>
  <c r="I208" i="74" s="1"/>
  <c r="F208" i="74" s="1"/>
  <c r="K208" i="74"/>
  <c r="H208" i="74" s="1"/>
  <c r="E208" i="74" s="1"/>
  <c r="L209" i="74"/>
  <c r="I209" i="74" s="1"/>
  <c r="F209" i="74" s="1"/>
  <c r="K209" i="74"/>
  <c r="H209" i="74" s="1"/>
  <c r="E209" i="74" s="1"/>
  <c r="L207" i="74"/>
  <c r="I207" i="74" s="1"/>
  <c r="F207" i="74" s="1"/>
  <c r="K207" i="74"/>
  <c r="H207" i="74" s="1"/>
  <c r="E207" i="74" s="1"/>
  <c r="L89" i="74" l="1"/>
  <c r="I89" i="74" s="1"/>
  <c r="F89" i="74" s="1"/>
  <c r="K89" i="74"/>
  <c r="H89" i="74" s="1"/>
  <c r="E89" i="74" s="1"/>
  <c r="L179" i="74" l="1"/>
  <c r="I179" i="74" s="1"/>
  <c r="F179" i="74" s="1"/>
  <c r="K179" i="74"/>
  <c r="H179" i="74" s="1"/>
  <c r="E179" i="74" s="1"/>
  <c r="T14" i="74"/>
  <c r="T15" i="74"/>
  <c r="T16" i="74"/>
  <c r="T17" i="74"/>
  <c r="T18" i="74"/>
  <c r="T19" i="74"/>
  <c r="T20" i="74"/>
  <c r="T21" i="74"/>
  <c r="T22" i="74"/>
  <c r="T23" i="74"/>
  <c r="T24" i="74"/>
  <c r="T25" i="74"/>
  <c r="T26" i="74"/>
  <c r="T27" i="74"/>
  <c r="T28" i="74"/>
  <c r="T29" i="74"/>
  <c r="T30" i="74"/>
  <c r="T31" i="74"/>
  <c r="T32" i="74"/>
  <c r="T33" i="74"/>
  <c r="T34" i="74"/>
  <c r="T35" i="74"/>
  <c r="T36" i="74"/>
  <c r="T37" i="74"/>
  <c r="T38" i="74"/>
  <c r="T39" i="74"/>
  <c r="T40" i="74"/>
  <c r="T41" i="74"/>
  <c r="T42" i="74"/>
  <c r="T43" i="74"/>
  <c r="T44" i="74"/>
  <c r="T45" i="74"/>
  <c r="T46" i="74"/>
  <c r="T47" i="74"/>
  <c r="T48" i="74"/>
  <c r="T12" i="74"/>
  <c r="T49" i="74"/>
  <c r="T50" i="74"/>
  <c r="T51" i="74"/>
  <c r="T52" i="74"/>
  <c r="T53" i="74"/>
  <c r="T54" i="74"/>
  <c r="T55" i="74"/>
  <c r="T56" i="74"/>
  <c r="T57" i="74"/>
  <c r="T13" i="74"/>
  <c r="L31" i="74"/>
  <c r="I31" i="74" s="1"/>
  <c r="F31" i="74" s="1"/>
  <c r="K31" i="74"/>
  <c r="H31" i="74" s="1"/>
  <c r="E31" i="74" s="1"/>
  <c r="L146" i="74" l="1"/>
  <c r="I146" i="74" s="1"/>
  <c r="F146" i="74" s="1"/>
  <c r="K146" i="74"/>
  <c r="H146" i="74" s="1"/>
  <c r="E146" i="74" s="1"/>
  <c r="K147" i="74"/>
  <c r="H147" i="74" s="1"/>
  <c r="E147" i="74" s="1"/>
  <c r="L147" i="74"/>
  <c r="I147" i="74" s="1"/>
  <c r="F147" i="74" s="1"/>
  <c r="L224" i="74"/>
  <c r="I224" i="74" s="1"/>
  <c r="F224" i="74" s="1"/>
  <c r="K224" i="74"/>
  <c r="H224" i="74" s="1"/>
  <c r="E224" i="74" s="1"/>
  <c r="L223" i="74"/>
  <c r="I223" i="74" s="1"/>
  <c r="F223" i="74" s="1"/>
  <c r="K223" i="74"/>
  <c r="H223" i="74" s="1"/>
  <c r="E223" i="74" s="1"/>
  <c r="L222" i="74"/>
  <c r="I222" i="74" s="1"/>
  <c r="F222" i="74" s="1"/>
  <c r="K222" i="74"/>
  <c r="H222" i="74" s="1"/>
  <c r="E222" i="74" s="1"/>
  <c r="L219" i="74"/>
  <c r="I219" i="74" s="1"/>
  <c r="F219" i="74" s="1"/>
  <c r="K219" i="74"/>
  <c r="H219" i="74" s="1"/>
  <c r="E219" i="74" s="1"/>
  <c r="AP218" i="74"/>
  <c r="L218" i="74"/>
  <c r="I218" i="74" s="1"/>
  <c r="F218" i="74" s="1"/>
  <c r="K218" i="74"/>
  <c r="H218" i="74" s="1"/>
  <c r="E218" i="74" s="1"/>
  <c r="L217" i="74"/>
  <c r="I217" i="74" s="1"/>
  <c r="F217" i="74" s="1"/>
  <c r="K217" i="74"/>
  <c r="H217" i="74" s="1"/>
  <c r="E217" i="74" s="1"/>
  <c r="L214" i="74"/>
  <c r="I214" i="74" s="1"/>
  <c r="F214" i="74" s="1"/>
  <c r="K214" i="74"/>
  <c r="H214" i="74" s="1"/>
  <c r="E214" i="74" s="1"/>
  <c r="L213" i="74"/>
  <c r="I213" i="74" s="1"/>
  <c r="F213" i="74" s="1"/>
  <c r="K213" i="74"/>
  <c r="H213" i="74" s="1"/>
  <c r="E213" i="74" s="1"/>
  <c r="L212" i="74"/>
  <c r="I212" i="74" s="1"/>
  <c r="F212" i="74" s="1"/>
  <c r="K212" i="74"/>
  <c r="H212" i="74" s="1"/>
  <c r="E212" i="74" s="1"/>
  <c r="L206" i="74"/>
  <c r="I206" i="74" s="1"/>
  <c r="F206" i="74" s="1"/>
  <c r="K206" i="74"/>
  <c r="H206" i="74" s="1"/>
  <c r="E206" i="74" s="1"/>
  <c r="L205" i="74"/>
  <c r="I205" i="74" s="1"/>
  <c r="F205" i="74" s="1"/>
  <c r="K205" i="74"/>
  <c r="H205" i="74" s="1"/>
  <c r="E205" i="74" s="1"/>
  <c r="L204" i="74"/>
  <c r="I204" i="74" s="1"/>
  <c r="F204" i="74" s="1"/>
  <c r="K204" i="74"/>
  <c r="H204" i="74" s="1"/>
  <c r="E204" i="74" s="1"/>
  <c r="L203" i="74"/>
  <c r="I203" i="74" s="1"/>
  <c r="F203" i="74" s="1"/>
  <c r="K203" i="74"/>
  <c r="H203" i="74" s="1"/>
  <c r="E203" i="74" s="1"/>
  <c r="L202" i="74"/>
  <c r="I202" i="74" s="1"/>
  <c r="F202" i="74" s="1"/>
  <c r="K202" i="74"/>
  <c r="H202" i="74" s="1"/>
  <c r="E202" i="74" s="1"/>
  <c r="L201" i="74"/>
  <c r="I201" i="74" s="1"/>
  <c r="K201" i="74"/>
  <c r="H201" i="74" s="1"/>
  <c r="L200" i="74"/>
  <c r="I200" i="74" s="1"/>
  <c r="K200" i="74"/>
  <c r="H200" i="74" s="1"/>
  <c r="L199" i="74"/>
  <c r="I199" i="74" s="1"/>
  <c r="F199" i="74" s="1"/>
  <c r="K199" i="74"/>
  <c r="H199" i="74" s="1"/>
  <c r="E199" i="74" s="1"/>
  <c r="L198" i="74"/>
  <c r="I198" i="74" s="1"/>
  <c r="F198" i="74" s="1"/>
  <c r="K198" i="74"/>
  <c r="H198" i="74" s="1"/>
  <c r="E198" i="74" s="1"/>
  <c r="L197" i="74"/>
  <c r="I197" i="74" s="1"/>
  <c r="F197" i="74" s="1"/>
  <c r="K197" i="74"/>
  <c r="H197" i="74" s="1"/>
  <c r="E197" i="74" s="1"/>
  <c r="L194" i="74"/>
  <c r="I194" i="74" s="1"/>
  <c r="F194" i="74" s="1"/>
  <c r="K194" i="74"/>
  <c r="H194" i="74" s="1"/>
  <c r="E194" i="74" s="1"/>
  <c r="L193" i="74"/>
  <c r="I193" i="74" s="1"/>
  <c r="F193" i="74" s="1"/>
  <c r="K193" i="74"/>
  <c r="H193" i="74" s="1"/>
  <c r="E193" i="74" s="1"/>
  <c r="L191" i="74"/>
  <c r="I191" i="74" s="1"/>
  <c r="K191" i="74"/>
  <c r="H191" i="74" s="1"/>
  <c r="L128" i="74"/>
  <c r="I128" i="74" s="1"/>
  <c r="F128" i="74" s="1"/>
  <c r="K128" i="74"/>
  <c r="H128" i="74" s="1"/>
  <c r="E128" i="74" s="1"/>
  <c r="L127" i="74"/>
  <c r="I127" i="74" s="1"/>
  <c r="F127" i="74" s="1"/>
  <c r="K127" i="74"/>
  <c r="H127" i="74" s="1"/>
  <c r="E127" i="74" s="1"/>
  <c r="L126" i="74"/>
  <c r="I126" i="74" s="1"/>
  <c r="F126" i="74" s="1"/>
  <c r="K126" i="74"/>
  <c r="H126" i="74" s="1"/>
  <c r="E126" i="74" s="1"/>
  <c r="L125" i="74"/>
  <c r="I125" i="74" s="1"/>
  <c r="F125" i="74" s="1"/>
  <c r="K125" i="74"/>
  <c r="H125" i="74" s="1"/>
  <c r="E125" i="74" s="1"/>
  <c r="L124" i="74"/>
  <c r="I124" i="74" s="1"/>
  <c r="F124" i="74" s="1"/>
  <c r="K124" i="74"/>
  <c r="H124" i="74" s="1"/>
  <c r="E124" i="74" s="1"/>
  <c r="L123" i="74"/>
  <c r="I123" i="74" s="1"/>
  <c r="F123" i="74" s="1"/>
  <c r="K123" i="74"/>
  <c r="H123" i="74" s="1"/>
  <c r="E123" i="74" s="1"/>
  <c r="L122" i="74"/>
  <c r="I122" i="74" s="1"/>
  <c r="F122" i="74" s="1"/>
  <c r="K122" i="74"/>
  <c r="H122" i="74" s="1"/>
  <c r="E122" i="74" s="1"/>
  <c r="L121" i="74"/>
  <c r="I121" i="74" s="1"/>
  <c r="F121" i="74" s="1"/>
  <c r="K121" i="74"/>
  <c r="H121" i="74" s="1"/>
  <c r="E121" i="74" s="1"/>
  <c r="L120" i="74"/>
  <c r="I120" i="74" s="1"/>
  <c r="F120" i="74" s="1"/>
  <c r="K120" i="74"/>
  <c r="H120" i="74" s="1"/>
  <c r="E120" i="74" s="1"/>
  <c r="L119" i="74"/>
  <c r="I119" i="74" s="1"/>
  <c r="F119" i="74" s="1"/>
  <c r="K119" i="74"/>
  <c r="H119" i="74" s="1"/>
  <c r="E119" i="74" s="1"/>
  <c r="L118" i="74"/>
  <c r="I118" i="74" s="1"/>
  <c r="F118" i="74" s="1"/>
  <c r="K118" i="74"/>
  <c r="H118" i="74" s="1"/>
  <c r="E118" i="74" s="1"/>
  <c r="L117" i="74"/>
  <c r="I117" i="74" s="1"/>
  <c r="F117" i="74" s="1"/>
  <c r="K117" i="74"/>
  <c r="H117" i="74" s="1"/>
  <c r="E117" i="74" s="1"/>
  <c r="L116" i="74"/>
  <c r="I116" i="74" s="1"/>
  <c r="F116" i="74" s="1"/>
  <c r="K116" i="74"/>
  <c r="H116" i="74" s="1"/>
  <c r="E116" i="74" s="1"/>
  <c r="L115" i="74"/>
  <c r="I115" i="74" s="1"/>
  <c r="F115" i="74" s="1"/>
  <c r="K115" i="74"/>
  <c r="H115" i="74" s="1"/>
  <c r="E115" i="74" s="1"/>
  <c r="L114" i="74"/>
  <c r="I114" i="74" s="1"/>
  <c r="F114" i="74" s="1"/>
  <c r="K114" i="74"/>
  <c r="H114" i="74" s="1"/>
  <c r="E114" i="74" s="1"/>
  <c r="L113" i="74"/>
  <c r="I113" i="74" s="1"/>
  <c r="F113" i="74" s="1"/>
  <c r="K113" i="74"/>
  <c r="H113" i="74" s="1"/>
  <c r="E113" i="74" s="1"/>
  <c r="L112" i="74"/>
  <c r="I112" i="74" s="1"/>
  <c r="F112" i="74" s="1"/>
  <c r="K112" i="74"/>
  <c r="H112" i="74" s="1"/>
  <c r="E112" i="74" s="1"/>
  <c r="L111" i="74"/>
  <c r="I111" i="74" s="1"/>
  <c r="F111" i="74" s="1"/>
  <c r="K111" i="74"/>
  <c r="H111" i="74" s="1"/>
  <c r="E111" i="74" s="1"/>
  <c r="L110" i="74"/>
  <c r="I110" i="74" s="1"/>
  <c r="F110" i="74" s="1"/>
  <c r="K110" i="74"/>
  <c r="H110" i="74" s="1"/>
  <c r="E110" i="74" s="1"/>
  <c r="L109" i="74"/>
  <c r="I109" i="74" s="1"/>
  <c r="F109" i="74" s="1"/>
  <c r="K109" i="74"/>
  <c r="H109" i="74" s="1"/>
  <c r="E109" i="74" s="1"/>
  <c r="L108" i="74"/>
  <c r="I108" i="74" s="1"/>
  <c r="F108" i="74" s="1"/>
  <c r="K108" i="74"/>
  <c r="H108" i="74" s="1"/>
  <c r="E108" i="74" s="1"/>
  <c r="L107" i="74"/>
  <c r="I107" i="74" s="1"/>
  <c r="F107" i="74" s="1"/>
  <c r="K107" i="74"/>
  <c r="H107" i="74" s="1"/>
  <c r="E107" i="74" s="1"/>
  <c r="L106" i="74"/>
  <c r="I106" i="74" s="1"/>
  <c r="F106" i="74" s="1"/>
  <c r="K106" i="74"/>
  <c r="H106" i="74" s="1"/>
  <c r="E106" i="74" s="1"/>
  <c r="L105" i="74"/>
  <c r="I105" i="74" s="1"/>
  <c r="F105" i="74" s="1"/>
  <c r="K105" i="74"/>
  <c r="H105" i="74" s="1"/>
  <c r="E105" i="74" s="1"/>
  <c r="L104" i="74"/>
  <c r="I104" i="74" s="1"/>
  <c r="F104" i="74" s="1"/>
  <c r="K104" i="74"/>
  <c r="H104" i="74" s="1"/>
  <c r="E104" i="74" s="1"/>
  <c r="L103" i="74"/>
  <c r="I103" i="74" s="1"/>
  <c r="F103" i="74" s="1"/>
  <c r="K103" i="74"/>
  <c r="H103" i="74" s="1"/>
  <c r="E103" i="74" s="1"/>
  <c r="L102" i="74"/>
  <c r="I102" i="74" s="1"/>
  <c r="F102" i="74" s="1"/>
  <c r="K102" i="74"/>
  <c r="H102" i="74" s="1"/>
  <c r="E102" i="74" s="1"/>
  <c r="L101" i="74"/>
  <c r="I101" i="74" s="1"/>
  <c r="F101" i="74" s="1"/>
  <c r="K101" i="74"/>
  <c r="H101" i="74" s="1"/>
  <c r="E101" i="74" s="1"/>
  <c r="L100" i="74"/>
  <c r="I100" i="74" s="1"/>
  <c r="K100" i="74"/>
  <c r="H100" i="74" s="1"/>
  <c r="L190" i="74"/>
  <c r="I190" i="74" s="1"/>
  <c r="F190" i="74" s="1"/>
  <c r="K190" i="74"/>
  <c r="H190" i="74" s="1"/>
  <c r="E190" i="74" s="1"/>
  <c r="L189" i="74"/>
  <c r="I189" i="74" s="1"/>
  <c r="F189" i="74" s="1"/>
  <c r="K189" i="74"/>
  <c r="H189" i="74" s="1"/>
  <c r="E189" i="74" s="1"/>
  <c r="L188" i="74"/>
  <c r="I188" i="74" s="1"/>
  <c r="F188" i="74" s="1"/>
  <c r="K188" i="74"/>
  <c r="H188" i="74" s="1"/>
  <c r="E188" i="74" s="1"/>
  <c r="L187" i="74"/>
  <c r="I187" i="74" s="1"/>
  <c r="F187" i="74" s="1"/>
  <c r="K187" i="74"/>
  <c r="H187" i="74" s="1"/>
  <c r="E187" i="74" s="1"/>
  <c r="L186" i="74"/>
  <c r="I186" i="74" s="1"/>
  <c r="F186" i="74" s="1"/>
  <c r="K186" i="74"/>
  <c r="H186" i="74" s="1"/>
  <c r="E186" i="74" s="1"/>
  <c r="L185" i="74"/>
  <c r="I185" i="74" s="1"/>
  <c r="F185" i="74" s="1"/>
  <c r="K185" i="74"/>
  <c r="H185" i="74" s="1"/>
  <c r="E185" i="74" s="1"/>
  <c r="L184" i="74"/>
  <c r="I184" i="74" s="1"/>
  <c r="F184" i="74" s="1"/>
  <c r="K184" i="74"/>
  <c r="H184" i="74" s="1"/>
  <c r="E184" i="74" s="1"/>
  <c r="L183" i="74"/>
  <c r="I183" i="74" s="1"/>
  <c r="K183" i="74"/>
  <c r="H183" i="74" s="1"/>
  <c r="L182" i="74"/>
  <c r="I182" i="74" s="1"/>
  <c r="K182" i="74"/>
  <c r="H182" i="74" s="1"/>
  <c r="L98" i="74"/>
  <c r="I98" i="74" s="1"/>
  <c r="F98" i="74" s="1"/>
  <c r="K98" i="74"/>
  <c r="H98" i="74" s="1"/>
  <c r="E98" i="74" s="1"/>
  <c r="L97" i="74"/>
  <c r="I97" i="74" s="1"/>
  <c r="F97" i="74" s="1"/>
  <c r="K97" i="74"/>
  <c r="H97" i="74" s="1"/>
  <c r="E97" i="74" s="1"/>
  <c r="L96" i="74"/>
  <c r="I96" i="74" s="1"/>
  <c r="F96" i="74" s="1"/>
  <c r="K96" i="74"/>
  <c r="H96" i="74" s="1"/>
  <c r="E96" i="74" s="1"/>
  <c r="L95" i="74"/>
  <c r="I95" i="74" s="1"/>
  <c r="F95" i="74" s="1"/>
  <c r="K95" i="74"/>
  <c r="H95" i="74" s="1"/>
  <c r="E95" i="74" s="1"/>
  <c r="L94" i="74"/>
  <c r="I94" i="74" s="1"/>
  <c r="F94" i="74" s="1"/>
  <c r="K94" i="74"/>
  <c r="H94" i="74" s="1"/>
  <c r="E94" i="74" s="1"/>
  <c r="L93" i="74"/>
  <c r="I93" i="74" s="1"/>
  <c r="F93" i="74" s="1"/>
  <c r="K93" i="74"/>
  <c r="H93" i="74" s="1"/>
  <c r="E93" i="74" s="1"/>
  <c r="L92" i="74"/>
  <c r="I92" i="74" s="1"/>
  <c r="K92" i="74"/>
  <c r="H92" i="74" s="1"/>
  <c r="L91" i="74"/>
  <c r="I91" i="74" s="1"/>
  <c r="F91" i="74" s="1"/>
  <c r="K91" i="74"/>
  <c r="H91" i="74" s="1"/>
  <c r="E91" i="74" s="1"/>
  <c r="L90" i="74"/>
  <c r="I90" i="74" s="1"/>
  <c r="F90" i="74" s="1"/>
  <c r="K90" i="74"/>
  <c r="H90" i="74" s="1"/>
  <c r="E90" i="74" s="1"/>
  <c r="L88" i="74"/>
  <c r="I88" i="74" s="1"/>
  <c r="F88" i="74" s="1"/>
  <c r="K88" i="74"/>
  <c r="H88" i="74" s="1"/>
  <c r="E88" i="74" s="1"/>
  <c r="L87" i="74"/>
  <c r="I87" i="74" s="1"/>
  <c r="F87" i="74" s="1"/>
  <c r="K87" i="74"/>
  <c r="H87" i="74" s="1"/>
  <c r="E87" i="74" s="1"/>
  <c r="L86" i="74"/>
  <c r="I86" i="74" s="1"/>
  <c r="K86" i="74"/>
  <c r="H86" i="74" s="1"/>
  <c r="L85" i="74"/>
  <c r="I85" i="74" s="1"/>
  <c r="F85" i="74" s="1"/>
  <c r="K85" i="74"/>
  <c r="H85" i="74" s="1"/>
  <c r="E85" i="74" s="1"/>
  <c r="L84" i="74"/>
  <c r="I84" i="74" s="1"/>
  <c r="F84" i="74" s="1"/>
  <c r="K84" i="74"/>
  <c r="H84" i="74" s="1"/>
  <c r="E84" i="74" s="1"/>
  <c r="L83" i="74"/>
  <c r="I83" i="74" s="1"/>
  <c r="F83" i="74" s="1"/>
  <c r="K83" i="74"/>
  <c r="H83" i="74" s="1"/>
  <c r="E83" i="74" s="1"/>
  <c r="L82" i="74"/>
  <c r="I82" i="74" s="1"/>
  <c r="K82" i="74"/>
  <c r="H82" i="74" s="1"/>
  <c r="L81" i="74"/>
  <c r="I81" i="74" s="1"/>
  <c r="F81" i="74" s="1"/>
  <c r="K81" i="74"/>
  <c r="H81" i="74" s="1"/>
  <c r="E81" i="74" s="1"/>
  <c r="L80" i="74"/>
  <c r="I80" i="74" s="1"/>
  <c r="F80" i="74" s="1"/>
  <c r="K80" i="74"/>
  <c r="H80" i="74" s="1"/>
  <c r="E80" i="74" s="1"/>
  <c r="L79" i="74"/>
  <c r="I79" i="74" s="1"/>
  <c r="F79" i="74" s="1"/>
  <c r="K79" i="74"/>
  <c r="H79" i="74" s="1"/>
  <c r="E79" i="74" s="1"/>
  <c r="L78" i="74"/>
  <c r="I78" i="74" s="1"/>
  <c r="K78" i="74"/>
  <c r="H78" i="74" s="1"/>
  <c r="L77" i="74"/>
  <c r="I77" i="74" s="1"/>
  <c r="F77" i="74" s="1"/>
  <c r="K77" i="74"/>
  <c r="H77" i="74" s="1"/>
  <c r="E77" i="74" s="1"/>
  <c r="L76" i="74"/>
  <c r="I76" i="74" s="1"/>
  <c r="F76" i="74" s="1"/>
  <c r="K76" i="74"/>
  <c r="H76" i="74" s="1"/>
  <c r="E76" i="74" s="1"/>
  <c r="L75" i="74"/>
  <c r="I75" i="74" s="1"/>
  <c r="F75" i="74" s="1"/>
  <c r="K75" i="74"/>
  <c r="H75" i="74" s="1"/>
  <c r="E75" i="74" s="1"/>
  <c r="L74" i="74"/>
  <c r="I74" i="74" s="1"/>
  <c r="F74" i="74" s="1"/>
  <c r="K74" i="74"/>
  <c r="H74" i="74" s="1"/>
  <c r="E74" i="74" s="1"/>
  <c r="L73" i="74"/>
  <c r="I73" i="74" s="1"/>
  <c r="F73" i="74" s="1"/>
  <c r="K73" i="74"/>
  <c r="H73" i="74" s="1"/>
  <c r="E73" i="74" s="1"/>
  <c r="L72" i="74"/>
  <c r="I72" i="74" s="1"/>
  <c r="K72" i="74"/>
  <c r="H72" i="74" s="1"/>
  <c r="L71" i="74"/>
  <c r="I71" i="74" s="1"/>
  <c r="K71" i="74"/>
  <c r="H71" i="74" s="1"/>
  <c r="L70" i="74"/>
  <c r="I70" i="74" s="1"/>
  <c r="F70" i="74" s="1"/>
  <c r="K70" i="74"/>
  <c r="H70" i="74" s="1"/>
  <c r="E70" i="74" s="1"/>
  <c r="L69" i="74"/>
  <c r="I69" i="74" s="1"/>
  <c r="F69" i="74" s="1"/>
  <c r="K69" i="74"/>
  <c r="H69" i="74" s="1"/>
  <c r="E69" i="74" s="1"/>
  <c r="L68" i="74"/>
  <c r="I68" i="74" s="1"/>
  <c r="F68" i="74" s="1"/>
  <c r="K68" i="74"/>
  <c r="H68" i="74" s="1"/>
  <c r="E68" i="74" s="1"/>
  <c r="L67" i="74"/>
  <c r="I67" i="74" s="1"/>
  <c r="F67" i="74" s="1"/>
  <c r="K67" i="74"/>
  <c r="H67" i="74" s="1"/>
  <c r="E67" i="74" s="1"/>
  <c r="L66" i="74"/>
  <c r="I66" i="74" s="1"/>
  <c r="F66" i="74" s="1"/>
  <c r="K66" i="74"/>
  <c r="H66" i="74" s="1"/>
  <c r="E66" i="74" s="1"/>
  <c r="L65" i="74"/>
  <c r="I65" i="74" s="1"/>
  <c r="F65" i="74" s="1"/>
  <c r="K65" i="74"/>
  <c r="H65" i="74" s="1"/>
  <c r="E65" i="74" s="1"/>
  <c r="L64" i="74"/>
  <c r="I64" i="74" s="1"/>
  <c r="F64" i="74" s="1"/>
  <c r="K64" i="74"/>
  <c r="H64" i="74" s="1"/>
  <c r="E64" i="74" s="1"/>
  <c r="L63" i="74"/>
  <c r="I63" i="74" s="1"/>
  <c r="F63" i="74" s="1"/>
  <c r="K63" i="74"/>
  <c r="H63" i="74" s="1"/>
  <c r="E63" i="74" s="1"/>
  <c r="L62" i="74"/>
  <c r="I62" i="74" s="1"/>
  <c r="F62" i="74" s="1"/>
  <c r="K62" i="74"/>
  <c r="H62" i="74" s="1"/>
  <c r="E62" i="74" s="1"/>
  <c r="L61" i="74"/>
  <c r="I61" i="74" s="1"/>
  <c r="F61" i="74" s="1"/>
  <c r="K61" i="74"/>
  <c r="H61" i="74" s="1"/>
  <c r="E61" i="74" s="1"/>
  <c r="L60" i="74"/>
  <c r="I60" i="74" s="1"/>
  <c r="F60" i="74" s="1"/>
  <c r="K60" i="74"/>
  <c r="H60" i="74" s="1"/>
  <c r="E60" i="74" s="1"/>
  <c r="L59" i="74"/>
  <c r="I59" i="74" s="1"/>
  <c r="K59" i="74"/>
  <c r="H59" i="74" s="1"/>
  <c r="L58" i="74"/>
  <c r="I58" i="74" s="1"/>
  <c r="K58" i="74"/>
  <c r="H58" i="74" s="1"/>
  <c r="L181" i="74"/>
  <c r="I181" i="74" s="1"/>
  <c r="F181" i="74" s="1"/>
  <c r="K181" i="74"/>
  <c r="H181" i="74" s="1"/>
  <c r="E181" i="74" s="1"/>
  <c r="L180" i="74"/>
  <c r="I180" i="74" s="1"/>
  <c r="F180" i="74" s="1"/>
  <c r="K180" i="74"/>
  <c r="H180" i="74" s="1"/>
  <c r="E180" i="74" s="1"/>
  <c r="L178" i="74"/>
  <c r="I178" i="74" s="1"/>
  <c r="F178" i="74" s="1"/>
  <c r="K178" i="74"/>
  <c r="H178" i="74" s="1"/>
  <c r="E178" i="74" s="1"/>
  <c r="L177" i="74"/>
  <c r="I177" i="74" s="1"/>
  <c r="F177" i="74" s="1"/>
  <c r="K177" i="74"/>
  <c r="H177" i="74" s="1"/>
  <c r="E177" i="74" s="1"/>
  <c r="L176" i="74"/>
  <c r="I176" i="74" s="1"/>
  <c r="F176" i="74" s="1"/>
  <c r="K176" i="74"/>
  <c r="H176" i="74" s="1"/>
  <c r="E176" i="74" s="1"/>
  <c r="L57" i="74"/>
  <c r="I57" i="74" s="1"/>
  <c r="F57" i="74" s="1"/>
  <c r="K57" i="74"/>
  <c r="H57" i="74" s="1"/>
  <c r="E57" i="74" s="1"/>
  <c r="L56" i="74"/>
  <c r="I56" i="74" s="1"/>
  <c r="F56" i="74" s="1"/>
  <c r="K56" i="74"/>
  <c r="H56" i="74" s="1"/>
  <c r="E56" i="74" s="1"/>
  <c r="L55" i="74"/>
  <c r="I55" i="74" s="1"/>
  <c r="F55" i="74" s="1"/>
  <c r="K55" i="74"/>
  <c r="H55" i="74" s="1"/>
  <c r="E55" i="74" s="1"/>
  <c r="L54" i="74"/>
  <c r="I54" i="74" s="1"/>
  <c r="F54" i="74" s="1"/>
  <c r="K54" i="74"/>
  <c r="H54" i="74" s="1"/>
  <c r="E54" i="74" s="1"/>
  <c r="L53" i="74"/>
  <c r="I53" i="74" s="1"/>
  <c r="F53" i="74" s="1"/>
  <c r="K53" i="74"/>
  <c r="H53" i="74" s="1"/>
  <c r="E53" i="74" s="1"/>
  <c r="L52" i="74"/>
  <c r="I52" i="74" s="1"/>
  <c r="F52" i="74" s="1"/>
  <c r="K52" i="74"/>
  <c r="H52" i="74" s="1"/>
  <c r="E52" i="74" s="1"/>
  <c r="L51" i="74"/>
  <c r="I51" i="74" s="1"/>
  <c r="F51" i="74" s="1"/>
  <c r="K51" i="74"/>
  <c r="H51" i="74" s="1"/>
  <c r="E51" i="74" s="1"/>
  <c r="L50" i="74"/>
  <c r="I50" i="74" s="1"/>
  <c r="F50" i="74" s="1"/>
  <c r="K50" i="74"/>
  <c r="H50" i="74" s="1"/>
  <c r="E50" i="74" s="1"/>
  <c r="L49" i="74"/>
  <c r="I49" i="74" s="1"/>
  <c r="F49" i="74" s="1"/>
  <c r="K49" i="74"/>
  <c r="H49" i="74" s="1"/>
  <c r="E49" i="74" s="1"/>
  <c r="L12" i="74"/>
  <c r="I12" i="74" s="1"/>
  <c r="F12" i="74" s="1"/>
  <c r="K12" i="74"/>
  <c r="H12" i="74" s="1"/>
  <c r="E12" i="74" s="1"/>
  <c r="L48" i="74"/>
  <c r="I48" i="74" s="1"/>
  <c r="F48" i="74" s="1"/>
  <c r="K48" i="74"/>
  <c r="H48" i="74" s="1"/>
  <c r="E48" i="74" s="1"/>
  <c r="L47" i="74"/>
  <c r="I47" i="74" s="1"/>
  <c r="F47" i="74" s="1"/>
  <c r="K47" i="74"/>
  <c r="H47" i="74" s="1"/>
  <c r="E47" i="74" s="1"/>
  <c r="L46" i="74"/>
  <c r="I46" i="74" s="1"/>
  <c r="F46" i="74" s="1"/>
  <c r="K46" i="74"/>
  <c r="H46" i="74" s="1"/>
  <c r="E46" i="74" s="1"/>
  <c r="L45" i="74"/>
  <c r="I45" i="74" s="1"/>
  <c r="F45" i="74" s="1"/>
  <c r="K45" i="74"/>
  <c r="H45" i="74" s="1"/>
  <c r="E45" i="74" s="1"/>
  <c r="L44" i="74"/>
  <c r="I44" i="74" s="1"/>
  <c r="F44" i="74" s="1"/>
  <c r="K44" i="74"/>
  <c r="H44" i="74" s="1"/>
  <c r="E44" i="74" s="1"/>
  <c r="L43" i="74"/>
  <c r="I43" i="74" s="1"/>
  <c r="F43" i="74" s="1"/>
  <c r="K43" i="74"/>
  <c r="H43" i="74" s="1"/>
  <c r="E43" i="74" s="1"/>
  <c r="L42" i="74"/>
  <c r="I42" i="74" s="1"/>
  <c r="F42" i="74" s="1"/>
  <c r="K42" i="74"/>
  <c r="H42" i="74" s="1"/>
  <c r="E42" i="74" s="1"/>
  <c r="L41" i="74"/>
  <c r="I41" i="74" s="1"/>
  <c r="F41" i="74" s="1"/>
  <c r="K41" i="74"/>
  <c r="H41" i="74" s="1"/>
  <c r="E41" i="74" s="1"/>
  <c r="L40" i="74"/>
  <c r="I40" i="74" s="1"/>
  <c r="F40" i="74" s="1"/>
  <c r="K40" i="74"/>
  <c r="H40" i="74" s="1"/>
  <c r="E40" i="74" s="1"/>
  <c r="L39" i="74"/>
  <c r="I39" i="74" s="1"/>
  <c r="F39" i="74" s="1"/>
  <c r="K39" i="74"/>
  <c r="H39" i="74" s="1"/>
  <c r="E39" i="74" s="1"/>
  <c r="L38" i="74"/>
  <c r="I38" i="74" s="1"/>
  <c r="F38" i="74" s="1"/>
  <c r="K38" i="74"/>
  <c r="H38" i="74" s="1"/>
  <c r="E38" i="74" s="1"/>
  <c r="L37" i="74"/>
  <c r="I37" i="74" s="1"/>
  <c r="F37" i="74" s="1"/>
  <c r="K37" i="74"/>
  <c r="H37" i="74" s="1"/>
  <c r="E37" i="74" s="1"/>
  <c r="L36" i="74"/>
  <c r="I36" i="74" s="1"/>
  <c r="F36" i="74" s="1"/>
  <c r="K36" i="74"/>
  <c r="H36" i="74" s="1"/>
  <c r="E36" i="74" s="1"/>
  <c r="L35" i="74"/>
  <c r="I35" i="74" s="1"/>
  <c r="F35" i="74" s="1"/>
  <c r="K35" i="74"/>
  <c r="H35" i="74" s="1"/>
  <c r="E35" i="74" s="1"/>
  <c r="L34" i="74"/>
  <c r="I34" i="74" s="1"/>
  <c r="F34" i="74" s="1"/>
  <c r="K34" i="74"/>
  <c r="H34" i="74" s="1"/>
  <c r="E34" i="74" s="1"/>
  <c r="L33" i="74"/>
  <c r="I33" i="74" s="1"/>
  <c r="F33" i="74" s="1"/>
  <c r="K33" i="74"/>
  <c r="H33" i="74" s="1"/>
  <c r="E33" i="74" s="1"/>
  <c r="L32" i="74"/>
  <c r="I32" i="74" s="1"/>
  <c r="F32" i="74" s="1"/>
  <c r="K32" i="74"/>
  <c r="H32" i="74" s="1"/>
  <c r="E32" i="74" s="1"/>
  <c r="L30" i="74"/>
  <c r="I30" i="74" s="1"/>
  <c r="F30" i="74" s="1"/>
  <c r="K30" i="74"/>
  <c r="H30" i="74" s="1"/>
  <c r="E30" i="74" s="1"/>
  <c r="L29" i="74"/>
  <c r="I29" i="74" s="1"/>
  <c r="F29" i="74" s="1"/>
  <c r="K29" i="74"/>
  <c r="H29" i="74" s="1"/>
  <c r="E29" i="74" s="1"/>
  <c r="L28" i="74"/>
  <c r="I28" i="74" s="1"/>
  <c r="F28" i="74" s="1"/>
  <c r="K28" i="74"/>
  <c r="H28" i="74" s="1"/>
  <c r="E28" i="74" s="1"/>
  <c r="L27" i="74"/>
  <c r="I27" i="74" s="1"/>
  <c r="F27" i="74" s="1"/>
  <c r="K27" i="74"/>
  <c r="H27" i="74" s="1"/>
  <c r="E27" i="74" s="1"/>
  <c r="L26" i="74"/>
  <c r="I26" i="74" s="1"/>
  <c r="F26" i="74" s="1"/>
  <c r="K26" i="74"/>
  <c r="H26" i="74" s="1"/>
  <c r="E26" i="74" s="1"/>
  <c r="L25" i="74"/>
  <c r="I25" i="74" s="1"/>
  <c r="F25" i="74" s="1"/>
  <c r="K25" i="74"/>
  <c r="H25" i="74" s="1"/>
  <c r="E25" i="74" s="1"/>
  <c r="L24" i="74"/>
  <c r="I24" i="74" s="1"/>
  <c r="F24" i="74" s="1"/>
  <c r="K24" i="74"/>
  <c r="H24" i="74" s="1"/>
  <c r="E24" i="74" s="1"/>
  <c r="L23" i="74"/>
  <c r="I23" i="74" s="1"/>
  <c r="F23" i="74" s="1"/>
  <c r="K23" i="74"/>
  <c r="H23" i="74" s="1"/>
  <c r="E23" i="74" s="1"/>
  <c r="L22" i="74"/>
  <c r="I22" i="74" s="1"/>
  <c r="F22" i="74" s="1"/>
  <c r="K22" i="74"/>
  <c r="H22" i="74" s="1"/>
  <c r="E22" i="74" s="1"/>
  <c r="L21" i="74"/>
  <c r="I21" i="74" s="1"/>
  <c r="F21" i="74" s="1"/>
  <c r="K21" i="74"/>
  <c r="H21" i="74" s="1"/>
  <c r="E21" i="74" s="1"/>
  <c r="L20" i="74"/>
  <c r="I20" i="74" s="1"/>
  <c r="F20" i="74" s="1"/>
  <c r="K20" i="74"/>
  <c r="H20" i="74" s="1"/>
  <c r="E20" i="74" s="1"/>
  <c r="L19" i="74"/>
  <c r="I19" i="74" s="1"/>
  <c r="F19" i="74" s="1"/>
  <c r="K19" i="74"/>
  <c r="H19" i="74" s="1"/>
  <c r="E19" i="74" s="1"/>
  <c r="L18" i="74"/>
  <c r="I18" i="74" s="1"/>
  <c r="F18" i="74" s="1"/>
  <c r="K18" i="74"/>
  <c r="H18" i="74" s="1"/>
  <c r="E18" i="74" s="1"/>
  <c r="L17" i="74"/>
  <c r="I17" i="74" s="1"/>
  <c r="K17" i="74"/>
  <c r="H17" i="74" s="1"/>
  <c r="L16" i="74"/>
  <c r="I16" i="74" s="1"/>
  <c r="F16" i="74" s="1"/>
  <c r="K16" i="74"/>
  <c r="H16" i="74" s="1"/>
  <c r="E16" i="74" s="1"/>
  <c r="L15" i="74"/>
  <c r="I15" i="74" s="1"/>
  <c r="F15" i="74" s="1"/>
  <c r="K15" i="74"/>
  <c r="H15" i="74" s="1"/>
  <c r="E15" i="74" s="1"/>
  <c r="L14" i="74"/>
  <c r="I14" i="74" s="1"/>
  <c r="F14" i="74" s="1"/>
  <c r="K14" i="74"/>
  <c r="H14" i="74" s="1"/>
  <c r="E14" i="74" s="1"/>
  <c r="L13" i="74"/>
  <c r="I13" i="74" s="1"/>
  <c r="F13" i="74" s="1"/>
  <c r="K13" i="74"/>
  <c r="H13" i="74" s="1"/>
  <c r="E13" i="74" s="1"/>
  <c r="T11" i="74"/>
  <c r="L11" i="74"/>
  <c r="I11" i="74" s="1"/>
  <c r="K11" i="74"/>
  <c r="H11" i="74" s="1"/>
  <c r="L174" i="74"/>
  <c r="I174" i="74" s="1"/>
  <c r="K174" i="74"/>
  <c r="H174" i="74" s="1"/>
  <c r="L173" i="74"/>
  <c r="I173" i="74" s="1"/>
  <c r="F173" i="74" s="1"/>
  <c r="K173" i="74"/>
  <c r="H173" i="74" s="1"/>
  <c r="E173" i="74" s="1"/>
  <c r="L172" i="74"/>
  <c r="I172" i="74" s="1"/>
  <c r="F172" i="74" s="1"/>
  <c r="K172" i="74"/>
  <c r="H172" i="74" s="1"/>
  <c r="E172" i="74" s="1"/>
  <c r="L171" i="74"/>
  <c r="I171" i="74" s="1"/>
  <c r="F171" i="74" s="1"/>
  <c r="K171" i="74"/>
  <c r="H171" i="74" s="1"/>
  <c r="E171" i="74" s="1"/>
  <c r="L170" i="74"/>
  <c r="I170" i="74" s="1"/>
  <c r="F170" i="74" s="1"/>
  <c r="K170" i="74"/>
  <c r="H170" i="74" s="1"/>
  <c r="E170" i="74" s="1"/>
  <c r="L169" i="74"/>
  <c r="I169" i="74" s="1"/>
  <c r="F169" i="74" s="1"/>
  <c r="K169" i="74"/>
  <c r="H169" i="74" s="1"/>
  <c r="E169" i="74" s="1"/>
  <c r="L168" i="74"/>
  <c r="I168" i="74" s="1"/>
  <c r="F168" i="74" s="1"/>
  <c r="K168" i="74"/>
  <c r="H168" i="74" s="1"/>
  <c r="E168" i="74" s="1"/>
  <c r="L167" i="74"/>
  <c r="I167" i="74" s="1"/>
  <c r="F167" i="74" s="1"/>
  <c r="K167" i="74"/>
  <c r="H167" i="74" s="1"/>
  <c r="E167" i="74" s="1"/>
  <c r="L164" i="74"/>
  <c r="I164" i="74" s="1"/>
  <c r="F164" i="74" s="1"/>
  <c r="K164" i="74"/>
  <c r="H164" i="74" s="1"/>
  <c r="E164" i="74" s="1"/>
  <c r="L163" i="74"/>
  <c r="I163" i="74" s="1"/>
  <c r="F163" i="74" s="1"/>
  <c r="K163" i="74"/>
  <c r="H163" i="74" s="1"/>
  <c r="E163" i="74" s="1"/>
  <c r="L160" i="74"/>
  <c r="I160" i="74" s="1"/>
  <c r="F160" i="74" s="1"/>
  <c r="K160" i="74"/>
  <c r="H160" i="74" s="1"/>
  <c r="E160" i="74" s="1"/>
  <c r="L159" i="74"/>
  <c r="I159" i="74" s="1"/>
  <c r="F159" i="74" s="1"/>
  <c r="K159" i="74"/>
  <c r="H159" i="74" s="1"/>
  <c r="E159" i="74" s="1"/>
  <c r="L158" i="74"/>
  <c r="I158" i="74" s="1"/>
  <c r="F158" i="74" s="1"/>
  <c r="K158" i="74"/>
  <c r="H158" i="74" s="1"/>
  <c r="E158" i="74" s="1"/>
  <c r="L157" i="74"/>
  <c r="I157" i="74" s="1"/>
  <c r="F157" i="74" s="1"/>
  <c r="K157" i="74"/>
  <c r="H157" i="74" s="1"/>
  <c r="E157" i="74" s="1"/>
  <c r="L156" i="74"/>
  <c r="I156" i="74" s="1"/>
  <c r="F156" i="74" s="1"/>
  <c r="K156" i="74"/>
  <c r="H156" i="74" s="1"/>
  <c r="E156" i="74" s="1"/>
  <c r="L155" i="74"/>
  <c r="I155" i="74" s="1"/>
  <c r="F155" i="74" s="1"/>
  <c r="K155" i="74"/>
  <c r="H155" i="74" s="1"/>
  <c r="E155" i="74" s="1"/>
  <c r="L154" i="74"/>
  <c r="I154" i="74" s="1"/>
  <c r="F154" i="74" s="1"/>
  <c r="K154" i="74"/>
  <c r="H154" i="74" s="1"/>
  <c r="E154" i="74" s="1"/>
  <c r="L153" i="74"/>
  <c r="I153" i="74" s="1"/>
  <c r="F153" i="74" s="1"/>
  <c r="K153" i="74"/>
  <c r="H153" i="74" s="1"/>
  <c r="E153" i="74" s="1"/>
  <c r="L152" i="74"/>
  <c r="I152" i="74" s="1"/>
  <c r="F152" i="74" s="1"/>
  <c r="K152" i="74"/>
  <c r="H152" i="74" s="1"/>
  <c r="E152" i="74" s="1"/>
  <c r="L151" i="74"/>
  <c r="I151" i="74" s="1"/>
  <c r="F151" i="74" s="1"/>
  <c r="K151" i="74"/>
  <c r="H151" i="74" s="1"/>
  <c r="E151" i="74" s="1"/>
  <c r="L150" i="74"/>
  <c r="I150" i="74" s="1"/>
  <c r="F150" i="74" s="1"/>
  <c r="K150" i="74"/>
  <c r="H150" i="74" s="1"/>
  <c r="E150" i="74" s="1"/>
  <c r="L149" i="74"/>
  <c r="I149" i="74" s="1"/>
  <c r="F149" i="74" s="1"/>
  <c r="K149" i="74"/>
  <c r="H149" i="74" s="1"/>
  <c r="E149" i="74" s="1"/>
  <c r="L148" i="74"/>
  <c r="I148" i="74" s="1"/>
  <c r="F148" i="74" s="1"/>
  <c r="K148" i="74"/>
  <c r="H148" i="74" s="1"/>
  <c r="E148" i="74" s="1"/>
  <c r="L145" i="74"/>
  <c r="I145" i="74" s="1"/>
  <c r="F145" i="74" s="1"/>
  <c r="K145" i="74"/>
  <c r="H145" i="74" s="1"/>
  <c r="E145" i="74" s="1"/>
  <c r="L144" i="74"/>
  <c r="I144" i="74" s="1"/>
  <c r="F144" i="74" s="1"/>
  <c r="K144" i="74"/>
  <c r="H144" i="74" s="1"/>
  <c r="E144" i="74" s="1"/>
  <c r="L143" i="74"/>
  <c r="I143" i="74" s="1"/>
  <c r="F143" i="74" s="1"/>
  <c r="K143" i="74"/>
  <c r="H143" i="74" s="1"/>
  <c r="E143" i="74" s="1"/>
  <c r="L142" i="74"/>
  <c r="I142" i="74" s="1"/>
  <c r="F142" i="74" s="1"/>
  <c r="K142" i="74"/>
  <c r="H142" i="74" s="1"/>
  <c r="E142" i="74" s="1"/>
  <c r="L141" i="74"/>
  <c r="I141" i="74" s="1"/>
  <c r="K141" i="74"/>
  <c r="H141" i="74" s="1"/>
  <c r="L140" i="74"/>
  <c r="I140" i="74" s="1"/>
  <c r="K140" i="74"/>
  <c r="H140" i="74" s="1"/>
  <c r="L139" i="74"/>
  <c r="I139" i="74" s="1"/>
  <c r="F139" i="74" s="1"/>
  <c r="K139" i="74"/>
  <c r="H139" i="74" s="1"/>
  <c r="E139" i="74" s="1"/>
  <c r="L138" i="74"/>
  <c r="I138" i="74" s="1"/>
  <c r="F138" i="74" s="1"/>
  <c r="K138" i="74"/>
  <c r="H138" i="74" s="1"/>
  <c r="E138" i="74" s="1"/>
  <c r="L137" i="74"/>
  <c r="I137" i="74" s="1"/>
  <c r="F137" i="74" s="1"/>
  <c r="K137" i="74"/>
  <c r="H137" i="74" s="1"/>
  <c r="E137" i="74" s="1"/>
  <c r="L136" i="74"/>
  <c r="I136" i="74" s="1"/>
  <c r="F136" i="74" s="1"/>
  <c r="K136" i="74"/>
  <c r="H136" i="74" s="1"/>
  <c r="E136" i="74" s="1"/>
  <c r="L133" i="74"/>
  <c r="I133" i="74" s="1"/>
  <c r="F133" i="74" s="1"/>
  <c r="K133" i="74"/>
  <c r="H133" i="74" s="1"/>
  <c r="E133" i="74" s="1"/>
  <c r="L132" i="74"/>
  <c r="I132" i="74" s="1"/>
  <c r="F132" i="74" s="1"/>
  <c r="K132" i="74"/>
  <c r="H132" i="74" s="1"/>
  <c r="E132" i="74" s="1"/>
  <c r="L131" i="74"/>
  <c r="I131" i="74" s="1"/>
  <c r="F131" i="74" s="1"/>
  <c r="K131" i="74"/>
  <c r="H131" i="74" s="1"/>
  <c r="E131" i="74" s="1"/>
  <c r="R16" i="73"/>
  <c r="T162" i="73"/>
  <c r="T163" i="73"/>
  <c r="T164" i="73"/>
  <c r="T165" i="73"/>
  <c r="T166" i="73"/>
  <c r="T167" i="73"/>
  <c r="T168" i="73"/>
  <c r="T169" i="73"/>
  <c r="T170" i="73"/>
  <c r="T171" i="73"/>
  <c r="T172" i="73"/>
  <c r="T173" i="73"/>
  <c r="T174" i="73"/>
  <c r="T175" i="73"/>
  <c r="T176" i="73"/>
  <c r="T177" i="73"/>
  <c r="T178" i="73"/>
  <c r="T179" i="73"/>
  <c r="T180" i="73"/>
  <c r="T181" i="73"/>
  <c r="T182" i="73"/>
  <c r="T183" i="73"/>
  <c r="T184" i="73"/>
  <c r="T185" i="73"/>
  <c r="T186" i="73"/>
  <c r="T187" i="73"/>
  <c r="T188" i="73"/>
  <c r="T161" i="73"/>
  <c r="T105" i="73"/>
  <c r="T106" i="73"/>
  <c r="T107" i="73"/>
  <c r="T108" i="73"/>
  <c r="T109" i="73"/>
  <c r="T104" i="73"/>
  <c r="T58" i="73"/>
  <c r="T59" i="73"/>
  <c r="T60" i="73"/>
  <c r="T61" i="73"/>
  <c r="T62" i="73"/>
  <c r="T63" i="73"/>
  <c r="T64" i="73"/>
  <c r="T65" i="73"/>
  <c r="T66" i="73"/>
  <c r="T67" i="73"/>
  <c r="T68" i="73"/>
  <c r="T69" i="73"/>
  <c r="T70" i="73"/>
  <c r="T71" i="73"/>
  <c r="T72" i="73"/>
  <c r="T73" i="73"/>
  <c r="T74" i="73"/>
  <c r="T75" i="73"/>
  <c r="T76" i="73"/>
  <c r="T77" i="73"/>
  <c r="T78" i="73"/>
  <c r="T79" i="73"/>
  <c r="T80" i="73"/>
  <c r="T81" i="73"/>
  <c r="T82" i="73"/>
  <c r="T83" i="73"/>
  <c r="T84" i="73"/>
  <c r="T85" i="73"/>
  <c r="T86" i="73"/>
  <c r="T87" i="73"/>
  <c r="T88" i="73"/>
  <c r="T89" i="73"/>
  <c r="T90" i="73"/>
  <c r="T91" i="73"/>
  <c r="T92" i="73"/>
  <c r="T93" i="73"/>
  <c r="T94" i="73"/>
  <c r="T95" i="73"/>
  <c r="T96" i="73"/>
  <c r="T97" i="73"/>
  <c r="T98" i="73"/>
  <c r="T99" i="73"/>
  <c r="T100" i="73"/>
  <c r="T101" i="73"/>
  <c r="T57" i="73"/>
  <c r="T49" i="73"/>
  <c r="T50" i="73"/>
  <c r="T51" i="73"/>
  <c r="T52" i="73"/>
  <c r="T53" i="73"/>
  <c r="T54" i="73"/>
  <c r="T48" i="73"/>
  <c r="R14" i="73"/>
  <c r="R15" i="73"/>
  <c r="R17" i="73"/>
  <c r="R18" i="73"/>
  <c r="R19" i="73"/>
  <c r="R20" i="73"/>
  <c r="R21" i="73"/>
  <c r="R22" i="73"/>
  <c r="R23" i="73"/>
  <c r="R24" i="73"/>
  <c r="R25" i="73"/>
  <c r="R26" i="73"/>
  <c r="R27" i="73"/>
  <c r="R28" i="73"/>
  <c r="R29" i="73"/>
  <c r="R30" i="73"/>
  <c r="R31" i="73"/>
  <c r="R32" i="73"/>
  <c r="R33" i="73"/>
  <c r="R34" i="73"/>
  <c r="R35" i="73"/>
  <c r="R36" i="73"/>
  <c r="R37" i="73"/>
  <c r="R38" i="73"/>
  <c r="R39" i="73"/>
  <c r="R40" i="73"/>
  <c r="R41" i="73"/>
  <c r="R42" i="73"/>
  <c r="R43" i="73"/>
  <c r="R44" i="73"/>
  <c r="R45" i="73"/>
  <c r="R46" i="73"/>
  <c r="R47" i="73"/>
  <c r="R48" i="73"/>
  <c r="R49" i="73"/>
  <c r="R50" i="73"/>
  <c r="R51" i="73"/>
  <c r="R52" i="73"/>
  <c r="R53" i="73"/>
  <c r="R54" i="73"/>
  <c r="R55" i="73"/>
  <c r="R56" i="73"/>
  <c r="R57" i="73"/>
  <c r="R58" i="73"/>
  <c r="R59" i="73"/>
  <c r="R60" i="73"/>
  <c r="R61" i="73"/>
  <c r="R62" i="73"/>
  <c r="R63" i="73"/>
  <c r="R64" i="73"/>
  <c r="R65" i="73"/>
  <c r="R66" i="73"/>
  <c r="R67" i="73"/>
  <c r="R68" i="73"/>
  <c r="R69" i="73"/>
  <c r="R70" i="73"/>
  <c r="R71" i="73"/>
  <c r="R72" i="73"/>
  <c r="R73" i="73"/>
  <c r="R74" i="73"/>
  <c r="R75" i="73"/>
  <c r="R76" i="73"/>
  <c r="R77" i="73"/>
  <c r="R78" i="73"/>
  <c r="R79" i="73"/>
  <c r="R80" i="73"/>
  <c r="R81" i="73"/>
  <c r="R82" i="73"/>
  <c r="R83" i="73"/>
  <c r="R84" i="73"/>
  <c r="R85" i="73"/>
  <c r="R86" i="73"/>
  <c r="R87" i="73"/>
  <c r="R88" i="73"/>
  <c r="R89" i="73"/>
  <c r="R90" i="73"/>
  <c r="R91" i="73"/>
  <c r="R92" i="73"/>
  <c r="R93" i="73"/>
  <c r="R94" i="73"/>
  <c r="R95" i="73"/>
  <c r="R96" i="73"/>
  <c r="R97" i="73"/>
  <c r="R98" i="73"/>
  <c r="R99" i="73"/>
  <c r="R100" i="73"/>
  <c r="R101" i="73"/>
  <c r="R102" i="73"/>
  <c r="R103" i="73"/>
  <c r="R104" i="73"/>
  <c r="R105" i="73"/>
  <c r="R106" i="73"/>
  <c r="R107" i="73"/>
  <c r="R108" i="73"/>
  <c r="R109" i="73"/>
  <c r="R110" i="73"/>
  <c r="R111" i="73"/>
  <c r="R112" i="73"/>
  <c r="R113" i="73"/>
  <c r="R114" i="73"/>
  <c r="R115" i="73"/>
  <c r="R116" i="73"/>
  <c r="R117" i="73"/>
  <c r="R118" i="73"/>
  <c r="R119" i="73"/>
  <c r="R120" i="73"/>
  <c r="R121" i="73"/>
  <c r="R122" i="73"/>
  <c r="R123" i="73"/>
  <c r="R124" i="73"/>
  <c r="R125" i="73"/>
  <c r="R126" i="73"/>
  <c r="R127" i="73"/>
  <c r="R128" i="73"/>
  <c r="R129" i="73"/>
  <c r="R130" i="73"/>
  <c r="R131" i="73"/>
  <c r="R132" i="73"/>
  <c r="R133" i="73"/>
  <c r="R134" i="73"/>
  <c r="R135" i="73"/>
  <c r="R136" i="73"/>
  <c r="R137" i="73"/>
  <c r="R138" i="73"/>
  <c r="R139" i="73"/>
  <c r="R140" i="73"/>
  <c r="R141" i="73"/>
  <c r="R142" i="73"/>
  <c r="R143" i="73"/>
  <c r="R144" i="73"/>
  <c r="R145" i="73"/>
  <c r="R146" i="73"/>
  <c r="R147" i="73"/>
  <c r="R148" i="73"/>
  <c r="R149" i="73"/>
  <c r="R150" i="73"/>
  <c r="R151" i="73"/>
  <c r="R152" i="73"/>
  <c r="R153" i="73"/>
  <c r="R154" i="73"/>
  <c r="R155" i="73"/>
  <c r="R156" i="73"/>
  <c r="R157" i="73"/>
  <c r="R158" i="73"/>
  <c r="R159" i="73"/>
  <c r="R160" i="73"/>
  <c r="R161" i="73"/>
  <c r="R162" i="73"/>
  <c r="R163" i="73"/>
  <c r="R164" i="73"/>
  <c r="R165" i="73"/>
  <c r="R166" i="73"/>
  <c r="R167" i="73"/>
  <c r="R168" i="73"/>
  <c r="R169" i="73"/>
  <c r="R170" i="73"/>
  <c r="R171" i="73"/>
  <c r="R172" i="73"/>
  <c r="R173" i="73"/>
  <c r="R174" i="73"/>
  <c r="R175" i="73"/>
  <c r="R176" i="73"/>
  <c r="R177" i="73"/>
  <c r="R178" i="73"/>
  <c r="R179" i="73"/>
  <c r="R180" i="73"/>
  <c r="R181" i="73"/>
  <c r="R182" i="73"/>
  <c r="R183" i="73"/>
  <c r="R184" i="73"/>
  <c r="R185" i="73"/>
  <c r="R186" i="73"/>
  <c r="R187" i="73"/>
  <c r="R188" i="73"/>
  <c r="R189" i="73"/>
  <c r="R190" i="73"/>
  <c r="R191" i="73"/>
  <c r="R192" i="73"/>
  <c r="R193" i="73"/>
  <c r="R194" i="73"/>
  <c r="R195" i="73"/>
  <c r="R196" i="73"/>
  <c r="R197" i="73"/>
  <c r="R198" i="73"/>
  <c r="R199" i="73"/>
  <c r="R200" i="73"/>
  <c r="R201" i="73"/>
  <c r="R202" i="73"/>
  <c r="R203" i="73"/>
  <c r="R204" i="73"/>
  <c r="R205" i="73"/>
  <c r="R206" i="73"/>
  <c r="R207" i="73"/>
  <c r="R208" i="73"/>
  <c r="R209" i="73"/>
  <c r="R210" i="73"/>
  <c r="R211" i="73"/>
  <c r="R212" i="73"/>
  <c r="R213" i="73"/>
  <c r="R214" i="73"/>
  <c r="R215" i="73"/>
  <c r="R216" i="73"/>
  <c r="R217" i="73"/>
  <c r="R218" i="73"/>
  <c r="R219" i="73"/>
  <c r="R220" i="73"/>
  <c r="R13" i="73"/>
  <c r="L220" i="73"/>
  <c r="I220" i="73" s="1"/>
  <c r="F220" i="73" s="1"/>
  <c r="K220" i="73"/>
  <c r="H220" i="73" s="1"/>
  <c r="E220" i="73" s="1"/>
  <c r="L219" i="73"/>
  <c r="I219" i="73" s="1"/>
  <c r="F219" i="73" s="1"/>
  <c r="K219" i="73"/>
  <c r="H219" i="73"/>
  <c r="E219" i="73" s="1"/>
  <c r="L218" i="73"/>
  <c r="I218" i="73" s="1"/>
  <c r="F218" i="73" s="1"/>
  <c r="K218" i="73"/>
  <c r="H218" i="73" s="1"/>
  <c r="E218" i="73" s="1"/>
  <c r="L217" i="73"/>
  <c r="I217" i="73" s="1"/>
  <c r="F217" i="73" s="1"/>
  <c r="K217" i="73"/>
  <c r="H217" i="73" s="1"/>
  <c r="E217" i="73" s="1"/>
  <c r="L216" i="73"/>
  <c r="I216" i="73" s="1"/>
  <c r="F216" i="73" s="1"/>
  <c r="K216" i="73"/>
  <c r="H216" i="73" s="1"/>
  <c r="E216" i="73" s="1"/>
  <c r="L215" i="73"/>
  <c r="I215" i="73" s="1"/>
  <c r="F215" i="73" s="1"/>
  <c r="K215" i="73"/>
  <c r="H215" i="73" s="1"/>
  <c r="E215" i="73" s="1"/>
  <c r="AN214" i="73"/>
  <c r="L214" i="73"/>
  <c r="I214" i="73" s="1"/>
  <c r="F214" i="73" s="1"/>
  <c r="K214" i="73"/>
  <c r="H214" i="73" s="1"/>
  <c r="E214" i="73" s="1"/>
  <c r="L213" i="73"/>
  <c r="I213" i="73" s="1"/>
  <c r="F213" i="73" s="1"/>
  <c r="K213" i="73"/>
  <c r="H213" i="73" s="1"/>
  <c r="E213" i="73" s="1"/>
  <c r="L210" i="73"/>
  <c r="I210" i="73" s="1"/>
  <c r="F210" i="73" s="1"/>
  <c r="K210" i="73"/>
  <c r="H210" i="73"/>
  <c r="E210" i="73" s="1"/>
  <c r="L209" i="73"/>
  <c r="I209" i="73" s="1"/>
  <c r="F209" i="73" s="1"/>
  <c r="K209" i="73"/>
  <c r="H209" i="73" s="1"/>
  <c r="E209" i="73" s="1"/>
  <c r="L208" i="73"/>
  <c r="I208" i="73" s="1"/>
  <c r="F208" i="73" s="1"/>
  <c r="K208" i="73"/>
  <c r="H208" i="73" s="1"/>
  <c r="E208" i="73" s="1"/>
  <c r="L205" i="73"/>
  <c r="I205" i="73" s="1"/>
  <c r="F205" i="73" s="1"/>
  <c r="K205" i="73"/>
  <c r="H205" i="73" s="1"/>
  <c r="E205" i="73" s="1"/>
  <c r="L204" i="73"/>
  <c r="I204" i="73" s="1"/>
  <c r="F204" i="73" s="1"/>
  <c r="K204" i="73"/>
  <c r="H204" i="73" s="1"/>
  <c r="E204" i="73" s="1"/>
  <c r="L203" i="73"/>
  <c r="I203" i="73" s="1"/>
  <c r="F203" i="73" s="1"/>
  <c r="K203" i="73"/>
  <c r="H203" i="73" s="1"/>
  <c r="E203" i="73" s="1"/>
  <c r="L202" i="73"/>
  <c r="I202" i="73" s="1"/>
  <c r="F202" i="73" s="1"/>
  <c r="K202" i="73"/>
  <c r="H202" i="73" s="1"/>
  <c r="E202" i="73" s="1"/>
  <c r="L201" i="73"/>
  <c r="I201" i="73" s="1"/>
  <c r="F201" i="73" s="1"/>
  <c r="K201" i="73"/>
  <c r="H201" i="73" s="1"/>
  <c r="E201" i="73" s="1"/>
  <c r="L200" i="73"/>
  <c r="I200" i="73" s="1"/>
  <c r="F200" i="73" s="1"/>
  <c r="K200" i="73"/>
  <c r="H200" i="73" s="1"/>
  <c r="E200" i="73" s="1"/>
  <c r="L199" i="73"/>
  <c r="I199" i="73" s="1"/>
  <c r="K199" i="73"/>
  <c r="H199" i="73" s="1"/>
  <c r="L198" i="73"/>
  <c r="I198" i="73" s="1"/>
  <c r="K198" i="73"/>
  <c r="H198" i="73" s="1"/>
  <c r="L197" i="73"/>
  <c r="I197" i="73" s="1"/>
  <c r="F197" i="73" s="1"/>
  <c r="K197" i="73"/>
  <c r="H197" i="73" s="1"/>
  <c r="E197" i="73" s="1"/>
  <c r="L196" i="73"/>
  <c r="I196" i="73" s="1"/>
  <c r="F196" i="73" s="1"/>
  <c r="K196" i="73"/>
  <c r="H196" i="73" s="1"/>
  <c r="E196" i="73" s="1"/>
  <c r="L195" i="73"/>
  <c r="I195" i="73" s="1"/>
  <c r="F195" i="73" s="1"/>
  <c r="K195" i="73"/>
  <c r="H195" i="73" s="1"/>
  <c r="E195" i="73" s="1"/>
  <c r="L192" i="73"/>
  <c r="I192" i="73" s="1"/>
  <c r="F192" i="73" s="1"/>
  <c r="K192" i="73"/>
  <c r="H192" i="73" s="1"/>
  <c r="E192" i="73" s="1"/>
  <c r="L191" i="73"/>
  <c r="I191" i="73" s="1"/>
  <c r="F191" i="73" s="1"/>
  <c r="K191" i="73"/>
  <c r="H191" i="73" s="1"/>
  <c r="E191" i="73" s="1"/>
  <c r="L189" i="73"/>
  <c r="I189" i="73" s="1"/>
  <c r="K189" i="73"/>
  <c r="H189" i="73" s="1"/>
  <c r="L188" i="73"/>
  <c r="I188" i="73" s="1"/>
  <c r="F188" i="73" s="1"/>
  <c r="K188" i="73"/>
  <c r="H188" i="73" s="1"/>
  <c r="E188" i="73" s="1"/>
  <c r="L187" i="73"/>
  <c r="I187" i="73" s="1"/>
  <c r="F187" i="73" s="1"/>
  <c r="K187" i="73"/>
  <c r="H187" i="73" s="1"/>
  <c r="E187" i="73" s="1"/>
  <c r="L186" i="73"/>
  <c r="I186" i="73" s="1"/>
  <c r="F186" i="73" s="1"/>
  <c r="K186" i="73"/>
  <c r="H186" i="73" s="1"/>
  <c r="E186" i="73" s="1"/>
  <c r="L185" i="73"/>
  <c r="I185" i="73" s="1"/>
  <c r="F185" i="73" s="1"/>
  <c r="K185" i="73"/>
  <c r="H185" i="73" s="1"/>
  <c r="E185" i="73" s="1"/>
  <c r="L184" i="73"/>
  <c r="I184" i="73" s="1"/>
  <c r="F184" i="73" s="1"/>
  <c r="K184" i="73"/>
  <c r="H184" i="73" s="1"/>
  <c r="E184" i="73" s="1"/>
  <c r="L183" i="73"/>
  <c r="I183" i="73" s="1"/>
  <c r="F183" i="73" s="1"/>
  <c r="K183" i="73"/>
  <c r="H183" i="73" s="1"/>
  <c r="E183" i="73" s="1"/>
  <c r="L182" i="73"/>
  <c r="I182" i="73" s="1"/>
  <c r="F182" i="73" s="1"/>
  <c r="K182" i="73"/>
  <c r="H182" i="73" s="1"/>
  <c r="E182" i="73" s="1"/>
  <c r="L181" i="73"/>
  <c r="I181" i="73" s="1"/>
  <c r="F181" i="73" s="1"/>
  <c r="K181" i="73"/>
  <c r="H181" i="73" s="1"/>
  <c r="E181" i="73" s="1"/>
  <c r="L180" i="73"/>
  <c r="I180" i="73" s="1"/>
  <c r="F180" i="73" s="1"/>
  <c r="K180" i="73"/>
  <c r="H180" i="73" s="1"/>
  <c r="E180" i="73" s="1"/>
  <c r="L179" i="73"/>
  <c r="I179" i="73" s="1"/>
  <c r="F179" i="73" s="1"/>
  <c r="K179" i="73"/>
  <c r="H179" i="73" s="1"/>
  <c r="E179" i="73" s="1"/>
  <c r="L178" i="73"/>
  <c r="I178" i="73" s="1"/>
  <c r="F178" i="73" s="1"/>
  <c r="K178" i="73"/>
  <c r="H178" i="73" s="1"/>
  <c r="E178" i="73" s="1"/>
  <c r="L177" i="73"/>
  <c r="I177" i="73" s="1"/>
  <c r="F177" i="73" s="1"/>
  <c r="K177" i="73"/>
  <c r="H177" i="73" s="1"/>
  <c r="E177" i="73" s="1"/>
  <c r="L176" i="73"/>
  <c r="I176" i="73" s="1"/>
  <c r="F176" i="73" s="1"/>
  <c r="K176" i="73"/>
  <c r="H176" i="73" s="1"/>
  <c r="E176" i="73" s="1"/>
  <c r="L175" i="73"/>
  <c r="I175" i="73" s="1"/>
  <c r="F175" i="73" s="1"/>
  <c r="K175" i="73"/>
  <c r="H175" i="73" s="1"/>
  <c r="E175" i="73" s="1"/>
  <c r="L174" i="73"/>
  <c r="I174" i="73" s="1"/>
  <c r="F174" i="73" s="1"/>
  <c r="K174" i="73"/>
  <c r="H174" i="73" s="1"/>
  <c r="E174" i="73" s="1"/>
  <c r="L173" i="73"/>
  <c r="I173" i="73" s="1"/>
  <c r="F173" i="73" s="1"/>
  <c r="K173" i="73"/>
  <c r="H173" i="73" s="1"/>
  <c r="E173" i="73" s="1"/>
  <c r="L172" i="73"/>
  <c r="I172" i="73" s="1"/>
  <c r="F172" i="73" s="1"/>
  <c r="K172" i="73"/>
  <c r="H172" i="73" s="1"/>
  <c r="E172" i="73" s="1"/>
  <c r="L171" i="73"/>
  <c r="I171" i="73" s="1"/>
  <c r="F171" i="73" s="1"/>
  <c r="K171" i="73"/>
  <c r="H171" i="73" s="1"/>
  <c r="E171" i="73" s="1"/>
  <c r="L170" i="73"/>
  <c r="I170" i="73" s="1"/>
  <c r="F170" i="73" s="1"/>
  <c r="K170" i="73"/>
  <c r="H170" i="73" s="1"/>
  <c r="E170" i="73" s="1"/>
  <c r="L169" i="73"/>
  <c r="I169" i="73" s="1"/>
  <c r="F169" i="73" s="1"/>
  <c r="K169" i="73"/>
  <c r="H169" i="73" s="1"/>
  <c r="E169" i="73" s="1"/>
  <c r="L168" i="73"/>
  <c r="I168" i="73" s="1"/>
  <c r="F168" i="73" s="1"/>
  <c r="K168" i="73"/>
  <c r="H168" i="73" s="1"/>
  <c r="E168" i="73" s="1"/>
  <c r="L167" i="73"/>
  <c r="I167" i="73" s="1"/>
  <c r="F167" i="73" s="1"/>
  <c r="K167" i="73"/>
  <c r="H167" i="73" s="1"/>
  <c r="E167" i="73" s="1"/>
  <c r="L166" i="73"/>
  <c r="I166" i="73" s="1"/>
  <c r="F166" i="73" s="1"/>
  <c r="K166" i="73"/>
  <c r="H166" i="73" s="1"/>
  <c r="E166" i="73" s="1"/>
  <c r="L165" i="73"/>
  <c r="I165" i="73" s="1"/>
  <c r="F165" i="73" s="1"/>
  <c r="K165" i="73"/>
  <c r="H165" i="73" s="1"/>
  <c r="E165" i="73" s="1"/>
  <c r="L164" i="73"/>
  <c r="I164" i="73" s="1"/>
  <c r="F164" i="73" s="1"/>
  <c r="K164" i="73"/>
  <c r="H164" i="73" s="1"/>
  <c r="E164" i="73" s="1"/>
  <c r="L163" i="73"/>
  <c r="I163" i="73" s="1"/>
  <c r="F163" i="73" s="1"/>
  <c r="K163" i="73"/>
  <c r="H163" i="73" s="1"/>
  <c r="E163" i="73" s="1"/>
  <c r="L162" i="73"/>
  <c r="I162" i="73" s="1"/>
  <c r="F162" i="73" s="1"/>
  <c r="K162" i="73"/>
  <c r="H162" i="73" s="1"/>
  <c r="E162" i="73" s="1"/>
  <c r="L161" i="73"/>
  <c r="K161" i="73"/>
  <c r="H161" i="73" s="1"/>
  <c r="E161" i="73" s="1"/>
  <c r="I161" i="73"/>
  <c r="F161" i="73" s="1"/>
  <c r="L160" i="73"/>
  <c r="I160" i="73" s="1"/>
  <c r="K160" i="73"/>
  <c r="H160" i="73"/>
  <c r="L158" i="73"/>
  <c r="I158" i="73" s="1"/>
  <c r="F158" i="73" s="1"/>
  <c r="K158" i="73"/>
  <c r="H158" i="73" s="1"/>
  <c r="E158" i="73" s="1"/>
  <c r="L157" i="73"/>
  <c r="I157" i="73" s="1"/>
  <c r="F157" i="73" s="1"/>
  <c r="K157" i="73"/>
  <c r="H157" i="73" s="1"/>
  <c r="E157" i="73" s="1"/>
  <c r="L156" i="73"/>
  <c r="I156" i="73" s="1"/>
  <c r="F156" i="73" s="1"/>
  <c r="K156" i="73"/>
  <c r="H156" i="73" s="1"/>
  <c r="E156" i="73" s="1"/>
  <c r="L155" i="73"/>
  <c r="I155" i="73" s="1"/>
  <c r="F155" i="73" s="1"/>
  <c r="K155" i="73"/>
  <c r="H155" i="73" s="1"/>
  <c r="E155" i="73" s="1"/>
  <c r="L154" i="73"/>
  <c r="I154" i="73" s="1"/>
  <c r="F154" i="73" s="1"/>
  <c r="K154" i="73"/>
  <c r="H154" i="73" s="1"/>
  <c r="E154" i="73" s="1"/>
  <c r="L153" i="73"/>
  <c r="I153" i="73" s="1"/>
  <c r="F153" i="73" s="1"/>
  <c r="K153" i="73"/>
  <c r="H153" i="73" s="1"/>
  <c r="E153" i="73" s="1"/>
  <c r="L152" i="73"/>
  <c r="I152" i="73" s="1"/>
  <c r="F152" i="73" s="1"/>
  <c r="K152" i="73"/>
  <c r="H152" i="73" s="1"/>
  <c r="E152" i="73" s="1"/>
  <c r="L151" i="73"/>
  <c r="I151" i="73" s="1"/>
  <c r="K151" i="73"/>
  <c r="H151" i="73" s="1"/>
  <c r="L150" i="73"/>
  <c r="I150" i="73" s="1"/>
  <c r="K150" i="73"/>
  <c r="H150" i="73" s="1"/>
  <c r="L149" i="73"/>
  <c r="I149" i="73" s="1"/>
  <c r="F149" i="73" s="1"/>
  <c r="K149" i="73"/>
  <c r="H149" i="73" s="1"/>
  <c r="E149" i="73" s="1"/>
  <c r="L148" i="73"/>
  <c r="I148" i="73" s="1"/>
  <c r="F148" i="73" s="1"/>
  <c r="K148" i="73"/>
  <c r="H148" i="73" s="1"/>
  <c r="E148" i="73" s="1"/>
  <c r="L147" i="73"/>
  <c r="I147" i="73" s="1"/>
  <c r="F147" i="73" s="1"/>
  <c r="K147" i="73"/>
  <c r="H147" i="73" s="1"/>
  <c r="E147" i="73" s="1"/>
  <c r="L146" i="73"/>
  <c r="I146" i="73" s="1"/>
  <c r="F146" i="73" s="1"/>
  <c r="K146" i="73"/>
  <c r="H146" i="73" s="1"/>
  <c r="E146" i="73" s="1"/>
  <c r="L145" i="73"/>
  <c r="K145" i="73"/>
  <c r="H145" i="73" s="1"/>
  <c r="E145" i="73" s="1"/>
  <c r="I145" i="73"/>
  <c r="F145" i="73" s="1"/>
  <c r="L144" i="73"/>
  <c r="I144" i="73" s="1"/>
  <c r="F144" i="73" s="1"/>
  <c r="K144" i="73"/>
  <c r="H144" i="73"/>
  <c r="E144" i="73" s="1"/>
  <c r="L143" i="73"/>
  <c r="I143" i="73" s="1"/>
  <c r="K143" i="73"/>
  <c r="H143" i="73" s="1"/>
  <c r="L142" i="73"/>
  <c r="K142" i="73"/>
  <c r="H142" i="73" s="1"/>
  <c r="E142" i="73" s="1"/>
  <c r="I142" i="73"/>
  <c r="F142" i="73" s="1"/>
  <c r="L141" i="73"/>
  <c r="I141" i="73" s="1"/>
  <c r="F141" i="73" s="1"/>
  <c r="K141" i="73"/>
  <c r="H141" i="73"/>
  <c r="E141" i="73" s="1"/>
  <c r="L140" i="73"/>
  <c r="I140" i="73" s="1"/>
  <c r="F140" i="73" s="1"/>
  <c r="K140" i="73"/>
  <c r="H140" i="73" s="1"/>
  <c r="E140" i="73" s="1"/>
  <c r="L139" i="73"/>
  <c r="I139" i="73" s="1"/>
  <c r="F139" i="73" s="1"/>
  <c r="K139" i="73"/>
  <c r="H139" i="73"/>
  <c r="E139" i="73" s="1"/>
  <c r="L138" i="73"/>
  <c r="I138" i="73" s="1"/>
  <c r="K138" i="73"/>
  <c r="H138" i="73"/>
  <c r="L137" i="73"/>
  <c r="I137" i="73" s="1"/>
  <c r="F137" i="73" s="1"/>
  <c r="K137" i="73"/>
  <c r="H137" i="73" s="1"/>
  <c r="E137" i="73" s="1"/>
  <c r="L136" i="73"/>
  <c r="I136" i="73" s="1"/>
  <c r="F136" i="73" s="1"/>
  <c r="K136" i="73"/>
  <c r="H136" i="73"/>
  <c r="E136" i="73" s="1"/>
  <c r="L135" i="73"/>
  <c r="I135" i="73" s="1"/>
  <c r="F135" i="73" s="1"/>
  <c r="K135" i="73"/>
  <c r="H135" i="73" s="1"/>
  <c r="E135" i="73" s="1"/>
  <c r="L134" i="73"/>
  <c r="I134" i="73" s="1"/>
  <c r="K134" i="73"/>
  <c r="H134" i="73" s="1"/>
  <c r="L133" i="73"/>
  <c r="I133" i="73" s="1"/>
  <c r="F133" i="73" s="1"/>
  <c r="K133" i="73"/>
  <c r="H133" i="73" s="1"/>
  <c r="E133" i="73" s="1"/>
  <c r="L132" i="73"/>
  <c r="I132" i="73" s="1"/>
  <c r="F132" i="73" s="1"/>
  <c r="K132" i="73"/>
  <c r="H132" i="73" s="1"/>
  <c r="E132" i="73" s="1"/>
  <c r="L131" i="73"/>
  <c r="I131" i="73" s="1"/>
  <c r="F131" i="73" s="1"/>
  <c r="K131" i="73"/>
  <c r="H131" i="73" s="1"/>
  <c r="E131" i="73" s="1"/>
  <c r="L130" i="73"/>
  <c r="I130" i="73" s="1"/>
  <c r="K130" i="73"/>
  <c r="H130" i="73" s="1"/>
  <c r="L129" i="73"/>
  <c r="I129" i="73" s="1"/>
  <c r="F129" i="73" s="1"/>
  <c r="K129" i="73"/>
  <c r="H129" i="73" s="1"/>
  <c r="E129" i="73" s="1"/>
  <c r="L128" i="73"/>
  <c r="I128" i="73" s="1"/>
  <c r="F128" i="73" s="1"/>
  <c r="K128" i="73"/>
  <c r="H128" i="73" s="1"/>
  <c r="E128" i="73" s="1"/>
  <c r="L127" i="73"/>
  <c r="I127" i="73" s="1"/>
  <c r="F127" i="73" s="1"/>
  <c r="K127" i="73"/>
  <c r="H127" i="73" s="1"/>
  <c r="E127" i="73" s="1"/>
  <c r="L126" i="73"/>
  <c r="I126" i="73" s="1"/>
  <c r="F126" i="73" s="1"/>
  <c r="K126" i="73"/>
  <c r="H126" i="73" s="1"/>
  <c r="E126" i="73" s="1"/>
  <c r="L125" i="73"/>
  <c r="I125" i="73" s="1"/>
  <c r="F125" i="73" s="1"/>
  <c r="K125" i="73"/>
  <c r="H125" i="73" s="1"/>
  <c r="E125" i="73" s="1"/>
  <c r="L124" i="73"/>
  <c r="I124" i="73" s="1"/>
  <c r="K124" i="73"/>
  <c r="H124" i="73" s="1"/>
  <c r="L123" i="73"/>
  <c r="I123" i="73" s="1"/>
  <c r="K123" i="73"/>
  <c r="H123" i="73" s="1"/>
  <c r="L122" i="73"/>
  <c r="I122" i="73" s="1"/>
  <c r="F122" i="73" s="1"/>
  <c r="K122" i="73"/>
  <c r="H122" i="73" s="1"/>
  <c r="E122" i="73" s="1"/>
  <c r="L121" i="73"/>
  <c r="I121" i="73" s="1"/>
  <c r="F121" i="73" s="1"/>
  <c r="K121" i="73"/>
  <c r="H121" i="73" s="1"/>
  <c r="E121" i="73" s="1"/>
  <c r="L120" i="73"/>
  <c r="I120" i="73" s="1"/>
  <c r="F120" i="73" s="1"/>
  <c r="K120" i="73"/>
  <c r="H120" i="73" s="1"/>
  <c r="E120" i="73" s="1"/>
  <c r="L119" i="73"/>
  <c r="I119" i="73" s="1"/>
  <c r="F119" i="73" s="1"/>
  <c r="K119" i="73"/>
  <c r="H119" i="73" s="1"/>
  <c r="E119" i="73" s="1"/>
  <c r="L118" i="73"/>
  <c r="I118" i="73" s="1"/>
  <c r="F118" i="73" s="1"/>
  <c r="K118" i="73"/>
  <c r="H118" i="73" s="1"/>
  <c r="E118" i="73" s="1"/>
  <c r="L117" i="73"/>
  <c r="I117" i="73" s="1"/>
  <c r="F117" i="73" s="1"/>
  <c r="K117" i="73"/>
  <c r="H117" i="73" s="1"/>
  <c r="E117" i="73" s="1"/>
  <c r="L116" i="73"/>
  <c r="I116" i="73" s="1"/>
  <c r="F116" i="73" s="1"/>
  <c r="K116" i="73"/>
  <c r="H116" i="73" s="1"/>
  <c r="E116" i="73" s="1"/>
  <c r="L115" i="73"/>
  <c r="I115" i="73" s="1"/>
  <c r="F115" i="73" s="1"/>
  <c r="K115" i="73"/>
  <c r="H115" i="73"/>
  <c r="E115" i="73" s="1"/>
  <c r="L114" i="73"/>
  <c r="I114" i="73" s="1"/>
  <c r="F114" i="73" s="1"/>
  <c r="K114" i="73"/>
  <c r="H114" i="73" s="1"/>
  <c r="E114" i="73" s="1"/>
  <c r="L113" i="73"/>
  <c r="K113" i="73"/>
  <c r="H113" i="73" s="1"/>
  <c r="E113" i="73" s="1"/>
  <c r="I113" i="73"/>
  <c r="F113" i="73" s="1"/>
  <c r="L112" i="73"/>
  <c r="I112" i="73" s="1"/>
  <c r="F112" i="73" s="1"/>
  <c r="K112" i="73"/>
  <c r="H112" i="73" s="1"/>
  <c r="E112" i="73"/>
  <c r="L111" i="73"/>
  <c r="I111" i="73" s="1"/>
  <c r="K111" i="73"/>
  <c r="H111" i="73" s="1"/>
  <c r="L110" i="73"/>
  <c r="I110" i="73" s="1"/>
  <c r="K110" i="73"/>
  <c r="H110" i="73"/>
  <c r="L109" i="73"/>
  <c r="I109" i="73" s="1"/>
  <c r="F109" i="73" s="1"/>
  <c r="K109" i="73"/>
  <c r="H109" i="73" s="1"/>
  <c r="E109" i="73" s="1"/>
  <c r="L108" i="73"/>
  <c r="I108" i="73" s="1"/>
  <c r="F108" i="73" s="1"/>
  <c r="K108" i="73"/>
  <c r="H108" i="73" s="1"/>
  <c r="E108" i="73" s="1"/>
  <c r="L107" i="73"/>
  <c r="I107" i="73" s="1"/>
  <c r="F107" i="73" s="1"/>
  <c r="K107" i="73"/>
  <c r="H107" i="73" s="1"/>
  <c r="E107" i="73" s="1"/>
  <c r="L106" i="73"/>
  <c r="I106" i="73" s="1"/>
  <c r="F106" i="73" s="1"/>
  <c r="K106" i="73"/>
  <c r="H106" i="73" s="1"/>
  <c r="E106" i="73" s="1"/>
  <c r="L105" i="73"/>
  <c r="I105" i="73" s="1"/>
  <c r="F105" i="73" s="1"/>
  <c r="K105" i="73"/>
  <c r="H105" i="73" s="1"/>
  <c r="E105" i="73" s="1"/>
  <c r="L104" i="73"/>
  <c r="I104" i="73" s="1"/>
  <c r="F104" i="73" s="1"/>
  <c r="K104" i="73"/>
  <c r="H104" i="73" s="1"/>
  <c r="E104" i="73" s="1"/>
  <c r="L102" i="73"/>
  <c r="I102" i="73" s="1"/>
  <c r="K102" i="73"/>
  <c r="H102" i="73" s="1"/>
  <c r="L101" i="73"/>
  <c r="I101" i="73" s="1"/>
  <c r="F101" i="73" s="1"/>
  <c r="K101" i="73"/>
  <c r="H101" i="73" s="1"/>
  <c r="E101" i="73" s="1"/>
  <c r="L100" i="73"/>
  <c r="I100" i="73" s="1"/>
  <c r="F100" i="73" s="1"/>
  <c r="K100" i="73"/>
  <c r="H100" i="73" s="1"/>
  <c r="E100" i="73" s="1"/>
  <c r="L99" i="73"/>
  <c r="I99" i="73" s="1"/>
  <c r="F99" i="73" s="1"/>
  <c r="K99" i="73"/>
  <c r="H99" i="73" s="1"/>
  <c r="E99" i="73" s="1"/>
  <c r="L98" i="73"/>
  <c r="I98" i="73" s="1"/>
  <c r="F98" i="73" s="1"/>
  <c r="K98" i="73"/>
  <c r="H98" i="73" s="1"/>
  <c r="E98" i="73" s="1"/>
  <c r="L97" i="73"/>
  <c r="I97" i="73" s="1"/>
  <c r="F97" i="73" s="1"/>
  <c r="K97" i="73"/>
  <c r="H97" i="73" s="1"/>
  <c r="E97" i="73" s="1"/>
  <c r="L96" i="73"/>
  <c r="I96" i="73" s="1"/>
  <c r="F96" i="73" s="1"/>
  <c r="K96" i="73"/>
  <c r="H96" i="73" s="1"/>
  <c r="E96" i="73" s="1"/>
  <c r="L95" i="73"/>
  <c r="I95" i="73" s="1"/>
  <c r="F95" i="73" s="1"/>
  <c r="K95" i="73"/>
  <c r="H95" i="73" s="1"/>
  <c r="E95" i="73" s="1"/>
  <c r="L94" i="73"/>
  <c r="I94" i="73" s="1"/>
  <c r="F94" i="73" s="1"/>
  <c r="K94" i="73"/>
  <c r="H94" i="73" s="1"/>
  <c r="E94" i="73" s="1"/>
  <c r="L93" i="73"/>
  <c r="I93" i="73" s="1"/>
  <c r="F93" i="73" s="1"/>
  <c r="K93" i="73"/>
  <c r="H93" i="73" s="1"/>
  <c r="E93" i="73" s="1"/>
  <c r="L92" i="73"/>
  <c r="I92" i="73" s="1"/>
  <c r="F92" i="73" s="1"/>
  <c r="K92" i="73"/>
  <c r="H92" i="73" s="1"/>
  <c r="E92" i="73" s="1"/>
  <c r="L91" i="73"/>
  <c r="I91" i="73" s="1"/>
  <c r="F91" i="73" s="1"/>
  <c r="K91" i="73"/>
  <c r="H91" i="73" s="1"/>
  <c r="E91" i="73" s="1"/>
  <c r="L90" i="73"/>
  <c r="I90" i="73" s="1"/>
  <c r="F90" i="73" s="1"/>
  <c r="K90" i="73"/>
  <c r="H90" i="73" s="1"/>
  <c r="E90" i="73" s="1"/>
  <c r="L89" i="73"/>
  <c r="I89" i="73" s="1"/>
  <c r="F89" i="73" s="1"/>
  <c r="K89" i="73"/>
  <c r="H89" i="73" s="1"/>
  <c r="E89" i="73" s="1"/>
  <c r="L88" i="73"/>
  <c r="I88" i="73" s="1"/>
  <c r="F88" i="73" s="1"/>
  <c r="K88" i="73"/>
  <c r="H88" i="73" s="1"/>
  <c r="E88" i="73" s="1"/>
  <c r="L87" i="73"/>
  <c r="I87" i="73" s="1"/>
  <c r="F87" i="73" s="1"/>
  <c r="K87" i="73"/>
  <c r="H87" i="73" s="1"/>
  <c r="E87" i="73" s="1"/>
  <c r="L86" i="73"/>
  <c r="I86" i="73" s="1"/>
  <c r="F86" i="73" s="1"/>
  <c r="K86" i="73"/>
  <c r="H86" i="73" s="1"/>
  <c r="E86" i="73" s="1"/>
  <c r="L85" i="73"/>
  <c r="I85" i="73" s="1"/>
  <c r="F85" i="73" s="1"/>
  <c r="K85" i="73"/>
  <c r="H85" i="73" s="1"/>
  <c r="E85" i="73" s="1"/>
  <c r="L84" i="73"/>
  <c r="I84" i="73" s="1"/>
  <c r="F84" i="73" s="1"/>
  <c r="K84" i="73"/>
  <c r="H84" i="73" s="1"/>
  <c r="E84" i="73" s="1"/>
  <c r="L83" i="73"/>
  <c r="I83" i="73" s="1"/>
  <c r="F83" i="73" s="1"/>
  <c r="K83" i="73"/>
  <c r="H83" i="73" s="1"/>
  <c r="E83" i="73" s="1"/>
  <c r="L82" i="73"/>
  <c r="I82" i="73" s="1"/>
  <c r="F82" i="73" s="1"/>
  <c r="K82" i="73"/>
  <c r="H82" i="73" s="1"/>
  <c r="E82" i="73" s="1"/>
  <c r="L81" i="73"/>
  <c r="I81" i="73" s="1"/>
  <c r="F81" i="73" s="1"/>
  <c r="K81" i="73"/>
  <c r="H81" i="73" s="1"/>
  <c r="E81" i="73" s="1"/>
  <c r="L80" i="73"/>
  <c r="I80" i="73" s="1"/>
  <c r="F80" i="73" s="1"/>
  <c r="K80" i="73"/>
  <c r="H80" i="73" s="1"/>
  <c r="E80" i="73" s="1"/>
  <c r="L79" i="73"/>
  <c r="I79" i="73" s="1"/>
  <c r="F79" i="73" s="1"/>
  <c r="K79" i="73"/>
  <c r="H79" i="73" s="1"/>
  <c r="E79" i="73" s="1"/>
  <c r="L78" i="73"/>
  <c r="I78" i="73" s="1"/>
  <c r="F78" i="73" s="1"/>
  <c r="K78" i="73"/>
  <c r="H78" i="73" s="1"/>
  <c r="E78" i="73" s="1"/>
  <c r="L77" i="73"/>
  <c r="I77" i="73" s="1"/>
  <c r="F77" i="73" s="1"/>
  <c r="K77" i="73"/>
  <c r="H77" i="73" s="1"/>
  <c r="E77" i="73" s="1"/>
  <c r="L76" i="73"/>
  <c r="I76" i="73" s="1"/>
  <c r="F76" i="73" s="1"/>
  <c r="K76" i="73"/>
  <c r="H76" i="73" s="1"/>
  <c r="E76" i="73" s="1"/>
  <c r="L75" i="73"/>
  <c r="I75" i="73" s="1"/>
  <c r="F75" i="73" s="1"/>
  <c r="K75" i="73"/>
  <c r="H75" i="73" s="1"/>
  <c r="E75" i="73" s="1"/>
  <c r="L74" i="73"/>
  <c r="I74" i="73" s="1"/>
  <c r="F74" i="73" s="1"/>
  <c r="K74" i="73"/>
  <c r="H74" i="73" s="1"/>
  <c r="E74" i="73" s="1"/>
  <c r="L73" i="73"/>
  <c r="I73" i="73" s="1"/>
  <c r="F73" i="73" s="1"/>
  <c r="K73" i="73"/>
  <c r="H73" i="73" s="1"/>
  <c r="E73" i="73" s="1"/>
  <c r="L72" i="73"/>
  <c r="I72" i="73" s="1"/>
  <c r="F72" i="73" s="1"/>
  <c r="K72" i="73"/>
  <c r="H72" i="73" s="1"/>
  <c r="E72" i="73" s="1"/>
  <c r="L71" i="73"/>
  <c r="I71" i="73" s="1"/>
  <c r="F71" i="73" s="1"/>
  <c r="K71" i="73"/>
  <c r="H71" i="73" s="1"/>
  <c r="E71" i="73" s="1"/>
  <c r="L70" i="73"/>
  <c r="I70" i="73" s="1"/>
  <c r="F70" i="73" s="1"/>
  <c r="K70" i="73"/>
  <c r="H70" i="73" s="1"/>
  <c r="E70" i="73" s="1"/>
  <c r="L69" i="73"/>
  <c r="I69" i="73" s="1"/>
  <c r="F69" i="73" s="1"/>
  <c r="K69" i="73"/>
  <c r="H69" i="73" s="1"/>
  <c r="E69" i="73" s="1"/>
  <c r="L68" i="73"/>
  <c r="I68" i="73" s="1"/>
  <c r="F68" i="73" s="1"/>
  <c r="K68" i="73"/>
  <c r="H68" i="73" s="1"/>
  <c r="E68" i="73" s="1"/>
  <c r="L67" i="73"/>
  <c r="I67" i="73" s="1"/>
  <c r="F67" i="73" s="1"/>
  <c r="K67" i="73"/>
  <c r="H67" i="73" s="1"/>
  <c r="E67" i="73" s="1"/>
  <c r="L66" i="73"/>
  <c r="I66" i="73" s="1"/>
  <c r="F66" i="73" s="1"/>
  <c r="K66" i="73"/>
  <c r="H66" i="73" s="1"/>
  <c r="E66" i="73" s="1"/>
  <c r="L65" i="73"/>
  <c r="I65" i="73" s="1"/>
  <c r="F65" i="73" s="1"/>
  <c r="K65" i="73"/>
  <c r="H65" i="73" s="1"/>
  <c r="E65" i="73" s="1"/>
  <c r="L64" i="73"/>
  <c r="I64" i="73" s="1"/>
  <c r="F64" i="73" s="1"/>
  <c r="K64" i="73"/>
  <c r="H64" i="73" s="1"/>
  <c r="E64" i="73" s="1"/>
  <c r="L63" i="73"/>
  <c r="I63" i="73" s="1"/>
  <c r="F63" i="73" s="1"/>
  <c r="K63" i="73"/>
  <c r="H63" i="73" s="1"/>
  <c r="E63" i="73" s="1"/>
  <c r="L62" i="73"/>
  <c r="I62" i="73" s="1"/>
  <c r="F62" i="73" s="1"/>
  <c r="K62" i="73"/>
  <c r="H62" i="73" s="1"/>
  <c r="E62" i="73" s="1"/>
  <c r="L61" i="73"/>
  <c r="I61" i="73" s="1"/>
  <c r="K61" i="73"/>
  <c r="H61" i="73" s="1"/>
  <c r="L60" i="73"/>
  <c r="I60" i="73" s="1"/>
  <c r="F60" i="73" s="1"/>
  <c r="K60" i="73"/>
  <c r="H60" i="73" s="1"/>
  <c r="E60" i="73" s="1"/>
  <c r="L59" i="73"/>
  <c r="I59" i="73" s="1"/>
  <c r="F59" i="73" s="1"/>
  <c r="K59" i="73"/>
  <c r="H59" i="73" s="1"/>
  <c r="E59" i="73" s="1"/>
  <c r="L58" i="73"/>
  <c r="I58" i="73" s="1"/>
  <c r="F58" i="73" s="1"/>
  <c r="K58" i="73"/>
  <c r="H58" i="73" s="1"/>
  <c r="E58" i="73" s="1"/>
  <c r="L57" i="73"/>
  <c r="I57" i="73" s="1"/>
  <c r="F57" i="73" s="1"/>
  <c r="K57" i="73"/>
  <c r="H57" i="73" s="1"/>
  <c r="E57" i="73" s="1"/>
  <c r="L56" i="73"/>
  <c r="I56" i="73" s="1"/>
  <c r="K56" i="73"/>
  <c r="H56" i="73" s="1"/>
  <c r="L55" i="73"/>
  <c r="I55" i="73" s="1"/>
  <c r="K55" i="73"/>
  <c r="H55" i="73" s="1"/>
  <c r="L54" i="73"/>
  <c r="I54" i="73" s="1"/>
  <c r="F54" i="73" s="1"/>
  <c r="K54" i="73"/>
  <c r="H54" i="73" s="1"/>
  <c r="E54" i="73" s="1"/>
  <c r="L53" i="73"/>
  <c r="I53" i="73" s="1"/>
  <c r="F53" i="73" s="1"/>
  <c r="K53" i="73"/>
  <c r="H53" i="73" s="1"/>
  <c r="E53" i="73" s="1"/>
  <c r="L52" i="73"/>
  <c r="I52" i="73" s="1"/>
  <c r="F52" i="73" s="1"/>
  <c r="K52" i="73"/>
  <c r="H52" i="73" s="1"/>
  <c r="E52" i="73" s="1"/>
  <c r="L51" i="73"/>
  <c r="I51" i="73" s="1"/>
  <c r="F51" i="73" s="1"/>
  <c r="K51" i="73"/>
  <c r="H51" i="73" s="1"/>
  <c r="E51" i="73" s="1"/>
  <c r="L50" i="73"/>
  <c r="I50" i="73" s="1"/>
  <c r="F50" i="73" s="1"/>
  <c r="K50" i="73"/>
  <c r="H50" i="73" s="1"/>
  <c r="E50" i="73" s="1"/>
  <c r="L49" i="73"/>
  <c r="I49" i="73" s="1"/>
  <c r="F49" i="73" s="1"/>
  <c r="K49" i="73"/>
  <c r="H49" i="73" s="1"/>
  <c r="E49" i="73" s="1"/>
  <c r="L48" i="73"/>
  <c r="I48" i="73" s="1"/>
  <c r="F48" i="73" s="1"/>
  <c r="K48" i="73"/>
  <c r="H48" i="73" s="1"/>
  <c r="E48" i="73" s="1"/>
  <c r="L44" i="73"/>
  <c r="I44" i="73" s="1"/>
  <c r="F44" i="73" s="1"/>
  <c r="K44" i="73"/>
  <c r="H44" i="73" s="1"/>
  <c r="E44" i="73" s="1"/>
  <c r="L43" i="73"/>
  <c r="I43" i="73" s="1"/>
  <c r="F43" i="73" s="1"/>
  <c r="K43" i="73"/>
  <c r="H43" i="73" s="1"/>
  <c r="E43" i="73" s="1"/>
  <c r="L40" i="73"/>
  <c r="I40" i="73" s="1"/>
  <c r="F40" i="73" s="1"/>
  <c r="K40" i="73"/>
  <c r="H40" i="73" s="1"/>
  <c r="E40" i="73" s="1"/>
  <c r="L39" i="73"/>
  <c r="I39" i="73" s="1"/>
  <c r="F39" i="73" s="1"/>
  <c r="K39" i="73"/>
  <c r="H39" i="73" s="1"/>
  <c r="E39" i="73" s="1"/>
  <c r="L38" i="73"/>
  <c r="I38" i="73" s="1"/>
  <c r="F38" i="73" s="1"/>
  <c r="K38" i="73"/>
  <c r="H38" i="73" s="1"/>
  <c r="E38" i="73" s="1"/>
  <c r="L37" i="73"/>
  <c r="I37" i="73" s="1"/>
  <c r="F37" i="73" s="1"/>
  <c r="K37" i="73"/>
  <c r="H37" i="73" s="1"/>
  <c r="E37" i="73" s="1"/>
  <c r="L36" i="73"/>
  <c r="I36" i="73" s="1"/>
  <c r="F36" i="73" s="1"/>
  <c r="K36" i="73"/>
  <c r="H36" i="73" s="1"/>
  <c r="E36" i="73" s="1"/>
  <c r="L35" i="73"/>
  <c r="I35" i="73" s="1"/>
  <c r="F35" i="73" s="1"/>
  <c r="K35" i="73"/>
  <c r="H35" i="73" s="1"/>
  <c r="E35" i="73" s="1"/>
  <c r="L34" i="73"/>
  <c r="I34" i="73" s="1"/>
  <c r="F34" i="73" s="1"/>
  <c r="K34" i="73"/>
  <c r="H34" i="73" s="1"/>
  <c r="E34" i="73" s="1"/>
  <c r="L33" i="73"/>
  <c r="I33" i="73" s="1"/>
  <c r="F33" i="73" s="1"/>
  <c r="K33" i="73"/>
  <c r="H33" i="73" s="1"/>
  <c r="E33" i="73" s="1"/>
  <c r="L32" i="73"/>
  <c r="I32" i="73" s="1"/>
  <c r="F32" i="73" s="1"/>
  <c r="K32" i="73"/>
  <c r="H32" i="73" s="1"/>
  <c r="E32" i="73" s="1"/>
  <c r="L31" i="73"/>
  <c r="I31" i="73" s="1"/>
  <c r="F31" i="73" s="1"/>
  <c r="K31" i="73"/>
  <c r="H31" i="73" s="1"/>
  <c r="E31" i="73" s="1"/>
  <c r="L30" i="73"/>
  <c r="I30" i="73" s="1"/>
  <c r="F30" i="73" s="1"/>
  <c r="K30" i="73"/>
  <c r="H30" i="73" s="1"/>
  <c r="E30" i="73" s="1"/>
  <c r="L29" i="73"/>
  <c r="I29" i="73" s="1"/>
  <c r="F29" i="73" s="1"/>
  <c r="K29" i="73"/>
  <c r="H29" i="73" s="1"/>
  <c r="E29" i="73" s="1"/>
  <c r="L28" i="73"/>
  <c r="I28" i="73" s="1"/>
  <c r="F28" i="73" s="1"/>
  <c r="K28" i="73"/>
  <c r="H28" i="73" s="1"/>
  <c r="E28" i="73" s="1"/>
  <c r="L27" i="73"/>
  <c r="I27" i="73" s="1"/>
  <c r="F27" i="73" s="1"/>
  <c r="K27" i="73"/>
  <c r="H27" i="73" s="1"/>
  <c r="E27" i="73" s="1"/>
  <c r="L26" i="73"/>
  <c r="I26" i="73" s="1"/>
  <c r="F26" i="73" s="1"/>
  <c r="K26" i="73"/>
  <c r="H26" i="73" s="1"/>
  <c r="E26" i="73" s="1"/>
  <c r="L25" i="73"/>
  <c r="I25" i="73" s="1"/>
  <c r="F25" i="73" s="1"/>
  <c r="K25" i="73"/>
  <c r="H25" i="73" s="1"/>
  <c r="E25" i="73" s="1"/>
  <c r="L24" i="73"/>
  <c r="I24" i="73" s="1"/>
  <c r="F24" i="73" s="1"/>
  <c r="K24" i="73"/>
  <c r="H24" i="73" s="1"/>
  <c r="E24" i="73" s="1"/>
  <c r="L23" i="73"/>
  <c r="I23" i="73" s="1"/>
  <c r="K23" i="73"/>
  <c r="H23" i="73"/>
  <c r="L22" i="73"/>
  <c r="I22" i="73" s="1"/>
  <c r="K22" i="73"/>
  <c r="H22" i="73" s="1"/>
  <c r="L21" i="73"/>
  <c r="I21" i="73" s="1"/>
  <c r="F21" i="73" s="1"/>
  <c r="K21" i="73"/>
  <c r="H21" i="73" s="1"/>
  <c r="E21" i="73" s="1"/>
  <c r="L20" i="73"/>
  <c r="I20" i="73" s="1"/>
  <c r="F20" i="73" s="1"/>
  <c r="K20" i="73"/>
  <c r="H20" i="73" s="1"/>
  <c r="E20" i="73" s="1"/>
  <c r="L19" i="73"/>
  <c r="I19" i="73" s="1"/>
  <c r="F19" i="73" s="1"/>
  <c r="K19" i="73"/>
  <c r="H19" i="73" s="1"/>
  <c r="E19" i="73" s="1"/>
  <c r="L18" i="73"/>
  <c r="I18" i="73" s="1"/>
  <c r="F18" i="73" s="1"/>
  <c r="K18" i="73"/>
  <c r="H18" i="73" s="1"/>
  <c r="E18" i="73" s="1"/>
  <c r="L15" i="73"/>
  <c r="I15" i="73" s="1"/>
  <c r="F15" i="73" s="1"/>
  <c r="K15" i="73"/>
  <c r="H15" i="73" s="1"/>
  <c r="E15" i="73" s="1"/>
  <c r="L14" i="73"/>
  <c r="I14" i="73" s="1"/>
  <c r="F14" i="73" s="1"/>
  <c r="K14" i="73"/>
  <c r="H14" i="73" s="1"/>
  <c r="E14" i="73" s="1"/>
  <c r="L13" i="73"/>
  <c r="I13" i="73" s="1"/>
  <c r="F13" i="73" s="1"/>
  <c r="K13" i="73"/>
  <c r="H13" i="73" s="1"/>
  <c r="E13" i="73" s="1"/>
  <c r="L108" i="72"/>
  <c r="I108" i="72" s="1"/>
  <c r="F108" i="72" s="1"/>
  <c r="K108" i="72"/>
  <c r="H108" i="72" s="1"/>
  <c r="E108" i="72" s="1"/>
  <c r="L107" i="72"/>
  <c r="I107" i="72" s="1"/>
  <c r="F107" i="72" s="1"/>
  <c r="K107" i="72"/>
  <c r="H107" i="72" s="1"/>
  <c r="E107" i="72" s="1"/>
  <c r="J8" i="65" l="1"/>
  <c r="K8" i="65"/>
  <c r="H8" i="65" s="1"/>
  <c r="E8" i="65" s="1"/>
  <c r="J9" i="65"/>
  <c r="G9" i="65" s="1"/>
  <c r="D9" i="65" s="1"/>
  <c r="K9" i="65"/>
  <c r="H9" i="65" s="1"/>
  <c r="E9" i="65" s="1"/>
  <c r="J10" i="65"/>
  <c r="K10" i="65"/>
  <c r="H10" i="65" s="1"/>
  <c r="E10" i="65" s="1"/>
  <c r="J11" i="65"/>
  <c r="G11" i="65" s="1"/>
  <c r="D11" i="65" s="1"/>
  <c r="K11" i="65"/>
  <c r="H11" i="65" s="1"/>
  <c r="E11" i="65" s="1"/>
  <c r="J12" i="65"/>
  <c r="K12" i="65"/>
  <c r="H12" i="65" s="1"/>
  <c r="E12" i="65" s="1"/>
  <c r="J13" i="65"/>
  <c r="K13" i="65"/>
  <c r="H13" i="65" s="1"/>
  <c r="E13" i="65" s="1"/>
  <c r="J14" i="65"/>
  <c r="K14" i="65"/>
  <c r="H14" i="65" s="1"/>
  <c r="E14" i="65" s="1"/>
  <c r="J15" i="65"/>
  <c r="K15" i="65"/>
  <c r="H15" i="65" s="1"/>
  <c r="E15" i="65" s="1"/>
  <c r="J16" i="65"/>
  <c r="K16" i="65"/>
  <c r="H16" i="65" s="1"/>
  <c r="E16" i="65" s="1"/>
  <c r="J17" i="65"/>
  <c r="G17" i="65" s="1"/>
  <c r="D17" i="65" s="1"/>
  <c r="K17" i="65"/>
  <c r="J18" i="65"/>
  <c r="K18" i="65"/>
  <c r="H18" i="65" s="1"/>
  <c r="E18" i="65" s="1"/>
  <c r="J19" i="65"/>
  <c r="G19" i="65" s="1"/>
  <c r="D19" i="65" s="1"/>
  <c r="K19" i="65"/>
  <c r="H19" i="65" s="1"/>
  <c r="E19" i="65" s="1"/>
  <c r="J20" i="65"/>
  <c r="K20" i="65"/>
  <c r="H20" i="65" s="1"/>
  <c r="E20" i="65" s="1"/>
  <c r="J21" i="65"/>
  <c r="K21" i="65"/>
  <c r="H21" i="65" s="1"/>
  <c r="E21" i="65" s="1"/>
  <c r="J22" i="65"/>
  <c r="K22" i="65"/>
  <c r="H22" i="65" s="1"/>
  <c r="E22" i="65" s="1"/>
  <c r="J23" i="65"/>
  <c r="K23" i="65"/>
  <c r="H23" i="65" s="1"/>
  <c r="E23" i="65" s="1"/>
  <c r="J24" i="65"/>
  <c r="K24" i="65"/>
  <c r="H24" i="65" s="1"/>
  <c r="E24" i="65" s="1"/>
  <c r="J25" i="65"/>
  <c r="G25" i="65" s="1"/>
  <c r="D25" i="65" s="1"/>
  <c r="K25" i="65"/>
  <c r="H25" i="65" s="1"/>
  <c r="E25" i="65" s="1"/>
  <c r="J26" i="65"/>
  <c r="K26" i="65"/>
  <c r="H26" i="65" s="1"/>
  <c r="E26" i="65" s="1"/>
  <c r="J27" i="65"/>
  <c r="G27" i="65" s="1"/>
  <c r="D27" i="65" s="1"/>
  <c r="K27" i="65"/>
  <c r="H27" i="65" s="1"/>
  <c r="E27" i="65" s="1"/>
  <c r="J28" i="65"/>
  <c r="K28" i="65"/>
  <c r="H28" i="65" s="1"/>
  <c r="E28" i="65" s="1"/>
  <c r="J29" i="65"/>
  <c r="K29" i="65"/>
  <c r="H29" i="65" s="1"/>
  <c r="E29" i="65" s="1"/>
  <c r="J30" i="65"/>
  <c r="K30" i="65"/>
  <c r="H30" i="65" s="1"/>
  <c r="E30" i="65" s="1"/>
  <c r="J31" i="65"/>
  <c r="K31" i="65"/>
  <c r="H31" i="65" s="1"/>
  <c r="E31" i="65" s="1"/>
  <c r="J32" i="65"/>
  <c r="K32" i="65"/>
  <c r="H32" i="65" s="1"/>
  <c r="E32" i="65" s="1"/>
  <c r="J33" i="65"/>
  <c r="G33" i="65" s="1"/>
  <c r="D33" i="65" s="1"/>
  <c r="K33" i="65"/>
  <c r="H33" i="65" s="1"/>
  <c r="E33" i="65" s="1"/>
  <c r="J34" i="65"/>
  <c r="K34" i="65"/>
  <c r="H34" i="65" s="1"/>
  <c r="E34" i="65" s="1"/>
  <c r="J35" i="65"/>
  <c r="G35" i="65" s="1"/>
  <c r="D35" i="65" s="1"/>
  <c r="K35" i="65"/>
  <c r="H35" i="65" s="1"/>
  <c r="E35" i="65" s="1"/>
  <c r="J36" i="65"/>
  <c r="K36" i="65"/>
  <c r="H36" i="65" s="1"/>
  <c r="E36" i="65" s="1"/>
  <c r="J37" i="65"/>
  <c r="K37" i="65"/>
  <c r="H37" i="65" s="1"/>
  <c r="E37" i="65" s="1"/>
  <c r="J38" i="65"/>
  <c r="K38" i="65"/>
  <c r="H38" i="65" s="1"/>
  <c r="E38" i="65" s="1"/>
  <c r="J39" i="65"/>
  <c r="K39" i="65"/>
  <c r="H39" i="65" s="1"/>
  <c r="E39" i="65" s="1"/>
  <c r="J40" i="65"/>
  <c r="K40" i="65"/>
  <c r="H40" i="65" s="1"/>
  <c r="E40" i="65" s="1"/>
  <c r="J41" i="65"/>
  <c r="G41" i="65" s="1"/>
  <c r="D41" i="65" s="1"/>
  <c r="K41" i="65"/>
  <c r="H41" i="65" s="1"/>
  <c r="E41" i="65" s="1"/>
  <c r="J42" i="65"/>
  <c r="K42" i="65"/>
  <c r="H42" i="65" s="1"/>
  <c r="E42" i="65" s="1"/>
  <c r="J43" i="65"/>
  <c r="G43" i="65" s="1"/>
  <c r="D43" i="65" s="1"/>
  <c r="K43" i="65"/>
  <c r="H43" i="65" s="1"/>
  <c r="E43" i="65" s="1"/>
  <c r="J44" i="65"/>
  <c r="K44" i="65"/>
  <c r="H44" i="65" s="1"/>
  <c r="E44" i="65" s="1"/>
  <c r="J45" i="65"/>
  <c r="K45" i="65"/>
  <c r="H45" i="65" s="1"/>
  <c r="E45" i="65" s="1"/>
  <c r="J46" i="65"/>
  <c r="K46" i="65"/>
  <c r="H46" i="65" s="1"/>
  <c r="E46" i="65" s="1"/>
  <c r="J47" i="65"/>
  <c r="K47" i="65"/>
  <c r="H47" i="65" s="1"/>
  <c r="E47" i="65" s="1"/>
  <c r="J48" i="65"/>
  <c r="K48" i="65"/>
  <c r="H48" i="65" s="1"/>
  <c r="E48" i="65" s="1"/>
  <c r="J49" i="65"/>
  <c r="G49" i="65" s="1"/>
  <c r="D49" i="65" s="1"/>
  <c r="K49" i="65"/>
  <c r="J50" i="65"/>
  <c r="K50" i="65"/>
  <c r="H50" i="65" s="1"/>
  <c r="E50" i="65" s="1"/>
  <c r="K7" i="65"/>
  <c r="J7" i="65"/>
  <c r="G7" i="65" s="1"/>
  <c r="D7" i="65" s="1"/>
  <c r="K198" i="72"/>
  <c r="H198" i="72" s="1"/>
  <c r="L198" i="72"/>
  <c r="I198" i="72" s="1"/>
  <c r="K199" i="72"/>
  <c r="H199" i="72" s="1"/>
  <c r="L199" i="72"/>
  <c r="I199" i="72" s="1"/>
  <c r="K200" i="72"/>
  <c r="H200" i="72" s="1"/>
  <c r="E200" i="72" s="1"/>
  <c r="L200" i="72"/>
  <c r="I200" i="72" s="1"/>
  <c r="F200" i="72" s="1"/>
  <c r="K201" i="72"/>
  <c r="H201" i="72" s="1"/>
  <c r="E201" i="72" s="1"/>
  <c r="L201" i="72"/>
  <c r="I201" i="72" s="1"/>
  <c r="F201" i="72" s="1"/>
  <c r="K202" i="72"/>
  <c r="H202" i="72" s="1"/>
  <c r="E202" i="72" s="1"/>
  <c r="L202" i="72"/>
  <c r="I202" i="72" s="1"/>
  <c r="F202" i="72" s="1"/>
  <c r="K203" i="72"/>
  <c r="H203" i="72" s="1"/>
  <c r="E203" i="72" s="1"/>
  <c r="L203" i="72"/>
  <c r="I203" i="72" s="1"/>
  <c r="F203" i="72" s="1"/>
  <c r="K204" i="72"/>
  <c r="H204" i="72" s="1"/>
  <c r="E204" i="72" s="1"/>
  <c r="L204" i="72"/>
  <c r="I204" i="72" s="1"/>
  <c r="F204" i="72" s="1"/>
  <c r="K205" i="72"/>
  <c r="H205" i="72" s="1"/>
  <c r="E205" i="72" s="1"/>
  <c r="L205" i="72"/>
  <c r="I205" i="72" s="1"/>
  <c r="F205" i="72" s="1"/>
  <c r="K150" i="72"/>
  <c r="H150" i="72" s="1"/>
  <c r="L150" i="72"/>
  <c r="I150" i="72" s="1"/>
  <c r="K151" i="72"/>
  <c r="H151" i="72" s="1"/>
  <c r="L151" i="72"/>
  <c r="I151" i="72" s="1"/>
  <c r="K152" i="72"/>
  <c r="H152" i="72" s="1"/>
  <c r="E152" i="72" s="1"/>
  <c r="L152" i="72"/>
  <c r="I152" i="72" s="1"/>
  <c r="F152" i="72" s="1"/>
  <c r="K153" i="72"/>
  <c r="H153" i="72" s="1"/>
  <c r="E153" i="72" s="1"/>
  <c r="L153" i="72"/>
  <c r="I153" i="72" s="1"/>
  <c r="F153" i="72" s="1"/>
  <c r="K154" i="72"/>
  <c r="H154" i="72" s="1"/>
  <c r="E154" i="72" s="1"/>
  <c r="L154" i="72"/>
  <c r="I154" i="72" s="1"/>
  <c r="F154" i="72" s="1"/>
  <c r="K155" i="72"/>
  <c r="H155" i="72" s="1"/>
  <c r="E155" i="72" s="1"/>
  <c r="L155" i="72"/>
  <c r="I155" i="72" s="1"/>
  <c r="F155" i="72" s="1"/>
  <c r="K156" i="72"/>
  <c r="H156" i="72" s="1"/>
  <c r="E156" i="72" s="1"/>
  <c r="L156" i="72"/>
  <c r="I156" i="72" s="1"/>
  <c r="F156" i="72" s="1"/>
  <c r="K157" i="72"/>
  <c r="H157" i="72" s="1"/>
  <c r="E157" i="72" s="1"/>
  <c r="L157" i="72"/>
  <c r="I157" i="72" s="1"/>
  <c r="F157" i="72" s="1"/>
  <c r="K158" i="72"/>
  <c r="H158" i="72" s="1"/>
  <c r="E158" i="72" s="1"/>
  <c r="L158" i="72"/>
  <c r="I158" i="72" s="1"/>
  <c r="F158" i="72" s="1"/>
  <c r="K160" i="72"/>
  <c r="H160" i="72" s="1"/>
  <c r="L160" i="72"/>
  <c r="I160" i="72" s="1"/>
  <c r="K161" i="72"/>
  <c r="H161" i="72" s="1"/>
  <c r="E161" i="72" s="1"/>
  <c r="L161" i="72"/>
  <c r="I161" i="72" s="1"/>
  <c r="F161" i="72" s="1"/>
  <c r="K162" i="72"/>
  <c r="H162" i="72" s="1"/>
  <c r="E162" i="72" s="1"/>
  <c r="L162" i="72"/>
  <c r="I162" i="72" s="1"/>
  <c r="F162" i="72" s="1"/>
  <c r="K163" i="72"/>
  <c r="H163" i="72" s="1"/>
  <c r="E163" i="72" s="1"/>
  <c r="L163" i="72"/>
  <c r="I163" i="72" s="1"/>
  <c r="F163" i="72" s="1"/>
  <c r="K164" i="72"/>
  <c r="H164" i="72" s="1"/>
  <c r="E164" i="72" s="1"/>
  <c r="L164" i="72"/>
  <c r="I164" i="72" s="1"/>
  <c r="F164" i="72" s="1"/>
  <c r="K165" i="72"/>
  <c r="H165" i="72" s="1"/>
  <c r="E165" i="72" s="1"/>
  <c r="L165" i="72"/>
  <c r="I165" i="72" s="1"/>
  <c r="F165" i="72" s="1"/>
  <c r="K166" i="72"/>
  <c r="H166" i="72" s="1"/>
  <c r="E166" i="72" s="1"/>
  <c r="L166" i="72"/>
  <c r="I166" i="72" s="1"/>
  <c r="F166" i="72" s="1"/>
  <c r="K167" i="72"/>
  <c r="H167" i="72" s="1"/>
  <c r="E167" i="72" s="1"/>
  <c r="L167" i="72"/>
  <c r="I167" i="72" s="1"/>
  <c r="F167" i="72" s="1"/>
  <c r="K168" i="72"/>
  <c r="H168" i="72" s="1"/>
  <c r="E168" i="72" s="1"/>
  <c r="L168" i="72"/>
  <c r="I168" i="72" s="1"/>
  <c r="F168" i="72" s="1"/>
  <c r="K169" i="72"/>
  <c r="H169" i="72" s="1"/>
  <c r="E169" i="72" s="1"/>
  <c r="L169" i="72"/>
  <c r="I169" i="72" s="1"/>
  <c r="F169" i="72" s="1"/>
  <c r="K170" i="72"/>
  <c r="H170" i="72" s="1"/>
  <c r="E170" i="72" s="1"/>
  <c r="L170" i="72"/>
  <c r="I170" i="72" s="1"/>
  <c r="F170" i="72" s="1"/>
  <c r="K171" i="72"/>
  <c r="H171" i="72" s="1"/>
  <c r="E171" i="72" s="1"/>
  <c r="L171" i="72"/>
  <c r="I171" i="72" s="1"/>
  <c r="F171" i="72" s="1"/>
  <c r="K172" i="72"/>
  <c r="H172" i="72" s="1"/>
  <c r="E172" i="72" s="1"/>
  <c r="L172" i="72"/>
  <c r="I172" i="72" s="1"/>
  <c r="F172" i="72" s="1"/>
  <c r="K173" i="72"/>
  <c r="H173" i="72" s="1"/>
  <c r="E173" i="72" s="1"/>
  <c r="L173" i="72"/>
  <c r="I173" i="72" s="1"/>
  <c r="F173" i="72" s="1"/>
  <c r="K174" i="72"/>
  <c r="H174" i="72" s="1"/>
  <c r="E174" i="72" s="1"/>
  <c r="L174" i="72"/>
  <c r="I174" i="72" s="1"/>
  <c r="F174" i="72" s="1"/>
  <c r="K175" i="72"/>
  <c r="H175" i="72" s="1"/>
  <c r="E175" i="72" s="1"/>
  <c r="L175" i="72"/>
  <c r="I175" i="72" s="1"/>
  <c r="F175" i="72" s="1"/>
  <c r="K176" i="72"/>
  <c r="H176" i="72" s="1"/>
  <c r="E176" i="72" s="1"/>
  <c r="L176" i="72"/>
  <c r="I176" i="72" s="1"/>
  <c r="F176" i="72" s="1"/>
  <c r="K177" i="72"/>
  <c r="H177" i="72" s="1"/>
  <c r="E177" i="72" s="1"/>
  <c r="L177" i="72"/>
  <c r="I177" i="72" s="1"/>
  <c r="F177" i="72" s="1"/>
  <c r="K178" i="72"/>
  <c r="H178" i="72" s="1"/>
  <c r="E178" i="72" s="1"/>
  <c r="L178" i="72"/>
  <c r="I178" i="72" s="1"/>
  <c r="F178" i="72" s="1"/>
  <c r="K179" i="72"/>
  <c r="H179" i="72" s="1"/>
  <c r="E179" i="72" s="1"/>
  <c r="L179" i="72"/>
  <c r="I179" i="72" s="1"/>
  <c r="F179" i="72" s="1"/>
  <c r="K180" i="72"/>
  <c r="H180" i="72" s="1"/>
  <c r="E180" i="72" s="1"/>
  <c r="L180" i="72"/>
  <c r="I180" i="72" s="1"/>
  <c r="F180" i="72" s="1"/>
  <c r="K181" i="72"/>
  <c r="H181" i="72" s="1"/>
  <c r="E181" i="72" s="1"/>
  <c r="L181" i="72"/>
  <c r="I181" i="72" s="1"/>
  <c r="F181" i="72" s="1"/>
  <c r="K182" i="72"/>
  <c r="H182" i="72" s="1"/>
  <c r="E182" i="72" s="1"/>
  <c r="L182" i="72"/>
  <c r="I182" i="72" s="1"/>
  <c r="F182" i="72" s="1"/>
  <c r="K183" i="72"/>
  <c r="H183" i="72" s="1"/>
  <c r="E183" i="72" s="1"/>
  <c r="L183" i="72"/>
  <c r="I183" i="72" s="1"/>
  <c r="F183" i="72" s="1"/>
  <c r="K184" i="72"/>
  <c r="H184" i="72" s="1"/>
  <c r="E184" i="72" s="1"/>
  <c r="L184" i="72"/>
  <c r="I184" i="72" s="1"/>
  <c r="F184" i="72" s="1"/>
  <c r="K185" i="72"/>
  <c r="H185" i="72" s="1"/>
  <c r="E185" i="72" s="1"/>
  <c r="L185" i="72"/>
  <c r="I185" i="72" s="1"/>
  <c r="F185" i="72" s="1"/>
  <c r="K186" i="72"/>
  <c r="H186" i="72" s="1"/>
  <c r="E186" i="72" s="1"/>
  <c r="L186" i="72"/>
  <c r="I186" i="72" s="1"/>
  <c r="F186" i="72" s="1"/>
  <c r="K187" i="72"/>
  <c r="H187" i="72" s="1"/>
  <c r="E187" i="72" s="1"/>
  <c r="L187" i="72"/>
  <c r="I187" i="72" s="1"/>
  <c r="F187" i="72" s="1"/>
  <c r="K188" i="72"/>
  <c r="H188" i="72" s="1"/>
  <c r="E188" i="72" s="1"/>
  <c r="L188" i="72"/>
  <c r="I188" i="72" s="1"/>
  <c r="F188" i="72" s="1"/>
  <c r="K189" i="72"/>
  <c r="H189" i="72" s="1"/>
  <c r="L189" i="72"/>
  <c r="I189" i="72" s="1"/>
  <c r="K110" i="72"/>
  <c r="H110" i="72" s="1"/>
  <c r="L110" i="72"/>
  <c r="I110" i="72" s="1"/>
  <c r="K111" i="72"/>
  <c r="H111" i="72" s="1"/>
  <c r="L111" i="72"/>
  <c r="I111" i="72" s="1"/>
  <c r="K112" i="72"/>
  <c r="H112" i="72" s="1"/>
  <c r="E112" i="72" s="1"/>
  <c r="L112" i="72"/>
  <c r="I112" i="72" s="1"/>
  <c r="F112" i="72" s="1"/>
  <c r="K113" i="72"/>
  <c r="H113" i="72" s="1"/>
  <c r="E113" i="72" s="1"/>
  <c r="L113" i="72"/>
  <c r="I113" i="72" s="1"/>
  <c r="F113" i="72" s="1"/>
  <c r="K114" i="72"/>
  <c r="H114" i="72" s="1"/>
  <c r="E114" i="72" s="1"/>
  <c r="L114" i="72"/>
  <c r="I114" i="72" s="1"/>
  <c r="F114" i="72" s="1"/>
  <c r="K115" i="72"/>
  <c r="H115" i="72" s="1"/>
  <c r="E115" i="72" s="1"/>
  <c r="L115" i="72"/>
  <c r="I115" i="72" s="1"/>
  <c r="F115" i="72" s="1"/>
  <c r="K116" i="72"/>
  <c r="H116" i="72" s="1"/>
  <c r="E116" i="72" s="1"/>
  <c r="L116" i="72"/>
  <c r="I116" i="72" s="1"/>
  <c r="F116" i="72" s="1"/>
  <c r="K117" i="72"/>
  <c r="H117" i="72" s="1"/>
  <c r="E117" i="72" s="1"/>
  <c r="L117" i="72"/>
  <c r="I117" i="72" s="1"/>
  <c r="F117" i="72" s="1"/>
  <c r="K118" i="72"/>
  <c r="H118" i="72" s="1"/>
  <c r="E118" i="72" s="1"/>
  <c r="L118" i="72"/>
  <c r="I118" i="72" s="1"/>
  <c r="F118" i="72" s="1"/>
  <c r="K119" i="72"/>
  <c r="H119" i="72" s="1"/>
  <c r="E119" i="72" s="1"/>
  <c r="L119" i="72"/>
  <c r="I119" i="72" s="1"/>
  <c r="F119" i="72" s="1"/>
  <c r="K120" i="72"/>
  <c r="H120" i="72" s="1"/>
  <c r="E120" i="72" s="1"/>
  <c r="L120" i="72"/>
  <c r="I120" i="72" s="1"/>
  <c r="F120" i="72" s="1"/>
  <c r="K121" i="72"/>
  <c r="H121" i="72" s="1"/>
  <c r="E121" i="72" s="1"/>
  <c r="L121" i="72"/>
  <c r="I121" i="72" s="1"/>
  <c r="F121" i="72" s="1"/>
  <c r="K122" i="72"/>
  <c r="H122" i="72" s="1"/>
  <c r="E122" i="72" s="1"/>
  <c r="L122" i="72"/>
  <c r="I122" i="72" s="1"/>
  <c r="F122" i="72" s="1"/>
  <c r="K123" i="72"/>
  <c r="H123" i="72" s="1"/>
  <c r="L123" i="72"/>
  <c r="I123" i="72" s="1"/>
  <c r="K124" i="72"/>
  <c r="H124" i="72" s="1"/>
  <c r="L124" i="72"/>
  <c r="I124" i="72" s="1"/>
  <c r="K125" i="72"/>
  <c r="H125" i="72" s="1"/>
  <c r="E125" i="72" s="1"/>
  <c r="L125" i="72"/>
  <c r="I125" i="72" s="1"/>
  <c r="F125" i="72" s="1"/>
  <c r="K126" i="72"/>
  <c r="H126" i="72" s="1"/>
  <c r="E126" i="72" s="1"/>
  <c r="L126" i="72"/>
  <c r="I126" i="72" s="1"/>
  <c r="F126" i="72" s="1"/>
  <c r="K127" i="72"/>
  <c r="H127" i="72" s="1"/>
  <c r="E127" i="72" s="1"/>
  <c r="L127" i="72"/>
  <c r="I127" i="72" s="1"/>
  <c r="F127" i="72" s="1"/>
  <c r="K128" i="72"/>
  <c r="H128" i="72" s="1"/>
  <c r="E128" i="72" s="1"/>
  <c r="L128" i="72"/>
  <c r="I128" i="72" s="1"/>
  <c r="F128" i="72" s="1"/>
  <c r="K129" i="72"/>
  <c r="H129" i="72" s="1"/>
  <c r="E129" i="72" s="1"/>
  <c r="L129" i="72"/>
  <c r="I129" i="72" s="1"/>
  <c r="F129" i="72" s="1"/>
  <c r="K130" i="72"/>
  <c r="H130" i="72" s="1"/>
  <c r="L130" i="72"/>
  <c r="I130" i="72" s="1"/>
  <c r="K131" i="72"/>
  <c r="H131" i="72" s="1"/>
  <c r="E131" i="72" s="1"/>
  <c r="L131" i="72"/>
  <c r="I131" i="72" s="1"/>
  <c r="F131" i="72" s="1"/>
  <c r="K132" i="72"/>
  <c r="H132" i="72" s="1"/>
  <c r="E132" i="72" s="1"/>
  <c r="L132" i="72"/>
  <c r="I132" i="72" s="1"/>
  <c r="F132" i="72" s="1"/>
  <c r="K133" i="72"/>
  <c r="H133" i="72" s="1"/>
  <c r="E133" i="72" s="1"/>
  <c r="L133" i="72"/>
  <c r="I133" i="72" s="1"/>
  <c r="F133" i="72" s="1"/>
  <c r="K134" i="72"/>
  <c r="H134" i="72" s="1"/>
  <c r="L134" i="72"/>
  <c r="I134" i="72" s="1"/>
  <c r="K135" i="72"/>
  <c r="H135" i="72" s="1"/>
  <c r="E135" i="72" s="1"/>
  <c r="L135" i="72"/>
  <c r="I135" i="72" s="1"/>
  <c r="F135" i="72" s="1"/>
  <c r="K136" i="72"/>
  <c r="H136" i="72" s="1"/>
  <c r="E136" i="72" s="1"/>
  <c r="L136" i="72"/>
  <c r="I136" i="72" s="1"/>
  <c r="F136" i="72" s="1"/>
  <c r="K137" i="72"/>
  <c r="H137" i="72" s="1"/>
  <c r="E137" i="72" s="1"/>
  <c r="L137" i="72"/>
  <c r="I137" i="72" s="1"/>
  <c r="F137" i="72" s="1"/>
  <c r="K138" i="72"/>
  <c r="H138" i="72" s="1"/>
  <c r="L138" i="72"/>
  <c r="I138" i="72" s="1"/>
  <c r="K139" i="72"/>
  <c r="H139" i="72" s="1"/>
  <c r="E139" i="72" s="1"/>
  <c r="L139" i="72"/>
  <c r="I139" i="72" s="1"/>
  <c r="F139" i="72" s="1"/>
  <c r="K140" i="72"/>
  <c r="H140" i="72" s="1"/>
  <c r="E140" i="72" s="1"/>
  <c r="L140" i="72"/>
  <c r="I140" i="72" s="1"/>
  <c r="F140" i="72" s="1"/>
  <c r="K141" i="72"/>
  <c r="H141" i="72" s="1"/>
  <c r="E141" i="72" s="1"/>
  <c r="L141" i="72"/>
  <c r="I141" i="72" s="1"/>
  <c r="F141" i="72" s="1"/>
  <c r="K142" i="72"/>
  <c r="H142" i="72" s="1"/>
  <c r="E142" i="72" s="1"/>
  <c r="L142" i="72"/>
  <c r="I142" i="72" s="1"/>
  <c r="F142" i="72" s="1"/>
  <c r="K143" i="72"/>
  <c r="H143" i="72" s="1"/>
  <c r="L143" i="72"/>
  <c r="I143" i="72" s="1"/>
  <c r="K144" i="72"/>
  <c r="H144" i="72" s="1"/>
  <c r="E144" i="72" s="1"/>
  <c r="L144" i="72"/>
  <c r="I144" i="72" s="1"/>
  <c r="F144" i="72" s="1"/>
  <c r="K145" i="72"/>
  <c r="H145" i="72" s="1"/>
  <c r="E145" i="72" s="1"/>
  <c r="L145" i="72"/>
  <c r="I145" i="72" s="1"/>
  <c r="F145" i="72" s="1"/>
  <c r="K146" i="72"/>
  <c r="H146" i="72" s="1"/>
  <c r="E146" i="72" s="1"/>
  <c r="L146" i="72"/>
  <c r="I146" i="72" s="1"/>
  <c r="F146" i="72" s="1"/>
  <c r="K147" i="72"/>
  <c r="H147" i="72" s="1"/>
  <c r="E147" i="72" s="1"/>
  <c r="L147" i="72"/>
  <c r="I147" i="72" s="1"/>
  <c r="F147" i="72" s="1"/>
  <c r="K148" i="72"/>
  <c r="H148" i="72" s="1"/>
  <c r="E148" i="72" s="1"/>
  <c r="L148" i="72"/>
  <c r="I148" i="72" s="1"/>
  <c r="F148" i="72" s="1"/>
  <c r="K149" i="72"/>
  <c r="H149" i="72" s="1"/>
  <c r="E149" i="72" s="1"/>
  <c r="L149" i="72"/>
  <c r="I149" i="72" s="1"/>
  <c r="F149" i="72" s="1"/>
  <c r="K55" i="72"/>
  <c r="H55" i="72" s="1"/>
  <c r="L55" i="72"/>
  <c r="I55" i="72" s="1"/>
  <c r="K56" i="72"/>
  <c r="H56" i="72" s="1"/>
  <c r="L56" i="72"/>
  <c r="I56" i="72" s="1"/>
  <c r="K57" i="72"/>
  <c r="H57" i="72" s="1"/>
  <c r="E57" i="72" s="1"/>
  <c r="L57" i="72"/>
  <c r="I57" i="72" s="1"/>
  <c r="F57" i="72" s="1"/>
  <c r="K58" i="72"/>
  <c r="H58" i="72" s="1"/>
  <c r="E58" i="72" s="1"/>
  <c r="L58" i="72"/>
  <c r="I58" i="72" s="1"/>
  <c r="F58" i="72" s="1"/>
  <c r="K59" i="72"/>
  <c r="H59" i="72" s="1"/>
  <c r="E59" i="72" s="1"/>
  <c r="L59" i="72"/>
  <c r="I59" i="72" s="1"/>
  <c r="F59" i="72" s="1"/>
  <c r="K60" i="72"/>
  <c r="H60" i="72" s="1"/>
  <c r="E60" i="72" s="1"/>
  <c r="L60" i="72"/>
  <c r="I60" i="72" s="1"/>
  <c r="F60" i="72" s="1"/>
  <c r="K61" i="72"/>
  <c r="H61" i="72" s="1"/>
  <c r="L61" i="72"/>
  <c r="I61" i="72" s="1"/>
  <c r="K62" i="72"/>
  <c r="H62" i="72" s="1"/>
  <c r="E62" i="72" s="1"/>
  <c r="L62" i="72"/>
  <c r="I62" i="72" s="1"/>
  <c r="F62" i="72" s="1"/>
  <c r="K63" i="72"/>
  <c r="H63" i="72" s="1"/>
  <c r="E63" i="72" s="1"/>
  <c r="L63" i="72"/>
  <c r="I63" i="72" s="1"/>
  <c r="F63" i="72" s="1"/>
  <c r="K64" i="72"/>
  <c r="H64" i="72" s="1"/>
  <c r="E64" i="72" s="1"/>
  <c r="L64" i="72"/>
  <c r="I64" i="72" s="1"/>
  <c r="F64" i="72" s="1"/>
  <c r="K65" i="72"/>
  <c r="H65" i="72" s="1"/>
  <c r="E65" i="72" s="1"/>
  <c r="L65" i="72"/>
  <c r="I65" i="72" s="1"/>
  <c r="F65" i="72" s="1"/>
  <c r="K66" i="72"/>
  <c r="H66" i="72" s="1"/>
  <c r="E66" i="72" s="1"/>
  <c r="L66" i="72"/>
  <c r="I66" i="72" s="1"/>
  <c r="F66" i="72" s="1"/>
  <c r="K67" i="72"/>
  <c r="H67" i="72" s="1"/>
  <c r="E67" i="72" s="1"/>
  <c r="L67" i="72"/>
  <c r="I67" i="72" s="1"/>
  <c r="F67" i="72" s="1"/>
  <c r="K68" i="72"/>
  <c r="H68" i="72" s="1"/>
  <c r="E68" i="72" s="1"/>
  <c r="L68" i="72"/>
  <c r="I68" i="72" s="1"/>
  <c r="F68" i="72" s="1"/>
  <c r="K69" i="72"/>
  <c r="H69" i="72" s="1"/>
  <c r="E69" i="72" s="1"/>
  <c r="L69" i="72"/>
  <c r="I69" i="72" s="1"/>
  <c r="F69" i="72" s="1"/>
  <c r="K70" i="72"/>
  <c r="H70" i="72" s="1"/>
  <c r="E70" i="72" s="1"/>
  <c r="L70" i="72"/>
  <c r="I70" i="72" s="1"/>
  <c r="F70" i="72" s="1"/>
  <c r="K71" i="72"/>
  <c r="H71" i="72" s="1"/>
  <c r="E71" i="72" s="1"/>
  <c r="L71" i="72"/>
  <c r="I71" i="72" s="1"/>
  <c r="F71" i="72" s="1"/>
  <c r="K72" i="72"/>
  <c r="H72" i="72" s="1"/>
  <c r="E72" i="72" s="1"/>
  <c r="L72" i="72"/>
  <c r="I72" i="72" s="1"/>
  <c r="F72" i="72" s="1"/>
  <c r="K73" i="72"/>
  <c r="H73" i="72" s="1"/>
  <c r="E73" i="72" s="1"/>
  <c r="L73" i="72"/>
  <c r="I73" i="72" s="1"/>
  <c r="F73" i="72" s="1"/>
  <c r="K74" i="72"/>
  <c r="H74" i="72" s="1"/>
  <c r="E74" i="72" s="1"/>
  <c r="L74" i="72"/>
  <c r="I74" i="72" s="1"/>
  <c r="F74" i="72" s="1"/>
  <c r="K75" i="72"/>
  <c r="H75" i="72" s="1"/>
  <c r="E75" i="72" s="1"/>
  <c r="L75" i="72"/>
  <c r="I75" i="72" s="1"/>
  <c r="F75" i="72" s="1"/>
  <c r="K76" i="72"/>
  <c r="H76" i="72" s="1"/>
  <c r="E76" i="72" s="1"/>
  <c r="L76" i="72"/>
  <c r="I76" i="72" s="1"/>
  <c r="F76" i="72" s="1"/>
  <c r="K77" i="72"/>
  <c r="H77" i="72" s="1"/>
  <c r="E77" i="72" s="1"/>
  <c r="L77" i="72"/>
  <c r="I77" i="72" s="1"/>
  <c r="F77" i="72" s="1"/>
  <c r="K78" i="72"/>
  <c r="H78" i="72" s="1"/>
  <c r="E78" i="72" s="1"/>
  <c r="L78" i="72"/>
  <c r="I78" i="72" s="1"/>
  <c r="F78" i="72" s="1"/>
  <c r="K79" i="72"/>
  <c r="H79" i="72" s="1"/>
  <c r="E79" i="72" s="1"/>
  <c r="L79" i="72"/>
  <c r="I79" i="72" s="1"/>
  <c r="F79" i="72" s="1"/>
  <c r="K80" i="72"/>
  <c r="H80" i="72" s="1"/>
  <c r="E80" i="72" s="1"/>
  <c r="L80" i="72"/>
  <c r="I80" i="72" s="1"/>
  <c r="F80" i="72" s="1"/>
  <c r="K81" i="72"/>
  <c r="H81" i="72" s="1"/>
  <c r="E81" i="72" s="1"/>
  <c r="L81" i="72"/>
  <c r="I81" i="72" s="1"/>
  <c r="F81" i="72" s="1"/>
  <c r="K82" i="72"/>
  <c r="H82" i="72" s="1"/>
  <c r="E82" i="72" s="1"/>
  <c r="L82" i="72"/>
  <c r="I82" i="72" s="1"/>
  <c r="F82" i="72" s="1"/>
  <c r="K83" i="72"/>
  <c r="H83" i="72" s="1"/>
  <c r="E83" i="72" s="1"/>
  <c r="L83" i="72"/>
  <c r="I83" i="72" s="1"/>
  <c r="F83" i="72" s="1"/>
  <c r="K84" i="72"/>
  <c r="H84" i="72" s="1"/>
  <c r="E84" i="72" s="1"/>
  <c r="L84" i="72"/>
  <c r="I84" i="72" s="1"/>
  <c r="F84" i="72" s="1"/>
  <c r="K85" i="72"/>
  <c r="H85" i="72" s="1"/>
  <c r="E85" i="72" s="1"/>
  <c r="L85" i="72"/>
  <c r="I85" i="72" s="1"/>
  <c r="F85" i="72" s="1"/>
  <c r="K86" i="72"/>
  <c r="H86" i="72" s="1"/>
  <c r="E86" i="72" s="1"/>
  <c r="L86" i="72"/>
  <c r="I86" i="72" s="1"/>
  <c r="F86" i="72" s="1"/>
  <c r="K87" i="72"/>
  <c r="H87" i="72" s="1"/>
  <c r="E87" i="72" s="1"/>
  <c r="L87" i="72"/>
  <c r="I87" i="72" s="1"/>
  <c r="F87" i="72" s="1"/>
  <c r="K88" i="72"/>
  <c r="H88" i="72" s="1"/>
  <c r="E88" i="72" s="1"/>
  <c r="L88" i="72"/>
  <c r="I88" i="72" s="1"/>
  <c r="F88" i="72" s="1"/>
  <c r="K89" i="72"/>
  <c r="H89" i="72" s="1"/>
  <c r="E89" i="72" s="1"/>
  <c r="L89" i="72"/>
  <c r="I89" i="72" s="1"/>
  <c r="F89" i="72" s="1"/>
  <c r="K90" i="72"/>
  <c r="H90" i="72" s="1"/>
  <c r="E90" i="72" s="1"/>
  <c r="L90" i="72"/>
  <c r="I90" i="72" s="1"/>
  <c r="F90" i="72" s="1"/>
  <c r="K91" i="72"/>
  <c r="H91" i="72" s="1"/>
  <c r="E91" i="72" s="1"/>
  <c r="L91" i="72"/>
  <c r="I91" i="72" s="1"/>
  <c r="F91" i="72" s="1"/>
  <c r="K92" i="72"/>
  <c r="H92" i="72" s="1"/>
  <c r="E92" i="72" s="1"/>
  <c r="L92" i="72"/>
  <c r="I92" i="72" s="1"/>
  <c r="F92" i="72" s="1"/>
  <c r="K93" i="72"/>
  <c r="H93" i="72" s="1"/>
  <c r="E93" i="72" s="1"/>
  <c r="L93" i="72"/>
  <c r="I93" i="72" s="1"/>
  <c r="F93" i="72" s="1"/>
  <c r="K94" i="72"/>
  <c r="H94" i="72" s="1"/>
  <c r="E94" i="72" s="1"/>
  <c r="L94" i="72"/>
  <c r="I94" i="72" s="1"/>
  <c r="F94" i="72" s="1"/>
  <c r="K95" i="72"/>
  <c r="H95" i="72" s="1"/>
  <c r="E95" i="72" s="1"/>
  <c r="L95" i="72"/>
  <c r="I95" i="72" s="1"/>
  <c r="F95" i="72" s="1"/>
  <c r="K96" i="72"/>
  <c r="H96" i="72" s="1"/>
  <c r="E96" i="72" s="1"/>
  <c r="L96" i="72"/>
  <c r="I96" i="72" s="1"/>
  <c r="F96" i="72" s="1"/>
  <c r="K97" i="72"/>
  <c r="H97" i="72" s="1"/>
  <c r="E97" i="72" s="1"/>
  <c r="L97" i="72"/>
  <c r="I97" i="72" s="1"/>
  <c r="F97" i="72" s="1"/>
  <c r="K98" i="72"/>
  <c r="H98" i="72" s="1"/>
  <c r="E98" i="72" s="1"/>
  <c r="L98" i="72"/>
  <c r="I98" i="72" s="1"/>
  <c r="F98" i="72" s="1"/>
  <c r="K99" i="72"/>
  <c r="H99" i="72" s="1"/>
  <c r="E99" i="72" s="1"/>
  <c r="L99" i="72"/>
  <c r="I99" i="72" s="1"/>
  <c r="F99" i="72" s="1"/>
  <c r="K100" i="72"/>
  <c r="H100" i="72" s="1"/>
  <c r="E100" i="72" s="1"/>
  <c r="L100" i="72"/>
  <c r="I100" i="72" s="1"/>
  <c r="F100" i="72" s="1"/>
  <c r="K101" i="72"/>
  <c r="H101" i="72" s="1"/>
  <c r="E101" i="72" s="1"/>
  <c r="L101" i="72"/>
  <c r="I101" i="72" s="1"/>
  <c r="F101" i="72" s="1"/>
  <c r="K102" i="72"/>
  <c r="H102" i="72" s="1"/>
  <c r="L102" i="72"/>
  <c r="I102" i="72" s="1"/>
  <c r="K22" i="72"/>
  <c r="H22" i="72" s="1"/>
  <c r="L22" i="72"/>
  <c r="I22" i="72" s="1"/>
  <c r="K23" i="72"/>
  <c r="H23" i="72" s="1"/>
  <c r="L23" i="72"/>
  <c r="I23" i="72" s="1"/>
  <c r="K24" i="72"/>
  <c r="H24" i="72" s="1"/>
  <c r="E24" i="72" s="1"/>
  <c r="L24" i="72"/>
  <c r="I24" i="72" s="1"/>
  <c r="F24" i="72" s="1"/>
  <c r="K25" i="72"/>
  <c r="H25" i="72" s="1"/>
  <c r="E25" i="72" s="1"/>
  <c r="L25" i="72"/>
  <c r="I25" i="72" s="1"/>
  <c r="F25" i="72" s="1"/>
  <c r="K26" i="72"/>
  <c r="H26" i="72" s="1"/>
  <c r="E26" i="72" s="1"/>
  <c r="L26" i="72"/>
  <c r="I26" i="72" s="1"/>
  <c r="F26" i="72" s="1"/>
  <c r="K27" i="72"/>
  <c r="H27" i="72" s="1"/>
  <c r="E27" i="72" s="1"/>
  <c r="L27" i="72"/>
  <c r="I27" i="72" s="1"/>
  <c r="F27" i="72" s="1"/>
  <c r="K28" i="72"/>
  <c r="H28" i="72" s="1"/>
  <c r="E28" i="72" s="1"/>
  <c r="L28" i="72"/>
  <c r="I28" i="72" s="1"/>
  <c r="F28" i="72" s="1"/>
  <c r="K29" i="72"/>
  <c r="H29" i="72" s="1"/>
  <c r="E29" i="72" s="1"/>
  <c r="L29" i="72"/>
  <c r="I29" i="72" s="1"/>
  <c r="F29" i="72" s="1"/>
  <c r="K30" i="72"/>
  <c r="H30" i="72" s="1"/>
  <c r="E30" i="72" s="1"/>
  <c r="L30" i="72"/>
  <c r="I30" i="72" s="1"/>
  <c r="F30" i="72" s="1"/>
  <c r="K31" i="72"/>
  <c r="H31" i="72" s="1"/>
  <c r="E31" i="72" s="1"/>
  <c r="L31" i="72"/>
  <c r="I31" i="72" s="1"/>
  <c r="F31" i="72" s="1"/>
  <c r="K32" i="72"/>
  <c r="H32" i="72" s="1"/>
  <c r="E32" i="72" s="1"/>
  <c r="L32" i="72"/>
  <c r="I32" i="72" s="1"/>
  <c r="F32" i="72" s="1"/>
  <c r="K33" i="72"/>
  <c r="H33" i="72" s="1"/>
  <c r="E33" i="72" s="1"/>
  <c r="L33" i="72"/>
  <c r="I33" i="72" s="1"/>
  <c r="F33" i="72" s="1"/>
  <c r="K34" i="72"/>
  <c r="H34" i="72" s="1"/>
  <c r="E34" i="72" s="1"/>
  <c r="L34" i="72"/>
  <c r="I34" i="72" s="1"/>
  <c r="F34" i="72" s="1"/>
  <c r="K35" i="72"/>
  <c r="H35" i="72" s="1"/>
  <c r="E35" i="72" s="1"/>
  <c r="L35" i="72"/>
  <c r="I35" i="72" s="1"/>
  <c r="F35" i="72" s="1"/>
  <c r="K36" i="72"/>
  <c r="H36" i="72" s="1"/>
  <c r="E36" i="72" s="1"/>
  <c r="L36" i="72"/>
  <c r="I36" i="72" s="1"/>
  <c r="F36" i="72" s="1"/>
  <c r="K37" i="72"/>
  <c r="H37" i="72" s="1"/>
  <c r="E37" i="72" s="1"/>
  <c r="L37" i="72"/>
  <c r="I37" i="72" s="1"/>
  <c r="F37" i="72" s="1"/>
  <c r="K38" i="72"/>
  <c r="H38" i="72" s="1"/>
  <c r="E38" i="72" s="1"/>
  <c r="L38" i="72"/>
  <c r="I38" i="72" s="1"/>
  <c r="F38" i="72" s="1"/>
  <c r="K39" i="72"/>
  <c r="H39" i="72" s="1"/>
  <c r="E39" i="72" s="1"/>
  <c r="L39" i="72"/>
  <c r="I39" i="72" s="1"/>
  <c r="F39" i="72" s="1"/>
  <c r="K40" i="72"/>
  <c r="H40" i="72" s="1"/>
  <c r="E40" i="72" s="1"/>
  <c r="L40" i="72"/>
  <c r="I40" i="72" s="1"/>
  <c r="F40" i="72" s="1"/>
  <c r="L220" i="72"/>
  <c r="I220" i="72" s="1"/>
  <c r="F220" i="72" s="1"/>
  <c r="K220" i="72"/>
  <c r="H220" i="72" s="1"/>
  <c r="E220" i="72" s="1"/>
  <c r="L219" i="72"/>
  <c r="I219" i="72" s="1"/>
  <c r="F219" i="72" s="1"/>
  <c r="K219" i="72"/>
  <c r="H219" i="72" s="1"/>
  <c r="E219" i="72" s="1"/>
  <c r="L218" i="72"/>
  <c r="I218" i="72" s="1"/>
  <c r="F218" i="72" s="1"/>
  <c r="K218" i="72"/>
  <c r="H218" i="72" s="1"/>
  <c r="E218" i="72" s="1"/>
  <c r="L217" i="72"/>
  <c r="I217" i="72" s="1"/>
  <c r="F217" i="72" s="1"/>
  <c r="K217" i="72"/>
  <c r="H217" i="72" s="1"/>
  <c r="E217" i="72" s="1"/>
  <c r="L216" i="72"/>
  <c r="I216" i="72" s="1"/>
  <c r="F216" i="72" s="1"/>
  <c r="K216" i="72"/>
  <c r="H216" i="72" s="1"/>
  <c r="E216" i="72" s="1"/>
  <c r="L215" i="72"/>
  <c r="I215" i="72" s="1"/>
  <c r="F215" i="72" s="1"/>
  <c r="K215" i="72"/>
  <c r="H215" i="72" s="1"/>
  <c r="E215" i="72" s="1"/>
  <c r="AN214" i="72"/>
  <c r="L214" i="72"/>
  <c r="I214" i="72" s="1"/>
  <c r="F214" i="72" s="1"/>
  <c r="K214" i="72"/>
  <c r="H214" i="72" s="1"/>
  <c r="E214" i="72" s="1"/>
  <c r="L213" i="72"/>
  <c r="I213" i="72" s="1"/>
  <c r="F213" i="72" s="1"/>
  <c r="K213" i="72"/>
  <c r="H213" i="72" s="1"/>
  <c r="E213" i="72" s="1"/>
  <c r="L210" i="72"/>
  <c r="I210" i="72" s="1"/>
  <c r="F210" i="72" s="1"/>
  <c r="K210" i="72"/>
  <c r="H210" i="72" s="1"/>
  <c r="E210" i="72" s="1"/>
  <c r="L209" i="72"/>
  <c r="I209" i="72" s="1"/>
  <c r="F209" i="72" s="1"/>
  <c r="K209" i="72"/>
  <c r="H209" i="72" s="1"/>
  <c r="E209" i="72" s="1"/>
  <c r="L208" i="72"/>
  <c r="I208" i="72" s="1"/>
  <c r="F208" i="72" s="1"/>
  <c r="K208" i="72"/>
  <c r="H208" i="72" s="1"/>
  <c r="E208" i="72" s="1"/>
  <c r="L195" i="72"/>
  <c r="I195" i="72" s="1"/>
  <c r="F195" i="72" s="1"/>
  <c r="K195" i="72"/>
  <c r="H195" i="72" s="1"/>
  <c r="E195" i="72" s="1"/>
  <c r="L192" i="72"/>
  <c r="I192" i="72" s="1"/>
  <c r="F192" i="72" s="1"/>
  <c r="K192" i="72"/>
  <c r="H192" i="72" s="1"/>
  <c r="E192" i="72" s="1"/>
  <c r="L191" i="72"/>
  <c r="I191" i="72" s="1"/>
  <c r="F191" i="72" s="1"/>
  <c r="K191" i="72"/>
  <c r="H191" i="72" s="1"/>
  <c r="E191" i="72" s="1"/>
  <c r="L109" i="72"/>
  <c r="I109" i="72" s="1"/>
  <c r="F109" i="72" s="1"/>
  <c r="K109" i="72"/>
  <c r="H109" i="72" s="1"/>
  <c r="E109" i="72" s="1"/>
  <c r="L106" i="72"/>
  <c r="I106" i="72" s="1"/>
  <c r="F106" i="72" s="1"/>
  <c r="K106" i="72"/>
  <c r="H106" i="72" s="1"/>
  <c r="E106" i="72" s="1"/>
  <c r="L105" i="72"/>
  <c r="I105" i="72" s="1"/>
  <c r="F105" i="72" s="1"/>
  <c r="K105" i="72"/>
  <c r="H105" i="72" s="1"/>
  <c r="E105" i="72" s="1"/>
  <c r="L104" i="72"/>
  <c r="I104" i="72" s="1"/>
  <c r="F104" i="72" s="1"/>
  <c r="K104" i="72"/>
  <c r="H104" i="72" s="1"/>
  <c r="E104" i="72" s="1"/>
  <c r="L54" i="72"/>
  <c r="I54" i="72" s="1"/>
  <c r="F54" i="72" s="1"/>
  <c r="K54" i="72"/>
  <c r="H54" i="72" s="1"/>
  <c r="E54" i="72" s="1"/>
  <c r="L53" i="72"/>
  <c r="I53" i="72" s="1"/>
  <c r="F53" i="72" s="1"/>
  <c r="K53" i="72"/>
  <c r="H53" i="72" s="1"/>
  <c r="E53" i="72" s="1"/>
  <c r="L52" i="72"/>
  <c r="I52" i="72" s="1"/>
  <c r="F52" i="72" s="1"/>
  <c r="K52" i="72"/>
  <c r="H52" i="72" s="1"/>
  <c r="E52" i="72" s="1"/>
  <c r="L51" i="72"/>
  <c r="I51" i="72" s="1"/>
  <c r="F51" i="72" s="1"/>
  <c r="K51" i="72"/>
  <c r="H51" i="72" s="1"/>
  <c r="E51" i="72" s="1"/>
  <c r="L50" i="72"/>
  <c r="I50" i="72" s="1"/>
  <c r="F50" i="72" s="1"/>
  <c r="K50" i="72"/>
  <c r="H50" i="72" s="1"/>
  <c r="E50" i="72" s="1"/>
  <c r="L49" i="72"/>
  <c r="I49" i="72" s="1"/>
  <c r="F49" i="72" s="1"/>
  <c r="K49" i="72"/>
  <c r="H49" i="72" s="1"/>
  <c r="E49" i="72" s="1"/>
  <c r="L48" i="72"/>
  <c r="I48" i="72" s="1"/>
  <c r="F48" i="72" s="1"/>
  <c r="K48" i="72"/>
  <c r="H48" i="72" s="1"/>
  <c r="E48" i="72" s="1"/>
  <c r="L44" i="72"/>
  <c r="I44" i="72" s="1"/>
  <c r="F44" i="72" s="1"/>
  <c r="K44" i="72"/>
  <c r="H44" i="72" s="1"/>
  <c r="E44" i="72" s="1"/>
  <c r="L43" i="72"/>
  <c r="I43" i="72" s="1"/>
  <c r="F43" i="72" s="1"/>
  <c r="K43" i="72"/>
  <c r="H43" i="72" s="1"/>
  <c r="E43" i="72" s="1"/>
  <c r="L21" i="72"/>
  <c r="I21" i="72" s="1"/>
  <c r="F21" i="72" s="1"/>
  <c r="K21" i="72"/>
  <c r="H21" i="72" s="1"/>
  <c r="E21" i="72" s="1"/>
  <c r="L20" i="72"/>
  <c r="I20" i="72" s="1"/>
  <c r="F20" i="72" s="1"/>
  <c r="K20" i="72"/>
  <c r="H20" i="72" s="1"/>
  <c r="E20" i="72" s="1"/>
  <c r="L19" i="72"/>
  <c r="I19" i="72" s="1"/>
  <c r="F19" i="72" s="1"/>
  <c r="K19" i="72"/>
  <c r="H19" i="72" s="1"/>
  <c r="E19" i="72" s="1"/>
  <c r="L18" i="72"/>
  <c r="I18" i="72" s="1"/>
  <c r="F18" i="72" s="1"/>
  <c r="K18" i="72"/>
  <c r="H18" i="72" s="1"/>
  <c r="E18" i="72" s="1"/>
  <c r="L15" i="72"/>
  <c r="I15" i="72" s="1"/>
  <c r="F15" i="72" s="1"/>
  <c r="K15" i="72"/>
  <c r="H15" i="72" s="1"/>
  <c r="E15" i="72" s="1"/>
  <c r="L14" i="72"/>
  <c r="I14" i="72" s="1"/>
  <c r="F14" i="72" s="1"/>
  <c r="K14" i="72"/>
  <c r="H14" i="72" s="1"/>
  <c r="E14" i="72" s="1"/>
  <c r="L13" i="72"/>
  <c r="I13" i="72" s="1"/>
  <c r="F13" i="72" s="1"/>
  <c r="K13" i="72"/>
  <c r="H13" i="72" s="1"/>
  <c r="E13" i="72" s="1"/>
  <c r="AM40" i="70"/>
  <c r="L40" i="70"/>
  <c r="K40" i="70"/>
  <c r="H40" i="70" s="1"/>
  <c r="E40" i="70" s="1"/>
  <c r="N39" i="70"/>
  <c r="L39" i="70" s="1"/>
  <c r="I39" i="70" s="1"/>
  <c r="N38" i="70"/>
  <c r="L38" i="70" s="1"/>
  <c r="AM37" i="70"/>
  <c r="L37" i="70"/>
  <c r="K37" i="70"/>
  <c r="H37" i="70" s="1"/>
  <c r="AM36" i="70"/>
  <c r="L36" i="70"/>
  <c r="I36" i="70" s="1"/>
  <c r="F36" i="70" s="1"/>
  <c r="K36" i="70"/>
  <c r="H36" i="70" s="1"/>
  <c r="AM35" i="70"/>
  <c r="L35" i="70"/>
  <c r="I35" i="70" s="1"/>
  <c r="F35" i="70" s="1"/>
  <c r="K35" i="70"/>
  <c r="H35" i="70" s="1"/>
  <c r="E35" i="70" s="1"/>
  <c r="AM34" i="70"/>
  <c r="L34" i="70"/>
  <c r="K34" i="70"/>
  <c r="H34" i="70" s="1"/>
  <c r="E34" i="70" s="1"/>
  <c r="AM33" i="70"/>
  <c r="L33" i="70"/>
  <c r="I33" i="70" s="1"/>
  <c r="K33" i="70"/>
  <c r="H33" i="70" s="1"/>
  <c r="AM32" i="70"/>
  <c r="L32" i="70"/>
  <c r="I32" i="70" s="1"/>
  <c r="F32" i="70" s="1"/>
  <c r="K32" i="70"/>
  <c r="H32" i="70" s="1"/>
  <c r="AM31" i="70"/>
  <c r="L31" i="70"/>
  <c r="I31" i="70" s="1"/>
  <c r="F31" i="70" s="1"/>
  <c r="K31" i="70"/>
  <c r="H31" i="70" s="1"/>
  <c r="E31" i="70" s="1"/>
  <c r="AM30" i="70"/>
  <c r="L30" i="70"/>
  <c r="K30" i="70"/>
  <c r="H30" i="70" s="1"/>
  <c r="E30" i="70" s="1"/>
  <c r="AM29" i="70"/>
  <c r="L29" i="70"/>
  <c r="K29" i="70"/>
  <c r="H29" i="70" s="1"/>
  <c r="AM28" i="70"/>
  <c r="L28" i="70"/>
  <c r="I28" i="70" s="1"/>
  <c r="F28" i="70" s="1"/>
  <c r="K28" i="70"/>
  <c r="H28" i="70" s="1"/>
  <c r="AM27" i="70"/>
  <c r="L27" i="70"/>
  <c r="I27" i="70" s="1"/>
  <c r="K27" i="70"/>
  <c r="AM26" i="70"/>
  <c r="L26" i="70"/>
  <c r="K26" i="70"/>
  <c r="H26" i="70" s="1"/>
  <c r="AM25" i="70"/>
  <c r="L25" i="70"/>
  <c r="I25" i="70" s="1"/>
  <c r="K25" i="70"/>
  <c r="H25" i="70" s="1"/>
  <c r="AM24" i="70"/>
  <c r="L24" i="70"/>
  <c r="I24" i="70" s="1"/>
  <c r="F24" i="70" s="1"/>
  <c r="K24" i="70"/>
  <c r="AM23" i="70"/>
  <c r="L23" i="70"/>
  <c r="I23" i="70" s="1"/>
  <c r="F23" i="70" s="1"/>
  <c r="K23" i="70"/>
  <c r="H23" i="70" s="1"/>
  <c r="E23" i="70" s="1"/>
  <c r="AM22" i="70"/>
  <c r="L22" i="70"/>
  <c r="K22" i="70"/>
  <c r="H22" i="70" s="1"/>
  <c r="E22" i="70" s="1"/>
  <c r="AM21" i="70"/>
  <c r="L21" i="70"/>
  <c r="I21" i="70" s="1"/>
  <c r="K21" i="70"/>
  <c r="H21" i="70" s="1"/>
  <c r="AM20" i="70"/>
  <c r="L20" i="70"/>
  <c r="I20" i="70" s="1"/>
  <c r="F20" i="70" s="1"/>
  <c r="K20" i="70"/>
  <c r="H20" i="70" s="1"/>
  <c r="AM19" i="70"/>
  <c r="L19" i="70"/>
  <c r="I19" i="70" s="1"/>
  <c r="F19" i="70" s="1"/>
  <c r="K19" i="70"/>
  <c r="H19" i="70" s="1"/>
  <c r="E19" i="70" s="1"/>
  <c r="AM18" i="70"/>
  <c r="L18" i="70"/>
  <c r="K18" i="70"/>
  <c r="H18" i="70" s="1"/>
  <c r="E18" i="70" s="1"/>
  <c r="AM17" i="70"/>
  <c r="L17" i="70"/>
  <c r="I17" i="70" s="1"/>
  <c r="K17" i="70"/>
  <c r="H17" i="70" s="1"/>
  <c r="AM16" i="70"/>
  <c r="L16" i="70"/>
  <c r="I16" i="70" s="1"/>
  <c r="F16" i="70" s="1"/>
  <c r="K16" i="70"/>
  <c r="H16" i="70" s="1"/>
  <c r="AM15" i="70"/>
  <c r="L15" i="70"/>
  <c r="I15" i="70" s="1"/>
  <c r="F15" i="70" s="1"/>
  <c r="K15" i="70"/>
  <c r="H15" i="70" s="1"/>
  <c r="E15" i="70" s="1"/>
  <c r="AM14" i="70"/>
  <c r="L14" i="70"/>
  <c r="K14" i="70"/>
  <c r="H14" i="70" s="1"/>
  <c r="E14" i="70" s="1"/>
  <c r="AM13" i="70"/>
  <c r="L13" i="70"/>
  <c r="I13" i="70" s="1"/>
  <c r="K13" i="70"/>
  <c r="H13" i="70" s="1"/>
  <c r="AM12" i="70"/>
  <c r="L12" i="70"/>
  <c r="I12" i="70" s="1"/>
  <c r="F12" i="70" s="1"/>
  <c r="K12" i="70"/>
  <c r="H12" i="70" s="1"/>
  <c r="AM11" i="70"/>
  <c r="L11" i="70"/>
  <c r="I11" i="70" s="1"/>
  <c r="F11" i="70" s="1"/>
  <c r="K11" i="70"/>
  <c r="H11" i="70" s="1"/>
  <c r="E11" i="70" s="1"/>
  <c r="AM10" i="70"/>
  <c r="L10" i="70"/>
  <c r="K10" i="70"/>
  <c r="H10" i="70" s="1"/>
  <c r="E10" i="70" s="1"/>
  <c r="AN9" i="70"/>
  <c r="AM9" i="70"/>
  <c r="Z9" i="70"/>
  <c r="X9" i="70"/>
  <c r="L9" i="70"/>
  <c r="I9" i="70" s="1"/>
  <c r="F9" i="70" s="1"/>
  <c r="K9" i="70"/>
  <c r="H9" i="70" s="1"/>
  <c r="AM8" i="70"/>
  <c r="L8" i="70"/>
  <c r="I8" i="70" s="1"/>
  <c r="F8" i="70" s="1"/>
  <c r="K8" i="70"/>
  <c r="H8" i="70" s="1"/>
  <c r="E8" i="70" s="1"/>
  <c r="AM7" i="70"/>
  <c r="L7" i="70"/>
  <c r="I7" i="70" s="1"/>
  <c r="K7" i="70"/>
  <c r="H7" i="70" s="1"/>
  <c r="E7" i="70" s="1"/>
  <c r="AM6" i="70"/>
  <c r="L6" i="70"/>
  <c r="K6" i="70"/>
  <c r="AM5" i="70"/>
  <c r="L5" i="70"/>
  <c r="I5" i="70" s="1"/>
  <c r="F5" i="70" s="1"/>
  <c r="K5" i="70"/>
  <c r="H5" i="70" s="1"/>
  <c r="K24" i="69"/>
  <c r="H24" i="69" s="1"/>
  <c r="E24" i="69" s="1"/>
  <c r="L24" i="69"/>
  <c r="I24" i="69" s="1"/>
  <c r="F24" i="69" s="1"/>
  <c r="AK24" i="69"/>
  <c r="K25" i="69"/>
  <c r="H25" i="69" s="1"/>
  <c r="E25" i="69" s="1"/>
  <c r="L25" i="69"/>
  <c r="I25" i="69" s="1"/>
  <c r="F25" i="69" s="1"/>
  <c r="AK25" i="69"/>
  <c r="AK31" i="69"/>
  <c r="L31" i="69"/>
  <c r="I31" i="69" s="1"/>
  <c r="F31" i="69" s="1"/>
  <c r="K31" i="69"/>
  <c r="H31" i="69" s="1"/>
  <c r="E31" i="69" s="1"/>
  <c r="AK6" i="69"/>
  <c r="AK7" i="69"/>
  <c r="AK8" i="69"/>
  <c r="AK9" i="69"/>
  <c r="AK10" i="69"/>
  <c r="AK40" i="69"/>
  <c r="AK11" i="69"/>
  <c r="AK12" i="69"/>
  <c r="AK13" i="69"/>
  <c r="AK14" i="69"/>
  <c r="AK15" i="69"/>
  <c r="AK16" i="69"/>
  <c r="AK17" i="69"/>
  <c r="AK18" i="69"/>
  <c r="AK19" i="69"/>
  <c r="AK20" i="69"/>
  <c r="AK21" i="69"/>
  <c r="AK22" i="69"/>
  <c r="AK23" i="69"/>
  <c r="AK26" i="69"/>
  <c r="AK27" i="69"/>
  <c r="AK28" i="69"/>
  <c r="AK29" i="69"/>
  <c r="AK37" i="69"/>
  <c r="AK32" i="69"/>
  <c r="AK33" i="69"/>
  <c r="AK30" i="69"/>
  <c r="AK34" i="69"/>
  <c r="AK35" i="69"/>
  <c r="AK36" i="69"/>
  <c r="AK5" i="69"/>
  <c r="L36" i="69"/>
  <c r="I36" i="69" s="1"/>
  <c r="F36" i="69" s="1"/>
  <c r="K36" i="69"/>
  <c r="H36" i="69" s="1"/>
  <c r="E36" i="69" s="1"/>
  <c r="L35" i="69"/>
  <c r="I35" i="69" s="1"/>
  <c r="F35" i="69" s="1"/>
  <c r="K35" i="69"/>
  <c r="H35" i="69" s="1"/>
  <c r="E35" i="69" s="1"/>
  <c r="L34" i="69"/>
  <c r="I34" i="69" s="1"/>
  <c r="F34" i="69" s="1"/>
  <c r="K34" i="69"/>
  <c r="H34" i="69" s="1"/>
  <c r="E34" i="69" s="1"/>
  <c r="L30" i="69"/>
  <c r="I30" i="69" s="1"/>
  <c r="F30" i="69" s="1"/>
  <c r="K30" i="69"/>
  <c r="H30" i="69" s="1"/>
  <c r="E30" i="69" s="1"/>
  <c r="L33" i="69"/>
  <c r="I33" i="69" s="1"/>
  <c r="F33" i="69" s="1"/>
  <c r="K33" i="69"/>
  <c r="H33" i="69" s="1"/>
  <c r="E33" i="69" s="1"/>
  <c r="L32" i="69"/>
  <c r="I32" i="69" s="1"/>
  <c r="F32" i="69" s="1"/>
  <c r="K32" i="69"/>
  <c r="H32" i="69" s="1"/>
  <c r="E32" i="69" s="1"/>
  <c r="N39" i="69"/>
  <c r="K39" i="69" s="1"/>
  <c r="H39" i="69" s="1"/>
  <c r="E39" i="69" s="1"/>
  <c r="N38" i="69"/>
  <c r="K38" i="69" s="1"/>
  <c r="H38" i="69" s="1"/>
  <c r="E38" i="69" s="1"/>
  <c r="L37" i="69"/>
  <c r="I37" i="69" s="1"/>
  <c r="F37" i="69" s="1"/>
  <c r="K37" i="69"/>
  <c r="H37" i="69" s="1"/>
  <c r="E37" i="69" s="1"/>
  <c r="L29" i="69"/>
  <c r="I29" i="69" s="1"/>
  <c r="F29" i="69" s="1"/>
  <c r="K29" i="69"/>
  <c r="H29" i="69" s="1"/>
  <c r="E29" i="69" s="1"/>
  <c r="L28" i="69"/>
  <c r="I28" i="69" s="1"/>
  <c r="F28" i="69" s="1"/>
  <c r="K28" i="69"/>
  <c r="H28" i="69" s="1"/>
  <c r="E28" i="69" s="1"/>
  <c r="L27" i="69"/>
  <c r="I27" i="69" s="1"/>
  <c r="F27" i="69" s="1"/>
  <c r="K27" i="69"/>
  <c r="H27" i="69" s="1"/>
  <c r="E27" i="69" s="1"/>
  <c r="L26" i="69"/>
  <c r="I26" i="69" s="1"/>
  <c r="F26" i="69" s="1"/>
  <c r="K26" i="69"/>
  <c r="H26" i="69" s="1"/>
  <c r="E26" i="69" s="1"/>
  <c r="L23" i="69"/>
  <c r="I23" i="69" s="1"/>
  <c r="F23" i="69" s="1"/>
  <c r="K23" i="69"/>
  <c r="H23" i="69" s="1"/>
  <c r="E23" i="69" s="1"/>
  <c r="L22" i="69"/>
  <c r="I22" i="69" s="1"/>
  <c r="F22" i="69" s="1"/>
  <c r="K22" i="69"/>
  <c r="H22" i="69" s="1"/>
  <c r="E22" i="69" s="1"/>
  <c r="L21" i="69"/>
  <c r="I21" i="69" s="1"/>
  <c r="F21" i="69" s="1"/>
  <c r="K21" i="69"/>
  <c r="H21" i="69" s="1"/>
  <c r="E21" i="69" s="1"/>
  <c r="L20" i="69"/>
  <c r="I20" i="69" s="1"/>
  <c r="F20" i="69" s="1"/>
  <c r="K20" i="69"/>
  <c r="H20" i="69" s="1"/>
  <c r="E20" i="69" s="1"/>
  <c r="L19" i="69"/>
  <c r="I19" i="69" s="1"/>
  <c r="F19" i="69" s="1"/>
  <c r="K19" i="69"/>
  <c r="H19" i="69" s="1"/>
  <c r="E19" i="69" s="1"/>
  <c r="L18" i="69"/>
  <c r="I18" i="69" s="1"/>
  <c r="F18" i="69" s="1"/>
  <c r="K18" i="69"/>
  <c r="H18" i="69" s="1"/>
  <c r="E18" i="69" s="1"/>
  <c r="L17" i="69"/>
  <c r="I17" i="69" s="1"/>
  <c r="F17" i="69" s="1"/>
  <c r="K17" i="69"/>
  <c r="H17" i="69" s="1"/>
  <c r="E17" i="69" s="1"/>
  <c r="L16" i="69"/>
  <c r="I16" i="69" s="1"/>
  <c r="F16" i="69" s="1"/>
  <c r="K16" i="69"/>
  <c r="H16" i="69" s="1"/>
  <c r="E16" i="69" s="1"/>
  <c r="L15" i="69"/>
  <c r="I15" i="69" s="1"/>
  <c r="F15" i="69" s="1"/>
  <c r="K15" i="69"/>
  <c r="H15" i="69" s="1"/>
  <c r="E15" i="69" s="1"/>
  <c r="L14" i="69"/>
  <c r="I14" i="69" s="1"/>
  <c r="F14" i="69" s="1"/>
  <c r="K14" i="69"/>
  <c r="H14" i="69" s="1"/>
  <c r="E14" i="69" s="1"/>
  <c r="L13" i="69"/>
  <c r="I13" i="69" s="1"/>
  <c r="F13" i="69" s="1"/>
  <c r="K13" i="69"/>
  <c r="H13" i="69" s="1"/>
  <c r="E13" i="69" s="1"/>
  <c r="L12" i="69"/>
  <c r="I12" i="69" s="1"/>
  <c r="F12" i="69" s="1"/>
  <c r="K12" i="69"/>
  <c r="H12" i="69" s="1"/>
  <c r="E12" i="69" s="1"/>
  <c r="L11" i="69"/>
  <c r="I11" i="69" s="1"/>
  <c r="F11" i="69" s="1"/>
  <c r="K11" i="69"/>
  <c r="H11" i="69" s="1"/>
  <c r="E11" i="69" s="1"/>
  <c r="L40" i="69"/>
  <c r="I40" i="69" s="1"/>
  <c r="F40" i="69" s="1"/>
  <c r="K40" i="69"/>
  <c r="H40" i="69" s="1"/>
  <c r="E40" i="69" s="1"/>
  <c r="L10" i="69"/>
  <c r="I10" i="69" s="1"/>
  <c r="F10" i="69" s="1"/>
  <c r="K10" i="69"/>
  <c r="H10" i="69" s="1"/>
  <c r="E10" i="69" s="1"/>
  <c r="AL9" i="69"/>
  <c r="X9" i="69"/>
  <c r="V9" i="69"/>
  <c r="L9" i="69"/>
  <c r="I9" i="69" s="1"/>
  <c r="F9" i="69" s="1"/>
  <c r="K9" i="69"/>
  <c r="H9" i="69" s="1"/>
  <c r="E9" i="69" s="1"/>
  <c r="L8" i="69"/>
  <c r="I8" i="69" s="1"/>
  <c r="F8" i="69" s="1"/>
  <c r="K8" i="69"/>
  <c r="H8" i="69" s="1"/>
  <c r="E8" i="69" s="1"/>
  <c r="L7" i="69"/>
  <c r="I7" i="69" s="1"/>
  <c r="F7" i="69" s="1"/>
  <c r="K7" i="69"/>
  <c r="H7" i="69" s="1"/>
  <c r="E7" i="69" s="1"/>
  <c r="L6" i="69"/>
  <c r="I6" i="69" s="1"/>
  <c r="F6" i="69" s="1"/>
  <c r="K6" i="69"/>
  <c r="H6" i="69" s="1"/>
  <c r="E6" i="69" s="1"/>
  <c r="L5" i="69"/>
  <c r="I5" i="69" s="1"/>
  <c r="F5" i="69" s="1"/>
  <c r="K5" i="69"/>
  <c r="H5" i="69" s="1"/>
  <c r="E5" i="69" s="1"/>
  <c r="H17" i="68"/>
  <c r="U7" i="68"/>
  <c r="U8" i="68"/>
  <c r="U9" i="68"/>
  <c r="U10" i="68"/>
  <c r="U11" i="68"/>
  <c r="U12" i="68"/>
  <c r="U13" i="68"/>
  <c r="U14" i="68"/>
  <c r="U15" i="68"/>
  <c r="U16" i="68"/>
  <c r="U17" i="68"/>
  <c r="U18" i="68"/>
  <c r="U19" i="68"/>
  <c r="U20" i="68"/>
  <c r="U21" i="68"/>
  <c r="U22" i="68"/>
  <c r="U23" i="68"/>
  <c r="U25" i="68"/>
  <c r="U26" i="68"/>
  <c r="U27" i="68"/>
  <c r="U29" i="68"/>
  <c r="U30" i="68"/>
  <c r="U31" i="68"/>
  <c r="U33" i="68"/>
  <c r="U34" i="68"/>
  <c r="U35" i="68"/>
  <c r="U36" i="68"/>
  <c r="U37" i="68"/>
  <c r="U38" i="68"/>
  <c r="U39" i="68"/>
  <c r="U40" i="68"/>
  <c r="U41" i="68"/>
  <c r="U42" i="68"/>
  <c r="U43" i="68"/>
  <c r="U6" i="68"/>
  <c r="G17" i="68"/>
  <c r="K43" i="68"/>
  <c r="H43" i="68" s="1"/>
  <c r="E43" i="68" s="1"/>
  <c r="J42" i="68"/>
  <c r="G42" i="68" s="1"/>
  <c r="D42" i="68" s="1"/>
  <c r="K42" i="68"/>
  <c r="K41" i="68"/>
  <c r="H41" i="68" s="1"/>
  <c r="J40" i="68"/>
  <c r="G40" i="68" s="1"/>
  <c r="D40" i="68" s="1"/>
  <c r="K40" i="68"/>
  <c r="H40" i="68" s="1"/>
  <c r="K39" i="68"/>
  <c r="H39" i="68" s="1"/>
  <c r="E39" i="68" s="1"/>
  <c r="J38" i="68"/>
  <c r="G38" i="68" s="1"/>
  <c r="D38" i="68" s="1"/>
  <c r="K38" i="68"/>
  <c r="H38" i="68" s="1"/>
  <c r="K37" i="68"/>
  <c r="H37" i="68" s="1"/>
  <c r="J37" i="68"/>
  <c r="G37" i="68" s="1"/>
  <c r="K36" i="68"/>
  <c r="H36" i="68" s="1"/>
  <c r="J36" i="68"/>
  <c r="G36" i="68" s="1"/>
  <c r="D36" i="68" s="1"/>
  <c r="K35" i="68"/>
  <c r="H35" i="68" s="1"/>
  <c r="E35" i="68" s="1"/>
  <c r="J35" i="68"/>
  <c r="G35" i="68" s="1"/>
  <c r="D35" i="68" s="1"/>
  <c r="K34" i="68"/>
  <c r="H34" i="68" s="1"/>
  <c r="K33" i="68"/>
  <c r="H33" i="68" s="1"/>
  <c r="E33" i="68" s="1"/>
  <c r="J33" i="68"/>
  <c r="G33" i="68" s="1"/>
  <c r="D33" i="68" s="1"/>
  <c r="M32" i="68"/>
  <c r="K32" i="68" s="1"/>
  <c r="H32" i="68" s="1"/>
  <c r="K31" i="68"/>
  <c r="H31" i="68" s="1"/>
  <c r="E31" i="68" s="1"/>
  <c r="J31" i="68"/>
  <c r="G31" i="68" s="1"/>
  <c r="D31" i="68" s="1"/>
  <c r="K30" i="68"/>
  <c r="H30" i="68" s="1"/>
  <c r="J30" i="68"/>
  <c r="G30" i="68" s="1"/>
  <c r="D30" i="68" s="1"/>
  <c r="K29" i="68"/>
  <c r="H29" i="68" s="1"/>
  <c r="M28" i="68"/>
  <c r="K28" i="68" s="1"/>
  <c r="H28" i="68" s="1"/>
  <c r="K27" i="68"/>
  <c r="H27" i="68" s="1"/>
  <c r="E27" i="68" s="1"/>
  <c r="K26" i="68"/>
  <c r="K25" i="68"/>
  <c r="H25" i="68" s="1"/>
  <c r="M24" i="68"/>
  <c r="J24" i="68" s="1"/>
  <c r="G24" i="68" s="1"/>
  <c r="K23" i="68"/>
  <c r="H23" i="68" s="1"/>
  <c r="E23" i="68" s="1"/>
  <c r="J23" i="68"/>
  <c r="G23" i="68" s="1"/>
  <c r="D23" i="68" s="1"/>
  <c r="K22" i="68"/>
  <c r="H22" i="68" s="1"/>
  <c r="J22" i="68"/>
  <c r="G22" i="68" s="1"/>
  <c r="D22" i="68" s="1"/>
  <c r="K21" i="68"/>
  <c r="H21" i="68" s="1"/>
  <c r="K20" i="68"/>
  <c r="H20" i="68" s="1"/>
  <c r="E20" i="68" s="1"/>
  <c r="K19" i="68"/>
  <c r="H19" i="68" s="1"/>
  <c r="E19" i="68" s="1"/>
  <c r="J19" i="68"/>
  <c r="G19" i="68" s="1"/>
  <c r="D19" i="68" s="1"/>
  <c r="K18" i="68"/>
  <c r="H18" i="68" s="1"/>
  <c r="J18" i="68"/>
  <c r="G18" i="68" s="1"/>
  <c r="K16" i="68"/>
  <c r="H16" i="68" s="1"/>
  <c r="J16" i="68"/>
  <c r="G16" i="68" s="1"/>
  <c r="D16" i="68" s="1"/>
  <c r="K15" i="68"/>
  <c r="H15" i="68" s="1"/>
  <c r="E15" i="68" s="1"/>
  <c r="K14" i="68"/>
  <c r="H14" i="68" s="1"/>
  <c r="J14" i="68"/>
  <c r="G14" i="68" s="1"/>
  <c r="D14" i="68" s="1"/>
  <c r="K13" i="68"/>
  <c r="H13" i="68" s="1"/>
  <c r="E13" i="68" s="1"/>
  <c r="J13" i="68"/>
  <c r="G13" i="68" s="1"/>
  <c r="D13" i="68" s="1"/>
  <c r="K12" i="68"/>
  <c r="K11" i="68"/>
  <c r="H11" i="68" s="1"/>
  <c r="E11" i="68" s="1"/>
  <c r="K10" i="68"/>
  <c r="H10" i="68" s="1"/>
  <c r="J10" i="68"/>
  <c r="G10" i="68" s="1"/>
  <c r="D10" i="68" s="1"/>
  <c r="K9" i="68"/>
  <c r="H9" i="68" s="1"/>
  <c r="E9" i="68" s="1"/>
  <c r="J9" i="68"/>
  <c r="G9" i="68" s="1"/>
  <c r="D9" i="68" s="1"/>
  <c r="K8" i="68"/>
  <c r="H8" i="68" s="1"/>
  <c r="K7" i="68"/>
  <c r="K6" i="68"/>
  <c r="H6" i="68" s="1"/>
  <c r="E6" i="68" s="1"/>
  <c r="J6" i="68"/>
  <c r="G6" i="68" s="1"/>
  <c r="D6" i="68" s="1"/>
  <c r="AD6" i="67"/>
  <c r="AD7" i="67"/>
  <c r="AD8" i="67"/>
  <c r="AD9" i="67"/>
  <c r="AD10" i="67"/>
  <c r="AD11" i="67"/>
  <c r="AD12" i="67"/>
  <c r="AD13" i="67"/>
  <c r="AD14" i="67"/>
  <c r="AD15" i="67"/>
  <c r="AD16" i="67"/>
  <c r="AD17" i="67"/>
  <c r="AD18" i="67"/>
  <c r="AD19" i="67"/>
  <c r="AD20" i="67"/>
  <c r="AD21" i="67"/>
  <c r="AD23" i="67"/>
  <c r="AD24" i="67"/>
  <c r="AD25" i="67"/>
  <c r="AD26" i="67"/>
  <c r="AD27" i="67"/>
  <c r="AD28" i="67"/>
  <c r="AD29" i="67"/>
  <c r="AD30" i="67"/>
  <c r="AD22" i="67"/>
  <c r="AD31" i="67"/>
  <c r="AD32" i="67"/>
  <c r="AD5" i="67"/>
  <c r="K32" i="67"/>
  <c r="H32" i="67" s="1"/>
  <c r="E32" i="67" s="1"/>
  <c r="J32" i="67"/>
  <c r="G32" i="67" s="1"/>
  <c r="D32" i="67" s="1"/>
  <c r="K31" i="67"/>
  <c r="H31" i="67" s="1"/>
  <c r="E31" i="67" s="1"/>
  <c r="J31" i="67"/>
  <c r="G31" i="67" s="1"/>
  <c r="D31" i="67" s="1"/>
  <c r="K22" i="67"/>
  <c r="H22" i="67" s="1"/>
  <c r="E22" i="67" s="1"/>
  <c r="J22" i="67"/>
  <c r="G22" i="67" s="1"/>
  <c r="D22" i="67" s="1"/>
  <c r="K30" i="67"/>
  <c r="H30" i="67" s="1"/>
  <c r="E30" i="67" s="1"/>
  <c r="J30" i="67"/>
  <c r="G30" i="67" s="1"/>
  <c r="D30" i="67" s="1"/>
  <c r="K29" i="67"/>
  <c r="H29" i="67" s="1"/>
  <c r="E29" i="67" s="1"/>
  <c r="J29" i="67"/>
  <c r="G29" i="67" s="1"/>
  <c r="D29" i="67" s="1"/>
  <c r="K28" i="67"/>
  <c r="H28" i="67" s="1"/>
  <c r="E28" i="67" s="1"/>
  <c r="J28" i="67"/>
  <c r="G28" i="67" s="1"/>
  <c r="D28" i="67" s="1"/>
  <c r="K27" i="67"/>
  <c r="H27" i="67" s="1"/>
  <c r="E27" i="67" s="1"/>
  <c r="J27" i="67"/>
  <c r="G27" i="67" s="1"/>
  <c r="D27" i="67" s="1"/>
  <c r="K26" i="67"/>
  <c r="H26" i="67" s="1"/>
  <c r="E26" i="67" s="1"/>
  <c r="J26" i="67"/>
  <c r="G26" i="67" s="1"/>
  <c r="D26" i="67" s="1"/>
  <c r="K25" i="67"/>
  <c r="H25" i="67" s="1"/>
  <c r="E25" i="67" s="1"/>
  <c r="J25" i="67"/>
  <c r="G25" i="67" s="1"/>
  <c r="D25" i="67" s="1"/>
  <c r="K24" i="67"/>
  <c r="H24" i="67" s="1"/>
  <c r="E24" i="67" s="1"/>
  <c r="J24" i="67"/>
  <c r="G24" i="67" s="1"/>
  <c r="D24" i="67" s="1"/>
  <c r="K23" i="67"/>
  <c r="H23" i="67" s="1"/>
  <c r="E23" i="67" s="1"/>
  <c r="J23" i="67"/>
  <c r="G23" i="67" s="1"/>
  <c r="D23" i="67" s="1"/>
  <c r="K21" i="67"/>
  <c r="H21" i="67" s="1"/>
  <c r="E21" i="67" s="1"/>
  <c r="J21" i="67"/>
  <c r="G21" i="67" s="1"/>
  <c r="D21" i="67" s="1"/>
  <c r="K20" i="67"/>
  <c r="H20" i="67" s="1"/>
  <c r="E20" i="67" s="1"/>
  <c r="J20" i="67"/>
  <c r="G20" i="67" s="1"/>
  <c r="D20" i="67" s="1"/>
  <c r="K19" i="67"/>
  <c r="H19" i="67" s="1"/>
  <c r="E19" i="67" s="1"/>
  <c r="J19" i="67"/>
  <c r="G19" i="67" s="1"/>
  <c r="D19" i="67" s="1"/>
  <c r="Y18" i="67"/>
  <c r="K18" i="67"/>
  <c r="H18" i="67" s="1"/>
  <c r="E18" i="67" s="1"/>
  <c r="J18" i="67"/>
  <c r="G18" i="67" s="1"/>
  <c r="D18" i="67" s="1"/>
  <c r="Y17" i="67"/>
  <c r="K17" i="67"/>
  <c r="H17" i="67" s="1"/>
  <c r="E17" i="67" s="1"/>
  <c r="J17" i="67"/>
  <c r="G17" i="67" s="1"/>
  <c r="D17" i="67" s="1"/>
  <c r="Y16" i="67"/>
  <c r="K16" i="67"/>
  <c r="H16" i="67" s="1"/>
  <c r="E16" i="67" s="1"/>
  <c r="J16" i="67"/>
  <c r="G16" i="67" s="1"/>
  <c r="D16" i="67" s="1"/>
  <c r="Y15" i="67"/>
  <c r="K15" i="67"/>
  <c r="H15" i="67" s="1"/>
  <c r="E15" i="67" s="1"/>
  <c r="J15" i="67"/>
  <c r="G15" i="67" s="1"/>
  <c r="D15" i="67" s="1"/>
  <c r="Y14" i="67"/>
  <c r="K14" i="67"/>
  <c r="H14" i="67" s="1"/>
  <c r="E14" i="67" s="1"/>
  <c r="J14" i="67"/>
  <c r="G14" i="67" s="1"/>
  <c r="D14" i="67" s="1"/>
  <c r="Y13" i="67"/>
  <c r="K13" i="67"/>
  <c r="H13" i="67" s="1"/>
  <c r="E13" i="67" s="1"/>
  <c r="J13" i="67"/>
  <c r="G13" i="67" s="1"/>
  <c r="D13" i="67" s="1"/>
  <c r="K12" i="67"/>
  <c r="H12" i="67" s="1"/>
  <c r="E12" i="67" s="1"/>
  <c r="J12" i="67"/>
  <c r="G12" i="67" s="1"/>
  <c r="D12" i="67" s="1"/>
  <c r="K11" i="67"/>
  <c r="H11" i="67" s="1"/>
  <c r="E11" i="67" s="1"/>
  <c r="J11" i="67"/>
  <c r="G11" i="67" s="1"/>
  <c r="D11" i="67" s="1"/>
  <c r="K10" i="67"/>
  <c r="H10" i="67" s="1"/>
  <c r="E10" i="67" s="1"/>
  <c r="J10" i="67"/>
  <c r="G10" i="67" s="1"/>
  <c r="D10" i="67" s="1"/>
  <c r="K9" i="67"/>
  <c r="H9" i="67" s="1"/>
  <c r="E9" i="67" s="1"/>
  <c r="J9" i="67"/>
  <c r="G9" i="67" s="1"/>
  <c r="D9" i="67" s="1"/>
  <c r="K8" i="67"/>
  <c r="H8" i="67" s="1"/>
  <c r="E8" i="67" s="1"/>
  <c r="J8" i="67"/>
  <c r="G8" i="67" s="1"/>
  <c r="D8" i="67" s="1"/>
  <c r="K7" i="67"/>
  <c r="H7" i="67" s="1"/>
  <c r="E7" i="67" s="1"/>
  <c r="J7" i="67"/>
  <c r="G7" i="67" s="1"/>
  <c r="D7" i="67" s="1"/>
  <c r="K6" i="67"/>
  <c r="H6" i="67" s="1"/>
  <c r="E6" i="67" s="1"/>
  <c r="J6" i="67"/>
  <c r="G6" i="67" s="1"/>
  <c r="D6" i="67" s="1"/>
  <c r="K5" i="67"/>
  <c r="H5" i="67" s="1"/>
  <c r="E5" i="67" s="1"/>
  <c r="J5" i="67"/>
  <c r="G5" i="67" s="1"/>
  <c r="D5" i="67" s="1"/>
  <c r="AH35" i="59"/>
  <c r="K35" i="59"/>
  <c r="H35" i="59" s="1"/>
  <c r="E35" i="59" s="1"/>
  <c r="J35" i="59"/>
  <c r="G35" i="59" s="1"/>
  <c r="D35" i="59" s="1"/>
  <c r="AH34" i="59"/>
  <c r="K34" i="59"/>
  <c r="H34" i="59" s="1"/>
  <c r="E34" i="59" s="1"/>
  <c r="J34" i="59"/>
  <c r="G34" i="59" s="1"/>
  <c r="D34" i="59" s="1"/>
  <c r="K10" i="66"/>
  <c r="H10" i="66" s="1"/>
  <c r="E10" i="66" s="1"/>
  <c r="J10" i="66"/>
  <c r="G10" i="66" s="1"/>
  <c r="D10" i="66" s="1"/>
  <c r="K9" i="66"/>
  <c r="H9" i="66" s="1"/>
  <c r="E9" i="66" s="1"/>
  <c r="J9" i="66"/>
  <c r="G9" i="66" s="1"/>
  <c r="D9" i="66" s="1"/>
  <c r="K8" i="66"/>
  <c r="H8" i="66" s="1"/>
  <c r="E8" i="66" s="1"/>
  <c r="J8" i="66"/>
  <c r="G8" i="66" s="1"/>
  <c r="D8" i="66" s="1"/>
  <c r="K7" i="66"/>
  <c r="H7" i="66" s="1"/>
  <c r="E7" i="66" s="1"/>
  <c r="J7" i="66"/>
  <c r="G7" i="66" s="1"/>
  <c r="D7" i="66" s="1"/>
  <c r="K6" i="66"/>
  <c r="H6" i="66" s="1"/>
  <c r="E6" i="66" s="1"/>
  <c r="J6" i="66"/>
  <c r="G6" i="66" s="1"/>
  <c r="D6" i="66" s="1"/>
  <c r="K16" i="66"/>
  <c r="H16" i="66" s="1"/>
  <c r="E16" i="66" s="1"/>
  <c r="J16" i="66"/>
  <c r="G16" i="66" s="1"/>
  <c r="D16" i="66" s="1"/>
  <c r="K15" i="66"/>
  <c r="H15" i="66" s="1"/>
  <c r="E15" i="66" s="1"/>
  <c r="J15" i="66"/>
  <c r="G15" i="66" s="1"/>
  <c r="D15" i="66" s="1"/>
  <c r="K5" i="66"/>
  <c r="H5" i="66" s="1"/>
  <c r="E5" i="66" s="1"/>
  <c r="J5" i="66"/>
  <c r="G5" i="66" s="1"/>
  <c r="D5" i="66" s="1"/>
  <c r="AC17" i="65"/>
  <c r="AC18" i="65"/>
  <c r="AC19" i="65"/>
  <c r="AC20" i="65"/>
  <c r="AC21" i="65"/>
  <c r="AC22" i="65"/>
  <c r="AC23" i="65"/>
  <c r="AC24" i="65"/>
  <c r="AC25" i="65"/>
  <c r="AC26" i="65"/>
  <c r="AC27" i="65"/>
  <c r="AC28" i="65"/>
  <c r="AC29" i="65"/>
  <c r="AC30" i="65"/>
  <c r="AC31" i="65"/>
  <c r="AC32" i="65"/>
  <c r="AC33" i="65"/>
  <c r="AC34" i="65"/>
  <c r="AC35" i="65"/>
  <c r="AC36" i="65"/>
  <c r="AC37" i="65"/>
  <c r="AC38" i="65"/>
  <c r="AC39" i="65"/>
  <c r="AC40" i="65"/>
  <c r="AC41" i="65"/>
  <c r="AC42" i="65"/>
  <c r="AC43" i="65"/>
  <c r="AC44" i="65"/>
  <c r="AC45" i="65"/>
  <c r="AC46" i="65"/>
  <c r="AC47" i="65"/>
  <c r="AC48" i="65"/>
  <c r="AC49" i="65"/>
  <c r="AC50" i="65"/>
  <c r="AC8" i="65"/>
  <c r="AC9" i="65"/>
  <c r="AC10" i="65"/>
  <c r="AC11" i="65"/>
  <c r="AC12" i="65"/>
  <c r="AC13" i="65"/>
  <c r="AC14" i="65"/>
  <c r="AC15" i="65"/>
  <c r="AC16" i="65"/>
  <c r="AC7" i="65"/>
  <c r="O51" i="65"/>
  <c r="M51" i="65"/>
  <c r="K51" i="65" s="1"/>
  <c r="G50" i="65"/>
  <c r="D50" i="65" s="1"/>
  <c r="H49" i="65"/>
  <c r="E49" i="65" s="1"/>
  <c r="G48" i="65"/>
  <c r="D48" i="65" s="1"/>
  <c r="G47" i="65"/>
  <c r="D47" i="65" s="1"/>
  <c r="G46" i="65"/>
  <c r="D46" i="65" s="1"/>
  <c r="G45" i="65"/>
  <c r="D45" i="65" s="1"/>
  <c r="G44" i="65"/>
  <c r="D44" i="65" s="1"/>
  <c r="G42" i="65"/>
  <c r="D42" i="65" s="1"/>
  <c r="G40" i="65"/>
  <c r="D40" i="65" s="1"/>
  <c r="G39" i="65"/>
  <c r="D39" i="65" s="1"/>
  <c r="G38" i="65"/>
  <c r="D38" i="65" s="1"/>
  <c r="G37" i="65"/>
  <c r="D37" i="65" s="1"/>
  <c r="G36" i="65"/>
  <c r="D36" i="65" s="1"/>
  <c r="G34" i="65"/>
  <c r="D34" i="65" s="1"/>
  <c r="G32" i="65"/>
  <c r="D32" i="65" s="1"/>
  <c r="G31" i="65"/>
  <c r="D31" i="65" s="1"/>
  <c r="G30" i="65"/>
  <c r="D30" i="65" s="1"/>
  <c r="G29" i="65"/>
  <c r="D29" i="65" s="1"/>
  <c r="G28" i="65"/>
  <c r="D28" i="65" s="1"/>
  <c r="G26" i="65"/>
  <c r="D26" i="65" s="1"/>
  <c r="G24" i="65"/>
  <c r="D24" i="65" s="1"/>
  <c r="G23" i="65"/>
  <c r="D23" i="65" s="1"/>
  <c r="G22" i="65"/>
  <c r="D22" i="65" s="1"/>
  <c r="G21" i="65"/>
  <c r="D21" i="65" s="1"/>
  <c r="G20" i="65"/>
  <c r="D20" i="65" s="1"/>
  <c r="G18" i="65"/>
  <c r="D18" i="65" s="1"/>
  <c r="H17" i="65"/>
  <c r="E17" i="65" s="1"/>
  <c r="G16" i="65"/>
  <c r="D16" i="65" s="1"/>
  <c r="G15" i="65"/>
  <c r="D15" i="65" s="1"/>
  <c r="G14" i="65"/>
  <c r="D14" i="65" s="1"/>
  <c r="G13" i="65"/>
  <c r="D13" i="65" s="1"/>
  <c r="G12" i="65"/>
  <c r="D12" i="65" s="1"/>
  <c r="G10" i="65"/>
  <c r="D10" i="65" s="1"/>
  <c r="G8" i="65"/>
  <c r="D8" i="65" s="1"/>
  <c r="H7" i="65"/>
  <c r="E7" i="65" s="1"/>
  <c r="X7" i="64"/>
  <c r="W7" i="64"/>
  <c r="K7" i="64"/>
  <c r="H7" i="64" s="1"/>
  <c r="E7" i="64" s="1"/>
  <c r="J7" i="64"/>
  <c r="G7" i="64" s="1"/>
  <c r="D7" i="64" s="1"/>
  <c r="X11" i="64"/>
  <c r="W11" i="64"/>
  <c r="K11" i="64"/>
  <c r="H11" i="64" s="1"/>
  <c r="E11" i="64" s="1"/>
  <c r="J11" i="64"/>
  <c r="G11" i="64" s="1"/>
  <c r="D11" i="64" s="1"/>
  <c r="X10" i="64"/>
  <c r="W10" i="64"/>
  <c r="K10" i="64"/>
  <c r="H10" i="64" s="1"/>
  <c r="E10" i="64" s="1"/>
  <c r="J10" i="64"/>
  <c r="G10" i="64" s="1"/>
  <c r="D10" i="64" s="1"/>
  <c r="X9" i="64"/>
  <c r="W9" i="64"/>
  <c r="K9" i="64"/>
  <c r="H9" i="64" s="1"/>
  <c r="E9" i="64" s="1"/>
  <c r="J9" i="64"/>
  <c r="G9" i="64" s="1"/>
  <c r="D9" i="64" s="1"/>
  <c r="X8" i="64"/>
  <c r="W8" i="64"/>
  <c r="K8" i="64"/>
  <c r="H8" i="64" s="1"/>
  <c r="E8" i="64" s="1"/>
  <c r="J8" i="64"/>
  <c r="G8" i="64" s="1"/>
  <c r="D8" i="64" s="1"/>
  <c r="X6" i="64"/>
  <c r="W6" i="64"/>
  <c r="K6" i="64"/>
  <c r="H6" i="64" s="1"/>
  <c r="E6" i="64" s="1"/>
  <c r="J6" i="64"/>
  <c r="G6" i="64" s="1"/>
  <c r="D6" i="64" s="1"/>
  <c r="W5" i="64"/>
  <c r="K5" i="64"/>
  <c r="H5" i="64" s="1"/>
  <c r="E5" i="64" s="1"/>
  <c r="J5" i="64"/>
  <c r="G5" i="64" s="1"/>
  <c r="D5" i="64" s="1"/>
  <c r="X7" i="63"/>
  <c r="X8" i="63"/>
  <c r="X9" i="63"/>
  <c r="X10" i="63"/>
  <c r="X11" i="63"/>
  <c r="X12" i="63"/>
  <c r="X13" i="63"/>
  <c r="X14" i="63"/>
  <c r="X15" i="63"/>
  <c r="X16" i="63"/>
  <c r="X17" i="63"/>
  <c r="X6" i="63"/>
  <c r="W6" i="63"/>
  <c r="W7" i="63"/>
  <c r="W8" i="63"/>
  <c r="W9" i="63"/>
  <c r="W10" i="63"/>
  <c r="W11" i="63"/>
  <c r="W12" i="63"/>
  <c r="W13" i="63"/>
  <c r="W14" i="63"/>
  <c r="W15" i="63"/>
  <c r="W16" i="63"/>
  <c r="W17" i="63"/>
  <c r="W5" i="63"/>
  <c r="K17" i="63"/>
  <c r="H17" i="63" s="1"/>
  <c r="E17" i="63" s="1"/>
  <c r="J17" i="63"/>
  <c r="G17" i="63" s="1"/>
  <c r="D17" i="63" s="1"/>
  <c r="K16" i="63"/>
  <c r="H16" i="63" s="1"/>
  <c r="E16" i="63" s="1"/>
  <c r="J16" i="63"/>
  <c r="G16" i="63" s="1"/>
  <c r="D16" i="63" s="1"/>
  <c r="K15" i="63"/>
  <c r="H15" i="63" s="1"/>
  <c r="E15" i="63" s="1"/>
  <c r="J15" i="63"/>
  <c r="G15" i="63" s="1"/>
  <c r="D15" i="63" s="1"/>
  <c r="K14" i="63"/>
  <c r="H14" i="63" s="1"/>
  <c r="E14" i="63" s="1"/>
  <c r="J14" i="63"/>
  <c r="G14" i="63" s="1"/>
  <c r="D14" i="63" s="1"/>
  <c r="K13" i="63"/>
  <c r="H13" i="63" s="1"/>
  <c r="E13" i="63" s="1"/>
  <c r="J13" i="63"/>
  <c r="G13" i="63" s="1"/>
  <c r="D13" i="63" s="1"/>
  <c r="K12" i="63"/>
  <c r="H12" i="63" s="1"/>
  <c r="E12" i="63" s="1"/>
  <c r="J12" i="63"/>
  <c r="G12" i="63" s="1"/>
  <c r="D12" i="63" s="1"/>
  <c r="K11" i="63"/>
  <c r="H11" i="63" s="1"/>
  <c r="E11" i="63" s="1"/>
  <c r="J11" i="63"/>
  <c r="G11" i="63" s="1"/>
  <c r="D11" i="63" s="1"/>
  <c r="K10" i="63"/>
  <c r="H10" i="63" s="1"/>
  <c r="E10" i="63" s="1"/>
  <c r="J10" i="63"/>
  <c r="G10" i="63" s="1"/>
  <c r="D10" i="63" s="1"/>
  <c r="K9" i="63"/>
  <c r="H9" i="63" s="1"/>
  <c r="E9" i="63" s="1"/>
  <c r="J9" i="63"/>
  <c r="G9" i="63" s="1"/>
  <c r="D9" i="63" s="1"/>
  <c r="K8" i="63"/>
  <c r="H8" i="63" s="1"/>
  <c r="E8" i="63" s="1"/>
  <c r="J8" i="63"/>
  <c r="G8" i="63" s="1"/>
  <c r="D8" i="63" s="1"/>
  <c r="K7" i="63"/>
  <c r="H7" i="63" s="1"/>
  <c r="E7" i="63" s="1"/>
  <c r="J7" i="63"/>
  <c r="G7" i="63" s="1"/>
  <c r="D7" i="63" s="1"/>
  <c r="K6" i="63"/>
  <c r="H6" i="63" s="1"/>
  <c r="E6" i="63" s="1"/>
  <c r="J6" i="63"/>
  <c r="G6" i="63" s="1"/>
  <c r="D6" i="63" s="1"/>
  <c r="K5" i="63"/>
  <c r="H5" i="63" s="1"/>
  <c r="E5" i="63" s="1"/>
  <c r="J5" i="63"/>
  <c r="G5" i="63" s="1"/>
  <c r="D5" i="63" s="1"/>
  <c r="Z7" i="62"/>
  <c r="Y5" i="62"/>
  <c r="Y6" i="62"/>
  <c r="Y7" i="62"/>
  <c r="Y8" i="62"/>
  <c r="Y9" i="62"/>
  <c r="Y10" i="62"/>
  <c r="Y11" i="62"/>
  <c r="Y12" i="62"/>
  <c r="Y13" i="62"/>
  <c r="Y14" i="62"/>
  <c r="Y15" i="62"/>
  <c r="Y16" i="62"/>
  <c r="Y17" i="62"/>
  <c r="Y18" i="62"/>
  <c r="Y19" i="62"/>
  <c r="Y20" i="62"/>
  <c r="Y4" i="62"/>
  <c r="K20" i="62"/>
  <c r="H20" i="62" s="1"/>
  <c r="J20" i="62"/>
  <c r="G20" i="62" s="1"/>
  <c r="K19" i="62"/>
  <c r="H19" i="62" s="1"/>
  <c r="J19" i="62"/>
  <c r="G19" i="62" s="1"/>
  <c r="K18" i="62"/>
  <c r="H18" i="62" s="1"/>
  <c r="J18" i="62"/>
  <c r="G18" i="62" s="1"/>
  <c r="K17" i="62"/>
  <c r="H17" i="62" s="1"/>
  <c r="J17" i="62"/>
  <c r="K16" i="62"/>
  <c r="H16" i="62" s="1"/>
  <c r="J16" i="62"/>
  <c r="G16" i="62" s="1"/>
  <c r="K15" i="62"/>
  <c r="H15" i="62" s="1"/>
  <c r="J15" i="62"/>
  <c r="G15" i="62" s="1"/>
  <c r="K14" i="62"/>
  <c r="J14" i="62"/>
  <c r="G14" i="62" s="1"/>
  <c r="K13" i="62"/>
  <c r="H13" i="62" s="1"/>
  <c r="J13" i="62"/>
  <c r="K12" i="62"/>
  <c r="H12" i="62" s="1"/>
  <c r="J12" i="62"/>
  <c r="G12" i="62" s="1"/>
  <c r="K11" i="62"/>
  <c r="H11" i="62" s="1"/>
  <c r="J11" i="62"/>
  <c r="G11" i="62" s="1"/>
  <c r="K10" i="62"/>
  <c r="J10" i="62"/>
  <c r="G10" i="62" s="1"/>
  <c r="K9" i="62"/>
  <c r="H9" i="62" s="1"/>
  <c r="J9" i="62"/>
  <c r="K8" i="62"/>
  <c r="H8" i="62" s="1"/>
  <c r="J8" i="62"/>
  <c r="G8" i="62" s="1"/>
  <c r="K7" i="62"/>
  <c r="H7" i="62" s="1"/>
  <c r="J7" i="62"/>
  <c r="K6" i="62"/>
  <c r="H6" i="62" s="1"/>
  <c r="J6" i="62"/>
  <c r="G6" i="62" s="1"/>
  <c r="K5" i="62"/>
  <c r="H5" i="62" s="1"/>
  <c r="J5" i="62"/>
  <c r="G5" i="62" s="1"/>
  <c r="K4" i="62"/>
  <c r="H4" i="62" s="1"/>
  <c r="E4" i="62" s="1"/>
  <c r="J4" i="62"/>
  <c r="G4" i="62" s="1"/>
  <c r="D4" i="62" s="1"/>
  <c r="AH30" i="59"/>
  <c r="AH31" i="59"/>
  <c r="AH36" i="59"/>
  <c r="AH37" i="59"/>
  <c r="AH38" i="59"/>
  <c r="AH39" i="59"/>
  <c r="AH40" i="59"/>
  <c r="AH41" i="59"/>
  <c r="M32" i="59"/>
  <c r="AH32" i="59" s="1"/>
  <c r="M33" i="59"/>
  <c r="AH33" i="59" s="1"/>
  <c r="AI9" i="59"/>
  <c r="AH27" i="59"/>
  <c r="AH28" i="59"/>
  <c r="AH29" i="59"/>
  <c r="AH17" i="59"/>
  <c r="AH18" i="59"/>
  <c r="AH19" i="59"/>
  <c r="AH20" i="59"/>
  <c r="AH21" i="59"/>
  <c r="AH22" i="59"/>
  <c r="AH23" i="59"/>
  <c r="AH24" i="59"/>
  <c r="AH25" i="59"/>
  <c r="AH26" i="59"/>
  <c r="AH6" i="59"/>
  <c r="AH7" i="59"/>
  <c r="AH8" i="59"/>
  <c r="AH9" i="59"/>
  <c r="AH10" i="59"/>
  <c r="AH11" i="59"/>
  <c r="AH12" i="59"/>
  <c r="AH13" i="59"/>
  <c r="AH14" i="59"/>
  <c r="AH15" i="59"/>
  <c r="AH16" i="59"/>
  <c r="AH5" i="59"/>
  <c r="K37" i="59"/>
  <c r="H37" i="59" s="1"/>
  <c r="E37" i="59" s="1"/>
  <c r="J37" i="59"/>
  <c r="G37" i="59" s="1"/>
  <c r="D37" i="59" s="1"/>
  <c r="M43" i="60"/>
  <c r="K43" i="60" s="1"/>
  <c r="H43" i="60" s="1"/>
  <c r="E43" i="60" s="1"/>
  <c r="M42" i="60"/>
  <c r="J42" i="60" s="1"/>
  <c r="G42" i="60" s="1"/>
  <c r="D42" i="60" s="1"/>
  <c r="M41" i="60"/>
  <c r="K41" i="60" s="1"/>
  <c r="H41" i="60" s="1"/>
  <c r="E41" i="60" s="1"/>
  <c r="M40" i="60"/>
  <c r="J40" i="60" s="1"/>
  <c r="G40" i="60" s="1"/>
  <c r="D40" i="60" s="1"/>
  <c r="M39" i="60"/>
  <c r="K39" i="60" s="1"/>
  <c r="H39" i="60" s="1"/>
  <c r="E39" i="60" s="1"/>
  <c r="M38" i="60"/>
  <c r="J38" i="60" s="1"/>
  <c r="G38" i="60" s="1"/>
  <c r="D38" i="60" s="1"/>
  <c r="K37" i="60"/>
  <c r="H37" i="60" s="1"/>
  <c r="J37" i="60"/>
  <c r="G37" i="60" s="1"/>
  <c r="M36" i="60"/>
  <c r="K36" i="60" s="1"/>
  <c r="H36" i="60" s="1"/>
  <c r="E36" i="60" s="1"/>
  <c r="M35" i="60"/>
  <c r="J35" i="60" s="1"/>
  <c r="G35" i="60" s="1"/>
  <c r="D35" i="60" s="1"/>
  <c r="M34" i="60"/>
  <c r="K34" i="60" s="1"/>
  <c r="H34" i="60" s="1"/>
  <c r="E34" i="60" s="1"/>
  <c r="M33" i="60"/>
  <c r="K33" i="60" s="1"/>
  <c r="H33" i="60" s="1"/>
  <c r="E33" i="60" s="1"/>
  <c r="M32" i="60"/>
  <c r="K32" i="60" s="1"/>
  <c r="H32" i="60" s="1"/>
  <c r="M31" i="60"/>
  <c r="J31" i="60" s="1"/>
  <c r="G31" i="60" s="1"/>
  <c r="D31" i="60" s="1"/>
  <c r="M30" i="60"/>
  <c r="K30" i="60" s="1"/>
  <c r="H30" i="60" s="1"/>
  <c r="E30" i="60" s="1"/>
  <c r="M29" i="60"/>
  <c r="J29" i="60" s="1"/>
  <c r="G29" i="60" s="1"/>
  <c r="D29" i="60" s="1"/>
  <c r="M28" i="60"/>
  <c r="M27" i="60"/>
  <c r="K27" i="60" s="1"/>
  <c r="H27" i="60" s="1"/>
  <c r="E27" i="60" s="1"/>
  <c r="M26" i="60"/>
  <c r="K26" i="60" s="1"/>
  <c r="H26" i="60" s="1"/>
  <c r="E26" i="60" s="1"/>
  <c r="M25" i="60"/>
  <c r="J25" i="60" s="1"/>
  <c r="G25" i="60" s="1"/>
  <c r="D25" i="60" s="1"/>
  <c r="M24" i="60"/>
  <c r="K24" i="60" s="1"/>
  <c r="H24" i="60" s="1"/>
  <c r="M23" i="60"/>
  <c r="K23" i="60" s="1"/>
  <c r="H23" i="60" s="1"/>
  <c r="E23" i="60" s="1"/>
  <c r="M22" i="60"/>
  <c r="K22" i="60" s="1"/>
  <c r="H22" i="60" s="1"/>
  <c r="E22" i="60" s="1"/>
  <c r="M21" i="60"/>
  <c r="K21" i="60" s="1"/>
  <c r="H21" i="60" s="1"/>
  <c r="E21" i="60" s="1"/>
  <c r="M20" i="60"/>
  <c r="K20" i="60" s="1"/>
  <c r="H20" i="60" s="1"/>
  <c r="E20" i="60" s="1"/>
  <c r="M19" i="60"/>
  <c r="J19" i="60" s="1"/>
  <c r="G19" i="60" s="1"/>
  <c r="D19" i="60" s="1"/>
  <c r="K18" i="60"/>
  <c r="H18" i="60" s="1"/>
  <c r="J18" i="60"/>
  <c r="G18" i="60" s="1"/>
  <c r="K16" i="60"/>
  <c r="H16" i="60" s="1"/>
  <c r="E16" i="60" s="1"/>
  <c r="M15" i="60"/>
  <c r="M14" i="60"/>
  <c r="K14" i="60" s="1"/>
  <c r="H14" i="60" s="1"/>
  <c r="E14" i="60" s="1"/>
  <c r="M13" i="60"/>
  <c r="J13" i="60" s="1"/>
  <c r="G13" i="60" s="1"/>
  <c r="D13" i="60" s="1"/>
  <c r="M12" i="60"/>
  <c r="K12" i="60" s="1"/>
  <c r="H12" i="60" s="1"/>
  <c r="E12" i="60" s="1"/>
  <c r="M11" i="60"/>
  <c r="M10" i="60"/>
  <c r="K10" i="60" s="1"/>
  <c r="H10" i="60" s="1"/>
  <c r="E10" i="60" s="1"/>
  <c r="M9" i="60"/>
  <c r="K9" i="60" s="1"/>
  <c r="H9" i="60" s="1"/>
  <c r="E9" i="60" s="1"/>
  <c r="M8" i="60"/>
  <c r="K8" i="60" s="1"/>
  <c r="H8" i="60" s="1"/>
  <c r="E8" i="60" s="1"/>
  <c r="M7" i="60"/>
  <c r="K7" i="60" s="1"/>
  <c r="H7" i="60" s="1"/>
  <c r="E7" i="60" s="1"/>
  <c r="M6" i="60"/>
  <c r="K6" i="60" s="1"/>
  <c r="H6" i="60" s="1"/>
  <c r="E6" i="60" s="1"/>
  <c r="K5" i="60"/>
  <c r="H5" i="60" s="1"/>
  <c r="J5" i="60"/>
  <c r="G5" i="60" s="1"/>
  <c r="K30" i="59"/>
  <c r="H30" i="59" s="1"/>
  <c r="E30" i="59" s="1"/>
  <c r="J30" i="59"/>
  <c r="G30" i="59" s="1"/>
  <c r="D30" i="59" s="1"/>
  <c r="K41" i="59"/>
  <c r="H41" i="59" s="1"/>
  <c r="E41" i="59" s="1"/>
  <c r="J41" i="59"/>
  <c r="G41" i="59" s="1"/>
  <c r="D41" i="59" s="1"/>
  <c r="K40" i="59"/>
  <c r="H40" i="59" s="1"/>
  <c r="E40" i="59" s="1"/>
  <c r="J40" i="59"/>
  <c r="G40" i="59" s="1"/>
  <c r="D40" i="59" s="1"/>
  <c r="K39" i="59"/>
  <c r="H39" i="59" s="1"/>
  <c r="E39" i="59" s="1"/>
  <c r="J39" i="59"/>
  <c r="G39" i="59" s="1"/>
  <c r="D39" i="59" s="1"/>
  <c r="K38" i="59"/>
  <c r="H38" i="59" s="1"/>
  <c r="J38" i="59"/>
  <c r="G38" i="59" s="1"/>
  <c r="K36" i="59"/>
  <c r="H36" i="59" s="1"/>
  <c r="E36" i="59" s="1"/>
  <c r="J36" i="59"/>
  <c r="G36" i="59" s="1"/>
  <c r="D36" i="59" s="1"/>
  <c r="K29" i="59"/>
  <c r="H29" i="59" s="1"/>
  <c r="E29" i="59" s="1"/>
  <c r="J29" i="59"/>
  <c r="G29" i="59" s="1"/>
  <c r="D29" i="59" s="1"/>
  <c r="K28" i="59"/>
  <c r="H28" i="59" s="1"/>
  <c r="E28" i="59" s="1"/>
  <c r="J28" i="59"/>
  <c r="G28" i="59" s="1"/>
  <c r="D28" i="59" s="1"/>
  <c r="K27" i="59"/>
  <c r="H27" i="59" s="1"/>
  <c r="E27" i="59" s="1"/>
  <c r="J27" i="59"/>
  <c r="G27" i="59" s="1"/>
  <c r="D27" i="59" s="1"/>
  <c r="K26" i="59"/>
  <c r="H26" i="59" s="1"/>
  <c r="E26" i="59" s="1"/>
  <c r="J26" i="59"/>
  <c r="G26" i="59" s="1"/>
  <c r="D26" i="59" s="1"/>
  <c r="K25" i="59"/>
  <c r="H25" i="59" s="1"/>
  <c r="E25" i="59" s="1"/>
  <c r="J25" i="59"/>
  <c r="G25" i="59" s="1"/>
  <c r="D25" i="59" s="1"/>
  <c r="K24" i="59"/>
  <c r="H24" i="59" s="1"/>
  <c r="E24" i="59" s="1"/>
  <c r="J24" i="59"/>
  <c r="G24" i="59" s="1"/>
  <c r="D24" i="59" s="1"/>
  <c r="K23" i="59"/>
  <c r="H23" i="59" s="1"/>
  <c r="E23" i="59" s="1"/>
  <c r="J23" i="59"/>
  <c r="G23" i="59" s="1"/>
  <c r="D23" i="59" s="1"/>
  <c r="K22" i="59"/>
  <c r="H22" i="59" s="1"/>
  <c r="E22" i="59" s="1"/>
  <c r="J22" i="59"/>
  <c r="G22" i="59" s="1"/>
  <c r="D22" i="59" s="1"/>
  <c r="K21" i="59"/>
  <c r="H21" i="59" s="1"/>
  <c r="E21" i="59" s="1"/>
  <c r="J21" i="59"/>
  <c r="G21" i="59" s="1"/>
  <c r="D21" i="59" s="1"/>
  <c r="K20" i="59"/>
  <c r="H20" i="59" s="1"/>
  <c r="E20" i="59" s="1"/>
  <c r="J20" i="59"/>
  <c r="G20" i="59" s="1"/>
  <c r="D20" i="59" s="1"/>
  <c r="K19" i="59"/>
  <c r="H19" i="59" s="1"/>
  <c r="E19" i="59" s="1"/>
  <c r="J19" i="59"/>
  <c r="G19" i="59" s="1"/>
  <c r="D19" i="59" s="1"/>
  <c r="K18" i="59"/>
  <c r="H18" i="59" s="1"/>
  <c r="E18" i="59" s="1"/>
  <c r="J18" i="59"/>
  <c r="G18" i="59" s="1"/>
  <c r="D18" i="59" s="1"/>
  <c r="K17" i="59"/>
  <c r="H17" i="59" s="1"/>
  <c r="E17" i="59" s="1"/>
  <c r="J17" i="59"/>
  <c r="G17" i="59" s="1"/>
  <c r="D17" i="59" s="1"/>
  <c r="K16" i="59"/>
  <c r="H16" i="59" s="1"/>
  <c r="E16" i="59" s="1"/>
  <c r="J16" i="59"/>
  <c r="G16" i="59" s="1"/>
  <c r="D16" i="59" s="1"/>
  <c r="K15" i="59"/>
  <c r="H15" i="59" s="1"/>
  <c r="E15" i="59" s="1"/>
  <c r="J15" i="59"/>
  <c r="G15" i="59" s="1"/>
  <c r="D15" i="59" s="1"/>
  <c r="K14" i="59"/>
  <c r="H14" i="59" s="1"/>
  <c r="E14" i="59" s="1"/>
  <c r="J14" i="59"/>
  <c r="G14" i="59" s="1"/>
  <c r="D14" i="59" s="1"/>
  <c r="K13" i="59"/>
  <c r="H13" i="59" s="1"/>
  <c r="E13" i="59" s="1"/>
  <c r="J13" i="59"/>
  <c r="G13" i="59" s="1"/>
  <c r="D13" i="59" s="1"/>
  <c r="K12" i="59"/>
  <c r="H12" i="59" s="1"/>
  <c r="E12" i="59" s="1"/>
  <c r="J12" i="59"/>
  <c r="G12" i="59" s="1"/>
  <c r="D12" i="59" s="1"/>
  <c r="K11" i="59"/>
  <c r="H11" i="59" s="1"/>
  <c r="E11" i="59" s="1"/>
  <c r="J11" i="59"/>
  <c r="G11" i="59" s="1"/>
  <c r="D11" i="59" s="1"/>
  <c r="K10" i="59"/>
  <c r="H10" i="59" s="1"/>
  <c r="E10" i="59" s="1"/>
  <c r="J10" i="59"/>
  <c r="G10" i="59" s="1"/>
  <c r="D10" i="59" s="1"/>
  <c r="U9" i="59"/>
  <c r="S9" i="59"/>
  <c r="K9" i="59"/>
  <c r="H9" i="59" s="1"/>
  <c r="E9" i="59" s="1"/>
  <c r="J9" i="59"/>
  <c r="G9" i="59" s="1"/>
  <c r="D9" i="59" s="1"/>
  <c r="K8" i="59"/>
  <c r="H8" i="59" s="1"/>
  <c r="E8" i="59" s="1"/>
  <c r="J8" i="59"/>
  <c r="G8" i="59" s="1"/>
  <c r="D8" i="59" s="1"/>
  <c r="K7" i="59"/>
  <c r="H7" i="59" s="1"/>
  <c r="E7" i="59" s="1"/>
  <c r="J7" i="59"/>
  <c r="G7" i="59" s="1"/>
  <c r="D7" i="59" s="1"/>
  <c r="K6" i="59"/>
  <c r="H6" i="59" s="1"/>
  <c r="E6" i="59" s="1"/>
  <c r="J6" i="59"/>
  <c r="G6" i="59" s="1"/>
  <c r="D6" i="59" s="1"/>
  <c r="K5" i="59"/>
  <c r="H5" i="59" s="1"/>
  <c r="E5" i="59" s="1"/>
  <c r="J5" i="59"/>
  <c r="G5" i="59" s="1"/>
  <c r="D5" i="59" s="1"/>
  <c r="AG8" i="58"/>
  <c r="AG9" i="58"/>
  <c r="AG10" i="58"/>
  <c r="AG11" i="58"/>
  <c r="AG12" i="58"/>
  <c r="AG13" i="58"/>
  <c r="AG14" i="58"/>
  <c r="AG15" i="58"/>
  <c r="AG16" i="58"/>
  <c r="AG17" i="58"/>
  <c r="AG18" i="58"/>
  <c r="AG19" i="58"/>
  <c r="AG20" i="58"/>
  <c r="AG21" i="58"/>
  <c r="AG22" i="58"/>
  <c r="AG23" i="58"/>
  <c r="AG24" i="58"/>
  <c r="AG25" i="58"/>
  <c r="AG26" i="58"/>
  <c r="AG27" i="58"/>
  <c r="AG28" i="58"/>
  <c r="AG29" i="58"/>
  <c r="AG30" i="58"/>
  <c r="AG31" i="58"/>
  <c r="AG32" i="58"/>
  <c r="AG33" i="58"/>
  <c r="AG34" i="58"/>
  <c r="AG35" i="58"/>
  <c r="AG36" i="58"/>
  <c r="AG37" i="58"/>
  <c r="AG38" i="58"/>
  <c r="AG39" i="58"/>
  <c r="AG40" i="58"/>
  <c r="AG41" i="58"/>
  <c r="AG42" i="58"/>
  <c r="AG43" i="58"/>
  <c r="AG44" i="58"/>
  <c r="AG45" i="58"/>
  <c r="AG46" i="58"/>
  <c r="AG47" i="58"/>
  <c r="AG48" i="58"/>
  <c r="AG49" i="58"/>
  <c r="AG50" i="58"/>
  <c r="AG7" i="58"/>
  <c r="S51" i="58"/>
  <c r="P51" i="58" s="1"/>
  <c r="R51" i="58"/>
  <c r="O51" i="58" s="1"/>
  <c r="S50" i="58"/>
  <c r="R50" i="58"/>
  <c r="O50" i="58" s="1"/>
  <c r="P50" i="58"/>
  <c r="S49" i="58"/>
  <c r="P49" i="58" s="1"/>
  <c r="R49" i="58"/>
  <c r="O49" i="58" s="1"/>
  <c r="S48" i="58"/>
  <c r="P48" i="58" s="1"/>
  <c r="R48" i="58"/>
  <c r="O48" i="58" s="1"/>
  <c r="S47" i="58"/>
  <c r="P47" i="58" s="1"/>
  <c r="R47" i="58"/>
  <c r="O47" i="58" s="1"/>
  <c r="S46" i="58"/>
  <c r="P46" i="58" s="1"/>
  <c r="R46" i="58"/>
  <c r="O46" i="58" s="1"/>
  <c r="S45" i="58"/>
  <c r="P45" i="58" s="1"/>
  <c r="R45" i="58"/>
  <c r="O45" i="58" s="1"/>
  <c r="S44" i="58"/>
  <c r="P44" i="58" s="1"/>
  <c r="R44" i="58"/>
  <c r="O44" i="58" s="1"/>
  <c r="S43" i="58"/>
  <c r="P43" i="58" s="1"/>
  <c r="R43" i="58"/>
  <c r="O43" i="58" s="1"/>
  <c r="S42" i="58"/>
  <c r="P42" i="58" s="1"/>
  <c r="R42" i="58"/>
  <c r="O42" i="58" s="1"/>
  <c r="S41" i="58"/>
  <c r="P41" i="58" s="1"/>
  <c r="R41" i="58"/>
  <c r="O41" i="58" s="1"/>
  <c r="S40" i="58"/>
  <c r="P40" i="58" s="1"/>
  <c r="R40" i="58"/>
  <c r="O40" i="58" s="1"/>
  <c r="S39" i="58"/>
  <c r="P39" i="58" s="1"/>
  <c r="R39" i="58"/>
  <c r="O39" i="58" s="1"/>
  <c r="S38" i="58"/>
  <c r="P38" i="58" s="1"/>
  <c r="R38" i="58"/>
  <c r="O38" i="58" s="1"/>
  <c r="S37" i="58"/>
  <c r="P37" i="58" s="1"/>
  <c r="R37" i="58"/>
  <c r="O37" i="58" s="1"/>
  <c r="S36" i="58"/>
  <c r="P36" i="58" s="1"/>
  <c r="R36" i="58"/>
  <c r="O36" i="58" s="1"/>
  <c r="S35" i="58"/>
  <c r="P35" i="58" s="1"/>
  <c r="R35" i="58"/>
  <c r="O35" i="58" s="1"/>
  <c r="S34" i="58"/>
  <c r="P34" i="58" s="1"/>
  <c r="R34" i="58"/>
  <c r="O34" i="58" s="1"/>
  <c r="S33" i="58"/>
  <c r="P33" i="58" s="1"/>
  <c r="R33" i="58"/>
  <c r="O33" i="58" s="1"/>
  <c r="S32" i="58"/>
  <c r="P32" i="58" s="1"/>
  <c r="R32" i="58"/>
  <c r="O32" i="58" s="1"/>
  <c r="S31" i="58"/>
  <c r="P31" i="58" s="1"/>
  <c r="R31" i="58"/>
  <c r="O31" i="58" s="1"/>
  <c r="S30" i="58"/>
  <c r="P30" i="58" s="1"/>
  <c r="R30" i="58"/>
  <c r="O30" i="58" s="1"/>
  <c r="S29" i="58"/>
  <c r="P29" i="58" s="1"/>
  <c r="R29" i="58"/>
  <c r="O29" i="58" s="1"/>
  <c r="S28" i="58"/>
  <c r="P28" i="58" s="1"/>
  <c r="R28" i="58"/>
  <c r="O28" i="58" s="1"/>
  <c r="S27" i="58"/>
  <c r="P27" i="58" s="1"/>
  <c r="R27" i="58"/>
  <c r="O27" i="58" s="1"/>
  <c r="S26" i="58"/>
  <c r="P26" i="58" s="1"/>
  <c r="R26" i="58"/>
  <c r="O26" i="58" s="1"/>
  <c r="S25" i="58"/>
  <c r="P25" i="58" s="1"/>
  <c r="R25" i="58"/>
  <c r="O25" i="58" s="1"/>
  <c r="S24" i="58"/>
  <c r="P24" i="58" s="1"/>
  <c r="R24" i="58"/>
  <c r="O24" i="58" s="1"/>
  <c r="S23" i="58"/>
  <c r="P23" i="58" s="1"/>
  <c r="R23" i="58"/>
  <c r="O23" i="58" s="1"/>
  <c r="S22" i="58"/>
  <c r="P22" i="58" s="1"/>
  <c r="R22" i="58"/>
  <c r="O22" i="58" s="1"/>
  <c r="S21" i="58"/>
  <c r="P21" i="58" s="1"/>
  <c r="R21" i="58"/>
  <c r="O21" i="58" s="1"/>
  <c r="S20" i="58"/>
  <c r="P20" i="58" s="1"/>
  <c r="R20" i="58"/>
  <c r="O20" i="58" s="1"/>
  <c r="S19" i="58"/>
  <c r="P19" i="58" s="1"/>
  <c r="R19" i="58"/>
  <c r="O19" i="58"/>
  <c r="S18" i="58"/>
  <c r="P18" i="58" s="1"/>
  <c r="R18" i="58"/>
  <c r="O18" i="58" s="1"/>
  <c r="S17" i="58"/>
  <c r="P17" i="58" s="1"/>
  <c r="R17" i="58"/>
  <c r="O17" i="58" s="1"/>
  <c r="S16" i="58"/>
  <c r="P16" i="58" s="1"/>
  <c r="R16" i="58"/>
  <c r="O16" i="58" s="1"/>
  <c r="S15" i="58"/>
  <c r="P15" i="58" s="1"/>
  <c r="R15" i="58"/>
  <c r="O15" i="58" s="1"/>
  <c r="S14" i="58"/>
  <c r="P14" i="58" s="1"/>
  <c r="R14" i="58"/>
  <c r="O14" i="58" s="1"/>
  <c r="S13" i="58"/>
  <c r="P13" i="58" s="1"/>
  <c r="R13" i="58"/>
  <c r="O13" i="58" s="1"/>
  <c r="S12" i="58"/>
  <c r="P12" i="58" s="1"/>
  <c r="R12" i="58"/>
  <c r="O12" i="58" s="1"/>
  <c r="S11" i="58"/>
  <c r="P11" i="58" s="1"/>
  <c r="R11" i="58"/>
  <c r="O11" i="58"/>
  <c r="S10" i="58"/>
  <c r="P10" i="58" s="1"/>
  <c r="R10" i="58"/>
  <c r="O10" i="58" s="1"/>
  <c r="S9" i="58"/>
  <c r="P9" i="58" s="1"/>
  <c r="R9" i="58"/>
  <c r="O9" i="58" s="1"/>
  <c r="S8" i="58"/>
  <c r="P8" i="58" s="1"/>
  <c r="R8" i="58"/>
  <c r="O8" i="58" s="1"/>
  <c r="S7" i="58"/>
  <c r="P7" i="58" s="1"/>
  <c r="R7" i="58"/>
  <c r="O7" i="58" s="1"/>
  <c r="M51" i="58"/>
  <c r="K51" i="58" s="1"/>
  <c r="H51" i="58" s="1"/>
  <c r="E51" i="58" s="1"/>
  <c r="K49" i="58"/>
  <c r="H49" i="58" s="1"/>
  <c r="E49" i="58" s="1"/>
  <c r="K48" i="58"/>
  <c r="H48" i="58" s="1"/>
  <c r="E48" i="58" s="1"/>
  <c r="J48" i="58"/>
  <c r="G48" i="58" s="1"/>
  <c r="D48" i="58" s="1"/>
  <c r="K47" i="58"/>
  <c r="H47" i="58" s="1"/>
  <c r="E47" i="58" s="1"/>
  <c r="J47" i="58"/>
  <c r="G47" i="58" s="1"/>
  <c r="D47" i="58" s="1"/>
  <c r="K45" i="58"/>
  <c r="H45" i="58" s="1"/>
  <c r="E45" i="58" s="1"/>
  <c r="K44" i="58"/>
  <c r="H44" i="58" s="1"/>
  <c r="E44" i="58" s="1"/>
  <c r="J44" i="58"/>
  <c r="G44" i="58" s="1"/>
  <c r="D44" i="58" s="1"/>
  <c r="K43" i="58"/>
  <c r="H43" i="58" s="1"/>
  <c r="E43" i="58" s="1"/>
  <c r="J43" i="58"/>
  <c r="G43" i="58" s="1"/>
  <c r="D43" i="58" s="1"/>
  <c r="K41" i="58"/>
  <c r="H41" i="58" s="1"/>
  <c r="E41" i="58" s="1"/>
  <c r="K40" i="58"/>
  <c r="H40" i="58" s="1"/>
  <c r="E40" i="58" s="1"/>
  <c r="J40" i="58"/>
  <c r="G40" i="58" s="1"/>
  <c r="D40" i="58" s="1"/>
  <c r="K39" i="58"/>
  <c r="H39" i="58" s="1"/>
  <c r="E39" i="58" s="1"/>
  <c r="J39" i="58"/>
  <c r="G39" i="58" s="1"/>
  <c r="D39" i="58" s="1"/>
  <c r="K36" i="58"/>
  <c r="H36" i="58" s="1"/>
  <c r="E36" i="58" s="1"/>
  <c r="J36" i="58"/>
  <c r="G36" i="58" s="1"/>
  <c r="D36" i="58" s="1"/>
  <c r="K35" i="58"/>
  <c r="H35" i="58" s="1"/>
  <c r="E35" i="58" s="1"/>
  <c r="J35" i="58"/>
  <c r="G35" i="58" s="1"/>
  <c r="D35" i="58" s="1"/>
  <c r="J34" i="58"/>
  <c r="G34" i="58" s="1"/>
  <c r="D34" i="58" s="1"/>
  <c r="K33" i="58"/>
  <c r="H33" i="58" s="1"/>
  <c r="E33" i="58" s="1"/>
  <c r="K32" i="58"/>
  <c r="H32" i="58" s="1"/>
  <c r="E32" i="58" s="1"/>
  <c r="K31" i="58"/>
  <c r="H31" i="58" s="1"/>
  <c r="E31" i="58" s="1"/>
  <c r="J31" i="58"/>
  <c r="G31" i="58" s="1"/>
  <c r="D31" i="58" s="1"/>
  <c r="J30" i="58"/>
  <c r="G30" i="58" s="1"/>
  <c r="D30" i="58" s="1"/>
  <c r="K28" i="58"/>
  <c r="H28" i="58" s="1"/>
  <c r="E28" i="58" s="1"/>
  <c r="J28" i="58"/>
  <c r="G28" i="58" s="1"/>
  <c r="D28" i="58" s="1"/>
  <c r="K27" i="58"/>
  <c r="H27" i="58" s="1"/>
  <c r="E27" i="58" s="1"/>
  <c r="J27" i="58"/>
  <c r="G27" i="58" s="1"/>
  <c r="D27" i="58" s="1"/>
  <c r="J26" i="58"/>
  <c r="G26" i="58" s="1"/>
  <c r="D26" i="58" s="1"/>
  <c r="K25" i="58"/>
  <c r="H25" i="58" s="1"/>
  <c r="E25" i="58" s="1"/>
  <c r="K24" i="58"/>
  <c r="H24" i="58" s="1"/>
  <c r="E24" i="58" s="1"/>
  <c r="K23" i="58"/>
  <c r="H23" i="58" s="1"/>
  <c r="E23" i="58" s="1"/>
  <c r="J23" i="58"/>
  <c r="G23" i="58" s="1"/>
  <c r="D23" i="58" s="1"/>
  <c r="J22" i="58"/>
  <c r="G22" i="58" s="1"/>
  <c r="D22" i="58" s="1"/>
  <c r="K20" i="58"/>
  <c r="H20" i="58" s="1"/>
  <c r="E20" i="58" s="1"/>
  <c r="J20" i="58"/>
  <c r="G20" i="58" s="1"/>
  <c r="D20" i="58" s="1"/>
  <c r="K19" i="58"/>
  <c r="H19" i="58" s="1"/>
  <c r="E19" i="58" s="1"/>
  <c r="J19" i="58"/>
  <c r="G19" i="58" s="1"/>
  <c r="D19" i="58" s="1"/>
  <c r="J18" i="58"/>
  <c r="G18" i="58" s="1"/>
  <c r="D18" i="58" s="1"/>
  <c r="K17" i="58"/>
  <c r="H17" i="58" s="1"/>
  <c r="E17" i="58" s="1"/>
  <c r="K16" i="58"/>
  <c r="H16" i="58" s="1"/>
  <c r="E16" i="58" s="1"/>
  <c r="K15" i="58"/>
  <c r="H15" i="58" s="1"/>
  <c r="E15" i="58" s="1"/>
  <c r="J15" i="58"/>
  <c r="G15" i="58" s="1"/>
  <c r="D15" i="58" s="1"/>
  <c r="J14" i="58"/>
  <c r="G14" i="58" s="1"/>
  <c r="D14" i="58" s="1"/>
  <c r="K12" i="58"/>
  <c r="H12" i="58" s="1"/>
  <c r="E12" i="58" s="1"/>
  <c r="J12" i="58"/>
  <c r="G12" i="58" s="1"/>
  <c r="D12" i="58" s="1"/>
  <c r="K11" i="58"/>
  <c r="H11" i="58" s="1"/>
  <c r="J11" i="58"/>
  <c r="G11" i="58" s="1"/>
  <c r="K10" i="58"/>
  <c r="H10" i="58" s="1"/>
  <c r="E10" i="58" s="1"/>
  <c r="K9" i="58"/>
  <c r="H9" i="58" s="1"/>
  <c r="E9" i="58" s="1"/>
  <c r="J9" i="58"/>
  <c r="G9" i="58" s="1"/>
  <c r="D9" i="58" s="1"/>
  <c r="J8" i="58"/>
  <c r="G8" i="58" s="1"/>
  <c r="D8" i="58" s="1"/>
  <c r="K33" i="59" l="1"/>
  <c r="H33" i="59" s="1"/>
  <c r="E33" i="59" s="1"/>
  <c r="J33" i="59"/>
  <c r="G33" i="59" s="1"/>
  <c r="D33" i="59" s="1"/>
  <c r="K35" i="60"/>
  <c r="H35" i="60" s="1"/>
  <c r="E35" i="60" s="1"/>
  <c r="J9" i="60"/>
  <c r="G9" i="60" s="1"/>
  <c r="D9" i="60" s="1"/>
  <c r="K29" i="60"/>
  <c r="H29" i="60" s="1"/>
  <c r="E29" i="60" s="1"/>
  <c r="K42" i="60"/>
  <c r="H42" i="60" s="1"/>
  <c r="E42" i="60" s="1"/>
  <c r="U32" i="68"/>
  <c r="K19" i="60"/>
  <c r="H19" i="60" s="1"/>
  <c r="E19" i="60" s="1"/>
  <c r="J6" i="60"/>
  <c r="G6" i="60" s="1"/>
  <c r="D6" i="60" s="1"/>
  <c r="J27" i="60"/>
  <c r="G27" i="60" s="1"/>
  <c r="D27" i="60" s="1"/>
  <c r="J39" i="60"/>
  <c r="G39" i="60" s="1"/>
  <c r="D39" i="60" s="1"/>
  <c r="J11" i="60"/>
  <c r="G11" i="60" s="1"/>
  <c r="D11" i="60" s="1"/>
  <c r="K11" i="60"/>
  <c r="H11" i="60" s="1"/>
  <c r="E11" i="60" s="1"/>
  <c r="K15" i="60"/>
  <c r="H15" i="60" s="1"/>
  <c r="E15" i="60" s="1"/>
  <c r="J15" i="60"/>
  <c r="G15" i="60" s="1"/>
  <c r="D15" i="60" s="1"/>
  <c r="J28" i="60"/>
  <c r="G28" i="60" s="1"/>
  <c r="K28" i="60"/>
  <c r="H28" i="60" s="1"/>
  <c r="J51" i="58"/>
  <c r="G51" i="58" s="1"/>
  <c r="D51" i="58" s="1"/>
  <c r="AG51" i="58"/>
  <c r="U28" i="68"/>
  <c r="U24" i="68"/>
  <c r="H24" i="70"/>
  <c r="E24" i="70" s="1"/>
  <c r="H6" i="70"/>
  <c r="E6" i="70" s="1"/>
  <c r="G17" i="62"/>
  <c r="D17" i="62" s="1"/>
  <c r="G13" i="62"/>
  <c r="D13" i="62" s="1"/>
  <c r="G9" i="62"/>
  <c r="D9" i="62" s="1"/>
  <c r="G7" i="62"/>
  <c r="D7" i="62" s="1"/>
  <c r="E20" i="70"/>
  <c r="E28" i="70"/>
  <c r="E36" i="70"/>
  <c r="I37" i="70"/>
  <c r="F37" i="70" s="1"/>
  <c r="I29" i="70"/>
  <c r="F29" i="70" s="1"/>
  <c r="K13" i="60"/>
  <c r="H13" i="60" s="1"/>
  <c r="E13" i="60" s="1"/>
  <c r="J20" i="60"/>
  <c r="G20" i="60" s="1"/>
  <c r="D20" i="60" s="1"/>
  <c r="J23" i="60"/>
  <c r="G23" i="60" s="1"/>
  <c r="D23" i="60" s="1"/>
  <c r="J26" i="60"/>
  <c r="G26" i="60" s="1"/>
  <c r="D26" i="60" s="1"/>
  <c r="J33" i="60"/>
  <c r="G33" i="60" s="1"/>
  <c r="D33" i="60" s="1"/>
  <c r="K38" i="60"/>
  <c r="H38" i="60" s="1"/>
  <c r="E38" i="60" s="1"/>
  <c r="K40" i="60"/>
  <c r="H40" i="60" s="1"/>
  <c r="E40" i="60" s="1"/>
  <c r="E5" i="62"/>
  <c r="E9" i="62"/>
  <c r="E13" i="62"/>
  <c r="E17" i="62"/>
  <c r="H14" i="62"/>
  <c r="E14" i="62" s="1"/>
  <c r="H10" i="62"/>
  <c r="E10" i="62" s="1"/>
  <c r="AC51" i="65"/>
  <c r="E16" i="70"/>
  <c r="E26" i="70"/>
  <c r="H27" i="70"/>
  <c r="E27" i="70" s="1"/>
  <c r="J51" i="65"/>
  <c r="G51" i="65" s="1"/>
  <c r="D51" i="65" s="1"/>
  <c r="K24" i="68"/>
  <c r="H24" i="68" s="1"/>
  <c r="E12" i="70"/>
  <c r="E32" i="70"/>
  <c r="F33" i="70"/>
  <c r="I40" i="70"/>
  <c r="F40" i="70" s="1"/>
  <c r="I38" i="70"/>
  <c r="F38" i="70" s="1"/>
  <c r="I34" i="70"/>
  <c r="F34" i="70" s="1"/>
  <c r="I30" i="70"/>
  <c r="F30" i="70" s="1"/>
  <c r="I26" i="70"/>
  <c r="F26" i="70" s="1"/>
  <c r="I22" i="70"/>
  <c r="F22" i="70" s="1"/>
  <c r="I18" i="70"/>
  <c r="F18" i="70" s="1"/>
  <c r="I14" i="70"/>
  <c r="F14" i="70" s="1"/>
  <c r="I10" i="70"/>
  <c r="F10" i="70" s="1"/>
  <c r="I6" i="70"/>
  <c r="F6" i="70" s="1"/>
  <c r="K196" i="72"/>
  <c r="H196" i="72" s="1"/>
  <c r="E196" i="72" s="1"/>
  <c r="K197" i="72"/>
  <c r="H197" i="72" s="1"/>
  <c r="E197" i="72" s="1"/>
  <c r="L196" i="72"/>
  <c r="I196" i="72" s="1"/>
  <c r="F196" i="72" s="1"/>
  <c r="L197" i="72"/>
  <c r="I197" i="72" s="1"/>
  <c r="F197" i="72" s="1"/>
  <c r="F27" i="70"/>
  <c r="E13" i="70"/>
  <c r="E17" i="70"/>
  <c r="E21" i="70"/>
  <c r="E25" i="70"/>
  <c r="F7" i="70"/>
  <c r="E9" i="70"/>
  <c r="F13" i="70"/>
  <c r="F17" i="70"/>
  <c r="F21" i="70"/>
  <c r="F25" i="70"/>
  <c r="E29" i="70"/>
  <c r="E33" i="70"/>
  <c r="E37" i="70"/>
  <c r="F39" i="70"/>
  <c r="E5" i="70"/>
  <c r="AM38" i="70"/>
  <c r="AM39" i="70"/>
  <c r="K38" i="70"/>
  <c r="K39" i="70"/>
  <c r="AK39" i="69"/>
  <c r="AK38" i="69"/>
  <c r="L39" i="69"/>
  <c r="I39" i="69" s="1"/>
  <c r="F39" i="69" s="1"/>
  <c r="L38" i="69"/>
  <c r="I38" i="69" s="1"/>
  <c r="F38" i="69" s="1"/>
  <c r="H12" i="68"/>
  <c r="E12" i="68" s="1"/>
  <c r="H7" i="68"/>
  <c r="E7" i="68" s="1"/>
  <c r="H42" i="68"/>
  <c r="E42" i="68" s="1"/>
  <c r="E40" i="68"/>
  <c r="H26" i="68"/>
  <c r="E26" i="68" s="1"/>
  <c r="E22" i="68"/>
  <c r="E30" i="68"/>
  <c r="E21" i="68"/>
  <c r="E34" i="68"/>
  <c r="E38" i="68"/>
  <c r="E8" i="68"/>
  <c r="E10" i="68"/>
  <c r="E14" i="68"/>
  <c r="E16" i="68"/>
  <c r="E25" i="68"/>
  <c r="E29" i="68"/>
  <c r="E36" i="68"/>
  <c r="E41" i="68"/>
  <c r="J25" i="68"/>
  <c r="G25" i="68" s="1"/>
  <c r="D25" i="68" s="1"/>
  <c r="J41" i="68"/>
  <c r="G41" i="68" s="1"/>
  <c r="D41" i="68" s="1"/>
  <c r="J32" i="68"/>
  <c r="G32" i="68" s="1"/>
  <c r="J8" i="68"/>
  <c r="G8" i="68" s="1"/>
  <c r="D8" i="68" s="1"/>
  <c r="J12" i="68"/>
  <c r="G12" i="68" s="1"/>
  <c r="D12" i="68" s="1"/>
  <c r="J21" i="68"/>
  <c r="G21" i="68" s="1"/>
  <c r="D21" i="68" s="1"/>
  <c r="J27" i="68"/>
  <c r="G27" i="68" s="1"/>
  <c r="D27" i="68" s="1"/>
  <c r="J29" i="68"/>
  <c r="G29" i="68" s="1"/>
  <c r="D29" i="68" s="1"/>
  <c r="J7" i="68"/>
  <c r="G7" i="68" s="1"/>
  <c r="D7" i="68" s="1"/>
  <c r="J11" i="68"/>
  <c r="G11" i="68" s="1"/>
  <c r="D11" i="68" s="1"/>
  <c r="J15" i="68"/>
  <c r="G15" i="68" s="1"/>
  <c r="D15" i="68" s="1"/>
  <c r="J20" i="68"/>
  <c r="G20" i="68" s="1"/>
  <c r="D20" i="68" s="1"/>
  <c r="J26" i="68"/>
  <c r="G26" i="68" s="1"/>
  <c r="D26" i="68" s="1"/>
  <c r="J28" i="68"/>
  <c r="G28" i="68" s="1"/>
  <c r="J34" i="68"/>
  <c r="G34" i="68" s="1"/>
  <c r="D34" i="68" s="1"/>
  <c r="J39" i="68"/>
  <c r="G39" i="68" s="1"/>
  <c r="D39" i="68" s="1"/>
  <c r="J43" i="68"/>
  <c r="G43" i="68" s="1"/>
  <c r="D43" i="68" s="1"/>
  <c r="H51" i="65"/>
  <c r="E51" i="65" s="1"/>
  <c r="D8" i="62"/>
  <c r="D12" i="62"/>
  <c r="D16" i="62"/>
  <c r="D20" i="62"/>
  <c r="E20" i="62"/>
  <c r="D18" i="62"/>
  <c r="D10" i="62"/>
  <c r="E19" i="62"/>
  <c r="E11" i="62"/>
  <c r="E7" i="62"/>
  <c r="E6" i="62"/>
  <c r="D14" i="62"/>
  <c r="E15" i="62"/>
  <c r="D19" i="62"/>
  <c r="D15" i="62"/>
  <c r="D11" i="62"/>
  <c r="D5" i="62"/>
  <c r="E8" i="62"/>
  <c r="E12" i="62"/>
  <c r="E16" i="62"/>
  <c r="E18" i="62"/>
  <c r="D6" i="62"/>
  <c r="J43" i="60"/>
  <c r="G43" i="60" s="1"/>
  <c r="D43" i="60" s="1"/>
  <c r="J7" i="60"/>
  <c r="G7" i="60" s="1"/>
  <c r="D7" i="60" s="1"/>
  <c r="J10" i="60"/>
  <c r="G10" i="60" s="1"/>
  <c r="D10" i="60" s="1"/>
  <c r="J21" i="60"/>
  <c r="G21" i="60" s="1"/>
  <c r="D21" i="60" s="1"/>
  <c r="J34" i="60"/>
  <c r="G34" i="60" s="1"/>
  <c r="D34" i="60" s="1"/>
  <c r="J14" i="60"/>
  <c r="G14" i="60" s="1"/>
  <c r="D14" i="60" s="1"/>
  <c r="K31" i="60"/>
  <c r="H31" i="60" s="1"/>
  <c r="E31" i="60" s="1"/>
  <c r="K25" i="60"/>
  <c r="H25" i="60" s="1"/>
  <c r="E25" i="60" s="1"/>
  <c r="J12" i="60"/>
  <c r="G12" i="60" s="1"/>
  <c r="D12" i="60" s="1"/>
  <c r="J24" i="60"/>
  <c r="G24" i="60" s="1"/>
  <c r="J30" i="60"/>
  <c r="G30" i="60" s="1"/>
  <c r="D30" i="60" s="1"/>
  <c r="J36" i="60"/>
  <c r="G36" i="60" s="1"/>
  <c r="D36" i="60" s="1"/>
  <c r="J41" i="60"/>
  <c r="G41" i="60" s="1"/>
  <c r="D41" i="60" s="1"/>
  <c r="J8" i="60"/>
  <c r="G8" i="60" s="1"/>
  <c r="D8" i="60" s="1"/>
  <c r="J16" i="60"/>
  <c r="G16" i="60" s="1"/>
  <c r="D16" i="60" s="1"/>
  <c r="J22" i="60"/>
  <c r="G22" i="60" s="1"/>
  <c r="D22" i="60" s="1"/>
  <c r="J32" i="60"/>
  <c r="G32" i="60" s="1"/>
  <c r="K32" i="59"/>
  <c r="H32" i="59" s="1"/>
  <c r="E32" i="59" s="1"/>
  <c r="J32" i="59"/>
  <c r="G32" i="59" s="1"/>
  <c r="D32" i="59" s="1"/>
  <c r="K31" i="59"/>
  <c r="H31" i="59" s="1"/>
  <c r="E31" i="59" s="1"/>
  <c r="J31" i="59"/>
  <c r="G31" i="59" s="1"/>
  <c r="D31" i="59" s="1"/>
  <c r="J7" i="58"/>
  <c r="G7" i="58" s="1"/>
  <c r="D7" i="58" s="1"/>
  <c r="J13" i="58"/>
  <c r="G13" i="58" s="1"/>
  <c r="D13" i="58" s="1"/>
  <c r="J21" i="58"/>
  <c r="G21" i="58" s="1"/>
  <c r="D21" i="58" s="1"/>
  <c r="J29" i="58"/>
  <c r="G29" i="58" s="1"/>
  <c r="D29" i="58" s="1"/>
  <c r="K42" i="58"/>
  <c r="H42" i="58" s="1"/>
  <c r="E42" i="58" s="1"/>
  <c r="J42" i="58"/>
  <c r="G42" i="58" s="1"/>
  <c r="D42" i="58" s="1"/>
  <c r="K22" i="58"/>
  <c r="H22" i="58" s="1"/>
  <c r="E22" i="58" s="1"/>
  <c r="J17" i="58"/>
  <c r="G17" i="58" s="1"/>
  <c r="D17" i="58" s="1"/>
  <c r="J25" i="58"/>
  <c r="G25" i="58" s="1"/>
  <c r="D25" i="58" s="1"/>
  <c r="K50" i="58"/>
  <c r="H50" i="58" s="1"/>
  <c r="E50" i="58" s="1"/>
  <c r="J50" i="58"/>
  <c r="G50" i="58" s="1"/>
  <c r="D50" i="58" s="1"/>
  <c r="J37" i="58"/>
  <c r="G37" i="58" s="1"/>
  <c r="D37" i="58" s="1"/>
  <c r="K8" i="58"/>
  <c r="H8" i="58" s="1"/>
  <c r="E8" i="58" s="1"/>
  <c r="K14" i="58"/>
  <c r="H14" i="58" s="1"/>
  <c r="E14" i="58" s="1"/>
  <c r="K30" i="58"/>
  <c r="H30" i="58" s="1"/>
  <c r="E30" i="58" s="1"/>
  <c r="J41" i="58"/>
  <c r="G41" i="58" s="1"/>
  <c r="D41" i="58" s="1"/>
  <c r="K46" i="58"/>
  <c r="H46" i="58" s="1"/>
  <c r="E46" i="58" s="1"/>
  <c r="J46" i="58"/>
  <c r="G46" i="58" s="1"/>
  <c r="D46" i="58" s="1"/>
  <c r="J33" i="58"/>
  <c r="G33" i="58" s="1"/>
  <c r="D33" i="58" s="1"/>
  <c r="J45" i="58"/>
  <c r="G45" i="58" s="1"/>
  <c r="D45" i="58" s="1"/>
  <c r="K7" i="58"/>
  <c r="H7" i="58" s="1"/>
  <c r="E7" i="58" s="1"/>
  <c r="J10" i="58"/>
  <c r="G10" i="58" s="1"/>
  <c r="D10" i="58" s="1"/>
  <c r="K13" i="58"/>
  <c r="H13" i="58" s="1"/>
  <c r="E13" i="58" s="1"/>
  <c r="J16" i="58"/>
  <c r="G16" i="58" s="1"/>
  <c r="D16" i="58" s="1"/>
  <c r="K18" i="58"/>
  <c r="H18" i="58" s="1"/>
  <c r="E18" i="58" s="1"/>
  <c r="K21" i="58"/>
  <c r="H21" i="58" s="1"/>
  <c r="E21" i="58" s="1"/>
  <c r="J24" i="58"/>
  <c r="G24" i="58" s="1"/>
  <c r="D24" i="58" s="1"/>
  <c r="K26" i="58"/>
  <c r="H26" i="58" s="1"/>
  <c r="E26" i="58" s="1"/>
  <c r="K29" i="58"/>
  <c r="H29" i="58" s="1"/>
  <c r="E29" i="58" s="1"/>
  <c r="J32" i="58"/>
  <c r="G32" i="58" s="1"/>
  <c r="D32" i="58" s="1"/>
  <c r="K34" i="58"/>
  <c r="H34" i="58" s="1"/>
  <c r="E34" i="58" s="1"/>
  <c r="K37" i="58"/>
  <c r="H37" i="58" s="1"/>
  <c r="E37" i="58" s="1"/>
  <c r="K38" i="58"/>
  <c r="H38" i="58" s="1"/>
  <c r="E38" i="58" s="1"/>
  <c r="J38" i="58"/>
  <c r="G38" i="58" s="1"/>
  <c r="D38" i="58" s="1"/>
  <c r="J49" i="58"/>
  <c r="G49" i="58" s="1"/>
  <c r="D49" i="58" s="1"/>
  <c r="M39" i="57"/>
  <c r="K39" i="57" s="1"/>
  <c r="H39" i="57" s="1"/>
  <c r="E39" i="57" s="1"/>
  <c r="M38" i="57"/>
  <c r="K38" i="57" s="1"/>
  <c r="H38" i="57" s="1"/>
  <c r="E38" i="57" s="1"/>
  <c r="M41" i="57"/>
  <c r="K41" i="57" s="1"/>
  <c r="H41" i="57" s="1"/>
  <c r="E41" i="57" s="1"/>
  <c r="M42" i="57"/>
  <c r="K42" i="57" s="1"/>
  <c r="H42" i="57" s="1"/>
  <c r="E42" i="57" s="1"/>
  <c r="M43" i="57"/>
  <c r="J43" i="57" s="1"/>
  <c r="G43" i="57" s="1"/>
  <c r="D43" i="57" s="1"/>
  <c r="M40" i="57"/>
  <c r="K40" i="57" s="1"/>
  <c r="H40" i="57" s="1"/>
  <c r="E40" i="57" s="1"/>
  <c r="M19" i="57"/>
  <c r="K19" i="57" s="1"/>
  <c r="H19" i="57" s="1"/>
  <c r="E19" i="57" s="1"/>
  <c r="M20" i="57"/>
  <c r="K20" i="57" s="1"/>
  <c r="H20" i="57" s="1"/>
  <c r="E20" i="57" s="1"/>
  <c r="M21" i="57"/>
  <c r="K21" i="57" s="1"/>
  <c r="H21" i="57" s="1"/>
  <c r="E21" i="57" s="1"/>
  <c r="M22" i="57"/>
  <c r="K22" i="57" s="1"/>
  <c r="H22" i="57" s="1"/>
  <c r="E22" i="57" s="1"/>
  <c r="M23" i="57"/>
  <c r="J23" i="57" s="1"/>
  <c r="G23" i="57" s="1"/>
  <c r="D23" i="57" s="1"/>
  <c r="M24" i="57"/>
  <c r="K24" i="57" s="1"/>
  <c r="H24" i="57" s="1"/>
  <c r="M25" i="57"/>
  <c r="K25" i="57" s="1"/>
  <c r="H25" i="57" s="1"/>
  <c r="E25" i="57" s="1"/>
  <c r="M26" i="57"/>
  <c r="K26" i="57" s="1"/>
  <c r="H26" i="57" s="1"/>
  <c r="E26" i="57" s="1"/>
  <c r="M27" i="57"/>
  <c r="J27" i="57" s="1"/>
  <c r="G27" i="57" s="1"/>
  <c r="D27" i="57" s="1"/>
  <c r="M28" i="57"/>
  <c r="K28" i="57" s="1"/>
  <c r="H28" i="57" s="1"/>
  <c r="M29" i="57"/>
  <c r="K29" i="57" s="1"/>
  <c r="H29" i="57" s="1"/>
  <c r="E29" i="57" s="1"/>
  <c r="M30" i="57"/>
  <c r="K30" i="57" s="1"/>
  <c r="H30" i="57" s="1"/>
  <c r="E30" i="57" s="1"/>
  <c r="M31" i="57"/>
  <c r="K31" i="57" s="1"/>
  <c r="H31" i="57" s="1"/>
  <c r="E31" i="57" s="1"/>
  <c r="M32" i="57"/>
  <c r="K32" i="57" s="1"/>
  <c r="H32" i="57" s="1"/>
  <c r="M33" i="57"/>
  <c r="K33" i="57" s="1"/>
  <c r="H33" i="57" s="1"/>
  <c r="E33" i="57" s="1"/>
  <c r="M34" i="57"/>
  <c r="K34" i="57" s="1"/>
  <c r="H34" i="57" s="1"/>
  <c r="E34" i="57" s="1"/>
  <c r="M35" i="57"/>
  <c r="K35" i="57" s="1"/>
  <c r="H35" i="57" s="1"/>
  <c r="E35" i="57" s="1"/>
  <c r="M36" i="57"/>
  <c r="K36" i="57" s="1"/>
  <c r="H36" i="57" s="1"/>
  <c r="E36" i="57" s="1"/>
  <c r="K37" i="57"/>
  <c r="H37" i="57" s="1"/>
  <c r="J37" i="57"/>
  <c r="G37" i="57" s="1"/>
  <c r="M7" i="57"/>
  <c r="K7" i="57" s="1"/>
  <c r="H7" i="57" s="1"/>
  <c r="E7" i="57" s="1"/>
  <c r="M8" i="57"/>
  <c r="K8" i="57" s="1"/>
  <c r="H8" i="57" s="1"/>
  <c r="E8" i="57" s="1"/>
  <c r="M9" i="57"/>
  <c r="J9" i="57" s="1"/>
  <c r="G9" i="57" s="1"/>
  <c r="D9" i="57" s="1"/>
  <c r="M10" i="57"/>
  <c r="K10" i="57" s="1"/>
  <c r="H10" i="57" s="1"/>
  <c r="E10" i="57" s="1"/>
  <c r="M11" i="57"/>
  <c r="J11" i="57" s="1"/>
  <c r="G11" i="57" s="1"/>
  <c r="D11" i="57" s="1"/>
  <c r="M12" i="57"/>
  <c r="J12" i="57" s="1"/>
  <c r="G12" i="57" s="1"/>
  <c r="D12" i="57" s="1"/>
  <c r="M13" i="57"/>
  <c r="K13" i="57" s="1"/>
  <c r="H13" i="57" s="1"/>
  <c r="E13" i="57" s="1"/>
  <c r="M14" i="57"/>
  <c r="K14" i="57" s="1"/>
  <c r="H14" i="57" s="1"/>
  <c r="E14" i="57" s="1"/>
  <c r="M15" i="57"/>
  <c r="K15" i="57" s="1"/>
  <c r="H15" i="57" s="1"/>
  <c r="E15" i="57" s="1"/>
  <c r="M16" i="57"/>
  <c r="K16" i="57" s="1"/>
  <c r="H16" i="57" s="1"/>
  <c r="E16" i="57" s="1"/>
  <c r="M6" i="57"/>
  <c r="K6" i="57" s="1"/>
  <c r="H6" i="57" s="1"/>
  <c r="E6" i="57" s="1"/>
  <c r="K18" i="57"/>
  <c r="H18" i="57" s="1"/>
  <c r="J18" i="57"/>
  <c r="G18" i="57" s="1"/>
  <c r="K12" i="57"/>
  <c r="H12" i="57" s="1"/>
  <c r="E12" i="57" s="1"/>
  <c r="K5" i="57"/>
  <c r="H5" i="57" s="1"/>
  <c r="J5" i="57"/>
  <c r="G5" i="57" s="1"/>
  <c r="M8" i="54"/>
  <c r="M9" i="54"/>
  <c r="M10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7" i="54"/>
  <c r="J25" i="57" l="1"/>
  <c r="G25" i="57" s="1"/>
  <c r="D25" i="57" s="1"/>
  <c r="J33" i="57"/>
  <c r="G33" i="57" s="1"/>
  <c r="D33" i="57" s="1"/>
  <c r="H39" i="70"/>
  <c r="E39" i="70" s="1"/>
  <c r="K11" i="57"/>
  <c r="H11" i="57" s="1"/>
  <c r="E11" i="57" s="1"/>
  <c r="J19" i="57"/>
  <c r="G19" i="57" s="1"/>
  <c r="D19" i="57" s="1"/>
  <c r="K27" i="57"/>
  <c r="H27" i="57" s="1"/>
  <c r="E27" i="57" s="1"/>
  <c r="H38" i="70"/>
  <c r="E38" i="70" s="1"/>
  <c r="K23" i="57"/>
  <c r="H23" i="57" s="1"/>
  <c r="E23" i="57" s="1"/>
  <c r="J30" i="57"/>
  <c r="G30" i="57" s="1"/>
  <c r="D30" i="57" s="1"/>
  <c r="J41" i="57"/>
  <c r="G41" i="57" s="1"/>
  <c r="D41" i="57" s="1"/>
  <c r="J22" i="57"/>
  <c r="G22" i="57" s="1"/>
  <c r="D22" i="57" s="1"/>
  <c r="J31" i="57"/>
  <c r="G31" i="57" s="1"/>
  <c r="D31" i="57" s="1"/>
  <c r="J35" i="57"/>
  <c r="G35" i="57" s="1"/>
  <c r="D35" i="57" s="1"/>
  <c r="J21" i="57"/>
  <c r="G21" i="57" s="1"/>
  <c r="D21" i="57" s="1"/>
  <c r="J26" i="57"/>
  <c r="G26" i="57" s="1"/>
  <c r="D26" i="57" s="1"/>
  <c r="J29" i="57"/>
  <c r="G29" i="57" s="1"/>
  <c r="D29" i="57" s="1"/>
  <c r="J34" i="57"/>
  <c r="G34" i="57" s="1"/>
  <c r="D34" i="57" s="1"/>
  <c r="J40" i="57"/>
  <c r="G40" i="57" s="1"/>
  <c r="D40" i="57" s="1"/>
  <c r="J42" i="57"/>
  <c r="G42" i="57" s="1"/>
  <c r="D42" i="57" s="1"/>
  <c r="J39" i="57"/>
  <c r="G39" i="57" s="1"/>
  <c r="D39" i="57" s="1"/>
  <c r="J38" i="57"/>
  <c r="G38" i="57" s="1"/>
  <c r="D38" i="57" s="1"/>
  <c r="J36" i="57"/>
  <c r="G36" i="57" s="1"/>
  <c r="D36" i="57" s="1"/>
  <c r="K43" i="57"/>
  <c r="H43" i="57" s="1"/>
  <c r="E43" i="57" s="1"/>
  <c r="J20" i="57"/>
  <c r="G20" i="57" s="1"/>
  <c r="D20" i="57" s="1"/>
  <c r="J24" i="57"/>
  <c r="G24" i="57" s="1"/>
  <c r="J28" i="57"/>
  <c r="G28" i="57" s="1"/>
  <c r="J32" i="57"/>
  <c r="G32" i="57" s="1"/>
  <c r="J8" i="57"/>
  <c r="G8" i="57" s="1"/>
  <c r="D8" i="57" s="1"/>
  <c r="J16" i="57"/>
  <c r="G16" i="57" s="1"/>
  <c r="D16" i="57" s="1"/>
  <c r="K9" i="57"/>
  <c r="H9" i="57" s="1"/>
  <c r="E9" i="57" s="1"/>
  <c r="J15" i="57"/>
  <c r="G15" i="57" s="1"/>
  <c r="D15" i="57" s="1"/>
  <c r="J7" i="57"/>
  <c r="G7" i="57" s="1"/>
  <c r="D7" i="57" s="1"/>
  <c r="J14" i="57"/>
  <c r="G14" i="57" s="1"/>
  <c r="D14" i="57" s="1"/>
  <c r="J13" i="57"/>
  <c r="G13" i="57" s="1"/>
  <c r="D13" i="57" s="1"/>
  <c r="J10" i="57"/>
  <c r="G10" i="57" s="1"/>
  <c r="D10" i="57" s="1"/>
  <c r="J6" i="57"/>
  <c r="G6" i="57" s="1"/>
  <c r="D6" i="57" s="1"/>
  <c r="Y50" i="54"/>
  <c r="K50" i="54"/>
  <c r="H50" i="54" s="1"/>
  <c r="E50" i="54" s="1"/>
  <c r="J50" i="54"/>
  <c r="G50" i="54" s="1"/>
  <c r="D50" i="54" s="1"/>
  <c r="P19" i="56"/>
  <c r="K19" i="56"/>
  <c r="H19" i="56" s="1"/>
  <c r="E19" i="56" s="1"/>
  <c r="J19" i="56"/>
  <c r="G19" i="56" s="1"/>
  <c r="D19" i="56" s="1"/>
  <c r="K18" i="56"/>
  <c r="H18" i="56" s="1"/>
  <c r="E18" i="56" s="1"/>
  <c r="J18" i="56"/>
  <c r="G18" i="56" s="1"/>
  <c r="D18" i="56" s="1"/>
  <c r="AC27" i="51" l="1"/>
  <c r="AC17" i="51"/>
  <c r="AC16" i="51"/>
  <c r="AC14" i="51"/>
  <c r="AB6" i="51"/>
  <c r="AB7" i="51"/>
  <c r="AB8" i="51"/>
  <c r="AB9" i="51"/>
  <c r="AB10" i="51"/>
  <c r="AB11" i="51"/>
  <c r="AB12" i="51"/>
  <c r="AB13" i="51"/>
  <c r="AB14" i="51"/>
  <c r="AB15" i="51"/>
  <c r="AB16" i="51"/>
  <c r="AB17" i="51"/>
  <c r="AB18" i="51"/>
  <c r="AB19" i="51"/>
  <c r="AB20" i="51"/>
  <c r="AB21" i="51"/>
  <c r="AB22" i="51"/>
  <c r="AB23" i="51"/>
  <c r="AB24" i="51"/>
  <c r="AB25" i="51"/>
  <c r="AB26" i="51"/>
  <c r="AB27" i="51"/>
  <c r="AB28" i="51"/>
  <c r="AB29" i="51"/>
  <c r="AB30" i="51"/>
  <c r="AB31" i="51"/>
  <c r="AB32" i="51"/>
  <c r="AB5" i="51"/>
  <c r="K31" i="51"/>
  <c r="H31" i="51" s="1"/>
  <c r="E31" i="51" s="1"/>
  <c r="J31" i="51"/>
  <c r="G31" i="51" s="1"/>
  <c r="D31" i="51" s="1"/>
  <c r="J26" i="56"/>
  <c r="G26" i="56" s="1"/>
  <c r="D26" i="56" s="1"/>
  <c r="K26" i="56"/>
  <c r="H26" i="56" s="1"/>
  <c r="E26" i="56" s="1"/>
  <c r="J27" i="56"/>
  <c r="G27" i="56" s="1"/>
  <c r="K27" i="56"/>
  <c r="H27" i="56" s="1"/>
  <c r="J28" i="56"/>
  <c r="G28" i="56" s="1"/>
  <c r="D28" i="56" s="1"/>
  <c r="K28" i="56"/>
  <c r="H28" i="56" s="1"/>
  <c r="E28" i="56" s="1"/>
  <c r="J29" i="56"/>
  <c r="G29" i="56" s="1"/>
  <c r="D29" i="56" s="1"/>
  <c r="K29" i="56"/>
  <c r="H29" i="56" s="1"/>
  <c r="E29" i="56" s="1"/>
  <c r="J30" i="56"/>
  <c r="G30" i="56" s="1"/>
  <c r="D30" i="56" s="1"/>
  <c r="K30" i="56"/>
  <c r="H30" i="56" s="1"/>
  <c r="E30" i="56" s="1"/>
  <c r="J31" i="56"/>
  <c r="G31" i="56" s="1"/>
  <c r="K31" i="56"/>
  <c r="H31" i="56" s="1"/>
  <c r="J32" i="56"/>
  <c r="G32" i="56" s="1"/>
  <c r="D32" i="56" s="1"/>
  <c r="K32" i="56"/>
  <c r="H32" i="56" s="1"/>
  <c r="E32" i="56" s="1"/>
  <c r="J33" i="56"/>
  <c r="G33" i="56" s="1"/>
  <c r="D33" i="56" s="1"/>
  <c r="K33" i="56"/>
  <c r="H33" i="56" s="1"/>
  <c r="E33" i="56" s="1"/>
  <c r="J34" i="56"/>
  <c r="G34" i="56" s="1"/>
  <c r="D34" i="56" s="1"/>
  <c r="K34" i="56"/>
  <c r="H34" i="56" s="1"/>
  <c r="E34" i="56" s="1"/>
  <c r="J35" i="56"/>
  <c r="G35" i="56" s="1"/>
  <c r="K35" i="56"/>
  <c r="H35" i="56" s="1"/>
  <c r="J36" i="56"/>
  <c r="G36" i="56" s="1"/>
  <c r="D36" i="56" s="1"/>
  <c r="K36" i="56"/>
  <c r="H36" i="56" s="1"/>
  <c r="E36" i="56" s="1"/>
  <c r="J37" i="56"/>
  <c r="G37" i="56" s="1"/>
  <c r="D37" i="56" s="1"/>
  <c r="K37" i="56"/>
  <c r="H37" i="56" s="1"/>
  <c r="E37" i="56" s="1"/>
  <c r="J38" i="56"/>
  <c r="G38" i="56" s="1"/>
  <c r="D38" i="56" s="1"/>
  <c r="K38" i="56"/>
  <c r="H38" i="56" s="1"/>
  <c r="E38" i="56" s="1"/>
  <c r="J39" i="56"/>
  <c r="G39" i="56" s="1"/>
  <c r="D39" i="56" s="1"/>
  <c r="K39" i="56"/>
  <c r="H39" i="56" s="1"/>
  <c r="E39" i="56" s="1"/>
  <c r="K25" i="56"/>
  <c r="H25" i="56" s="1"/>
  <c r="E25" i="56" s="1"/>
  <c r="J25" i="56"/>
  <c r="G25" i="56" s="1"/>
  <c r="D25" i="56" s="1"/>
  <c r="K24" i="56"/>
  <c r="H24" i="56" s="1"/>
  <c r="E24" i="56" s="1"/>
  <c r="J24" i="56"/>
  <c r="G24" i="56" s="1"/>
  <c r="D24" i="56" s="1"/>
  <c r="K23" i="56"/>
  <c r="H23" i="56" s="1"/>
  <c r="E23" i="56" s="1"/>
  <c r="J23" i="56"/>
  <c r="G23" i="56" s="1"/>
  <c r="D23" i="56" s="1"/>
  <c r="K22" i="56"/>
  <c r="H22" i="56" s="1"/>
  <c r="E22" i="56" s="1"/>
  <c r="J22" i="56"/>
  <c r="G22" i="56" s="1"/>
  <c r="D22" i="56" s="1"/>
  <c r="K21" i="56"/>
  <c r="H21" i="56" s="1"/>
  <c r="J21" i="56"/>
  <c r="G21" i="56" s="1"/>
  <c r="K16" i="56"/>
  <c r="H16" i="56" s="1"/>
  <c r="E16" i="56" s="1"/>
  <c r="K15" i="56"/>
  <c r="H15" i="56" s="1"/>
  <c r="E15" i="56" s="1"/>
  <c r="J15" i="56"/>
  <c r="G15" i="56" s="1"/>
  <c r="D15" i="56" s="1"/>
  <c r="K13" i="56"/>
  <c r="H13" i="56" s="1"/>
  <c r="E13" i="56" s="1"/>
  <c r="J13" i="56"/>
  <c r="G13" i="56" s="1"/>
  <c r="D13" i="56" s="1"/>
  <c r="K12" i="56"/>
  <c r="H12" i="56" s="1"/>
  <c r="E12" i="56" s="1"/>
  <c r="J12" i="56"/>
  <c r="G12" i="56" s="1"/>
  <c r="D12" i="56" s="1"/>
  <c r="K11" i="56"/>
  <c r="H11" i="56" s="1"/>
  <c r="E11" i="56" s="1"/>
  <c r="J11" i="56"/>
  <c r="G11" i="56" s="1"/>
  <c r="D11" i="56" s="1"/>
  <c r="K10" i="56"/>
  <c r="H10" i="56" s="1"/>
  <c r="E10" i="56" s="1"/>
  <c r="J10" i="56"/>
  <c r="G10" i="56" s="1"/>
  <c r="D10" i="56" s="1"/>
  <c r="K9" i="56"/>
  <c r="H9" i="56" s="1"/>
  <c r="E9" i="56" s="1"/>
  <c r="J9" i="56"/>
  <c r="G9" i="56" s="1"/>
  <c r="D9" i="56" s="1"/>
  <c r="K8" i="56"/>
  <c r="H8" i="56" s="1"/>
  <c r="E8" i="56" s="1"/>
  <c r="J8" i="56"/>
  <c r="G8" i="56" s="1"/>
  <c r="D8" i="56" s="1"/>
  <c r="K7" i="56"/>
  <c r="H7" i="56" s="1"/>
  <c r="E7" i="56" s="1"/>
  <c r="J7" i="56"/>
  <c r="G7" i="56" s="1"/>
  <c r="D7" i="56" s="1"/>
  <c r="K6" i="56"/>
  <c r="H6" i="56" s="1"/>
  <c r="E6" i="56" s="1"/>
  <c r="J6" i="56"/>
  <c r="G6" i="56" s="1"/>
  <c r="D6" i="56" s="1"/>
  <c r="K5" i="56"/>
  <c r="H5" i="56" s="1"/>
  <c r="J5" i="56"/>
  <c r="G5" i="56" s="1"/>
  <c r="K39" i="55"/>
  <c r="K38" i="55"/>
  <c r="K37" i="55"/>
  <c r="K36" i="55"/>
  <c r="Q34" i="55"/>
  <c r="M34" i="55"/>
  <c r="K31" i="55"/>
  <c r="H31" i="55" s="1"/>
  <c r="J31" i="55"/>
  <c r="G31" i="55" s="1"/>
  <c r="AE30" i="55"/>
  <c r="K30" i="55"/>
  <c r="H30" i="55" s="1"/>
  <c r="E30" i="55" s="1"/>
  <c r="J30" i="55"/>
  <c r="G30" i="55" s="1"/>
  <c r="D30" i="55" s="1"/>
  <c r="K29" i="55"/>
  <c r="H29" i="55" s="1"/>
  <c r="E29" i="55" s="1"/>
  <c r="J29" i="55"/>
  <c r="G29" i="55" s="1"/>
  <c r="D29" i="55" s="1"/>
  <c r="AE28" i="55"/>
  <c r="K28" i="55"/>
  <c r="H28" i="55" s="1"/>
  <c r="E28" i="55" s="1"/>
  <c r="J28" i="55"/>
  <c r="G28" i="55" s="1"/>
  <c r="D28" i="55" s="1"/>
  <c r="AE27" i="55"/>
  <c r="K27" i="55"/>
  <c r="H27" i="55" s="1"/>
  <c r="E27" i="55" s="1"/>
  <c r="J27" i="55"/>
  <c r="G27" i="55" s="1"/>
  <c r="D27" i="55" s="1"/>
  <c r="AE26" i="55"/>
  <c r="K26" i="55"/>
  <c r="H26" i="55" s="1"/>
  <c r="E26" i="55" s="1"/>
  <c r="J26" i="55"/>
  <c r="G26" i="55" s="1"/>
  <c r="D26" i="55" s="1"/>
  <c r="AE25" i="55"/>
  <c r="K25" i="55"/>
  <c r="H25" i="55" s="1"/>
  <c r="E25" i="55" s="1"/>
  <c r="J25" i="55"/>
  <c r="G25" i="55" s="1"/>
  <c r="D25" i="55" s="1"/>
  <c r="AE24" i="55"/>
  <c r="K24" i="55"/>
  <c r="H24" i="55" s="1"/>
  <c r="E24" i="55" s="1"/>
  <c r="J24" i="55"/>
  <c r="G24" i="55" s="1"/>
  <c r="D24" i="55" s="1"/>
  <c r="AE23" i="55"/>
  <c r="K23" i="55"/>
  <c r="H23" i="55" s="1"/>
  <c r="E23" i="55" s="1"/>
  <c r="J23" i="55"/>
  <c r="G23" i="55" s="1"/>
  <c r="D23" i="55" s="1"/>
  <c r="AE22" i="55"/>
  <c r="K22" i="55"/>
  <c r="H22" i="55" s="1"/>
  <c r="E22" i="55" s="1"/>
  <c r="J22" i="55"/>
  <c r="G22" i="55" s="1"/>
  <c r="D22" i="55" s="1"/>
  <c r="AE21" i="55"/>
  <c r="K21" i="55"/>
  <c r="H21" i="55" s="1"/>
  <c r="E21" i="55" s="1"/>
  <c r="J21" i="55"/>
  <c r="G21" i="55" s="1"/>
  <c r="D21" i="55" s="1"/>
  <c r="AE20" i="55"/>
  <c r="K20" i="55"/>
  <c r="H20" i="55" s="1"/>
  <c r="E20" i="55" s="1"/>
  <c r="J20" i="55"/>
  <c r="G20" i="55" s="1"/>
  <c r="D20" i="55" s="1"/>
  <c r="AE19" i="55"/>
  <c r="K19" i="55"/>
  <c r="H19" i="55" s="1"/>
  <c r="E19" i="55" s="1"/>
  <c r="J19" i="55"/>
  <c r="G19" i="55" s="1"/>
  <c r="D19" i="55" s="1"/>
  <c r="M18" i="55"/>
  <c r="AE18" i="55" s="1"/>
  <c r="Q18" i="55" s="1"/>
  <c r="AE17" i="55"/>
  <c r="K17" i="55"/>
  <c r="H17" i="55" s="1"/>
  <c r="E17" i="55" s="1"/>
  <c r="J17" i="55"/>
  <c r="G17" i="55" s="1"/>
  <c r="D17" i="55" s="1"/>
  <c r="AE16" i="55"/>
  <c r="K16" i="55"/>
  <c r="H16" i="55" s="1"/>
  <c r="E16" i="55" s="1"/>
  <c r="J16" i="55"/>
  <c r="G16" i="55" s="1"/>
  <c r="D16" i="55" s="1"/>
  <c r="M15" i="55"/>
  <c r="K15" i="55" s="1"/>
  <c r="H15" i="55" s="1"/>
  <c r="E15" i="55" s="1"/>
  <c r="AE14" i="55"/>
  <c r="K14" i="55"/>
  <c r="H14" i="55" s="1"/>
  <c r="E14" i="55" s="1"/>
  <c r="J14" i="55"/>
  <c r="G14" i="55" s="1"/>
  <c r="D14" i="55" s="1"/>
  <c r="AE13" i="55"/>
  <c r="K13" i="55"/>
  <c r="H13" i="55" s="1"/>
  <c r="E13" i="55" s="1"/>
  <c r="J13" i="55"/>
  <c r="G13" i="55" s="1"/>
  <c r="D13" i="55" s="1"/>
  <c r="AE12" i="55"/>
  <c r="K12" i="55"/>
  <c r="H12" i="55" s="1"/>
  <c r="E12" i="55" s="1"/>
  <c r="J12" i="55"/>
  <c r="G12" i="55" s="1"/>
  <c r="D12" i="55" s="1"/>
  <c r="AE11" i="55"/>
  <c r="K11" i="55"/>
  <c r="H11" i="55" s="1"/>
  <c r="E11" i="55" s="1"/>
  <c r="J11" i="55"/>
  <c r="G11" i="55" s="1"/>
  <c r="D11" i="55" s="1"/>
  <c r="AE10" i="55"/>
  <c r="K10" i="55"/>
  <c r="H10" i="55" s="1"/>
  <c r="E10" i="55" s="1"/>
  <c r="J10" i="55"/>
  <c r="G10" i="55" s="1"/>
  <c r="D10" i="55" s="1"/>
  <c r="AE9" i="55"/>
  <c r="K9" i="55"/>
  <c r="H9" i="55" s="1"/>
  <c r="E9" i="55" s="1"/>
  <c r="J9" i="55"/>
  <c r="G9" i="55" s="1"/>
  <c r="D9" i="55" s="1"/>
  <c r="AE8" i="55"/>
  <c r="K8" i="55"/>
  <c r="H8" i="55" s="1"/>
  <c r="E8" i="55" s="1"/>
  <c r="J8" i="55"/>
  <c r="G8" i="55" s="1"/>
  <c r="D8" i="55" s="1"/>
  <c r="AE7" i="55"/>
  <c r="K7" i="55"/>
  <c r="H7" i="55" s="1"/>
  <c r="E7" i="55" s="1"/>
  <c r="J7" i="55"/>
  <c r="G7" i="55" s="1"/>
  <c r="D7" i="55" s="1"/>
  <c r="AE6" i="55"/>
  <c r="K6" i="55"/>
  <c r="H6" i="55" s="1"/>
  <c r="E6" i="55" s="1"/>
  <c r="J6" i="55"/>
  <c r="G6" i="55" s="1"/>
  <c r="D6" i="55" s="1"/>
  <c r="AE5" i="55"/>
  <c r="K5" i="55"/>
  <c r="H5" i="55" s="1"/>
  <c r="E5" i="55" s="1"/>
  <c r="J5" i="55"/>
  <c r="G5" i="55" s="1"/>
  <c r="D5" i="55" s="1"/>
  <c r="Y45" i="54"/>
  <c r="K45" i="54"/>
  <c r="H45" i="54" s="1"/>
  <c r="E45" i="54" s="1"/>
  <c r="J45" i="54"/>
  <c r="G45" i="54" s="1"/>
  <c r="D45" i="54" s="1"/>
  <c r="Y44" i="54"/>
  <c r="K44" i="54"/>
  <c r="H44" i="54" s="1"/>
  <c r="E44" i="54" s="1"/>
  <c r="J44" i="54"/>
  <c r="G44" i="54" s="1"/>
  <c r="D44" i="54" s="1"/>
  <c r="Y43" i="54"/>
  <c r="K43" i="54"/>
  <c r="H43" i="54" s="1"/>
  <c r="E43" i="54" s="1"/>
  <c r="J43" i="54"/>
  <c r="G43" i="54" s="1"/>
  <c r="D43" i="54" s="1"/>
  <c r="Y42" i="54"/>
  <c r="K42" i="54"/>
  <c r="H42" i="54" s="1"/>
  <c r="E42" i="54" s="1"/>
  <c r="J42" i="54"/>
  <c r="G42" i="54" s="1"/>
  <c r="D42" i="54" s="1"/>
  <c r="Y41" i="54"/>
  <c r="K41" i="54"/>
  <c r="H41" i="54" s="1"/>
  <c r="E41" i="54" s="1"/>
  <c r="J41" i="54"/>
  <c r="G41" i="54" s="1"/>
  <c r="D41" i="54" s="1"/>
  <c r="Y51" i="54"/>
  <c r="K51" i="54"/>
  <c r="H51" i="54" s="1"/>
  <c r="E51" i="54" s="1"/>
  <c r="J51" i="54"/>
  <c r="G51" i="54" s="1"/>
  <c r="D51" i="54" s="1"/>
  <c r="Y49" i="54"/>
  <c r="K49" i="54"/>
  <c r="H49" i="54" s="1"/>
  <c r="E49" i="54" s="1"/>
  <c r="J49" i="54"/>
  <c r="G49" i="54" s="1"/>
  <c r="D49" i="54" s="1"/>
  <c r="Y48" i="54"/>
  <c r="K48" i="54"/>
  <c r="H48" i="54" s="1"/>
  <c r="E48" i="54" s="1"/>
  <c r="J48" i="54"/>
  <c r="G48" i="54" s="1"/>
  <c r="D48" i="54" s="1"/>
  <c r="Y47" i="54"/>
  <c r="K47" i="54"/>
  <c r="H47" i="54" s="1"/>
  <c r="E47" i="54" s="1"/>
  <c r="J47" i="54"/>
  <c r="G47" i="54" s="1"/>
  <c r="D47" i="54" s="1"/>
  <c r="Y46" i="54"/>
  <c r="K46" i="54"/>
  <c r="H46" i="54" s="1"/>
  <c r="E46" i="54" s="1"/>
  <c r="J46" i="54"/>
  <c r="G46" i="54" s="1"/>
  <c r="D46" i="54" s="1"/>
  <c r="Y40" i="54"/>
  <c r="K40" i="54"/>
  <c r="H40" i="54" s="1"/>
  <c r="E40" i="54" s="1"/>
  <c r="J40" i="54"/>
  <c r="G40" i="54" s="1"/>
  <c r="D40" i="54" s="1"/>
  <c r="Y39" i="54"/>
  <c r="K39" i="54"/>
  <c r="H39" i="54" s="1"/>
  <c r="E39" i="54" s="1"/>
  <c r="J39" i="54"/>
  <c r="G39" i="54" s="1"/>
  <c r="D39" i="54" s="1"/>
  <c r="Y38" i="54"/>
  <c r="K38" i="54"/>
  <c r="H38" i="54" s="1"/>
  <c r="E38" i="54" s="1"/>
  <c r="J38" i="54"/>
  <c r="G38" i="54" s="1"/>
  <c r="D38" i="54" s="1"/>
  <c r="Y37" i="54"/>
  <c r="K37" i="54"/>
  <c r="H37" i="54" s="1"/>
  <c r="E37" i="54" s="1"/>
  <c r="J37" i="54"/>
  <c r="G37" i="54" s="1"/>
  <c r="D37" i="54" s="1"/>
  <c r="Y36" i="54"/>
  <c r="K36" i="54"/>
  <c r="H36" i="54" s="1"/>
  <c r="E36" i="54" s="1"/>
  <c r="J36" i="54"/>
  <c r="G36" i="54" s="1"/>
  <c r="D36" i="54" s="1"/>
  <c r="Y35" i="54"/>
  <c r="K35" i="54"/>
  <c r="H35" i="54" s="1"/>
  <c r="E35" i="54" s="1"/>
  <c r="J35" i="54"/>
  <c r="G35" i="54" s="1"/>
  <c r="D35" i="54" s="1"/>
  <c r="Y34" i="54"/>
  <c r="K34" i="54"/>
  <c r="H34" i="54" s="1"/>
  <c r="E34" i="54" s="1"/>
  <c r="J34" i="54"/>
  <c r="G34" i="54" s="1"/>
  <c r="D34" i="54" s="1"/>
  <c r="Y33" i="54"/>
  <c r="K33" i="54"/>
  <c r="H33" i="54" s="1"/>
  <c r="E33" i="54" s="1"/>
  <c r="J33" i="54"/>
  <c r="G33" i="54" s="1"/>
  <c r="D33" i="54" s="1"/>
  <c r="Y32" i="54"/>
  <c r="K32" i="54"/>
  <c r="H32" i="54" s="1"/>
  <c r="E32" i="54" s="1"/>
  <c r="J32" i="54"/>
  <c r="G32" i="54" s="1"/>
  <c r="D32" i="54" s="1"/>
  <c r="Y31" i="54"/>
  <c r="K31" i="54"/>
  <c r="H31" i="54" s="1"/>
  <c r="E31" i="54" s="1"/>
  <c r="J31" i="54"/>
  <c r="G31" i="54" s="1"/>
  <c r="D31" i="54" s="1"/>
  <c r="Y30" i="54"/>
  <c r="K30" i="54"/>
  <c r="H30" i="54" s="1"/>
  <c r="E30" i="54" s="1"/>
  <c r="J30" i="54"/>
  <c r="G30" i="54" s="1"/>
  <c r="D30" i="54" s="1"/>
  <c r="Y29" i="54"/>
  <c r="K29" i="54"/>
  <c r="H29" i="54" s="1"/>
  <c r="E29" i="54" s="1"/>
  <c r="J29" i="54"/>
  <c r="G29" i="54" s="1"/>
  <c r="D29" i="54" s="1"/>
  <c r="Y28" i="54"/>
  <c r="K28" i="54"/>
  <c r="H28" i="54" s="1"/>
  <c r="E28" i="54" s="1"/>
  <c r="J28" i="54"/>
  <c r="G28" i="54" s="1"/>
  <c r="D28" i="54" s="1"/>
  <c r="Y27" i="54"/>
  <c r="K27" i="54"/>
  <c r="H27" i="54" s="1"/>
  <c r="E27" i="54" s="1"/>
  <c r="J27" i="54"/>
  <c r="G27" i="54" s="1"/>
  <c r="D27" i="54" s="1"/>
  <c r="Y26" i="54"/>
  <c r="K26" i="54"/>
  <c r="H26" i="54" s="1"/>
  <c r="E26" i="54" s="1"/>
  <c r="J26" i="54"/>
  <c r="G26" i="54" s="1"/>
  <c r="D26" i="54" s="1"/>
  <c r="Y25" i="54"/>
  <c r="K25" i="54"/>
  <c r="H25" i="54" s="1"/>
  <c r="E25" i="54" s="1"/>
  <c r="J25" i="54"/>
  <c r="G25" i="54" s="1"/>
  <c r="D25" i="54" s="1"/>
  <c r="Y24" i="54"/>
  <c r="K24" i="54"/>
  <c r="H24" i="54" s="1"/>
  <c r="E24" i="54" s="1"/>
  <c r="J24" i="54"/>
  <c r="G24" i="54" s="1"/>
  <c r="D24" i="54" s="1"/>
  <c r="Y23" i="54"/>
  <c r="K23" i="54"/>
  <c r="H23" i="54" s="1"/>
  <c r="E23" i="54" s="1"/>
  <c r="J23" i="54"/>
  <c r="G23" i="54" s="1"/>
  <c r="D23" i="54" s="1"/>
  <c r="Y22" i="54"/>
  <c r="K22" i="54"/>
  <c r="H22" i="54" s="1"/>
  <c r="E22" i="54" s="1"/>
  <c r="J22" i="54"/>
  <c r="G22" i="54" s="1"/>
  <c r="D22" i="54" s="1"/>
  <c r="Y21" i="54"/>
  <c r="K21" i="54"/>
  <c r="H21" i="54" s="1"/>
  <c r="E21" i="54" s="1"/>
  <c r="J21" i="54"/>
  <c r="G21" i="54" s="1"/>
  <c r="D21" i="54" s="1"/>
  <c r="Y20" i="54"/>
  <c r="K20" i="54"/>
  <c r="H20" i="54" s="1"/>
  <c r="E20" i="54" s="1"/>
  <c r="J20" i="54"/>
  <c r="G20" i="54" s="1"/>
  <c r="D20" i="54" s="1"/>
  <c r="Y19" i="54"/>
  <c r="K19" i="54"/>
  <c r="H19" i="54" s="1"/>
  <c r="E19" i="54" s="1"/>
  <c r="J19" i="54"/>
  <c r="G19" i="54" s="1"/>
  <c r="D19" i="54" s="1"/>
  <c r="Y18" i="54"/>
  <c r="K18" i="54"/>
  <c r="H18" i="54" s="1"/>
  <c r="E18" i="54" s="1"/>
  <c r="J18" i="54"/>
  <c r="G18" i="54" s="1"/>
  <c r="D18" i="54" s="1"/>
  <c r="Y17" i="54"/>
  <c r="K17" i="54"/>
  <c r="H17" i="54" s="1"/>
  <c r="E17" i="54" s="1"/>
  <c r="J17" i="54"/>
  <c r="G17" i="54" s="1"/>
  <c r="D17" i="54" s="1"/>
  <c r="Y16" i="54"/>
  <c r="K16" i="54"/>
  <c r="H16" i="54" s="1"/>
  <c r="E16" i="54" s="1"/>
  <c r="J16" i="54"/>
  <c r="G16" i="54" s="1"/>
  <c r="D16" i="54" s="1"/>
  <c r="Y15" i="54"/>
  <c r="K15" i="54"/>
  <c r="H15" i="54" s="1"/>
  <c r="E15" i="54" s="1"/>
  <c r="J15" i="54"/>
  <c r="G15" i="54" s="1"/>
  <c r="D15" i="54" s="1"/>
  <c r="Y14" i="54"/>
  <c r="K14" i="54"/>
  <c r="H14" i="54" s="1"/>
  <c r="E14" i="54" s="1"/>
  <c r="J14" i="54"/>
  <c r="G14" i="54" s="1"/>
  <c r="D14" i="54" s="1"/>
  <c r="Y13" i="54"/>
  <c r="K13" i="54"/>
  <c r="H13" i="54" s="1"/>
  <c r="E13" i="54" s="1"/>
  <c r="J13" i="54"/>
  <c r="G13" i="54" s="1"/>
  <c r="D13" i="54" s="1"/>
  <c r="Y12" i="54"/>
  <c r="K12" i="54"/>
  <c r="H12" i="54" s="1"/>
  <c r="E12" i="54" s="1"/>
  <c r="J12" i="54"/>
  <c r="G12" i="54" s="1"/>
  <c r="D12" i="54" s="1"/>
  <c r="Y11" i="54"/>
  <c r="K11" i="54"/>
  <c r="H11" i="54" s="1"/>
  <c r="J11" i="54"/>
  <c r="G11" i="54" s="1"/>
  <c r="Y10" i="54"/>
  <c r="K10" i="54"/>
  <c r="H10" i="54" s="1"/>
  <c r="E10" i="54" s="1"/>
  <c r="J10" i="54"/>
  <c r="G10" i="54" s="1"/>
  <c r="D10" i="54" s="1"/>
  <c r="Y9" i="54"/>
  <c r="K9" i="54"/>
  <c r="H9" i="54" s="1"/>
  <c r="E9" i="54" s="1"/>
  <c r="J9" i="54"/>
  <c r="G9" i="54" s="1"/>
  <c r="D9" i="54" s="1"/>
  <c r="Y8" i="54"/>
  <c r="K8" i="54"/>
  <c r="H8" i="54" s="1"/>
  <c r="E8" i="54" s="1"/>
  <c r="J8" i="54"/>
  <c r="G8" i="54" s="1"/>
  <c r="D8" i="54" s="1"/>
  <c r="Y7" i="54"/>
  <c r="K7" i="54"/>
  <c r="H7" i="54" s="1"/>
  <c r="E7" i="54" s="1"/>
  <c r="J7" i="54"/>
  <c r="G7" i="54" s="1"/>
  <c r="D7" i="54" s="1"/>
  <c r="V8" i="47"/>
  <c r="V9" i="47"/>
  <c r="V10" i="47"/>
  <c r="V11" i="47"/>
  <c r="V12" i="47"/>
  <c r="V13" i="47"/>
  <c r="V14" i="47"/>
  <c r="V15" i="47"/>
  <c r="V16" i="47"/>
  <c r="V17" i="47"/>
  <c r="V18" i="47"/>
  <c r="V19" i="47"/>
  <c r="V20" i="47"/>
  <c r="V21" i="47"/>
  <c r="V22" i="47"/>
  <c r="V23" i="47"/>
  <c r="V24" i="47"/>
  <c r="V25" i="47"/>
  <c r="V26" i="47"/>
  <c r="V27" i="47"/>
  <c r="V28" i="47"/>
  <c r="V29" i="47"/>
  <c r="V30" i="47"/>
  <c r="V31" i="47"/>
  <c r="V32" i="47"/>
  <c r="V33" i="47"/>
  <c r="V34" i="47"/>
  <c r="V35" i="47"/>
  <c r="V36" i="47"/>
  <c r="V37" i="47"/>
  <c r="V38" i="47"/>
  <c r="V39" i="47"/>
  <c r="V40" i="47"/>
  <c r="V41" i="47"/>
  <c r="V42" i="47"/>
  <c r="V43" i="47"/>
  <c r="V44" i="47"/>
  <c r="V45" i="47"/>
  <c r="V7" i="47"/>
  <c r="V17" i="49"/>
  <c r="V6" i="49"/>
  <c r="U6" i="49"/>
  <c r="U7" i="49"/>
  <c r="U8" i="49"/>
  <c r="U9" i="49"/>
  <c r="U10" i="49"/>
  <c r="U11" i="49"/>
  <c r="U12" i="49"/>
  <c r="U13" i="49"/>
  <c r="U14" i="49"/>
  <c r="U15" i="49"/>
  <c r="U16" i="49"/>
  <c r="U17" i="49"/>
  <c r="U5" i="49"/>
  <c r="X7" i="48"/>
  <c r="W5" i="48"/>
  <c r="W6" i="48"/>
  <c r="W7" i="48"/>
  <c r="W8" i="48"/>
  <c r="W9" i="48"/>
  <c r="W10" i="48"/>
  <c r="W11" i="48"/>
  <c r="W12" i="48"/>
  <c r="W13" i="48"/>
  <c r="W14" i="48"/>
  <c r="W15" i="48"/>
  <c r="W16" i="48"/>
  <c r="W17" i="48"/>
  <c r="W18" i="48"/>
  <c r="W19" i="48"/>
  <c r="W20" i="48"/>
  <c r="W4" i="48"/>
  <c r="K18" i="55" l="1"/>
  <c r="H18" i="55" s="1"/>
  <c r="E18" i="55" s="1"/>
  <c r="AE15" i="55"/>
  <c r="Q15" i="55" s="1"/>
  <c r="J15" i="55"/>
  <c r="G15" i="55" s="1"/>
  <c r="D15" i="55" s="1"/>
  <c r="K14" i="56"/>
  <c r="H14" i="56" s="1"/>
  <c r="E14" i="56" s="1"/>
  <c r="J16" i="56"/>
  <c r="G16" i="56" s="1"/>
  <c r="D16" i="56" s="1"/>
  <c r="J14" i="56"/>
  <c r="G14" i="56" s="1"/>
  <c r="D14" i="56" s="1"/>
  <c r="J18" i="55"/>
  <c r="G18" i="55" s="1"/>
  <c r="D18" i="55" s="1"/>
  <c r="K37" i="46"/>
  <c r="K38" i="46"/>
  <c r="K39" i="46"/>
  <c r="K36" i="46"/>
  <c r="J22" i="46"/>
  <c r="G22" i="46" s="1"/>
  <c r="K22" i="46"/>
  <c r="H22" i="46" s="1"/>
  <c r="J23" i="46"/>
  <c r="G23" i="46" s="1"/>
  <c r="K23" i="46"/>
  <c r="H23" i="46" s="1"/>
  <c r="J24" i="46"/>
  <c r="G24" i="46" s="1"/>
  <c r="K24" i="46"/>
  <c r="H24" i="46" s="1"/>
  <c r="J25" i="46"/>
  <c r="G25" i="46" s="1"/>
  <c r="K25" i="46"/>
  <c r="H25" i="46" s="1"/>
  <c r="O34" i="46"/>
  <c r="J29" i="46" l="1"/>
  <c r="G29" i="46" s="1"/>
  <c r="D29" i="46" s="1"/>
  <c r="K29" i="46"/>
  <c r="H29" i="46" s="1"/>
  <c r="E29" i="46" s="1"/>
  <c r="AC28" i="46"/>
  <c r="K28" i="46"/>
  <c r="H28" i="46" s="1"/>
  <c r="E28" i="46" s="1"/>
  <c r="J28" i="46"/>
  <c r="G28" i="46" s="1"/>
  <c r="D28" i="46" s="1"/>
  <c r="W17" i="51" l="1"/>
  <c r="K14" i="51"/>
  <c r="H14" i="51" s="1"/>
  <c r="E14" i="51" s="1"/>
  <c r="K32" i="51"/>
  <c r="H32" i="51" s="1"/>
  <c r="E32" i="51" s="1"/>
  <c r="J32" i="51"/>
  <c r="G32" i="51" s="1"/>
  <c r="D32" i="51" s="1"/>
  <c r="K30" i="51"/>
  <c r="H30" i="51" s="1"/>
  <c r="E30" i="51" s="1"/>
  <c r="J30" i="51"/>
  <c r="G30" i="51" s="1"/>
  <c r="D30" i="51" s="1"/>
  <c r="K29" i="51"/>
  <c r="H29" i="51" s="1"/>
  <c r="E29" i="51" s="1"/>
  <c r="J29" i="51"/>
  <c r="G29" i="51" s="1"/>
  <c r="D29" i="51" s="1"/>
  <c r="K28" i="51"/>
  <c r="H28" i="51" s="1"/>
  <c r="E28" i="51" s="1"/>
  <c r="J28" i="51"/>
  <c r="G28" i="51" s="1"/>
  <c r="D28" i="51" s="1"/>
  <c r="K26" i="51"/>
  <c r="H26" i="51" s="1"/>
  <c r="E26" i="51" s="1"/>
  <c r="J26" i="51"/>
  <c r="G26" i="51" s="1"/>
  <c r="D26" i="51" s="1"/>
  <c r="K25" i="51"/>
  <c r="H25" i="51" s="1"/>
  <c r="E25" i="51" s="1"/>
  <c r="J25" i="51"/>
  <c r="G25" i="51" s="1"/>
  <c r="D25" i="51" s="1"/>
  <c r="K24" i="51"/>
  <c r="H24" i="51" s="1"/>
  <c r="E24" i="51" s="1"/>
  <c r="J24" i="51"/>
  <c r="G24" i="51" s="1"/>
  <c r="D24" i="51" s="1"/>
  <c r="K23" i="51"/>
  <c r="H23" i="51" s="1"/>
  <c r="E23" i="51" s="1"/>
  <c r="J23" i="51"/>
  <c r="G23" i="51" s="1"/>
  <c r="D23" i="51" s="1"/>
  <c r="K22" i="51"/>
  <c r="H22" i="51" s="1"/>
  <c r="E22" i="51" s="1"/>
  <c r="J22" i="51"/>
  <c r="G22" i="51" s="1"/>
  <c r="D22" i="51" s="1"/>
  <c r="K21" i="51"/>
  <c r="H21" i="51" s="1"/>
  <c r="E21" i="51" s="1"/>
  <c r="J21" i="51"/>
  <c r="G21" i="51" s="1"/>
  <c r="D21" i="51" s="1"/>
  <c r="K20" i="51"/>
  <c r="H20" i="51" s="1"/>
  <c r="E20" i="51" s="1"/>
  <c r="J20" i="51"/>
  <c r="G20" i="51" s="1"/>
  <c r="D20" i="51" s="1"/>
  <c r="K19" i="51"/>
  <c r="H19" i="51" s="1"/>
  <c r="E19" i="51" s="1"/>
  <c r="J19" i="51"/>
  <c r="G19" i="51" s="1"/>
  <c r="D19" i="51" s="1"/>
  <c r="W18" i="51"/>
  <c r="K18" i="51"/>
  <c r="H18" i="51" s="1"/>
  <c r="E18" i="51" s="1"/>
  <c r="J18" i="51"/>
  <c r="G18" i="51" s="1"/>
  <c r="D18" i="51" s="1"/>
  <c r="W15" i="51"/>
  <c r="K15" i="51"/>
  <c r="H15" i="51" s="1"/>
  <c r="E15" i="51" s="1"/>
  <c r="J15" i="51"/>
  <c r="G15" i="51" s="1"/>
  <c r="D15" i="51" s="1"/>
  <c r="W13" i="51"/>
  <c r="K13" i="51"/>
  <c r="H13" i="51" s="1"/>
  <c r="E13" i="51" s="1"/>
  <c r="J13" i="51"/>
  <c r="G13" i="51" s="1"/>
  <c r="D13" i="51" s="1"/>
  <c r="K12" i="51"/>
  <c r="H12" i="51" s="1"/>
  <c r="E12" i="51" s="1"/>
  <c r="J12" i="51"/>
  <c r="G12" i="51" s="1"/>
  <c r="D12" i="51" s="1"/>
  <c r="K11" i="51"/>
  <c r="H11" i="51" s="1"/>
  <c r="E11" i="51" s="1"/>
  <c r="J11" i="51"/>
  <c r="G11" i="51" s="1"/>
  <c r="D11" i="51" s="1"/>
  <c r="K10" i="51"/>
  <c r="H10" i="51" s="1"/>
  <c r="E10" i="51" s="1"/>
  <c r="J10" i="51"/>
  <c r="G10" i="51" s="1"/>
  <c r="D10" i="51" s="1"/>
  <c r="K9" i="51"/>
  <c r="H9" i="51" s="1"/>
  <c r="E9" i="51" s="1"/>
  <c r="J9" i="51"/>
  <c r="G9" i="51" s="1"/>
  <c r="D9" i="51" s="1"/>
  <c r="K8" i="51"/>
  <c r="H8" i="51" s="1"/>
  <c r="E8" i="51" s="1"/>
  <c r="J8" i="51"/>
  <c r="G8" i="51" s="1"/>
  <c r="D8" i="51" s="1"/>
  <c r="K7" i="51"/>
  <c r="H7" i="51" s="1"/>
  <c r="E7" i="51" s="1"/>
  <c r="J7" i="51"/>
  <c r="G7" i="51" s="1"/>
  <c r="D7" i="51" s="1"/>
  <c r="K6" i="51"/>
  <c r="H6" i="51" s="1"/>
  <c r="E6" i="51" s="1"/>
  <c r="J6" i="51"/>
  <c r="G6" i="51" s="1"/>
  <c r="D6" i="51" s="1"/>
  <c r="K5" i="51"/>
  <c r="H5" i="51" s="1"/>
  <c r="E5" i="51" s="1"/>
  <c r="J5" i="51"/>
  <c r="G5" i="51" s="1"/>
  <c r="D5" i="51" s="1"/>
  <c r="K12" i="50"/>
  <c r="H12" i="50" s="1"/>
  <c r="E12" i="50" s="1"/>
  <c r="J12" i="50"/>
  <c r="G12" i="50" s="1"/>
  <c r="D12" i="50" s="1"/>
  <c r="K11" i="50"/>
  <c r="H11" i="50" s="1"/>
  <c r="E11" i="50" s="1"/>
  <c r="J11" i="50"/>
  <c r="G11" i="50" s="1"/>
  <c r="D11" i="50" s="1"/>
  <c r="K10" i="50"/>
  <c r="H10" i="50" s="1"/>
  <c r="E10" i="50" s="1"/>
  <c r="J10" i="50"/>
  <c r="G10" i="50" s="1"/>
  <c r="D10" i="50" s="1"/>
  <c r="K9" i="50"/>
  <c r="H9" i="50" s="1"/>
  <c r="E9" i="50" s="1"/>
  <c r="J9" i="50"/>
  <c r="G9" i="50" s="1"/>
  <c r="D9" i="50" s="1"/>
  <c r="K8" i="50"/>
  <c r="H8" i="50" s="1"/>
  <c r="E8" i="50" s="1"/>
  <c r="J8" i="50"/>
  <c r="G8" i="50" s="1"/>
  <c r="D8" i="50" s="1"/>
  <c r="K7" i="50"/>
  <c r="H7" i="50" s="1"/>
  <c r="E7" i="50" s="1"/>
  <c r="J7" i="50"/>
  <c r="G7" i="50" s="1"/>
  <c r="D7" i="50" s="1"/>
  <c r="K6" i="50"/>
  <c r="H6" i="50" s="1"/>
  <c r="E6" i="50" s="1"/>
  <c r="J6" i="50"/>
  <c r="G6" i="50" s="1"/>
  <c r="D6" i="50" s="1"/>
  <c r="K5" i="50"/>
  <c r="H5" i="50" s="1"/>
  <c r="E5" i="50" s="1"/>
  <c r="J5" i="50"/>
  <c r="G5" i="50" s="1"/>
  <c r="D5" i="50" s="1"/>
  <c r="J17" i="49"/>
  <c r="G17" i="49" s="1"/>
  <c r="D17" i="49" s="1"/>
  <c r="K17" i="49"/>
  <c r="H17" i="49" s="1"/>
  <c r="E17" i="49" s="1"/>
  <c r="K16" i="49"/>
  <c r="H16" i="49" s="1"/>
  <c r="E16" i="49" s="1"/>
  <c r="J15" i="49"/>
  <c r="G15" i="49" s="1"/>
  <c r="D15" i="49" s="1"/>
  <c r="K15" i="49"/>
  <c r="H15" i="49" s="1"/>
  <c r="E15" i="49" s="1"/>
  <c r="K14" i="49"/>
  <c r="H14" i="49" s="1"/>
  <c r="E14" i="49" s="1"/>
  <c r="K13" i="49"/>
  <c r="H13" i="49" s="1"/>
  <c r="E13" i="49" s="1"/>
  <c r="K12" i="49"/>
  <c r="H12" i="49" s="1"/>
  <c r="E12" i="49" s="1"/>
  <c r="J11" i="49"/>
  <c r="G11" i="49" s="1"/>
  <c r="D11" i="49" s="1"/>
  <c r="K10" i="49"/>
  <c r="H10" i="49" s="1"/>
  <c r="E10" i="49" s="1"/>
  <c r="K9" i="49"/>
  <c r="H9" i="49" s="1"/>
  <c r="E9" i="49" s="1"/>
  <c r="J9" i="49"/>
  <c r="G9" i="49" s="1"/>
  <c r="D9" i="49" s="1"/>
  <c r="K8" i="49"/>
  <c r="H8" i="49" s="1"/>
  <c r="E8" i="49" s="1"/>
  <c r="J7" i="49"/>
  <c r="G7" i="49" s="1"/>
  <c r="D7" i="49" s="1"/>
  <c r="K6" i="49"/>
  <c r="H6" i="49" s="1"/>
  <c r="E6" i="49" s="1"/>
  <c r="J6" i="49"/>
  <c r="G6" i="49" s="1"/>
  <c r="D6" i="49" s="1"/>
  <c r="K5" i="49"/>
  <c r="H5" i="49" s="1"/>
  <c r="E5" i="49" s="1"/>
  <c r="K20" i="48"/>
  <c r="H20" i="48" s="1"/>
  <c r="E20" i="48" s="1"/>
  <c r="J20" i="48"/>
  <c r="G20" i="48" s="1"/>
  <c r="D20" i="48" s="1"/>
  <c r="K19" i="48"/>
  <c r="H19" i="48" s="1"/>
  <c r="E19" i="48" s="1"/>
  <c r="J19" i="48"/>
  <c r="G19" i="48" s="1"/>
  <c r="D19" i="48" s="1"/>
  <c r="K18" i="48"/>
  <c r="H18" i="48" s="1"/>
  <c r="E18" i="48" s="1"/>
  <c r="J18" i="48"/>
  <c r="G18" i="48" s="1"/>
  <c r="D18" i="48" s="1"/>
  <c r="K17" i="48"/>
  <c r="H17" i="48" s="1"/>
  <c r="E17" i="48" s="1"/>
  <c r="J17" i="48"/>
  <c r="G17" i="48" s="1"/>
  <c r="D17" i="48" s="1"/>
  <c r="K16" i="48"/>
  <c r="H16" i="48" s="1"/>
  <c r="E16" i="48" s="1"/>
  <c r="J16" i="48"/>
  <c r="G16" i="48" s="1"/>
  <c r="D16" i="48" s="1"/>
  <c r="K15" i="48"/>
  <c r="H15" i="48" s="1"/>
  <c r="E15" i="48" s="1"/>
  <c r="J15" i="48"/>
  <c r="G15" i="48" s="1"/>
  <c r="D15" i="48" s="1"/>
  <c r="K14" i="48"/>
  <c r="H14" i="48" s="1"/>
  <c r="E14" i="48" s="1"/>
  <c r="J14" i="48"/>
  <c r="G14" i="48" s="1"/>
  <c r="D14" i="48" s="1"/>
  <c r="K13" i="48"/>
  <c r="H13" i="48" s="1"/>
  <c r="E13" i="48" s="1"/>
  <c r="J13" i="48"/>
  <c r="G13" i="48" s="1"/>
  <c r="D13" i="48" s="1"/>
  <c r="K12" i="48"/>
  <c r="H12" i="48" s="1"/>
  <c r="E12" i="48" s="1"/>
  <c r="J12" i="48"/>
  <c r="G12" i="48" s="1"/>
  <c r="D12" i="48" s="1"/>
  <c r="K11" i="48"/>
  <c r="H11" i="48" s="1"/>
  <c r="E11" i="48" s="1"/>
  <c r="J11" i="48"/>
  <c r="G11" i="48" s="1"/>
  <c r="D11" i="48" s="1"/>
  <c r="K10" i="48"/>
  <c r="H10" i="48" s="1"/>
  <c r="E10" i="48" s="1"/>
  <c r="J10" i="48"/>
  <c r="G10" i="48" s="1"/>
  <c r="D10" i="48" s="1"/>
  <c r="K9" i="48"/>
  <c r="H9" i="48" s="1"/>
  <c r="E9" i="48" s="1"/>
  <c r="J9" i="48"/>
  <c r="G9" i="48" s="1"/>
  <c r="D9" i="48" s="1"/>
  <c r="K8" i="48"/>
  <c r="H8" i="48" s="1"/>
  <c r="E8" i="48" s="1"/>
  <c r="J8" i="48"/>
  <c r="G8" i="48" s="1"/>
  <c r="D8" i="48" s="1"/>
  <c r="K7" i="48"/>
  <c r="H7" i="48" s="1"/>
  <c r="E7" i="48" s="1"/>
  <c r="J7" i="48"/>
  <c r="G7" i="48" s="1"/>
  <c r="D7" i="48" s="1"/>
  <c r="K6" i="48"/>
  <c r="H6" i="48" s="1"/>
  <c r="E6" i="48" s="1"/>
  <c r="J6" i="48"/>
  <c r="G6" i="48" s="1"/>
  <c r="D6" i="48" s="1"/>
  <c r="K5" i="48"/>
  <c r="H5" i="48" s="1"/>
  <c r="E5" i="48" s="1"/>
  <c r="J5" i="48"/>
  <c r="G5" i="48" s="1"/>
  <c r="D5" i="48" s="1"/>
  <c r="K4" i="48"/>
  <c r="H4" i="48" s="1"/>
  <c r="E4" i="48" s="1"/>
  <c r="J4" i="48"/>
  <c r="G4" i="48" s="1"/>
  <c r="D4" i="48" s="1"/>
  <c r="W14" i="51" l="1"/>
  <c r="K17" i="51"/>
  <c r="H17" i="51" s="1"/>
  <c r="E17" i="51" s="1"/>
  <c r="J5" i="49"/>
  <c r="G5" i="49" s="1"/>
  <c r="D5" i="49" s="1"/>
  <c r="J13" i="49"/>
  <c r="G13" i="49" s="1"/>
  <c r="D13" i="49" s="1"/>
  <c r="J8" i="49"/>
  <c r="G8" i="49" s="1"/>
  <c r="D8" i="49" s="1"/>
  <c r="J27" i="51"/>
  <c r="G27" i="51" s="1"/>
  <c r="D27" i="51" s="1"/>
  <c r="K7" i="49"/>
  <c r="H7" i="49" s="1"/>
  <c r="E7" i="49" s="1"/>
  <c r="K11" i="49"/>
  <c r="H11" i="49" s="1"/>
  <c r="E11" i="49" s="1"/>
  <c r="J17" i="51"/>
  <c r="G17" i="51" s="1"/>
  <c r="D17" i="51" s="1"/>
  <c r="K27" i="51"/>
  <c r="H27" i="51" s="1"/>
  <c r="E27" i="51" s="1"/>
  <c r="W16" i="51"/>
  <c r="K16" i="51"/>
  <c r="H16" i="51" s="1"/>
  <c r="E16" i="51" s="1"/>
  <c r="J16" i="51"/>
  <c r="G16" i="51" s="1"/>
  <c r="D16" i="51" s="1"/>
  <c r="J10" i="49"/>
  <c r="G10" i="49" s="1"/>
  <c r="D10" i="49" s="1"/>
  <c r="J12" i="49"/>
  <c r="G12" i="49" s="1"/>
  <c r="D12" i="49" s="1"/>
  <c r="J14" i="49"/>
  <c r="G14" i="49" s="1"/>
  <c r="D14" i="49" s="1"/>
  <c r="J16" i="49"/>
  <c r="G16" i="49" s="1"/>
  <c r="D16" i="49" s="1"/>
  <c r="J14" i="51"/>
  <c r="G14" i="51" s="1"/>
  <c r="D14" i="51" s="1"/>
  <c r="K23" i="47"/>
  <c r="H23" i="47" s="1"/>
  <c r="E23" i="47" s="1"/>
  <c r="J23" i="47"/>
  <c r="G23" i="47" s="1"/>
  <c r="D23" i="47" s="1"/>
  <c r="K45" i="47"/>
  <c r="H45" i="47" s="1"/>
  <c r="E45" i="47" s="1"/>
  <c r="K44" i="47"/>
  <c r="H44" i="47" s="1"/>
  <c r="E44" i="47" s="1"/>
  <c r="K43" i="47"/>
  <c r="K42" i="47"/>
  <c r="H42" i="47" s="1"/>
  <c r="E42" i="47" s="1"/>
  <c r="K41" i="47"/>
  <c r="H41" i="47" s="1"/>
  <c r="E41" i="47" s="1"/>
  <c r="K40" i="47"/>
  <c r="H40" i="47" s="1"/>
  <c r="E40" i="47" s="1"/>
  <c r="K39" i="47"/>
  <c r="H39" i="47" s="1"/>
  <c r="E39" i="47" s="1"/>
  <c r="K38" i="47"/>
  <c r="H38" i="47" s="1"/>
  <c r="E38" i="47" s="1"/>
  <c r="K37" i="47"/>
  <c r="H37" i="47" s="1"/>
  <c r="E37" i="47" s="1"/>
  <c r="K36" i="47"/>
  <c r="H36" i="47" s="1"/>
  <c r="E36" i="47" s="1"/>
  <c r="K35" i="47"/>
  <c r="H35" i="47" s="1"/>
  <c r="E35" i="47" s="1"/>
  <c r="K34" i="47"/>
  <c r="H34" i="47" s="1"/>
  <c r="E34" i="47" s="1"/>
  <c r="K29" i="47"/>
  <c r="H29" i="47" s="1"/>
  <c r="E29" i="47" s="1"/>
  <c r="K33" i="47"/>
  <c r="H33" i="47" s="1"/>
  <c r="E33" i="47" s="1"/>
  <c r="K32" i="47"/>
  <c r="H32" i="47" s="1"/>
  <c r="E32" i="47" s="1"/>
  <c r="K31" i="47"/>
  <c r="H31" i="47" s="1"/>
  <c r="E31" i="47" s="1"/>
  <c r="K30" i="47"/>
  <c r="H30" i="47" s="1"/>
  <c r="E30" i="47" s="1"/>
  <c r="K28" i="47"/>
  <c r="H28" i="47" s="1"/>
  <c r="E28" i="47" s="1"/>
  <c r="K27" i="47"/>
  <c r="H27" i="47" s="1"/>
  <c r="E27" i="47" s="1"/>
  <c r="K26" i="47"/>
  <c r="H26" i="47" s="1"/>
  <c r="E26" i="47" s="1"/>
  <c r="K25" i="47"/>
  <c r="H25" i="47" s="1"/>
  <c r="E25" i="47" s="1"/>
  <c r="J25" i="47"/>
  <c r="G25" i="47" s="1"/>
  <c r="D25" i="47" s="1"/>
  <c r="K24" i="47"/>
  <c r="H24" i="47" s="1"/>
  <c r="E24" i="47" s="1"/>
  <c r="K22" i="47"/>
  <c r="H22" i="47" s="1"/>
  <c r="E22" i="47" s="1"/>
  <c r="J22" i="47"/>
  <c r="G22" i="47" s="1"/>
  <c r="D22" i="47" s="1"/>
  <c r="K21" i="47"/>
  <c r="J21" i="47"/>
  <c r="K19" i="47"/>
  <c r="H19" i="47" s="1"/>
  <c r="E19" i="47" s="1"/>
  <c r="K17" i="47"/>
  <c r="H17" i="47" s="1"/>
  <c r="E17" i="47" s="1"/>
  <c r="K15" i="47"/>
  <c r="H15" i="47" s="1"/>
  <c r="E15" i="47" s="1"/>
  <c r="J14" i="47"/>
  <c r="G14" i="47" s="1"/>
  <c r="D14" i="47" s="1"/>
  <c r="K13" i="47"/>
  <c r="H13" i="47" s="1"/>
  <c r="E13" i="47" s="1"/>
  <c r="K11" i="47"/>
  <c r="H11" i="47" s="1"/>
  <c r="E11" i="47" s="1"/>
  <c r="J11" i="47"/>
  <c r="G11" i="47" s="1"/>
  <c r="D11" i="47" s="1"/>
  <c r="K9" i="47"/>
  <c r="H9" i="47" s="1"/>
  <c r="E9" i="47" s="1"/>
  <c r="K8" i="47"/>
  <c r="H8" i="47" s="1"/>
  <c r="E8" i="47" s="1"/>
  <c r="J8" i="47"/>
  <c r="G8" i="47" s="1"/>
  <c r="D8" i="47" s="1"/>
  <c r="K7" i="47"/>
  <c r="H7" i="47" s="1"/>
  <c r="E7" i="47" s="1"/>
  <c r="J7" i="47"/>
  <c r="G7" i="47" s="1"/>
  <c r="D7" i="47" s="1"/>
  <c r="AC24" i="46"/>
  <c r="E24" i="46"/>
  <c r="D24" i="46"/>
  <c r="M34" i="46"/>
  <c r="K31" i="46"/>
  <c r="H31" i="46" s="1"/>
  <c r="J31" i="46"/>
  <c r="G31" i="46" s="1"/>
  <c r="AC30" i="46"/>
  <c r="K30" i="46"/>
  <c r="H30" i="46" s="1"/>
  <c r="E30" i="46" s="1"/>
  <c r="J30" i="46"/>
  <c r="G30" i="46" s="1"/>
  <c r="D30" i="46" s="1"/>
  <c r="AC27" i="46"/>
  <c r="K27" i="46"/>
  <c r="H27" i="46" s="1"/>
  <c r="E27" i="46" s="1"/>
  <c r="AC26" i="46"/>
  <c r="K26" i="46"/>
  <c r="H26" i="46" s="1"/>
  <c r="E26" i="46" s="1"/>
  <c r="J26" i="46"/>
  <c r="G26" i="46" s="1"/>
  <c r="D26" i="46" s="1"/>
  <c r="AC25" i="46"/>
  <c r="E25" i="46"/>
  <c r="D25" i="46"/>
  <c r="AC23" i="46"/>
  <c r="E23" i="46"/>
  <c r="D23" i="46"/>
  <c r="AC22" i="46"/>
  <c r="E22" i="46"/>
  <c r="D22" i="46"/>
  <c r="AC21" i="46"/>
  <c r="K21" i="46"/>
  <c r="H21" i="46" s="1"/>
  <c r="E21" i="46" s="1"/>
  <c r="AC20" i="46"/>
  <c r="AC19" i="46"/>
  <c r="K19" i="46"/>
  <c r="H19" i="46" s="1"/>
  <c r="E19" i="46" s="1"/>
  <c r="M18" i="46"/>
  <c r="AC18" i="46" s="1"/>
  <c r="O18" i="46" s="1"/>
  <c r="AC17" i="46"/>
  <c r="K17" i="46"/>
  <c r="H17" i="46" s="1"/>
  <c r="E17" i="46" s="1"/>
  <c r="AC16" i="46"/>
  <c r="K16" i="46"/>
  <c r="H16" i="46" s="1"/>
  <c r="E16" i="46" s="1"/>
  <c r="J16" i="46"/>
  <c r="G16" i="46" s="1"/>
  <c r="D16" i="46" s="1"/>
  <c r="M15" i="46"/>
  <c r="AC15" i="46" s="1"/>
  <c r="O15" i="46" s="1"/>
  <c r="AC14" i="46"/>
  <c r="K14" i="46"/>
  <c r="H14" i="46" s="1"/>
  <c r="E14" i="46" s="1"/>
  <c r="J14" i="46"/>
  <c r="G14" i="46" s="1"/>
  <c r="D14" i="46" s="1"/>
  <c r="AC13" i="46"/>
  <c r="K13" i="46"/>
  <c r="H13" i="46" s="1"/>
  <c r="E13" i="46" s="1"/>
  <c r="J13" i="46"/>
  <c r="G13" i="46" s="1"/>
  <c r="D13" i="46" s="1"/>
  <c r="AC12" i="46"/>
  <c r="K12" i="46"/>
  <c r="H12" i="46" s="1"/>
  <c r="E12" i="46" s="1"/>
  <c r="AC11" i="46"/>
  <c r="J11" i="46"/>
  <c r="G11" i="46" s="1"/>
  <c r="D11" i="46" s="1"/>
  <c r="AC10" i="46"/>
  <c r="K10" i="46"/>
  <c r="H10" i="46" s="1"/>
  <c r="E10" i="46" s="1"/>
  <c r="J10" i="46"/>
  <c r="G10" i="46" s="1"/>
  <c r="D10" i="46" s="1"/>
  <c r="AC9" i="46"/>
  <c r="K9" i="46"/>
  <c r="H9" i="46" s="1"/>
  <c r="E9" i="46" s="1"/>
  <c r="AC8" i="46"/>
  <c r="K8" i="46"/>
  <c r="H8" i="46" s="1"/>
  <c r="E8" i="46" s="1"/>
  <c r="J8" i="46"/>
  <c r="G8" i="46" s="1"/>
  <c r="D8" i="46" s="1"/>
  <c r="AC7" i="46"/>
  <c r="AC6" i="46"/>
  <c r="AC5" i="46"/>
  <c r="K15" i="46" l="1"/>
  <c r="H15" i="46" s="1"/>
  <c r="E15" i="46" s="1"/>
  <c r="G21" i="47"/>
  <c r="D21" i="47" s="1"/>
  <c r="H21" i="47"/>
  <c r="E21" i="47" s="1"/>
  <c r="H43" i="47"/>
  <c r="E43" i="47" s="1"/>
  <c r="J12" i="47"/>
  <c r="G12" i="47" s="1"/>
  <c r="D12" i="47" s="1"/>
  <c r="K12" i="47"/>
  <c r="H12" i="47" s="1"/>
  <c r="E12" i="47" s="1"/>
  <c r="J17" i="47"/>
  <c r="G17" i="47" s="1"/>
  <c r="D17" i="47" s="1"/>
  <c r="J18" i="47"/>
  <c r="G18" i="47" s="1"/>
  <c r="D18" i="47" s="1"/>
  <c r="K18" i="47"/>
  <c r="H18" i="47" s="1"/>
  <c r="E18" i="47" s="1"/>
  <c r="J20" i="47"/>
  <c r="G20" i="47" s="1"/>
  <c r="D20" i="47" s="1"/>
  <c r="J9" i="47"/>
  <c r="G9" i="47" s="1"/>
  <c r="D9" i="47" s="1"/>
  <c r="J15" i="47"/>
  <c r="G15" i="47" s="1"/>
  <c r="D15" i="47" s="1"/>
  <c r="K20" i="47"/>
  <c r="H20" i="47" s="1"/>
  <c r="E20" i="47" s="1"/>
  <c r="J24" i="47"/>
  <c r="G24" i="47" s="1"/>
  <c r="D24" i="47" s="1"/>
  <c r="J10" i="47"/>
  <c r="G10" i="47" s="1"/>
  <c r="D10" i="47" s="1"/>
  <c r="J16" i="47"/>
  <c r="G16" i="47" s="1"/>
  <c r="D16" i="47" s="1"/>
  <c r="K10" i="47"/>
  <c r="H10" i="47" s="1"/>
  <c r="E10" i="47" s="1"/>
  <c r="J13" i="47"/>
  <c r="G13" i="47" s="1"/>
  <c r="D13" i="47" s="1"/>
  <c r="K16" i="47"/>
  <c r="H16" i="47" s="1"/>
  <c r="E16" i="47" s="1"/>
  <c r="J19" i="47"/>
  <c r="G19" i="47" s="1"/>
  <c r="D19" i="47" s="1"/>
  <c r="K14" i="47"/>
  <c r="H14" i="47" s="1"/>
  <c r="E14" i="47" s="1"/>
  <c r="J26" i="47"/>
  <c r="G26" i="47" s="1"/>
  <c r="D26" i="47" s="1"/>
  <c r="J27" i="47"/>
  <c r="G27" i="47" s="1"/>
  <c r="D27" i="47" s="1"/>
  <c r="J28" i="47"/>
  <c r="G28" i="47" s="1"/>
  <c r="D28" i="47" s="1"/>
  <c r="J30" i="47"/>
  <c r="G30" i="47" s="1"/>
  <c r="D30" i="47" s="1"/>
  <c r="J31" i="47"/>
  <c r="G31" i="47" s="1"/>
  <c r="D31" i="47" s="1"/>
  <c r="J32" i="47"/>
  <c r="G32" i="47" s="1"/>
  <c r="D32" i="47" s="1"/>
  <c r="J33" i="47"/>
  <c r="G33" i="47" s="1"/>
  <c r="D33" i="47" s="1"/>
  <c r="J29" i="47"/>
  <c r="G29" i="47" s="1"/>
  <c r="D29" i="47" s="1"/>
  <c r="J34" i="47"/>
  <c r="G34" i="47" s="1"/>
  <c r="D34" i="47" s="1"/>
  <c r="J35" i="47"/>
  <c r="G35" i="47" s="1"/>
  <c r="D35" i="47" s="1"/>
  <c r="J36" i="47"/>
  <c r="G36" i="47" s="1"/>
  <c r="D36" i="47" s="1"/>
  <c r="J37" i="47"/>
  <c r="G37" i="47" s="1"/>
  <c r="D37" i="47" s="1"/>
  <c r="J38" i="47"/>
  <c r="G38" i="47" s="1"/>
  <c r="D38" i="47" s="1"/>
  <c r="J39" i="47"/>
  <c r="G39" i="47" s="1"/>
  <c r="D39" i="47" s="1"/>
  <c r="J40" i="47"/>
  <c r="G40" i="47" s="1"/>
  <c r="D40" i="47" s="1"/>
  <c r="J41" i="47"/>
  <c r="G41" i="47" s="1"/>
  <c r="D41" i="47" s="1"/>
  <c r="J42" i="47"/>
  <c r="G42" i="47" s="1"/>
  <c r="D42" i="47" s="1"/>
  <c r="J43" i="47"/>
  <c r="J44" i="47"/>
  <c r="G44" i="47" s="1"/>
  <c r="D44" i="47" s="1"/>
  <c r="J45" i="47"/>
  <c r="G45" i="47" s="1"/>
  <c r="D45" i="47" s="1"/>
  <c r="J7" i="46"/>
  <c r="G7" i="46" s="1"/>
  <c r="D7" i="46" s="1"/>
  <c r="K7" i="46"/>
  <c r="H7" i="46" s="1"/>
  <c r="E7" i="46" s="1"/>
  <c r="J15" i="46"/>
  <c r="G15" i="46" s="1"/>
  <c r="D15" i="46" s="1"/>
  <c r="J21" i="46"/>
  <c r="G21" i="46" s="1"/>
  <c r="D21" i="46" s="1"/>
  <c r="J9" i="46"/>
  <c r="G9" i="46" s="1"/>
  <c r="D9" i="46" s="1"/>
  <c r="K11" i="46"/>
  <c r="H11" i="46" s="1"/>
  <c r="E11" i="46" s="1"/>
  <c r="J20" i="46"/>
  <c r="G20" i="46" s="1"/>
  <c r="D20" i="46" s="1"/>
  <c r="J19" i="46"/>
  <c r="G19" i="46" s="1"/>
  <c r="D19" i="46" s="1"/>
  <c r="K20" i="46"/>
  <c r="H20" i="46" s="1"/>
  <c r="E20" i="46" s="1"/>
  <c r="J27" i="46"/>
  <c r="G27" i="46" s="1"/>
  <c r="D27" i="46" s="1"/>
  <c r="J6" i="46"/>
  <c r="G6" i="46" s="1"/>
  <c r="D6" i="46" s="1"/>
  <c r="J5" i="46"/>
  <c r="G5" i="46" s="1"/>
  <c r="D5" i="46" s="1"/>
  <c r="K6" i="46"/>
  <c r="H6" i="46" s="1"/>
  <c r="E6" i="46" s="1"/>
  <c r="J18" i="46"/>
  <c r="G18" i="46" s="1"/>
  <c r="D18" i="46" s="1"/>
  <c r="K5" i="46"/>
  <c r="H5" i="46" s="1"/>
  <c r="E5" i="46" s="1"/>
  <c r="J12" i="46"/>
  <c r="G12" i="46" s="1"/>
  <c r="D12" i="46" s="1"/>
  <c r="J17" i="46"/>
  <c r="G17" i="46" s="1"/>
  <c r="D17" i="46" s="1"/>
  <c r="K18" i="46"/>
  <c r="H18" i="46" s="1"/>
  <c r="E18" i="46" s="1"/>
  <c r="G43" i="47" l="1"/>
  <c r="D43" i="47" s="1"/>
  <c r="M44" i="43" l="1"/>
  <c r="J44" i="43" s="1"/>
  <c r="G44" i="43" s="1"/>
  <c r="D44" i="43" s="1"/>
  <c r="M43" i="43"/>
  <c r="J43" i="43" s="1"/>
  <c r="G43" i="43" s="1"/>
  <c r="D43" i="43" s="1"/>
  <c r="M42" i="43"/>
  <c r="J42" i="43" s="1"/>
  <c r="G42" i="43" s="1"/>
  <c r="D42" i="43" s="1"/>
  <c r="M41" i="43"/>
  <c r="J41" i="43" s="1"/>
  <c r="G41" i="43" s="1"/>
  <c r="D41" i="43" s="1"/>
  <c r="M40" i="43"/>
  <c r="J40" i="43" s="1"/>
  <c r="G40" i="43" s="1"/>
  <c r="D40" i="43" s="1"/>
  <c r="M39" i="43"/>
  <c r="J39" i="43" s="1"/>
  <c r="G39" i="43" s="1"/>
  <c r="D39" i="43" s="1"/>
  <c r="M38" i="43"/>
  <c r="J38" i="43" s="1"/>
  <c r="G38" i="43" s="1"/>
  <c r="D38" i="43" s="1"/>
  <c r="M37" i="43"/>
  <c r="J37" i="43" s="1"/>
  <c r="G37" i="43" s="1"/>
  <c r="D37" i="43" s="1"/>
  <c r="M36" i="43"/>
  <c r="J36" i="43" s="1"/>
  <c r="G36" i="43" s="1"/>
  <c r="D36" i="43" s="1"/>
  <c r="M35" i="43"/>
  <c r="J35" i="43" s="1"/>
  <c r="G35" i="43" s="1"/>
  <c r="D35" i="43" s="1"/>
  <c r="M34" i="43"/>
  <c r="J34" i="43" s="1"/>
  <c r="G34" i="43" s="1"/>
  <c r="D34" i="43" s="1"/>
  <c r="M33" i="43"/>
  <c r="J33" i="43" s="1"/>
  <c r="G33" i="43" s="1"/>
  <c r="D33" i="43" s="1"/>
  <c r="M32" i="43"/>
  <c r="J32" i="43" s="1"/>
  <c r="G32" i="43" s="1"/>
  <c r="D32" i="43" s="1"/>
  <c r="M31" i="43"/>
  <c r="J31" i="43" s="1"/>
  <c r="G31" i="43" s="1"/>
  <c r="D31" i="43" s="1"/>
  <c r="M30" i="43"/>
  <c r="J30" i="43" s="1"/>
  <c r="G30" i="43" s="1"/>
  <c r="D30" i="43" s="1"/>
  <c r="M29" i="43"/>
  <c r="J29" i="43" s="1"/>
  <c r="G29" i="43" s="1"/>
  <c r="D29" i="43" s="1"/>
  <c r="M28" i="43"/>
  <c r="J28" i="43" s="1"/>
  <c r="G28" i="43" s="1"/>
  <c r="D28" i="43" s="1"/>
  <c r="M27" i="43"/>
  <c r="J27" i="43" s="1"/>
  <c r="G27" i="43" s="1"/>
  <c r="D27" i="43" s="1"/>
  <c r="M26" i="43"/>
  <c r="J26" i="43" s="1"/>
  <c r="G26" i="43" s="1"/>
  <c r="D26" i="43" s="1"/>
  <c r="M25" i="43"/>
  <c r="J25" i="43" s="1"/>
  <c r="G25" i="43" s="1"/>
  <c r="D25" i="43" s="1"/>
  <c r="J24" i="43"/>
  <c r="G24" i="43" s="1"/>
  <c r="D24" i="43" s="1"/>
  <c r="M23" i="43"/>
  <c r="S23" i="43" s="1"/>
  <c r="M22" i="43"/>
  <c r="J22" i="43" s="1"/>
  <c r="G22" i="43" s="1"/>
  <c r="D22" i="43" s="1"/>
  <c r="M21" i="43"/>
  <c r="J21" i="43" s="1"/>
  <c r="G21" i="43" s="1"/>
  <c r="D21" i="43" s="1"/>
  <c r="M20" i="43"/>
  <c r="J20" i="43" s="1"/>
  <c r="G20" i="43" s="1"/>
  <c r="D20" i="43" s="1"/>
  <c r="M19" i="43"/>
  <c r="J19" i="43" s="1"/>
  <c r="G19" i="43" s="1"/>
  <c r="D19" i="43" s="1"/>
  <c r="M18" i="43"/>
  <c r="J18" i="43" s="1"/>
  <c r="G18" i="43" s="1"/>
  <c r="D18" i="43" s="1"/>
  <c r="M17" i="43"/>
  <c r="J17" i="43" s="1"/>
  <c r="G17" i="43" s="1"/>
  <c r="D17" i="43" s="1"/>
  <c r="M16" i="43"/>
  <c r="J16" i="43" s="1"/>
  <c r="G16" i="43" s="1"/>
  <c r="D16" i="43" s="1"/>
  <c r="M15" i="43"/>
  <c r="J15" i="43" s="1"/>
  <c r="G15" i="43" s="1"/>
  <c r="D15" i="43" s="1"/>
  <c r="M14" i="43"/>
  <c r="J14" i="43" s="1"/>
  <c r="G14" i="43" s="1"/>
  <c r="D14" i="43" s="1"/>
  <c r="M13" i="43"/>
  <c r="J13" i="43" s="1"/>
  <c r="G13" i="43" s="1"/>
  <c r="D13" i="43" s="1"/>
  <c r="M12" i="43"/>
  <c r="J12" i="43" s="1"/>
  <c r="G12" i="43" s="1"/>
  <c r="D12" i="43" s="1"/>
  <c r="M11" i="43"/>
  <c r="J11" i="43" s="1"/>
  <c r="G11" i="43" s="1"/>
  <c r="D11" i="43" s="1"/>
  <c r="M10" i="43"/>
  <c r="J10" i="43" s="1"/>
  <c r="G10" i="43" s="1"/>
  <c r="D10" i="43" s="1"/>
  <c r="M9" i="43"/>
  <c r="J9" i="43" s="1"/>
  <c r="G9" i="43" s="1"/>
  <c r="D9" i="43" s="1"/>
  <c r="M8" i="43"/>
  <c r="J8" i="43" s="1"/>
  <c r="G8" i="43" s="1"/>
  <c r="D8" i="43" s="1"/>
  <c r="M7" i="43"/>
  <c r="J7" i="43" s="1"/>
  <c r="G7" i="43" s="1"/>
  <c r="D7" i="43" s="1"/>
  <c r="J23" i="43" l="1"/>
  <c r="G23" i="43" s="1"/>
  <c r="D23" i="43" s="1"/>
  <c r="K23" i="43"/>
  <c r="H23" i="43" s="1"/>
  <c r="E23" i="43" s="1"/>
  <c r="S7" i="43"/>
  <c r="K7" i="43"/>
  <c r="H7" i="43" s="1"/>
  <c r="E7" i="43" s="1"/>
  <c r="S8" i="43"/>
  <c r="K8" i="43"/>
  <c r="H8" i="43" s="1"/>
  <c r="E8" i="43" s="1"/>
  <c r="S9" i="43"/>
  <c r="K9" i="43"/>
  <c r="H9" i="43" s="1"/>
  <c r="E9" i="43" s="1"/>
  <c r="S10" i="43"/>
  <c r="K10" i="43"/>
  <c r="H10" i="43" s="1"/>
  <c r="E10" i="43" s="1"/>
  <c r="S11" i="43"/>
  <c r="K11" i="43"/>
  <c r="H11" i="43" s="1"/>
  <c r="E11" i="43" s="1"/>
  <c r="S12" i="43"/>
  <c r="K12" i="43"/>
  <c r="H12" i="43" s="1"/>
  <c r="E12" i="43" s="1"/>
  <c r="S13" i="43"/>
  <c r="K13" i="43"/>
  <c r="H13" i="43" s="1"/>
  <c r="E13" i="43" s="1"/>
  <c r="S14" i="43"/>
  <c r="K14" i="43"/>
  <c r="H14" i="43" s="1"/>
  <c r="E14" i="43" s="1"/>
  <c r="S15" i="43"/>
  <c r="K15" i="43"/>
  <c r="H15" i="43" s="1"/>
  <c r="E15" i="43" s="1"/>
  <c r="S16" i="43"/>
  <c r="K16" i="43"/>
  <c r="H16" i="43" s="1"/>
  <c r="E16" i="43" s="1"/>
  <c r="S17" i="43"/>
  <c r="K17" i="43"/>
  <c r="H17" i="43" s="1"/>
  <c r="E17" i="43" s="1"/>
  <c r="S18" i="43"/>
  <c r="K18" i="43"/>
  <c r="H18" i="43" s="1"/>
  <c r="E18" i="43" s="1"/>
  <c r="S19" i="43"/>
  <c r="K19" i="43"/>
  <c r="H19" i="43" s="1"/>
  <c r="E19" i="43" s="1"/>
  <c r="S20" i="43"/>
  <c r="K20" i="43"/>
  <c r="H20" i="43" s="1"/>
  <c r="E20" i="43" s="1"/>
  <c r="S21" i="43"/>
  <c r="K21" i="43"/>
  <c r="H21" i="43" s="1"/>
  <c r="E21" i="43" s="1"/>
  <c r="S22" i="43"/>
  <c r="K22" i="43"/>
  <c r="H22" i="43" s="1"/>
  <c r="E22" i="43" s="1"/>
  <c r="S24" i="43"/>
  <c r="K24" i="43"/>
  <c r="H24" i="43" s="1"/>
  <c r="E24" i="43" s="1"/>
  <c r="S25" i="43"/>
  <c r="K25" i="43"/>
  <c r="H25" i="43" s="1"/>
  <c r="E25" i="43" s="1"/>
  <c r="S26" i="43"/>
  <c r="K26" i="43"/>
  <c r="H26" i="43" s="1"/>
  <c r="E26" i="43" s="1"/>
  <c r="S27" i="43"/>
  <c r="K27" i="43"/>
  <c r="H27" i="43" s="1"/>
  <c r="E27" i="43" s="1"/>
  <c r="S28" i="43"/>
  <c r="K28" i="43"/>
  <c r="H28" i="43" s="1"/>
  <c r="E28" i="43" s="1"/>
  <c r="S29" i="43"/>
  <c r="K29" i="43"/>
  <c r="H29" i="43" s="1"/>
  <c r="E29" i="43" s="1"/>
  <c r="S30" i="43"/>
  <c r="K30" i="43"/>
  <c r="H30" i="43" s="1"/>
  <c r="E30" i="43" s="1"/>
  <c r="S31" i="43"/>
  <c r="K31" i="43"/>
  <c r="H31" i="43" s="1"/>
  <c r="E31" i="43" s="1"/>
  <c r="S32" i="43"/>
  <c r="K32" i="43"/>
  <c r="H32" i="43" s="1"/>
  <c r="E32" i="43" s="1"/>
  <c r="S33" i="43"/>
  <c r="K33" i="43"/>
  <c r="H33" i="43" s="1"/>
  <c r="E33" i="43" s="1"/>
  <c r="S34" i="43"/>
  <c r="K34" i="43"/>
  <c r="H34" i="43" s="1"/>
  <c r="E34" i="43" s="1"/>
  <c r="S35" i="43"/>
  <c r="K35" i="43"/>
  <c r="H35" i="43" s="1"/>
  <c r="E35" i="43" s="1"/>
  <c r="S36" i="43"/>
  <c r="K36" i="43"/>
  <c r="H36" i="43" s="1"/>
  <c r="E36" i="43" s="1"/>
  <c r="S37" i="43"/>
  <c r="K37" i="43"/>
  <c r="H37" i="43" s="1"/>
  <c r="E37" i="43" s="1"/>
  <c r="S38" i="43"/>
  <c r="K38" i="43"/>
  <c r="H38" i="43" s="1"/>
  <c r="E38" i="43" s="1"/>
  <c r="S39" i="43"/>
  <c r="K39" i="43"/>
  <c r="H39" i="43" s="1"/>
  <c r="E39" i="43" s="1"/>
  <c r="S40" i="43"/>
  <c r="K40" i="43"/>
  <c r="H40" i="43" s="1"/>
  <c r="E40" i="43" s="1"/>
  <c r="S41" i="43"/>
  <c r="K41" i="43"/>
  <c r="H41" i="43" s="1"/>
  <c r="E41" i="43" s="1"/>
  <c r="S42" i="43"/>
  <c r="K42" i="43"/>
  <c r="H42" i="43" s="1"/>
  <c r="E42" i="43" s="1"/>
  <c r="S43" i="43"/>
  <c r="K43" i="43"/>
  <c r="H43" i="43" s="1"/>
  <c r="E43" i="43" s="1"/>
  <c r="S44" i="43"/>
  <c r="K44" i="43"/>
  <c r="H44" i="43" s="1"/>
  <c r="E44" i="43" s="1"/>
  <c r="K19" i="15" l="1"/>
  <c r="H19" i="15" s="1"/>
  <c r="E19" i="15" s="1"/>
  <c r="J19" i="15"/>
  <c r="G19" i="15" s="1"/>
  <c r="D19" i="15" s="1"/>
  <c r="K18" i="15"/>
  <c r="H18" i="15" s="1"/>
  <c r="E18" i="15" s="1"/>
  <c r="J18" i="15"/>
  <c r="G18" i="15" s="1"/>
  <c r="D18" i="15" s="1"/>
  <c r="K9" i="16"/>
  <c r="H9" i="16" s="1"/>
  <c r="E9" i="16" s="1"/>
  <c r="J9" i="16"/>
  <c r="G9" i="16" s="1"/>
  <c r="D9" i="16" s="1"/>
  <c r="K8" i="16"/>
  <c r="H8" i="16" s="1"/>
  <c r="E8" i="16" s="1"/>
  <c r="J8" i="16"/>
  <c r="G8" i="16" s="1"/>
  <c r="D8" i="16" s="1"/>
  <c r="K17" i="16"/>
  <c r="H17" i="16" s="1"/>
  <c r="J17" i="16"/>
  <c r="G17" i="16" s="1"/>
  <c r="K16" i="16"/>
  <c r="H16" i="16" s="1"/>
  <c r="J16" i="16"/>
  <c r="G16" i="16" s="1"/>
  <c r="K15" i="16"/>
  <c r="H15" i="16" s="1"/>
  <c r="J15" i="16"/>
  <c r="K14" i="16"/>
  <c r="H14" i="16" s="1"/>
  <c r="J14" i="16"/>
  <c r="G14" i="16" s="1"/>
  <c r="D14" i="16" s="1"/>
  <c r="K13" i="16"/>
  <c r="J13" i="16"/>
  <c r="K12" i="16"/>
  <c r="H12" i="16" s="1"/>
  <c r="J12" i="16"/>
  <c r="K11" i="16"/>
  <c r="J11" i="16"/>
  <c r="K10" i="16"/>
  <c r="H10" i="16" s="1"/>
  <c r="J10" i="16"/>
  <c r="K7" i="16"/>
  <c r="J7" i="16"/>
  <c r="K6" i="16"/>
  <c r="H6" i="16" s="1"/>
  <c r="J6" i="16"/>
  <c r="G6" i="16" s="1"/>
  <c r="D6" i="16" s="1"/>
  <c r="K5" i="16"/>
  <c r="H5" i="16" s="1"/>
  <c r="J5" i="16"/>
  <c r="K28" i="15"/>
  <c r="H28" i="15" s="1"/>
  <c r="J28" i="15"/>
  <c r="G28" i="15" s="1"/>
  <c r="K27" i="15"/>
  <c r="H27" i="15" s="1"/>
  <c r="J27" i="15"/>
  <c r="G27" i="15" s="1"/>
  <c r="K26" i="15"/>
  <c r="H26" i="15" s="1"/>
  <c r="J26" i="15"/>
  <c r="G26" i="15" s="1"/>
  <c r="K25" i="15"/>
  <c r="H25" i="15" s="1"/>
  <c r="J25" i="15"/>
  <c r="G25" i="15" s="1"/>
  <c r="K24" i="15"/>
  <c r="H24" i="15" s="1"/>
  <c r="E24" i="15" s="1"/>
  <c r="J24" i="15"/>
  <c r="G24" i="15" s="1"/>
  <c r="D24" i="15" s="1"/>
  <c r="K23" i="15"/>
  <c r="H23" i="15" s="1"/>
  <c r="J23" i="15"/>
  <c r="K22" i="15"/>
  <c r="H22" i="15" s="1"/>
  <c r="E22" i="15" s="1"/>
  <c r="J22" i="15"/>
  <c r="G22" i="15" s="1"/>
  <c r="D22" i="15" s="1"/>
  <c r="K21" i="15"/>
  <c r="H21" i="15" s="1"/>
  <c r="J21" i="15"/>
  <c r="G21" i="15" s="1"/>
  <c r="K20" i="15"/>
  <c r="H20" i="15" s="1"/>
  <c r="E20" i="15" s="1"/>
  <c r="J20" i="15"/>
  <c r="G20" i="15" s="1"/>
  <c r="D20" i="15" s="1"/>
  <c r="K17" i="15"/>
  <c r="H17" i="15" s="1"/>
  <c r="E17" i="15" s="1"/>
  <c r="J17" i="15"/>
  <c r="G17" i="15" s="1"/>
  <c r="D17" i="15" s="1"/>
  <c r="K16" i="15"/>
  <c r="H16" i="15" s="1"/>
  <c r="E16" i="15" s="1"/>
  <c r="J16" i="15"/>
  <c r="G16" i="15" s="1"/>
  <c r="D16" i="15" s="1"/>
  <c r="K15" i="15"/>
  <c r="H15" i="15" s="1"/>
  <c r="E15" i="15" s="1"/>
  <c r="J15" i="15"/>
  <c r="G15" i="15" s="1"/>
  <c r="D15" i="15" s="1"/>
  <c r="K14" i="15"/>
  <c r="H14" i="15" s="1"/>
  <c r="J14" i="15"/>
  <c r="G14" i="15" s="1"/>
  <c r="K13" i="15"/>
  <c r="H13" i="15" s="1"/>
  <c r="E13" i="15" s="1"/>
  <c r="J13" i="15"/>
  <c r="G13" i="15" s="1"/>
  <c r="D13" i="15" s="1"/>
  <c r="K12" i="15"/>
  <c r="H12" i="15" s="1"/>
  <c r="E12" i="15" s="1"/>
  <c r="J12" i="15"/>
  <c r="G12" i="15" s="1"/>
  <c r="D12" i="15" s="1"/>
  <c r="K11" i="15"/>
  <c r="H11" i="15" s="1"/>
  <c r="E11" i="15" s="1"/>
  <c r="J11" i="15"/>
  <c r="G11" i="15" s="1"/>
  <c r="D11" i="15" s="1"/>
  <c r="K10" i="15"/>
  <c r="H10" i="15" s="1"/>
  <c r="E10" i="15" s="1"/>
  <c r="J10" i="15"/>
  <c r="G10" i="15" s="1"/>
  <c r="D10" i="15" s="1"/>
  <c r="K9" i="15"/>
  <c r="H9" i="15" s="1"/>
  <c r="E9" i="15" s="1"/>
  <c r="J9" i="15"/>
  <c r="G9" i="15" s="1"/>
  <c r="D9" i="15" s="1"/>
  <c r="K8" i="15"/>
  <c r="H8" i="15" s="1"/>
  <c r="E8" i="15" s="1"/>
  <c r="J8" i="15"/>
  <c r="G8" i="15" s="1"/>
  <c r="D8" i="15" s="1"/>
  <c r="K7" i="15"/>
  <c r="H7" i="15" s="1"/>
  <c r="E7" i="15" s="1"/>
  <c r="J7" i="15"/>
  <c r="G7" i="15" s="1"/>
  <c r="D7" i="15" s="1"/>
  <c r="K6" i="15"/>
  <c r="H6" i="15" s="1"/>
  <c r="E6" i="15" s="1"/>
  <c r="J6" i="15"/>
  <c r="G6" i="15" s="1"/>
  <c r="D6" i="15" s="1"/>
  <c r="K5" i="15"/>
  <c r="H5" i="15" s="1"/>
  <c r="E5" i="15" s="1"/>
  <c r="J5" i="15"/>
  <c r="G5" i="15" s="1"/>
  <c r="D5" i="15" s="1"/>
  <c r="M17" i="6"/>
  <c r="J17" i="6" s="1"/>
  <c r="G17" i="6" s="1"/>
  <c r="M5" i="6"/>
  <c r="K5" i="6" s="1"/>
  <c r="H5" i="6" s="1"/>
  <c r="M6" i="6"/>
  <c r="J6" i="6" s="1"/>
  <c r="G6" i="6" s="1"/>
  <c r="M7" i="6"/>
  <c r="J7" i="6" s="1"/>
  <c r="G7" i="6" s="1"/>
  <c r="M8" i="6"/>
  <c r="J8" i="6" s="1"/>
  <c r="G8" i="6" s="1"/>
  <c r="M9" i="6"/>
  <c r="J9" i="6" s="1"/>
  <c r="G9" i="6" s="1"/>
  <c r="M10" i="6"/>
  <c r="K10" i="6" s="1"/>
  <c r="H10" i="6" s="1"/>
  <c r="M11" i="6"/>
  <c r="J11" i="6" s="1"/>
  <c r="G11" i="6" s="1"/>
  <c r="M12" i="6"/>
  <c r="J12" i="6" s="1"/>
  <c r="G12" i="6" s="1"/>
  <c r="M13" i="6"/>
  <c r="K13" i="6" s="1"/>
  <c r="H13" i="6" s="1"/>
  <c r="M14" i="6"/>
  <c r="J14" i="6" s="1"/>
  <c r="M15" i="6"/>
  <c r="J15" i="6" s="1"/>
  <c r="G15" i="6" s="1"/>
  <c r="M16" i="6"/>
  <c r="J16" i="6" s="1"/>
  <c r="G16" i="6" s="1"/>
  <c r="M18" i="6"/>
  <c r="K18" i="6" s="1"/>
  <c r="H18" i="6" s="1"/>
  <c r="M19" i="6"/>
  <c r="J19" i="6" s="1"/>
  <c r="G19" i="6" s="1"/>
  <c r="M20" i="6"/>
  <c r="J20" i="6" s="1"/>
  <c r="G20" i="6" s="1"/>
  <c r="M4" i="6"/>
  <c r="J4" i="6" s="1"/>
  <c r="G4" i="6" s="1"/>
  <c r="J57" i="5"/>
  <c r="G57" i="5" s="1"/>
  <c r="D57" i="5" s="1"/>
  <c r="K57" i="5"/>
  <c r="H57" i="5" s="1"/>
  <c r="E57" i="5" s="1"/>
  <c r="J58" i="5"/>
  <c r="G58" i="5" s="1"/>
  <c r="D58" i="5" s="1"/>
  <c r="K58" i="5"/>
  <c r="H58" i="5" s="1"/>
  <c r="E58" i="5" s="1"/>
  <c r="J59" i="5"/>
  <c r="G59" i="5" s="1"/>
  <c r="D59" i="5" s="1"/>
  <c r="K59" i="5"/>
  <c r="H59" i="5" s="1"/>
  <c r="E59" i="5" s="1"/>
  <c r="J60" i="5"/>
  <c r="G60" i="5" s="1"/>
  <c r="D60" i="5" s="1"/>
  <c r="K60" i="5"/>
  <c r="H60" i="5" s="1"/>
  <c r="E60" i="5" s="1"/>
  <c r="J55" i="5"/>
  <c r="G55" i="5" s="1"/>
  <c r="D55" i="5" s="1"/>
  <c r="K55" i="5"/>
  <c r="H55" i="5" s="1"/>
  <c r="E55" i="5" s="1"/>
  <c r="U28" i="12"/>
  <c r="K28" i="12"/>
  <c r="H28" i="12" s="1"/>
  <c r="J28" i="12"/>
  <c r="G28" i="12" s="1"/>
  <c r="K14" i="8"/>
  <c r="H14" i="8" s="1"/>
  <c r="E14" i="8" s="1"/>
  <c r="J14" i="8"/>
  <c r="G14" i="8" s="1"/>
  <c r="D14" i="8" s="1"/>
  <c r="K13" i="8"/>
  <c r="H13" i="8" s="1"/>
  <c r="E13" i="8" s="1"/>
  <c r="J13" i="8"/>
  <c r="G13" i="8" s="1"/>
  <c r="D13" i="8" s="1"/>
  <c r="K12" i="8"/>
  <c r="H12" i="8" s="1"/>
  <c r="E12" i="8" s="1"/>
  <c r="J12" i="8"/>
  <c r="G12" i="8" s="1"/>
  <c r="D12" i="8" s="1"/>
  <c r="K11" i="8"/>
  <c r="H11" i="8" s="1"/>
  <c r="E11" i="8" s="1"/>
  <c r="J11" i="8"/>
  <c r="G11" i="8" s="1"/>
  <c r="D11" i="8" s="1"/>
  <c r="K10" i="8"/>
  <c r="H10" i="8" s="1"/>
  <c r="E10" i="8" s="1"/>
  <c r="J10" i="8"/>
  <c r="G10" i="8" s="1"/>
  <c r="D10" i="8" s="1"/>
  <c r="K25" i="5"/>
  <c r="H25" i="5" s="1"/>
  <c r="E25" i="5" s="1"/>
  <c r="J25" i="5"/>
  <c r="G25" i="5" s="1"/>
  <c r="D25" i="5" s="1"/>
  <c r="G14" i="6"/>
  <c r="K19" i="6"/>
  <c r="H19" i="6" s="1"/>
  <c r="K31" i="12"/>
  <c r="H31" i="12" s="1"/>
  <c r="J31" i="12"/>
  <c r="U30" i="12"/>
  <c r="K30" i="12"/>
  <c r="H30" i="12" s="1"/>
  <c r="J30" i="12"/>
  <c r="G30" i="12" s="1"/>
  <c r="K29" i="12"/>
  <c r="J29" i="12"/>
  <c r="G29" i="12" s="1"/>
  <c r="D29" i="12" s="1"/>
  <c r="U29" i="12" s="1"/>
  <c r="U27" i="12"/>
  <c r="K27" i="12"/>
  <c r="H27" i="12" s="1"/>
  <c r="J27" i="12"/>
  <c r="G27" i="12" s="1"/>
  <c r="K26" i="12"/>
  <c r="H26" i="12" s="1"/>
  <c r="J26" i="12"/>
  <c r="K25" i="12"/>
  <c r="J25" i="12"/>
  <c r="K24" i="12"/>
  <c r="H24" i="12" s="1"/>
  <c r="J24" i="12"/>
  <c r="K23" i="12"/>
  <c r="H23" i="12" s="1"/>
  <c r="J23" i="12"/>
  <c r="K21" i="12"/>
  <c r="H21" i="12" s="1"/>
  <c r="J21" i="12"/>
  <c r="G21" i="12" s="1"/>
  <c r="D21" i="12" s="1"/>
  <c r="U21" i="12" s="1"/>
  <c r="K22" i="12"/>
  <c r="H22" i="12" s="1"/>
  <c r="J22" i="12"/>
  <c r="K19" i="12"/>
  <c r="H19" i="12" s="1"/>
  <c r="J19" i="12"/>
  <c r="G19" i="12" s="1"/>
  <c r="K20" i="12"/>
  <c r="H20" i="12" s="1"/>
  <c r="J20" i="12"/>
  <c r="K18" i="12"/>
  <c r="H18" i="12" s="1"/>
  <c r="J18" i="12"/>
  <c r="G18" i="12" s="1"/>
  <c r="K17" i="12"/>
  <c r="H17" i="12" s="1"/>
  <c r="J17" i="12"/>
  <c r="G17" i="12" s="1"/>
  <c r="D17" i="12" s="1"/>
  <c r="U17" i="12" s="1"/>
  <c r="K16" i="12"/>
  <c r="J16" i="12"/>
  <c r="G16" i="12" s="1"/>
  <c r="K15" i="12"/>
  <c r="J15" i="12"/>
  <c r="K14" i="12"/>
  <c r="H14" i="12" s="1"/>
  <c r="J14" i="12"/>
  <c r="G14" i="12" s="1"/>
  <c r="K13" i="12"/>
  <c r="J13" i="12"/>
  <c r="K12" i="12"/>
  <c r="J12" i="12"/>
  <c r="G12" i="12" s="1"/>
  <c r="K11" i="12"/>
  <c r="J11" i="12"/>
  <c r="K10" i="12"/>
  <c r="H10" i="12" s="1"/>
  <c r="E10" i="12" s="1"/>
  <c r="J10" i="12"/>
  <c r="G10" i="12" s="1"/>
  <c r="K9" i="12"/>
  <c r="J9" i="12"/>
  <c r="G9" i="12" s="1"/>
  <c r="D9" i="12" s="1"/>
  <c r="U9" i="12" s="1"/>
  <c r="K8" i="12"/>
  <c r="H8" i="12" s="1"/>
  <c r="J8" i="12"/>
  <c r="K7" i="12"/>
  <c r="J7" i="12"/>
  <c r="K6" i="12"/>
  <c r="H6" i="12" s="1"/>
  <c r="J6" i="12"/>
  <c r="K5" i="12"/>
  <c r="H5" i="12" s="1"/>
  <c r="J5" i="12"/>
  <c r="K63" i="11"/>
  <c r="H63" i="11" s="1"/>
  <c r="E63" i="11" s="1"/>
  <c r="J63" i="11"/>
  <c r="G63" i="11" s="1"/>
  <c r="D63" i="11" s="1"/>
  <c r="U63" i="11" s="1"/>
  <c r="K62" i="11"/>
  <c r="H62" i="11" s="1"/>
  <c r="E62" i="11" s="1"/>
  <c r="J62" i="11"/>
  <c r="G62" i="11" s="1"/>
  <c r="D62" i="11" s="1"/>
  <c r="U62" i="11" s="1"/>
  <c r="K61" i="11"/>
  <c r="H61" i="11" s="1"/>
  <c r="E61" i="11" s="1"/>
  <c r="J61" i="11"/>
  <c r="G61" i="11" s="1"/>
  <c r="D61" i="11" s="1"/>
  <c r="U61" i="11" s="1"/>
  <c r="U60" i="11"/>
  <c r="K60" i="11"/>
  <c r="H60" i="11" s="1"/>
  <c r="J60" i="11"/>
  <c r="G60" i="11" s="1"/>
  <c r="K59" i="11"/>
  <c r="H59" i="11" s="1"/>
  <c r="E59" i="11" s="1"/>
  <c r="J59" i="11"/>
  <c r="G59" i="11" s="1"/>
  <c r="D59" i="11" s="1"/>
  <c r="U59" i="11" s="1"/>
  <c r="U58" i="11"/>
  <c r="K58" i="11"/>
  <c r="H58" i="11" s="1"/>
  <c r="J58" i="11"/>
  <c r="G58" i="11" s="1"/>
  <c r="K57" i="11"/>
  <c r="H57" i="11" s="1"/>
  <c r="E57" i="11" s="1"/>
  <c r="J57" i="11"/>
  <c r="G57" i="11" s="1"/>
  <c r="D57" i="11" s="1"/>
  <c r="U57" i="11" s="1"/>
  <c r="K56" i="11"/>
  <c r="H56" i="11" s="1"/>
  <c r="E56" i="11" s="1"/>
  <c r="J56" i="11"/>
  <c r="G56" i="11" s="1"/>
  <c r="D56" i="11" s="1"/>
  <c r="U56" i="11" s="1"/>
  <c r="K55" i="11"/>
  <c r="H55" i="11" s="1"/>
  <c r="E55" i="11" s="1"/>
  <c r="J55" i="11"/>
  <c r="G55" i="11" s="1"/>
  <c r="D55" i="11" s="1"/>
  <c r="U55" i="11" s="1"/>
  <c r="K54" i="11"/>
  <c r="H54" i="11" s="1"/>
  <c r="E54" i="11" s="1"/>
  <c r="J54" i="11"/>
  <c r="G54" i="11" s="1"/>
  <c r="D54" i="11" s="1"/>
  <c r="U54" i="11" s="1"/>
  <c r="K53" i="11"/>
  <c r="H53" i="11" s="1"/>
  <c r="E53" i="11" s="1"/>
  <c r="J53" i="11"/>
  <c r="G53" i="11" s="1"/>
  <c r="D53" i="11" s="1"/>
  <c r="U53" i="11" s="1"/>
  <c r="K52" i="11"/>
  <c r="H52" i="11" s="1"/>
  <c r="E52" i="11" s="1"/>
  <c r="J52" i="11"/>
  <c r="G52" i="11" s="1"/>
  <c r="D52" i="11" s="1"/>
  <c r="U52" i="11" s="1"/>
  <c r="K51" i="11"/>
  <c r="H51" i="11" s="1"/>
  <c r="E51" i="11" s="1"/>
  <c r="J51" i="11"/>
  <c r="G51" i="11" s="1"/>
  <c r="D51" i="11" s="1"/>
  <c r="U51" i="11" s="1"/>
  <c r="K50" i="11"/>
  <c r="H50" i="11" s="1"/>
  <c r="E50" i="11" s="1"/>
  <c r="J50" i="11"/>
  <c r="G50" i="11" s="1"/>
  <c r="D50" i="11" s="1"/>
  <c r="U50" i="11" s="1"/>
  <c r="K49" i="11"/>
  <c r="H49" i="11" s="1"/>
  <c r="E49" i="11" s="1"/>
  <c r="J49" i="11"/>
  <c r="G49" i="11" s="1"/>
  <c r="D49" i="11" s="1"/>
  <c r="U49" i="11" s="1"/>
  <c r="K48" i="11"/>
  <c r="H48" i="11" s="1"/>
  <c r="E48" i="11" s="1"/>
  <c r="J48" i="11"/>
  <c r="G48" i="11" s="1"/>
  <c r="D48" i="11" s="1"/>
  <c r="U48" i="11" s="1"/>
  <c r="K47" i="11"/>
  <c r="H47" i="11" s="1"/>
  <c r="E47" i="11" s="1"/>
  <c r="J47" i="11"/>
  <c r="G47" i="11" s="1"/>
  <c r="D47" i="11" s="1"/>
  <c r="U47" i="11" s="1"/>
  <c r="K46" i="11"/>
  <c r="H46" i="11" s="1"/>
  <c r="E46" i="11" s="1"/>
  <c r="J46" i="11"/>
  <c r="G46" i="11" s="1"/>
  <c r="D46" i="11" s="1"/>
  <c r="U46" i="11" s="1"/>
  <c r="K45" i="11"/>
  <c r="H45" i="11" s="1"/>
  <c r="E45" i="11" s="1"/>
  <c r="J45" i="11"/>
  <c r="G45" i="11" s="1"/>
  <c r="D45" i="11" s="1"/>
  <c r="U45" i="11" s="1"/>
  <c r="K44" i="11"/>
  <c r="H44" i="11" s="1"/>
  <c r="E44" i="11" s="1"/>
  <c r="J44" i="11"/>
  <c r="G44" i="11" s="1"/>
  <c r="D44" i="11" s="1"/>
  <c r="U44" i="11" s="1"/>
  <c r="K43" i="11"/>
  <c r="H43" i="11" s="1"/>
  <c r="E43" i="11" s="1"/>
  <c r="J43" i="11"/>
  <c r="G43" i="11" s="1"/>
  <c r="D43" i="11" s="1"/>
  <c r="U43" i="11" s="1"/>
  <c r="K42" i="11"/>
  <c r="H42" i="11" s="1"/>
  <c r="E42" i="11" s="1"/>
  <c r="J42" i="11"/>
  <c r="G42" i="11" s="1"/>
  <c r="D42" i="11" s="1"/>
  <c r="U42" i="11" s="1"/>
  <c r="K41" i="11"/>
  <c r="H41" i="11" s="1"/>
  <c r="E41" i="11" s="1"/>
  <c r="J41" i="11"/>
  <c r="G41" i="11" s="1"/>
  <c r="D41" i="11" s="1"/>
  <c r="U41" i="11" s="1"/>
  <c r="K40" i="11"/>
  <c r="H40" i="11" s="1"/>
  <c r="E40" i="11" s="1"/>
  <c r="J40" i="11"/>
  <c r="G40" i="11" s="1"/>
  <c r="D40" i="11" s="1"/>
  <c r="U40" i="11" s="1"/>
  <c r="K39" i="11"/>
  <c r="H39" i="11" s="1"/>
  <c r="E39" i="11" s="1"/>
  <c r="J39" i="11"/>
  <c r="G39" i="11" s="1"/>
  <c r="D39" i="11" s="1"/>
  <c r="U39" i="11" s="1"/>
  <c r="K38" i="11"/>
  <c r="H38" i="11" s="1"/>
  <c r="E38" i="11" s="1"/>
  <c r="J38" i="11"/>
  <c r="G38" i="11" s="1"/>
  <c r="D38" i="11" s="1"/>
  <c r="U38" i="11" s="1"/>
  <c r="K37" i="11"/>
  <c r="H37" i="11" s="1"/>
  <c r="E37" i="11" s="1"/>
  <c r="J37" i="11"/>
  <c r="G37" i="11" s="1"/>
  <c r="D37" i="11" s="1"/>
  <c r="U37" i="11" s="1"/>
  <c r="K36" i="11"/>
  <c r="H36" i="11" s="1"/>
  <c r="E36" i="11" s="1"/>
  <c r="J36" i="11"/>
  <c r="G36" i="11" s="1"/>
  <c r="D36" i="11" s="1"/>
  <c r="U36" i="11" s="1"/>
  <c r="K33" i="11"/>
  <c r="H33" i="11" s="1"/>
  <c r="E33" i="11" s="1"/>
  <c r="J33" i="11"/>
  <c r="G33" i="11" s="1"/>
  <c r="D33" i="11" s="1"/>
  <c r="K32" i="11"/>
  <c r="H32" i="11" s="1"/>
  <c r="E32" i="11" s="1"/>
  <c r="J32" i="11"/>
  <c r="G32" i="11" s="1"/>
  <c r="D32" i="11" s="1"/>
  <c r="K31" i="11"/>
  <c r="H31" i="11" s="1"/>
  <c r="E31" i="11" s="1"/>
  <c r="J31" i="11"/>
  <c r="G31" i="11" s="1"/>
  <c r="D31" i="11" s="1"/>
  <c r="K30" i="11"/>
  <c r="H30" i="11" s="1"/>
  <c r="E30" i="11" s="1"/>
  <c r="J30" i="11"/>
  <c r="G30" i="11" s="1"/>
  <c r="D30" i="11" s="1"/>
  <c r="K29" i="11"/>
  <c r="H29" i="11" s="1"/>
  <c r="E29" i="11" s="1"/>
  <c r="J29" i="11"/>
  <c r="G29" i="11" s="1"/>
  <c r="D29" i="11" s="1"/>
  <c r="K28" i="11"/>
  <c r="H28" i="11" s="1"/>
  <c r="E28" i="11" s="1"/>
  <c r="J28" i="11"/>
  <c r="G28" i="11" s="1"/>
  <c r="D28" i="11" s="1"/>
  <c r="K27" i="11"/>
  <c r="H27" i="11" s="1"/>
  <c r="E27" i="11" s="1"/>
  <c r="J27" i="11"/>
  <c r="G27" i="11" s="1"/>
  <c r="D27" i="11" s="1"/>
  <c r="K26" i="11"/>
  <c r="H26" i="11" s="1"/>
  <c r="E26" i="11" s="1"/>
  <c r="J26" i="11"/>
  <c r="G26" i="11" s="1"/>
  <c r="D26" i="11" s="1"/>
  <c r="K25" i="11"/>
  <c r="H25" i="11" s="1"/>
  <c r="E25" i="11" s="1"/>
  <c r="J25" i="11"/>
  <c r="G25" i="11" s="1"/>
  <c r="D25" i="11" s="1"/>
  <c r="K24" i="11"/>
  <c r="H24" i="11" s="1"/>
  <c r="E24" i="11" s="1"/>
  <c r="J24" i="11"/>
  <c r="G24" i="11" s="1"/>
  <c r="D24" i="11" s="1"/>
  <c r="K23" i="11"/>
  <c r="H23" i="11" s="1"/>
  <c r="E23" i="11" s="1"/>
  <c r="J23" i="11"/>
  <c r="G23" i="11" s="1"/>
  <c r="D23" i="11" s="1"/>
  <c r="K22" i="11"/>
  <c r="H22" i="11" s="1"/>
  <c r="E22" i="11" s="1"/>
  <c r="J22" i="11"/>
  <c r="G22" i="11" s="1"/>
  <c r="D22" i="11" s="1"/>
  <c r="K21" i="11"/>
  <c r="H21" i="11" s="1"/>
  <c r="E21" i="11" s="1"/>
  <c r="J21" i="11"/>
  <c r="G21" i="11" s="1"/>
  <c r="D21" i="11" s="1"/>
  <c r="K20" i="11"/>
  <c r="H20" i="11" s="1"/>
  <c r="E20" i="11" s="1"/>
  <c r="J20" i="11"/>
  <c r="G20" i="11" s="1"/>
  <c r="D20" i="11" s="1"/>
  <c r="K19" i="11"/>
  <c r="H19" i="11" s="1"/>
  <c r="E19" i="11" s="1"/>
  <c r="J19" i="11"/>
  <c r="G19" i="11" s="1"/>
  <c r="D19" i="11" s="1"/>
  <c r="K18" i="11"/>
  <c r="H18" i="11" s="1"/>
  <c r="E18" i="11" s="1"/>
  <c r="J18" i="11"/>
  <c r="G18" i="11" s="1"/>
  <c r="D18" i="11" s="1"/>
  <c r="K17" i="11"/>
  <c r="H17" i="11" s="1"/>
  <c r="E17" i="11" s="1"/>
  <c r="J17" i="11"/>
  <c r="G17" i="11" s="1"/>
  <c r="D17" i="11" s="1"/>
  <c r="K16" i="11"/>
  <c r="H16" i="11" s="1"/>
  <c r="E16" i="11" s="1"/>
  <c r="J16" i="11"/>
  <c r="G16" i="11" s="1"/>
  <c r="D16" i="11" s="1"/>
  <c r="K15" i="11"/>
  <c r="H15" i="11" s="1"/>
  <c r="E15" i="11" s="1"/>
  <c r="J15" i="11"/>
  <c r="G15" i="11" s="1"/>
  <c r="D15" i="11" s="1"/>
  <c r="K14" i="11"/>
  <c r="H14" i="11" s="1"/>
  <c r="E14" i="11" s="1"/>
  <c r="J14" i="11"/>
  <c r="G14" i="11" s="1"/>
  <c r="D14" i="11" s="1"/>
  <c r="K13" i="11"/>
  <c r="H13" i="11" s="1"/>
  <c r="E13" i="11" s="1"/>
  <c r="J13" i="11"/>
  <c r="G13" i="11" s="1"/>
  <c r="D13" i="11" s="1"/>
  <c r="K12" i="11"/>
  <c r="H12" i="11" s="1"/>
  <c r="E12" i="11" s="1"/>
  <c r="J12" i="11"/>
  <c r="G12" i="11" s="1"/>
  <c r="D12" i="11" s="1"/>
  <c r="K11" i="11"/>
  <c r="H11" i="11" s="1"/>
  <c r="E11" i="11" s="1"/>
  <c r="J11" i="11"/>
  <c r="G11" i="11" s="1"/>
  <c r="D11" i="11" s="1"/>
  <c r="K10" i="11"/>
  <c r="H10" i="11" s="1"/>
  <c r="E10" i="11" s="1"/>
  <c r="J10" i="11"/>
  <c r="G10" i="11" s="1"/>
  <c r="D10" i="11" s="1"/>
  <c r="K9" i="11"/>
  <c r="H9" i="11" s="1"/>
  <c r="E9" i="11" s="1"/>
  <c r="J9" i="11"/>
  <c r="G9" i="11" s="1"/>
  <c r="D9" i="11" s="1"/>
  <c r="K8" i="11"/>
  <c r="H8" i="11" s="1"/>
  <c r="E8" i="11" s="1"/>
  <c r="J8" i="11"/>
  <c r="G8" i="11" s="1"/>
  <c r="D8" i="11" s="1"/>
  <c r="K7" i="11"/>
  <c r="H7" i="11" s="1"/>
  <c r="E7" i="11" s="1"/>
  <c r="J7" i="11"/>
  <c r="G7" i="11" s="1"/>
  <c r="D7" i="11" s="1"/>
  <c r="K6" i="11"/>
  <c r="H6" i="11" s="1"/>
  <c r="E6" i="11" s="1"/>
  <c r="J6" i="11"/>
  <c r="G6" i="11" s="1"/>
  <c r="D6" i="11" s="1"/>
  <c r="K5" i="11"/>
  <c r="H5" i="11" s="1"/>
  <c r="E5" i="11" s="1"/>
  <c r="J5" i="11"/>
  <c r="G5" i="11" s="1"/>
  <c r="D5" i="11" s="1"/>
  <c r="K26" i="10"/>
  <c r="H26" i="10" s="1"/>
  <c r="J26" i="10"/>
  <c r="G26" i="10" s="1"/>
  <c r="K25" i="10"/>
  <c r="H25" i="10" s="1"/>
  <c r="E25" i="10" s="1"/>
  <c r="J25" i="10"/>
  <c r="G25" i="10" s="1"/>
  <c r="D25" i="10" s="1"/>
  <c r="K24" i="10"/>
  <c r="H24" i="10" s="1"/>
  <c r="E24" i="10" s="1"/>
  <c r="J24" i="10"/>
  <c r="G24" i="10" s="1"/>
  <c r="D24" i="10" s="1"/>
  <c r="K23" i="10"/>
  <c r="H23" i="10" s="1"/>
  <c r="E23" i="10" s="1"/>
  <c r="J23" i="10"/>
  <c r="G23" i="10" s="1"/>
  <c r="D23" i="10" s="1"/>
  <c r="K22" i="10"/>
  <c r="H22" i="10" s="1"/>
  <c r="E22" i="10" s="1"/>
  <c r="J22" i="10"/>
  <c r="G22" i="10" s="1"/>
  <c r="D22" i="10" s="1"/>
  <c r="K21" i="10"/>
  <c r="H21" i="10" s="1"/>
  <c r="E21" i="10" s="1"/>
  <c r="J21" i="10"/>
  <c r="G21" i="10" s="1"/>
  <c r="D21" i="10" s="1"/>
  <c r="K20" i="10"/>
  <c r="H20" i="10" s="1"/>
  <c r="E20" i="10" s="1"/>
  <c r="J20" i="10"/>
  <c r="G20" i="10" s="1"/>
  <c r="D20" i="10" s="1"/>
  <c r="K19" i="10"/>
  <c r="H19" i="10" s="1"/>
  <c r="J19" i="10"/>
  <c r="G19" i="10" s="1"/>
  <c r="K18" i="10"/>
  <c r="H18" i="10" s="1"/>
  <c r="E18" i="10" s="1"/>
  <c r="J18" i="10"/>
  <c r="G18" i="10" s="1"/>
  <c r="D18" i="10" s="1"/>
  <c r="K17" i="10"/>
  <c r="H17" i="10" s="1"/>
  <c r="E17" i="10" s="1"/>
  <c r="J17" i="10"/>
  <c r="G17" i="10" s="1"/>
  <c r="D17" i="10" s="1"/>
  <c r="K16" i="10"/>
  <c r="H16" i="10" s="1"/>
  <c r="E16" i="10" s="1"/>
  <c r="J16" i="10"/>
  <c r="G16" i="10" s="1"/>
  <c r="D16" i="10" s="1"/>
  <c r="K15" i="10"/>
  <c r="H15" i="10" s="1"/>
  <c r="E15" i="10" s="1"/>
  <c r="J15" i="10"/>
  <c r="G15" i="10" s="1"/>
  <c r="D15" i="10" s="1"/>
  <c r="K14" i="10"/>
  <c r="H14" i="10" s="1"/>
  <c r="J14" i="10"/>
  <c r="G14" i="10" s="1"/>
  <c r="K13" i="10"/>
  <c r="H13" i="10" s="1"/>
  <c r="E13" i="10" s="1"/>
  <c r="J13" i="10"/>
  <c r="G13" i="10" s="1"/>
  <c r="D13" i="10" s="1"/>
  <c r="K12" i="10"/>
  <c r="H12" i="10" s="1"/>
  <c r="E12" i="10" s="1"/>
  <c r="J12" i="10"/>
  <c r="G12" i="10" s="1"/>
  <c r="D12" i="10" s="1"/>
  <c r="K11" i="10"/>
  <c r="H11" i="10" s="1"/>
  <c r="E11" i="10" s="1"/>
  <c r="J11" i="10"/>
  <c r="G11" i="10" s="1"/>
  <c r="D11" i="10" s="1"/>
  <c r="K10" i="10"/>
  <c r="H10" i="10" s="1"/>
  <c r="E10" i="10" s="1"/>
  <c r="J10" i="10"/>
  <c r="G10" i="10" s="1"/>
  <c r="D10" i="10" s="1"/>
  <c r="K9" i="10"/>
  <c r="H9" i="10" s="1"/>
  <c r="E9" i="10" s="1"/>
  <c r="J9" i="10"/>
  <c r="G9" i="10" s="1"/>
  <c r="D9" i="10" s="1"/>
  <c r="K8" i="10"/>
  <c r="H8" i="10" s="1"/>
  <c r="E8" i="10" s="1"/>
  <c r="J8" i="10"/>
  <c r="G8" i="10" s="1"/>
  <c r="D8" i="10" s="1"/>
  <c r="K7" i="10"/>
  <c r="H7" i="10" s="1"/>
  <c r="E7" i="10" s="1"/>
  <c r="J7" i="10"/>
  <c r="G7" i="10" s="1"/>
  <c r="D7" i="10" s="1"/>
  <c r="K6" i="10"/>
  <c r="H6" i="10" s="1"/>
  <c r="E6" i="10" s="1"/>
  <c r="J6" i="10"/>
  <c r="G6" i="10" s="1"/>
  <c r="D6" i="10" s="1"/>
  <c r="K5" i="10"/>
  <c r="H5" i="10" s="1"/>
  <c r="E5" i="10" s="1"/>
  <c r="J5" i="10"/>
  <c r="G5" i="10" s="1"/>
  <c r="D5" i="10" s="1"/>
  <c r="J7" i="5"/>
  <c r="K7" i="5"/>
  <c r="H7" i="5" s="1"/>
  <c r="E7" i="5" s="1"/>
  <c r="J8" i="5"/>
  <c r="G8" i="5" s="1"/>
  <c r="K8" i="5"/>
  <c r="H8" i="5" s="1"/>
  <c r="E8" i="5" s="1"/>
  <c r="J9" i="5"/>
  <c r="K9" i="5"/>
  <c r="H9" i="5" s="1"/>
  <c r="E9" i="5" s="1"/>
  <c r="J10" i="5"/>
  <c r="G10" i="5" s="1"/>
  <c r="D10" i="5" s="1"/>
  <c r="K10" i="5"/>
  <c r="H10" i="5" s="1"/>
  <c r="E10" i="5" s="1"/>
  <c r="J11" i="5"/>
  <c r="K11" i="5"/>
  <c r="H11" i="5" s="1"/>
  <c r="E11" i="5" s="1"/>
  <c r="J12" i="5"/>
  <c r="G12" i="5" s="1"/>
  <c r="K12" i="5"/>
  <c r="H12" i="5" s="1"/>
  <c r="J13" i="5"/>
  <c r="K13" i="5"/>
  <c r="H13" i="5" s="1"/>
  <c r="E13" i="5" s="1"/>
  <c r="J14" i="5"/>
  <c r="G14" i="5" s="1"/>
  <c r="D14" i="5" s="1"/>
  <c r="K14" i="5"/>
  <c r="H14" i="5" s="1"/>
  <c r="J15" i="5"/>
  <c r="K15" i="5"/>
  <c r="H15" i="5" s="1"/>
  <c r="E15" i="5" s="1"/>
  <c r="J16" i="5"/>
  <c r="G16" i="5" s="1"/>
  <c r="K16" i="5"/>
  <c r="H16" i="5" s="1"/>
  <c r="J17" i="5"/>
  <c r="K17" i="5"/>
  <c r="H17" i="5" s="1"/>
  <c r="E17" i="5" s="1"/>
  <c r="J18" i="5"/>
  <c r="G18" i="5" s="1"/>
  <c r="D18" i="5" s="1"/>
  <c r="K18" i="5"/>
  <c r="H18" i="5" s="1"/>
  <c r="J19" i="5"/>
  <c r="K19" i="5"/>
  <c r="H19" i="5" s="1"/>
  <c r="E19" i="5" s="1"/>
  <c r="J20" i="5"/>
  <c r="G20" i="5" s="1"/>
  <c r="K20" i="5"/>
  <c r="H20" i="5" s="1"/>
  <c r="J21" i="5"/>
  <c r="K21" i="5"/>
  <c r="H21" i="5" s="1"/>
  <c r="E21" i="5" s="1"/>
  <c r="J22" i="5"/>
  <c r="G22" i="5" s="1"/>
  <c r="D22" i="5" s="1"/>
  <c r="K22" i="5"/>
  <c r="H22" i="5" s="1"/>
  <c r="J23" i="5"/>
  <c r="K23" i="5"/>
  <c r="H23" i="5" s="1"/>
  <c r="E23" i="5" s="1"/>
  <c r="J24" i="5"/>
  <c r="G24" i="5" s="1"/>
  <c r="K24" i="5"/>
  <c r="H24" i="5" s="1"/>
  <c r="J26" i="5"/>
  <c r="K26" i="5"/>
  <c r="H26" i="5" s="1"/>
  <c r="E26" i="5" s="1"/>
  <c r="J27" i="5"/>
  <c r="G27" i="5" s="1"/>
  <c r="D27" i="5" s="1"/>
  <c r="K27" i="5"/>
  <c r="H27" i="5" s="1"/>
  <c r="J28" i="5"/>
  <c r="K28" i="5"/>
  <c r="H28" i="5" s="1"/>
  <c r="E28" i="5" s="1"/>
  <c r="J29" i="5"/>
  <c r="G29" i="5" s="1"/>
  <c r="K29" i="5"/>
  <c r="H29" i="5" s="1"/>
  <c r="J30" i="5"/>
  <c r="K30" i="5"/>
  <c r="H30" i="5" s="1"/>
  <c r="E30" i="5" s="1"/>
  <c r="J31" i="5"/>
  <c r="G31" i="5" s="1"/>
  <c r="D31" i="5" s="1"/>
  <c r="K31" i="5"/>
  <c r="H31" i="5" s="1"/>
  <c r="J32" i="5"/>
  <c r="K32" i="5"/>
  <c r="H32" i="5" s="1"/>
  <c r="E32" i="5" s="1"/>
  <c r="J33" i="5"/>
  <c r="G33" i="5" s="1"/>
  <c r="K33" i="5"/>
  <c r="H33" i="5" s="1"/>
  <c r="J34" i="5"/>
  <c r="K34" i="5"/>
  <c r="H34" i="5" s="1"/>
  <c r="E34" i="5" s="1"/>
  <c r="J35" i="5"/>
  <c r="G35" i="5" s="1"/>
  <c r="D35" i="5" s="1"/>
  <c r="K35" i="5"/>
  <c r="H35" i="5" s="1"/>
  <c r="J36" i="5"/>
  <c r="K36" i="5"/>
  <c r="H36" i="5" s="1"/>
  <c r="E36" i="5" s="1"/>
  <c r="J37" i="5"/>
  <c r="G37" i="5" s="1"/>
  <c r="K37" i="5"/>
  <c r="H37" i="5" s="1"/>
  <c r="J38" i="5"/>
  <c r="K38" i="5"/>
  <c r="H38" i="5" s="1"/>
  <c r="E38" i="5" s="1"/>
  <c r="J39" i="5"/>
  <c r="G39" i="5" s="1"/>
  <c r="D39" i="5" s="1"/>
  <c r="K39" i="5"/>
  <c r="H39" i="5" s="1"/>
  <c r="J40" i="5"/>
  <c r="K40" i="5"/>
  <c r="H40" i="5" s="1"/>
  <c r="E40" i="5" s="1"/>
  <c r="J41" i="5"/>
  <c r="G41" i="5" s="1"/>
  <c r="K41" i="5"/>
  <c r="H41" i="5" s="1"/>
  <c r="J42" i="5"/>
  <c r="K42" i="5"/>
  <c r="H42" i="5" s="1"/>
  <c r="E42" i="5" s="1"/>
  <c r="J43" i="5"/>
  <c r="G43" i="5" s="1"/>
  <c r="D43" i="5" s="1"/>
  <c r="K43" i="5"/>
  <c r="H43" i="5" s="1"/>
  <c r="J44" i="5"/>
  <c r="K44" i="5"/>
  <c r="H44" i="5" s="1"/>
  <c r="E44" i="5" s="1"/>
  <c r="J45" i="5"/>
  <c r="G45" i="5" s="1"/>
  <c r="K45" i="5"/>
  <c r="H45" i="5" s="1"/>
  <c r="J46" i="5"/>
  <c r="K46" i="5"/>
  <c r="J47" i="5"/>
  <c r="G47" i="5" s="1"/>
  <c r="D47" i="5" s="1"/>
  <c r="K47" i="5"/>
  <c r="H47" i="5" s="1"/>
  <c r="J48" i="5"/>
  <c r="K48" i="5"/>
  <c r="J49" i="5"/>
  <c r="G49" i="5" s="1"/>
  <c r="K49" i="5"/>
  <c r="H49" i="5" s="1"/>
  <c r="J50" i="5"/>
  <c r="K50" i="5"/>
  <c r="J51" i="5"/>
  <c r="G51" i="5" s="1"/>
  <c r="D51" i="5" s="1"/>
  <c r="K51" i="5"/>
  <c r="H51" i="5" s="1"/>
  <c r="J52" i="5"/>
  <c r="K52" i="5"/>
  <c r="H52" i="5" s="1"/>
  <c r="J53" i="5"/>
  <c r="G53" i="5" s="1"/>
  <c r="K53" i="5"/>
  <c r="H53" i="5" s="1"/>
  <c r="J54" i="5"/>
  <c r="K54" i="5"/>
  <c r="J56" i="5"/>
  <c r="K56" i="5"/>
  <c r="H56" i="5" s="1"/>
  <c r="J61" i="5"/>
  <c r="G61" i="5" s="1"/>
  <c r="K61" i="5"/>
  <c r="H61" i="5" s="1"/>
  <c r="K6" i="5"/>
  <c r="H6" i="5" s="1"/>
  <c r="J6" i="5"/>
  <c r="G6" i="5" s="1"/>
  <c r="K4" i="5"/>
  <c r="H4" i="5" s="1"/>
  <c r="J4" i="5"/>
  <c r="G4" i="5" s="1"/>
  <c r="K12" i="9"/>
  <c r="H12" i="9" s="1"/>
  <c r="E12" i="9" s="1"/>
  <c r="J12" i="9"/>
  <c r="G12" i="9" s="1"/>
  <c r="D12" i="9" s="1"/>
  <c r="K11" i="9"/>
  <c r="H11" i="9" s="1"/>
  <c r="E11" i="9" s="1"/>
  <c r="J11" i="9"/>
  <c r="G11" i="9" s="1"/>
  <c r="D11" i="9" s="1"/>
  <c r="K10" i="9"/>
  <c r="H10" i="9" s="1"/>
  <c r="E10" i="9" s="1"/>
  <c r="J10" i="9"/>
  <c r="G10" i="9" s="1"/>
  <c r="D10" i="9" s="1"/>
  <c r="K9" i="9"/>
  <c r="H9" i="9" s="1"/>
  <c r="E9" i="9" s="1"/>
  <c r="J9" i="9"/>
  <c r="G9" i="9" s="1"/>
  <c r="D9" i="9" s="1"/>
  <c r="K8" i="9"/>
  <c r="H8" i="9" s="1"/>
  <c r="E8" i="9" s="1"/>
  <c r="J8" i="9"/>
  <c r="G8" i="9" s="1"/>
  <c r="D8" i="9" s="1"/>
  <c r="K7" i="9"/>
  <c r="H7" i="9" s="1"/>
  <c r="E7" i="9" s="1"/>
  <c r="J7" i="9"/>
  <c r="G7" i="9" s="1"/>
  <c r="D7" i="9" s="1"/>
  <c r="K6" i="9"/>
  <c r="H6" i="9" s="1"/>
  <c r="E6" i="9" s="1"/>
  <c r="J6" i="9"/>
  <c r="G6" i="9" s="1"/>
  <c r="D6" i="9" s="1"/>
  <c r="K5" i="9"/>
  <c r="H5" i="9" s="1"/>
  <c r="E5" i="9" s="1"/>
  <c r="J5" i="9"/>
  <c r="G5" i="9" s="1"/>
  <c r="D5" i="9" s="1"/>
  <c r="K17" i="8"/>
  <c r="H17" i="8" s="1"/>
  <c r="E17" i="8" s="1"/>
  <c r="J17" i="8"/>
  <c r="G17" i="8" s="1"/>
  <c r="D17" i="8" s="1"/>
  <c r="K16" i="8"/>
  <c r="H16" i="8" s="1"/>
  <c r="E16" i="8" s="1"/>
  <c r="J16" i="8"/>
  <c r="G16" i="8" s="1"/>
  <c r="D16" i="8" s="1"/>
  <c r="K15" i="8"/>
  <c r="H15" i="8" s="1"/>
  <c r="E15" i="8" s="1"/>
  <c r="J15" i="8"/>
  <c r="G15" i="8" s="1"/>
  <c r="D15" i="8" s="1"/>
  <c r="K9" i="8"/>
  <c r="H9" i="8" s="1"/>
  <c r="E9" i="8" s="1"/>
  <c r="J9" i="8"/>
  <c r="G9" i="8" s="1"/>
  <c r="D9" i="8" s="1"/>
  <c r="K8" i="8"/>
  <c r="H8" i="8" s="1"/>
  <c r="E8" i="8" s="1"/>
  <c r="J8" i="8"/>
  <c r="G8" i="8" s="1"/>
  <c r="D8" i="8" s="1"/>
  <c r="K7" i="8"/>
  <c r="H7" i="8" s="1"/>
  <c r="E7" i="8" s="1"/>
  <c r="J7" i="8"/>
  <c r="G7" i="8" s="1"/>
  <c r="D7" i="8" s="1"/>
  <c r="K6" i="8"/>
  <c r="H6" i="8" s="1"/>
  <c r="E6" i="8" s="1"/>
  <c r="J6" i="8"/>
  <c r="G6" i="8" s="1"/>
  <c r="D6" i="8" s="1"/>
  <c r="K5" i="8"/>
  <c r="H5" i="8" s="1"/>
  <c r="E5" i="8" s="1"/>
  <c r="J5" i="8"/>
  <c r="G5" i="8" s="1"/>
  <c r="D5" i="8" s="1"/>
  <c r="K14" i="6" l="1"/>
  <c r="H14" i="6" s="1"/>
  <c r="J10" i="6"/>
  <c r="G10" i="6" s="1"/>
  <c r="K6" i="6"/>
  <c r="H6" i="6" s="1"/>
  <c r="J13" i="6"/>
  <c r="G13" i="6" s="1"/>
  <c r="J5" i="6"/>
  <c r="G5" i="6" s="1"/>
  <c r="J18" i="6"/>
  <c r="G18" i="6" s="1"/>
  <c r="K9" i="6"/>
  <c r="H9" i="6" s="1"/>
  <c r="K17" i="6"/>
  <c r="H17" i="6" s="1"/>
  <c r="K15" i="6"/>
  <c r="H15" i="6" s="1"/>
  <c r="K11" i="6"/>
  <c r="H11" i="6" s="1"/>
  <c r="K7" i="6"/>
  <c r="H7" i="6" s="1"/>
  <c r="D26" i="15"/>
  <c r="E26" i="15"/>
  <c r="D17" i="16"/>
  <c r="E15" i="16"/>
  <c r="G12" i="16"/>
  <c r="D12" i="16" s="1"/>
  <c r="G10" i="16"/>
  <c r="D10" i="16" s="1"/>
  <c r="H13" i="16"/>
  <c r="E13" i="16" s="1"/>
  <c r="H11" i="16"/>
  <c r="E11" i="16" s="1"/>
  <c r="H7" i="16"/>
  <c r="E7" i="16" s="1"/>
  <c r="E5" i="16"/>
  <c r="G15" i="16"/>
  <c r="D15" i="16" s="1"/>
  <c r="G13" i="16"/>
  <c r="D13" i="16" s="1"/>
  <c r="G11" i="16"/>
  <c r="D11" i="16" s="1"/>
  <c r="G7" i="16"/>
  <c r="D7" i="16" s="1"/>
  <c r="G5" i="16"/>
  <c r="D5" i="16" s="1"/>
  <c r="E25" i="15"/>
  <c r="E23" i="15"/>
  <c r="E27" i="15"/>
  <c r="D25" i="15"/>
  <c r="D27" i="15"/>
  <c r="G23" i="15"/>
  <c r="D23" i="15" s="1"/>
  <c r="E6" i="16"/>
  <c r="E10" i="16"/>
  <c r="E12" i="16"/>
  <c r="E14" i="16"/>
  <c r="E16" i="16"/>
  <c r="D16" i="16"/>
  <c r="E17" i="16"/>
  <c r="K20" i="6"/>
  <c r="H20" i="6" s="1"/>
  <c r="K16" i="6"/>
  <c r="H16" i="6" s="1"/>
  <c r="K12" i="6"/>
  <c r="H12" i="6" s="1"/>
  <c r="K8" i="6"/>
  <c r="H8" i="6" s="1"/>
  <c r="K4" i="6"/>
  <c r="H4" i="6" s="1"/>
  <c r="H16" i="12"/>
  <c r="E16" i="12" s="1"/>
  <c r="E18" i="12"/>
  <c r="E19" i="12"/>
  <c r="E31" i="12"/>
  <c r="G31" i="12"/>
  <c r="D31" i="12" s="1"/>
  <c r="U31" i="12" s="1"/>
  <c r="G26" i="12"/>
  <c r="D26" i="12" s="1"/>
  <c r="U26" i="12" s="1"/>
  <c r="G24" i="12"/>
  <c r="D24" i="12" s="1"/>
  <c r="U24" i="12" s="1"/>
  <c r="G8" i="12"/>
  <c r="D8" i="12" s="1"/>
  <c r="U8" i="12" s="1"/>
  <c r="G6" i="12"/>
  <c r="D6" i="12" s="1"/>
  <c r="U6" i="12" s="1"/>
  <c r="D19" i="12"/>
  <c r="U19" i="12" s="1"/>
  <c r="E6" i="12"/>
  <c r="E8" i="12"/>
  <c r="E21" i="12"/>
  <c r="E24" i="12"/>
  <c r="E26" i="12"/>
  <c r="H25" i="12"/>
  <c r="E25" i="12" s="1"/>
  <c r="H15" i="12"/>
  <c r="E15" i="12" s="1"/>
  <c r="H13" i="12"/>
  <c r="E13" i="12" s="1"/>
  <c r="H11" i="12"/>
  <c r="E11" i="12" s="1"/>
  <c r="H9" i="12"/>
  <c r="E9" i="12" s="1"/>
  <c r="H7" i="12"/>
  <c r="E7" i="12" s="1"/>
  <c r="E5" i="12"/>
  <c r="E14" i="12"/>
  <c r="D18" i="12"/>
  <c r="U18" i="12" s="1"/>
  <c r="E23" i="12"/>
  <c r="H29" i="12"/>
  <c r="E29" i="12" s="1"/>
  <c r="H12" i="12"/>
  <c r="E12" i="12" s="1"/>
  <c r="D10" i="12"/>
  <c r="U10" i="12" s="1"/>
  <c r="D12" i="12"/>
  <c r="U12" i="12" s="1"/>
  <c r="D14" i="12"/>
  <c r="U14" i="12" s="1"/>
  <c r="D16" i="12"/>
  <c r="U16" i="12" s="1"/>
  <c r="E17" i="12"/>
  <c r="E20" i="12"/>
  <c r="E22" i="12"/>
  <c r="G25" i="12"/>
  <c r="D25" i="12" s="1"/>
  <c r="U25" i="12" s="1"/>
  <c r="G23" i="12"/>
  <c r="D23" i="12" s="1"/>
  <c r="U23" i="12" s="1"/>
  <c r="G22" i="12"/>
  <c r="D22" i="12" s="1"/>
  <c r="U22" i="12" s="1"/>
  <c r="G20" i="12"/>
  <c r="D20" i="12" s="1"/>
  <c r="U20" i="12" s="1"/>
  <c r="G15" i="12"/>
  <c r="D15" i="12" s="1"/>
  <c r="U15" i="12" s="1"/>
  <c r="G13" i="12"/>
  <c r="D13" i="12" s="1"/>
  <c r="U13" i="12" s="1"/>
  <c r="G11" i="12"/>
  <c r="D11" i="12" s="1"/>
  <c r="U11" i="12" s="1"/>
  <c r="G7" i="12"/>
  <c r="D7" i="12" s="1"/>
  <c r="U7" i="12" s="1"/>
  <c r="G5" i="12"/>
  <c r="D5" i="12" s="1"/>
  <c r="U5" i="12" s="1"/>
  <c r="U64" i="11"/>
  <c r="G56" i="5"/>
  <c r="D56" i="5" s="1"/>
  <c r="G52" i="5"/>
  <c r="D52" i="5" s="1"/>
  <c r="G48" i="5"/>
  <c r="D48" i="5" s="1"/>
  <c r="G44" i="5"/>
  <c r="D44" i="5" s="1"/>
  <c r="G40" i="5"/>
  <c r="D40" i="5" s="1"/>
  <c r="G36" i="5"/>
  <c r="D36" i="5" s="1"/>
  <c r="G32" i="5"/>
  <c r="D32" i="5" s="1"/>
  <c r="G28" i="5"/>
  <c r="D28" i="5" s="1"/>
  <c r="G23" i="5"/>
  <c r="D23" i="5" s="1"/>
  <c r="G19" i="5"/>
  <c r="D19" i="5" s="1"/>
  <c r="G15" i="5"/>
  <c r="D15" i="5" s="1"/>
  <c r="G11" i="5"/>
  <c r="D11" i="5" s="1"/>
  <c r="G7" i="5"/>
  <c r="D7" i="5" s="1"/>
  <c r="H48" i="5"/>
  <c r="E48" i="5" s="1"/>
  <c r="E56" i="5"/>
  <c r="E52" i="5"/>
  <c r="D61" i="5"/>
  <c r="D53" i="5"/>
  <c r="D49" i="5"/>
  <c r="D45" i="5"/>
  <c r="D41" i="5"/>
  <c r="D37" i="5"/>
  <c r="D33" i="5"/>
  <c r="D29" i="5"/>
  <c r="D24" i="5"/>
  <c r="D20" i="5"/>
  <c r="D16" i="5"/>
  <c r="D12" i="5"/>
  <c r="D8" i="5"/>
  <c r="G54" i="5"/>
  <c r="D54" i="5" s="1"/>
  <c r="G50" i="5"/>
  <c r="D50" i="5" s="1"/>
  <c r="G46" i="5"/>
  <c r="D46" i="5" s="1"/>
  <c r="G42" i="5"/>
  <c r="D42" i="5" s="1"/>
  <c r="G38" i="5"/>
  <c r="D38" i="5" s="1"/>
  <c r="G34" i="5"/>
  <c r="D34" i="5" s="1"/>
  <c r="G30" i="5"/>
  <c r="D30" i="5" s="1"/>
  <c r="G26" i="5"/>
  <c r="D26" i="5" s="1"/>
  <c r="G21" i="5"/>
  <c r="D21" i="5" s="1"/>
  <c r="G17" i="5"/>
  <c r="D17" i="5" s="1"/>
  <c r="G13" i="5"/>
  <c r="D13" i="5" s="1"/>
  <c r="G9" i="5"/>
  <c r="D9" i="5" s="1"/>
  <c r="H54" i="5"/>
  <c r="E54" i="5" s="1"/>
  <c r="H50" i="5"/>
  <c r="E50" i="5" s="1"/>
  <c r="H46" i="5"/>
  <c r="E46" i="5" s="1"/>
  <c r="E61" i="5"/>
  <c r="E53" i="5"/>
  <c r="E51" i="5"/>
  <c r="E49" i="5"/>
  <c r="E47" i="5"/>
  <c r="E45" i="5"/>
  <c r="E43" i="5"/>
  <c r="E41" i="5"/>
  <c r="E39" i="5"/>
  <c r="E37" i="5"/>
  <c r="E35" i="5"/>
  <c r="E33" i="5"/>
  <c r="E31" i="5"/>
  <c r="E29" i="5"/>
  <c r="E27" i="5"/>
  <c r="E24" i="5"/>
  <c r="E22" i="5"/>
  <c r="E20" i="5"/>
  <c r="E18" i="5"/>
  <c r="E16" i="5"/>
  <c r="E14" i="5"/>
  <c r="E12" i="5"/>
  <c r="E6" i="5"/>
  <c r="D6" i="5"/>
  <c r="U32" i="12" l="1"/>
</calcChain>
</file>

<file path=xl/sharedStrings.xml><?xml version="1.0" encoding="utf-8"?>
<sst xmlns="http://schemas.openxmlformats.org/spreadsheetml/2006/main" count="6138" uniqueCount="777">
  <si>
    <t>AZULADOR</t>
  </si>
  <si>
    <t>JAPÓN FERTIL</t>
  </si>
  <si>
    <t>FERTILIZANTE X260CC</t>
  </si>
  <si>
    <t>FERTILIZANTE BONSAI</t>
  </si>
  <si>
    <t>FERTILIZANTE CACTUS</t>
  </si>
  <si>
    <t>FERTILIZANTE ORQUÍDEA</t>
  </si>
  <si>
    <t>HORMONA EN POLVO</t>
  </si>
  <si>
    <t>LUSTRE AEROSOL</t>
  </si>
  <si>
    <t>UREA Y AZUFRE</t>
  </si>
  <si>
    <t>TEKNIPLANT</t>
  </si>
  <si>
    <t>BIOESTIM 250 CC</t>
  </si>
  <si>
    <t>DIATOMEA 130 GRS</t>
  </si>
  <si>
    <t>DIATOMEA 1 KG</t>
  </si>
  <si>
    <t>JABON/CANE/NEEM 100 CC</t>
  </si>
  <si>
    <t>JABON POT 1 LT</t>
  </si>
  <si>
    <t>MELAZA 500</t>
  </si>
  <si>
    <t>NEEM 30 CC</t>
  </si>
  <si>
    <t xml:space="preserve">JABON POT 250 CC </t>
  </si>
  <si>
    <t>FERTIFOX</t>
  </si>
  <si>
    <t>Proveedor</t>
  </si>
  <si>
    <t>ANTISHOCK X 100</t>
  </si>
  <si>
    <t>ANTISHOCK X 500</t>
  </si>
  <si>
    <t>ANTISHOCK X 5L</t>
  </si>
  <si>
    <t>FERTILIZANTE X 5 L</t>
  </si>
  <si>
    <t>FLORACION X 1L</t>
  </si>
  <si>
    <t>FLORACION X 200</t>
  </si>
  <si>
    <t>FOLLAJE X 1L</t>
  </si>
  <si>
    <t>FOLLAJE X 200</t>
  </si>
  <si>
    <t>HIERRO X 140</t>
  </si>
  <si>
    <t>HIERRO X 500</t>
  </si>
  <si>
    <t>HIERRO X 5L</t>
  </si>
  <si>
    <t>HORMONA X 500</t>
  </si>
  <si>
    <t>HORMONA X 75</t>
  </si>
  <si>
    <t>LUSTRE VEGETAL AEROSOL</t>
  </si>
  <si>
    <t>POTENCIADO X 1L</t>
  </si>
  <si>
    <t>POTENCIADO X 200</t>
  </si>
  <si>
    <t>ORQUIDEAS X 200</t>
  </si>
  <si>
    <t>Javi</t>
  </si>
  <si>
    <t>GLACOXAN</t>
  </si>
  <si>
    <t>Público</t>
  </si>
  <si>
    <t>ABAMECTINA 20 CC</t>
  </si>
  <si>
    <t xml:space="preserve">ACEITE EMULSION X 200 </t>
  </si>
  <si>
    <t>ACEITE EMULSION X 500</t>
  </si>
  <si>
    <t>CAPXAN F X 15</t>
  </si>
  <si>
    <t>CAPXAN F X 50</t>
  </si>
  <si>
    <t xml:space="preserve">CAPXAN I X 15 </t>
  </si>
  <si>
    <t>CAPXAN I X 50</t>
  </si>
  <si>
    <t>CIPER X 30</t>
  </si>
  <si>
    <t>CUCARACHICIDA X 12</t>
  </si>
  <si>
    <t>CUCARACHICIDA X 6G</t>
  </si>
  <si>
    <t>D SIST X 30</t>
  </si>
  <si>
    <t>D SIST X 60</t>
  </si>
  <si>
    <t>DERRIBANTE X 60 CC</t>
  </si>
  <si>
    <t>DERRIBANTE X 250 CC</t>
  </si>
  <si>
    <t>DESCARGA TOTAL X 120</t>
  </si>
  <si>
    <t>DESCARGA TOTAL X 400</t>
  </si>
  <si>
    <t>ESTACIÓN CEBADO POR 6 CU</t>
  </si>
  <si>
    <t>FUMIXAN HOGAR X 1u</t>
  </si>
  <si>
    <t>FUMIXAN PRO X 1u</t>
  </si>
  <si>
    <t>FUNGOXAN X 30 CC</t>
  </si>
  <si>
    <t>FUNGOXAN X 60 CC</t>
  </si>
  <si>
    <t>HERBICIDA MCPA X 100</t>
  </si>
  <si>
    <t>HERBICIDA MCPA X 200</t>
  </si>
  <si>
    <t>HERBICIDA MCPA X 500</t>
  </si>
  <si>
    <t>HERBICIDA TOTAL X 100</t>
  </si>
  <si>
    <t>HERBICIDA TOTAL X 200</t>
  </si>
  <si>
    <t>HORMIGUICIDA "H" 250G</t>
  </si>
  <si>
    <t>HORMIGUICIDA X 120 CC</t>
  </si>
  <si>
    <t>HORMIGUICIDA X 12G</t>
  </si>
  <si>
    <t>HORMIGUICIDA X 250 CC</t>
  </si>
  <si>
    <t>HORMIGUICIDA X 500 CC</t>
  </si>
  <si>
    <t xml:space="preserve">HORMIGUICIDA X 6 G </t>
  </si>
  <si>
    <t>HORMIGUICIDA X 60 CC</t>
  </si>
  <si>
    <t>HORMIXAN 1 KG</t>
  </si>
  <si>
    <t>HORMIXAN 100 GR</t>
  </si>
  <si>
    <t>HORMIXAN 250 GR</t>
  </si>
  <si>
    <t>HORMIXAN 500 GR</t>
  </si>
  <si>
    <t>IMIDA X 30</t>
  </si>
  <si>
    <t>JABÓN  POTÁSICO 200</t>
  </si>
  <si>
    <t>MATABABOSA POLVO 200</t>
  </si>
  <si>
    <t>MATABABOSAS LIQ "L"100</t>
  </si>
  <si>
    <t>MATABABOSAS LIQ "L"200</t>
  </si>
  <si>
    <t>MOSQUICIDA X 30</t>
  </si>
  <si>
    <t>NEEM X 20 CC</t>
  </si>
  <si>
    <t>PELLET 200 GR</t>
  </si>
  <si>
    <t>RATICIDA X 100 GRS</t>
  </si>
  <si>
    <t>RATICIDA POR 50GRS</t>
  </si>
  <si>
    <t>RATICIDA POR 5 KG</t>
  </si>
  <si>
    <t>RATICIDA 1 KG</t>
  </si>
  <si>
    <t>RATICIDA 90 BP</t>
  </si>
  <si>
    <t>REPELENTE AEROSOL</t>
  </si>
  <si>
    <t>REPELENTE X 1 L</t>
  </si>
  <si>
    <t>REPELENTE X 500</t>
  </si>
  <si>
    <t>SAVIA X 60</t>
  </si>
  <si>
    <t>HORTAL</t>
  </si>
  <si>
    <t>MIX X 100 GR</t>
  </si>
  <si>
    <t>MIX X 250 GR</t>
  </si>
  <si>
    <t>MIX X 500 GR</t>
  </si>
  <si>
    <t>MIX X 1 KG</t>
  </si>
  <si>
    <t>HORTAL X 60</t>
  </si>
  <si>
    <t>HORTAL X 120</t>
  </si>
  <si>
    <t xml:space="preserve">HORTAL X  250 </t>
  </si>
  <si>
    <t xml:space="preserve">HORTAL X 500 </t>
  </si>
  <si>
    <t>HORTAL X 1 L</t>
  </si>
  <si>
    <t xml:space="preserve">HORTAL F 100 </t>
  </si>
  <si>
    <t>HORTAL POLVO 250 F</t>
  </si>
  <si>
    <t>FUNGICIDA AEROSOL</t>
  </si>
  <si>
    <t>MATAB POLVO 200 G</t>
  </si>
  <si>
    <t>MYRMEC 100 GRS</t>
  </si>
  <si>
    <t>MYRMEC 200 GRS</t>
  </si>
  <si>
    <t>MYRMEC 750 GRS</t>
  </si>
  <si>
    <t>100 GRS</t>
  </si>
  <si>
    <t>250 GRS</t>
  </si>
  <si>
    <t>1 KILO</t>
  </si>
  <si>
    <t>MAMBORETÁ</t>
  </si>
  <si>
    <t>ABA X 30 CC</t>
  </si>
  <si>
    <t>AMINO X 100 CC</t>
  </si>
  <si>
    <t>B+R X   100</t>
  </si>
  <si>
    <t>BIOESTIM 30 GRS</t>
  </si>
  <si>
    <t>BOLITA X 100 GRS</t>
  </si>
  <si>
    <t>BRILLO FOLIAR AEROSOL</t>
  </si>
  <si>
    <t>CONFI</t>
  </si>
  <si>
    <t>D INSECT SISTEM X 30</t>
  </si>
  <si>
    <t>D INSECT SISTEM X 60</t>
  </si>
  <si>
    <t>FERTILIZANTE SMARTER X 250</t>
  </si>
  <si>
    <t>FOLI 30 CC</t>
  </si>
  <si>
    <t>GRILLO TOPO X 200</t>
  </si>
  <si>
    <t>H FUNGICIDA SISTÉMICO</t>
  </si>
  <si>
    <t>HERBICIDA SELECT. X 100</t>
  </si>
  <si>
    <t>HERBICIDA TOTAL G X 100</t>
  </si>
  <si>
    <t>HORMIGUIC "F"</t>
  </si>
  <si>
    <t>K  FUNGICIDA</t>
  </si>
  <si>
    <t>MAMBORETA D X 30</t>
  </si>
  <si>
    <t>MAMBORETA D X 60</t>
  </si>
  <si>
    <t>MAMBORETA LECITHIN X 60</t>
  </si>
  <si>
    <t>MAMBORETA M X 100</t>
  </si>
  <si>
    <t>MAMBORETA M X 250</t>
  </si>
  <si>
    <t>MIREX X100 GR</t>
  </si>
  <si>
    <t>PH 60 CC MA</t>
  </si>
  <si>
    <t>TRIC+A12:J31OTRAP X 30</t>
  </si>
  <si>
    <t>VITAL X 30CC</t>
  </si>
  <si>
    <t>Z INSECTICIDA</t>
  </si>
  <si>
    <t>AGROQUÍMICOS VARIOS</t>
  </si>
  <si>
    <t xml:space="preserve">Cod. </t>
  </si>
  <si>
    <t>ACEITE NEEM CANELLA (Lombrico)</t>
  </si>
  <si>
    <t>CICATRIZANTE MASTIQUE 180g El Floricultor</t>
  </si>
  <si>
    <t>CITRONELLA  1 L</t>
  </si>
  <si>
    <t>CITRONELLA 500 CC</t>
  </si>
  <si>
    <t>CLAVEL DEL AIRE Ecomambo 200cc</t>
  </si>
  <si>
    <t>FERRILIQ X 125 CC Hierro Quelatado</t>
  </si>
  <si>
    <t>FERTILIZANTE SUMI EKI</t>
  </si>
  <si>
    <t>GUANO GALLINA</t>
  </si>
  <si>
    <t>GUANO MURCIÉLAGO</t>
  </si>
  <si>
    <t>HUAGRO BABOTOX X 100</t>
  </si>
  <si>
    <t>HUAGRO BABOTOX X 250 PELLET</t>
  </si>
  <si>
    <t>HUMUS LIQ. FRUTOS DE LA GRANJA 1L</t>
  </si>
  <si>
    <t>INSECAP x 15 capsulas hidrosolubles</t>
  </si>
  <si>
    <t>JABÓN POTÁSICO SOLFOS  250 CC</t>
  </si>
  <si>
    <t>JERINGA GELTEX CUCARACHA 12GR</t>
  </si>
  <si>
    <t>JERINGA GELTEX CUCARACHA 6 GRS</t>
  </si>
  <si>
    <t>JERINGA GELTEX HORMIGA- 12 GRS</t>
  </si>
  <si>
    <t>JERINGA GELTEX HORMIGA- 6 GRS</t>
  </si>
  <si>
    <t>NUQUIFOL X 250 CC Fertilizante Liquido Premium</t>
  </si>
  <si>
    <t>NUTRIPAK Kit completo Namaste</t>
  </si>
  <si>
    <t>POLVO BORDELES X 100 GRHESA</t>
  </si>
  <si>
    <t>POLVO BORDELES X 250 GRHESA</t>
  </si>
  <si>
    <t>QUESO EN BOLSA-RATICIDA TEKNIPLANT</t>
  </si>
  <si>
    <t>TIERRA DIATOMEA X 1 KG</t>
  </si>
  <si>
    <t>TIERRA DIATOMID POLVO/TARRO 100g</t>
  </si>
  <si>
    <t>ZINEB FUNG POLVO 30 G GRHESA</t>
  </si>
  <si>
    <t>HIERBA PARA GATOS Greenland</t>
  </si>
  <si>
    <t>FERTILIZANTES DE ORQUIDEAS 200cc Fertifox</t>
  </si>
  <si>
    <t>Precio Redondeado</t>
  </si>
  <si>
    <t>Cod.</t>
  </si>
  <si>
    <t>Lista Proveedor</t>
  </si>
  <si>
    <t>Cod. Rta</t>
  </si>
  <si>
    <t>Costo</t>
  </si>
  <si>
    <t>2?</t>
  </si>
  <si>
    <t>HORMIGUICIDA X 1L ??</t>
  </si>
  <si>
    <t>HORMIGUICIDA ??</t>
  </si>
  <si>
    <t>OIL 85 100CC</t>
  </si>
  <si>
    <t>SIN</t>
  </si>
  <si>
    <t>Lista anterior al 29/04/23</t>
  </si>
  <si>
    <t xml:space="preserve">HORTAL  </t>
  </si>
  <si>
    <t>HORMIGUICIDA MYRMEC 100 GRS</t>
  </si>
  <si>
    <t>HORMIGUICIDA MYRMEC 200 GRS</t>
  </si>
  <si>
    <t>HORMIGUICIDA MYRMEC 750 GRS</t>
  </si>
  <si>
    <t>HORTAL LÍQUIDO X 1 L</t>
  </si>
  <si>
    <t xml:space="preserve">HORTAL LÍQUIDO X 500 </t>
  </si>
  <si>
    <t xml:space="preserve">HORTAL LÍQUIDO X  250 </t>
  </si>
  <si>
    <t>HORTAL LÍQUIDO X 120</t>
  </si>
  <si>
    <t>HORTAL LÍQUIDO X 60</t>
  </si>
  <si>
    <t>RATICIDA 1 KG ??</t>
  </si>
  <si>
    <t>HORTAL CEBO MIX X 100 GR</t>
  </si>
  <si>
    <t>HORTAL CEBO MIX X 250 GR</t>
  </si>
  <si>
    <t>HORTAL CEBO MIX X 500 GR</t>
  </si>
  <si>
    <t>HORTAL CEBO MIX X 1 KG</t>
  </si>
  <si>
    <t>HORMIG TROYA MIREX 100 GRS</t>
  </si>
  <si>
    <t>HORMIG TROYA MIREX 250 GRS</t>
  </si>
  <si>
    <t>HORMIG TROYA MIREX 1Kg</t>
  </si>
  <si>
    <t>Nuquifol</t>
  </si>
  <si>
    <t>Lombrico</t>
  </si>
  <si>
    <t>?</t>
  </si>
  <si>
    <t>FERTILIZANTE SUMI EKI 200/250 cc</t>
  </si>
  <si>
    <t>GUANO MURCIELAGO 800gr</t>
  </si>
  <si>
    <t>GUANO GALLINA 800 gr</t>
  </si>
  <si>
    <t>huagro</t>
  </si>
  <si>
    <t>NUTRIPACK Kit completo Namaste</t>
  </si>
  <si>
    <t>4794 o 4778</t>
  </si>
  <si>
    <t>QUIMICOS</t>
  </si>
  <si>
    <t>FUMIXAN FOG x 400</t>
  </si>
  <si>
    <t>HORMIXAN MIREX 100 GR</t>
  </si>
  <si>
    <t>HORMIXAN MIREX 250 GR</t>
  </si>
  <si>
    <t>H</t>
  </si>
  <si>
    <t>FERTILIZANTE X 260 cc</t>
  </si>
  <si>
    <t>FERTILIZANTE CACTUS X 200</t>
  </si>
  <si>
    <t>FERTILIZANTE ORQUIDEAS X 200</t>
  </si>
  <si>
    <t>FERTILIZANTE BONSAI X 200</t>
  </si>
  <si>
    <t>FERTILIZANTE ROSALES X 200</t>
  </si>
  <si>
    <t>FERTILIZANTE JAZMINES X 200</t>
  </si>
  <si>
    <t>FERTILIZANTE CITRICOS X 200</t>
  </si>
  <si>
    <t>FERTILIZANTE HELECHOS X 200</t>
  </si>
  <si>
    <t>FERTILIZANTE AZALEAS X 200</t>
  </si>
  <si>
    <t>LUSTRE AEROSOL *v*</t>
  </si>
  <si>
    <t>FtFx</t>
  </si>
  <si>
    <t>AZULADOR PARA HORTENSIAS</t>
  </si>
  <si>
    <t>ABA X 30 cc</t>
  </si>
  <si>
    <t>FOLI 30 cc</t>
  </si>
  <si>
    <t>TRICOTRAP X 30</t>
  </si>
  <si>
    <t>MIREX  S</t>
  </si>
  <si>
    <t>BOLITA X 100 grs</t>
  </si>
  <si>
    <t>BIOESTIM 30 grs</t>
  </si>
  <si>
    <t>AMINO X 100 cc</t>
  </si>
  <si>
    <t>OIL 85 100 cc</t>
  </si>
  <si>
    <t>Diatomid</t>
  </si>
  <si>
    <t>_</t>
  </si>
  <si>
    <t>? Glacoxan</t>
  </si>
  <si>
    <t>Namaste</t>
  </si>
  <si>
    <t>Ghresa</t>
  </si>
  <si>
    <t>Envasadora caseros</t>
  </si>
  <si>
    <t>Ecomambo</t>
  </si>
  <si>
    <t>Diatomeas</t>
  </si>
  <si>
    <t>Vamp</t>
  </si>
  <si>
    <t>Huagro</t>
  </si>
  <si>
    <t>Citronella</t>
  </si>
  <si>
    <t>geltex</t>
  </si>
  <si>
    <t>ACEITE NEEM CANELLA (Lombrico)x</t>
  </si>
  <si>
    <t>GLACOXAN L X 100</t>
  </si>
  <si>
    <t>GLACOXAN L X 200</t>
  </si>
  <si>
    <t>Proveedores del oeste</t>
  </si>
  <si>
    <t>SHIZEN Control de plagas ecológico</t>
  </si>
  <si>
    <t>Boleta 180723</t>
  </si>
  <si>
    <t>x1,1</t>
  </si>
  <si>
    <t>"D" SISTÉMICO x 30 cc</t>
  </si>
  <si>
    <t>CIPERMETRICINA x 30 cc</t>
  </si>
  <si>
    <t>ABAMECTINA 20 cc</t>
  </si>
  <si>
    <t>DESCARGA TOTAL x 120 cc</t>
  </si>
  <si>
    <t>ACEITE EMULSION x 200 cc</t>
  </si>
  <si>
    <t>HERBICIDA TOTAL x 100 cc</t>
  </si>
  <si>
    <t>HERBICIDA TOTAL x 200 cc</t>
  </si>
  <si>
    <t>SAVIA x 60 cc</t>
  </si>
  <si>
    <t xml:space="preserve">RATICIDA 1 kg </t>
  </si>
  <si>
    <t>RATICIDA x 50 grs</t>
  </si>
  <si>
    <t>RATICIDA x 100 grs</t>
  </si>
  <si>
    <t>PELLET 200 grs</t>
  </si>
  <si>
    <t>NEEM x 20 cc</t>
  </si>
  <si>
    <t>MOSQUICIDA x 30 grs</t>
  </si>
  <si>
    <t>JABÓN POTÁSICO x 200</t>
  </si>
  <si>
    <t>IMIDA x 30 cc</t>
  </si>
  <si>
    <t>HORMIGUICIDA "H" 250 grs</t>
  </si>
  <si>
    <t>CUCARACHICIDA x 12 grs</t>
  </si>
  <si>
    <t>CUCARACHICIDA x 6 grs</t>
  </si>
  <si>
    <t>INSECTICIDA DERRIBANTE x 60 cc</t>
  </si>
  <si>
    <t>INSECTICIDA DERRIBANTE x 250 cc</t>
  </si>
  <si>
    <t>FUMIXAN "HOGAR" x 1u</t>
  </si>
  <si>
    <t>FUMIXAN "PRO" x 1u</t>
  </si>
  <si>
    <t>CAPXAN Funguicidas x 15</t>
  </si>
  <si>
    <t xml:space="preserve">CAPXAN Insecticidas X 15 </t>
  </si>
  <si>
    <t>FUNGOXAN x 30 cc</t>
  </si>
  <si>
    <t>HERBICIDA MCPA x 100</t>
  </si>
  <si>
    <t>HERBICIDA MCPA x 200</t>
  </si>
  <si>
    <t>MATABABOSAS Líq. x 100 cc</t>
  </si>
  <si>
    <t>MATABABOSAS Líq. x 200 cc</t>
  </si>
  <si>
    <t xml:space="preserve">MATABABOSA POLVO x 200 </t>
  </si>
  <si>
    <t>HORMIGUICIDA x 6 grs</t>
  </si>
  <si>
    <t>HORMIGUICIDA x 12 grs</t>
  </si>
  <si>
    <t>HORMIGUICIDA x 120 cc</t>
  </si>
  <si>
    <t>HORMIGUICIDA x 250 cc</t>
  </si>
  <si>
    <t>HORMIGUICIDA "E" x 60 cc</t>
  </si>
  <si>
    <t>HORTAL CEBO MIX x 100 grs</t>
  </si>
  <si>
    <t>HORTAL CEBO MIX x 250 grs</t>
  </si>
  <si>
    <t>HORTAL CEBO MIX x 500 grs</t>
  </si>
  <si>
    <t>HORTAL CEBO MIX X 1 kg</t>
  </si>
  <si>
    <t>HORTAL LÍQUIDO x 60 cc</t>
  </si>
  <si>
    <t>HORTAL LÍQUIDO x 120 cc</t>
  </si>
  <si>
    <t>HORTAL LÍQUIDO x 250 cc</t>
  </si>
  <si>
    <t>HORTAL LÍQUIDO x 500 cc</t>
  </si>
  <si>
    <t>HORTAL LÍQUIDO x 1 L</t>
  </si>
  <si>
    <t xml:space="preserve">HORTAL "F" 100 grs </t>
  </si>
  <si>
    <t>HORTAL "F" 250 grs</t>
  </si>
  <si>
    <t>MATAB. POLVO 200 G</t>
  </si>
  <si>
    <t>FERTILIZANTE x 260 cc</t>
  </si>
  <si>
    <t xml:space="preserve">FERTILIZANTES x 200  Bonsai </t>
  </si>
  <si>
    <t>FERTILIZANTES x 200  Cactus</t>
  </si>
  <si>
    <t>FERTILIZANTES x 200  Orquídeas</t>
  </si>
  <si>
    <t>FERTILIZANTES x 200  Rosales</t>
  </si>
  <si>
    <t>FERTILIZANTES x 200  Jazmines</t>
  </si>
  <si>
    <t>FERTILIZANTES x 200  Cítricos</t>
  </si>
  <si>
    <t>FERTILIZANTES x 200  Helechos</t>
  </si>
  <si>
    <t>FERTILIZANTES x 200  Azaleas</t>
  </si>
  <si>
    <t>JABON c CANELA /NEEM 100 cc</t>
  </si>
  <si>
    <t>BIOESTIMULANTE  250 cc</t>
  </si>
  <si>
    <t>JABON POTÁSICO 250 cc</t>
  </si>
  <si>
    <t>NEEM 30 cc</t>
  </si>
  <si>
    <t>DIATOMEA 130 grs</t>
  </si>
  <si>
    <t>JABON POTÁSICO 1 LT</t>
  </si>
  <si>
    <t>AMINO x 100 cc</t>
  </si>
  <si>
    <t>B+R  x  100</t>
  </si>
  <si>
    <t>FERTILIZANTE SMARTER x 250</t>
  </si>
  <si>
    <t>MAMBORETÁ Z INSECTICIDA</t>
  </si>
  <si>
    <t>MAMBORETÁ VITAL X 30 cc</t>
  </si>
  <si>
    <t>BIO TRAP x 30</t>
  </si>
  <si>
    <t>MAMBORETÁ K FUNGUICIDA</t>
  </si>
  <si>
    <t>MAMBORETÁ H FUNGUICIDA SISTÉMICO</t>
  </si>
  <si>
    <t>BOLITA x 100 grs</t>
  </si>
  <si>
    <t>CITRONELLA 500 cc</t>
  </si>
  <si>
    <t>TIERRA DIATOMID POLVO/TARRO 130g</t>
  </si>
  <si>
    <t>JERINGA GELTEX HORMIGA 6 grs</t>
  </si>
  <si>
    <t>JERINGA GELTEX HORMIGA 12 grs</t>
  </si>
  <si>
    <t>JERINGA GELTEX CUCARACHA 12 grs</t>
  </si>
  <si>
    <t>JERINGA GELTEX CUCARACHA 6 grs</t>
  </si>
  <si>
    <t>JABÓN POTÁSICO SOLFOS  250 cc</t>
  </si>
  <si>
    <t>HORTAL  y  HUAGRO</t>
  </si>
  <si>
    <t>HORMIG TROYA MIREX 100 grs</t>
  </si>
  <si>
    <t>HORMIG TROYA MIREX 250 grs</t>
  </si>
  <si>
    <t xml:space="preserve">BABOTOX x 100 </t>
  </si>
  <si>
    <t>BABOTOX x 250</t>
  </si>
  <si>
    <t>HUAGRO BABOTOX X 100 *</t>
  </si>
  <si>
    <t>HUAGRO BABOTOX X 250 PELLET *</t>
  </si>
  <si>
    <t>Ando?</t>
  </si>
  <si>
    <t>Solfos</t>
  </si>
  <si>
    <t>FUNGUICIDA AEROSOL</t>
  </si>
  <si>
    <t>ABAMECTINA x 30 cc</t>
  </si>
  <si>
    <t>HERBICIDA TOTAL "G" X 100cc</t>
  </si>
  <si>
    <t>MIREX  S x 100gr</t>
  </si>
  <si>
    <t>HORMIGUICIDA 60</t>
  </si>
  <si>
    <t>SHIZEN (con aminoácidos) FOLIAR</t>
  </si>
  <si>
    <t>SHIZEN (con aminoácidos) RADICULAR</t>
  </si>
  <si>
    <t>SHIZEN (control de plagas) ECOLÓGICO</t>
  </si>
  <si>
    <t>*</t>
  </si>
  <si>
    <t>GRILLO TOPO X 200 grs</t>
  </si>
  <si>
    <t>TIERRA DIATOMEA x 2 kg</t>
  </si>
  <si>
    <t>GRANULADO Triple15 x 500grs GRHESA</t>
  </si>
  <si>
    <t>GRANULADO Sulfato de Hierro x 500grs GRHESA</t>
  </si>
  <si>
    <t>FUNGOX GRHESA</t>
  </si>
  <si>
    <t>AGROQUÍMICOS</t>
  </si>
  <si>
    <t>JAPÓN FÉRTIL</t>
  </si>
  <si>
    <t>HORTAL y HUAGRO</t>
  </si>
  <si>
    <t>Boleta260923</t>
  </si>
  <si>
    <t>HOR MIX 60cc HUAGRO</t>
  </si>
  <si>
    <t>Boleta041023</t>
  </si>
  <si>
    <t>nuevo</t>
  </si>
  <si>
    <t>ListaNuquifol</t>
  </si>
  <si>
    <t>GUANITO Fertilizante Orgánico Nat. 1kg</t>
  </si>
  <si>
    <t>Boleta261023</t>
  </si>
  <si>
    <t>HORMIGUICIDA MYRMEC 750 grs</t>
  </si>
  <si>
    <t>HORMIGUICIDA MYRMEC 500 grs</t>
  </si>
  <si>
    <t>HORMIGUICIDA MYRMEC 200 grs</t>
  </si>
  <si>
    <t>HORMIGUICIDA MYRMEC 100 grs</t>
  </si>
  <si>
    <t>BoletaJavi261023</t>
  </si>
  <si>
    <t>BolJavi041023</t>
  </si>
  <si>
    <t>LISTA</t>
  </si>
  <si>
    <t>BABOTOX x 1 kg</t>
  </si>
  <si>
    <t>BABOTOX x 250 g</t>
  </si>
  <si>
    <t>BABOTOX x 100 g</t>
  </si>
  <si>
    <t>MATAB. POLVO 200 g</t>
  </si>
  <si>
    <t>lISTA291023</t>
  </si>
  <si>
    <t>FUNGOXAN x 60 cc</t>
  </si>
  <si>
    <t>HORMIGUICIDA HORMIXAN x 6 grs</t>
  </si>
  <si>
    <t>HORMIGUICIDA HORMIXAN x 12 grs</t>
  </si>
  <si>
    <t>RATICIDA TERMIXAN x 50 grs</t>
  </si>
  <si>
    <t>RATICIDA TERMIXAN BP x 1 Kg</t>
  </si>
  <si>
    <t>RATICIDA TERMIXAN BP x 90 grs</t>
  </si>
  <si>
    <t>MOSQUICIDA MOSCAXAN x 30 grs</t>
  </si>
  <si>
    <t>LISTA091023</t>
  </si>
  <si>
    <t>Lista111023</t>
  </si>
  <si>
    <t>CUCARACHICIDA CUCAXAN x 6 grs</t>
  </si>
  <si>
    <t>CUCARACHICIDA CUCAXAN x 12 grs</t>
  </si>
  <si>
    <t>INSECT. DERRIBANTE VELOXAN x 250 cc</t>
  </si>
  <si>
    <t>INSECT. DERRIBANTE VELOXAN x 60 cc</t>
  </si>
  <si>
    <t>MATABABOSAS GLACOXAN "P"x 200 grs</t>
  </si>
  <si>
    <t>MATABABOSAS GLACOXAN "L" x 100 cc</t>
  </si>
  <si>
    <t>MATABABOSAS GLACOXAN "L" x 200 cc</t>
  </si>
  <si>
    <t>FUMIXAN FOG x 400cc</t>
  </si>
  <si>
    <t>MAMBORETÁ "H" FUNGUICIDA SISTÉMICO</t>
  </si>
  <si>
    <t>MAMBORETÁ "K" FUNGUICIDA</t>
  </si>
  <si>
    <t>MAMBORETÁ "Z" INSECTICIDA</t>
  </si>
  <si>
    <t>MAMBORETA "D" X 30</t>
  </si>
  <si>
    <t>MAMBORETA "D" X 60</t>
  </si>
  <si>
    <t>MAMBORETA "M" X 100</t>
  </si>
  <si>
    <t>MAMBORETA "M" X 250</t>
  </si>
  <si>
    <t>Lista251023</t>
  </si>
  <si>
    <t>Lista261023</t>
  </si>
  <si>
    <t>ZINEB FUNG POLVO 30 g GRHESA</t>
  </si>
  <si>
    <t>Fertilizantes solidos</t>
  </si>
  <si>
    <t>HORMIXAN MIREX (cebo en pellet) x 500grs</t>
  </si>
  <si>
    <t>HORMIXAN MIREX (cebo en pellet) x 250grs</t>
  </si>
  <si>
    <t>HORTAL POLVO 250 grs</t>
  </si>
  <si>
    <t xml:space="preserve">HORTAL POLVO 100 grs </t>
  </si>
  <si>
    <t>Aumento</t>
  </si>
  <si>
    <t>A!BoletaJavi261023+15%241123Milton</t>
  </si>
  <si>
    <t>Myrmec15%</t>
  </si>
  <si>
    <t>lista231123</t>
  </si>
  <si>
    <t>Diatomid 041123</t>
  </si>
  <si>
    <t>Lista241123</t>
  </si>
  <si>
    <t>lista041223</t>
  </si>
  <si>
    <t>E X 60</t>
  </si>
  <si>
    <t>E X 120</t>
  </si>
  <si>
    <t>E X 250</t>
  </si>
  <si>
    <t>E X 500</t>
  </si>
  <si>
    <t>E X 1L</t>
  </si>
  <si>
    <t>CAPXAN F</t>
  </si>
  <si>
    <t>FUNGOXAN X 30</t>
  </si>
  <si>
    <t>FUNGOXAN X 60</t>
  </si>
  <si>
    <t>OIL X 500</t>
  </si>
  <si>
    <t>FUMIXAN FOG X 400</t>
  </si>
  <si>
    <t>CUCAXAN X 6G</t>
  </si>
  <si>
    <t>CUCAXAN X 12</t>
  </si>
  <si>
    <t>VELOXAN X 15</t>
  </si>
  <si>
    <t>VELOXAN X 60</t>
  </si>
  <si>
    <t>VELOXAN X 250</t>
  </si>
  <si>
    <t>VELOXAN X 1L</t>
  </si>
  <si>
    <t>PUNCH REPELENTE AEROSOL</t>
  </si>
  <si>
    <t>FIPROXAN X 60</t>
  </si>
  <si>
    <t>FIPROXAN X 250</t>
  </si>
  <si>
    <t>FIPROXAN X 1L</t>
  </si>
  <si>
    <t>JABON POTASCO X 200</t>
  </si>
  <si>
    <t>AVAM X 20</t>
  </si>
  <si>
    <t xml:space="preserve">HORMIXAN X 6 G </t>
  </si>
  <si>
    <t>HORMIXAN X 12G</t>
  </si>
  <si>
    <t>CEBADERAS CUCA X 6G</t>
  </si>
  <si>
    <t>TERMIXAN X 50G</t>
  </si>
  <si>
    <t>TERMIXAN BP 90G</t>
  </si>
  <si>
    <t>TERMIXAN BP 1K</t>
  </si>
  <si>
    <t>MOSCAXAN X 30</t>
  </si>
  <si>
    <t>GLACOXAN H X 250</t>
  </si>
  <si>
    <t>lista271123</t>
  </si>
  <si>
    <t>HORTAL POLVO F 250 grs</t>
  </si>
  <si>
    <t>HUAGRO</t>
  </si>
  <si>
    <t>HUAGRO  FIPROMIREX</t>
  </si>
  <si>
    <t>FIPROMIREX X 100</t>
  </si>
  <si>
    <t xml:space="preserve">FIPROMIREX X 250 </t>
  </si>
  <si>
    <t>FIPROMIREX X 1K</t>
  </si>
  <si>
    <t>HUAGRO BABOTOX</t>
  </si>
  <si>
    <t>BABOTOX X 100</t>
  </si>
  <si>
    <t>BABOTOX X 250</t>
  </si>
  <si>
    <t>BABOTOX X 1K</t>
  </si>
  <si>
    <t>TROYAMIREX X 100 X UNIDAD</t>
  </si>
  <si>
    <t>TROYAMIREX X 250 X UNIDAD</t>
  </si>
  <si>
    <t>TROYAMIREX X 1KG X UNIDAD</t>
  </si>
  <si>
    <t xml:space="preserve">HORTAL X 250 </t>
  </si>
  <si>
    <t xml:space="preserve">HORTAL X 1L </t>
  </si>
  <si>
    <t xml:space="preserve">HORTAL </t>
  </si>
  <si>
    <t>CIPÉRMETRINA HUAGRO X 1L</t>
  </si>
  <si>
    <t>POLVO HUAGRO X 250</t>
  </si>
  <si>
    <t>HORTAL MIREX MIX X 100</t>
  </si>
  <si>
    <t>HORTAL MIREX MIX X 250</t>
  </si>
  <si>
    <t>HORTAL MIREX MIX X 500</t>
  </si>
  <si>
    <t>HORTAL MIREX MIX X 1Kg</t>
  </si>
  <si>
    <t>HORTAL POLVO F X 250</t>
  </si>
  <si>
    <t>Lista231123</t>
  </si>
  <si>
    <t>KAPUT</t>
  </si>
  <si>
    <t>listaJavi</t>
  </si>
  <si>
    <t>CITRONELLA  5 L</t>
  </si>
  <si>
    <t>Italpollina</t>
  </si>
  <si>
    <t>JERINGA GELTEK CUCARACHA 6 grs</t>
  </si>
  <si>
    <t>JERINGA GELTEK CUCARACHA 12 grs</t>
  </si>
  <si>
    <t>JERINGA GELTEK HORMIGA 6 grs</t>
  </si>
  <si>
    <t>JERINGA GELTEK HORMIGA 12 grs</t>
  </si>
  <si>
    <t>ESTACION de CEBADO GELTEK</t>
  </si>
  <si>
    <t>geltek</t>
  </si>
  <si>
    <t>RATICIDA BP x 100 g</t>
  </si>
  <si>
    <t>RATICIDA BP x 1 Kg</t>
  </si>
  <si>
    <t xml:space="preserve">GRANULADO Sulfato de Hierro x 500grs </t>
  </si>
  <si>
    <t>GRANULADO Triple15 x 500grs</t>
  </si>
  <si>
    <t>TIERRA DIATOMEA x 1 kg</t>
  </si>
  <si>
    <t>TROYAMIREX POR UNIDAD</t>
  </si>
  <si>
    <t>HORMIX X 60</t>
  </si>
  <si>
    <t>HORMIX X 120</t>
  </si>
  <si>
    <t>HORMIX X 250</t>
  </si>
  <si>
    <t>HORMIX X 500</t>
  </si>
  <si>
    <t xml:space="preserve">BIO NEEM org nic X 20 cc </t>
  </si>
  <si>
    <t>OIL X 200 cc</t>
  </si>
  <si>
    <t>CAPXAN I 15 X 15</t>
  </si>
  <si>
    <t>ZAVIA  X 60cc</t>
  </si>
  <si>
    <t>mas40%</t>
  </si>
  <si>
    <t>x 1,40</t>
  </si>
  <si>
    <t>Aum30%</t>
  </si>
  <si>
    <t>MMM141223</t>
  </si>
  <si>
    <t>lista del141223mas 15%</t>
  </si>
  <si>
    <t>Boletajavi</t>
  </si>
  <si>
    <t>AMAZONIA MICORRIZAS 150gr</t>
  </si>
  <si>
    <t>Boleta030123</t>
  </si>
  <si>
    <t>TIERRA DIATOMEA x 2kg</t>
  </si>
  <si>
    <t>sin stock</t>
  </si>
  <si>
    <t>Proveedores del centro</t>
  </si>
  <si>
    <t>lista220124</t>
  </si>
  <si>
    <t>Redondeado a $50</t>
  </si>
  <si>
    <t>Redondeados a $50</t>
  </si>
  <si>
    <r>
      <t xml:space="preserve">FERTILIZANTES x 200 cc </t>
    </r>
    <r>
      <rPr>
        <sz val="8"/>
        <rFont val="Calibri"/>
        <family val="2"/>
        <scheme val="minor"/>
      </rPr>
      <t xml:space="preserve"> Azaleas, Bonsai, Cactus, Cítricos, Jazmines, Helechos, Orquídeas, Rosales</t>
    </r>
  </si>
  <si>
    <t>Azaleas, Bonsai, Cactus, Cítricos, Jazmines, Helechos, Orquídeas, Rosales</t>
  </si>
  <si>
    <t>SAVIA  X 60cc</t>
  </si>
  <si>
    <t>lista 150124</t>
  </si>
  <si>
    <t>JABON POTASICO X 200</t>
  </si>
  <si>
    <t>lista190124</t>
  </si>
  <si>
    <t>JABON POTÁSICO x 1L</t>
  </si>
  <si>
    <t>DIATOMEA 1 kg</t>
  </si>
  <si>
    <t>Lista181223</t>
  </si>
  <si>
    <t>listaHortal141223</t>
  </si>
  <si>
    <t>listaHuagro150124</t>
  </si>
  <si>
    <t>Listasjavi</t>
  </si>
  <si>
    <t>TIERRA DIATOMID POLVO/TARRO 200g</t>
  </si>
  <si>
    <t>Shizen</t>
  </si>
  <si>
    <t>CITRONELAS</t>
  </si>
  <si>
    <t>CITRONELA 500 cc</t>
  </si>
  <si>
    <t>CITRONELA  1 L</t>
  </si>
  <si>
    <t>CITRONELA  5 L</t>
  </si>
  <si>
    <t>GELTEK</t>
  </si>
  <si>
    <t>GRHESA</t>
  </si>
  <si>
    <t>FERTILIZAR (Nuquifol)</t>
  </si>
  <si>
    <t>NAMASTE</t>
  </si>
  <si>
    <t>DIATOMID</t>
  </si>
  <si>
    <t>VAMP (Guanos)</t>
  </si>
  <si>
    <t>SHIZEN</t>
  </si>
  <si>
    <t>VARIOS</t>
  </si>
  <si>
    <t>11Febrero24 &gt;</t>
  </si>
  <si>
    <t>Cactus,Cítrico,Jazmin,Helecho,Orquídea,Rosal)</t>
  </si>
  <si>
    <r>
      <t xml:space="preserve">FERTILIZANTES x200cc </t>
    </r>
    <r>
      <rPr>
        <sz val="12"/>
        <color theme="1"/>
        <rFont val="Arial"/>
        <family val="2"/>
      </rPr>
      <t>(Azalea,Bonsai,Cactus, Cítricos, Jazmines, Helechos, Orquídeas, Rosales</t>
    </r>
  </si>
  <si>
    <t>FERTILIZANTE x260cc</t>
  </si>
  <si>
    <t>TIERRA DIATOMID polvo/tarro 200g</t>
  </si>
  <si>
    <t>TIERRA DIATOMID polvo/tarro 130g</t>
  </si>
  <si>
    <t>ANTISHOCK x 100</t>
  </si>
  <si>
    <t>ANTISHOCK x 500</t>
  </si>
  <si>
    <t>ANTISHOCK x 5L</t>
  </si>
  <si>
    <t>FERTILIZANTE x 5 L</t>
  </si>
  <si>
    <t>FLORACION x 200</t>
  </si>
  <si>
    <t>FLORACION x 1L</t>
  </si>
  <si>
    <t>FOLLAJE x 200</t>
  </si>
  <si>
    <t>FOLLAJE x 1L</t>
  </si>
  <si>
    <t>HIERRO x 140</t>
  </si>
  <si>
    <t>HIERRO x 500</t>
  </si>
  <si>
    <t>HIERRO x 5L</t>
  </si>
  <si>
    <t>HORMONA x 75</t>
  </si>
  <si>
    <t>HORMONA x 500</t>
  </si>
  <si>
    <t>ORQUIDEAS x 200</t>
  </si>
  <si>
    <t>POTENCIADO x 200</t>
  </si>
  <si>
    <t>POTENCIADO x 1L</t>
  </si>
  <si>
    <t>FERRILIQ x 125 CC Hierro Quelatado</t>
  </si>
  <si>
    <t>NUQUIFOL x 250 CC Fertilizante Liquido Premium</t>
  </si>
  <si>
    <t>GUANITO Fertilizante Orgán Nat. 1kg</t>
  </si>
  <si>
    <t>GUANO MURCIELAGO 800 gr</t>
  </si>
  <si>
    <t>CONFIDOR x 30</t>
  </si>
  <si>
    <t>ANTISHOCK x 5 L</t>
  </si>
  <si>
    <t>Boleta_260224</t>
  </si>
  <si>
    <t>B220324</t>
  </si>
  <si>
    <t>ANTISHOCK x 100 cc</t>
  </si>
  <si>
    <t>ANTISHOCK x 500 cc</t>
  </si>
  <si>
    <t>ORQUIDEAS x 200 cc</t>
  </si>
  <si>
    <t>POTENCIADO x 200 cc</t>
  </si>
  <si>
    <t>LUSTRE VEGETAL en AEROSOL</t>
  </si>
  <si>
    <t>HORMONA x 500 cc</t>
  </si>
  <si>
    <t>HORMONA x 75 cc</t>
  </si>
  <si>
    <t>HIERRO x 500 cc</t>
  </si>
  <si>
    <t>HIERRO x 140 cc</t>
  </si>
  <si>
    <t>FLORACION x 200 cc</t>
  </si>
  <si>
    <t>FERTILIZANTE x 200 cc</t>
  </si>
  <si>
    <t>FERTILIZANTE x 1 L</t>
  </si>
  <si>
    <t>MOSQUICIDA x 30 g</t>
  </si>
  <si>
    <t>D SIST x 30 cc</t>
  </si>
  <si>
    <t>ACEITE EMULSION OIL x 200 cc</t>
  </si>
  <si>
    <t>ACEITE EMULSION OIL x 500 cc</t>
  </si>
  <si>
    <t xml:space="preserve">BIO NEEM org nic x 20 cc </t>
  </si>
  <si>
    <t>HERBICIDA MCPA x 500</t>
  </si>
  <si>
    <t>CUCAXAN x 6 g</t>
  </si>
  <si>
    <t>CUCAXAN x 12 g</t>
  </si>
  <si>
    <t>FUNGUICIDA x 30 cc</t>
  </si>
  <si>
    <t>FUNGUICIDA x 60 cc</t>
  </si>
  <si>
    <t>CÁPSULAS FUNGUICIDAS</t>
  </si>
  <si>
    <t>CAPXAN INSECTICIDAS</t>
  </si>
  <si>
    <t>FUMIXAN "HOGAR" x  1u</t>
  </si>
  <si>
    <t>ESTACIÓN CEBADO CUCA x 6G</t>
  </si>
  <si>
    <t>RATICIDA TERMIXAN x 50 g</t>
  </si>
  <si>
    <t>RATICIDA TERMIXAN BP 90 g</t>
  </si>
  <si>
    <t>RATICIDA TERMIXAN BP 1K</t>
  </si>
  <si>
    <t>HORMIGUICIDA H x 250 g</t>
  </si>
  <si>
    <t>HORMIGUICIDA E x 60 cc</t>
  </si>
  <si>
    <t>HORMIGUICIDA E x 120 cc</t>
  </si>
  <si>
    <t>HORMIGUICIDA E x 250 cc</t>
  </si>
  <si>
    <t>HORMIGUICIDA E x 500 cc</t>
  </si>
  <si>
    <t>HORMIGUICIDA E x 1 L</t>
  </si>
  <si>
    <t>INSECTICIDA DERRIBANTE x 15 cc</t>
  </si>
  <si>
    <t>INSECTICIDA DERRIBANTE x 1 L</t>
  </si>
  <si>
    <t>FIPROFENO x 60</t>
  </si>
  <si>
    <t>MATABABOSAS líquido L x 100</t>
  </si>
  <si>
    <t>MATABABOSAS líquido L x 200</t>
  </si>
  <si>
    <t>JABON POTASICO x 200</t>
  </si>
  <si>
    <t>FIPROFENO x 1L</t>
  </si>
  <si>
    <t>FIPROFENO x 250</t>
  </si>
  <si>
    <t xml:space="preserve">HORMIXAN x 6 G </t>
  </si>
  <si>
    <t>HORMIXAN x 12G</t>
  </si>
  <si>
    <t>AVAMECTICINA x 20 cc</t>
  </si>
  <si>
    <t>DESCARGA TOTAL x 440 cc</t>
  </si>
  <si>
    <t>FUNGUICIDA polvo Bordeles x 100 g</t>
  </si>
  <si>
    <t>FUNGUICIDA polvo Bordeles x 250 g</t>
  </si>
  <si>
    <t>Fertilizante Triple15 x 500grs</t>
  </si>
  <si>
    <t xml:space="preserve">Fertilizante Sulfato de Hierro x 500grs </t>
  </si>
  <si>
    <t>HORTAL x 60 cc</t>
  </si>
  <si>
    <t>HORTAL x 120 cc</t>
  </si>
  <si>
    <t>HORTAL x 250 cc</t>
  </si>
  <si>
    <t>HORTAL x 500 cc</t>
  </si>
  <si>
    <t>HORTAL x 1 L</t>
  </si>
  <si>
    <t>HORTAL MIREX MIX x 100 g</t>
  </si>
  <si>
    <t>HORTAL MIREX MIX x 250 g</t>
  </si>
  <si>
    <t>HORTAL MIREX MIX x 500 g</t>
  </si>
  <si>
    <t>HORTAL MIREX MIX x 1 kg</t>
  </si>
  <si>
    <t>Hormiguicida "F" x  250 g</t>
  </si>
  <si>
    <t>TROYAMIREX x 100 g</t>
  </si>
  <si>
    <t>TROYAMIREX x 250 g</t>
  </si>
  <si>
    <t>TROYAMIREX x 500 g</t>
  </si>
  <si>
    <t>TROYAMIREX x 1 k</t>
  </si>
  <si>
    <t>HORMIGUICIDA líquido x  60 cc</t>
  </si>
  <si>
    <t>HORMIGUICIDA líquido x  120 cc</t>
  </si>
  <si>
    <t>HORMIGUICIDA líquido x  250 cc</t>
  </si>
  <si>
    <t>HORMIGUICIDA líquido x  500 cc</t>
  </si>
  <si>
    <t>FIPROMIREX x 250 g</t>
  </si>
  <si>
    <t>FIPROMIREX x 100 g</t>
  </si>
  <si>
    <t>FIPROMIREX x 1k</t>
  </si>
  <si>
    <t>HORMIGUICIDA en POLVO x 250 g</t>
  </si>
  <si>
    <t>"FOLI" 30 cc</t>
  </si>
  <si>
    <t>NAMASTÉ</t>
  </si>
  <si>
    <t>MELAZA 500 g</t>
  </si>
  <si>
    <t>TO( Fertilizantes Granulaos)</t>
  </si>
  <si>
    <t>Tekniplant</t>
  </si>
  <si>
    <t>TIERRA DIATOMEA 130g</t>
  </si>
  <si>
    <t>TIERRA DIATOMEA 1kg</t>
  </si>
  <si>
    <t>3265 / POT</t>
  </si>
  <si>
    <t>3266 / POT</t>
  </si>
  <si>
    <t>Vamp /POT</t>
  </si>
  <si>
    <t>Solfos / TOFertilizantesGranulados</t>
  </si>
  <si>
    <t>Proveedores del centro / Bayer</t>
  </si>
  <si>
    <t>mmm</t>
  </si>
  <si>
    <r>
      <t xml:space="preserve">FERTILIZANTES x200cc </t>
    </r>
    <r>
      <rPr>
        <sz val="12"/>
        <color theme="1"/>
        <rFont val="Arial"/>
        <family val="2"/>
      </rPr>
      <t>(Todos. Azalea,Bonsai,Cactus, Cítricos, Jazmines, Helechos, Orquídeas, Rosales</t>
    </r>
  </si>
  <si>
    <t>GLIFOSATO x 1 l</t>
  </si>
  <si>
    <t>GLIFOSATO x 1/2 l</t>
  </si>
  <si>
    <t>HERBICIDA TOTAL x 500 cc</t>
  </si>
  <si>
    <t>HORMIXAN x 6 g</t>
  </si>
  <si>
    <t>HORMIXAN x 12 g</t>
  </si>
  <si>
    <t>ESTACIÓN CEBADO CUCA x 6 g</t>
  </si>
  <si>
    <t>D SIST x 60 cc</t>
  </si>
  <si>
    <t>CIPÉRMET al 25% HUAGRO x 1L</t>
  </si>
  <si>
    <t>HORMIX MIREX (cebo pellet) x 250grs</t>
  </si>
  <si>
    <t>HORMIX MIREX (cebo pellet) x 500grs</t>
  </si>
  <si>
    <t>TRICOTRAP x 30 g</t>
  </si>
  <si>
    <t>HERBICIDA TOTAL "G" x 100cc</t>
  </si>
  <si>
    <t xml:space="preserve"> LECITHIN X 60</t>
  </si>
  <si>
    <t xml:space="preserve"> "M" X 100</t>
  </si>
  <si>
    <t xml:space="preserve"> "M" X 250</t>
  </si>
  <si>
    <t>"Z" INSECTICIDA</t>
  </si>
  <si>
    <t xml:space="preserve"> "D" INSECTIC SISTEM x 30</t>
  </si>
  <si>
    <t xml:space="preserve"> "D" INSECTIC SISTEM x 60</t>
  </si>
  <si>
    <t xml:space="preserve"> "H" FUNGUICIDA SISTÉMICO</t>
  </si>
  <si>
    <t xml:space="preserve"> "K" FUNGUICIDA</t>
  </si>
  <si>
    <t xml:space="preserve"> VITAL X 30 cc</t>
  </si>
  <si>
    <t>RATICIDA  x 100 g GE</t>
  </si>
  <si>
    <t>RATICIDA  x 1 Kg GE</t>
  </si>
  <si>
    <t>POT</t>
  </si>
  <si>
    <t>TO</t>
  </si>
  <si>
    <t>TO ?</t>
  </si>
  <si>
    <t>BAYER</t>
  </si>
  <si>
    <t>SUMI</t>
  </si>
  <si>
    <t>GUANOS</t>
  </si>
  <si>
    <t>DIATOMEA 200 g</t>
  </si>
  <si>
    <t xml:space="preserve">FIPRONIL 10mm </t>
  </si>
  <si>
    <t>"D" x 60 cc SISTEMICO</t>
  </si>
  <si>
    <t>"D" x 30 cc SISTEMICO</t>
  </si>
  <si>
    <t>CAPSULAS INSECTICIDAS</t>
  </si>
  <si>
    <t>CAPSULAS INSECTICIDAS x 50</t>
  </si>
  <si>
    <t>CÁPSULAS FUNGUICIDAS x 50</t>
  </si>
  <si>
    <t>CUCARACHICIDA 5 GR</t>
  </si>
  <si>
    <t>CUCARACHICIDA 6 GR</t>
  </si>
  <si>
    <t>CUCARACHICID.12 GR</t>
  </si>
  <si>
    <t>CUCARACHICIDA 30 GR</t>
  </si>
  <si>
    <t>CUCARAC ESTAC. CEB. x 6 g</t>
  </si>
  <si>
    <t>HORMIGUICIDA 6 GRS</t>
  </si>
  <si>
    <t>HORMIGUICIDA 12 GRS</t>
  </si>
  <si>
    <t>HORMIGUICIDA"H"250 GR</t>
  </si>
  <si>
    <t>HORMIGUICIDA 1 KG</t>
  </si>
  <si>
    <t>MATABABOSAS polvo x 200 g</t>
  </si>
  <si>
    <t>RATICIDA 1Kg POTE</t>
  </si>
  <si>
    <t>RATICIDA 5 Kg</t>
  </si>
  <si>
    <t>RATICIDA 25 Kg</t>
  </si>
  <si>
    <t>REPELENTE PUNCH AEROSOL</t>
  </si>
  <si>
    <t>REPELENTE 500 cc</t>
  </si>
  <si>
    <t>REPELENTE 1 L</t>
  </si>
  <si>
    <t>HORMIGUICIDA "F" 250 gr</t>
  </si>
  <si>
    <t>MIREX S x 100gr</t>
  </si>
  <si>
    <t>LECITHIN X 60</t>
  </si>
  <si>
    <t>"M" X 100</t>
  </si>
  <si>
    <t>"M" X 250</t>
  </si>
  <si>
    <t>"K" FUNGUICIDA</t>
  </si>
  <si>
    <t>"H" FUNGUICIDA SISTÉMICO</t>
  </si>
  <si>
    <t>MURALLA 1m</t>
  </si>
  <si>
    <t>LIMITADOR de CESPED</t>
  </si>
  <si>
    <t>Boleta030724</t>
  </si>
  <si>
    <t>Boleta_030724</t>
  </si>
  <si>
    <t>HERBICIDA TOTAL "G" x 100 cc</t>
  </si>
  <si>
    <t>BIO TRAP x 30 gr</t>
  </si>
  <si>
    <t>B+R  x  100 gr</t>
  </si>
  <si>
    <t>POLISULFURO DE CALCIO X 1L</t>
  </si>
  <si>
    <t xml:space="preserve">SULFATO DE HIERRO X 500GRS </t>
  </si>
  <si>
    <t xml:space="preserve">SULFATO DE HIERRO X 1 KG </t>
  </si>
  <si>
    <t>TRIPLE15 X 500GRS</t>
  </si>
  <si>
    <t>TRIPLE15 X 1 KG</t>
  </si>
  <si>
    <t>UREA X 500GRS</t>
  </si>
  <si>
    <t>UREA X 1 KG</t>
  </si>
  <si>
    <t>MacetexJulio24</t>
  </si>
  <si>
    <t>HERB SELECTIVO MCPA x 100</t>
  </si>
  <si>
    <t>HERB SELECTIVO MCPA x 200</t>
  </si>
  <si>
    <t>HERB SELECTIVO MCPA x 500</t>
  </si>
  <si>
    <t>MMM.8/7/24</t>
  </si>
  <si>
    <t>mas 5%</t>
  </si>
  <si>
    <t>ecomambo</t>
  </si>
  <si>
    <t>MYRMEC</t>
  </si>
  <si>
    <t xml:space="preserve">SULFATO DE HIERRO x 500 g </t>
  </si>
  <si>
    <t>SULFATO DE HIERRO x 1 k</t>
  </si>
  <si>
    <t>TRIPLE15 x 500 g</t>
  </si>
  <si>
    <t>TRIPLE15 x 1 k</t>
  </si>
  <si>
    <t>Boleta</t>
  </si>
  <si>
    <t>HORMIXAN 100 g</t>
  </si>
  <si>
    <t>HORMIXAN 250 g</t>
  </si>
  <si>
    <t>HORMIXAN 500 g</t>
  </si>
  <si>
    <t>HORMIXAN 1 k</t>
  </si>
  <si>
    <t>HORMIGUICIDA "H" 250 g</t>
  </si>
  <si>
    <t>HORTAL LÍQUIDO x 60cc</t>
  </si>
  <si>
    <t>HORTAL LÍQUIDO x 120cc</t>
  </si>
  <si>
    <t>HORTAL LÍQUIDO x 250cc</t>
  </si>
  <si>
    <t>HORTAL LÍQUIDO x 500cc</t>
  </si>
  <si>
    <t>HORTAL Cebos x 100g</t>
  </si>
  <si>
    <t>HORTAL Cebos x 1 kg</t>
  </si>
  <si>
    <t>HORTAL Cebos x 250g</t>
  </si>
  <si>
    <t>HORTAL Cebos x 500g</t>
  </si>
  <si>
    <t>HORMIGUICIDA "F"  POLVO 250 gr</t>
  </si>
  <si>
    <t xml:space="preserve">BIO NEEM organic x 20 cc </t>
  </si>
  <si>
    <t>Redondeado a $100</t>
  </si>
  <si>
    <t>BABOTOX x 1k</t>
  </si>
  <si>
    <t>BORDELES Funguicida polvo x 100g</t>
  </si>
  <si>
    <t>BORDELES Funguicida polvo x 250g</t>
  </si>
  <si>
    <t>POLISULFURO DE CALCIO x 1L</t>
  </si>
  <si>
    <t>UREA x 1 Kg</t>
  </si>
  <si>
    <t>UREA x 500 g</t>
  </si>
  <si>
    <t>TRIPLE15 x 1 Kg</t>
  </si>
  <si>
    <t>SULFATO DE HIERRO x 1 Kg</t>
  </si>
  <si>
    <t xml:space="preserve">ZINEB Funguicida polvo x 30g </t>
  </si>
  <si>
    <t>Lista</t>
  </si>
  <si>
    <t>MacetexSept</t>
  </si>
  <si>
    <t>TO( Fertilizantes Granulados)</t>
  </si>
  <si>
    <t>Macetex</t>
  </si>
  <si>
    <t>MMM</t>
  </si>
  <si>
    <t>HERBICIDA SELECT. x 100</t>
  </si>
  <si>
    <t>GRILLO TOPO x 200 grs</t>
  </si>
  <si>
    <t>LECITHIN x 60</t>
  </si>
  <si>
    <t>FUNGUICAP x 15 capsulas hidrosolubles</t>
  </si>
  <si>
    <t xml:space="preserve">Macetex </t>
  </si>
  <si>
    <t>Boleta_170125</t>
  </si>
  <si>
    <t>AMAZONIA MICORRIZAS 300gr</t>
  </si>
  <si>
    <t>Nuevo el 170125</t>
  </si>
  <si>
    <t>Boleta170125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</si>
</sst>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6" formatCode="&quot;$&quot;\ #,##0;[Red]\-&quot;$&quot;\ #,##0"/>
    <numFmt numFmtId="42" formatCode="_-&quot;$&quot;\ * #,##0_-;\-&quot;$&quot;\ * #,##0_-;_-&quot;$&quot;\ * &quot;-&quot;_-;_-@_-"/>
    <numFmt numFmtId="43" formatCode="_-* #,##0.00_-;\-* #,##0.00_-;_-* &quot;-&quot;??_-;_-@_-"/>
    <numFmt numFmtId="164" formatCode="&quot;$&quot;\ #,##0"/>
    <numFmt numFmtId="165" formatCode="0.0%"/>
    <numFmt numFmtId="166" formatCode="0.0000"/>
    <numFmt numFmtId="167" formatCode="&quot;$&quot;\ #,##0.00"/>
  </numFmts>
  <fonts count="1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3" tint="-0.499984740745262"/>
      <name val="Calibri"/>
      <family val="2"/>
      <scheme val="minor"/>
    </font>
    <font>
      <sz val="16"/>
      <color theme="1"/>
      <name val="Calibri"/>
      <family val="2"/>
      <scheme val="minor"/>
    </font>
    <font>
      <u/>
      <sz val="16"/>
      <color theme="1"/>
      <name val="Calibri"/>
      <family val="2"/>
      <scheme val="minor"/>
    </font>
    <font>
      <sz val="16"/>
      <color theme="3" tint="-0.499984740745262"/>
      <name val="Calibri"/>
      <family val="2"/>
      <scheme val="minor"/>
    </font>
    <font>
      <b/>
      <sz val="16"/>
      <name val="Calibri"/>
      <family val="2"/>
      <scheme val="minor"/>
    </font>
    <font>
      <sz val="16"/>
      <name val="Calibri"/>
      <family val="2"/>
      <scheme val="minor"/>
    </font>
    <font>
      <b/>
      <sz val="16"/>
      <color theme="1"/>
      <name val="Arial"/>
      <family val="2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3" tint="-0.499984740745262"/>
      <name val="Calibri"/>
      <family val="2"/>
    </font>
    <font>
      <b/>
      <sz val="16"/>
      <color theme="3" tint="-0.499984740745262"/>
      <name val="Arial"/>
      <family val="2"/>
    </font>
    <font>
      <b/>
      <sz val="16"/>
      <color theme="3" tint="-0.499984740745262"/>
      <name val="Calibri"/>
      <family val="2"/>
    </font>
    <font>
      <b/>
      <sz val="16"/>
      <color theme="3" tint="-0.499984740745262"/>
      <name val="Bradley Hand ITC"/>
      <family val="4"/>
    </font>
    <font>
      <sz val="16"/>
      <color theme="3" tint="-0.499984740745262"/>
      <name val="Arial"/>
      <family val="2"/>
    </font>
    <font>
      <b/>
      <u/>
      <sz val="16"/>
      <color theme="1"/>
      <name val="Arial"/>
      <family val="2"/>
    </font>
    <font>
      <b/>
      <sz val="16"/>
      <color rgb="FFFFFF00"/>
      <name val="Arial"/>
      <family val="2"/>
    </font>
    <font>
      <b/>
      <sz val="16"/>
      <color theme="4"/>
      <name val="Arial"/>
      <family val="2"/>
    </font>
    <font>
      <b/>
      <sz val="18"/>
      <color theme="3" tint="-0.499984740745262"/>
      <name val="Calibri"/>
      <family val="2"/>
      <scheme val="minor"/>
    </font>
    <font>
      <b/>
      <sz val="16"/>
      <color theme="8" tint="0.59999389629810485"/>
      <name val="Arial"/>
      <family val="2"/>
    </font>
    <font>
      <b/>
      <sz val="16"/>
      <color theme="8" tint="0.79998168889431442"/>
      <name val="Arial"/>
      <family val="2"/>
    </font>
    <font>
      <b/>
      <sz val="16"/>
      <color rgb="FF00B0F0"/>
      <name val="Arial"/>
      <family val="2"/>
    </font>
    <font>
      <b/>
      <sz val="16"/>
      <color rgb="FFFFC000"/>
      <name val="Arial"/>
      <family val="2"/>
    </font>
    <font>
      <b/>
      <sz val="16"/>
      <color theme="5" tint="0.39997558519241921"/>
      <name val="Arial"/>
      <family val="2"/>
    </font>
    <font>
      <b/>
      <sz val="16"/>
      <color theme="7" tint="0.59999389629810485"/>
      <name val="Arial"/>
      <family val="2"/>
    </font>
    <font>
      <sz val="11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sz val="16"/>
      <color rgb="FFFF0000"/>
      <name val="Calibri"/>
      <family val="2"/>
      <scheme val="minor"/>
    </font>
    <font>
      <b/>
      <sz val="16"/>
      <color rgb="FFFF0000"/>
      <name val="Arial"/>
      <family val="2"/>
    </font>
    <font>
      <b/>
      <u/>
      <sz val="16"/>
      <color rgb="FFFF0000"/>
      <name val="Arial"/>
      <family val="2"/>
    </font>
    <font>
      <b/>
      <sz val="16"/>
      <color theme="8" tint="-0.499984740745262"/>
      <name val="Arial"/>
      <family val="2"/>
    </font>
    <font>
      <b/>
      <sz val="16"/>
      <color theme="4" tint="-0.499984740745262"/>
      <name val="Arial"/>
      <family val="2"/>
    </font>
    <font>
      <b/>
      <u/>
      <sz val="16"/>
      <color theme="4" tint="-0.499984740745262"/>
      <name val="Arial"/>
      <family val="2"/>
    </font>
    <font>
      <sz val="11"/>
      <color theme="4" tint="-0.499984740745262"/>
      <name val="Calibri"/>
      <family val="2"/>
      <scheme val="minor"/>
    </font>
    <font>
      <b/>
      <sz val="16"/>
      <color theme="4" tint="-0.499984740745262"/>
      <name val="Calibri"/>
      <family val="2"/>
      <scheme val="minor"/>
    </font>
    <font>
      <sz val="16"/>
      <color theme="4" tint="-0.499984740745262"/>
      <name val="Calibri"/>
      <family val="2"/>
      <scheme val="minor"/>
    </font>
    <font>
      <b/>
      <sz val="22"/>
      <color theme="8" tint="-0.249977111117893"/>
      <name val="Calibri"/>
      <family val="2"/>
      <scheme val="minor"/>
    </font>
    <font>
      <b/>
      <sz val="16"/>
      <color rgb="FF002060"/>
      <name val="Arial"/>
      <family val="2"/>
    </font>
    <font>
      <b/>
      <u/>
      <sz val="16"/>
      <color rgb="FF002060"/>
      <name val="Arial"/>
      <family val="2"/>
    </font>
    <font>
      <b/>
      <sz val="16"/>
      <color theme="9" tint="0.59999389629810485"/>
      <name val="Arial"/>
      <family val="2"/>
    </font>
    <font>
      <b/>
      <u/>
      <sz val="16"/>
      <color theme="9" tint="0.59999389629810485"/>
      <name val="Arial"/>
      <family val="2"/>
    </font>
    <font>
      <b/>
      <sz val="16"/>
      <color theme="7"/>
      <name val="Arial"/>
      <family val="2"/>
    </font>
    <font>
      <b/>
      <u/>
      <sz val="16"/>
      <color theme="7"/>
      <name val="Arial"/>
      <family val="2"/>
    </font>
    <font>
      <sz val="11"/>
      <color theme="7"/>
      <name val="Calibri"/>
      <family val="2"/>
      <scheme val="minor"/>
    </font>
    <font>
      <b/>
      <sz val="16"/>
      <color theme="4" tint="0.39997558519241921"/>
      <name val="Arial"/>
      <family val="2"/>
    </font>
    <font>
      <b/>
      <sz val="16"/>
      <color theme="5"/>
      <name val="Calibri"/>
      <family val="2"/>
      <scheme val="minor"/>
    </font>
    <font>
      <sz val="16"/>
      <color theme="5"/>
      <name val="Calibri"/>
      <family val="2"/>
      <scheme val="minor"/>
    </font>
    <font>
      <b/>
      <sz val="16"/>
      <color theme="5"/>
      <name val="Arial"/>
      <family val="2"/>
    </font>
    <font>
      <b/>
      <sz val="12"/>
      <color rgb="FFFF0000"/>
      <name val="Arial"/>
      <family val="2"/>
    </font>
    <font>
      <b/>
      <sz val="12"/>
      <color theme="5"/>
      <name val="Arial"/>
      <family val="2"/>
    </font>
    <font>
      <b/>
      <u/>
      <sz val="16"/>
      <color theme="5"/>
      <name val="Arial"/>
      <family val="2"/>
    </font>
    <font>
      <b/>
      <sz val="12"/>
      <color theme="4" tint="-0.499984740745262"/>
      <name val="Arial"/>
      <family val="2"/>
    </font>
    <font>
      <sz val="12"/>
      <color theme="1"/>
      <name val="Calibri"/>
      <family val="2"/>
      <scheme val="minor"/>
    </font>
    <font>
      <b/>
      <sz val="12"/>
      <color theme="7"/>
      <name val="Arial"/>
      <family val="2"/>
    </font>
    <font>
      <b/>
      <sz val="16"/>
      <color theme="9"/>
      <name val="Arial"/>
      <family val="2"/>
    </font>
    <font>
      <b/>
      <sz val="16"/>
      <color rgb="FF00B050"/>
      <name val="Arial"/>
      <family val="2"/>
    </font>
    <font>
      <b/>
      <u/>
      <sz val="16"/>
      <color rgb="FF00B050"/>
      <name val="Arial"/>
      <family val="2"/>
    </font>
    <font>
      <b/>
      <sz val="16"/>
      <color theme="8" tint="-0.249977111117893"/>
      <name val="Arial"/>
      <family val="2"/>
    </font>
    <font>
      <b/>
      <sz val="12"/>
      <color theme="4"/>
      <name val="Arial"/>
      <family val="2"/>
    </font>
    <font>
      <b/>
      <u/>
      <sz val="16"/>
      <color theme="4"/>
      <name val="Arial"/>
      <family val="2"/>
    </font>
    <font>
      <b/>
      <sz val="11"/>
      <color theme="5"/>
      <name val="Arial"/>
      <family val="2"/>
    </font>
    <font>
      <b/>
      <sz val="16"/>
      <color theme="3"/>
      <name val="Arial"/>
      <family val="2"/>
    </font>
    <font>
      <sz val="11"/>
      <color theme="3"/>
      <name val="Calibri"/>
      <family val="2"/>
      <scheme val="minor"/>
    </font>
    <font>
      <b/>
      <u/>
      <sz val="16"/>
      <color theme="3"/>
      <name val="Arial"/>
      <family val="2"/>
    </font>
    <font>
      <sz val="8"/>
      <color theme="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2"/>
      <color theme="8"/>
      <name val="Arial"/>
      <family val="2"/>
    </font>
    <font>
      <b/>
      <u/>
      <sz val="16"/>
      <color theme="8"/>
      <name val="Arial"/>
      <family val="2"/>
    </font>
    <font>
      <b/>
      <sz val="16"/>
      <color theme="8"/>
      <name val="Arial"/>
      <family val="2"/>
    </font>
    <font>
      <b/>
      <u/>
      <sz val="16"/>
      <color theme="5" tint="-0.249977111117893"/>
      <name val="Arial"/>
      <family val="2"/>
    </font>
    <font>
      <b/>
      <sz val="16"/>
      <color theme="5" tint="-0.249977111117893"/>
      <name val="Arial"/>
      <family val="2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name val="Calibri"/>
      <family val="2"/>
      <scheme val="minor"/>
    </font>
    <font>
      <b/>
      <u/>
      <sz val="12"/>
      <color theme="8"/>
      <name val="Arial"/>
      <family val="2"/>
    </font>
    <font>
      <b/>
      <sz val="14"/>
      <color theme="1"/>
      <name val="Calibri"/>
      <family val="2"/>
      <scheme val="minor"/>
    </font>
    <font>
      <b/>
      <u/>
      <sz val="11"/>
      <color theme="5"/>
      <name val="Arial"/>
      <family val="2"/>
    </font>
    <font>
      <b/>
      <u/>
      <sz val="11"/>
      <color rgb="FFFF0000"/>
      <name val="Arial"/>
      <family val="2"/>
    </font>
    <font>
      <b/>
      <sz val="12"/>
      <color theme="1"/>
      <name val="Calibri"/>
      <family val="2"/>
      <scheme val="minor"/>
    </font>
    <font>
      <b/>
      <u/>
      <sz val="12"/>
      <color theme="5"/>
      <name val="Arial"/>
      <family val="2"/>
    </font>
    <font>
      <b/>
      <u/>
      <sz val="12"/>
      <color theme="7"/>
      <name val="Arial"/>
      <family val="2"/>
    </font>
    <font>
      <b/>
      <u/>
      <sz val="12"/>
      <color theme="4" tint="-0.499984740745262"/>
      <name val="Arial"/>
      <family val="2"/>
    </font>
    <font>
      <b/>
      <sz val="12"/>
      <color theme="9" tint="0.59999389629810485"/>
      <name val="Arial"/>
      <family val="2"/>
    </font>
    <font>
      <b/>
      <u/>
      <sz val="12"/>
      <color theme="9" tint="0.59999389629810485"/>
      <name val="Arial"/>
      <family val="2"/>
    </font>
    <font>
      <b/>
      <u/>
      <sz val="12"/>
      <color theme="5" tint="-0.249977111117893"/>
      <name val="Arial"/>
      <family val="2"/>
    </font>
    <font>
      <b/>
      <sz val="11"/>
      <color theme="5" tint="-0.249977111117893"/>
      <name val="Arial"/>
      <family val="2"/>
    </font>
    <font>
      <b/>
      <sz val="11"/>
      <color theme="7"/>
      <name val="Arial"/>
      <family val="2"/>
    </font>
    <font>
      <sz val="9"/>
      <color theme="1"/>
      <name val="Calibri"/>
      <family val="2"/>
      <scheme val="minor"/>
    </font>
    <font>
      <u/>
      <sz val="9"/>
      <color theme="1"/>
      <name val="Calibri"/>
      <family val="2"/>
      <scheme val="minor"/>
    </font>
    <font>
      <sz val="16"/>
      <color theme="9" tint="0.59999389629810485"/>
      <name val="Calibri"/>
      <family val="2"/>
      <scheme val="minor"/>
    </font>
    <font>
      <sz val="16"/>
      <color theme="1"/>
      <name val="Arial"/>
      <family val="2"/>
    </font>
    <font>
      <sz val="9"/>
      <color theme="1"/>
      <name val="Arial"/>
      <family val="2"/>
    </font>
    <font>
      <sz val="11"/>
      <color theme="1"/>
      <name val="Arial"/>
      <family val="2"/>
    </font>
    <font>
      <b/>
      <sz val="14"/>
      <color theme="1"/>
      <name val="Arial"/>
      <family val="2"/>
    </font>
    <font>
      <b/>
      <sz val="18"/>
      <color theme="1"/>
      <name val="Arial"/>
      <family val="2"/>
    </font>
    <font>
      <u/>
      <sz val="16"/>
      <color theme="1"/>
      <name val="Arial"/>
      <family val="2"/>
    </font>
    <font>
      <u/>
      <sz val="9"/>
      <color theme="1"/>
      <name val="Arial"/>
      <family val="2"/>
    </font>
    <font>
      <b/>
      <sz val="18"/>
      <name val="Arial"/>
      <family val="2"/>
    </font>
    <font>
      <b/>
      <sz val="16"/>
      <name val="Arial"/>
      <family val="2"/>
    </font>
    <font>
      <b/>
      <sz val="18"/>
      <color theme="3" tint="-0.499984740745262"/>
      <name val="Arial"/>
      <family val="2"/>
    </font>
    <font>
      <sz val="8"/>
      <color theme="1"/>
      <name val="Arial"/>
      <family val="2"/>
    </font>
    <font>
      <sz val="16"/>
      <color theme="9" tint="0.59999389629810485"/>
      <name val="Arial"/>
      <family val="2"/>
    </font>
    <font>
      <sz val="12"/>
      <color theme="1"/>
      <name val="Arial"/>
      <family val="2"/>
    </font>
    <font>
      <b/>
      <sz val="14"/>
      <color theme="4" tint="-0.499984740745262"/>
      <name val="Arial"/>
      <family val="2"/>
    </font>
    <font>
      <sz val="14"/>
      <color theme="1"/>
      <name val="Arial"/>
      <family val="2"/>
    </font>
    <font>
      <b/>
      <sz val="14"/>
      <color theme="9" tint="-0.249977111117893"/>
      <name val="Arial"/>
      <family val="2"/>
    </font>
    <font>
      <b/>
      <u/>
      <sz val="16"/>
      <color theme="9" tint="-0.249977111117893"/>
      <name val="Arial"/>
      <family val="2"/>
    </font>
    <font>
      <b/>
      <sz val="16"/>
      <color theme="9" tint="-0.249977111117893"/>
      <name val="Arial"/>
      <family val="2"/>
    </font>
    <font>
      <b/>
      <u/>
      <sz val="14"/>
      <color theme="1"/>
      <name val="Arial"/>
      <family val="2"/>
    </font>
    <font>
      <b/>
      <sz val="16"/>
      <color theme="4" tint="-0.249977111117893"/>
      <name val="Arial"/>
      <family val="2"/>
    </font>
    <font>
      <b/>
      <u/>
      <sz val="14"/>
      <color theme="4" tint="-0.249977111117893"/>
      <name val="Arial"/>
      <family val="2"/>
    </font>
    <font>
      <b/>
      <u/>
      <sz val="16"/>
      <color theme="4" tint="-0.249977111117893"/>
      <name val="Arial"/>
      <family val="2"/>
    </font>
    <font>
      <b/>
      <sz val="14"/>
      <color theme="4" tint="-0.249977111117893"/>
      <name val="Arial"/>
      <family val="2"/>
    </font>
    <font>
      <b/>
      <u/>
      <sz val="14"/>
      <color theme="9" tint="-0.249977111117893"/>
      <name val="Arial"/>
      <family val="2"/>
    </font>
    <font>
      <sz val="16"/>
      <color rgb="FFFF0000"/>
      <name val="Arial"/>
      <family val="2"/>
    </font>
    <font>
      <sz val="11"/>
      <color rgb="FFFF0000"/>
      <name val="Arial"/>
      <family val="2"/>
    </font>
    <font>
      <b/>
      <sz val="14"/>
      <color rgb="FFFF0000"/>
      <name val="Arial"/>
      <family val="2"/>
    </font>
    <font>
      <b/>
      <sz val="14"/>
      <color theme="4"/>
      <name val="Arial"/>
      <family val="2"/>
    </font>
    <font>
      <b/>
      <u/>
      <sz val="14"/>
      <color theme="4"/>
      <name val="Arial"/>
      <family val="2"/>
    </font>
    <font>
      <b/>
      <u/>
      <sz val="14"/>
      <color rgb="FFFF0000"/>
      <name val="Arial"/>
      <family val="2"/>
    </font>
    <font>
      <b/>
      <u/>
      <sz val="12"/>
      <color rgb="FFCC3300"/>
      <name val="Arial"/>
      <family val="2"/>
    </font>
    <font>
      <b/>
      <sz val="16"/>
      <color rgb="FFCC3300"/>
      <name val="Arial"/>
      <family val="2"/>
    </font>
    <font>
      <b/>
      <sz val="12"/>
      <color rgb="FFCC3300"/>
      <name val="Arial"/>
      <family val="2"/>
    </font>
    <font>
      <b/>
      <sz val="14"/>
      <color rgb="FFCC3300"/>
      <name val="Arial"/>
      <family val="2"/>
    </font>
    <font>
      <b/>
      <sz val="12"/>
      <color rgb="FF00B050"/>
      <name val="Arial"/>
      <family val="2"/>
    </font>
    <font>
      <b/>
      <u/>
      <sz val="12"/>
      <color rgb="FF00B050"/>
      <name val="Arial"/>
      <family val="2"/>
    </font>
    <font>
      <b/>
      <sz val="12"/>
      <color theme="9"/>
      <name val="Arial"/>
      <family val="2"/>
    </font>
    <font>
      <b/>
      <u/>
      <sz val="12"/>
      <color theme="9"/>
      <name val="Arial"/>
      <family val="2"/>
    </font>
    <font>
      <b/>
      <sz val="14"/>
      <color theme="9"/>
      <name val="Arial"/>
      <family val="2"/>
    </font>
    <font>
      <b/>
      <u/>
      <sz val="12"/>
      <color rgb="FFFF0000"/>
      <name val="Arial"/>
      <family val="2"/>
    </font>
    <font>
      <sz val="9"/>
      <color rgb="FFFF0000"/>
      <name val="Arial"/>
      <family val="2"/>
    </font>
    <font>
      <b/>
      <u/>
      <sz val="16"/>
      <color theme="9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2" tint="-0.89999084444715716"/>
      </left>
      <right/>
      <top style="thin">
        <color theme="2" tint="-0.89999084444715716"/>
      </top>
      <bottom/>
      <diagonal/>
    </border>
    <border>
      <left/>
      <right style="thin">
        <color theme="2" tint="-0.89999084444715716"/>
      </right>
      <top style="thin">
        <color theme="2" tint="-0.89999084444715716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77">
    <xf numFmtId="0" fontId="0" fillId="0" borderId="0" xfId="0"/>
    <xf numFmtId="0" fontId="3" fillId="3" borderId="0" xfId="0" applyFont="1" applyFill="1"/>
    <xf numFmtId="0" fontId="3" fillId="0" borderId="1" xfId="0" applyFont="1" applyBorder="1"/>
    <xf numFmtId="0" fontId="4" fillId="0" borderId="0" xfId="0" applyFont="1"/>
    <xf numFmtId="164" fontId="5" fillId="0" borderId="1" xfId="0" applyNumberFormat="1" applyFont="1" applyBorder="1" applyAlignment="1">
      <alignment horizontal="right"/>
    </xf>
    <xf numFmtId="0" fontId="3" fillId="0" borderId="0" xfId="0" applyFont="1"/>
    <xf numFmtId="164" fontId="7" fillId="2" borderId="1" xfId="1" applyNumberFormat="1" applyFont="1" applyFill="1" applyBorder="1" applyAlignment="1">
      <alignment horizontal="right"/>
    </xf>
    <xf numFmtId="164" fontId="7" fillId="2" borderId="2" xfId="1" applyNumberFormat="1" applyFont="1" applyFill="1" applyBorder="1" applyAlignment="1">
      <alignment horizontal="right"/>
    </xf>
    <xf numFmtId="164" fontId="5" fillId="0" borderId="2" xfId="0" applyNumberFormat="1" applyFont="1" applyBorder="1" applyAlignment="1">
      <alignment horizontal="right"/>
    </xf>
    <xf numFmtId="0" fontId="2" fillId="4" borderId="4" xfId="0" applyFont="1" applyFill="1" applyBorder="1" applyAlignment="1">
      <alignment horizontal="right"/>
    </xf>
    <xf numFmtId="0" fontId="2" fillId="4" borderId="5" xfId="0" applyFont="1" applyFill="1" applyBorder="1" applyAlignment="1">
      <alignment horizontal="right"/>
    </xf>
    <xf numFmtId="164" fontId="6" fillId="4" borderId="4" xfId="1" applyNumberFormat="1" applyFont="1" applyFill="1" applyBorder="1" applyAlignment="1">
      <alignment horizontal="right"/>
    </xf>
    <xf numFmtId="0" fontId="6" fillId="4" borderId="5" xfId="0" applyFont="1" applyFill="1" applyBorder="1" applyAlignment="1">
      <alignment horizontal="right"/>
    </xf>
    <xf numFmtId="0" fontId="5" fillId="0" borderId="1" xfId="0" applyFont="1" applyBorder="1"/>
    <xf numFmtId="0" fontId="5" fillId="0" borderId="1" xfId="0" applyFont="1" applyBorder="1" applyAlignment="1">
      <alignment horizontal="right"/>
    </xf>
    <xf numFmtId="0" fontId="5" fillId="0" borderId="0" xfId="0" applyFont="1"/>
    <xf numFmtId="0" fontId="7" fillId="2" borderId="1" xfId="0" applyFont="1" applyFill="1" applyBorder="1" applyAlignment="1">
      <alignment horizontal="left"/>
    </xf>
    <xf numFmtId="0" fontId="7" fillId="2" borderId="1" xfId="0" applyFont="1" applyFill="1" applyBorder="1" applyAlignment="1">
      <alignment horizontal="right"/>
    </xf>
    <xf numFmtId="0" fontId="7" fillId="2" borderId="1" xfId="0" applyFont="1" applyFill="1" applyBorder="1"/>
    <xf numFmtId="0" fontId="7" fillId="2" borderId="2" xfId="0" applyFont="1" applyFill="1" applyBorder="1" applyAlignment="1">
      <alignment horizontal="left"/>
    </xf>
    <xf numFmtId="0" fontId="7" fillId="2" borderId="2" xfId="0" applyFont="1" applyFill="1" applyBorder="1" applyAlignment="1">
      <alignment horizontal="right"/>
    </xf>
    <xf numFmtId="0" fontId="5" fillId="0" borderId="2" xfId="0" applyFont="1" applyBorder="1"/>
    <xf numFmtId="0" fontId="5" fillId="0" borderId="2" xfId="0" applyFont="1" applyBorder="1" applyAlignment="1">
      <alignment horizontal="right"/>
    </xf>
    <xf numFmtId="0" fontId="3" fillId="0" borderId="0" xfId="0" applyFont="1" applyAlignment="1">
      <alignment horizontal="right"/>
    </xf>
    <xf numFmtId="0" fontId="2" fillId="4" borderId="3" xfId="0" applyFont="1" applyFill="1" applyBorder="1" applyAlignment="1">
      <alignment horizontal="left" vertical="center"/>
    </xf>
    <xf numFmtId="0" fontId="6" fillId="4" borderId="3" xfId="0" applyFont="1" applyFill="1" applyBorder="1" applyAlignment="1">
      <alignment horizontal="left" vertical="center"/>
    </xf>
    <xf numFmtId="0" fontId="5" fillId="0" borderId="6" xfId="0" applyFont="1" applyBorder="1"/>
    <xf numFmtId="164" fontId="5" fillId="0" borderId="7" xfId="0" applyNumberFormat="1" applyFont="1" applyBorder="1" applyAlignment="1">
      <alignment horizontal="center"/>
    </xf>
    <xf numFmtId="0" fontId="5" fillId="0" borderId="8" xfId="0" applyFont="1" applyBorder="1"/>
    <xf numFmtId="0" fontId="3" fillId="0" borderId="6" xfId="0" applyFont="1" applyBorder="1"/>
    <xf numFmtId="0" fontId="3" fillId="0" borderId="7" xfId="0" applyFont="1" applyBorder="1" applyAlignment="1">
      <alignment horizontal="right"/>
    </xf>
    <xf numFmtId="0" fontId="3" fillId="0" borderId="8" xfId="0" applyFont="1" applyBorder="1" applyAlignment="1">
      <alignment horizontal="right"/>
    </xf>
    <xf numFmtId="0" fontId="3" fillId="0" borderId="1" xfId="0" applyFont="1" applyBorder="1" applyAlignment="1">
      <alignment horizontal="right"/>
    </xf>
    <xf numFmtId="0" fontId="0" fillId="3" borderId="0" xfId="0" applyFill="1"/>
    <xf numFmtId="0" fontId="8" fillId="5" borderId="0" xfId="0" applyFont="1" applyFill="1" applyAlignment="1">
      <alignment horizontal="center"/>
    </xf>
    <xf numFmtId="9" fontId="9" fillId="0" borderId="0" xfId="0" applyNumberFormat="1" applyFont="1" applyAlignment="1">
      <alignment horizontal="center" vertical="center"/>
    </xf>
    <xf numFmtId="0" fontId="10" fillId="3" borderId="0" xfId="0" applyFont="1" applyFill="1"/>
    <xf numFmtId="0" fontId="10" fillId="3" borderId="0" xfId="0" applyFont="1" applyFill="1" applyAlignment="1">
      <alignment textRotation="255"/>
    </xf>
    <xf numFmtId="0" fontId="3" fillId="3" borderId="0" xfId="0" applyFont="1" applyFill="1" applyAlignment="1">
      <alignment textRotation="255"/>
    </xf>
    <xf numFmtId="0" fontId="12" fillId="6" borderId="0" xfId="0" applyFont="1" applyFill="1" applyAlignment="1">
      <alignment horizontal="center"/>
    </xf>
    <xf numFmtId="0" fontId="3" fillId="0" borderId="0" xfId="0" applyFont="1" applyAlignment="1">
      <alignment horizontal="center" vertical="center"/>
    </xf>
    <xf numFmtId="0" fontId="13" fillId="3" borderId="0" xfId="0" applyFont="1" applyFill="1" applyAlignment="1">
      <alignment horizontal="center"/>
    </xf>
    <xf numFmtId="0" fontId="14" fillId="3" borderId="0" xfId="0" applyFont="1" applyFill="1" applyAlignment="1">
      <alignment horizontal="center"/>
    </xf>
    <xf numFmtId="0" fontId="11" fillId="3" borderId="0" xfId="0" applyFont="1" applyFill="1"/>
    <xf numFmtId="0" fontId="15" fillId="3" borderId="0" xfId="0" applyFont="1" applyFill="1"/>
    <xf numFmtId="0" fontId="5" fillId="3" borderId="0" xfId="0" applyFont="1" applyFill="1"/>
    <xf numFmtId="0" fontId="16" fillId="6" borderId="0" xfId="0" applyFont="1" applyFill="1" applyAlignment="1">
      <alignment horizontal="left" vertical="center"/>
    </xf>
    <xf numFmtId="0" fontId="6" fillId="4" borderId="3" xfId="0" applyFont="1" applyFill="1" applyBorder="1" applyAlignment="1">
      <alignment horizontal="left"/>
    </xf>
    <xf numFmtId="165" fontId="3" fillId="0" borderId="0" xfId="0" applyNumberFormat="1" applyFont="1"/>
    <xf numFmtId="165" fontId="3" fillId="0" borderId="1" xfId="0" applyNumberFormat="1" applyFont="1" applyBorder="1"/>
    <xf numFmtId="0" fontId="10" fillId="7" borderId="9" xfId="0" applyFont="1" applyFill="1" applyBorder="1" applyAlignment="1">
      <alignment vertical="center"/>
    </xf>
    <xf numFmtId="0" fontId="10" fillId="7" borderId="10" xfId="0" applyFont="1" applyFill="1" applyBorder="1" applyAlignment="1">
      <alignment horizontal="center" vertical="center"/>
    </xf>
    <xf numFmtId="6" fontId="13" fillId="7" borderId="3" xfId="0" applyNumberFormat="1" applyFont="1" applyFill="1" applyBorder="1" applyAlignment="1">
      <alignment horizontal="right" vertical="top"/>
    </xf>
    <xf numFmtId="0" fontId="13" fillId="7" borderId="5" xfId="0" applyFont="1" applyFill="1" applyBorder="1" applyAlignment="1">
      <alignment horizontal="right" vertical="top"/>
    </xf>
    <xf numFmtId="6" fontId="11" fillId="7" borderId="0" xfId="0" applyNumberFormat="1" applyFont="1" applyFill="1" applyAlignment="1">
      <alignment horizontal="right" vertical="top"/>
    </xf>
    <xf numFmtId="0" fontId="11" fillId="7" borderId="0" xfId="0" applyFont="1" applyFill="1" applyAlignment="1">
      <alignment horizontal="right" vertical="top"/>
    </xf>
    <xf numFmtId="9" fontId="9" fillId="7" borderId="0" xfId="0" applyNumberFormat="1" applyFont="1" applyFill="1" applyAlignment="1">
      <alignment horizontal="center" vertical="center"/>
    </xf>
    <xf numFmtId="0" fontId="10" fillId="7" borderId="11" xfId="0" applyFont="1" applyFill="1" applyBorder="1" applyAlignment="1">
      <alignment horizontal="center" vertical="center"/>
    </xf>
    <xf numFmtId="0" fontId="10" fillId="7" borderId="12" xfId="0" applyFont="1" applyFill="1" applyBorder="1" applyAlignment="1">
      <alignment horizontal="center" vertical="center"/>
    </xf>
    <xf numFmtId="0" fontId="10" fillId="7" borderId="13" xfId="0" applyFont="1" applyFill="1" applyBorder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17" fillId="8" borderId="0" xfId="0" applyFont="1" applyFill="1" applyAlignment="1">
      <alignment horizontal="center"/>
    </xf>
    <xf numFmtId="0" fontId="8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10" fillId="0" borderId="0" xfId="0" applyFont="1"/>
    <xf numFmtId="0" fontId="5" fillId="0" borderId="1" xfId="0" applyFont="1" applyBorder="1" applyAlignment="1">
      <alignment horizontal="left" vertical="center"/>
    </xf>
    <xf numFmtId="0" fontId="18" fillId="5" borderId="0" xfId="0" applyFont="1" applyFill="1" applyAlignment="1">
      <alignment horizontal="center"/>
    </xf>
    <xf numFmtId="14" fontId="0" fillId="0" borderId="0" xfId="0" applyNumberFormat="1"/>
    <xf numFmtId="0" fontId="2" fillId="4" borderId="4" xfId="0" applyFont="1" applyFill="1" applyBorder="1" applyAlignment="1">
      <alignment horizontal="center"/>
    </xf>
    <xf numFmtId="0" fontId="2" fillId="4" borderId="5" xfId="0" applyFont="1" applyFill="1" applyBorder="1" applyAlignment="1">
      <alignment horizontal="center"/>
    </xf>
    <xf numFmtId="0" fontId="19" fillId="4" borderId="3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2" fillId="0" borderId="0" xfId="0" applyFont="1" applyAlignment="1">
      <alignment horizontal="center"/>
    </xf>
    <xf numFmtId="6" fontId="13" fillId="0" borderId="0" xfId="0" applyNumberFormat="1" applyFont="1" applyAlignment="1">
      <alignment horizontal="right" vertical="top"/>
    </xf>
    <xf numFmtId="0" fontId="13" fillId="0" borderId="0" xfId="0" applyFont="1" applyAlignment="1">
      <alignment horizontal="right" vertical="top"/>
    </xf>
    <xf numFmtId="0" fontId="10" fillId="0" borderId="0" xfId="0" applyFont="1" applyAlignment="1">
      <alignment horizontal="center" vertical="center"/>
    </xf>
    <xf numFmtId="0" fontId="3" fillId="0" borderId="0" xfId="0" applyFont="1" applyAlignment="1">
      <alignment textRotation="255"/>
    </xf>
    <xf numFmtId="0" fontId="12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right"/>
    </xf>
    <xf numFmtId="0" fontId="6" fillId="0" borderId="0" xfId="0" applyFont="1" applyAlignment="1">
      <alignment horizontal="left" vertical="center"/>
    </xf>
    <xf numFmtId="164" fontId="6" fillId="0" borderId="0" xfId="1" applyNumberFormat="1" applyFont="1" applyFill="1" applyBorder="1" applyAlignment="1">
      <alignment horizontal="right"/>
    </xf>
    <xf numFmtId="0" fontId="6" fillId="0" borderId="0" xfId="0" applyFont="1" applyAlignment="1">
      <alignment horizontal="right"/>
    </xf>
    <xf numFmtId="0" fontId="7" fillId="2" borderId="1" xfId="0" applyFont="1" applyFill="1" applyBorder="1" applyAlignment="1">
      <alignment horizontal="left" vertical="center"/>
    </xf>
    <xf numFmtId="164" fontId="5" fillId="3" borderId="1" xfId="0" applyNumberFormat="1" applyFont="1" applyFill="1" applyBorder="1" applyAlignment="1">
      <alignment horizontal="right"/>
    </xf>
    <xf numFmtId="0" fontId="7" fillId="2" borderId="1" xfId="0" applyFont="1" applyFill="1" applyBorder="1" applyAlignment="1">
      <alignment vertical="center"/>
    </xf>
    <xf numFmtId="0" fontId="6" fillId="0" borderId="0" xfId="0" applyFont="1" applyAlignment="1">
      <alignment horizontal="left"/>
    </xf>
    <xf numFmtId="0" fontId="3" fillId="3" borderId="1" xfId="0" applyFont="1" applyFill="1" applyBorder="1" applyAlignment="1">
      <alignment horizontal="right"/>
    </xf>
    <xf numFmtId="2" fontId="17" fillId="8" borderId="0" xfId="0" applyNumberFormat="1" applyFont="1" applyFill="1" applyAlignment="1">
      <alignment horizontal="center"/>
    </xf>
    <xf numFmtId="2" fontId="22" fillId="8" borderId="0" xfId="0" applyNumberFormat="1" applyFont="1" applyFill="1" applyAlignment="1">
      <alignment horizontal="center"/>
    </xf>
    <xf numFmtId="164" fontId="6" fillId="4" borderId="4" xfId="1" applyNumberFormat="1" applyFont="1" applyFill="1" applyBorder="1" applyAlignment="1">
      <alignment horizontal="right" vertical="center"/>
    </xf>
    <xf numFmtId="0" fontId="6" fillId="4" borderId="5" xfId="0" applyFont="1" applyFill="1" applyBorder="1" applyAlignment="1">
      <alignment horizontal="right" vertical="center"/>
    </xf>
    <xf numFmtId="164" fontId="6" fillId="0" borderId="0" xfId="1" applyNumberFormat="1" applyFont="1" applyFill="1" applyBorder="1" applyAlignment="1">
      <alignment horizontal="right" vertical="center"/>
    </xf>
    <xf numFmtId="0" fontId="6" fillId="0" borderId="0" xfId="0" applyFont="1" applyAlignment="1">
      <alignment horizontal="right" vertical="center"/>
    </xf>
    <xf numFmtId="164" fontId="5" fillId="0" borderId="1" xfId="0" applyNumberFormat="1" applyFont="1" applyBorder="1" applyAlignment="1">
      <alignment horizontal="right" vertical="center"/>
    </xf>
    <xf numFmtId="0" fontId="5" fillId="3" borderId="1" xfId="0" applyFont="1" applyFill="1" applyBorder="1" applyAlignment="1">
      <alignment horizontal="right" vertical="center"/>
    </xf>
    <xf numFmtId="0" fontId="23" fillId="8" borderId="0" xfId="0" applyFont="1" applyFill="1" applyAlignment="1">
      <alignment horizontal="center"/>
    </xf>
    <xf numFmtId="2" fontId="23" fillId="8" borderId="0" xfId="0" applyNumberFormat="1" applyFont="1" applyFill="1" applyAlignment="1">
      <alignment horizontal="center"/>
    </xf>
    <xf numFmtId="2" fontId="20" fillId="8" borderId="0" xfId="0" applyNumberFormat="1" applyFont="1" applyFill="1" applyAlignment="1">
      <alignment horizontal="center"/>
    </xf>
    <xf numFmtId="2" fontId="21" fillId="8" borderId="0" xfId="0" applyNumberFormat="1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17" fillId="0" borderId="0" xfId="0" applyFont="1" applyAlignment="1">
      <alignment horizontal="center"/>
    </xf>
    <xf numFmtId="0" fontId="0" fillId="0" borderId="0" xfId="0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3" fillId="3" borderId="0" xfId="0" applyFont="1" applyFill="1" applyAlignment="1">
      <alignment horizontal="left" vertical="center"/>
    </xf>
    <xf numFmtId="9" fontId="9" fillId="7" borderId="0" xfId="0" applyNumberFormat="1" applyFont="1" applyFill="1" applyAlignment="1">
      <alignment horizontal="left" vertical="center"/>
    </xf>
    <xf numFmtId="0" fontId="0" fillId="3" borderId="0" xfId="0" applyFill="1" applyAlignment="1">
      <alignment horizontal="left" vertical="center"/>
    </xf>
    <xf numFmtId="0" fontId="0" fillId="7" borderId="0" xfId="0" applyFill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10" fillId="7" borderId="11" xfId="0" applyFont="1" applyFill="1" applyBorder="1" applyAlignment="1">
      <alignment horizontal="left" vertical="center"/>
    </xf>
    <xf numFmtId="0" fontId="10" fillId="3" borderId="0" xfId="0" applyFont="1" applyFill="1" applyAlignment="1">
      <alignment horizontal="left" vertical="center" textRotation="255"/>
    </xf>
    <xf numFmtId="0" fontId="3" fillId="7" borderId="0" xfId="0" applyFont="1" applyFill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9" fontId="9" fillId="0" borderId="0" xfId="0" applyNumberFormat="1" applyFont="1" applyAlignment="1">
      <alignment horizontal="right" vertical="center"/>
    </xf>
    <xf numFmtId="0" fontId="3" fillId="0" borderId="0" xfId="0" applyFont="1" applyAlignment="1">
      <alignment horizontal="right" vertical="center"/>
    </xf>
    <xf numFmtId="0" fontId="0" fillId="0" borderId="0" xfId="0" applyAlignment="1">
      <alignment horizontal="right" vertical="center"/>
    </xf>
    <xf numFmtId="1" fontId="9" fillId="0" borderId="0" xfId="0" applyNumberFormat="1" applyFont="1" applyAlignment="1">
      <alignment horizontal="right" vertical="center"/>
    </xf>
    <xf numFmtId="1" fontId="3" fillId="0" borderId="0" xfId="0" applyNumberFormat="1" applyFont="1" applyAlignment="1">
      <alignment horizontal="right" vertical="center"/>
    </xf>
    <xf numFmtId="1" fontId="0" fillId="0" borderId="0" xfId="0" applyNumberFormat="1" applyAlignment="1">
      <alignment horizontal="right" vertical="center"/>
    </xf>
    <xf numFmtId="1" fontId="6" fillId="0" borderId="0" xfId="0" applyNumberFormat="1" applyFont="1" applyAlignment="1">
      <alignment horizontal="right" vertical="center"/>
    </xf>
    <xf numFmtId="1" fontId="5" fillId="3" borderId="1" xfId="0" applyNumberFormat="1" applyFont="1" applyFill="1" applyBorder="1" applyAlignment="1">
      <alignment horizontal="right" vertical="center"/>
    </xf>
    <xf numFmtId="0" fontId="17" fillId="8" borderId="0" xfId="0" applyFont="1" applyFill="1" applyAlignment="1">
      <alignment horizontal="right" vertical="center"/>
    </xf>
    <xf numFmtId="0" fontId="16" fillId="6" borderId="0" xfId="0" applyFont="1" applyFill="1" applyAlignment="1">
      <alignment horizontal="right" vertical="center"/>
    </xf>
    <xf numFmtId="0" fontId="17" fillId="0" borderId="0" xfId="0" applyFont="1" applyAlignment="1">
      <alignment horizontal="right" vertical="center"/>
    </xf>
    <xf numFmtId="2" fontId="17" fillId="8" borderId="0" xfId="0" applyNumberFormat="1" applyFont="1" applyFill="1" applyAlignment="1">
      <alignment horizontal="right" vertical="center"/>
    </xf>
    <xf numFmtId="14" fontId="0" fillId="3" borderId="0" xfId="0" applyNumberFormat="1" applyFill="1" applyAlignment="1">
      <alignment horizontal="left"/>
    </xf>
    <xf numFmtId="0" fontId="0" fillId="3" borderId="0" xfId="0" applyFill="1" applyAlignment="1">
      <alignment horizontal="left"/>
    </xf>
    <xf numFmtId="0" fontId="18" fillId="5" borderId="14" xfId="0" applyFont="1" applyFill="1" applyBorder="1" applyAlignment="1">
      <alignment horizontal="center" vertical="center"/>
    </xf>
    <xf numFmtId="0" fontId="18" fillId="5" borderId="14" xfId="0" applyFont="1" applyFill="1" applyBorder="1" applyAlignment="1">
      <alignment horizontal="center"/>
    </xf>
    <xf numFmtId="164" fontId="5" fillId="0" borderId="1" xfId="0" applyNumberFormat="1" applyFont="1" applyBorder="1" applyAlignment="1">
      <alignment vertical="center"/>
    </xf>
    <xf numFmtId="0" fontId="5" fillId="3" borderId="1" xfId="0" applyFont="1" applyFill="1" applyBorder="1" applyAlignment="1">
      <alignment vertical="center"/>
    </xf>
    <xf numFmtId="0" fontId="3" fillId="9" borderId="0" xfId="0" applyFont="1" applyFill="1" applyAlignment="1">
      <alignment horizontal="left" vertical="center"/>
    </xf>
    <xf numFmtId="0" fontId="3" fillId="9" borderId="0" xfId="0" applyFont="1" applyFill="1" applyAlignment="1">
      <alignment horizontal="center" vertical="center"/>
    </xf>
    <xf numFmtId="0" fontId="23" fillId="5" borderId="0" xfId="0" applyFont="1" applyFill="1" applyAlignment="1">
      <alignment horizontal="center"/>
    </xf>
    <xf numFmtId="0" fontId="23" fillId="5" borderId="14" xfId="0" applyFont="1" applyFill="1" applyBorder="1" applyAlignment="1">
      <alignment horizontal="center" vertical="center"/>
    </xf>
    <xf numFmtId="2" fontId="24" fillId="8" borderId="0" xfId="0" applyNumberFormat="1" applyFont="1" applyFill="1" applyAlignment="1">
      <alignment horizontal="center"/>
    </xf>
    <xf numFmtId="2" fontId="25" fillId="8" borderId="0" xfId="0" applyNumberFormat="1" applyFont="1" applyFill="1" applyAlignment="1">
      <alignment horizontal="right" vertical="center"/>
    </xf>
    <xf numFmtId="14" fontId="27" fillId="3" borderId="0" xfId="0" applyNumberFormat="1" applyFont="1" applyFill="1" applyAlignment="1">
      <alignment horizontal="center" vertical="center" wrapText="1"/>
    </xf>
    <xf numFmtId="9" fontId="28" fillId="3" borderId="0" xfId="0" applyNumberFormat="1" applyFont="1" applyFill="1" applyAlignment="1">
      <alignment horizontal="center" vertical="center"/>
    </xf>
    <xf numFmtId="0" fontId="28" fillId="0" borderId="0" xfId="0" applyFont="1" applyAlignment="1">
      <alignment textRotation="255"/>
    </xf>
    <xf numFmtId="0" fontId="29" fillId="5" borderId="0" xfId="0" applyFont="1" applyFill="1" applyAlignment="1">
      <alignment horizontal="center"/>
    </xf>
    <xf numFmtId="0" fontId="26" fillId="0" borderId="0" xfId="0" applyFont="1"/>
    <xf numFmtId="0" fontId="29" fillId="8" borderId="0" xfId="0" applyFont="1" applyFill="1" applyAlignment="1">
      <alignment horizontal="center"/>
    </xf>
    <xf numFmtId="0" fontId="30" fillId="6" borderId="0" xfId="0" applyFont="1" applyFill="1" applyAlignment="1">
      <alignment horizontal="left" vertical="center"/>
    </xf>
    <xf numFmtId="0" fontId="29" fillId="0" borderId="0" xfId="0" applyFont="1" applyAlignment="1">
      <alignment horizontal="center"/>
    </xf>
    <xf numFmtId="2" fontId="29" fillId="8" borderId="0" xfId="0" applyNumberFormat="1" applyFont="1" applyFill="1" applyAlignment="1">
      <alignment horizontal="center"/>
    </xf>
    <xf numFmtId="14" fontId="29" fillId="8" borderId="0" xfId="0" applyNumberFormat="1" applyFont="1" applyFill="1" applyAlignment="1">
      <alignment horizontal="center"/>
    </xf>
    <xf numFmtId="9" fontId="29" fillId="6" borderId="0" xfId="0" applyNumberFormat="1" applyFont="1" applyFill="1" applyAlignment="1">
      <alignment horizontal="center"/>
    </xf>
    <xf numFmtId="2" fontId="31" fillId="8" borderId="0" xfId="0" applyNumberFormat="1" applyFont="1" applyFill="1" applyAlignment="1">
      <alignment horizontal="right" vertical="center"/>
    </xf>
    <xf numFmtId="14" fontId="32" fillId="8" borderId="0" xfId="0" applyNumberFormat="1" applyFont="1" applyFill="1" applyAlignment="1">
      <alignment horizontal="right" vertical="center"/>
    </xf>
    <xf numFmtId="0" fontId="33" fillId="6" borderId="0" xfId="0" applyFont="1" applyFill="1" applyAlignment="1">
      <alignment horizontal="right" vertical="center"/>
    </xf>
    <xf numFmtId="0" fontId="32" fillId="8" borderId="0" xfId="0" applyFont="1" applyFill="1" applyAlignment="1">
      <alignment horizontal="right" vertical="center"/>
    </xf>
    <xf numFmtId="0" fontId="32" fillId="0" borderId="0" xfId="0" applyFont="1" applyAlignment="1">
      <alignment horizontal="right" vertical="center"/>
    </xf>
    <xf numFmtId="2" fontId="32" fillId="8" borderId="0" xfId="0" applyNumberFormat="1" applyFont="1" applyFill="1" applyAlignment="1">
      <alignment horizontal="right" vertical="center"/>
    </xf>
    <xf numFmtId="0" fontId="34" fillId="0" borderId="0" xfId="0" applyFont="1" applyAlignment="1">
      <alignment horizontal="right" vertical="center"/>
    </xf>
    <xf numFmtId="2" fontId="34" fillId="0" borderId="0" xfId="0" applyNumberFormat="1" applyFont="1" applyAlignment="1">
      <alignment horizontal="right" vertical="center"/>
    </xf>
    <xf numFmtId="14" fontId="32" fillId="8" borderId="0" xfId="0" applyNumberFormat="1" applyFont="1" applyFill="1" applyAlignment="1">
      <alignment horizontal="center"/>
    </xf>
    <xf numFmtId="0" fontId="33" fillId="6" borderId="0" xfId="0" applyFont="1" applyFill="1" applyAlignment="1">
      <alignment horizontal="left" vertical="center"/>
    </xf>
    <xf numFmtId="9" fontId="32" fillId="6" borderId="0" xfId="0" applyNumberFormat="1" applyFont="1" applyFill="1" applyAlignment="1">
      <alignment horizontal="center"/>
    </xf>
    <xf numFmtId="0" fontId="32" fillId="0" borderId="0" xfId="0" applyFont="1" applyAlignment="1">
      <alignment horizontal="center"/>
    </xf>
    <xf numFmtId="2" fontId="32" fillId="8" borderId="0" xfId="0" applyNumberFormat="1" applyFont="1" applyFill="1" applyAlignment="1">
      <alignment horizontal="center"/>
    </xf>
    <xf numFmtId="0" fontId="32" fillId="8" borderId="0" xfId="0" applyFont="1" applyFill="1" applyAlignment="1">
      <alignment horizontal="center"/>
    </xf>
    <xf numFmtId="2" fontId="32" fillId="11" borderId="0" xfId="0" applyNumberFormat="1" applyFont="1" applyFill="1" applyAlignment="1">
      <alignment horizontal="center"/>
    </xf>
    <xf numFmtId="2" fontId="29" fillId="11" borderId="0" xfId="0" applyNumberFormat="1" applyFont="1" applyFill="1" applyAlignment="1">
      <alignment horizontal="center"/>
    </xf>
    <xf numFmtId="0" fontId="32" fillId="11" borderId="0" xfId="0" applyFont="1" applyFill="1" applyAlignment="1">
      <alignment horizontal="center"/>
    </xf>
    <xf numFmtId="14" fontId="35" fillId="3" borderId="0" xfId="0" applyNumberFormat="1" applyFont="1" applyFill="1" applyAlignment="1">
      <alignment horizontal="center" vertical="center" wrapText="1"/>
    </xf>
    <xf numFmtId="9" fontId="36" fillId="3" borderId="0" xfId="0" applyNumberFormat="1" applyFont="1" applyFill="1" applyAlignment="1">
      <alignment horizontal="center" vertical="center"/>
    </xf>
    <xf numFmtId="0" fontId="36" fillId="0" borderId="0" xfId="0" applyFont="1" applyAlignment="1">
      <alignment textRotation="255"/>
    </xf>
    <xf numFmtId="0" fontId="32" fillId="5" borderId="0" xfId="0" applyFont="1" applyFill="1" applyAlignment="1">
      <alignment horizontal="center"/>
    </xf>
    <xf numFmtId="0" fontId="34" fillId="0" borderId="0" xfId="0" applyFont="1"/>
    <xf numFmtId="1" fontId="5" fillId="3" borderId="1" xfId="0" applyNumberFormat="1" applyFont="1" applyFill="1" applyBorder="1" applyAlignment="1">
      <alignment horizontal="right"/>
    </xf>
    <xf numFmtId="42" fontId="9" fillId="0" borderId="0" xfId="0" applyNumberFormat="1" applyFont="1" applyAlignment="1">
      <alignment horizontal="center" vertical="center"/>
    </xf>
    <xf numFmtId="42" fontId="3" fillId="0" borderId="0" xfId="0" applyNumberFormat="1" applyFont="1" applyAlignment="1">
      <alignment horizontal="right"/>
    </xf>
    <xf numFmtId="42" fontId="5" fillId="0" borderId="1" xfId="0" applyNumberFormat="1" applyFont="1" applyBorder="1" applyAlignment="1">
      <alignment horizontal="right"/>
    </xf>
    <xf numFmtId="42" fontId="5" fillId="0" borderId="0" xfId="0" applyNumberFormat="1" applyFont="1" applyAlignment="1">
      <alignment horizontal="right"/>
    </xf>
    <xf numFmtId="1" fontId="3" fillId="3" borderId="0" xfId="0" applyNumberFormat="1" applyFont="1" applyFill="1" applyAlignment="1">
      <alignment horizontal="right"/>
    </xf>
    <xf numFmtId="1" fontId="3" fillId="0" borderId="0" xfId="0" applyNumberFormat="1" applyFont="1" applyAlignment="1">
      <alignment horizontal="right"/>
    </xf>
    <xf numFmtId="1" fontId="9" fillId="0" borderId="0" xfId="0" applyNumberFormat="1" applyFont="1" applyAlignment="1">
      <alignment horizontal="center" vertical="center"/>
    </xf>
    <xf numFmtId="1" fontId="5" fillId="0" borderId="0" xfId="0" applyNumberFormat="1" applyFont="1" applyAlignment="1">
      <alignment horizontal="right"/>
    </xf>
    <xf numFmtId="42" fontId="3" fillId="0" borderId="1" xfId="0" applyNumberFormat="1" applyFont="1" applyBorder="1" applyAlignment="1">
      <alignment horizontal="right"/>
    </xf>
    <xf numFmtId="1" fontId="3" fillId="3" borderId="1" xfId="0" applyNumberFormat="1" applyFont="1" applyFill="1" applyBorder="1" applyAlignment="1">
      <alignment horizontal="right"/>
    </xf>
    <xf numFmtId="0" fontId="3" fillId="0" borderId="2" xfId="0" applyFont="1" applyBorder="1"/>
    <xf numFmtId="42" fontId="3" fillId="0" borderId="2" xfId="0" applyNumberFormat="1" applyFont="1" applyBorder="1" applyAlignment="1">
      <alignment horizontal="right"/>
    </xf>
    <xf numFmtId="1" fontId="3" fillId="3" borderId="2" xfId="0" applyNumberFormat="1" applyFont="1" applyFill="1" applyBorder="1" applyAlignment="1">
      <alignment horizontal="right"/>
    </xf>
    <xf numFmtId="0" fontId="3" fillId="0" borderId="15" xfId="0" applyFont="1" applyBorder="1"/>
    <xf numFmtId="42" fontId="3" fillId="0" borderId="15" xfId="0" applyNumberFormat="1" applyFont="1" applyBorder="1" applyAlignment="1">
      <alignment horizontal="right"/>
    </xf>
    <xf numFmtId="1" fontId="3" fillId="3" borderId="15" xfId="0" applyNumberFormat="1" applyFont="1" applyFill="1" applyBorder="1" applyAlignment="1">
      <alignment horizontal="right"/>
    </xf>
    <xf numFmtId="2" fontId="38" fillId="8" borderId="0" xfId="0" applyNumberFormat="1" applyFont="1" applyFill="1" applyAlignment="1">
      <alignment horizontal="center"/>
    </xf>
    <xf numFmtId="14" fontId="38" fillId="8" borderId="0" xfId="0" applyNumberFormat="1" applyFont="1" applyFill="1" applyAlignment="1">
      <alignment horizontal="center"/>
    </xf>
    <xf numFmtId="0" fontId="39" fillId="6" borderId="0" xfId="0" applyFont="1" applyFill="1" applyAlignment="1">
      <alignment horizontal="left" vertical="center"/>
    </xf>
    <xf numFmtId="2" fontId="18" fillId="8" borderId="0" xfId="0" applyNumberFormat="1" applyFont="1" applyFill="1" applyAlignment="1">
      <alignment horizontal="right" vertical="center"/>
    </xf>
    <xf numFmtId="14" fontId="18" fillId="8" borderId="0" xfId="0" applyNumberFormat="1" applyFont="1" applyFill="1" applyAlignment="1">
      <alignment horizontal="right" vertical="center"/>
    </xf>
    <xf numFmtId="14" fontId="40" fillId="8" borderId="0" xfId="0" applyNumberFormat="1" applyFont="1" applyFill="1" applyAlignment="1">
      <alignment horizontal="center"/>
    </xf>
    <xf numFmtId="0" fontId="41" fillId="6" borderId="0" xfId="0" applyFont="1" applyFill="1" applyAlignment="1">
      <alignment horizontal="left" vertical="center"/>
    </xf>
    <xf numFmtId="0" fontId="40" fillId="8" borderId="0" xfId="0" applyFont="1" applyFill="1" applyAlignment="1">
      <alignment horizontal="center"/>
    </xf>
    <xf numFmtId="2" fontId="40" fillId="8" borderId="0" xfId="0" applyNumberFormat="1" applyFont="1" applyFill="1" applyAlignment="1">
      <alignment horizontal="center"/>
    </xf>
    <xf numFmtId="0" fontId="41" fillId="8" borderId="0" xfId="0" applyFont="1" applyFill="1" applyAlignment="1">
      <alignment horizontal="left" vertical="center"/>
    </xf>
    <xf numFmtId="0" fontId="3" fillId="3" borderId="1" xfId="0" applyFont="1" applyFill="1" applyBorder="1" applyAlignment="1">
      <alignment horizontal="right" vertical="center"/>
    </xf>
    <xf numFmtId="0" fontId="42" fillId="8" borderId="0" xfId="0" applyFont="1" applyFill="1" applyAlignment="1">
      <alignment horizontal="center"/>
    </xf>
    <xf numFmtId="14" fontId="42" fillId="8" borderId="0" xfId="0" applyNumberFormat="1" applyFont="1" applyFill="1" applyAlignment="1">
      <alignment horizontal="center"/>
    </xf>
    <xf numFmtId="0" fontId="43" fillId="8" borderId="0" xfId="0" applyFont="1" applyFill="1" applyAlignment="1">
      <alignment horizontal="left" vertical="center"/>
    </xf>
    <xf numFmtId="9" fontId="32" fillId="8" borderId="0" xfId="0" applyNumberFormat="1" applyFont="1" applyFill="1" applyAlignment="1">
      <alignment horizontal="center"/>
    </xf>
    <xf numFmtId="0" fontId="44" fillId="0" borderId="0" xfId="0" applyFont="1" applyAlignment="1">
      <alignment horizontal="right" vertical="center"/>
    </xf>
    <xf numFmtId="14" fontId="42" fillId="8" borderId="0" xfId="0" applyNumberFormat="1" applyFont="1" applyFill="1" applyAlignment="1">
      <alignment horizontal="right" vertical="center"/>
    </xf>
    <xf numFmtId="0" fontId="43" fillId="6" borderId="0" xfId="0" applyFont="1" applyFill="1" applyAlignment="1">
      <alignment horizontal="right" vertical="center"/>
    </xf>
    <xf numFmtId="2" fontId="44" fillId="0" borderId="0" xfId="0" applyNumberFormat="1" applyFont="1" applyAlignment="1">
      <alignment horizontal="right" vertical="center"/>
    </xf>
    <xf numFmtId="0" fontId="42" fillId="8" borderId="0" xfId="0" applyFont="1" applyFill="1" applyAlignment="1">
      <alignment horizontal="right" vertical="center"/>
    </xf>
    <xf numFmtId="0" fontId="42" fillId="0" borderId="0" xfId="0" applyFont="1" applyAlignment="1">
      <alignment horizontal="right" vertical="center"/>
    </xf>
    <xf numFmtId="2" fontId="42" fillId="8" borderId="0" xfId="0" applyNumberFormat="1" applyFont="1" applyFill="1" applyAlignment="1">
      <alignment horizontal="right" vertical="center"/>
    </xf>
    <xf numFmtId="2" fontId="45" fillId="8" borderId="0" xfId="0" applyNumberFormat="1" applyFont="1" applyFill="1" applyAlignment="1">
      <alignment horizontal="right" vertical="center"/>
    </xf>
    <xf numFmtId="14" fontId="46" fillId="3" borderId="0" xfId="0" applyNumberFormat="1" applyFont="1" applyFill="1" applyAlignment="1">
      <alignment horizontal="center" vertical="center" wrapText="1"/>
    </xf>
    <xf numFmtId="9" fontId="47" fillId="3" borderId="0" xfId="0" applyNumberFormat="1" applyFont="1" applyFill="1" applyAlignment="1">
      <alignment horizontal="center" vertical="center"/>
    </xf>
    <xf numFmtId="0" fontId="47" fillId="0" borderId="0" xfId="0" applyFont="1" applyAlignment="1">
      <alignment textRotation="255"/>
    </xf>
    <xf numFmtId="0" fontId="48" fillId="12" borderId="0" xfId="0" applyFont="1" applyFill="1" applyAlignment="1">
      <alignment horizontal="center" vertical="center"/>
    </xf>
    <xf numFmtId="14" fontId="49" fillId="8" borderId="0" xfId="0" applyNumberFormat="1" applyFont="1" applyFill="1" applyAlignment="1">
      <alignment horizontal="center"/>
    </xf>
    <xf numFmtId="14" fontId="50" fillId="8" borderId="0" xfId="0" applyNumberFormat="1" applyFont="1" applyFill="1" applyAlignment="1">
      <alignment horizontal="center"/>
    </xf>
    <xf numFmtId="0" fontId="51" fillId="6" borderId="0" xfId="0" applyFont="1" applyFill="1" applyAlignment="1">
      <alignment horizontal="left" vertical="center"/>
    </xf>
    <xf numFmtId="9" fontId="48" fillId="6" borderId="0" xfId="0" applyNumberFormat="1" applyFont="1" applyFill="1" applyAlignment="1">
      <alignment horizontal="center"/>
    </xf>
    <xf numFmtId="0" fontId="48" fillId="0" borderId="0" xfId="0" applyFont="1" applyAlignment="1">
      <alignment horizontal="center"/>
    </xf>
    <xf numFmtId="0" fontId="48" fillId="8" borderId="0" xfId="0" applyFont="1" applyFill="1" applyAlignment="1">
      <alignment horizontal="center"/>
    </xf>
    <xf numFmtId="14" fontId="52" fillId="8" borderId="0" xfId="0" applyNumberFormat="1" applyFont="1" applyFill="1" applyAlignment="1">
      <alignment horizontal="center"/>
    </xf>
    <xf numFmtId="0" fontId="53" fillId="3" borderId="0" xfId="0" applyFont="1" applyFill="1"/>
    <xf numFmtId="2" fontId="42" fillId="8" borderId="0" xfId="0" applyNumberFormat="1" applyFont="1" applyFill="1" applyAlignment="1">
      <alignment horizontal="center"/>
    </xf>
    <xf numFmtId="14" fontId="54" fillId="8" borderId="0" xfId="0" applyNumberFormat="1" applyFont="1" applyFill="1" applyAlignment="1">
      <alignment horizontal="center"/>
    </xf>
    <xf numFmtId="2" fontId="3" fillId="7" borderId="0" xfId="0" applyNumberFormat="1" applyFont="1" applyFill="1" applyAlignment="1">
      <alignment horizontal="center" vertical="center"/>
    </xf>
    <xf numFmtId="2" fontId="55" fillId="8" borderId="0" xfId="0" applyNumberFormat="1" applyFont="1" applyFill="1" applyAlignment="1">
      <alignment horizontal="right" vertical="center"/>
    </xf>
    <xf numFmtId="2" fontId="56" fillId="8" borderId="0" xfId="0" applyNumberFormat="1" applyFont="1" applyFill="1" applyAlignment="1">
      <alignment horizontal="center"/>
    </xf>
    <xf numFmtId="14" fontId="56" fillId="8" borderId="0" xfId="0" applyNumberFormat="1" applyFont="1" applyFill="1" applyAlignment="1">
      <alignment horizontal="center"/>
    </xf>
    <xf numFmtId="0" fontId="57" fillId="8" borderId="0" xfId="0" applyFont="1" applyFill="1" applyAlignment="1">
      <alignment horizontal="left" vertical="center"/>
    </xf>
    <xf numFmtId="9" fontId="42" fillId="8" borderId="0" xfId="0" applyNumberFormat="1" applyFont="1" applyFill="1" applyAlignment="1">
      <alignment horizontal="center"/>
    </xf>
    <xf numFmtId="14" fontId="48" fillId="8" borderId="0" xfId="0" applyNumberFormat="1" applyFont="1" applyFill="1" applyAlignment="1">
      <alignment horizontal="center"/>
    </xf>
    <xf numFmtId="0" fontId="51" fillId="8" borderId="0" xfId="0" applyFont="1" applyFill="1" applyAlignment="1">
      <alignment horizontal="left" vertical="center"/>
    </xf>
    <xf numFmtId="2" fontId="48" fillId="8" borderId="0" xfId="0" applyNumberFormat="1" applyFont="1" applyFill="1" applyAlignment="1">
      <alignment horizontal="center"/>
    </xf>
    <xf numFmtId="0" fontId="58" fillId="12" borderId="0" xfId="0" applyFont="1" applyFill="1" applyAlignment="1">
      <alignment horizontal="center" vertical="center"/>
    </xf>
    <xf numFmtId="0" fontId="28" fillId="0" borderId="0" xfId="0" applyFont="1"/>
    <xf numFmtId="14" fontId="59" fillId="8" borderId="0" xfId="0" applyNumberFormat="1" applyFont="1" applyFill="1" applyAlignment="1">
      <alignment horizontal="center"/>
    </xf>
    <xf numFmtId="0" fontId="60" fillId="6" borderId="0" xfId="0" applyFont="1" applyFill="1" applyAlignment="1">
      <alignment horizontal="left" vertical="center"/>
    </xf>
    <xf numFmtId="9" fontId="18" fillId="6" borderId="0" xfId="0" applyNumberFormat="1" applyFont="1" applyFill="1" applyAlignment="1">
      <alignment horizontal="center"/>
    </xf>
    <xf numFmtId="0" fontId="18" fillId="0" borderId="0" xfId="0" applyFont="1" applyAlignment="1">
      <alignment horizontal="center"/>
    </xf>
    <xf numFmtId="0" fontId="18" fillId="8" borderId="0" xfId="0" applyFont="1" applyFill="1" applyAlignment="1">
      <alignment horizontal="center"/>
    </xf>
    <xf numFmtId="0" fontId="28" fillId="0" borderId="0" xfId="0" applyFont="1" applyAlignment="1">
      <alignment horizontal="center" vertical="center"/>
    </xf>
    <xf numFmtId="14" fontId="61" fillId="8" borderId="0" xfId="0" applyNumberFormat="1" applyFont="1" applyFill="1" applyAlignment="1">
      <alignment horizontal="center"/>
    </xf>
    <xf numFmtId="2" fontId="62" fillId="8" borderId="0" xfId="0" applyNumberFormat="1" applyFont="1" applyFill="1" applyAlignment="1">
      <alignment horizontal="right" vertical="center"/>
    </xf>
    <xf numFmtId="0" fontId="63" fillId="0" borderId="0" xfId="0" applyFont="1" applyAlignment="1">
      <alignment horizontal="right" vertical="center"/>
    </xf>
    <xf numFmtId="14" fontId="62" fillId="8" borderId="0" xfId="0" applyNumberFormat="1" applyFont="1" applyFill="1" applyAlignment="1">
      <alignment horizontal="right" vertical="center"/>
    </xf>
    <xf numFmtId="0" fontId="64" fillId="6" borderId="0" xfId="0" applyFont="1" applyFill="1" applyAlignment="1">
      <alignment horizontal="right" vertical="center"/>
    </xf>
    <xf numFmtId="2" fontId="63" fillId="0" borderId="0" xfId="0" applyNumberFormat="1" applyFont="1" applyAlignment="1">
      <alignment horizontal="right" vertical="center"/>
    </xf>
    <xf numFmtId="0" fontId="62" fillId="8" borderId="0" xfId="0" applyFont="1" applyFill="1" applyAlignment="1">
      <alignment horizontal="right" vertical="center"/>
    </xf>
    <xf numFmtId="0" fontId="62" fillId="0" borderId="0" xfId="0" applyFont="1" applyAlignment="1">
      <alignment horizontal="right" vertical="center"/>
    </xf>
    <xf numFmtId="0" fontId="10" fillId="0" borderId="1" xfId="0" applyFont="1" applyBorder="1"/>
    <xf numFmtId="14" fontId="54" fillId="3" borderId="0" xfId="0" applyNumberFormat="1" applyFont="1" applyFill="1" applyAlignment="1">
      <alignment horizontal="center"/>
    </xf>
    <xf numFmtId="0" fontId="43" fillId="3" borderId="0" xfId="0" applyFont="1" applyFill="1" applyAlignment="1">
      <alignment horizontal="left" vertical="center"/>
    </xf>
    <xf numFmtId="9" fontId="32" fillId="3" borderId="0" xfId="0" applyNumberFormat="1" applyFont="1" applyFill="1" applyAlignment="1">
      <alignment horizontal="center"/>
    </xf>
    <xf numFmtId="0" fontId="32" fillId="3" borderId="0" xfId="0" applyFont="1" applyFill="1" applyAlignment="1">
      <alignment horizontal="center"/>
    </xf>
    <xf numFmtId="2" fontId="42" fillId="3" borderId="0" xfId="0" applyNumberFormat="1" applyFont="1" applyFill="1" applyAlignment="1">
      <alignment horizontal="center"/>
    </xf>
    <xf numFmtId="2" fontId="32" fillId="3" borderId="0" xfId="0" applyNumberFormat="1" applyFont="1" applyFill="1" applyAlignment="1">
      <alignment horizontal="center"/>
    </xf>
    <xf numFmtId="9" fontId="48" fillId="8" borderId="0" xfId="0" applyNumberFormat="1" applyFont="1" applyFill="1" applyAlignment="1">
      <alignment horizontal="center"/>
    </xf>
    <xf numFmtId="0" fontId="65" fillId="3" borderId="0" xfId="0" applyFont="1" applyFill="1"/>
    <xf numFmtId="2" fontId="17" fillId="13" borderId="0" xfId="0" applyNumberFormat="1" applyFont="1" applyFill="1" applyAlignment="1">
      <alignment horizontal="center"/>
    </xf>
    <xf numFmtId="2" fontId="48" fillId="13" borderId="0" xfId="0" applyNumberFormat="1" applyFont="1" applyFill="1" applyAlignment="1">
      <alignment horizontal="center"/>
    </xf>
    <xf numFmtId="0" fontId="66" fillId="14" borderId="0" xfId="0" applyFont="1" applyFill="1" applyAlignment="1">
      <alignment horizontal="right" vertical="center"/>
    </xf>
    <xf numFmtId="14" fontId="67" fillId="14" borderId="0" xfId="0" applyNumberFormat="1" applyFont="1" applyFill="1" applyAlignment="1">
      <alignment horizontal="right" vertical="center"/>
    </xf>
    <xf numFmtId="0" fontId="68" fillId="14" borderId="0" xfId="0" applyFont="1" applyFill="1" applyAlignment="1">
      <alignment horizontal="right" vertical="center"/>
    </xf>
    <xf numFmtId="2" fontId="66" fillId="14" borderId="0" xfId="0" applyNumberFormat="1" applyFont="1" applyFill="1" applyAlignment="1">
      <alignment horizontal="right" vertical="center"/>
    </xf>
    <xf numFmtId="0" fontId="69" fillId="14" borderId="0" xfId="0" applyFont="1" applyFill="1" applyAlignment="1">
      <alignment horizontal="right" vertical="center"/>
    </xf>
    <xf numFmtId="2" fontId="69" fillId="14" borderId="0" xfId="0" applyNumberFormat="1" applyFont="1" applyFill="1" applyAlignment="1">
      <alignment horizontal="right" vertical="center"/>
    </xf>
    <xf numFmtId="0" fontId="42" fillId="0" borderId="0" xfId="0" applyFont="1" applyAlignment="1">
      <alignment horizontal="center"/>
    </xf>
    <xf numFmtId="0" fontId="66" fillId="15" borderId="0" xfId="0" applyFont="1" applyFill="1" applyAlignment="1">
      <alignment horizontal="right" vertical="center"/>
    </xf>
    <xf numFmtId="14" fontId="67" fillId="15" borderId="0" xfId="0" applyNumberFormat="1" applyFont="1" applyFill="1" applyAlignment="1">
      <alignment horizontal="right" vertical="center"/>
    </xf>
    <xf numFmtId="0" fontId="68" fillId="15" borderId="0" xfId="0" applyFont="1" applyFill="1" applyAlignment="1">
      <alignment horizontal="right" vertical="center"/>
    </xf>
    <xf numFmtId="2" fontId="66" fillId="15" borderId="0" xfId="0" applyNumberFormat="1" applyFont="1" applyFill="1" applyAlignment="1">
      <alignment horizontal="right" vertical="center"/>
    </xf>
    <xf numFmtId="0" fontId="69" fillId="15" borderId="0" xfId="0" applyFont="1" applyFill="1" applyAlignment="1">
      <alignment horizontal="right" vertical="center"/>
    </xf>
    <xf numFmtId="2" fontId="69" fillId="15" borderId="0" xfId="0" applyNumberFormat="1" applyFont="1" applyFill="1" applyAlignment="1">
      <alignment horizontal="right" vertical="center"/>
    </xf>
    <xf numFmtId="0" fontId="70" fillId="8" borderId="0" xfId="0" applyFont="1" applyFill="1" applyAlignment="1">
      <alignment horizontal="left" vertical="center"/>
    </xf>
    <xf numFmtId="0" fontId="71" fillId="8" borderId="0" xfId="0" applyFont="1" applyFill="1" applyAlignment="1">
      <alignment horizontal="center"/>
    </xf>
    <xf numFmtId="0" fontId="6" fillId="4" borderId="3" xfId="0" applyFont="1" applyFill="1" applyBorder="1" applyAlignment="1">
      <alignment horizontal="center" vertical="center"/>
    </xf>
    <xf numFmtId="2" fontId="29" fillId="13" borderId="0" xfId="0" applyNumberFormat="1" applyFont="1" applyFill="1" applyAlignment="1">
      <alignment horizontal="center"/>
    </xf>
    <xf numFmtId="0" fontId="10" fillId="3" borderId="9" xfId="0" applyFont="1" applyFill="1" applyBorder="1" applyAlignment="1">
      <alignment vertical="center"/>
    </xf>
    <xf numFmtId="0" fontId="10" fillId="3" borderId="10" xfId="0" applyFont="1" applyFill="1" applyBorder="1" applyAlignment="1">
      <alignment horizontal="center" vertical="center"/>
    </xf>
    <xf numFmtId="0" fontId="10" fillId="3" borderId="11" xfId="0" applyFont="1" applyFill="1" applyBorder="1" applyAlignment="1">
      <alignment horizontal="center" vertical="center"/>
    </xf>
    <xf numFmtId="6" fontId="13" fillId="3" borderId="3" xfId="0" applyNumberFormat="1" applyFont="1" applyFill="1" applyBorder="1" applyAlignment="1">
      <alignment horizontal="right" vertical="top"/>
    </xf>
    <xf numFmtId="0" fontId="13" fillId="3" borderId="5" xfId="0" applyFont="1" applyFill="1" applyBorder="1" applyAlignment="1">
      <alignment horizontal="right" vertical="top"/>
    </xf>
    <xf numFmtId="0" fontId="10" fillId="3" borderId="12" xfId="0" applyFont="1" applyFill="1" applyBorder="1" applyAlignment="1">
      <alignment horizontal="center" vertical="center"/>
    </xf>
    <xf numFmtId="0" fontId="10" fillId="3" borderId="13" xfId="0" applyFont="1" applyFill="1" applyBorder="1" applyAlignment="1">
      <alignment horizontal="center" vertical="center"/>
    </xf>
    <xf numFmtId="0" fontId="18" fillId="6" borderId="0" xfId="0" applyFont="1" applyFill="1" applyAlignment="1">
      <alignment horizontal="center"/>
    </xf>
    <xf numFmtId="0" fontId="7" fillId="2" borderId="2" xfId="0" applyFont="1" applyFill="1" applyBorder="1" applyAlignment="1">
      <alignment vertical="center"/>
    </xf>
    <xf numFmtId="0" fontId="74" fillId="2" borderId="1" xfId="0" applyFont="1" applyFill="1" applyBorder="1" applyAlignment="1">
      <alignment horizontal="left" vertical="center"/>
    </xf>
    <xf numFmtId="164" fontId="5" fillId="3" borderId="1" xfId="0" applyNumberFormat="1" applyFont="1" applyFill="1" applyBorder="1" applyAlignment="1">
      <alignment horizontal="right" vertical="center"/>
    </xf>
    <xf numFmtId="164" fontId="5" fillId="0" borderId="8" xfId="0" applyNumberFormat="1" applyFont="1" applyBorder="1" applyAlignment="1">
      <alignment horizontal="right" vertical="center"/>
    </xf>
    <xf numFmtId="0" fontId="75" fillId="15" borderId="0" xfId="0" applyFont="1" applyFill="1" applyAlignment="1">
      <alignment horizontal="right" vertical="center"/>
    </xf>
    <xf numFmtId="0" fontId="75" fillId="15" borderId="0" xfId="0" applyFont="1" applyFill="1" applyAlignment="1">
      <alignment horizontal="left" vertical="center"/>
    </xf>
    <xf numFmtId="9" fontId="76" fillId="7" borderId="0" xfId="0" applyNumberFormat="1" applyFont="1" applyFill="1" applyAlignment="1">
      <alignment horizontal="left" vertical="center"/>
    </xf>
    <xf numFmtId="0" fontId="77" fillId="6" borderId="0" xfId="0" applyFont="1" applyFill="1" applyAlignment="1">
      <alignment horizontal="left" vertical="center"/>
    </xf>
    <xf numFmtId="0" fontId="72" fillId="3" borderId="0" xfId="0" applyFont="1" applyFill="1" applyAlignment="1">
      <alignment textRotation="255"/>
    </xf>
    <xf numFmtId="0" fontId="78" fillId="6" borderId="0" xfId="0" applyFont="1" applyFill="1" applyAlignment="1">
      <alignment horizontal="left" vertical="center"/>
    </xf>
    <xf numFmtId="0" fontId="28" fillId="0" borderId="1" xfId="0" applyFont="1" applyBorder="1" applyAlignment="1">
      <alignment horizontal="left" vertical="center"/>
    </xf>
    <xf numFmtId="164" fontId="6" fillId="4" borderId="18" xfId="1" applyNumberFormat="1" applyFont="1" applyFill="1" applyBorder="1" applyAlignment="1">
      <alignment horizontal="right" vertical="center"/>
    </xf>
    <xf numFmtId="0" fontId="6" fillId="4" borderId="19" xfId="0" applyFont="1" applyFill="1" applyBorder="1" applyAlignment="1">
      <alignment horizontal="right" vertical="center"/>
    </xf>
    <xf numFmtId="0" fontId="6" fillId="0" borderId="20" xfId="0" applyFont="1" applyBorder="1" applyAlignment="1">
      <alignment horizontal="left" vertical="center"/>
    </xf>
    <xf numFmtId="0" fontId="6" fillId="0" borderId="21" xfId="0" applyFont="1" applyBorder="1" applyAlignment="1">
      <alignment horizontal="right" vertical="center"/>
    </xf>
    <xf numFmtId="0" fontId="6" fillId="4" borderId="17" xfId="0" applyFont="1" applyFill="1" applyBorder="1" applyAlignment="1">
      <alignment horizontal="center" vertical="center"/>
    </xf>
    <xf numFmtId="1" fontId="3" fillId="7" borderId="0" xfId="0" applyNumberFormat="1" applyFont="1" applyFill="1" applyAlignment="1">
      <alignment horizontal="center" vertical="center"/>
    </xf>
    <xf numFmtId="0" fontId="80" fillId="8" borderId="0" xfId="0" applyFont="1" applyFill="1" applyAlignment="1">
      <alignment horizontal="left" vertical="center"/>
    </xf>
    <xf numFmtId="0" fontId="79" fillId="3" borderId="0" xfId="0" applyFont="1" applyFill="1" applyAlignment="1">
      <alignment textRotation="255"/>
    </xf>
    <xf numFmtId="0" fontId="81" fillId="8" borderId="0" xfId="0" applyFont="1" applyFill="1" applyAlignment="1">
      <alignment horizontal="left" vertical="center"/>
    </xf>
    <xf numFmtId="0" fontId="81" fillId="3" borderId="0" xfId="0" applyFont="1" applyFill="1" applyAlignment="1">
      <alignment horizontal="left" vertical="center"/>
    </xf>
    <xf numFmtId="0" fontId="82" fillId="6" borderId="0" xfId="0" applyFont="1" applyFill="1" applyAlignment="1">
      <alignment horizontal="left" vertical="center"/>
    </xf>
    <xf numFmtId="164" fontId="9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right"/>
    </xf>
    <xf numFmtId="164" fontId="3" fillId="0" borderId="1" xfId="0" applyNumberFormat="1" applyFont="1" applyBorder="1" applyAlignment="1">
      <alignment horizontal="right"/>
    </xf>
    <xf numFmtId="0" fontId="6" fillId="4" borderId="3" xfId="0" applyFont="1" applyFill="1" applyBorder="1" applyAlignment="1">
      <alignment horizontal="right"/>
    </xf>
    <xf numFmtId="14" fontId="83" fillId="8" borderId="0" xfId="0" applyNumberFormat="1" applyFont="1" applyFill="1" applyAlignment="1">
      <alignment horizontal="center"/>
    </xf>
    <xf numFmtId="0" fontId="84" fillId="8" borderId="0" xfId="0" applyFont="1" applyFill="1" applyAlignment="1">
      <alignment horizontal="left" vertical="center"/>
    </xf>
    <xf numFmtId="9" fontId="40" fillId="8" borderId="0" xfId="0" applyNumberFormat="1" applyFont="1" applyFill="1" applyAlignment="1">
      <alignment horizontal="center"/>
    </xf>
    <xf numFmtId="9" fontId="10" fillId="7" borderId="0" xfId="0" applyNumberFormat="1" applyFont="1" applyFill="1" applyAlignment="1">
      <alignment horizontal="left" vertical="center"/>
    </xf>
    <xf numFmtId="9" fontId="54" fillId="8" borderId="0" xfId="0" applyNumberFormat="1" applyFont="1" applyFill="1" applyAlignment="1">
      <alignment horizontal="center"/>
    </xf>
    <xf numFmtId="0" fontId="53" fillId="3" borderId="0" xfId="0" applyFont="1" applyFill="1" applyAlignment="1">
      <alignment textRotation="255"/>
    </xf>
    <xf numFmtId="164" fontId="3" fillId="0" borderId="11" xfId="0" applyNumberFormat="1" applyFont="1" applyBorder="1" applyAlignment="1">
      <alignment horizontal="right"/>
    </xf>
    <xf numFmtId="0" fontId="3" fillId="3" borderId="11" xfId="0" applyFont="1" applyFill="1" applyBorder="1" applyAlignment="1">
      <alignment horizontal="right"/>
    </xf>
    <xf numFmtId="164" fontId="3" fillId="0" borderId="2" xfId="0" applyNumberFormat="1" applyFont="1" applyBorder="1" applyAlignment="1">
      <alignment horizontal="right"/>
    </xf>
    <xf numFmtId="0" fontId="3" fillId="3" borderId="2" xfId="0" applyFont="1" applyFill="1" applyBorder="1" applyAlignment="1">
      <alignment horizontal="right"/>
    </xf>
    <xf numFmtId="164" fontId="3" fillId="0" borderId="16" xfId="0" applyNumberFormat="1" applyFont="1" applyBorder="1" applyAlignment="1">
      <alignment horizontal="right"/>
    </xf>
    <xf numFmtId="0" fontId="3" fillId="3" borderId="16" xfId="0" applyFont="1" applyFill="1" applyBorder="1" applyAlignment="1">
      <alignment horizontal="right"/>
    </xf>
    <xf numFmtId="164" fontId="3" fillId="0" borderId="1" xfId="0" applyNumberFormat="1" applyFont="1" applyBorder="1" applyAlignment="1">
      <alignment horizontal="right" vertical="center"/>
    </xf>
    <xf numFmtId="164" fontId="9" fillId="0" borderId="0" xfId="0" applyNumberFormat="1" applyFont="1" applyAlignment="1">
      <alignment horizontal="center"/>
    </xf>
    <xf numFmtId="9" fontId="9" fillId="0" borderId="0" xfId="0" applyNumberFormat="1" applyFont="1" applyAlignment="1">
      <alignment horizontal="center"/>
    </xf>
    <xf numFmtId="9" fontId="10" fillId="7" borderId="0" xfId="0" applyNumberFormat="1" applyFont="1" applyFill="1" applyAlignment="1">
      <alignment horizontal="left"/>
    </xf>
    <xf numFmtId="9" fontId="9" fillId="7" borderId="0" xfId="0" applyNumberFormat="1" applyFont="1" applyFill="1" applyAlignment="1">
      <alignment horizontal="center"/>
    </xf>
    <xf numFmtId="0" fontId="0" fillId="7" borderId="0" xfId="0" applyFill="1" applyAlignment="1">
      <alignment horizontal="center"/>
    </xf>
    <xf numFmtId="0" fontId="10" fillId="7" borderId="11" xfId="0" applyFont="1" applyFill="1" applyBorder="1" applyAlignment="1">
      <alignment horizontal="center"/>
    </xf>
    <xf numFmtId="0" fontId="86" fillId="8" borderId="0" xfId="0" applyFont="1" applyFill="1"/>
    <xf numFmtId="0" fontId="85" fillId="8" borderId="0" xfId="0" applyFont="1" applyFill="1" applyAlignment="1">
      <alignment horizontal="left"/>
    </xf>
    <xf numFmtId="0" fontId="81" fillId="8" borderId="0" xfId="0" applyFont="1" applyFill="1" applyAlignment="1">
      <alignment horizontal="left"/>
    </xf>
    <xf numFmtId="0" fontId="10" fillId="7" borderId="12" xfId="0" applyFont="1" applyFill="1" applyBorder="1" applyAlignment="1">
      <alignment horizontal="center"/>
    </xf>
    <xf numFmtId="0" fontId="10" fillId="7" borderId="13" xfId="0" applyFont="1" applyFill="1" applyBorder="1" applyAlignment="1">
      <alignment horizontal="center"/>
    </xf>
    <xf numFmtId="9" fontId="87" fillId="8" borderId="0" xfId="0" applyNumberFormat="1" applyFont="1" applyFill="1"/>
    <xf numFmtId="0" fontId="1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7" borderId="0" xfId="0" applyFont="1" applyFill="1" applyAlignment="1">
      <alignment horizontal="center"/>
    </xf>
    <xf numFmtId="0" fontId="3" fillId="0" borderId="11" xfId="0" applyFont="1" applyBorder="1"/>
    <xf numFmtId="0" fontId="10" fillId="0" borderId="6" xfId="0" applyFont="1" applyBorder="1"/>
    <xf numFmtId="0" fontId="0" fillId="0" borderId="0" xfId="0" applyAlignment="1">
      <alignment horizontal="center"/>
    </xf>
    <xf numFmtId="0" fontId="41" fillId="8" borderId="0" xfId="0" applyFont="1" applyFill="1" applyAlignment="1">
      <alignment horizontal="center" vertical="center"/>
    </xf>
    <xf numFmtId="14" fontId="88" fillId="0" borderId="0" xfId="0" applyNumberFormat="1" applyFont="1"/>
    <xf numFmtId="14" fontId="89" fillId="0" borderId="0" xfId="0" applyNumberFormat="1" applyFont="1"/>
    <xf numFmtId="2" fontId="40" fillId="13" borderId="0" xfId="0" applyNumberFormat="1" applyFont="1" applyFill="1" applyAlignment="1">
      <alignment horizontal="center"/>
    </xf>
    <xf numFmtId="0" fontId="90" fillId="3" borderId="0" xfId="0" applyFont="1" applyFill="1"/>
    <xf numFmtId="14" fontId="40" fillId="0" borderId="0" xfId="0" applyNumberFormat="1" applyFont="1" applyAlignment="1">
      <alignment horizontal="center"/>
    </xf>
    <xf numFmtId="14" fontId="48" fillId="0" borderId="0" xfId="0" applyNumberFormat="1" applyFont="1" applyAlignment="1">
      <alignment horizontal="center"/>
    </xf>
    <xf numFmtId="14" fontId="56" fillId="0" borderId="0" xfId="0" applyNumberFormat="1" applyFont="1" applyAlignment="1">
      <alignment horizontal="center"/>
    </xf>
    <xf numFmtId="14" fontId="38" fillId="0" borderId="0" xfId="0" applyNumberFormat="1" applyFont="1" applyAlignment="1">
      <alignment horizontal="center"/>
    </xf>
    <xf numFmtId="14" fontId="29" fillId="0" borderId="0" xfId="0" applyNumberFormat="1" applyFont="1" applyAlignment="1">
      <alignment horizontal="center"/>
    </xf>
    <xf numFmtId="0" fontId="41" fillId="0" borderId="0" xfId="0" applyFont="1" applyAlignment="1">
      <alignment horizontal="center" vertical="center"/>
    </xf>
    <xf numFmtId="0" fontId="51" fillId="0" borderId="0" xfId="0" applyFont="1" applyAlignment="1">
      <alignment horizontal="left" vertical="center"/>
    </xf>
    <xf numFmtId="0" fontId="57" fillId="0" borderId="0" xfId="0" applyFont="1" applyAlignment="1">
      <alignment horizontal="left" vertical="center"/>
    </xf>
    <xf numFmtId="0" fontId="41" fillId="0" borderId="0" xfId="0" applyFont="1" applyAlignment="1">
      <alignment horizontal="left" vertical="center"/>
    </xf>
    <xf numFmtId="0" fontId="39" fillId="0" borderId="0" xfId="0" applyFont="1" applyAlignment="1">
      <alignment horizontal="left" vertical="center"/>
    </xf>
    <xf numFmtId="0" fontId="30" fillId="0" borderId="0" xfId="0" applyFont="1" applyAlignment="1">
      <alignment horizontal="left" vertical="center"/>
    </xf>
    <xf numFmtId="0" fontId="16" fillId="0" borderId="0" xfId="0" applyFont="1" applyAlignment="1">
      <alignment horizontal="left" vertical="center"/>
    </xf>
    <xf numFmtId="9" fontId="29" fillId="0" borderId="0" xfId="0" applyNumberFormat="1" applyFont="1" applyAlignment="1">
      <alignment horizontal="center"/>
    </xf>
    <xf numFmtId="2" fontId="40" fillId="0" borderId="0" xfId="0" applyNumberFormat="1" applyFont="1" applyAlignment="1">
      <alignment horizontal="center"/>
    </xf>
    <xf numFmtId="2" fontId="29" fillId="0" borderId="0" xfId="0" applyNumberFormat="1" applyFont="1" applyAlignment="1">
      <alignment horizontal="center"/>
    </xf>
    <xf numFmtId="2" fontId="48" fillId="0" borderId="0" xfId="0" applyNumberFormat="1" applyFont="1" applyAlignment="1">
      <alignment horizontal="center"/>
    </xf>
    <xf numFmtId="2" fontId="42" fillId="0" borderId="0" xfId="0" applyNumberFormat="1" applyFont="1" applyAlignment="1">
      <alignment horizontal="center"/>
    </xf>
    <xf numFmtId="2" fontId="24" fillId="0" borderId="0" xfId="0" applyNumberFormat="1" applyFont="1" applyAlignment="1">
      <alignment horizontal="center"/>
    </xf>
    <xf numFmtId="2" fontId="17" fillId="0" borderId="0" xfId="0" applyNumberFormat="1" applyFont="1" applyAlignment="1">
      <alignment horizontal="center"/>
    </xf>
    <xf numFmtId="2" fontId="56" fillId="0" borderId="0" xfId="0" applyNumberFormat="1" applyFont="1" applyAlignment="1">
      <alignment horizontal="center"/>
    </xf>
    <xf numFmtId="2" fontId="38" fillId="0" borderId="0" xfId="0" applyNumberFormat="1" applyFont="1" applyAlignment="1">
      <alignment horizontal="center"/>
    </xf>
    <xf numFmtId="0" fontId="3" fillId="7" borderId="1" xfId="0" applyFont="1" applyFill="1" applyBorder="1" applyAlignment="1">
      <alignment horizontal="center" vertical="center"/>
    </xf>
    <xf numFmtId="0" fontId="91" fillId="0" borderId="0" xfId="0" applyFont="1"/>
    <xf numFmtId="14" fontId="92" fillId="0" borderId="0" xfId="0" applyNumberFormat="1" applyFont="1"/>
    <xf numFmtId="164" fontId="91" fillId="0" borderId="0" xfId="0" applyNumberFormat="1" applyFont="1" applyAlignment="1">
      <alignment horizontal="right"/>
    </xf>
    <xf numFmtId="0" fontId="91" fillId="0" borderId="0" xfId="0" applyFont="1" applyAlignment="1">
      <alignment horizontal="right"/>
    </xf>
    <xf numFmtId="0" fontId="93" fillId="0" borderId="0" xfId="0" applyFont="1" applyAlignment="1">
      <alignment horizontal="center" vertical="center"/>
    </xf>
    <xf numFmtId="0" fontId="93" fillId="0" borderId="0" xfId="0" applyFont="1"/>
    <xf numFmtId="1" fontId="93" fillId="0" borderId="0" xfId="0" applyNumberFormat="1" applyFont="1" applyAlignment="1">
      <alignment horizontal="center" vertical="center"/>
    </xf>
    <xf numFmtId="2" fontId="32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94" fillId="0" borderId="0" xfId="0" applyFont="1"/>
    <xf numFmtId="2" fontId="94" fillId="0" borderId="14" xfId="0" applyNumberFormat="1" applyFont="1" applyBorder="1" applyAlignment="1">
      <alignment horizontal="center" vertical="center"/>
    </xf>
    <xf numFmtId="2" fontId="32" fillId="6" borderId="0" xfId="0" applyNumberFormat="1" applyFont="1" applyFill="1" applyAlignment="1">
      <alignment horizontal="center"/>
    </xf>
    <xf numFmtId="0" fontId="8" fillId="0" borderId="0" xfId="0" applyFont="1"/>
    <xf numFmtId="164" fontId="95" fillId="0" borderId="0" xfId="0" applyNumberFormat="1" applyFont="1" applyAlignment="1">
      <alignment horizontal="center" vertical="center"/>
    </xf>
    <xf numFmtId="9" fontId="95" fillId="0" borderId="0" xfId="0" applyNumberFormat="1" applyFont="1" applyAlignment="1">
      <alignment horizontal="center" vertical="center"/>
    </xf>
    <xf numFmtId="0" fontId="91" fillId="3" borderId="0" xfId="0" applyFont="1" applyFill="1"/>
    <xf numFmtId="9" fontId="8" fillId="7" borderId="0" xfId="0" applyNumberFormat="1" applyFont="1" applyFill="1" applyAlignment="1">
      <alignment horizontal="left" vertical="center"/>
    </xf>
    <xf numFmtId="9" fontId="95" fillId="7" borderId="0" xfId="0" applyNumberFormat="1" applyFont="1" applyFill="1" applyAlignment="1">
      <alignment horizontal="center" vertical="center"/>
    </xf>
    <xf numFmtId="0" fontId="93" fillId="3" borderId="0" xfId="0" applyFont="1" applyFill="1"/>
    <xf numFmtId="1" fontId="93" fillId="7" borderId="0" xfId="0" applyNumberFormat="1" applyFont="1" applyFill="1" applyAlignment="1">
      <alignment horizontal="center" vertical="center"/>
    </xf>
    <xf numFmtId="14" fontId="32" fillId="6" borderId="0" xfId="0" applyNumberFormat="1" applyFont="1" applyFill="1" applyAlignment="1">
      <alignment horizontal="center"/>
    </xf>
    <xf numFmtId="0" fontId="96" fillId="0" borderId="0" xfId="0" applyFont="1"/>
    <xf numFmtId="14" fontId="97" fillId="0" borderId="0" xfId="0" applyNumberFormat="1" applyFont="1"/>
    <xf numFmtId="0" fontId="8" fillId="7" borderId="11" xfId="0" applyFont="1" applyFill="1" applyBorder="1" applyAlignment="1">
      <alignment horizontal="center" vertical="center"/>
    </xf>
    <xf numFmtId="0" fontId="8" fillId="3" borderId="0" xfId="0" applyFont="1" applyFill="1" applyAlignment="1">
      <alignment textRotation="255"/>
    </xf>
    <xf numFmtId="1" fontId="8" fillId="7" borderId="11" xfId="0" applyNumberFormat="1" applyFont="1" applyFill="1" applyBorder="1" applyAlignment="1">
      <alignment horizontal="center" vertical="center"/>
    </xf>
    <xf numFmtId="2" fontId="33" fillId="6" borderId="0" xfId="0" applyNumberFormat="1" applyFont="1" applyFill="1" applyAlignment="1">
      <alignment horizontal="center" vertical="center"/>
    </xf>
    <xf numFmtId="0" fontId="8" fillId="0" borderId="0" xfId="0" applyFont="1" applyAlignment="1">
      <alignment textRotation="255"/>
    </xf>
    <xf numFmtId="0" fontId="98" fillId="4" borderId="3" xfId="0" applyFont="1" applyFill="1" applyBorder="1" applyAlignment="1">
      <alignment horizontal="right" vertical="center"/>
    </xf>
    <xf numFmtId="164" fontId="99" fillId="4" borderId="4" xfId="1" applyNumberFormat="1" applyFont="1" applyFill="1" applyBorder="1" applyAlignment="1">
      <alignment horizontal="right"/>
    </xf>
    <xf numFmtId="0" fontId="99" fillId="4" borderId="5" xfId="0" applyFont="1" applyFill="1" applyBorder="1" applyAlignment="1">
      <alignment horizontal="right"/>
    </xf>
    <xf numFmtId="0" fontId="8" fillId="7" borderId="12" xfId="0" applyFont="1" applyFill="1" applyBorder="1" applyAlignment="1">
      <alignment horizontal="center" vertical="center"/>
    </xf>
    <xf numFmtId="0" fontId="8" fillId="7" borderId="13" xfId="0" applyFont="1" applyFill="1" applyBorder="1" applyAlignment="1">
      <alignment horizontal="center" vertical="center"/>
    </xf>
    <xf numFmtId="0" fontId="91" fillId="3" borderId="0" xfId="0" applyFont="1" applyFill="1" applyAlignment="1">
      <alignment textRotation="255"/>
    </xf>
    <xf numFmtId="2" fontId="8" fillId="7" borderId="12" xfId="0" applyNumberFormat="1" applyFont="1" applyFill="1" applyBorder="1" applyAlignment="1">
      <alignment horizontal="center" vertical="center"/>
    </xf>
    <xf numFmtId="2" fontId="8" fillId="7" borderId="13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textRotation="255"/>
    </xf>
    <xf numFmtId="0" fontId="99" fillId="0" borderId="0" xfId="0" applyFont="1" applyAlignment="1">
      <alignment horizontal="left"/>
    </xf>
    <xf numFmtId="164" fontId="99" fillId="0" borderId="0" xfId="1" applyNumberFormat="1" applyFont="1" applyFill="1" applyBorder="1" applyAlignment="1">
      <alignment horizontal="right"/>
    </xf>
    <xf numFmtId="0" fontId="99" fillId="0" borderId="0" xfId="0" applyFont="1" applyAlignment="1">
      <alignment horizontal="right"/>
    </xf>
    <xf numFmtId="0" fontId="8" fillId="0" borderId="0" xfId="0" applyFont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0" fontId="95" fillId="4" borderId="14" xfId="0" applyFont="1" applyFill="1" applyBorder="1" applyAlignment="1">
      <alignment horizontal="center" vertical="center"/>
    </xf>
    <xf numFmtId="164" fontId="91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right" vertical="center"/>
    </xf>
    <xf numFmtId="0" fontId="91" fillId="7" borderId="0" xfId="0" applyFont="1" applyFill="1" applyAlignment="1">
      <alignment horizontal="center" vertical="center"/>
    </xf>
    <xf numFmtId="1" fontId="91" fillId="7" borderId="0" xfId="0" applyNumberFormat="1" applyFont="1" applyFill="1" applyAlignment="1">
      <alignment horizontal="center" vertical="center"/>
    </xf>
    <xf numFmtId="0" fontId="91" fillId="0" borderId="2" xfId="0" applyFont="1" applyBorder="1" applyAlignment="1">
      <alignment horizontal="left" vertical="center"/>
    </xf>
    <xf numFmtId="164" fontId="91" fillId="0" borderId="1" xfId="0" applyNumberFormat="1" applyFont="1" applyBorder="1" applyAlignment="1">
      <alignment horizontal="right" vertical="center"/>
    </xf>
    <xf numFmtId="0" fontId="91" fillId="3" borderId="1" xfId="0" applyFont="1" applyFill="1" applyBorder="1" applyAlignment="1">
      <alignment horizontal="right" vertical="center"/>
    </xf>
    <xf numFmtId="0" fontId="91" fillId="0" borderId="1" xfId="0" applyFont="1" applyBorder="1" applyAlignment="1">
      <alignment horizontal="left" vertical="center"/>
    </xf>
    <xf numFmtId="0" fontId="91" fillId="0" borderId="0" xfId="0" applyFont="1" applyAlignment="1">
      <alignment horizontal="left" vertical="center"/>
    </xf>
    <xf numFmtId="0" fontId="100" fillId="4" borderId="14" xfId="0" applyFont="1" applyFill="1" applyBorder="1" applyAlignment="1">
      <alignment horizontal="center" vertical="center"/>
    </xf>
    <xf numFmtId="0" fontId="15" fillId="0" borderId="2" xfId="0" applyFont="1" applyBorder="1" applyAlignment="1">
      <alignment horizontal="left" vertical="center"/>
    </xf>
    <xf numFmtId="164" fontId="15" fillId="0" borderId="1" xfId="0" applyNumberFormat="1" applyFont="1" applyBorder="1" applyAlignment="1">
      <alignment vertical="center"/>
    </xf>
    <xf numFmtId="0" fontId="15" fillId="3" borderId="1" xfId="0" applyFont="1" applyFill="1" applyBorder="1" applyAlignment="1">
      <alignment vertical="center"/>
    </xf>
    <xf numFmtId="0" fontId="15" fillId="0" borderId="1" xfId="0" applyFont="1" applyBorder="1" applyAlignment="1">
      <alignment horizontal="left" vertical="center"/>
    </xf>
    <xf numFmtId="0" fontId="101" fillId="0" borderId="0" xfId="0" applyFont="1"/>
    <xf numFmtId="164" fontId="91" fillId="0" borderId="11" xfId="0" applyNumberFormat="1" applyFont="1" applyBorder="1" applyAlignment="1">
      <alignment horizontal="right" vertical="center"/>
    </xf>
    <xf numFmtId="0" fontId="91" fillId="3" borderId="11" xfId="0" applyFont="1" applyFill="1" applyBorder="1" applyAlignment="1">
      <alignment horizontal="right" vertical="center"/>
    </xf>
    <xf numFmtId="0" fontId="98" fillId="4" borderId="14" xfId="0" applyFont="1" applyFill="1" applyBorder="1" applyAlignment="1">
      <alignment horizontal="center" vertical="center"/>
    </xf>
    <xf numFmtId="164" fontId="91" fillId="0" borderId="2" xfId="0" applyNumberFormat="1" applyFont="1" applyBorder="1" applyAlignment="1">
      <alignment horizontal="right" vertical="center"/>
    </xf>
    <xf numFmtId="0" fontId="91" fillId="3" borderId="2" xfId="0" applyFont="1" applyFill="1" applyBorder="1" applyAlignment="1">
      <alignment horizontal="right" vertical="center"/>
    </xf>
    <xf numFmtId="164" fontId="15" fillId="0" borderId="0" xfId="0" applyNumberFormat="1" applyFont="1" applyAlignment="1">
      <alignment horizontal="right" vertical="center"/>
    </xf>
    <xf numFmtId="1" fontId="15" fillId="0" borderId="0" xfId="0" applyNumberFormat="1" applyFont="1" applyAlignment="1">
      <alignment horizontal="right" vertical="center"/>
    </xf>
    <xf numFmtId="0" fontId="91" fillId="0" borderId="2" xfId="0" applyFont="1" applyBorder="1"/>
    <xf numFmtId="164" fontId="91" fillId="0" borderId="1" xfId="0" applyNumberFormat="1" applyFont="1" applyBorder="1" applyAlignment="1">
      <alignment horizontal="right"/>
    </xf>
    <xf numFmtId="0" fontId="91" fillId="3" borderId="1" xfId="0" applyFont="1" applyFill="1" applyBorder="1" applyAlignment="1">
      <alignment horizontal="right"/>
    </xf>
    <xf numFmtId="0" fontId="91" fillId="0" borderId="1" xfId="0" applyFont="1" applyBorder="1"/>
    <xf numFmtId="0" fontId="8" fillId="0" borderId="22" xfId="0" applyFont="1" applyBorder="1"/>
    <xf numFmtId="0" fontId="8" fillId="0" borderId="1" xfId="0" applyFont="1" applyBorder="1"/>
    <xf numFmtId="164" fontId="91" fillId="0" borderId="11" xfId="0" applyNumberFormat="1" applyFont="1" applyBorder="1" applyAlignment="1">
      <alignment horizontal="right"/>
    </xf>
    <xf numFmtId="0" fontId="91" fillId="3" borderId="11" xfId="0" applyFont="1" applyFill="1" applyBorder="1" applyAlignment="1">
      <alignment horizontal="right"/>
    </xf>
    <xf numFmtId="164" fontId="91" fillId="0" borderId="2" xfId="0" applyNumberFormat="1" applyFont="1" applyBorder="1" applyAlignment="1">
      <alignment horizontal="right"/>
    </xf>
    <xf numFmtId="0" fontId="91" fillId="3" borderId="2" xfId="0" applyFont="1" applyFill="1" applyBorder="1" applyAlignment="1">
      <alignment horizontal="right"/>
    </xf>
    <xf numFmtId="0" fontId="102" fillId="3" borderId="0" xfId="0" applyFont="1" applyFill="1"/>
    <xf numFmtId="0" fontId="91" fillId="0" borderId="0" xfId="0" applyFont="1" applyAlignment="1">
      <alignment horizontal="center" vertical="center"/>
    </xf>
    <xf numFmtId="1" fontId="91" fillId="0" borderId="0" xfId="0" applyNumberFormat="1" applyFont="1" applyAlignment="1">
      <alignment horizontal="center" vertical="center"/>
    </xf>
    <xf numFmtId="0" fontId="103" fillId="0" borderId="1" xfId="0" applyFont="1" applyBorder="1"/>
    <xf numFmtId="164" fontId="91" fillId="0" borderId="16" xfId="0" applyNumberFormat="1" applyFont="1" applyBorder="1" applyAlignment="1">
      <alignment horizontal="right"/>
    </xf>
    <xf numFmtId="0" fontId="91" fillId="3" borderId="16" xfId="0" applyFont="1" applyFill="1" applyBorder="1" applyAlignment="1">
      <alignment horizontal="right"/>
    </xf>
    <xf numFmtId="2" fontId="32" fillId="16" borderId="0" xfId="0" applyNumberFormat="1" applyFont="1" applyFill="1" applyAlignment="1">
      <alignment horizontal="center"/>
    </xf>
    <xf numFmtId="14" fontId="32" fillId="16" borderId="0" xfId="0" applyNumberFormat="1" applyFont="1" applyFill="1" applyAlignment="1">
      <alignment horizontal="center"/>
    </xf>
    <xf numFmtId="2" fontId="33" fillId="16" borderId="0" xfId="0" applyNumberFormat="1" applyFont="1" applyFill="1" applyAlignment="1">
      <alignment horizontal="center" vertical="center"/>
    </xf>
    <xf numFmtId="2" fontId="29" fillId="16" borderId="0" xfId="0" applyNumberFormat="1" applyFont="1" applyFill="1" applyAlignment="1">
      <alignment horizontal="center"/>
    </xf>
    <xf numFmtId="14" fontId="104" fillId="16" borderId="0" xfId="0" applyNumberFormat="1" applyFont="1" applyFill="1" applyAlignment="1">
      <alignment horizontal="center"/>
    </xf>
    <xf numFmtId="0" fontId="105" fillId="0" borderId="0" xfId="0" applyFont="1"/>
    <xf numFmtId="14" fontId="104" fillId="6" borderId="0" xfId="0" applyNumberFormat="1" applyFont="1" applyFill="1" applyAlignment="1">
      <alignment horizontal="center"/>
    </xf>
    <xf numFmtId="14" fontId="106" fillId="16" borderId="0" xfId="0" applyNumberFormat="1" applyFont="1" applyFill="1" applyAlignment="1">
      <alignment horizontal="center"/>
    </xf>
    <xf numFmtId="2" fontId="107" fillId="16" borderId="0" xfId="0" applyNumberFormat="1" applyFont="1" applyFill="1" applyAlignment="1">
      <alignment horizontal="center" vertical="center"/>
    </xf>
    <xf numFmtId="2" fontId="108" fillId="16" borderId="0" xfId="0" applyNumberFormat="1" applyFont="1" applyFill="1" applyAlignment="1">
      <alignment horizontal="center"/>
    </xf>
    <xf numFmtId="2" fontId="8" fillId="16" borderId="0" xfId="0" applyNumberFormat="1" applyFont="1" applyFill="1" applyAlignment="1">
      <alignment horizontal="center"/>
    </xf>
    <xf numFmtId="0" fontId="16" fillId="16" borderId="0" xfId="0" applyFont="1" applyFill="1" applyAlignment="1">
      <alignment horizontal="center"/>
    </xf>
    <xf numFmtId="2" fontId="107" fillId="16" borderId="0" xfId="0" applyNumberFormat="1" applyFont="1" applyFill="1" applyAlignment="1">
      <alignment horizontal="center"/>
    </xf>
    <xf numFmtId="0" fontId="109" fillId="16" borderId="0" xfId="0" applyFont="1" applyFill="1" applyAlignment="1">
      <alignment horizontal="center"/>
    </xf>
    <xf numFmtId="0" fontId="33" fillId="16" borderId="0" xfId="0" applyFont="1" applyFill="1" applyAlignment="1">
      <alignment horizontal="center"/>
    </xf>
    <xf numFmtId="2" fontId="94" fillId="16" borderId="0" xfId="0" applyNumberFormat="1" applyFont="1" applyFill="1" applyAlignment="1">
      <alignment horizontal="center"/>
    </xf>
    <xf numFmtId="2" fontId="110" fillId="16" borderId="0" xfId="0" applyNumberFormat="1" applyFont="1" applyFill="1" applyAlignment="1">
      <alignment horizontal="center"/>
    </xf>
    <xf numFmtId="14" fontId="94" fillId="16" borderId="0" xfId="0" applyNumberFormat="1" applyFont="1" applyFill="1" applyAlignment="1">
      <alignment horizontal="center"/>
    </xf>
    <xf numFmtId="2" fontId="16" fillId="16" borderId="0" xfId="0" applyNumberFormat="1" applyFont="1" applyFill="1" applyAlignment="1">
      <alignment horizontal="center" vertical="center"/>
    </xf>
    <xf numFmtId="14" fontId="8" fillId="16" borderId="0" xfId="0" applyNumberFormat="1" applyFont="1" applyFill="1" applyAlignment="1">
      <alignment horizontal="center"/>
    </xf>
    <xf numFmtId="14" fontId="16" fillId="16" borderId="0" xfId="0" applyNumberFormat="1" applyFont="1" applyFill="1" applyAlignment="1">
      <alignment horizontal="center"/>
    </xf>
    <xf numFmtId="14" fontId="109" fillId="16" borderId="0" xfId="0" applyNumberFormat="1" applyFont="1" applyFill="1" applyAlignment="1">
      <alignment horizontal="center"/>
    </xf>
    <xf numFmtId="2" fontId="71" fillId="16" borderId="0" xfId="0" applyNumberFormat="1" applyFont="1" applyFill="1" applyAlignment="1">
      <alignment horizontal="center"/>
    </xf>
    <xf numFmtId="2" fontId="99" fillId="16" borderId="0" xfId="0" applyNumberFormat="1" applyFont="1" applyFill="1" applyAlignment="1">
      <alignment horizontal="center"/>
    </xf>
    <xf numFmtId="0" fontId="91" fillId="17" borderId="0" xfId="0" applyFont="1" applyFill="1"/>
    <xf numFmtId="14" fontId="103" fillId="0" borderId="0" xfId="0" applyNumberFormat="1" applyFont="1" applyAlignment="1">
      <alignment horizontal="center"/>
    </xf>
    <xf numFmtId="14" fontId="91" fillId="0" borderId="0" xfId="0" applyNumberFormat="1" applyFont="1"/>
    <xf numFmtId="14" fontId="91" fillId="0" borderId="0" xfId="0" applyNumberFormat="1" applyFont="1" applyAlignment="1">
      <alignment horizontal="center" vertical="center"/>
    </xf>
    <xf numFmtId="14" fontId="105" fillId="0" borderId="0" xfId="0" applyNumberFormat="1" applyFont="1"/>
    <xf numFmtId="14" fontId="92" fillId="9" borderId="0" xfId="0" applyNumberFormat="1" applyFont="1" applyFill="1"/>
    <xf numFmtId="14" fontId="110" fillId="16" borderId="0" xfId="0" applyNumberFormat="1" applyFont="1" applyFill="1" applyAlignment="1">
      <alignment horizontal="center"/>
    </xf>
    <xf numFmtId="14" fontId="111" fillId="16" borderId="0" xfId="0" applyNumberFormat="1" applyFont="1" applyFill="1" applyAlignment="1">
      <alignment horizontal="center"/>
    </xf>
    <xf numFmtId="14" fontId="112" fillId="16" borderId="0" xfId="0" applyNumberFormat="1" applyFont="1" applyFill="1" applyAlignment="1">
      <alignment horizontal="center"/>
    </xf>
    <xf numFmtId="0" fontId="91" fillId="18" borderId="1" xfId="0" applyFont="1" applyFill="1" applyBorder="1" applyAlignment="1">
      <alignment horizontal="right"/>
    </xf>
    <xf numFmtId="0" fontId="91" fillId="19" borderId="1" xfId="0" applyFont="1" applyFill="1" applyBorder="1"/>
    <xf numFmtId="164" fontId="91" fillId="19" borderId="1" xfId="0" applyNumberFormat="1" applyFont="1" applyFill="1" applyBorder="1" applyAlignment="1">
      <alignment horizontal="right"/>
    </xf>
    <xf numFmtId="14" fontId="92" fillId="17" borderId="0" xfId="0" applyNumberFormat="1" applyFont="1" applyFill="1"/>
    <xf numFmtId="14" fontId="112" fillId="9" borderId="0" xfId="0" applyNumberFormat="1" applyFont="1" applyFill="1" applyAlignment="1">
      <alignment horizontal="center"/>
    </xf>
    <xf numFmtId="2" fontId="110" fillId="9" borderId="0" xfId="0" applyNumberFormat="1" applyFont="1" applyFill="1" applyAlignment="1">
      <alignment horizontal="center"/>
    </xf>
    <xf numFmtId="2" fontId="8" fillId="9" borderId="0" xfId="0" applyNumberFormat="1" applyFont="1" applyFill="1" applyAlignment="1">
      <alignment horizontal="center"/>
    </xf>
    <xf numFmtId="14" fontId="111" fillId="9" borderId="0" xfId="0" applyNumberFormat="1" applyFont="1" applyFill="1" applyAlignment="1">
      <alignment horizontal="center"/>
    </xf>
    <xf numFmtId="2" fontId="32" fillId="9" borderId="0" xfId="0" applyNumberFormat="1" applyFont="1" applyFill="1" applyAlignment="1">
      <alignment horizontal="center"/>
    </xf>
    <xf numFmtId="2" fontId="113" fillId="9" borderId="0" xfId="0" applyNumberFormat="1" applyFont="1" applyFill="1" applyAlignment="1">
      <alignment horizontal="center"/>
    </xf>
    <xf numFmtId="2" fontId="108" fillId="9" borderId="0" xfId="0" applyNumberFormat="1" applyFont="1" applyFill="1" applyAlignment="1">
      <alignment horizontal="center"/>
    </xf>
    <xf numFmtId="2" fontId="29" fillId="9" borderId="0" xfId="0" applyNumberFormat="1" applyFont="1" applyFill="1" applyAlignment="1">
      <alignment horizontal="center"/>
    </xf>
    <xf numFmtId="14" fontId="114" fillId="9" borderId="0" xfId="0" applyNumberFormat="1" applyFont="1" applyFill="1" applyAlignment="1">
      <alignment horizontal="center"/>
    </xf>
    <xf numFmtId="14" fontId="106" fillId="9" borderId="0" xfId="0" applyNumberFormat="1" applyFont="1" applyFill="1" applyAlignment="1">
      <alignment horizontal="center"/>
    </xf>
    <xf numFmtId="2" fontId="16" fillId="9" borderId="0" xfId="0" applyNumberFormat="1" applyFont="1" applyFill="1" applyAlignment="1">
      <alignment horizontal="center" vertical="center"/>
    </xf>
    <xf numFmtId="14" fontId="108" fillId="9" borderId="0" xfId="0" applyNumberFormat="1" applyFont="1" applyFill="1" applyAlignment="1">
      <alignment horizontal="center"/>
    </xf>
    <xf numFmtId="0" fontId="115" fillId="0" borderId="0" xfId="0" applyFont="1" applyAlignment="1">
      <alignment horizontal="right"/>
    </xf>
    <xf numFmtId="0" fontId="115" fillId="0" borderId="0" xfId="0" applyFont="1"/>
    <xf numFmtId="0" fontId="116" fillId="0" borderId="0" xfId="0" applyFont="1" applyAlignment="1">
      <alignment horizontal="center" vertical="center"/>
    </xf>
    <xf numFmtId="0" fontId="116" fillId="0" borderId="0" xfId="0" applyFont="1"/>
    <xf numFmtId="1" fontId="116" fillId="0" borderId="0" xfId="0" applyNumberFormat="1" applyFont="1" applyAlignment="1">
      <alignment horizontal="center" vertical="center"/>
    </xf>
    <xf numFmtId="14" fontId="117" fillId="9" borderId="0" xfId="0" applyNumberFormat="1" applyFont="1" applyFill="1" applyAlignment="1">
      <alignment horizontal="center"/>
    </xf>
    <xf numFmtId="2" fontId="18" fillId="9" borderId="0" xfId="0" applyNumberFormat="1" applyFont="1" applyFill="1" applyAlignment="1">
      <alignment horizontal="center"/>
    </xf>
    <xf numFmtId="14" fontId="18" fillId="9" borderId="0" xfId="0" applyNumberFormat="1" applyFont="1" applyFill="1" applyAlignment="1">
      <alignment horizontal="center"/>
    </xf>
    <xf numFmtId="14" fontId="118" fillId="9" borderId="0" xfId="0" applyNumberFormat="1" applyFont="1" applyFill="1" applyAlignment="1">
      <alignment horizontal="center"/>
    </xf>
    <xf numFmtId="0" fontId="91" fillId="9" borderId="0" xfId="0" applyFont="1" applyFill="1"/>
    <xf numFmtId="2" fontId="18" fillId="0" borderId="0" xfId="0" applyNumberFormat="1" applyFont="1" applyAlignment="1">
      <alignment horizontal="center"/>
    </xf>
    <xf numFmtId="2" fontId="60" fillId="9" borderId="0" xfId="0" applyNumberFormat="1" applyFont="1" applyFill="1" applyAlignment="1">
      <alignment horizontal="center" vertical="center"/>
    </xf>
    <xf numFmtId="2" fontId="18" fillId="16" borderId="0" xfId="0" applyNumberFormat="1" applyFont="1" applyFill="1" applyAlignment="1">
      <alignment horizontal="center"/>
    </xf>
    <xf numFmtId="14" fontId="119" fillId="9" borderId="0" xfId="0" applyNumberFormat="1" applyFont="1" applyFill="1" applyAlignment="1">
      <alignment horizontal="center"/>
    </xf>
    <xf numFmtId="14" fontId="60" fillId="9" borderId="0" xfId="0" applyNumberFormat="1" applyFont="1" applyFill="1" applyAlignment="1">
      <alignment horizontal="center"/>
    </xf>
    <xf numFmtId="14" fontId="18" fillId="16" borderId="0" xfId="0" applyNumberFormat="1" applyFont="1" applyFill="1" applyAlignment="1">
      <alignment horizontal="center"/>
    </xf>
    <xf numFmtId="2" fontId="118" fillId="9" borderId="0" xfId="0" applyNumberFormat="1" applyFont="1" applyFill="1" applyAlignment="1">
      <alignment horizontal="center"/>
    </xf>
    <xf numFmtId="14" fontId="60" fillId="16" borderId="0" xfId="0" applyNumberFormat="1" applyFont="1" applyFill="1" applyAlignment="1">
      <alignment horizontal="center"/>
    </xf>
    <xf numFmtId="2" fontId="18" fillId="6" borderId="0" xfId="0" applyNumberFormat="1" applyFont="1" applyFill="1" applyAlignment="1">
      <alignment horizontal="center"/>
    </xf>
    <xf numFmtId="14" fontId="30" fillId="9" borderId="0" xfId="0" applyNumberFormat="1" applyFont="1" applyFill="1" applyAlignment="1">
      <alignment horizontal="center"/>
    </xf>
    <xf numFmtId="14" fontId="120" fillId="9" borderId="0" xfId="0" applyNumberFormat="1" applyFont="1" applyFill="1" applyAlignment="1">
      <alignment horizontal="center"/>
    </xf>
    <xf numFmtId="14" fontId="114" fillId="0" borderId="0" xfId="0" applyNumberFormat="1" applyFont="1" applyAlignment="1">
      <alignment horizontal="center"/>
    </xf>
    <xf numFmtId="2" fontId="108" fillId="0" borderId="0" xfId="0" applyNumberFormat="1" applyFont="1" applyAlignment="1">
      <alignment horizontal="center"/>
    </xf>
    <xf numFmtId="0" fontId="91" fillId="0" borderId="16" xfId="0" applyFont="1" applyBorder="1"/>
    <xf numFmtId="14" fontId="59" fillId="9" borderId="0" xfId="0" applyNumberFormat="1" applyFont="1" applyFill="1" applyAlignment="1">
      <alignment horizontal="center"/>
    </xf>
    <xf numFmtId="0" fontId="69" fillId="0" borderId="23" xfId="0" applyFont="1" applyBorder="1" applyAlignment="1">
      <alignment horizontal="center"/>
    </xf>
    <xf numFmtId="0" fontId="69" fillId="0" borderId="24" xfId="0" applyFont="1" applyBorder="1" applyAlignment="1">
      <alignment horizontal="center"/>
    </xf>
    <xf numFmtId="0" fontId="69" fillId="0" borderId="25" xfId="0" applyFont="1" applyBorder="1" applyAlignment="1">
      <alignment horizontal="center"/>
    </xf>
    <xf numFmtId="0" fontId="29" fillId="0" borderId="23" xfId="0" applyFont="1" applyBorder="1" applyAlignment="1">
      <alignment horizontal="center"/>
    </xf>
    <xf numFmtId="0" fontId="29" fillId="0" borderId="24" xfId="0" applyFont="1" applyBorder="1" applyAlignment="1">
      <alignment horizontal="center"/>
    </xf>
    <xf numFmtId="0" fontId="29" fillId="0" borderId="25" xfId="0" applyFont="1" applyBorder="1" applyAlignment="1">
      <alignment horizontal="center"/>
    </xf>
    <xf numFmtId="166" fontId="29" fillId="0" borderId="0" xfId="0" applyNumberFormat="1" applyFont="1" applyAlignment="1">
      <alignment horizontal="center"/>
    </xf>
    <xf numFmtId="2" fontId="69" fillId="0" borderId="23" xfId="0" applyNumberFormat="1" applyFont="1" applyBorder="1" applyAlignment="1">
      <alignment horizontal="center"/>
    </xf>
    <xf numFmtId="2" fontId="69" fillId="0" borderId="24" xfId="0" applyNumberFormat="1" applyFont="1" applyBorder="1" applyAlignment="1">
      <alignment horizontal="center"/>
    </xf>
    <xf numFmtId="2" fontId="69" fillId="0" borderId="25" xfId="0" applyNumberFormat="1" applyFont="1" applyBorder="1" applyAlignment="1">
      <alignment horizontal="center"/>
    </xf>
    <xf numFmtId="2" fontId="69" fillId="0" borderId="0" xfId="0" applyNumberFormat="1" applyFont="1" applyAlignment="1">
      <alignment horizontal="center"/>
    </xf>
    <xf numFmtId="14" fontId="49" fillId="9" borderId="0" xfId="0" applyNumberFormat="1" applyFont="1" applyFill="1" applyAlignment="1">
      <alignment horizontal="center"/>
    </xf>
    <xf numFmtId="2" fontId="117" fillId="9" borderId="0" xfId="0" applyNumberFormat="1" applyFont="1" applyFill="1" applyAlignment="1">
      <alignment horizontal="center"/>
    </xf>
    <xf numFmtId="0" fontId="69" fillId="0" borderId="0" xfId="0" applyFont="1" applyAlignment="1">
      <alignment horizontal="center"/>
    </xf>
    <xf numFmtId="2" fontId="29" fillId="17" borderId="0" xfId="0" applyNumberFormat="1" applyFont="1" applyFill="1" applyAlignment="1">
      <alignment horizontal="center"/>
    </xf>
    <xf numFmtId="14" fontId="121" fillId="9" borderId="0" xfId="0" applyNumberFormat="1" applyFont="1" applyFill="1" applyAlignment="1">
      <alignment horizontal="center"/>
    </xf>
    <xf numFmtId="2" fontId="122" fillId="9" borderId="0" xfId="0" applyNumberFormat="1" applyFont="1" applyFill="1" applyAlignment="1">
      <alignment horizontal="center"/>
    </xf>
    <xf numFmtId="2" fontId="122" fillId="16" borderId="0" xfId="0" applyNumberFormat="1" applyFont="1" applyFill="1" applyAlignment="1">
      <alignment horizontal="center"/>
    </xf>
    <xf numFmtId="14" fontId="123" fillId="9" borderId="0" xfId="0" applyNumberFormat="1" applyFont="1" applyFill="1" applyAlignment="1">
      <alignment horizontal="center"/>
    </xf>
    <xf numFmtId="2" fontId="124" fillId="9" borderId="0" xfId="0" applyNumberFormat="1" applyFont="1" applyFill="1" applyAlignment="1">
      <alignment horizontal="center"/>
    </xf>
    <xf numFmtId="167" fontId="29" fillId="0" borderId="0" xfId="0" applyNumberFormat="1" applyFont="1" applyAlignment="1">
      <alignment horizontal="center"/>
    </xf>
    <xf numFmtId="14" fontId="69" fillId="0" borderId="0" xfId="0" applyNumberFormat="1" applyFont="1" applyAlignment="1">
      <alignment horizontal="center"/>
    </xf>
    <xf numFmtId="14" fontId="125" fillId="9" borderId="0" xfId="0" applyNumberFormat="1" applyFont="1" applyFill="1" applyAlignment="1">
      <alignment horizontal="center"/>
    </xf>
    <xf numFmtId="2" fontId="57" fillId="9" borderId="0" xfId="0" applyNumberFormat="1" applyFont="1" applyFill="1" applyAlignment="1">
      <alignment horizontal="center" vertical="center"/>
    </xf>
    <xf numFmtId="2" fontId="56" fillId="9" borderId="0" xfId="0" applyNumberFormat="1" applyFont="1" applyFill="1" applyAlignment="1">
      <alignment horizontal="center"/>
    </xf>
    <xf numFmtId="14" fontId="126" fillId="9" borderId="0" xfId="0" applyNumberFormat="1" applyFont="1" applyFill="1" applyAlignment="1">
      <alignment horizontal="center"/>
    </xf>
    <xf numFmtId="2" fontId="55" fillId="9" borderId="0" xfId="0" applyNumberFormat="1" applyFont="1" applyFill="1" applyAlignment="1">
      <alignment horizontal="center"/>
    </xf>
    <xf numFmtId="14" fontId="127" fillId="9" borderId="0" xfId="0" applyNumberFormat="1" applyFont="1" applyFill="1" applyAlignment="1">
      <alignment horizontal="center"/>
    </xf>
    <xf numFmtId="2" fontId="55" fillId="9" borderId="11" xfId="0" applyNumberFormat="1" applyFont="1" applyFill="1" applyBorder="1" applyAlignment="1">
      <alignment horizontal="center"/>
    </xf>
    <xf numFmtId="14" fontId="127" fillId="9" borderId="2" xfId="0" applyNumberFormat="1" applyFont="1" applyFill="1" applyBorder="1" applyAlignment="1">
      <alignment horizontal="center"/>
    </xf>
    <xf numFmtId="14" fontId="128" fillId="9" borderId="0" xfId="0" applyNumberFormat="1" applyFont="1" applyFill="1" applyAlignment="1">
      <alignment horizontal="center"/>
    </xf>
    <xf numFmtId="2" fontId="129" fillId="9" borderId="0" xfId="0" applyNumberFormat="1" applyFont="1" applyFill="1" applyAlignment="1">
      <alignment horizontal="center"/>
    </xf>
    <xf numFmtId="14" fontId="128" fillId="20" borderId="0" xfId="0" applyNumberFormat="1" applyFont="1" applyFill="1" applyAlignment="1">
      <alignment horizontal="center"/>
    </xf>
    <xf numFmtId="14" fontId="92" fillId="20" borderId="0" xfId="0" applyNumberFormat="1" applyFont="1" applyFill="1"/>
    <xf numFmtId="2" fontId="55" fillId="20" borderId="0" xfId="0" applyNumberFormat="1" applyFont="1" applyFill="1" applyAlignment="1">
      <alignment horizontal="center"/>
    </xf>
    <xf numFmtId="14" fontId="130" fillId="9" borderId="0" xfId="0" applyNumberFormat="1" applyFont="1" applyFill="1" applyAlignment="1">
      <alignment horizontal="center"/>
    </xf>
    <xf numFmtId="14" fontId="131" fillId="0" borderId="0" xfId="0" applyNumberFormat="1" applyFont="1"/>
    <xf numFmtId="0" fontId="19" fillId="4" borderId="3" xfId="0" applyFont="1" applyFill="1" applyBorder="1" applyAlignment="1">
      <alignment horizontal="center" vertical="center"/>
    </xf>
    <xf numFmtId="0" fontId="19" fillId="4" borderId="4" xfId="0" applyFont="1" applyFill="1" applyBorder="1" applyAlignment="1">
      <alignment horizontal="center" vertical="center"/>
    </xf>
    <xf numFmtId="0" fontId="19" fillId="4" borderId="5" xfId="0" applyFont="1" applyFill="1" applyBorder="1" applyAlignment="1">
      <alignment horizontal="center" vertical="center"/>
    </xf>
    <xf numFmtId="0" fontId="37" fillId="10" borderId="3" xfId="0" applyFont="1" applyFill="1" applyBorder="1" applyAlignment="1">
      <alignment horizontal="center" vertical="center"/>
    </xf>
    <xf numFmtId="0" fontId="37" fillId="10" borderId="4" xfId="0" applyFont="1" applyFill="1" applyBorder="1" applyAlignment="1">
      <alignment horizontal="center" vertical="center"/>
    </xf>
    <xf numFmtId="0" fontId="37" fillId="10" borderId="5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left" vertical="center"/>
    </xf>
    <xf numFmtId="0" fontId="6" fillId="4" borderId="4" xfId="0" applyFont="1" applyFill="1" applyBorder="1" applyAlignment="1">
      <alignment horizontal="left" vertical="center"/>
    </xf>
    <xf numFmtId="0" fontId="6" fillId="4" borderId="5" xfId="0" applyFont="1" applyFill="1" applyBorder="1" applyAlignment="1">
      <alignment horizontal="left" vertical="center"/>
    </xf>
    <xf numFmtId="2" fontId="29" fillId="0" borderId="0" xfId="0" applyNumberFormat="1" applyFont="1" applyFill="1" applyAlignment="1">
      <alignment horizontal="center"/>
    </xf>
    <xf numFmtId="14" fontId="132" fillId="9" borderId="0" xfId="0" applyNumberFormat="1" applyFont="1" applyFill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colors>
    <mruColors>
      <color rgb="FFCC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-0.249977111117893"/>
  </sheetPr>
  <dimension ref="A1:E184"/>
  <sheetViews>
    <sheetView topLeftCell="A160" zoomScaleNormal="100" workbookViewId="0">
      <selection activeCell="C165" sqref="C165"/>
    </sheetView>
  </sheetViews>
  <sheetFormatPr baseColWidth="10" defaultColWidth="11.5703125" defaultRowHeight="19.899999999999999" customHeight="1" x14ac:dyDescent="0.35"/>
  <cols>
    <col min="1" max="1" width="5.85546875" style="5" customWidth="1"/>
    <col min="2" max="2" width="7.5703125" style="5" customWidth="1"/>
    <col min="3" max="3" width="57.28515625" style="5" customWidth="1"/>
    <col min="4" max="4" width="15.7109375" style="174" customWidth="1"/>
    <col min="5" max="5" width="15.7109375" style="177" customWidth="1"/>
    <col min="6" max="6" width="11.5703125" style="5"/>
    <col min="7" max="7" width="14.42578125" style="5" bestFit="1" customWidth="1"/>
    <col min="8" max="11" width="11.5703125" style="5"/>
    <col min="12" max="12" width="11.5703125" style="5" customWidth="1"/>
    <col min="13" max="16384" width="11.5703125" style="5"/>
  </cols>
  <sheetData>
    <row r="1" spans="1:5" ht="19.899999999999999" customHeight="1" thickBot="1" x14ac:dyDescent="0.4">
      <c r="C1" s="65"/>
      <c r="D1" s="173"/>
      <c r="E1" s="179"/>
    </row>
    <row r="2" spans="1:5" ht="19.899999999999999" customHeight="1" thickBot="1" x14ac:dyDescent="0.4">
      <c r="C2" s="566" t="s">
        <v>355</v>
      </c>
      <c r="D2" s="567"/>
      <c r="E2" s="568"/>
    </row>
    <row r="3" spans="1:5" ht="19.899999999999999" customHeight="1" thickBot="1" x14ac:dyDescent="0.4">
      <c r="A3" s="3"/>
      <c r="E3" s="178"/>
    </row>
    <row r="4" spans="1:5" ht="19.899999999999999" customHeight="1" thickBot="1" x14ac:dyDescent="0.4">
      <c r="B4" s="40"/>
      <c r="C4" s="563" t="s">
        <v>18</v>
      </c>
      <c r="D4" s="564"/>
      <c r="E4" s="565"/>
    </row>
    <row r="5" spans="1:5" ht="19.899999999999999" customHeight="1" x14ac:dyDescent="0.35">
      <c r="C5" s="13" t="s">
        <v>20</v>
      </c>
      <c r="D5" s="175">
        <v>3300</v>
      </c>
      <c r="E5" s="172">
        <v>2310</v>
      </c>
    </row>
    <row r="6" spans="1:5" ht="19.899999999999999" customHeight="1" x14ac:dyDescent="0.35">
      <c r="C6" s="13" t="s">
        <v>21</v>
      </c>
      <c r="D6" s="175">
        <v>10660</v>
      </c>
      <c r="E6" s="172">
        <v>7460</v>
      </c>
    </row>
    <row r="7" spans="1:5" ht="19.899999999999999" customHeight="1" x14ac:dyDescent="0.35">
      <c r="C7" s="13" t="s">
        <v>22</v>
      </c>
      <c r="D7" s="175">
        <v>100490</v>
      </c>
      <c r="E7" s="172">
        <v>70340</v>
      </c>
    </row>
    <row r="8" spans="1:5" ht="19.899999999999999" customHeight="1" x14ac:dyDescent="0.35">
      <c r="C8" s="13" t="s">
        <v>23</v>
      </c>
      <c r="D8" s="175">
        <v>22970</v>
      </c>
      <c r="E8" s="172">
        <v>16080</v>
      </c>
    </row>
    <row r="9" spans="1:5" ht="19.899999999999999" customHeight="1" x14ac:dyDescent="0.35">
      <c r="C9" s="13" t="s">
        <v>25</v>
      </c>
      <c r="D9" s="175">
        <v>1860</v>
      </c>
      <c r="E9" s="172">
        <v>1300</v>
      </c>
    </row>
    <row r="10" spans="1:5" ht="19.899999999999999" customHeight="1" x14ac:dyDescent="0.35">
      <c r="C10" s="13" t="s">
        <v>24</v>
      </c>
      <c r="D10" s="175">
        <v>4570</v>
      </c>
      <c r="E10" s="172">
        <v>3200</v>
      </c>
    </row>
    <row r="11" spans="1:5" ht="19.899999999999999" customHeight="1" x14ac:dyDescent="0.35">
      <c r="C11" s="13" t="s">
        <v>27</v>
      </c>
      <c r="D11" s="175">
        <v>1650</v>
      </c>
      <c r="E11" s="172">
        <v>1150</v>
      </c>
    </row>
    <row r="12" spans="1:5" ht="19.899999999999999" customHeight="1" x14ac:dyDescent="0.35">
      <c r="C12" s="13" t="s">
        <v>26</v>
      </c>
      <c r="D12" s="175">
        <v>4570</v>
      </c>
      <c r="E12" s="172">
        <v>3200</v>
      </c>
    </row>
    <row r="13" spans="1:5" ht="19.899999999999999" customHeight="1" x14ac:dyDescent="0.35">
      <c r="C13" s="13" t="s">
        <v>28</v>
      </c>
      <c r="D13" s="175">
        <v>3130</v>
      </c>
      <c r="E13" s="172">
        <v>2190</v>
      </c>
    </row>
    <row r="14" spans="1:5" ht="19.899999999999999" customHeight="1" x14ac:dyDescent="0.35">
      <c r="C14" s="13" t="s">
        <v>29</v>
      </c>
      <c r="D14" s="175">
        <v>9190</v>
      </c>
      <c r="E14" s="172">
        <v>6430</v>
      </c>
    </row>
    <row r="15" spans="1:5" ht="19.899999999999999" customHeight="1" x14ac:dyDescent="0.35">
      <c r="C15" s="13" t="s">
        <v>30</v>
      </c>
      <c r="D15" s="175">
        <v>85790</v>
      </c>
      <c r="E15" s="172">
        <v>60060</v>
      </c>
    </row>
    <row r="16" spans="1:5" ht="19.899999999999999" customHeight="1" x14ac:dyDescent="0.35">
      <c r="C16" s="66" t="s">
        <v>32</v>
      </c>
      <c r="D16" s="175">
        <v>2970</v>
      </c>
      <c r="E16" s="172">
        <v>2080</v>
      </c>
    </row>
    <row r="17" spans="3:5" ht="19.899999999999999" customHeight="1" x14ac:dyDescent="0.35">
      <c r="C17" s="66" t="s">
        <v>31</v>
      </c>
      <c r="D17" s="175">
        <v>10660</v>
      </c>
      <c r="E17" s="172">
        <v>7460</v>
      </c>
    </row>
    <row r="18" spans="3:5" ht="19.899999999999999" customHeight="1" x14ac:dyDescent="0.35">
      <c r="C18" s="13" t="s">
        <v>33</v>
      </c>
      <c r="D18" s="175">
        <v>3470</v>
      </c>
      <c r="E18" s="172">
        <v>2430</v>
      </c>
    </row>
    <row r="19" spans="3:5" ht="19.899999999999999" customHeight="1" x14ac:dyDescent="0.35">
      <c r="C19" s="13" t="s">
        <v>36</v>
      </c>
      <c r="D19" s="175">
        <v>2900</v>
      </c>
      <c r="E19" s="172">
        <v>2030</v>
      </c>
    </row>
    <row r="20" spans="3:5" ht="19.899999999999999" customHeight="1" x14ac:dyDescent="0.35">
      <c r="C20" s="13" t="s">
        <v>35</v>
      </c>
      <c r="D20" s="175">
        <v>1850</v>
      </c>
      <c r="E20" s="172">
        <v>1300</v>
      </c>
    </row>
    <row r="21" spans="3:5" ht="19.899999999999999" customHeight="1" x14ac:dyDescent="0.35">
      <c r="C21" s="13" t="s">
        <v>34</v>
      </c>
      <c r="D21" s="175">
        <v>5150</v>
      </c>
      <c r="E21" s="172">
        <v>3610</v>
      </c>
    </row>
    <row r="22" spans="3:5" ht="19.899999999999999" customHeight="1" thickBot="1" x14ac:dyDescent="0.4">
      <c r="C22" s="15"/>
      <c r="D22" s="176"/>
      <c r="E22" s="180"/>
    </row>
    <row r="23" spans="3:5" ht="19.899999999999999" customHeight="1" thickBot="1" x14ac:dyDescent="0.4">
      <c r="C23" s="563" t="s">
        <v>38</v>
      </c>
      <c r="D23" s="564"/>
      <c r="E23" s="565"/>
    </row>
    <row r="24" spans="3:5" ht="19.899999999999999" customHeight="1" x14ac:dyDescent="0.35">
      <c r="C24" s="183" t="s">
        <v>255</v>
      </c>
      <c r="D24" s="184">
        <v>3080</v>
      </c>
      <c r="E24" s="185">
        <v>2160</v>
      </c>
    </row>
    <row r="25" spans="3:5" ht="19.899999999999999" customHeight="1" x14ac:dyDescent="0.35">
      <c r="C25" s="2" t="s">
        <v>257</v>
      </c>
      <c r="D25" s="181">
        <v>2700</v>
      </c>
      <c r="E25" s="182">
        <v>1890</v>
      </c>
    </row>
    <row r="26" spans="3:5" ht="19.899999999999999" customHeight="1" x14ac:dyDescent="0.35">
      <c r="C26" s="2" t="s">
        <v>276</v>
      </c>
      <c r="D26" s="181">
        <v>4080</v>
      </c>
      <c r="E26" s="182">
        <v>2860</v>
      </c>
    </row>
    <row r="27" spans="3:5" ht="19.899999999999999" customHeight="1" x14ac:dyDescent="0.35">
      <c r="C27" s="2" t="s">
        <v>277</v>
      </c>
      <c r="D27" s="181">
        <v>3910</v>
      </c>
      <c r="E27" s="182">
        <v>2740</v>
      </c>
    </row>
    <row r="28" spans="3:5" ht="19.899999999999999" customHeight="1" x14ac:dyDescent="0.35">
      <c r="C28" s="2" t="s">
        <v>254</v>
      </c>
      <c r="D28" s="181">
        <v>2220</v>
      </c>
      <c r="E28" s="182">
        <v>1550</v>
      </c>
    </row>
    <row r="29" spans="3:5" ht="19.899999999999999" customHeight="1" x14ac:dyDescent="0.35">
      <c r="C29" s="2" t="s">
        <v>271</v>
      </c>
      <c r="D29" s="181">
        <v>1080</v>
      </c>
      <c r="E29" s="182">
        <v>760</v>
      </c>
    </row>
    <row r="30" spans="3:5" ht="19.899999999999999" customHeight="1" x14ac:dyDescent="0.35">
      <c r="C30" s="2" t="s">
        <v>270</v>
      </c>
      <c r="D30" s="181">
        <v>1600</v>
      </c>
      <c r="E30" s="182">
        <v>1120</v>
      </c>
    </row>
    <row r="31" spans="3:5" ht="19.899999999999999" customHeight="1" x14ac:dyDescent="0.35">
      <c r="C31" s="2" t="s">
        <v>253</v>
      </c>
      <c r="D31" s="181">
        <v>2120</v>
      </c>
      <c r="E31" s="182">
        <v>1480</v>
      </c>
    </row>
    <row r="32" spans="3:5" ht="19.899999999999999" customHeight="1" x14ac:dyDescent="0.35">
      <c r="C32" s="2" t="s">
        <v>272</v>
      </c>
      <c r="D32" s="181">
        <v>1710</v>
      </c>
      <c r="E32" s="182">
        <v>1200</v>
      </c>
    </row>
    <row r="33" spans="3:5" ht="19.899999999999999" customHeight="1" x14ac:dyDescent="0.35">
      <c r="C33" s="2" t="s">
        <v>273</v>
      </c>
      <c r="D33" s="181">
        <v>3900</v>
      </c>
      <c r="E33" s="182">
        <v>2730</v>
      </c>
    </row>
    <row r="34" spans="3:5" ht="19.899999999999999" customHeight="1" x14ac:dyDescent="0.35">
      <c r="C34" s="2" t="s">
        <v>256</v>
      </c>
      <c r="D34" s="181">
        <v>2520</v>
      </c>
      <c r="E34" s="182">
        <v>1770</v>
      </c>
    </row>
    <row r="35" spans="3:5" ht="19.899999999999999" customHeight="1" x14ac:dyDescent="0.35">
      <c r="C35" s="2" t="s">
        <v>56</v>
      </c>
      <c r="D35" s="181">
        <v>1370</v>
      </c>
      <c r="E35" s="182">
        <v>960</v>
      </c>
    </row>
    <row r="36" spans="3:5" ht="19.899999999999999" customHeight="1" x14ac:dyDescent="0.35">
      <c r="C36" s="2" t="s">
        <v>274</v>
      </c>
      <c r="D36" s="181">
        <v>2760</v>
      </c>
      <c r="E36" s="182">
        <v>1940</v>
      </c>
    </row>
    <row r="37" spans="3:5" ht="19.899999999999999" customHeight="1" x14ac:dyDescent="0.35">
      <c r="C37" s="2" t="s">
        <v>275</v>
      </c>
      <c r="D37" s="181">
        <v>3640</v>
      </c>
      <c r="E37" s="182">
        <v>2550</v>
      </c>
    </row>
    <row r="38" spans="3:5" ht="19.899999999999999" customHeight="1" x14ac:dyDescent="0.35">
      <c r="C38" s="2" t="s">
        <v>210</v>
      </c>
      <c r="D38" s="181">
        <v>3630</v>
      </c>
      <c r="E38" s="182">
        <v>2540</v>
      </c>
    </row>
    <row r="39" spans="3:5" ht="19.899999999999999" customHeight="1" x14ac:dyDescent="0.35">
      <c r="C39" s="2" t="s">
        <v>278</v>
      </c>
      <c r="D39" s="181">
        <v>2090</v>
      </c>
      <c r="E39" s="182">
        <v>1470</v>
      </c>
    </row>
    <row r="40" spans="3:5" ht="19.899999999999999" customHeight="1" x14ac:dyDescent="0.35">
      <c r="C40" s="2" t="s">
        <v>279</v>
      </c>
      <c r="D40" s="181">
        <v>2750</v>
      </c>
      <c r="E40" s="182">
        <v>1930</v>
      </c>
    </row>
    <row r="41" spans="3:5" ht="19.899999999999999" customHeight="1" x14ac:dyDescent="0.35">
      <c r="C41" s="2" t="s">
        <v>280</v>
      </c>
      <c r="D41" s="181">
        <v>4270</v>
      </c>
      <c r="E41" s="182">
        <v>2990</v>
      </c>
    </row>
    <row r="42" spans="3:5" ht="19.899999999999999" customHeight="1" x14ac:dyDescent="0.35">
      <c r="C42" s="2" t="s">
        <v>258</v>
      </c>
      <c r="D42" s="181">
        <v>3560</v>
      </c>
      <c r="E42" s="182">
        <v>2490</v>
      </c>
    </row>
    <row r="43" spans="3:5" ht="19.899999999999999" customHeight="1" x14ac:dyDescent="0.35">
      <c r="C43" s="2" t="s">
        <v>259</v>
      </c>
      <c r="D43" s="181">
        <v>6080</v>
      </c>
      <c r="E43" s="182">
        <v>4260</v>
      </c>
    </row>
    <row r="44" spans="3:5" ht="19.899999999999999" customHeight="1" x14ac:dyDescent="0.35">
      <c r="C44" s="2" t="s">
        <v>269</v>
      </c>
      <c r="D44" s="181">
        <v>1510</v>
      </c>
      <c r="E44" s="182">
        <v>1060</v>
      </c>
    </row>
    <row r="45" spans="3:5" ht="19.899999999999999" customHeight="1" x14ac:dyDescent="0.35">
      <c r="C45" s="2" t="s">
        <v>286</v>
      </c>
      <c r="D45" s="181">
        <v>1730</v>
      </c>
      <c r="E45" s="182">
        <v>1210</v>
      </c>
    </row>
    <row r="46" spans="3:5" ht="19.899999999999999" customHeight="1" x14ac:dyDescent="0.35">
      <c r="C46" s="2" t="s">
        <v>287</v>
      </c>
      <c r="D46" s="181">
        <v>2850</v>
      </c>
      <c r="E46" s="182">
        <v>2000</v>
      </c>
    </row>
    <row r="47" spans="3:5" ht="19.899999999999999" customHeight="1" x14ac:dyDescent="0.35">
      <c r="C47" s="2" t="s">
        <v>284</v>
      </c>
      <c r="D47" s="181">
        <v>1080</v>
      </c>
      <c r="E47" s="182">
        <v>760</v>
      </c>
    </row>
    <row r="48" spans="3:5" ht="19.899999999999999" customHeight="1" x14ac:dyDescent="0.35">
      <c r="C48" s="2" t="s">
        <v>285</v>
      </c>
      <c r="D48" s="181">
        <v>1600</v>
      </c>
      <c r="E48" s="182">
        <v>1120</v>
      </c>
    </row>
    <row r="49" spans="3:5" ht="19.899999999999999" customHeight="1" x14ac:dyDescent="0.35">
      <c r="C49" s="2" t="s">
        <v>288</v>
      </c>
      <c r="D49" s="181">
        <v>1210</v>
      </c>
      <c r="E49" s="182">
        <v>850</v>
      </c>
    </row>
    <row r="50" spans="3:5" ht="19.899999999999999" customHeight="1" x14ac:dyDescent="0.35">
      <c r="C50" s="2" t="s">
        <v>268</v>
      </c>
      <c r="D50" s="181">
        <v>3640</v>
      </c>
      <c r="E50" s="182">
        <v>2550</v>
      </c>
    </row>
    <row r="51" spans="3:5" ht="19.899999999999999" customHeight="1" x14ac:dyDescent="0.35">
      <c r="C51" s="2" t="s">
        <v>267</v>
      </c>
      <c r="D51" s="181">
        <v>2570</v>
      </c>
      <c r="E51" s="182">
        <v>1800</v>
      </c>
    </row>
    <row r="52" spans="3:5" ht="19.899999999999999" customHeight="1" x14ac:dyDescent="0.35">
      <c r="C52" s="2" t="s">
        <v>283</v>
      </c>
      <c r="D52" s="181">
        <v>1190</v>
      </c>
      <c r="E52" s="182">
        <v>840</v>
      </c>
    </row>
    <row r="53" spans="3:5" ht="19.899999999999999" customHeight="1" x14ac:dyDescent="0.35">
      <c r="C53" s="2" t="s">
        <v>281</v>
      </c>
      <c r="D53" s="181">
        <v>2550</v>
      </c>
      <c r="E53" s="182">
        <v>1780</v>
      </c>
    </row>
    <row r="54" spans="3:5" ht="19.899999999999999" customHeight="1" x14ac:dyDescent="0.35">
      <c r="C54" s="2" t="s">
        <v>282</v>
      </c>
      <c r="D54" s="181">
        <v>3460</v>
      </c>
      <c r="E54" s="182">
        <v>2420</v>
      </c>
    </row>
    <row r="55" spans="3:5" ht="19.899999999999999" customHeight="1" x14ac:dyDescent="0.35">
      <c r="C55" s="2" t="s">
        <v>266</v>
      </c>
      <c r="D55" s="181">
        <v>1170</v>
      </c>
      <c r="E55" s="182">
        <v>820</v>
      </c>
    </row>
    <row r="56" spans="3:5" ht="19.899999999999999" customHeight="1" x14ac:dyDescent="0.35">
      <c r="C56" s="2" t="s">
        <v>265</v>
      </c>
      <c r="D56" s="181">
        <v>4440</v>
      </c>
      <c r="E56" s="182">
        <v>3110</v>
      </c>
    </row>
    <row r="57" spans="3:5" ht="19.899999999999999" customHeight="1" x14ac:dyDescent="0.35">
      <c r="C57" s="2" t="s">
        <v>264</v>
      </c>
      <c r="D57" s="181">
        <v>1770</v>
      </c>
      <c r="E57" s="182">
        <v>1240</v>
      </c>
    </row>
    <row r="58" spans="3:5" ht="19.899999999999999" customHeight="1" x14ac:dyDescent="0.35">
      <c r="C58" s="2" t="s">
        <v>262</v>
      </c>
      <c r="D58" s="181">
        <v>730</v>
      </c>
      <c r="E58" s="182">
        <v>510</v>
      </c>
    </row>
    <row r="59" spans="3:5" ht="19.899999999999999" customHeight="1" x14ac:dyDescent="0.35">
      <c r="C59" s="2" t="s">
        <v>263</v>
      </c>
      <c r="D59" s="181">
        <v>1200</v>
      </c>
      <c r="E59" s="182">
        <v>840</v>
      </c>
    </row>
    <row r="60" spans="3:5" ht="19.899999999999999" customHeight="1" x14ac:dyDescent="0.35">
      <c r="C60" s="2" t="s">
        <v>261</v>
      </c>
      <c r="D60" s="181">
        <v>14410</v>
      </c>
      <c r="E60" s="182">
        <v>10090</v>
      </c>
    </row>
    <row r="61" spans="3:5" ht="19.899999999999999" customHeight="1" x14ac:dyDescent="0.35">
      <c r="C61" s="2" t="s">
        <v>260</v>
      </c>
      <c r="D61" s="181">
        <v>1210</v>
      </c>
      <c r="E61" s="182">
        <v>850</v>
      </c>
    </row>
    <row r="62" spans="3:5" ht="19.899999999999999" customHeight="1" thickBot="1" x14ac:dyDescent="0.4">
      <c r="E62" s="178"/>
    </row>
    <row r="63" spans="3:5" ht="19.899999999999999" customHeight="1" thickBot="1" x14ac:dyDescent="0.4">
      <c r="C63" s="563" t="s">
        <v>357</v>
      </c>
      <c r="D63" s="564"/>
      <c r="E63" s="565"/>
    </row>
    <row r="64" spans="3:5" ht="19.899999999999999" customHeight="1" x14ac:dyDescent="0.35">
      <c r="C64" s="183" t="s">
        <v>289</v>
      </c>
      <c r="D64" s="184">
        <v>550</v>
      </c>
      <c r="E64" s="185">
        <v>390</v>
      </c>
    </row>
    <row r="65" spans="3:5" ht="19.899999999999999" customHeight="1" x14ac:dyDescent="0.35">
      <c r="C65" s="2" t="s">
        <v>290</v>
      </c>
      <c r="D65" s="181">
        <v>1120</v>
      </c>
      <c r="E65" s="182">
        <v>780</v>
      </c>
    </row>
    <row r="66" spans="3:5" ht="19.899999999999999" customHeight="1" x14ac:dyDescent="0.35">
      <c r="C66" s="2" t="s">
        <v>291</v>
      </c>
      <c r="D66" s="181">
        <v>1770</v>
      </c>
      <c r="E66" s="182">
        <v>1240</v>
      </c>
    </row>
    <row r="67" spans="3:5" ht="19.899999999999999" customHeight="1" x14ac:dyDescent="0.35">
      <c r="C67" s="2" t="s">
        <v>292</v>
      </c>
      <c r="D67" s="181">
        <v>2780</v>
      </c>
      <c r="E67" s="182">
        <v>1950</v>
      </c>
    </row>
    <row r="68" spans="3:5" ht="19.899999999999999" customHeight="1" x14ac:dyDescent="0.35">
      <c r="C68" s="2" t="s">
        <v>293</v>
      </c>
      <c r="D68" s="181">
        <v>1280</v>
      </c>
      <c r="E68" s="182">
        <v>900</v>
      </c>
    </row>
    <row r="69" spans="3:5" ht="19.899999999999999" customHeight="1" x14ac:dyDescent="0.35">
      <c r="C69" s="2" t="s">
        <v>294</v>
      </c>
      <c r="D69" s="181">
        <v>1840</v>
      </c>
      <c r="E69" s="182">
        <v>1290</v>
      </c>
    </row>
    <row r="70" spans="3:5" ht="19.899999999999999" customHeight="1" x14ac:dyDescent="0.35">
      <c r="C70" s="2" t="s">
        <v>295</v>
      </c>
      <c r="D70" s="181">
        <v>3030</v>
      </c>
      <c r="E70" s="182">
        <v>2120</v>
      </c>
    </row>
    <row r="71" spans="3:5" ht="19.899999999999999" customHeight="1" x14ac:dyDescent="0.35">
      <c r="C71" s="2" t="s">
        <v>296</v>
      </c>
      <c r="D71" s="181">
        <v>5310</v>
      </c>
      <c r="E71" s="182">
        <v>3720</v>
      </c>
    </row>
    <row r="72" spans="3:5" ht="19.899999999999999" customHeight="1" thickBot="1" x14ac:dyDescent="0.4">
      <c r="C72" s="186" t="s">
        <v>297</v>
      </c>
      <c r="D72" s="187">
        <v>9040</v>
      </c>
      <c r="E72" s="188">
        <v>6330</v>
      </c>
    </row>
    <row r="73" spans="3:5" ht="19.899999999999999" customHeight="1" x14ac:dyDescent="0.35">
      <c r="C73" s="183" t="s">
        <v>298</v>
      </c>
      <c r="D73" s="184">
        <v>520</v>
      </c>
      <c r="E73" s="185">
        <v>360</v>
      </c>
    </row>
    <row r="74" spans="3:5" ht="19.899999999999999" customHeight="1" x14ac:dyDescent="0.35">
      <c r="C74" s="2" t="s">
        <v>299</v>
      </c>
      <c r="D74" s="181">
        <v>1640</v>
      </c>
      <c r="E74" s="182">
        <v>1150</v>
      </c>
    </row>
    <row r="75" spans="3:5" ht="19.899999999999999" customHeight="1" x14ac:dyDescent="0.35">
      <c r="C75" s="2" t="s">
        <v>341</v>
      </c>
      <c r="D75" s="181">
        <v>2590</v>
      </c>
      <c r="E75" s="182">
        <v>1820</v>
      </c>
    </row>
    <row r="76" spans="3:5" ht="19.899999999999999" customHeight="1" x14ac:dyDescent="0.35">
      <c r="C76" s="2" t="s">
        <v>300</v>
      </c>
      <c r="D76" s="181">
        <v>980</v>
      </c>
      <c r="E76" s="182">
        <v>690</v>
      </c>
    </row>
    <row r="77" spans="3:5" ht="19.899999999999999" customHeight="1" x14ac:dyDescent="0.35">
      <c r="C77" s="2" t="s">
        <v>335</v>
      </c>
      <c r="D77" s="181">
        <v>900</v>
      </c>
      <c r="E77" s="182">
        <v>630</v>
      </c>
    </row>
    <row r="78" spans="3:5" ht="19.899999999999999" customHeight="1" thickBot="1" x14ac:dyDescent="0.4">
      <c r="C78" s="186" t="s">
        <v>336</v>
      </c>
      <c r="D78" s="187">
        <v>1730</v>
      </c>
      <c r="E78" s="188">
        <v>1210</v>
      </c>
    </row>
    <row r="79" spans="3:5" ht="19.899999999999999" customHeight="1" x14ac:dyDescent="0.35">
      <c r="C79" s="183" t="s">
        <v>184</v>
      </c>
      <c r="D79" s="184">
        <v>680</v>
      </c>
      <c r="E79" s="185">
        <v>480</v>
      </c>
    </row>
    <row r="80" spans="3:5" ht="19.899999999999999" customHeight="1" x14ac:dyDescent="0.35">
      <c r="C80" s="2" t="s">
        <v>185</v>
      </c>
      <c r="D80" s="181">
        <v>1070</v>
      </c>
      <c r="E80" s="182">
        <v>750</v>
      </c>
    </row>
    <row r="81" spans="3:5" ht="19.899999999999999" customHeight="1" x14ac:dyDescent="0.35">
      <c r="C81" s="2" t="s">
        <v>186</v>
      </c>
      <c r="D81" s="181">
        <v>2490</v>
      </c>
      <c r="E81" s="182">
        <v>1740</v>
      </c>
    </row>
    <row r="82" spans="3:5" ht="19.899999999999999" customHeight="1" x14ac:dyDescent="0.35">
      <c r="C82" s="2" t="s">
        <v>333</v>
      </c>
      <c r="D82" s="181">
        <v>690</v>
      </c>
      <c r="E82" s="182">
        <v>480</v>
      </c>
    </row>
    <row r="83" spans="3:5" ht="19.899999999999999" customHeight="1" x14ac:dyDescent="0.35">
      <c r="C83" s="2" t="s">
        <v>334</v>
      </c>
      <c r="D83" s="181">
        <v>1460</v>
      </c>
      <c r="E83" s="182">
        <v>1020</v>
      </c>
    </row>
    <row r="84" spans="3:5" ht="19.899999999999999" customHeight="1" x14ac:dyDescent="0.35">
      <c r="C84" s="2" t="s">
        <v>199</v>
      </c>
      <c r="D84" s="181">
        <v>4280</v>
      </c>
      <c r="E84" s="182">
        <v>3000</v>
      </c>
    </row>
    <row r="85" spans="3:5" ht="19.899999999999999" customHeight="1" thickBot="1" x14ac:dyDescent="0.4">
      <c r="E85" s="178"/>
    </row>
    <row r="86" spans="3:5" ht="19.899999999999999" customHeight="1" thickBot="1" x14ac:dyDescent="0.4">
      <c r="C86" s="563" t="s">
        <v>356</v>
      </c>
      <c r="D86" s="564"/>
      <c r="E86" s="565"/>
    </row>
    <row r="87" spans="3:5" ht="19.899999999999999" customHeight="1" x14ac:dyDescent="0.35">
      <c r="C87" s="183" t="s">
        <v>225</v>
      </c>
      <c r="D87" s="184">
        <v>1530</v>
      </c>
      <c r="E87" s="185">
        <v>1070</v>
      </c>
    </row>
    <row r="88" spans="3:5" ht="19.899999999999999" customHeight="1" x14ac:dyDescent="0.35">
      <c r="C88" s="2" t="s">
        <v>301</v>
      </c>
      <c r="D88" s="181">
        <v>1430</v>
      </c>
      <c r="E88" s="182">
        <v>1000</v>
      </c>
    </row>
    <row r="89" spans="3:5" ht="19.899999999999999" customHeight="1" x14ac:dyDescent="0.35">
      <c r="C89" s="2" t="s">
        <v>302</v>
      </c>
      <c r="D89" s="181">
        <v>1680</v>
      </c>
      <c r="E89" s="182">
        <v>1180</v>
      </c>
    </row>
    <row r="90" spans="3:5" ht="19.899999999999999" customHeight="1" x14ac:dyDescent="0.35">
      <c r="C90" s="2" t="s">
        <v>303</v>
      </c>
      <c r="D90" s="181">
        <v>1680</v>
      </c>
      <c r="E90" s="182">
        <v>1180</v>
      </c>
    </row>
    <row r="91" spans="3:5" ht="19.899999999999999" customHeight="1" x14ac:dyDescent="0.35">
      <c r="C91" s="2" t="s">
        <v>304</v>
      </c>
      <c r="D91" s="181">
        <v>1680</v>
      </c>
      <c r="E91" s="182">
        <v>1180</v>
      </c>
    </row>
    <row r="92" spans="3:5" ht="19.899999999999999" customHeight="1" x14ac:dyDescent="0.35">
      <c r="C92" s="2" t="s">
        <v>305</v>
      </c>
      <c r="D92" s="181">
        <v>1680</v>
      </c>
      <c r="E92" s="182">
        <v>1180</v>
      </c>
    </row>
    <row r="93" spans="3:5" ht="19.899999999999999" customHeight="1" x14ac:dyDescent="0.35">
      <c r="C93" s="2" t="s">
        <v>306</v>
      </c>
      <c r="D93" s="181">
        <v>1680</v>
      </c>
      <c r="E93" s="182">
        <v>1180</v>
      </c>
    </row>
    <row r="94" spans="3:5" ht="19.899999999999999" customHeight="1" x14ac:dyDescent="0.35">
      <c r="C94" s="2" t="s">
        <v>307</v>
      </c>
      <c r="D94" s="181">
        <v>1680</v>
      </c>
      <c r="E94" s="182">
        <v>1180</v>
      </c>
    </row>
    <row r="95" spans="3:5" ht="19.899999999999999" customHeight="1" x14ac:dyDescent="0.35">
      <c r="C95" s="2" t="s">
        <v>308</v>
      </c>
      <c r="D95" s="181">
        <v>1680</v>
      </c>
      <c r="E95" s="182">
        <v>1180</v>
      </c>
    </row>
    <row r="96" spans="3:5" ht="19.899999999999999" customHeight="1" x14ac:dyDescent="0.35">
      <c r="C96" s="2" t="s">
        <v>309</v>
      </c>
      <c r="D96" s="181">
        <v>1680</v>
      </c>
      <c r="E96" s="182">
        <v>1180</v>
      </c>
    </row>
    <row r="97" spans="3:5" ht="19.899999999999999" customHeight="1" x14ac:dyDescent="0.35">
      <c r="C97" s="2" t="s">
        <v>6</v>
      </c>
      <c r="D97" s="181">
        <v>1800</v>
      </c>
      <c r="E97" s="182">
        <v>1260</v>
      </c>
    </row>
    <row r="98" spans="3:5" ht="19.899999999999999" customHeight="1" x14ac:dyDescent="0.35">
      <c r="C98" s="2" t="s">
        <v>7</v>
      </c>
      <c r="D98" s="181">
        <v>2790</v>
      </c>
      <c r="E98" s="182">
        <v>1950</v>
      </c>
    </row>
    <row r="99" spans="3:5" ht="19.899999999999999" customHeight="1" x14ac:dyDescent="0.35">
      <c r="C99" s="2" t="s">
        <v>8</v>
      </c>
      <c r="D99" s="181">
        <v>1430</v>
      </c>
      <c r="E99" s="182">
        <v>1000</v>
      </c>
    </row>
    <row r="100" spans="3:5" ht="19.899999999999999" customHeight="1" thickBot="1" x14ac:dyDescent="0.4">
      <c r="E100" s="178"/>
    </row>
    <row r="101" spans="3:5" ht="19.899999999999999" customHeight="1" thickBot="1" x14ac:dyDescent="0.4">
      <c r="C101" s="563" t="s">
        <v>114</v>
      </c>
      <c r="D101" s="564"/>
      <c r="E101" s="565"/>
    </row>
    <row r="102" spans="3:5" ht="19.899999999999999" customHeight="1" x14ac:dyDescent="0.35">
      <c r="C102" s="183" t="s">
        <v>342</v>
      </c>
      <c r="D102" s="184">
        <v>5700</v>
      </c>
      <c r="E102" s="185">
        <v>3990</v>
      </c>
    </row>
    <row r="103" spans="3:5" ht="19.899999999999999" customHeight="1" x14ac:dyDescent="0.35">
      <c r="C103" s="2" t="s">
        <v>316</v>
      </c>
      <c r="D103" s="181">
        <v>5070</v>
      </c>
      <c r="E103" s="182">
        <v>3550</v>
      </c>
    </row>
    <row r="104" spans="3:5" ht="19.899999999999999" customHeight="1" x14ac:dyDescent="0.35">
      <c r="C104" s="2" t="s">
        <v>317</v>
      </c>
      <c r="D104" s="181">
        <v>3180</v>
      </c>
      <c r="E104" s="182">
        <v>2230</v>
      </c>
    </row>
    <row r="105" spans="3:5" ht="19.899999999999999" customHeight="1" x14ac:dyDescent="0.35">
      <c r="C105" s="2" t="s">
        <v>324</v>
      </c>
      <c r="D105" s="181">
        <v>3430</v>
      </c>
      <c r="E105" s="182">
        <v>2400</v>
      </c>
    </row>
    <row r="106" spans="3:5" ht="19.899999999999999" customHeight="1" x14ac:dyDescent="0.35">
      <c r="C106" s="2" t="s">
        <v>120</v>
      </c>
      <c r="D106" s="181">
        <v>6100</v>
      </c>
      <c r="E106" s="182">
        <v>4270</v>
      </c>
    </row>
    <row r="107" spans="3:5" ht="19.899999999999999" customHeight="1" x14ac:dyDescent="0.35">
      <c r="C107" s="2" t="s">
        <v>121</v>
      </c>
      <c r="D107" s="181">
        <v>5640</v>
      </c>
      <c r="E107" s="182">
        <v>3950</v>
      </c>
    </row>
    <row r="108" spans="3:5" ht="19.899999999999999" customHeight="1" x14ac:dyDescent="0.35">
      <c r="C108" s="2" t="s">
        <v>318</v>
      </c>
      <c r="D108" s="181">
        <v>3380</v>
      </c>
      <c r="E108" s="182">
        <v>2360</v>
      </c>
    </row>
    <row r="109" spans="3:5" ht="19.899999999999999" customHeight="1" x14ac:dyDescent="0.35">
      <c r="C109" s="2" t="s">
        <v>227</v>
      </c>
      <c r="D109" s="181">
        <v>6250</v>
      </c>
      <c r="E109" s="182">
        <v>4380</v>
      </c>
    </row>
    <row r="110" spans="3:5" ht="19.899999999999999" customHeight="1" x14ac:dyDescent="0.35">
      <c r="C110" s="2" t="s">
        <v>350</v>
      </c>
      <c r="D110" s="181">
        <v>7910</v>
      </c>
      <c r="E110" s="182">
        <v>5540</v>
      </c>
    </row>
    <row r="111" spans="3:5" ht="19.899999999999999" customHeight="1" x14ac:dyDescent="0.35">
      <c r="C111" s="2" t="s">
        <v>128</v>
      </c>
      <c r="D111" s="181">
        <v>3980</v>
      </c>
      <c r="E111" s="182">
        <v>2780</v>
      </c>
    </row>
    <row r="112" spans="3:5" ht="19.899999999999999" customHeight="1" x14ac:dyDescent="0.35">
      <c r="C112" s="2" t="s">
        <v>343</v>
      </c>
      <c r="D112" s="181">
        <v>4780</v>
      </c>
      <c r="E112" s="182">
        <v>3350</v>
      </c>
    </row>
    <row r="113" spans="3:5" ht="19.899999999999999" customHeight="1" x14ac:dyDescent="0.35">
      <c r="C113" s="2" t="s">
        <v>130</v>
      </c>
      <c r="D113" s="181">
        <v>1680</v>
      </c>
      <c r="E113" s="182">
        <v>1180</v>
      </c>
    </row>
    <row r="114" spans="3:5" ht="19.899999999999999" customHeight="1" x14ac:dyDescent="0.35">
      <c r="C114" s="2" t="s">
        <v>345</v>
      </c>
      <c r="D114" s="181">
        <v>1420</v>
      </c>
      <c r="E114" s="182">
        <v>1000</v>
      </c>
    </row>
    <row r="115" spans="3:5" ht="19.899999999999999" customHeight="1" x14ac:dyDescent="0.35">
      <c r="C115" s="2" t="s">
        <v>132</v>
      </c>
      <c r="D115" s="181">
        <v>2450</v>
      </c>
      <c r="E115" s="182">
        <v>1720</v>
      </c>
    </row>
    <row r="116" spans="3:5" ht="19.899999999999999" customHeight="1" x14ac:dyDescent="0.35">
      <c r="C116" s="2" t="s">
        <v>133</v>
      </c>
      <c r="D116" s="181">
        <v>3500</v>
      </c>
      <c r="E116" s="182">
        <v>2450</v>
      </c>
    </row>
    <row r="117" spans="3:5" ht="19.899999999999999" customHeight="1" x14ac:dyDescent="0.35">
      <c r="C117" s="2" t="s">
        <v>323</v>
      </c>
      <c r="D117" s="181">
        <v>2520</v>
      </c>
      <c r="E117" s="182">
        <v>1770</v>
      </c>
    </row>
    <row r="118" spans="3:5" ht="19.899999999999999" customHeight="1" x14ac:dyDescent="0.35">
      <c r="C118" s="2" t="s">
        <v>322</v>
      </c>
      <c r="D118" s="181">
        <v>5830</v>
      </c>
      <c r="E118" s="182">
        <v>4080</v>
      </c>
    </row>
    <row r="119" spans="3:5" ht="19.899999999999999" customHeight="1" x14ac:dyDescent="0.35">
      <c r="C119" s="2" t="s">
        <v>134</v>
      </c>
      <c r="D119" s="181">
        <v>4730</v>
      </c>
      <c r="E119" s="182">
        <v>3310</v>
      </c>
    </row>
    <row r="120" spans="3:5" ht="19.899999999999999" customHeight="1" x14ac:dyDescent="0.35">
      <c r="C120" s="2" t="s">
        <v>135</v>
      </c>
      <c r="D120" s="181">
        <v>3050</v>
      </c>
      <c r="E120" s="182">
        <v>2130</v>
      </c>
    </row>
    <row r="121" spans="3:5" ht="19.899999999999999" customHeight="1" x14ac:dyDescent="0.35">
      <c r="C121" s="2" t="s">
        <v>136</v>
      </c>
      <c r="D121" s="181">
        <v>4760</v>
      </c>
      <c r="E121" s="182">
        <v>3330</v>
      </c>
    </row>
    <row r="122" spans="3:5" ht="19.899999999999999" customHeight="1" x14ac:dyDescent="0.35">
      <c r="C122" s="2" t="s">
        <v>344</v>
      </c>
      <c r="D122" s="181">
        <v>1070</v>
      </c>
      <c r="E122" s="182">
        <v>750</v>
      </c>
    </row>
    <row r="123" spans="3:5" ht="19.899999999999999" customHeight="1" x14ac:dyDescent="0.35">
      <c r="C123" s="2" t="s">
        <v>233</v>
      </c>
      <c r="D123" s="181">
        <v>2700</v>
      </c>
      <c r="E123" s="182">
        <v>1890</v>
      </c>
    </row>
    <row r="124" spans="3:5" ht="19.899999999999999" customHeight="1" x14ac:dyDescent="0.35">
      <c r="C124" s="2" t="s">
        <v>138</v>
      </c>
      <c r="D124" s="181">
        <v>4120</v>
      </c>
      <c r="E124" s="182">
        <v>2890</v>
      </c>
    </row>
    <row r="125" spans="3:5" ht="19.899999999999999" customHeight="1" x14ac:dyDescent="0.35">
      <c r="C125" s="2" t="s">
        <v>228</v>
      </c>
      <c r="D125" s="181">
        <v>4330</v>
      </c>
      <c r="E125" s="182">
        <v>3030</v>
      </c>
    </row>
    <row r="126" spans="3:5" ht="19.899999999999999" customHeight="1" x14ac:dyDescent="0.35">
      <c r="C126" s="2" t="s">
        <v>321</v>
      </c>
      <c r="D126" s="181">
        <v>5590</v>
      </c>
      <c r="E126" s="182">
        <v>3910</v>
      </c>
    </row>
    <row r="127" spans="3:5" ht="19.899999999999999" customHeight="1" x14ac:dyDescent="0.35">
      <c r="C127" s="2" t="s">
        <v>320</v>
      </c>
      <c r="D127" s="181">
        <v>3710</v>
      </c>
      <c r="E127" s="182">
        <v>2600</v>
      </c>
    </row>
    <row r="128" spans="3:5" ht="19.899999999999999" customHeight="1" x14ac:dyDescent="0.35">
      <c r="C128" s="2" t="s">
        <v>319</v>
      </c>
      <c r="D128" s="181">
        <v>3190</v>
      </c>
      <c r="E128" s="182">
        <v>2230</v>
      </c>
    </row>
    <row r="129" spans="3:5" ht="19.899999999999999" customHeight="1" thickBot="1" x14ac:dyDescent="0.4">
      <c r="E129" s="178"/>
    </row>
    <row r="130" spans="3:5" ht="19.899999999999999" customHeight="1" thickBot="1" x14ac:dyDescent="0.4">
      <c r="C130" s="563" t="s">
        <v>9</v>
      </c>
      <c r="D130" s="564"/>
      <c r="E130" s="565"/>
    </row>
    <row r="131" spans="3:5" ht="19.899999999999999" customHeight="1" x14ac:dyDescent="0.35">
      <c r="C131" s="183" t="s">
        <v>311</v>
      </c>
      <c r="D131" s="184">
        <v>1480</v>
      </c>
      <c r="E131" s="185">
        <v>1040</v>
      </c>
    </row>
    <row r="132" spans="3:5" ht="19.899999999999999" customHeight="1" x14ac:dyDescent="0.35">
      <c r="C132" s="2" t="s">
        <v>314</v>
      </c>
      <c r="D132" s="181">
        <v>1230</v>
      </c>
      <c r="E132" s="182">
        <v>860</v>
      </c>
    </row>
    <row r="133" spans="3:5" ht="19.899999999999999" customHeight="1" x14ac:dyDescent="0.35">
      <c r="C133" s="2" t="s">
        <v>12</v>
      </c>
      <c r="D133" s="181">
        <v>1630</v>
      </c>
      <c r="E133" s="182">
        <v>1140</v>
      </c>
    </row>
    <row r="134" spans="3:5" ht="19.899999999999999" customHeight="1" x14ac:dyDescent="0.35">
      <c r="C134" s="2" t="s">
        <v>310</v>
      </c>
      <c r="D134" s="181">
        <v>980</v>
      </c>
      <c r="E134" s="182">
        <v>690</v>
      </c>
    </row>
    <row r="135" spans="3:5" ht="19.899999999999999" customHeight="1" x14ac:dyDescent="0.35">
      <c r="C135" s="2" t="s">
        <v>312</v>
      </c>
      <c r="D135" s="181">
        <v>1580</v>
      </c>
      <c r="E135" s="182">
        <v>1110</v>
      </c>
    </row>
    <row r="136" spans="3:5" ht="19.899999999999999" customHeight="1" x14ac:dyDescent="0.35">
      <c r="C136" s="2" t="s">
        <v>315</v>
      </c>
      <c r="D136" s="181">
        <v>5250</v>
      </c>
      <c r="E136" s="182">
        <v>3680</v>
      </c>
    </row>
    <row r="137" spans="3:5" ht="19.899999999999999" customHeight="1" x14ac:dyDescent="0.35">
      <c r="C137" s="2" t="s">
        <v>15</v>
      </c>
      <c r="D137" s="181">
        <v>3000</v>
      </c>
      <c r="E137" s="182">
        <v>2100</v>
      </c>
    </row>
    <row r="138" spans="3:5" ht="19.899999999999999" customHeight="1" x14ac:dyDescent="0.35">
      <c r="C138" s="2" t="s">
        <v>313</v>
      </c>
      <c r="D138" s="181">
        <v>1980</v>
      </c>
      <c r="E138" s="182">
        <v>1390</v>
      </c>
    </row>
    <row r="139" spans="3:5" ht="19.899999999999999" customHeight="1" thickBot="1" x14ac:dyDescent="0.4">
      <c r="E139" s="178"/>
    </row>
    <row r="140" spans="3:5" ht="19.899999999999999" customHeight="1" thickBot="1" x14ac:dyDescent="0.4">
      <c r="C140" s="563" t="s">
        <v>142</v>
      </c>
      <c r="D140" s="564"/>
      <c r="E140" s="565"/>
    </row>
    <row r="141" spans="3:5" ht="19.899999999999999" customHeight="1" x14ac:dyDescent="0.35">
      <c r="C141" s="183" t="s">
        <v>145</v>
      </c>
      <c r="D141" s="184">
        <v>3980</v>
      </c>
      <c r="E141" s="185">
        <v>2790</v>
      </c>
    </row>
    <row r="142" spans="3:5" ht="19.899999999999999" customHeight="1" x14ac:dyDescent="0.35">
      <c r="C142" s="2" t="s">
        <v>325</v>
      </c>
      <c r="D142" s="181">
        <v>2000</v>
      </c>
      <c r="E142" s="182">
        <v>1400</v>
      </c>
    </row>
    <row r="143" spans="3:5" ht="19.899999999999999" customHeight="1" x14ac:dyDescent="0.35">
      <c r="C143" s="2" t="s">
        <v>146</v>
      </c>
      <c r="D143" s="181">
        <v>3380</v>
      </c>
      <c r="E143" s="182">
        <v>2370</v>
      </c>
    </row>
    <row r="144" spans="3:5" ht="19.899999999999999" customHeight="1" x14ac:dyDescent="0.35">
      <c r="C144" s="2" t="s">
        <v>148</v>
      </c>
      <c r="D144" s="181">
        <v>2410</v>
      </c>
      <c r="E144" s="182">
        <v>1690</v>
      </c>
    </row>
    <row r="145" spans="3:5" ht="19.899999999999999" customHeight="1" x14ac:dyDescent="0.35">
      <c r="C145" s="2" t="s">
        <v>203</v>
      </c>
      <c r="D145" s="181">
        <v>2000</v>
      </c>
      <c r="E145" s="182">
        <v>1400</v>
      </c>
    </row>
    <row r="146" spans="3:5" ht="19.899999999999999" customHeight="1" x14ac:dyDescent="0.35">
      <c r="C146" s="2" t="s">
        <v>337</v>
      </c>
      <c r="D146" s="181">
        <v>900</v>
      </c>
      <c r="E146" s="182">
        <v>630</v>
      </c>
    </row>
    <row r="147" spans="3:5" ht="19.899999999999999" customHeight="1" x14ac:dyDescent="0.35">
      <c r="C147" s="2" t="s">
        <v>338</v>
      </c>
      <c r="D147" s="181">
        <v>1730</v>
      </c>
      <c r="E147" s="182">
        <v>1210</v>
      </c>
    </row>
    <row r="148" spans="3:5" ht="19.899999999999999" customHeight="1" x14ac:dyDescent="0.35">
      <c r="C148" s="2" t="s">
        <v>155</v>
      </c>
      <c r="D148" s="181">
        <v>3300</v>
      </c>
      <c r="E148" s="182">
        <v>2310</v>
      </c>
    </row>
    <row r="149" spans="3:5" ht="19.899999999999999" customHeight="1" x14ac:dyDescent="0.35">
      <c r="C149" s="2" t="s">
        <v>156</v>
      </c>
      <c r="D149" s="181">
        <v>2330</v>
      </c>
      <c r="E149" s="182">
        <v>1630</v>
      </c>
    </row>
    <row r="150" spans="3:5" ht="19.899999999999999" customHeight="1" x14ac:dyDescent="0.35">
      <c r="C150" s="2" t="s">
        <v>331</v>
      </c>
      <c r="D150" s="181">
        <v>2070</v>
      </c>
      <c r="E150" s="182">
        <v>1450</v>
      </c>
    </row>
    <row r="151" spans="3:5" ht="19.899999999999999" customHeight="1" x14ac:dyDescent="0.35">
      <c r="C151" s="2" t="s">
        <v>330</v>
      </c>
      <c r="D151" s="181">
        <v>1240</v>
      </c>
      <c r="E151" s="182">
        <v>870</v>
      </c>
    </row>
    <row r="152" spans="3:5" ht="19.899999999999999" customHeight="1" x14ac:dyDescent="0.35">
      <c r="C152" s="2" t="s">
        <v>329</v>
      </c>
      <c r="D152" s="181">
        <v>1880</v>
      </c>
      <c r="E152" s="182">
        <v>1320</v>
      </c>
    </row>
    <row r="153" spans="3:5" ht="19.899999999999999" customHeight="1" x14ac:dyDescent="0.35">
      <c r="C153" s="2" t="s">
        <v>327</v>
      </c>
      <c r="D153" s="181">
        <v>1310</v>
      </c>
      <c r="E153" s="182">
        <v>920</v>
      </c>
    </row>
    <row r="154" spans="3:5" ht="19.899999999999999" customHeight="1" x14ac:dyDescent="0.35">
      <c r="C154" s="2" t="s">
        <v>328</v>
      </c>
      <c r="D154" s="181">
        <v>2120</v>
      </c>
      <c r="E154" s="182">
        <v>1480</v>
      </c>
    </row>
    <row r="155" spans="3:5" ht="19.899999999999999" customHeight="1" x14ac:dyDescent="0.35">
      <c r="C155" s="2" t="s">
        <v>164</v>
      </c>
      <c r="D155" s="181">
        <v>1310</v>
      </c>
      <c r="E155" s="182">
        <v>920</v>
      </c>
    </row>
    <row r="156" spans="3:5" ht="19.899999999999999" customHeight="1" x14ac:dyDescent="0.35">
      <c r="C156" s="2" t="s">
        <v>165</v>
      </c>
      <c r="D156" s="181">
        <v>2310</v>
      </c>
      <c r="E156" s="182">
        <v>1620</v>
      </c>
    </row>
    <row r="157" spans="3:5" ht="19.899999999999999" customHeight="1" x14ac:dyDescent="0.35">
      <c r="C157" s="2" t="s">
        <v>354</v>
      </c>
      <c r="D157" s="181">
        <v>1380</v>
      </c>
      <c r="E157" s="182">
        <v>970</v>
      </c>
    </row>
    <row r="158" spans="3:5" ht="19.899999999999999" customHeight="1" x14ac:dyDescent="0.35">
      <c r="C158" s="2" t="s">
        <v>353</v>
      </c>
      <c r="D158" s="181">
        <v>750</v>
      </c>
      <c r="E158" s="182">
        <v>530</v>
      </c>
    </row>
    <row r="159" spans="3:5" ht="19.899999999999999" customHeight="1" x14ac:dyDescent="0.35">
      <c r="C159" s="2" t="s">
        <v>352</v>
      </c>
      <c r="D159" s="181">
        <v>780</v>
      </c>
      <c r="E159" s="182">
        <v>550</v>
      </c>
    </row>
    <row r="160" spans="3:5" ht="19.899999999999999" customHeight="1" x14ac:dyDescent="0.35">
      <c r="C160" s="2" t="s">
        <v>169</v>
      </c>
      <c r="D160" s="181">
        <v>1140</v>
      </c>
      <c r="E160" s="182">
        <v>800</v>
      </c>
    </row>
    <row r="161" spans="3:5" ht="19.899999999999999" customHeight="1" x14ac:dyDescent="0.35">
      <c r="C161" s="2" t="s">
        <v>149</v>
      </c>
      <c r="D161" s="181">
        <v>1500</v>
      </c>
      <c r="E161" s="182">
        <v>1050</v>
      </c>
    </row>
    <row r="162" spans="3:5" ht="19.899999999999999" customHeight="1" x14ac:dyDescent="0.35">
      <c r="C162" s="2" t="s">
        <v>162</v>
      </c>
      <c r="D162" s="181">
        <v>1450</v>
      </c>
      <c r="E162" s="182">
        <v>1020</v>
      </c>
    </row>
    <row r="163" spans="3:5" ht="19.899999999999999" customHeight="1" x14ac:dyDescent="0.35">
      <c r="C163" s="2" t="s">
        <v>207</v>
      </c>
      <c r="D163" s="181">
        <v>11300</v>
      </c>
      <c r="E163" s="182">
        <v>7910</v>
      </c>
    </row>
    <row r="164" spans="3:5" ht="19.899999999999999" customHeight="1" x14ac:dyDescent="0.35">
      <c r="C164" s="2" t="s">
        <v>166</v>
      </c>
      <c r="D164" s="181">
        <v>12310</v>
      </c>
      <c r="E164" s="182">
        <v>8620</v>
      </c>
    </row>
    <row r="165" spans="3:5" ht="19.899999999999999" customHeight="1" x14ac:dyDescent="0.35">
      <c r="C165" s="2" t="s">
        <v>346</v>
      </c>
      <c r="D165" s="181">
        <v>2250</v>
      </c>
      <c r="E165" s="182">
        <v>1450</v>
      </c>
    </row>
    <row r="166" spans="3:5" ht="19.899999999999999" customHeight="1" x14ac:dyDescent="0.35">
      <c r="C166" s="2" t="s">
        <v>347</v>
      </c>
      <c r="D166" s="181">
        <v>2250</v>
      </c>
      <c r="E166" s="182">
        <v>1450</v>
      </c>
    </row>
    <row r="167" spans="3:5" ht="19.899999999999999" customHeight="1" x14ac:dyDescent="0.35">
      <c r="C167" s="2" t="s">
        <v>348</v>
      </c>
      <c r="D167" s="181">
        <v>2250</v>
      </c>
      <c r="E167" s="182">
        <v>1450</v>
      </c>
    </row>
    <row r="168" spans="3:5" ht="19.899999999999999" customHeight="1" x14ac:dyDescent="0.35">
      <c r="C168" s="2" t="s">
        <v>351</v>
      </c>
      <c r="D168" s="181">
        <v>1810</v>
      </c>
      <c r="E168" s="182">
        <v>1270</v>
      </c>
    </row>
    <row r="169" spans="3:5" ht="19.899999999999999" customHeight="1" x14ac:dyDescent="0.35">
      <c r="C169" s="2" t="s">
        <v>326</v>
      </c>
      <c r="D169" s="181"/>
      <c r="E169" s="182"/>
    </row>
    <row r="170" spans="3:5" ht="19.899999999999999" customHeight="1" x14ac:dyDescent="0.35">
      <c r="C170" s="2" t="s">
        <v>205</v>
      </c>
      <c r="D170" s="181">
        <v>1050</v>
      </c>
      <c r="E170" s="182">
        <v>740</v>
      </c>
    </row>
    <row r="171" spans="3:5" ht="19.899999999999999" customHeight="1" x14ac:dyDescent="0.35">
      <c r="C171" s="2" t="s">
        <v>204</v>
      </c>
      <c r="D171" s="181">
        <v>1500</v>
      </c>
      <c r="E171" s="182">
        <v>1050</v>
      </c>
    </row>
    <row r="172" spans="3:5" ht="19.899999999999999" customHeight="1" x14ac:dyDescent="0.35">
      <c r="E172" s="178"/>
    </row>
    <row r="173" spans="3:5" ht="19.899999999999999" customHeight="1" x14ac:dyDescent="0.35">
      <c r="E173" s="178"/>
    </row>
    <row r="174" spans="3:5" ht="19.899999999999999" customHeight="1" x14ac:dyDescent="0.35">
      <c r="E174" s="178"/>
    </row>
    <row r="175" spans="3:5" ht="19.899999999999999" customHeight="1" x14ac:dyDescent="0.35">
      <c r="E175" s="178"/>
    </row>
    <row r="176" spans="3:5" ht="19.899999999999999" customHeight="1" x14ac:dyDescent="0.35">
      <c r="E176" s="178"/>
    </row>
    <row r="177" spans="5:5" ht="19.899999999999999" customHeight="1" x14ac:dyDescent="0.35">
      <c r="E177" s="178"/>
    </row>
    <row r="178" spans="5:5" ht="19.899999999999999" customHeight="1" x14ac:dyDescent="0.35">
      <c r="E178" s="178"/>
    </row>
    <row r="179" spans="5:5" ht="19.899999999999999" customHeight="1" x14ac:dyDescent="0.35">
      <c r="E179" s="178"/>
    </row>
    <row r="180" spans="5:5" ht="19.899999999999999" customHeight="1" x14ac:dyDescent="0.35">
      <c r="E180" s="178"/>
    </row>
    <row r="181" spans="5:5" ht="19.899999999999999" customHeight="1" x14ac:dyDescent="0.35">
      <c r="E181" s="178"/>
    </row>
    <row r="182" spans="5:5" ht="19.899999999999999" customHeight="1" x14ac:dyDescent="0.35">
      <c r="E182" s="178"/>
    </row>
    <row r="183" spans="5:5" ht="19.899999999999999" customHeight="1" x14ac:dyDescent="0.35">
      <c r="E183" s="178"/>
    </row>
    <row r="184" spans="5:5" ht="19.899999999999999" customHeight="1" x14ac:dyDescent="0.35">
      <c r="E184" s="178"/>
    </row>
  </sheetData>
  <mergeCells count="8">
    <mergeCell ref="C101:E101"/>
    <mergeCell ref="C130:E130"/>
    <mergeCell ref="C140:E140"/>
    <mergeCell ref="C2:E2"/>
    <mergeCell ref="C4:E4"/>
    <mergeCell ref="C23:E23"/>
    <mergeCell ref="C63:E63"/>
    <mergeCell ref="C86:E86"/>
  </mergeCells>
  <printOptions horizontalCentered="1"/>
  <pageMargins left="0.51181102362204722" right="0.31496062992125984" top="0.55118110236220474" bottom="0.55118110236220474" header="0.31496062992125984" footer="0.31496062992125984"/>
  <pageSetup paperSize="9" orientation="portrait" verticalDpi="4294967293" r:id="rId1"/>
  <headerFooter>
    <oddHeader>&amp;LQUÍMICOS&amp;R"El Origen"</oddHeader>
    <oddFooter>&amp;R&amp;D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-0.249977111117893"/>
  </sheetPr>
  <dimension ref="A1:E184"/>
  <sheetViews>
    <sheetView topLeftCell="A31" zoomScaleNormal="100" workbookViewId="0">
      <selection activeCell="C15" sqref="C15"/>
    </sheetView>
  </sheetViews>
  <sheetFormatPr baseColWidth="10" defaultColWidth="11.5703125" defaultRowHeight="19.899999999999999" customHeight="1" x14ac:dyDescent="0.35"/>
  <cols>
    <col min="1" max="1" width="5.85546875" style="5" customWidth="1"/>
    <col min="2" max="2" width="7.5703125" style="5" customWidth="1"/>
    <col min="3" max="3" width="57.28515625" style="5" customWidth="1"/>
    <col min="4" max="4" width="15.7109375" style="174" customWidth="1"/>
    <col min="5" max="5" width="15.7109375" style="177" customWidth="1"/>
    <col min="6" max="6" width="11.5703125" style="5"/>
    <col min="7" max="7" width="14.42578125" style="5" bestFit="1" customWidth="1"/>
    <col min="8" max="11" width="11.5703125" style="5"/>
    <col min="12" max="12" width="11.5703125" style="5" customWidth="1"/>
    <col min="13" max="16384" width="11.5703125" style="5"/>
  </cols>
  <sheetData>
    <row r="1" spans="1:5" ht="19.899999999999999" customHeight="1" thickBot="1" x14ac:dyDescent="0.4">
      <c r="C1" s="65"/>
      <c r="D1" s="173"/>
      <c r="E1" s="179"/>
    </row>
    <row r="2" spans="1:5" ht="19.899999999999999" customHeight="1" thickBot="1" x14ac:dyDescent="0.4">
      <c r="C2" s="566" t="s">
        <v>355</v>
      </c>
      <c r="D2" s="567"/>
      <c r="E2" s="568"/>
    </row>
    <row r="3" spans="1:5" ht="19.899999999999999" customHeight="1" thickBot="1" x14ac:dyDescent="0.4">
      <c r="A3" s="3"/>
      <c r="E3" s="178"/>
    </row>
    <row r="4" spans="1:5" ht="19.899999999999999" customHeight="1" thickBot="1" x14ac:dyDescent="0.4">
      <c r="B4" s="40"/>
      <c r="C4" s="563" t="s">
        <v>18</v>
      </c>
      <c r="D4" s="564"/>
      <c r="E4" s="565"/>
    </row>
    <row r="5" spans="1:5" ht="19.899999999999999" customHeight="1" x14ac:dyDescent="0.35">
      <c r="C5" s="13" t="s">
        <v>20</v>
      </c>
      <c r="D5" s="175">
        <v>3300</v>
      </c>
      <c r="E5" s="172">
        <v>2310</v>
      </c>
    </row>
    <row r="6" spans="1:5" ht="19.899999999999999" customHeight="1" x14ac:dyDescent="0.35">
      <c r="C6" s="13" t="s">
        <v>21</v>
      </c>
      <c r="D6" s="175">
        <v>10660</v>
      </c>
      <c r="E6" s="172">
        <v>7460</v>
      </c>
    </row>
    <row r="7" spans="1:5" ht="19.899999999999999" customHeight="1" x14ac:dyDescent="0.35">
      <c r="C7" s="13" t="s">
        <v>22</v>
      </c>
      <c r="D7" s="175">
        <v>100490</v>
      </c>
      <c r="E7" s="172">
        <v>70340</v>
      </c>
    </row>
    <row r="8" spans="1:5" ht="19.899999999999999" customHeight="1" x14ac:dyDescent="0.35">
      <c r="C8" s="13" t="s">
        <v>23</v>
      </c>
      <c r="D8" s="175">
        <v>22970</v>
      </c>
      <c r="E8" s="172">
        <v>16080</v>
      </c>
    </row>
    <row r="9" spans="1:5" ht="19.899999999999999" customHeight="1" x14ac:dyDescent="0.35">
      <c r="C9" s="13" t="s">
        <v>25</v>
      </c>
      <c r="D9" s="175">
        <v>1860</v>
      </c>
      <c r="E9" s="172">
        <v>1300</v>
      </c>
    </row>
    <row r="10" spans="1:5" ht="19.899999999999999" customHeight="1" x14ac:dyDescent="0.35">
      <c r="C10" s="13" t="s">
        <v>24</v>
      </c>
      <c r="D10" s="175">
        <v>4570</v>
      </c>
      <c r="E10" s="172">
        <v>3200</v>
      </c>
    </row>
    <row r="11" spans="1:5" ht="19.899999999999999" customHeight="1" x14ac:dyDescent="0.35">
      <c r="C11" s="13" t="s">
        <v>27</v>
      </c>
      <c r="D11" s="175">
        <v>1650</v>
      </c>
      <c r="E11" s="172">
        <v>1150</v>
      </c>
    </row>
    <row r="12" spans="1:5" ht="19.899999999999999" customHeight="1" x14ac:dyDescent="0.35">
      <c r="C12" s="13" t="s">
        <v>26</v>
      </c>
      <c r="D12" s="175">
        <v>4570</v>
      </c>
      <c r="E12" s="172">
        <v>3200</v>
      </c>
    </row>
    <row r="13" spans="1:5" ht="19.899999999999999" customHeight="1" x14ac:dyDescent="0.35">
      <c r="C13" s="13" t="s">
        <v>28</v>
      </c>
      <c r="D13" s="175">
        <v>3130</v>
      </c>
      <c r="E13" s="172">
        <v>2190</v>
      </c>
    </row>
    <row r="14" spans="1:5" ht="19.899999999999999" customHeight="1" x14ac:dyDescent="0.35">
      <c r="C14" s="13" t="s">
        <v>29</v>
      </c>
      <c r="D14" s="175">
        <v>9190</v>
      </c>
      <c r="E14" s="172">
        <v>6430</v>
      </c>
    </row>
    <row r="15" spans="1:5" ht="19.899999999999999" customHeight="1" x14ac:dyDescent="0.35">
      <c r="C15" s="13" t="s">
        <v>30</v>
      </c>
      <c r="D15" s="175">
        <v>85790</v>
      </c>
      <c r="E15" s="172">
        <v>60060</v>
      </c>
    </row>
    <row r="16" spans="1:5" ht="19.899999999999999" customHeight="1" x14ac:dyDescent="0.35">
      <c r="C16" s="66" t="s">
        <v>32</v>
      </c>
      <c r="D16" s="175">
        <v>2970</v>
      </c>
      <c r="E16" s="172">
        <v>2080</v>
      </c>
    </row>
    <row r="17" spans="3:5" ht="19.899999999999999" customHeight="1" x14ac:dyDescent="0.35">
      <c r="C17" s="66" t="s">
        <v>31</v>
      </c>
      <c r="D17" s="175">
        <v>10660</v>
      </c>
      <c r="E17" s="172">
        <v>7460</v>
      </c>
    </row>
    <row r="18" spans="3:5" ht="19.899999999999999" customHeight="1" x14ac:dyDescent="0.35">
      <c r="C18" s="13" t="s">
        <v>33</v>
      </c>
      <c r="D18" s="175">
        <v>3470</v>
      </c>
      <c r="E18" s="172">
        <v>2430</v>
      </c>
    </row>
    <row r="19" spans="3:5" ht="19.899999999999999" customHeight="1" x14ac:dyDescent="0.35">
      <c r="C19" s="13" t="s">
        <v>36</v>
      </c>
      <c r="D19" s="175">
        <v>2900</v>
      </c>
      <c r="E19" s="172">
        <v>2030</v>
      </c>
    </row>
    <row r="20" spans="3:5" ht="19.899999999999999" customHeight="1" x14ac:dyDescent="0.35">
      <c r="C20" s="13" t="s">
        <v>35</v>
      </c>
      <c r="D20" s="175">
        <v>1850</v>
      </c>
      <c r="E20" s="172">
        <v>1300</v>
      </c>
    </row>
    <row r="21" spans="3:5" ht="19.899999999999999" customHeight="1" x14ac:dyDescent="0.35">
      <c r="C21" s="13" t="s">
        <v>34</v>
      </c>
      <c r="D21" s="175">
        <v>5150</v>
      </c>
      <c r="E21" s="172">
        <v>3610</v>
      </c>
    </row>
    <row r="22" spans="3:5" ht="19.899999999999999" customHeight="1" thickBot="1" x14ac:dyDescent="0.4">
      <c r="C22" s="15"/>
      <c r="D22" s="176"/>
      <c r="E22" s="180"/>
    </row>
    <row r="23" spans="3:5" ht="19.899999999999999" customHeight="1" thickBot="1" x14ac:dyDescent="0.4">
      <c r="C23" s="563" t="s">
        <v>38</v>
      </c>
      <c r="D23" s="564"/>
      <c r="E23" s="565"/>
    </row>
    <row r="24" spans="3:5" ht="19.899999999999999" customHeight="1" x14ac:dyDescent="0.35">
      <c r="C24" s="183" t="s">
        <v>255</v>
      </c>
      <c r="D24" s="184">
        <v>3080</v>
      </c>
      <c r="E24" s="185">
        <v>2160</v>
      </c>
    </row>
    <row r="25" spans="3:5" ht="19.899999999999999" customHeight="1" x14ac:dyDescent="0.35">
      <c r="C25" s="2" t="s">
        <v>257</v>
      </c>
      <c r="D25" s="181">
        <v>2700</v>
      </c>
      <c r="E25" s="182">
        <v>1890</v>
      </c>
    </row>
    <row r="26" spans="3:5" ht="19.899999999999999" customHeight="1" x14ac:dyDescent="0.35">
      <c r="C26" s="2" t="s">
        <v>276</v>
      </c>
      <c r="D26" s="181">
        <v>4080</v>
      </c>
      <c r="E26" s="182">
        <v>2860</v>
      </c>
    </row>
    <row r="27" spans="3:5" ht="19.899999999999999" customHeight="1" x14ac:dyDescent="0.35">
      <c r="C27" s="2" t="s">
        <v>277</v>
      </c>
      <c r="D27" s="181">
        <v>3910</v>
      </c>
      <c r="E27" s="182">
        <v>2740</v>
      </c>
    </row>
    <row r="28" spans="3:5" ht="19.899999999999999" customHeight="1" x14ac:dyDescent="0.35">
      <c r="C28" s="2" t="s">
        <v>254</v>
      </c>
      <c r="D28" s="181">
        <v>2220</v>
      </c>
      <c r="E28" s="182">
        <v>1550</v>
      </c>
    </row>
    <row r="29" spans="3:5" ht="19.899999999999999" customHeight="1" x14ac:dyDescent="0.35">
      <c r="C29" s="2" t="s">
        <v>271</v>
      </c>
      <c r="D29" s="181">
        <v>1080</v>
      </c>
      <c r="E29" s="182">
        <v>760</v>
      </c>
    </row>
    <row r="30" spans="3:5" ht="19.899999999999999" customHeight="1" x14ac:dyDescent="0.35">
      <c r="C30" s="2" t="s">
        <v>270</v>
      </c>
      <c r="D30" s="181">
        <v>1600</v>
      </c>
      <c r="E30" s="182">
        <v>1120</v>
      </c>
    </row>
    <row r="31" spans="3:5" ht="19.899999999999999" customHeight="1" x14ac:dyDescent="0.35">
      <c r="C31" s="2" t="s">
        <v>253</v>
      </c>
      <c r="D31" s="181">
        <v>2120</v>
      </c>
      <c r="E31" s="182">
        <v>1480</v>
      </c>
    </row>
    <row r="32" spans="3:5" ht="19.899999999999999" customHeight="1" x14ac:dyDescent="0.35">
      <c r="C32" s="2" t="s">
        <v>272</v>
      </c>
      <c r="D32" s="181">
        <v>1710</v>
      </c>
      <c r="E32" s="182">
        <v>1200</v>
      </c>
    </row>
    <row r="33" spans="3:5" ht="19.899999999999999" customHeight="1" x14ac:dyDescent="0.35">
      <c r="C33" s="2" t="s">
        <v>273</v>
      </c>
      <c r="D33" s="181">
        <v>3900</v>
      </c>
      <c r="E33" s="182">
        <v>2730</v>
      </c>
    </row>
    <row r="34" spans="3:5" ht="19.899999999999999" customHeight="1" x14ac:dyDescent="0.35">
      <c r="C34" s="2" t="s">
        <v>256</v>
      </c>
      <c r="D34" s="181">
        <v>2520</v>
      </c>
      <c r="E34" s="182">
        <v>1770</v>
      </c>
    </row>
    <row r="35" spans="3:5" ht="19.899999999999999" customHeight="1" x14ac:dyDescent="0.35">
      <c r="C35" s="2" t="s">
        <v>56</v>
      </c>
      <c r="D35" s="181">
        <v>1370</v>
      </c>
      <c r="E35" s="182">
        <v>960</v>
      </c>
    </row>
    <row r="36" spans="3:5" ht="19.899999999999999" customHeight="1" x14ac:dyDescent="0.35">
      <c r="C36" s="2" t="s">
        <v>274</v>
      </c>
      <c r="D36" s="181">
        <v>2760</v>
      </c>
      <c r="E36" s="182">
        <v>1940</v>
      </c>
    </row>
    <row r="37" spans="3:5" ht="19.899999999999999" customHeight="1" x14ac:dyDescent="0.35">
      <c r="C37" s="2" t="s">
        <v>275</v>
      </c>
      <c r="D37" s="181">
        <v>3640</v>
      </c>
      <c r="E37" s="182">
        <v>2550</v>
      </c>
    </row>
    <row r="38" spans="3:5" ht="19.899999999999999" customHeight="1" x14ac:dyDescent="0.35">
      <c r="C38" s="2" t="s">
        <v>210</v>
      </c>
      <c r="D38" s="181">
        <v>3630</v>
      </c>
      <c r="E38" s="182">
        <v>2540</v>
      </c>
    </row>
    <row r="39" spans="3:5" ht="19.899999999999999" customHeight="1" x14ac:dyDescent="0.35">
      <c r="C39" s="2" t="s">
        <v>278</v>
      </c>
      <c r="D39" s="181">
        <v>2090</v>
      </c>
      <c r="E39" s="182">
        <v>1470</v>
      </c>
    </row>
    <row r="40" spans="3:5" ht="19.899999999999999" customHeight="1" x14ac:dyDescent="0.35">
      <c r="C40" s="2" t="s">
        <v>279</v>
      </c>
      <c r="D40" s="181">
        <v>2750</v>
      </c>
      <c r="E40" s="182">
        <v>1930</v>
      </c>
    </row>
    <row r="41" spans="3:5" ht="19.899999999999999" customHeight="1" x14ac:dyDescent="0.35">
      <c r="C41" s="2" t="s">
        <v>280</v>
      </c>
      <c r="D41" s="181">
        <v>4270</v>
      </c>
      <c r="E41" s="182">
        <v>2990</v>
      </c>
    </row>
    <row r="42" spans="3:5" ht="19.899999999999999" customHeight="1" x14ac:dyDescent="0.35">
      <c r="C42" s="2" t="s">
        <v>258</v>
      </c>
      <c r="D42" s="181">
        <v>3560</v>
      </c>
      <c r="E42" s="182">
        <v>2490</v>
      </c>
    </row>
    <row r="43" spans="3:5" ht="19.899999999999999" customHeight="1" x14ac:dyDescent="0.35">
      <c r="C43" s="2" t="s">
        <v>259</v>
      </c>
      <c r="D43" s="181">
        <v>6080</v>
      </c>
      <c r="E43" s="182">
        <v>4260</v>
      </c>
    </row>
    <row r="44" spans="3:5" ht="19.899999999999999" customHeight="1" x14ac:dyDescent="0.35">
      <c r="C44" s="2" t="s">
        <v>269</v>
      </c>
      <c r="D44" s="181">
        <v>1510</v>
      </c>
      <c r="E44" s="182">
        <v>1060</v>
      </c>
    </row>
    <row r="45" spans="3:5" ht="19.899999999999999" customHeight="1" x14ac:dyDescent="0.35">
      <c r="C45" s="2" t="s">
        <v>286</v>
      </c>
      <c r="D45" s="181">
        <v>1730</v>
      </c>
      <c r="E45" s="182">
        <v>1210</v>
      </c>
    </row>
    <row r="46" spans="3:5" ht="19.899999999999999" customHeight="1" x14ac:dyDescent="0.35">
      <c r="C46" s="2" t="s">
        <v>287</v>
      </c>
      <c r="D46" s="181">
        <v>2850</v>
      </c>
      <c r="E46" s="182">
        <v>2000</v>
      </c>
    </row>
    <row r="47" spans="3:5" ht="19.899999999999999" customHeight="1" x14ac:dyDescent="0.35">
      <c r="C47" s="2" t="s">
        <v>284</v>
      </c>
      <c r="D47" s="181">
        <v>1080</v>
      </c>
      <c r="E47" s="182">
        <v>760</v>
      </c>
    </row>
    <row r="48" spans="3:5" ht="19.899999999999999" customHeight="1" x14ac:dyDescent="0.35">
      <c r="C48" s="2" t="s">
        <v>285</v>
      </c>
      <c r="D48" s="181">
        <v>1600</v>
      </c>
      <c r="E48" s="182">
        <v>1120</v>
      </c>
    </row>
    <row r="49" spans="3:5" ht="19.899999999999999" customHeight="1" x14ac:dyDescent="0.35">
      <c r="C49" s="2" t="s">
        <v>288</v>
      </c>
      <c r="D49" s="181">
        <v>1210</v>
      </c>
      <c r="E49" s="182">
        <v>850</v>
      </c>
    </row>
    <row r="50" spans="3:5" ht="19.899999999999999" customHeight="1" x14ac:dyDescent="0.35">
      <c r="C50" s="2" t="s">
        <v>268</v>
      </c>
      <c r="D50" s="181">
        <v>3640</v>
      </c>
      <c r="E50" s="182">
        <v>2550</v>
      </c>
    </row>
    <row r="51" spans="3:5" ht="19.899999999999999" customHeight="1" x14ac:dyDescent="0.35">
      <c r="C51" s="2" t="s">
        <v>267</v>
      </c>
      <c r="D51" s="181">
        <v>2570</v>
      </c>
      <c r="E51" s="182">
        <v>1800</v>
      </c>
    </row>
    <row r="52" spans="3:5" ht="19.899999999999999" customHeight="1" x14ac:dyDescent="0.35">
      <c r="C52" s="2" t="s">
        <v>283</v>
      </c>
      <c r="D52" s="181">
        <v>1190</v>
      </c>
      <c r="E52" s="182">
        <v>840</v>
      </c>
    </row>
    <row r="53" spans="3:5" ht="19.899999999999999" customHeight="1" x14ac:dyDescent="0.35">
      <c r="C53" s="2" t="s">
        <v>281</v>
      </c>
      <c r="D53" s="181">
        <v>2550</v>
      </c>
      <c r="E53" s="182">
        <v>1780</v>
      </c>
    </row>
    <row r="54" spans="3:5" ht="19.899999999999999" customHeight="1" x14ac:dyDescent="0.35">
      <c r="C54" s="2" t="s">
        <v>282</v>
      </c>
      <c r="D54" s="181">
        <v>3460</v>
      </c>
      <c r="E54" s="182">
        <v>2420</v>
      </c>
    </row>
    <row r="55" spans="3:5" ht="19.899999999999999" customHeight="1" x14ac:dyDescent="0.35">
      <c r="C55" s="2" t="s">
        <v>266</v>
      </c>
      <c r="D55" s="181">
        <v>1170</v>
      </c>
      <c r="E55" s="182">
        <v>820</v>
      </c>
    </row>
    <row r="56" spans="3:5" ht="19.899999999999999" customHeight="1" x14ac:dyDescent="0.35">
      <c r="C56" s="2" t="s">
        <v>265</v>
      </c>
      <c r="D56" s="181">
        <v>4440</v>
      </c>
      <c r="E56" s="182">
        <v>3110</v>
      </c>
    </row>
    <row r="57" spans="3:5" ht="19.899999999999999" customHeight="1" x14ac:dyDescent="0.35">
      <c r="C57" s="2" t="s">
        <v>264</v>
      </c>
      <c r="D57" s="181">
        <v>1770</v>
      </c>
      <c r="E57" s="182">
        <v>1240</v>
      </c>
    </row>
    <row r="58" spans="3:5" ht="19.899999999999999" customHeight="1" x14ac:dyDescent="0.35">
      <c r="C58" s="2" t="s">
        <v>262</v>
      </c>
      <c r="D58" s="181">
        <v>730</v>
      </c>
      <c r="E58" s="182">
        <v>510</v>
      </c>
    </row>
    <row r="59" spans="3:5" ht="19.899999999999999" customHeight="1" x14ac:dyDescent="0.35">
      <c r="C59" s="2" t="s">
        <v>263</v>
      </c>
      <c r="D59" s="181">
        <v>1200</v>
      </c>
      <c r="E59" s="182">
        <v>840</v>
      </c>
    </row>
    <row r="60" spans="3:5" ht="19.899999999999999" customHeight="1" x14ac:dyDescent="0.35">
      <c r="C60" s="2" t="s">
        <v>261</v>
      </c>
      <c r="D60" s="181">
        <v>14410</v>
      </c>
      <c r="E60" s="182">
        <v>10090</v>
      </c>
    </row>
    <row r="61" spans="3:5" ht="19.899999999999999" customHeight="1" x14ac:dyDescent="0.35">
      <c r="C61" s="2" t="s">
        <v>260</v>
      </c>
      <c r="D61" s="181">
        <v>1210</v>
      </c>
      <c r="E61" s="182">
        <v>850</v>
      </c>
    </row>
    <row r="62" spans="3:5" ht="19.899999999999999" customHeight="1" thickBot="1" x14ac:dyDescent="0.4">
      <c r="E62" s="178"/>
    </row>
    <row r="63" spans="3:5" ht="19.899999999999999" customHeight="1" thickBot="1" x14ac:dyDescent="0.4">
      <c r="C63" s="563" t="s">
        <v>357</v>
      </c>
      <c r="D63" s="564"/>
      <c r="E63" s="565"/>
    </row>
    <row r="64" spans="3:5" ht="19.899999999999999" customHeight="1" x14ac:dyDescent="0.35">
      <c r="C64" s="183" t="s">
        <v>289</v>
      </c>
      <c r="D64" s="184">
        <v>550</v>
      </c>
      <c r="E64" s="185">
        <v>390</v>
      </c>
    </row>
    <row r="65" spans="3:5" ht="19.899999999999999" customHeight="1" x14ac:dyDescent="0.35">
      <c r="C65" s="2" t="s">
        <v>290</v>
      </c>
      <c r="D65" s="181">
        <v>1120</v>
      </c>
      <c r="E65" s="182">
        <v>780</v>
      </c>
    </row>
    <row r="66" spans="3:5" ht="19.899999999999999" customHeight="1" x14ac:dyDescent="0.35">
      <c r="C66" s="2" t="s">
        <v>291</v>
      </c>
      <c r="D66" s="181">
        <v>1770</v>
      </c>
      <c r="E66" s="182">
        <v>1240</v>
      </c>
    </row>
    <row r="67" spans="3:5" ht="19.899999999999999" customHeight="1" x14ac:dyDescent="0.35">
      <c r="C67" s="2" t="s">
        <v>292</v>
      </c>
      <c r="D67" s="181">
        <v>2780</v>
      </c>
      <c r="E67" s="182">
        <v>1950</v>
      </c>
    </row>
    <row r="68" spans="3:5" ht="19.899999999999999" customHeight="1" x14ac:dyDescent="0.35">
      <c r="C68" s="2" t="s">
        <v>293</v>
      </c>
      <c r="D68" s="181">
        <v>1280</v>
      </c>
      <c r="E68" s="182">
        <v>900</v>
      </c>
    </row>
    <row r="69" spans="3:5" ht="19.899999999999999" customHeight="1" x14ac:dyDescent="0.35">
      <c r="C69" s="2" t="s">
        <v>294</v>
      </c>
      <c r="D69" s="181">
        <v>1840</v>
      </c>
      <c r="E69" s="182">
        <v>1290</v>
      </c>
    </row>
    <row r="70" spans="3:5" ht="19.899999999999999" customHeight="1" x14ac:dyDescent="0.35">
      <c r="C70" s="2" t="s">
        <v>295</v>
      </c>
      <c r="D70" s="181">
        <v>3030</v>
      </c>
      <c r="E70" s="182">
        <v>2120</v>
      </c>
    </row>
    <row r="71" spans="3:5" ht="19.899999999999999" customHeight="1" x14ac:dyDescent="0.35">
      <c r="C71" s="2" t="s">
        <v>296</v>
      </c>
      <c r="D71" s="181">
        <v>5310</v>
      </c>
      <c r="E71" s="182">
        <v>3720</v>
      </c>
    </row>
    <row r="72" spans="3:5" ht="19.899999999999999" customHeight="1" thickBot="1" x14ac:dyDescent="0.4">
      <c r="C72" s="186" t="s">
        <v>297</v>
      </c>
      <c r="D72" s="187">
        <v>9040</v>
      </c>
      <c r="E72" s="188">
        <v>6330</v>
      </c>
    </row>
    <row r="73" spans="3:5" ht="19.899999999999999" customHeight="1" x14ac:dyDescent="0.35">
      <c r="C73" s="183" t="s">
        <v>298</v>
      </c>
      <c r="D73" s="184">
        <v>520</v>
      </c>
      <c r="E73" s="185">
        <v>360</v>
      </c>
    </row>
    <row r="74" spans="3:5" ht="19.899999999999999" customHeight="1" x14ac:dyDescent="0.35">
      <c r="C74" s="2" t="s">
        <v>299</v>
      </c>
      <c r="D74" s="181">
        <v>1640</v>
      </c>
      <c r="E74" s="182">
        <v>1150</v>
      </c>
    </row>
    <row r="75" spans="3:5" ht="19.899999999999999" customHeight="1" x14ac:dyDescent="0.35">
      <c r="C75" s="2" t="s">
        <v>341</v>
      </c>
      <c r="D75" s="181">
        <v>2590</v>
      </c>
      <c r="E75" s="182">
        <v>1820</v>
      </c>
    </row>
    <row r="76" spans="3:5" ht="19.899999999999999" customHeight="1" x14ac:dyDescent="0.35">
      <c r="C76" s="2" t="s">
        <v>300</v>
      </c>
      <c r="D76" s="181">
        <v>980</v>
      </c>
      <c r="E76" s="182">
        <v>690</v>
      </c>
    </row>
    <row r="77" spans="3:5" ht="19.899999999999999" customHeight="1" x14ac:dyDescent="0.35">
      <c r="C77" s="2" t="s">
        <v>335</v>
      </c>
      <c r="D77" s="181">
        <v>900</v>
      </c>
      <c r="E77" s="182">
        <v>630</v>
      </c>
    </row>
    <row r="78" spans="3:5" ht="19.899999999999999" customHeight="1" thickBot="1" x14ac:dyDescent="0.4">
      <c r="C78" s="186" t="s">
        <v>336</v>
      </c>
      <c r="D78" s="187">
        <v>1730</v>
      </c>
      <c r="E78" s="188">
        <v>1210</v>
      </c>
    </row>
    <row r="79" spans="3:5" ht="19.899999999999999" customHeight="1" x14ac:dyDescent="0.35">
      <c r="C79" s="183" t="s">
        <v>184</v>
      </c>
      <c r="D79" s="184">
        <v>680</v>
      </c>
      <c r="E79" s="185">
        <v>480</v>
      </c>
    </row>
    <row r="80" spans="3:5" ht="19.899999999999999" customHeight="1" x14ac:dyDescent="0.35">
      <c r="C80" s="2" t="s">
        <v>185</v>
      </c>
      <c r="D80" s="181">
        <v>1070</v>
      </c>
      <c r="E80" s="182">
        <v>750</v>
      </c>
    </row>
    <row r="81" spans="3:5" ht="19.899999999999999" customHeight="1" x14ac:dyDescent="0.35">
      <c r="C81" s="2" t="s">
        <v>186</v>
      </c>
      <c r="D81" s="181">
        <v>2490</v>
      </c>
      <c r="E81" s="182">
        <v>1740</v>
      </c>
    </row>
    <row r="82" spans="3:5" ht="19.899999999999999" customHeight="1" x14ac:dyDescent="0.35">
      <c r="C82" s="2" t="s">
        <v>333</v>
      </c>
      <c r="D82" s="181">
        <v>690</v>
      </c>
      <c r="E82" s="182">
        <v>480</v>
      </c>
    </row>
    <row r="83" spans="3:5" ht="19.899999999999999" customHeight="1" x14ac:dyDescent="0.35">
      <c r="C83" s="2" t="s">
        <v>334</v>
      </c>
      <c r="D83" s="181">
        <v>1460</v>
      </c>
      <c r="E83" s="182">
        <v>1020</v>
      </c>
    </row>
    <row r="84" spans="3:5" ht="19.899999999999999" customHeight="1" x14ac:dyDescent="0.35">
      <c r="C84" s="2" t="s">
        <v>199</v>
      </c>
      <c r="D84" s="181">
        <v>4280</v>
      </c>
      <c r="E84" s="182">
        <v>3000</v>
      </c>
    </row>
    <row r="85" spans="3:5" ht="19.899999999999999" customHeight="1" thickBot="1" x14ac:dyDescent="0.4">
      <c r="E85" s="178"/>
    </row>
    <row r="86" spans="3:5" ht="19.899999999999999" customHeight="1" thickBot="1" x14ac:dyDescent="0.4">
      <c r="C86" s="563" t="s">
        <v>356</v>
      </c>
      <c r="D86" s="564"/>
      <c r="E86" s="565"/>
    </row>
    <row r="87" spans="3:5" ht="19.899999999999999" customHeight="1" x14ac:dyDescent="0.35">
      <c r="C87" s="183" t="s">
        <v>225</v>
      </c>
      <c r="D87" s="184">
        <v>1530</v>
      </c>
      <c r="E87" s="185">
        <v>1070</v>
      </c>
    </row>
    <row r="88" spans="3:5" ht="19.899999999999999" customHeight="1" x14ac:dyDescent="0.35">
      <c r="C88" s="2" t="s">
        <v>301</v>
      </c>
      <c r="D88" s="181">
        <v>1430</v>
      </c>
      <c r="E88" s="182">
        <v>1000</v>
      </c>
    </row>
    <row r="89" spans="3:5" ht="19.899999999999999" customHeight="1" x14ac:dyDescent="0.35">
      <c r="C89" s="2" t="s">
        <v>302</v>
      </c>
      <c r="D89" s="181">
        <v>1680</v>
      </c>
      <c r="E89" s="182">
        <v>1180</v>
      </c>
    </row>
    <row r="90" spans="3:5" ht="19.899999999999999" customHeight="1" x14ac:dyDescent="0.35">
      <c r="C90" s="2" t="s">
        <v>303</v>
      </c>
      <c r="D90" s="181">
        <v>1680</v>
      </c>
      <c r="E90" s="182">
        <v>1180</v>
      </c>
    </row>
    <row r="91" spans="3:5" ht="19.899999999999999" customHeight="1" x14ac:dyDescent="0.35">
      <c r="C91" s="2" t="s">
        <v>304</v>
      </c>
      <c r="D91" s="181">
        <v>1680</v>
      </c>
      <c r="E91" s="182">
        <v>1180</v>
      </c>
    </row>
    <row r="92" spans="3:5" ht="19.899999999999999" customHeight="1" x14ac:dyDescent="0.35">
      <c r="C92" s="2" t="s">
        <v>305</v>
      </c>
      <c r="D92" s="181">
        <v>1680</v>
      </c>
      <c r="E92" s="182">
        <v>1180</v>
      </c>
    </row>
    <row r="93" spans="3:5" ht="19.899999999999999" customHeight="1" x14ac:dyDescent="0.35">
      <c r="C93" s="2" t="s">
        <v>306</v>
      </c>
      <c r="D93" s="181">
        <v>1680</v>
      </c>
      <c r="E93" s="182">
        <v>1180</v>
      </c>
    </row>
    <row r="94" spans="3:5" ht="19.899999999999999" customHeight="1" x14ac:dyDescent="0.35">
      <c r="C94" s="2" t="s">
        <v>307</v>
      </c>
      <c r="D94" s="181">
        <v>1680</v>
      </c>
      <c r="E94" s="182">
        <v>1180</v>
      </c>
    </row>
    <row r="95" spans="3:5" ht="19.899999999999999" customHeight="1" x14ac:dyDescent="0.35">
      <c r="C95" s="2" t="s">
        <v>308</v>
      </c>
      <c r="D95" s="181">
        <v>1680</v>
      </c>
      <c r="E95" s="182">
        <v>1180</v>
      </c>
    </row>
    <row r="96" spans="3:5" ht="19.899999999999999" customHeight="1" x14ac:dyDescent="0.35">
      <c r="C96" s="2" t="s">
        <v>309</v>
      </c>
      <c r="D96" s="181">
        <v>1680</v>
      </c>
      <c r="E96" s="182">
        <v>1180</v>
      </c>
    </row>
    <row r="97" spans="3:5" ht="19.899999999999999" customHeight="1" x14ac:dyDescent="0.35">
      <c r="C97" s="2" t="s">
        <v>6</v>
      </c>
      <c r="D97" s="181">
        <v>1800</v>
      </c>
      <c r="E97" s="182">
        <v>1260</v>
      </c>
    </row>
    <row r="98" spans="3:5" ht="19.899999999999999" customHeight="1" x14ac:dyDescent="0.35">
      <c r="C98" s="2" t="s">
        <v>7</v>
      </c>
      <c r="D98" s="181">
        <v>2790</v>
      </c>
      <c r="E98" s="182">
        <v>1950</v>
      </c>
    </row>
    <row r="99" spans="3:5" ht="19.899999999999999" customHeight="1" x14ac:dyDescent="0.35">
      <c r="C99" s="2" t="s">
        <v>8</v>
      </c>
      <c r="D99" s="181">
        <v>1430</v>
      </c>
      <c r="E99" s="182">
        <v>1000</v>
      </c>
    </row>
    <row r="100" spans="3:5" ht="19.899999999999999" customHeight="1" thickBot="1" x14ac:dyDescent="0.4">
      <c r="E100" s="178"/>
    </row>
    <row r="101" spans="3:5" ht="19.899999999999999" customHeight="1" thickBot="1" x14ac:dyDescent="0.4">
      <c r="C101" s="563" t="s">
        <v>114</v>
      </c>
      <c r="D101" s="564"/>
      <c r="E101" s="565"/>
    </row>
    <row r="102" spans="3:5" ht="19.899999999999999" customHeight="1" x14ac:dyDescent="0.35">
      <c r="C102" s="183" t="s">
        <v>342</v>
      </c>
      <c r="D102" s="184">
        <v>5700</v>
      </c>
      <c r="E102" s="185">
        <v>3990</v>
      </c>
    </row>
    <row r="103" spans="3:5" ht="19.899999999999999" customHeight="1" x14ac:dyDescent="0.35">
      <c r="C103" s="2" t="s">
        <v>316</v>
      </c>
      <c r="D103" s="181">
        <v>5070</v>
      </c>
      <c r="E103" s="182">
        <v>3550</v>
      </c>
    </row>
    <row r="104" spans="3:5" ht="19.899999999999999" customHeight="1" x14ac:dyDescent="0.35">
      <c r="C104" s="2" t="s">
        <v>317</v>
      </c>
      <c r="D104" s="181">
        <v>3180</v>
      </c>
      <c r="E104" s="182">
        <v>2230</v>
      </c>
    </row>
    <row r="105" spans="3:5" ht="19.899999999999999" customHeight="1" x14ac:dyDescent="0.35">
      <c r="C105" s="2" t="s">
        <v>324</v>
      </c>
      <c r="D105" s="181">
        <v>3430</v>
      </c>
      <c r="E105" s="182">
        <v>2400</v>
      </c>
    </row>
    <row r="106" spans="3:5" ht="19.899999999999999" customHeight="1" x14ac:dyDescent="0.35">
      <c r="C106" s="2" t="s">
        <v>120</v>
      </c>
      <c r="D106" s="181">
        <v>6100</v>
      </c>
      <c r="E106" s="182">
        <v>4270</v>
      </c>
    </row>
    <row r="107" spans="3:5" ht="19.899999999999999" customHeight="1" x14ac:dyDescent="0.35">
      <c r="C107" s="2" t="s">
        <v>121</v>
      </c>
      <c r="D107" s="181">
        <v>5640</v>
      </c>
      <c r="E107" s="182">
        <v>3950</v>
      </c>
    </row>
    <row r="108" spans="3:5" ht="19.899999999999999" customHeight="1" x14ac:dyDescent="0.35">
      <c r="C108" s="2" t="s">
        <v>318</v>
      </c>
      <c r="D108" s="181">
        <v>3380</v>
      </c>
      <c r="E108" s="182">
        <v>2360</v>
      </c>
    </row>
    <row r="109" spans="3:5" ht="19.899999999999999" customHeight="1" x14ac:dyDescent="0.35">
      <c r="C109" s="2" t="s">
        <v>227</v>
      </c>
      <c r="D109" s="181">
        <v>6250</v>
      </c>
      <c r="E109" s="182">
        <v>4380</v>
      </c>
    </row>
    <row r="110" spans="3:5" ht="19.899999999999999" customHeight="1" x14ac:dyDescent="0.35">
      <c r="C110" s="2" t="s">
        <v>350</v>
      </c>
      <c r="D110" s="181">
        <v>7910</v>
      </c>
      <c r="E110" s="182">
        <v>5540</v>
      </c>
    </row>
    <row r="111" spans="3:5" ht="19.899999999999999" customHeight="1" x14ac:dyDescent="0.35">
      <c r="C111" s="2" t="s">
        <v>128</v>
      </c>
      <c r="D111" s="181">
        <v>3980</v>
      </c>
      <c r="E111" s="182">
        <v>2780</v>
      </c>
    </row>
    <row r="112" spans="3:5" ht="19.899999999999999" customHeight="1" x14ac:dyDescent="0.35">
      <c r="C112" s="2" t="s">
        <v>343</v>
      </c>
      <c r="D112" s="181">
        <v>4780</v>
      </c>
      <c r="E112" s="182">
        <v>3350</v>
      </c>
    </row>
    <row r="113" spans="3:5" ht="19.899999999999999" customHeight="1" x14ac:dyDescent="0.35">
      <c r="C113" s="2" t="s">
        <v>130</v>
      </c>
      <c r="D113" s="181">
        <v>1680</v>
      </c>
      <c r="E113" s="182">
        <v>1180</v>
      </c>
    </row>
    <row r="114" spans="3:5" ht="19.899999999999999" customHeight="1" x14ac:dyDescent="0.35">
      <c r="C114" s="2" t="s">
        <v>345</v>
      </c>
      <c r="D114" s="181">
        <v>1420</v>
      </c>
      <c r="E114" s="182">
        <v>1000</v>
      </c>
    </row>
    <row r="115" spans="3:5" ht="19.899999999999999" customHeight="1" x14ac:dyDescent="0.35">
      <c r="C115" s="2" t="s">
        <v>132</v>
      </c>
      <c r="D115" s="181">
        <v>2450</v>
      </c>
      <c r="E115" s="182">
        <v>1720</v>
      </c>
    </row>
    <row r="116" spans="3:5" ht="19.899999999999999" customHeight="1" x14ac:dyDescent="0.35">
      <c r="C116" s="2" t="s">
        <v>133</v>
      </c>
      <c r="D116" s="181">
        <v>3500</v>
      </c>
      <c r="E116" s="182">
        <v>2450</v>
      </c>
    </row>
    <row r="117" spans="3:5" ht="19.899999999999999" customHeight="1" x14ac:dyDescent="0.35">
      <c r="C117" s="2" t="s">
        <v>323</v>
      </c>
      <c r="D117" s="181">
        <v>2520</v>
      </c>
      <c r="E117" s="182">
        <v>1770</v>
      </c>
    </row>
    <row r="118" spans="3:5" ht="19.899999999999999" customHeight="1" x14ac:dyDescent="0.35">
      <c r="C118" s="2" t="s">
        <v>322</v>
      </c>
      <c r="D118" s="181">
        <v>5830</v>
      </c>
      <c r="E118" s="182">
        <v>4080</v>
      </c>
    </row>
    <row r="119" spans="3:5" ht="19.899999999999999" customHeight="1" x14ac:dyDescent="0.35">
      <c r="C119" s="2" t="s">
        <v>134</v>
      </c>
      <c r="D119" s="181">
        <v>4730</v>
      </c>
      <c r="E119" s="182">
        <v>3310</v>
      </c>
    </row>
    <row r="120" spans="3:5" ht="19.899999999999999" customHeight="1" x14ac:dyDescent="0.35">
      <c r="C120" s="2" t="s">
        <v>135</v>
      </c>
      <c r="D120" s="181">
        <v>3050</v>
      </c>
      <c r="E120" s="182">
        <v>2130</v>
      </c>
    </row>
    <row r="121" spans="3:5" ht="19.899999999999999" customHeight="1" x14ac:dyDescent="0.35">
      <c r="C121" s="2" t="s">
        <v>136</v>
      </c>
      <c r="D121" s="181">
        <v>4760</v>
      </c>
      <c r="E121" s="182">
        <v>3330</v>
      </c>
    </row>
    <row r="122" spans="3:5" ht="19.899999999999999" customHeight="1" x14ac:dyDescent="0.35">
      <c r="C122" s="2" t="s">
        <v>344</v>
      </c>
      <c r="D122" s="181">
        <v>1070</v>
      </c>
      <c r="E122" s="182">
        <v>750</v>
      </c>
    </row>
    <row r="123" spans="3:5" ht="19.899999999999999" customHeight="1" x14ac:dyDescent="0.35">
      <c r="C123" s="2" t="s">
        <v>233</v>
      </c>
      <c r="D123" s="181">
        <v>2700</v>
      </c>
      <c r="E123" s="182">
        <v>1890</v>
      </c>
    </row>
    <row r="124" spans="3:5" ht="19.899999999999999" customHeight="1" x14ac:dyDescent="0.35">
      <c r="C124" s="2" t="s">
        <v>138</v>
      </c>
      <c r="D124" s="181">
        <v>4120</v>
      </c>
      <c r="E124" s="182">
        <v>2890</v>
      </c>
    </row>
    <row r="125" spans="3:5" ht="19.899999999999999" customHeight="1" x14ac:dyDescent="0.35">
      <c r="C125" s="2" t="s">
        <v>228</v>
      </c>
      <c r="D125" s="181">
        <v>4330</v>
      </c>
      <c r="E125" s="182">
        <v>3030</v>
      </c>
    </row>
    <row r="126" spans="3:5" ht="19.899999999999999" customHeight="1" x14ac:dyDescent="0.35">
      <c r="C126" s="2" t="s">
        <v>321</v>
      </c>
      <c r="D126" s="181">
        <v>5590</v>
      </c>
      <c r="E126" s="182">
        <v>3910</v>
      </c>
    </row>
    <row r="127" spans="3:5" ht="19.899999999999999" customHeight="1" x14ac:dyDescent="0.35">
      <c r="C127" s="2" t="s">
        <v>320</v>
      </c>
      <c r="D127" s="181">
        <v>3710</v>
      </c>
      <c r="E127" s="182">
        <v>2600</v>
      </c>
    </row>
    <row r="128" spans="3:5" ht="19.899999999999999" customHeight="1" x14ac:dyDescent="0.35">
      <c r="C128" s="2" t="s">
        <v>319</v>
      </c>
      <c r="D128" s="181">
        <v>3190</v>
      </c>
      <c r="E128" s="182">
        <v>2230</v>
      </c>
    </row>
    <row r="129" spans="3:5" ht="19.899999999999999" customHeight="1" thickBot="1" x14ac:dyDescent="0.4">
      <c r="E129" s="178"/>
    </row>
    <row r="130" spans="3:5" ht="19.899999999999999" customHeight="1" thickBot="1" x14ac:dyDescent="0.4">
      <c r="C130" s="563" t="s">
        <v>9</v>
      </c>
      <c r="D130" s="564"/>
      <c r="E130" s="565"/>
    </row>
    <row r="131" spans="3:5" ht="19.899999999999999" customHeight="1" x14ac:dyDescent="0.35">
      <c r="C131" s="183" t="s">
        <v>311</v>
      </c>
      <c r="D131" s="184">
        <v>1480</v>
      </c>
      <c r="E131" s="185">
        <v>1040</v>
      </c>
    </row>
    <row r="132" spans="3:5" ht="19.899999999999999" customHeight="1" x14ac:dyDescent="0.35">
      <c r="C132" s="2" t="s">
        <v>314</v>
      </c>
      <c r="D132" s="181">
        <v>1230</v>
      </c>
      <c r="E132" s="182">
        <v>860</v>
      </c>
    </row>
    <row r="133" spans="3:5" ht="19.899999999999999" customHeight="1" x14ac:dyDescent="0.35">
      <c r="C133" s="2" t="s">
        <v>12</v>
      </c>
      <c r="D133" s="181">
        <v>1630</v>
      </c>
      <c r="E133" s="182">
        <v>1140</v>
      </c>
    </row>
    <row r="134" spans="3:5" ht="19.899999999999999" customHeight="1" x14ac:dyDescent="0.35">
      <c r="C134" s="2" t="s">
        <v>310</v>
      </c>
      <c r="D134" s="181">
        <v>980</v>
      </c>
      <c r="E134" s="182">
        <v>690</v>
      </c>
    </row>
    <row r="135" spans="3:5" ht="19.899999999999999" customHeight="1" x14ac:dyDescent="0.35">
      <c r="C135" s="2" t="s">
        <v>312</v>
      </c>
      <c r="D135" s="181">
        <v>1580</v>
      </c>
      <c r="E135" s="182">
        <v>1110</v>
      </c>
    </row>
    <row r="136" spans="3:5" ht="19.899999999999999" customHeight="1" x14ac:dyDescent="0.35">
      <c r="C136" s="2" t="s">
        <v>315</v>
      </c>
      <c r="D136" s="181">
        <v>5250</v>
      </c>
      <c r="E136" s="182">
        <v>3680</v>
      </c>
    </row>
    <row r="137" spans="3:5" ht="19.899999999999999" customHeight="1" x14ac:dyDescent="0.35">
      <c r="C137" s="2" t="s">
        <v>15</v>
      </c>
      <c r="D137" s="181">
        <v>3000</v>
      </c>
      <c r="E137" s="182">
        <v>2100</v>
      </c>
    </row>
    <row r="138" spans="3:5" ht="19.899999999999999" customHeight="1" x14ac:dyDescent="0.35">
      <c r="C138" s="2" t="s">
        <v>313</v>
      </c>
      <c r="D138" s="181">
        <v>1980</v>
      </c>
      <c r="E138" s="182">
        <v>1390</v>
      </c>
    </row>
    <row r="139" spans="3:5" ht="19.899999999999999" customHeight="1" thickBot="1" x14ac:dyDescent="0.4">
      <c r="E139" s="178"/>
    </row>
    <row r="140" spans="3:5" ht="19.899999999999999" customHeight="1" thickBot="1" x14ac:dyDescent="0.4">
      <c r="C140" s="563" t="s">
        <v>142</v>
      </c>
      <c r="D140" s="564"/>
      <c r="E140" s="565"/>
    </row>
    <row r="141" spans="3:5" ht="19.899999999999999" customHeight="1" x14ac:dyDescent="0.35">
      <c r="C141" s="183" t="s">
        <v>145</v>
      </c>
      <c r="D141" s="184">
        <v>3980</v>
      </c>
      <c r="E141" s="185">
        <v>2790</v>
      </c>
    </row>
    <row r="142" spans="3:5" ht="19.899999999999999" customHeight="1" x14ac:dyDescent="0.35">
      <c r="C142" s="2" t="s">
        <v>325</v>
      </c>
      <c r="D142" s="181">
        <v>2000</v>
      </c>
      <c r="E142" s="182">
        <v>1400</v>
      </c>
    </row>
    <row r="143" spans="3:5" ht="19.899999999999999" customHeight="1" x14ac:dyDescent="0.35">
      <c r="C143" s="2" t="s">
        <v>146</v>
      </c>
      <c r="D143" s="181">
        <v>3380</v>
      </c>
      <c r="E143" s="182">
        <v>2370</v>
      </c>
    </row>
    <row r="144" spans="3:5" ht="19.899999999999999" customHeight="1" x14ac:dyDescent="0.35">
      <c r="C144" s="2" t="s">
        <v>148</v>
      </c>
      <c r="D144" s="181">
        <v>2410</v>
      </c>
      <c r="E144" s="182">
        <v>1690</v>
      </c>
    </row>
    <row r="145" spans="3:5" ht="19.899999999999999" customHeight="1" x14ac:dyDescent="0.35">
      <c r="C145" s="2" t="s">
        <v>203</v>
      </c>
      <c r="D145" s="181">
        <v>2000</v>
      </c>
      <c r="E145" s="182">
        <v>1400</v>
      </c>
    </row>
    <row r="146" spans="3:5" ht="19.899999999999999" customHeight="1" x14ac:dyDescent="0.35">
      <c r="C146" s="2" t="s">
        <v>337</v>
      </c>
      <c r="D146" s="181">
        <v>900</v>
      </c>
      <c r="E146" s="182">
        <v>630</v>
      </c>
    </row>
    <row r="147" spans="3:5" ht="19.899999999999999" customHeight="1" x14ac:dyDescent="0.35">
      <c r="C147" s="2" t="s">
        <v>338</v>
      </c>
      <c r="D147" s="181">
        <v>1730</v>
      </c>
      <c r="E147" s="182">
        <v>1210</v>
      </c>
    </row>
    <row r="148" spans="3:5" ht="19.899999999999999" customHeight="1" x14ac:dyDescent="0.35">
      <c r="C148" s="2" t="s">
        <v>155</v>
      </c>
      <c r="D148" s="181">
        <v>3300</v>
      </c>
      <c r="E148" s="182">
        <v>2310</v>
      </c>
    </row>
    <row r="149" spans="3:5" ht="19.899999999999999" customHeight="1" x14ac:dyDescent="0.35">
      <c r="C149" s="2" t="s">
        <v>156</v>
      </c>
      <c r="D149" s="181">
        <v>2330</v>
      </c>
      <c r="E149" s="182">
        <v>1630</v>
      </c>
    </row>
    <row r="150" spans="3:5" ht="19.899999999999999" customHeight="1" x14ac:dyDescent="0.35">
      <c r="C150" s="2" t="s">
        <v>331</v>
      </c>
      <c r="D150" s="181">
        <v>2070</v>
      </c>
      <c r="E150" s="182">
        <v>1450</v>
      </c>
    </row>
    <row r="151" spans="3:5" ht="19.899999999999999" customHeight="1" x14ac:dyDescent="0.35">
      <c r="C151" s="2" t="s">
        <v>330</v>
      </c>
      <c r="D151" s="181">
        <v>1240</v>
      </c>
      <c r="E151" s="182">
        <v>870</v>
      </c>
    </row>
    <row r="152" spans="3:5" ht="19.899999999999999" customHeight="1" x14ac:dyDescent="0.35">
      <c r="C152" s="2" t="s">
        <v>329</v>
      </c>
      <c r="D152" s="181">
        <v>1880</v>
      </c>
      <c r="E152" s="182">
        <v>1320</v>
      </c>
    </row>
    <row r="153" spans="3:5" ht="19.899999999999999" customHeight="1" x14ac:dyDescent="0.35">
      <c r="C153" s="2" t="s">
        <v>327</v>
      </c>
      <c r="D153" s="181">
        <v>1310</v>
      </c>
      <c r="E153" s="182">
        <v>920</v>
      </c>
    </row>
    <row r="154" spans="3:5" ht="19.899999999999999" customHeight="1" x14ac:dyDescent="0.35">
      <c r="C154" s="2" t="s">
        <v>328</v>
      </c>
      <c r="D154" s="181">
        <v>2120</v>
      </c>
      <c r="E154" s="182">
        <v>1480</v>
      </c>
    </row>
    <row r="155" spans="3:5" ht="19.899999999999999" customHeight="1" x14ac:dyDescent="0.35">
      <c r="C155" s="2" t="s">
        <v>164</v>
      </c>
      <c r="D155" s="181">
        <v>1310</v>
      </c>
      <c r="E155" s="182">
        <v>920</v>
      </c>
    </row>
    <row r="156" spans="3:5" ht="19.899999999999999" customHeight="1" x14ac:dyDescent="0.35">
      <c r="C156" s="2" t="s">
        <v>165</v>
      </c>
      <c r="D156" s="181">
        <v>2310</v>
      </c>
      <c r="E156" s="182">
        <v>1620</v>
      </c>
    </row>
    <row r="157" spans="3:5" ht="19.899999999999999" customHeight="1" x14ac:dyDescent="0.35">
      <c r="C157" s="2" t="s">
        <v>354</v>
      </c>
      <c r="D157" s="181">
        <v>1380</v>
      </c>
      <c r="E157" s="182">
        <v>970</v>
      </c>
    </row>
    <row r="158" spans="3:5" ht="19.899999999999999" customHeight="1" x14ac:dyDescent="0.35">
      <c r="C158" s="2" t="s">
        <v>353</v>
      </c>
      <c r="D158" s="181">
        <v>750</v>
      </c>
      <c r="E158" s="182">
        <v>530</v>
      </c>
    </row>
    <row r="159" spans="3:5" ht="19.899999999999999" customHeight="1" x14ac:dyDescent="0.35">
      <c r="C159" s="2" t="s">
        <v>352</v>
      </c>
      <c r="D159" s="181">
        <v>780</v>
      </c>
      <c r="E159" s="182">
        <v>550</v>
      </c>
    </row>
    <row r="160" spans="3:5" ht="19.899999999999999" customHeight="1" x14ac:dyDescent="0.35">
      <c r="C160" s="2" t="s">
        <v>169</v>
      </c>
      <c r="D160" s="181">
        <v>1140</v>
      </c>
      <c r="E160" s="182">
        <v>800</v>
      </c>
    </row>
    <row r="161" spans="3:5" ht="19.899999999999999" customHeight="1" x14ac:dyDescent="0.35">
      <c r="C161" s="2" t="s">
        <v>149</v>
      </c>
      <c r="D161" s="181">
        <v>1500</v>
      </c>
      <c r="E161" s="182">
        <v>1050</v>
      </c>
    </row>
    <row r="162" spans="3:5" ht="19.899999999999999" customHeight="1" x14ac:dyDescent="0.35">
      <c r="C162" s="2" t="s">
        <v>162</v>
      </c>
      <c r="D162" s="181">
        <v>1450</v>
      </c>
      <c r="E162" s="182">
        <v>1020</v>
      </c>
    </row>
    <row r="163" spans="3:5" ht="19.899999999999999" customHeight="1" x14ac:dyDescent="0.35">
      <c r="C163" s="2" t="s">
        <v>207</v>
      </c>
      <c r="D163" s="181">
        <v>11300</v>
      </c>
      <c r="E163" s="182">
        <v>7910</v>
      </c>
    </row>
    <row r="164" spans="3:5" ht="19.899999999999999" customHeight="1" x14ac:dyDescent="0.35">
      <c r="C164" s="2" t="s">
        <v>166</v>
      </c>
      <c r="D164" s="181">
        <v>12310</v>
      </c>
      <c r="E164" s="182">
        <v>8620</v>
      </c>
    </row>
    <row r="165" spans="3:5" ht="19.899999999999999" customHeight="1" x14ac:dyDescent="0.35">
      <c r="C165" s="2" t="s">
        <v>346</v>
      </c>
      <c r="D165" s="181">
        <v>1960</v>
      </c>
      <c r="E165" s="182">
        <v>1380</v>
      </c>
    </row>
    <row r="166" spans="3:5" ht="19.899999999999999" customHeight="1" x14ac:dyDescent="0.35">
      <c r="C166" s="2" t="s">
        <v>347</v>
      </c>
      <c r="D166" s="181">
        <v>1960</v>
      </c>
      <c r="E166" s="182">
        <v>1380</v>
      </c>
    </row>
    <row r="167" spans="3:5" ht="19.899999999999999" customHeight="1" x14ac:dyDescent="0.35">
      <c r="C167" s="2" t="s">
        <v>348</v>
      </c>
      <c r="D167" s="181">
        <v>1960</v>
      </c>
      <c r="E167" s="182">
        <v>1380</v>
      </c>
    </row>
    <row r="168" spans="3:5" ht="19.899999999999999" customHeight="1" x14ac:dyDescent="0.35">
      <c r="C168" s="2" t="s">
        <v>351</v>
      </c>
      <c r="D168" s="181">
        <v>1810</v>
      </c>
      <c r="E168" s="182">
        <v>1270</v>
      </c>
    </row>
    <row r="169" spans="3:5" ht="19.899999999999999" customHeight="1" x14ac:dyDescent="0.35">
      <c r="C169" s="2" t="s">
        <v>326</v>
      </c>
      <c r="D169" s="181"/>
      <c r="E169" s="182"/>
    </row>
    <row r="170" spans="3:5" ht="19.899999999999999" customHeight="1" x14ac:dyDescent="0.35">
      <c r="C170" s="2" t="s">
        <v>205</v>
      </c>
      <c r="D170" s="181">
        <v>1050</v>
      </c>
      <c r="E170" s="182">
        <v>740</v>
      </c>
    </row>
    <row r="171" spans="3:5" ht="19.899999999999999" customHeight="1" x14ac:dyDescent="0.35">
      <c r="C171" s="2" t="s">
        <v>204</v>
      </c>
      <c r="D171" s="181">
        <v>1500</v>
      </c>
      <c r="E171" s="182">
        <v>1050</v>
      </c>
    </row>
    <row r="172" spans="3:5" ht="19.899999999999999" customHeight="1" x14ac:dyDescent="0.35">
      <c r="E172" s="178"/>
    </row>
    <row r="173" spans="3:5" ht="19.899999999999999" customHeight="1" x14ac:dyDescent="0.35">
      <c r="E173" s="178"/>
    </row>
    <row r="174" spans="3:5" ht="19.899999999999999" customHeight="1" x14ac:dyDescent="0.35">
      <c r="E174" s="178"/>
    </row>
    <row r="175" spans="3:5" ht="19.899999999999999" customHeight="1" x14ac:dyDescent="0.35">
      <c r="E175" s="178"/>
    </row>
    <row r="176" spans="3:5" ht="19.899999999999999" customHeight="1" x14ac:dyDescent="0.35">
      <c r="E176" s="178"/>
    </row>
    <row r="177" spans="5:5" ht="19.899999999999999" customHeight="1" x14ac:dyDescent="0.35">
      <c r="E177" s="178"/>
    </row>
    <row r="178" spans="5:5" ht="19.899999999999999" customHeight="1" x14ac:dyDescent="0.35">
      <c r="E178" s="178"/>
    </row>
    <row r="179" spans="5:5" ht="19.899999999999999" customHeight="1" x14ac:dyDescent="0.35">
      <c r="E179" s="178"/>
    </row>
    <row r="180" spans="5:5" ht="19.899999999999999" customHeight="1" x14ac:dyDescent="0.35">
      <c r="E180" s="178"/>
    </row>
    <row r="181" spans="5:5" ht="19.899999999999999" customHeight="1" x14ac:dyDescent="0.35">
      <c r="E181" s="178"/>
    </row>
    <row r="182" spans="5:5" ht="19.899999999999999" customHeight="1" x14ac:dyDescent="0.35">
      <c r="E182" s="178"/>
    </row>
    <row r="183" spans="5:5" ht="19.899999999999999" customHeight="1" x14ac:dyDescent="0.35">
      <c r="E183" s="178"/>
    </row>
    <row r="184" spans="5:5" ht="19.899999999999999" customHeight="1" x14ac:dyDescent="0.35">
      <c r="E184" s="178"/>
    </row>
  </sheetData>
  <mergeCells count="8">
    <mergeCell ref="C130:E130"/>
    <mergeCell ref="C140:E140"/>
    <mergeCell ref="C2:E2"/>
    <mergeCell ref="C4:E4"/>
    <mergeCell ref="C23:E23"/>
    <mergeCell ref="C63:E63"/>
    <mergeCell ref="C86:E86"/>
    <mergeCell ref="C101:E101"/>
  </mergeCells>
  <printOptions horizontalCentered="1"/>
  <pageMargins left="0.51181102362204722" right="0.31496062992125984" top="0.55118110236220474" bottom="0.55118110236220474" header="0.31496062992125984" footer="0.31496062992125984"/>
  <pageSetup paperSize="9" orientation="portrait" verticalDpi="4294967293" r:id="rId1"/>
  <headerFooter>
    <oddHeader>&amp;LQUÍMICOS&amp;R"El Origen"</oddHeader>
    <oddFooter>&amp;R&amp;D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R22"/>
  <sheetViews>
    <sheetView workbookViewId="0">
      <selection activeCell="C13" sqref="C13"/>
    </sheetView>
  </sheetViews>
  <sheetFormatPr baseColWidth="10" defaultColWidth="11.5703125" defaultRowHeight="15" x14ac:dyDescent="0.25"/>
  <cols>
    <col min="1" max="1" width="5.85546875" customWidth="1"/>
    <col min="2" max="2" width="7.5703125" customWidth="1"/>
    <col min="3" max="3" width="45" customWidth="1"/>
    <col min="4" max="5" width="15.7109375" customWidth="1"/>
    <col min="6" max="6" width="3.7109375" customWidth="1"/>
    <col min="7" max="8" width="12.7109375" customWidth="1"/>
    <col min="9" max="9" width="3.7109375" customWidth="1"/>
    <col min="10" max="10" width="16.85546875" customWidth="1"/>
    <col min="11" max="11" width="14.28515625" customWidth="1"/>
    <col min="12" max="12" width="16.28515625" customWidth="1"/>
    <col min="13" max="13" width="13.7109375" customWidth="1"/>
    <col min="14" max="14" width="3.7109375" customWidth="1"/>
    <col min="15" max="15" width="45" customWidth="1"/>
    <col min="16" max="17" width="15.7109375" customWidth="1"/>
    <col min="18" max="18" width="3.7109375" customWidth="1"/>
    <col min="20" max="20" width="14.42578125" bestFit="1" customWidth="1"/>
    <col min="25" max="25" width="11.5703125" customWidth="1"/>
  </cols>
  <sheetData>
    <row r="1" spans="1:18" s="5" customFormat="1" ht="19.899999999999999" customHeight="1" thickBot="1" x14ac:dyDescent="0.4">
      <c r="A1" s="3" t="s">
        <v>19</v>
      </c>
      <c r="D1" s="23"/>
      <c r="E1" s="23"/>
      <c r="F1" s="1"/>
      <c r="G1" s="50" t="s">
        <v>172</v>
      </c>
      <c r="H1" s="51"/>
      <c r="I1" s="36"/>
      <c r="J1" s="57" t="s">
        <v>39</v>
      </c>
      <c r="K1" s="57" t="s">
        <v>173</v>
      </c>
      <c r="L1" s="37"/>
      <c r="M1" s="46" t="s">
        <v>174</v>
      </c>
      <c r="N1" s="36"/>
      <c r="P1" s="23"/>
      <c r="Q1" s="23"/>
      <c r="R1" s="1"/>
    </row>
    <row r="2" spans="1:18" s="5" customFormat="1" ht="19.899999999999999" customHeight="1" thickBot="1" x14ac:dyDescent="0.4">
      <c r="A2" s="5" t="s">
        <v>37</v>
      </c>
      <c r="B2" s="40">
        <v>966</v>
      </c>
      <c r="C2" s="71" t="s">
        <v>18</v>
      </c>
      <c r="D2" s="69"/>
      <c r="E2" s="70"/>
      <c r="F2" s="1"/>
      <c r="G2" s="52" t="s">
        <v>39</v>
      </c>
      <c r="H2" s="53" t="s">
        <v>175</v>
      </c>
      <c r="I2" s="1"/>
      <c r="J2" s="58">
        <v>2</v>
      </c>
      <c r="K2" s="59">
        <v>1.4</v>
      </c>
      <c r="L2" s="38"/>
      <c r="M2" s="39" t="s">
        <v>176</v>
      </c>
      <c r="N2" s="41"/>
      <c r="O2" s="24" t="s">
        <v>18</v>
      </c>
      <c r="P2" s="9"/>
      <c r="Q2" s="10"/>
      <c r="R2" s="1"/>
    </row>
    <row r="3" spans="1:18" s="5" customFormat="1" ht="19.899999999999999" customHeight="1" x14ac:dyDescent="0.35">
      <c r="B3" s="40"/>
      <c r="C3" s="72"/>
      <c r="D3" s="73"/>
      <c r="E3" s="73"/>
      <c r="F3" s="40"/>
      <c r="G3" s="74"/>
      <c r="H3" s="75"/>
      <c r="J3" s="76"/>
      <c r="K3" s="76"/>
      <c r="L3" s="77"/>
      <c r="M3" s="78" t="s">
        <v>252</v>
      </c>
      <c r="N3" s="79"/>
      <c r="O3" s="80"/>
      <c r="P3" s="81"/>
      <c r="Q3" s="81"/>
    </row>
    <row r="4" spans="1:18" s="5" customFormat="1" ht="19.899999999999999" customHeight="1" x14ac:dyDescent="0.45">
      <c r="A4" s="5" t="s">
        <v>37</v>
      </c>
      <c r="C4" s="66" t="s">
        <v>20</v>
      </c>
      <c r="D4" s="131">
        <v>2210</v>
      </c>
      <c r="E4" s="132">
        <v>1550</v>
      </c>
      <c r="F4" s="1"/>
      <c r="G4" s="54">
        <f>MROUND(J4+4.7,10)</f>
        <v>2210</v>
      </c>
      <c r="H4" s="55">
        <f>MROUND(K4+4.7,10)</f>
        <v>1550</v>
      </c>
      <c r="I4" s="1"/>
      <c r="J4" s="60">
        <f>M4*2</f>
        <v>2208.8000000000002</v>
      </c>
      <c r="K4" s="60">
        <f>M4*1.4</f>
        <v>1546.16</v>
      </c>
      <c r="L4" s="67">
        <v>1004</v>
      </c>
      <c r="M4" s="67">
        <f>L4*1.1</f>
        <v>1104.4000000000001</v>
      </c>
      <c r="N4" s="42"/>
      <c r="O4" s="21" t="s">
        <v>20</v>
      </c>
      <c r="P4" s="8">
        <v>1780</v>
      </c>
      <c r="Q4" s="22">
        <v>1250</v>
      </c>
      <c r="R4" s="1"/>
    </row>
    <row r="5" spans="1:18" s="5" customFormat="1" ht="19.899999999999999" customHeight="1" x14ac:dyDescent="0.35">
      <c r="A5" s="5" t="s">
        <v>37</v>
      </c>
      <c r="C5" s="66" t="s">
        <v>21</v>
      </c>
      <c r="D5" s="131">
        <v>7140</v>
      </c>
      <c r="E5" s="132">
        <v>5000</v>
      </c>
      <c r="F5" s="1"/>
      <c r="G5" s="54">
        <f t="shared" ref="G5:G20" si="0">MROUND(J5+4.7,10)</f>
        <v>7140</v>
      </c>
      <c r="H5" s="55">
        <f t="shared" ref="H5:H20" si="1">MROUND(K5+4.7,10)</f>
        <v>5000</v>
      </c>
      <c r="I5" s="1"/>
      <c r="J5" s="60">
        <f t="shared" ref="J5:J20" si="2">M5*2</f>
        <v>7137.1080000000002</v>
      </c>
      <c r="K5" s="60">
        <f t="shared" ref="K5:K20" si="3">M5*1.4</f>
        <v>4995.9755999999998</v>
      </c>
      <c r="L5" s="67">
        <v>3244.14</v>
      </c>
      <c r="M5" s="67">
        <f t="shared" ref="M5:M20" si="4">L5*1.1</f>
        <v>3568.5540000000001</v>
      </c>
      <c r="N5" s="43"/>
      <c r="O5" s="13" t="s">
        <v>21</v>
      </c>
      <c r="P5" s="4">
        <v>5750</v>
      </c>
      <c r="Q5" s="14">
        <v>4020</v>
      </c>
      <c r="R5" s="1"/>
    </row>
    <row r="6" spans="1:18" s="5" customFormat="1" ht="19.899999999999999" customHeight="1" x14ac:dyDescent="0.35">
      <c r="A6" s="5" t="s">
        <v>37</v>
      </c>
      <c r="C6" s="66" t="s">
        <v>22</v>
      </c>
      <c r="D6" s="131">
        <v>67270</v>
      </c>
      <c r="E6" s="132">
        <v>47090</v>
      </c>
      <c r="F6" s="1"/>
      <c r="G6" s="54">
        <f t="shared" si="0"/>
        <v>67270</v>
      </c>
      <c r="H6" s="55">
        <f t="shared" si="1"/>
        <v>47090</v>
      </c>
      <c r="I6" s="1"/>
      <c r="J6" s="60">
        <f t="shared" si="2"/>
        <v>67268.740000000005</v>
      </c>
      <c r="K6" s="60">
        <f t="shared" si="3"/>
        <v>47088.118000000002</v>
      </c>
      <c r="L6" s="67">
        <v>30576.7</v>
      </c>
      <c r="M6" s="67">
        <f t="shared" si="4"/>
        <v>33634.370000000003</v>
      </c>
      <c r="N6" s="43"/>
      <c r="O6" s="13" t="s">
        <v>22</v>
      </c>
      <c r="P6" s="4">
        <v>54120</v>
      </c>
      <c r="Q6" s="14">
        <v>37900</v>
      </c>
      <c r="R6" s="1"/>
    </row>
    <row r="7" spans="1:18" s="5" customFormat="1" ht="19.899999999999999" customHeight="1" x14ac:dyDescent="0.35">
      <c r="A7" s="5" t="s">
        <v>37</v>
      </c>
      <c r="C7" s="66" t="s">
        <v>23</v>
      </c>
      <c r="D7" s="131">
        <v>15370</v>
      </c>
      <c r="E7" s="132">
        <v>10760</v>
      </c>
      <c r="F7" s="1"/>
      <c r="G7" s="54">
        <f t="shared" si="0"/>
        <v>15370</v>
      </c>
      <c r="H7" s="55">
        <f t="shared" si="1"/>
        <v>10760</v>
      </c>
      <c r="I7" s="1"/>
      <c r="J7" s="60">
        <f t="shared" si="2"/>
        <v>15369.508000000002</v>
      </c>
      <c r="K7" s="60">
        <f t="shared" si="3"/>
        <v>10758.6556</v>
      </c>
      <c r="L7" s="67">
        <v>6986.14</v>
      </c>
      <c r="M7" s="67">
        <f t="shared" si="4"/>
        <v>7684.7540000000008</v>
      </c>
      <c r="N7" s="43"/>
      <c r="O7" s="13" t="s">
        <v>23</v>
      </c>
      <c r="P7" s="4">
        <v>12370</v>
      </c>
      <c r="Q7" s="14">
        <v>8660</v>
      </c>
      <c r="R7" s="1"/>
    </row>
    <row r="8" spans="1:18" s="5" customFormat="1" ht="19.899999999999999" customHeight="1" x14ac:dyDescent="0.35">
      <c r="A8" s="5" t="s">
        <v>37</v>
      </c>
      <c r="C8" s="66" t="s">
        <v>24</v>
      </c>
      <c r="D8" s="131">
        <v>3440</v>
      </c>
      <c r="E8" s="132">
        <v>2410</v>
      </c>
      <c r="F8" s="1"/>
      <c r="G8" s="54">
        <f t="shared" si="0"/>
        <v>3440</v>
      </c>
      <c r="H8" s="55">
        <f t="shared" si="1"/>
        <v>2410</v>
      </c>
      <c r="I8" s="1"/>
      <c r="J8" s="60">
        <f t="shared" si="2"/>
        <v>3438.6000000000004</v>
      </c>
      <c r="K8" s="60">
        <f t="shared" si="3"/>
        <v>2407.02</v>
      </c>
      <c r="L8" s="67">
        <v>1563</v>
      </c>
      <c r="M8" s="67">
        <f t="shared" si="4"/>
        <v>1719.3000000000002</v>
      </c>
      <c r="N8" s="43"/>
      <c r="O8" s="13" t="s">
        <v>24</v>
      </c>
      <c r="P8" s="4">
        <v>2820</v>
      </c>
      <c r="Q8" s="14">
        <v>1980</v>
      </c>
      <c r="R8" s="1"/>
    </row>
    <row r="9" spans="1:18" s="5" customFormat="1" ht="19.899999999999999" customHeight="1" x14ac:dyDescent="0.35">
      <c r="A9" s="5" t="s">
        <v>37</v>
      </c>
      <c r="C9" s="66" t="s">
        <v>25</v>
      </c>
      <c r="D9" s="131">
        <v>1240</v>
      </c>
      <c r="E9" s="132">
        <v>870</v>
      </c>
      <c r="F9" s="1"/>
      <c r="G9" s="54">
        <f t="shared" si="0"/>
        <v>1240</v>
      </c>
      <c r="H9" s="55">
        <f t="shared" si="1"/>
        <v>870</v>
      </c>
      <c r="I9" s="1"/>
      <c r="J9" s="60">
        <f t="shared" si="2"/>
        <v>1236.4000000000001</v>
      </c>
      <c r="K9" s="60">
        <f t="shared" si="3"/>
        <v>865.48</v>
      </c>
      <c r="L9" s="67">
        <v>562</v>
      </c>
      <c r="M9" s="67">
        <f t="shared" si="4"/>
        <v>618.20000000000005</v>
      </c>
      <c r="N9" s="43"/>
      <c r="O9" s="13" t="s">
        <v>25</v>
      </c>
      <c r="P9" s="4">
        <v>1020</v>
      </c>
      <c r="Q9" s="14">
        <v>720</v>
      </c>
      <c r="R9" s="1"/>
    </row>
    <row r="10" spans="1:18" s="5" customFormat="1" ht="19.899999999999999" customHeight="1" x14ac:dyDescent="0.35">
      <c r="A10" s="5" t="s">
        <v>37</v>
      </c>
      <c r="C10" s="66" t="s">
        <v>26</v>
      </c>
      <c r="D10" s="131">
        <v>3440</v>
      </c>
      <c r="E10" s="132">
        <v>2410</v>
      </c>
      <c r="F10" s="1"/>
      <c r="G10" s="54">
        <f t="shared" si="0"/>
        <v>3440</v>
      </c>
      <c r="H10" s="55">
        <f t="shared" si="1"/>
        <v>2410</v>
      </c>
      <c r="I10" s="1"/>
      <c r="J10" s="60">
        <f t="shared" si="2"/>
        <v>3438.6000000000004</v>
      </c>
      <c r="K10" s="60">
        <f t="shared" si="3"/>
        <v>2407.02</v>
      </c>
      <c r="L10" s="67">
        <v>1563</v>
      </c>
      <c r="M10" s="67">
        <f t="shared" si="4"/>
        <v>1719.3000000000002</v>
      </c>
      <c r="N10" s="43"/>
      <c r="O10" s="13" t="s">
        <v>26</v>
      </c>
      <c r="P10" s="4">
        <v>2820</v>
      </c>
      <c r="Q10" s="14">
        <v>1980</v>
      </c>
      <c r="R10" s="1"/>
    </row>
    <row r="11" spans="1:18" s="5" customFormat="1" ht="19.899999999999999" customHeight="1" x14ac:dyDescent="0.35">
      <c r="A11" s="5" t="s">
        <v>37</v>
      </c>
      <c r="C11" s="66" t="s">
        <v>27</v>
      </c>
      <c r="D11" s="131">
        <v>1240</v>
      </c>
      <c r="E11" s="132">
        <v>870</v>
      </c>
      <c r="F11" s="1"/>
      <c r="G11" s="54">
        <f t="shared" si="0"/>
        <v>1240</v>
      </c>
      <c r="H11" s="55">
        <f t="shared" si="1"/>
        <v>870</v>
      </c>
      <c r="I11" s="1"/>
      <c r="J11" s="60">
        <f t="shared" si="2"/>
        <v>1236.4000000000001</v>
      </c>
      <c r="K11" s="60">
        <f t="shared" si="3"/>
        <v>865.48</v>
      </c>
      <c r="L11" s="67">
        <v>562</v>
      </c>
      <c r="M11" s="67">
        <f t="shared" si="4"/>
        <v>618.20000000000005</v>
      </c>
      <c r="N11" s="43"/>
      <c r="O11" s="13" t="s">
        <v>27</v>
      </c>
      <c r="P11" s="4">
        <v>1020</v>
      </c>
      <c r="Q11" s="14">
        <v>720</v>
      </c>
      <c r="R11" s="1"/>
    </row>
    <row r="12" spans="1:18" s="5" customFormat="1" ht="19.899999999999999" customHeight="1" x14ac:dyDescent="0.35">
      <c r="A12" s="5" t="s">
        <v>37</v>
      </c>
      <c r="C12" s="66" t="s">
        <v>28</v>
      </c>
      <c r="D12" s="131">
        <v>2100</v>
      </c>
      <c r="E12" s="132">
        <v>1470</v>
      </c>
      <c r="F12" s="1"/>
      <c r="G12" s="54">
        <f t="shared" si="0"/>
        <v>2100</v>
      </c>
      <c r="H12" s="55">
        <f t="shared" si="1"/>
        <v>1470</v>
      </c>
      <c r="I12" s="1"/>
      <c r="J12" s="60">
        <f t="shared" si="2"/>
        <v>2090.7260000000001</v>
      </c>
      <c r="K12" s="60">
        <f t="shared" si="3"/>
        <v>1463.5082</v>
      </c>
      <c r="L12" s="67">
        <v>950.33</v>
      </c>
      <c r="M12" s="67">
        <f t="shared" si="4"/>
        <v>1045.3630000000001</v>
      </c>
      <c r="N12" s="43"/>
      <c r="O12" s="13" t="s">
        <v>28</v>
      </c>
      <c r="P12" s="4">
        <v>1690</v>
      </c>
      <c r="Q12" s="14">
        <v>1180</v>
      </c>
      <c r="R12" s="1"/>
    </row>
    <row r="13" spans="1:18" s="5" customFormat="1" ht="19.899999999999999" customHeight="1" x14ac:dyDescent="0.35">
      <c r="A13" s="5" t="s">
        <v>37</v>
      </c>
      <c r="C13" s="66" t="s">
        <v>29</v>
      </c>
      <c r="D13" s="131">
        <v>6150</v>
      </c>
      <c r="E13" s="132">
        <v>4300</v>
      </c>
      <c r="F13" s="1"/>
      <c r="G13" s="54">
        <f t="shared" si="0"/>
        <v>6150</v>
      </c>
      <c r="H13" s="55">
        <f t="shared" si="1"/>
        <v>4300</v>
      </c>
      <c r="I13" s="1"/>
      <c r="J13" s="60">
        <f t="shared" si="2"/>
        <v>6142.3560000000007</v>
      </c>
      <c r="K13" s="60">
        <f t="shared" si="3"/>
        <v>4299.6491999999998</v>
      </c>
      <c r="L13" s="67">
        <v>2791.98</v>
      </c>
      <c r="M13" s="67">
        <f t="shared" si="4"/>
        <v>3071.1780000000003</v>
      </c>
      <c r="N13" s="43"/>
      <c r="O13" s="13" t="s">
        <v>29</v>
      </c>
      <c r="P13" s="4">
        <v>4950</v>
      </c>
      <c r="Q13" s="14">
        <v>3460</v>
      </c>
      <c r="R13" s="1"/>
    </row>
    <row r="14" spans="1:18" s="5" customFormat="1" ht="19.899999999999999" customHeight="1" x14ac:dyDescent="0.35">
      <c r="A14" s="5" t="s">
        <v>37</v>
      </c>
      <c r="C14" s="66" t="s">
        <v>30</v>
      </c>
      <c r="D14" s="131">
        <v>57440</v>
      </c>
      <c r="E14" s="132">
        <v>40210</v>
      </c>
      <c r="F14" s="1"/>
      <c r="G14" s="54">
        <f t="shared" si="0"/>
        <v>57440</v>
      </c>
      <c r="H14" s="55">
        <f t="shared" si="1"/>
        <v>40210</v>
      </c>
      <c r="I14" s="1"/>
      <c r="J14" s="60">
        <f t="shared" si="2"/>
        <v>57440.108</v>
      </c>
      <c r="K14" s="60">
        <f t="shared" si="3"/>
        <v>40208.075599999996</v>
      </c>
      <c r="L14" s="67">
        <v>26109.14</v>
      </c>
      <c r="M14" s="67">
        <f t="shared" si="4"/>
        <v>28720.054</v>
      </c>
      <c r="N14" s="43"/>
      <c r="O14" s="13" t="s">
        <v>30</v>
      </c>
      <c r="P14" s="4">
        <v>46220</v>
      </c>
      <c r="Q14" s="14">
        <v>32360</v>
      </c>
      <c r="R14" s="1"/>
    </row>
    <row r="15" spans="1:18" s="5" customFormat="1" ht="19.899999999999999" customHeight="1" x14ac:dyDescent="0.35">
      <c r="A15" s="5" t="s">
        <v>37</v>
      </c>
      <c r="C15" s="66" t="s">
        <v>31</v>
      </c>
      <c r="D15" s="131">
        <v>7140</v>
      </c>
      <c r="E15" s="132">
        <v>5000</v>
      </c>
      <c r="F15" s="1"/>
      <c r="G15" s="54">
        <f t="shared" si="0"/>
        <v>7140</v>
      </c>
      <c r="H15" s="55">
        <f t="shared" si="1"/>
        <v>5000</v>
      </c>
      <c r="I15" s="1"/>
      <c r="J15" s="60">
        <f t="shared" si="2"/>
        <v>7137.1080000000002</v>
      </c>
      <c r="K15" s="60">
        <f t="shared" si="3"/>
        <v>4995.9755999999998</v>
      </c>
      <c r="L15" s="67">
        <v>3244.14</v>
      </c>
      <c r="M15" s="67">
        <f t="shared" si="4"/>
        <v>3568.5540000000001</v>
      </c>
      <c r="N15" s="43"/>
      <c r="O15" s="13" t="s">
        <v>31</v>
      </c>
      <c r="P15" s="4">
        <v>5750</v>
      </c>
      <c r="Q15" s="14">
        <v>4020</v>
      </c>
      <c r="R15" s="1"/>
    </row>
    <row r="16" spans="1:18" s="5" customFormat="1" ht="19.899999999999999" customHeight="1" thickBot="1" x14ac:dyDescent="0.5">
      <c r="A16" s="5" t="s">
        <v>37</v>
      </c>
      <c r="C16" s="66" t="s">
        <v>32</v>
      </c>
      <c r="D16" s="131">
        <v>1980</v>
      </c>
      <c r="E16" s="132">
        <v>1390</v>
      </c>
      <c r="F16" s="1"/>
      <c r="G16" s="54">
        <f t="shared" si="0"/>
        <v>1980</v>
      </c>
      <c r="H16" s="55">
        <f t="shared" si="1"/>
        <v>1390</v>
      </c>
      <c r="I16" s="1"/>
      <c r="J16" s="60">
        <f t="shared" si="2"/>
        <v>1980.0000000000002</v>
      </c>
      <c r="K16" s="60">
        <f t="shared" si="3"/>
        <v>1386</v>
      </c>
      <c r="L16" s="67">
        <v>900</v>
      </c>
      <c r="M16" s="67">
        <f t="shared" si="4"/>
        <v>990.00000000000011</v>
      </c>
      <c r="N16" s="42"/>
      <c r="O16" s="13" t="s">
        <v>32</v>
      </c>
      <c r="P16" s="4">
        <v>1600</v>
      </c>
      <c r="Q16" s="14">
        <v>1120</v>
      </c>
      <c r="R16" s="1"/>
    </row>
    <row r="17" spans="1:18" s="5" customFormat="1" ht="19.899999999999999" customHeight="1" thickBot="1" x14ac:dyDescent="0.4">
      <c r="A17" s="5" t="s">
        <v>37</v>
      </c>
      <c r="C17" s="66" t="s">
        <v>33</v>
      </c>
      <c r="D17" s="131">
        <v>2290</v>
      </c>
      <c r="E17" s="132">
        <v>1610</v>
      </c>
      <c r="F17" s="1"/>
      <c r="G17" s="54">
        <f t="shared" si="0"/>
        <v>2290</v>
      </c>
      <c r="H17" s="55">
        <f t="shared" si="1"/>
        <v>1610</v>
      </c>
      <c r="I17" s="1"/>
      <c r="J17" s="60">
        <f t="shared" si="2"/>
        <v>2290</v>
      </c>
      <c r="K17" s="60">
        <f t="shared" si="3"/>
        <v>1603</v>
      </c>
      <c r="L17" s="129">
        <v>1145</v>
      </c>
      <c r="M17" s="130">
        <f>L17</f>
        <v>1145</v>
      </c>
      <c r="N17" s="41" t="s">
        <v>251</v>
      </c>
      <c r="O17" s="13" t="s">
        <v>33</v>
      </c>
      <c r="P17" s="4">
        <v>1870</v>
      </c>
      <c r="Q17" s="14">
        <v>1310</v>
      </c>
      <c r="R17" s="1"/>
    </row>
    <row r="18" spans="1:18" s="5" customFormat="1" ht="19.899999999999999" customHeight="1" x14ac:dyDescent="0.35">
      <c r="A18" s="5" t="s">
        <v>37</v>
      </c>
      <c r="C18" s="66" t="s">
        <v>36</v>
      </c>
      <c r="D18" s="131">
        <v>1940</v>
      </c>
      <c r="E18" s="132">
        <v>1360</v>
      </c>
      <c r="F18" s="1"/>
      <c r="G18" s="54">
        <f t="shared" si="0"/>
        <v>1940</v>
      </c>
      <c r="H18" s="55">
        <f t="shared" si="1"/>
        <v>1360</v>
      </c>
      <c r="I18" s="1"/>
      <c r="J18" s="60">
        <f t="shared" si="2"/>
        <v>1932.2819999999999</v>
      </c>
      <c r="K18" s="60">
        <f t="shared" si="3"/>
        <v>1352.5973999999999</v>
      </c>
      <c r="L18" s="67">
        <v>878.31</v>
      </c>
      <c r="M18" s="67">
        <f t="shared" si="4"/>
        <v>966.14099999999996</v>
      </c>
      <c r="N18" s="44"/>
      <c r="O18" s="13" t="s">
        <v>36</v>
      </c>
      <c r="P18" s="4">
        <v>1560</v>
      </c>
      <c r="Q18" s="14">
        <v>1090</v>
      </c>
      <c r="R18" s="1"/>
    </row>
    <row r="19" spans="1:18" s="5" customFormat="1" ht="19.899999999999999" customHeight="1" x14ac:dyDescent="0.35">
      <c r="A19" s="5" t="s">
        <v>37</v>
      </c>
      <c r="C19" s="66" t="s">
        <v>34</v>
      </c>
      <c r="D19" s="131">
        <v>3440</v>
      </c>
      <c r="E19" s="132">
        <v>2410</v>
      </c>
      <c r="F19" s="1"/>
      <c r="G19" s="54">
        <f t="shared" si="0"/>
        <v>3440</v>
      </c>
      <c r="H19" s="55">
        <f t="shared" si="1"/>
        <v>2410</v>
      </c>
      <c r="I19" s="1"/>
      <c r="J19" s="60">
        <f t="shared" si="2"/>
        <v>3438.6000000000004</v>
      </c>
      <c r="K19" s="60">
        <f t="shared" si="3"/>
        <v>2407.02</v>
      </c>
      <c r="L19" s="67">
        <v>1563</v>
      </c>
      <c r="M19" s="67">
        <f t="shared" si="4"/>
        <v>1719.3000000000002</v>
      </c>
      <c r="N19" s="44"/>
      <c r="O19" s="13" t="s">
        <v>34</v>
      </c>
      <c r="P19" s="4">
        <v>2820</v>
      </c>
      <c r="Q19" s="14">
        <v>1980</v>
      </c>
      <c r="R19" s="1"/>
    </row>
    <row r="20" spans="1:18" s="5" customFormat="1" ht="19.899999999999999" customHeight="1" x14ac:dyDescent="0.35">
      <c r="A20" s="5" t="s">
        <v>37</v>
      </c>
      <c r="C20" s="66" t="s">
        <v>35</v>
      </c>
      <c r="D20" s="131">
        <v>1240</v>
      </c>
      <c r="E20" s="132">
        <v>870</v>
      </c>
      <c r="F20" s="1"/>
      <c r="G20" s="54">
        <f t="shared" si="0"/>
        <v>1240</v>
      </c>
      <c r="H20" s="55">
        <f t="shared" si="1"/>
        <v>870</v>
      </c>
      <c r="I20" s="1"/>
      <c r="J20" s="60">
        <f t="shared" si="2"/>
        <v>1236.4000000000001</v>
      </c>
      <c r="K20" s="60">
        <f t="shared" si="3"/>
        <v>865.48</v>
      </c>
      <c r="L20" s="67">
        <v>562</v>
      </c>
      <c r="M20" s="67">
        <f t="shared" si="4"/>
        <v>618.20000000000005</v>
      </c>
      <c r="N20" s="44"/>
      <c r="O20" s="13" t="s">
        <v>35</v>
      </c>
      <c r="P20" s="4">
        <v>1020</v>
      </c>
      <c r="Q20" s="14">
        <v>720</v>
      </c>
      <c r="R20" s="1"/>
    </row>
    <row r="22" spans="1:18" x14ac:dyDescent="0.25">
      <c r="M22" s="68">
        <v>45097</v>
      </c>
    </row>
  </sheetData>
  <printOptions horizontalCentered="1"/>
  <pageMargins left="0.70866141732283472" right="0.70866141732283472" top="0.74803149606299213" bottom="0.74803149606299213" header="0.31496062992125984" footer="0.31496062992125984"/>
  <pageSetup orientation="portrait" r:id="rId1"/>
  <headerFooter>
    <oddHeader>&amp;LFERTIFOX&amp;R"El Origen"</oddHeader>
    <oddFooter>&amp;R&amp;D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39997558519241921"/>
  </sheetPr>
  <dimension ref="A1:X20"/>
  <sheetViews>
    <sheetView topLeftCell="B6" workbookViewId="0">
      <selection activeCell="Y11" sqref="Y11"/>
    </sheetView>
  </sheetViews>
  <sheetFormatPr baseColWidth="10" defaultColWidth="11.5703125" defaultRowHeight="15" x14ac:dyDescent="0.25"/>
  <cols>
    <col min="1" max="1" width="5.85546875" customWidth="1"/>
    <col min="2" max="2" width="7.5703125" customWidth="1"/>
    <col min="3" max="3" width="45" customWidth="1"/>
    <col min="4" max="5" width="15.7109375" customWidth="1"/>
    <col min="6" max="6" width="3.7109375" hidden="1" customWidth="1"/>
    <col min="7" max="8" width="12.7109375" hidden="1" customWidth="1"/>
    <col min="9" max="9" width="3.7109375" hidden="1" customWidth="1"/>
    <col min="10" max="10" width="16.85546875" hidden="1" customWidth="1"/>
    <col min="11" max="11" width="14.28515625" hidden="1" customWidth="1"/>
    <col min="12" max="12" width="3.7109375" customWidth="1"/>
    <col min="13" max="13" width="16.28515625" style="171" customWidth="1"/>
    <col min="14" max="14" width="3.7109375" customWidth="1"/>
    <col min="15" max="15" width="16.28515625" style="171" customWidth="1"/>
    <col min="16" max="16" width="3.7109375" customWidth="1"/>
    <col min="17" max="17" width="16.28515625" style="171" hidden="1" customWidth="1"/>
    <col min="18" max="18" width="3.7109375" hidden="1" customWidth="1"/>
    <col min="19" max="19" width="16.28515625" style="143" hidden="1" customWidth="1"/>
    <col min="20" max="20" width="3.7109375" hidden="1" customWidth="1"/>
    <col min="21" max="21" width="16.28515625" hidden="1" customWidth="1"/>
    <col min="22" max="22" width="3.7109375" hidden="1" customWidth="1"/>
    <col min="24" max="24" width="11.5703125" style="143"/>
  </cols>
  <sheetData>
    <row r="1" spans="1:24" s="5" customFormat="1" ht="19.899999999999999" customHeight="1" thickBot="1" x14ac:dyDescent="0.4">
      <c r="A1" s="3"/>
      <c r="D1" s="23"/>
      <c r="E1" s="23"/>
      <c r="F1" s="1"/>
      <c r="G1" s="50" t="s">
        <v>172</v>
      </c>
      <c r="H1" s="51"/>
      <c r="I1" s="36"/>
      <c r="J1" s="57" t="s">
        <v>39</v>
      </c>
      <c r="K1" s="57" t="s">
        <v>173</v>
      </c>
      <c r="L1" s="36"/>
      <c r="M1" s="212">
        <v>45268</v>
      </c>
      <c r="N1" s="36"/>
      <c r="O1" s="212">
        <v>45230</v>
      </c>
      <c r="P1" s="36"/>
      <c r="Q1" s="167">
        <v>45167</v>
      </c>
      <c r="R1" s="36"/>
      <c r="S1" s="139">
        <v>45155</v>
      </c>
      <c r="T1" s="36"/>
      <c r="U1" s="37"/>
      <c r="V1" s="36"/>
      <c r="X1" s="236"/>
    </row>
    <row r="2" spans="1:24" s="5" customFormat="1" ht="19.899999999999999" customHeight="1" thickBot="1" x14ac:dyDescent="0.4">
      <c r="B2" s="40">
        <v>966</v>
      </c>
      <c r="C2" s="71" t="s">
        <v>18</v>
      </c>
      <c r="D2" s="69"/>
      <c r="E2" s="70"/>
      <c r="F2" s="1"/>
      <c r="G2" s="52" t="s">
        <v>39</v>
      </c>
      <c r="H2" s="53" t="s">
        <v>175</v>
      </c>
      <c r="I2" s="1"/>
      <c r="J2" s="58">
        <v>2</v>
      </c>
      <c r="K2" s="59">
        <v>1.4</v>
      </c>
      <c r="L2" s="41"/>
      <c r="M2" s="213" t="s">
        <v>412</v>
      </c>
      <c r="N2" s="41"/>
      <c r="O2" s="213" t="s">
        <v>384</v>
      </c>
      <c r="P2" s="41"/>
      <c r="Q2" s="168">
        <v>0.34</v>
      </c>
      <c r="R2" s="41"/>
      <c r="S2" s="140">
        <v>0.25</v>
      </c>
      <c r="T2" s="41"/>
      <c r="U2" s="38"/>
      <c r="V2" s="41"/>
      <c r="X2" s="236"/>
    </row>
    <row r="3" spans="1:24" s="5" customFormat="1" ht="19.899999999999999" hidden="1" customHeight="1" x14ac:dyDescent="0.35">
      <c r="B3" s="40"/>
      <c r="C3" s="72"/>
      <c r="D3" s="73"/>
      <c r="E3" s="73"/>
      <c r="F3" s="40"/>
      <c r="G3" s="74"/>
      <c r="H3" s="75"/>
      <c r="J3" s="76"/>
      <c r="K3" s="76"/>
      <c r="L3" s="79"/>
      <c r="M3" s="214"/>
      <c r="N3" s="79"/>
      <c r="O3" s="214"/>
      <c r="P3" s="79"/>
      <c r="Q3" s="169"/>
      <c r="R3" s="79"/>
      <c r="S3" s="141"/>
      <c r="T3" s="79"/>
      <c r="U3" s="77"/>
      <c r="V3" s="79"/>
      <c r="X3" s="236"/>
    </row>
    <row r="4" spans="1:24" s="5" customFormat="1" ht="19.899999999999999" customHeight="1" x14ac:dyDescent="0.45">
      <c r="C4" s="66" t="s">
        <v>20</v>
      </c>
      <c r="D4" s="131">
        <f>MROUND(G4+4.7,10)</f>
        <v>4300</v>
      </c>
      <c r="E4" s="132">
        <f>MROUND(H4+4.7,10)</f>
        <v>3010</v>
      </c>
      <c r="F4" s="1"/>
      <c r="G4" s="54">
        <f>MROUND(J4+4.7,10)</f>
        <v>4300</v>
      </c>
      <c r="H4" s="55">
        <f>MROUND(K4+4.7,10)</f>
        <v>3010</v>
      </c>
      <c r="I4" s="1"/>
      <c r="J4" s="60">
        <f>M4*2</f>
        <v>4291.5</v>
      </c>
      <c r="K4" s="60">
        <f>M4*1.4</f>
        <v>3004.0499999999997</v>
      </c>
      <c r="L4" s="42"/>
      <c r="M4" s="235">
        <v>2145.75</v>
      </c>
      <c r="N4" s="42"/>
      <c r="O4" s="215">
        <v>1861.4</v>
      </c>
      <c r="P4" s="42"/>
      <c r="Q4" s="170">
        <v>1648.8566000000001</v>
      </c>
      <c r="R4" s="42"/>
      <c r="S4" s="142">
        <v>1538.1125</v>
      </c>
      <c r="T4" s="42"/>
      <c r="U4" s="135">
        <v>1230.49</v>
      </c>
      <c r="V4" s="42"/>
      <c r="W4" s="5">
        <f>M4/O4</f>
        <v>1.1527613624153863</v>
      </c>
      <c r="X4" s="236"/>
    </row>
    <row r="5" spans="1:24" s="5" customFormat="1" ht="19.899999999999999" customHeight="1" x14ac:dyDescent="0.35">
      <c r="C5" s="66" t="s">
        <v>21</v>
      </c>
      <c r="D5" s="131">
        <f t="shared" ref="D5:E7" si="0">MROUND(G5+4.7,10)</f>
        <v>13850</v>
      </c>
      <c r="E5" s="132">
        <f t="shared" si="0"/>
        <v>9700</v>
      </c>
      <c r="F5" s="1"/>
      <c r="G5" s="54">
        <f t="shared" ref="G5:H20" si="1">MROUND(J5+4.7,10)</f>
        <v>13850</v>
      </c>
      <c r="H5" s="55">
        <f t="shared" si="1"/>
        <v>9700</v>
      </c>
      <c r="I5" s="1"/>
      <c r="J5" s="60">
        <f t="shared" ref="J5:J20" si="2">M5*2</f>
        <v>13844.84</v>
      </c>
      <c r="K5" s="60">
        <f t="shared" ref="K5:K20" si="3">M5*1.4</f>
        <v>9691.387999999999</v>
      </c>
      <c r="L5" s="43"/>
      <c r="M5" s="235">
        <v>6922.42</v>
      </c>
      <c r="N5" s="43"/>
      <c r="O5" s="215">
        <v>6015.47</v>
      </c>
      <c r="P5" s="43"/>
      <c r="Q5" s="170">
        <v>5328.3626000000004</v>
      </c>
      <c r="R5" s="43"/>
      <c r="S5" s="142">
        <v>4970.4875000000002</v>
      </c>
      <c r="T5" s="43"/>
      <c r="U5" s="135">
        <v>3976.39</v>
      </c>
      <c r="V5" s="43"/>
      <c r="W5" s="5">
        <f t="shared" ref="W5:W20" si="4">M5/O5</f>
        <v>1.1507695990504483</v>
      </c>
      <c r="X5" s="236"/>
    </row>
    <row r="6" spans="1:24" s="5" customFormat="1" ht="19.899999999999999" customHeight="1" x14ac:dyDescent="0.35">
      <c r="C6" s="66" t="s">
        <v>22</v>
      </c>
      <c r="D6" s="131">
        <f t="shared" si="0"/>
        <v>130450</v>
      </c>
      <c r="E6" s="132">
        <f t="shared" si="0"/>
        <v>91320</v>
      </c>
      <c r="F6" s="1"/>
      <c r="G6" s="54">
        <f t="shared" si="1"/>
        <v>130450</v>
      </c>
      <c r="H6" s="55">
        <f t="shared" si="1"/>
        <v>91320</v>
      </c>
      <c r="I6" s="1"/>
      <c r="J6" s="60">
        <f t="shared" si="2"/>
        <v>130445.64</v>
      </c>
      <c r="K6" s="60">
        <f t="shared" si="3"/>
        <v>91311.947999999989</v>
      </c>
      <c r="L6" s="43"/>
      <c r="M6" s="235">
        <v>65222.82</v>
      </c>
      <c r="N6" s="43"/>
      <c r="O6" s="215">
        <v>56719.59</v>
      </c>
      <c r="P6" s="43"/>
      <c r="Q6" s="170">
        <v>50240.780800000008</v>
      </c>
      <c r="R6" s="43"/>
      <c r="S6" s="142">
        <v>46866.400000000001</v>
      </c>
      <c r="T6" s="43"/>
      <c r="U6" s="135">
        <v>37493.120000000003</v>
      </c>
      <c r="V6" s="43"/>
      <c r="W6" s="5">
        <f t="shared" si="4"/>
        <v>1.1499169863533922</v>
      </c>
      <c r="X6" s="236"/>
    </row>
    <row r="7" spans="1:24" s="5" customFormat="1" ht="19.899999999999999" customHeight="1" x14ac:dyDescent="0.35">
      <c r="C7" s="66" t="s">
        <v>23</v>
      </c>
      <c r="D7" s="131">
        <f t="shared" si="0"/>
        <v>29820</v>
      </c>
      <c r="E7" s="132">
        <f t="shared" si="0"/>
        <v>20870</v>
      </c>
      <c r="F7" s="1"/>
      <c r="G7" s="54">
        <f t="shared" si="1"/>
        <v>29820</v>
      </c>
      <c r="H7" s="55">
        <f t="shared" si="1"/>
        <v>20870</v>
      </c>
      <c r="I7" s="1"/>
      <c r="J7" s="60">
        <f t="shared" si="2"/>
        <v>29812</v>
      </c>
      <c r="K7" s="60">
        <f t="shared" si="3"/>
        <v>20868.399999999998</v>
      </c>
      <c r="L7" s="43"/>
      <c r="M7" s="235">
        <v>14906</v>
      </c>
      <c r="N7" s="43"/>
      <c r="O7" s="215">
        <v>12961.66</v>
      </c>
      <c r="P7" s="43"/>
      <c r="Q7" s="170">
        <v>11481.12</v>
      </c>
      <c r="R7" s="43"/>
      <c r="S7" s="142">
        <v>10710</v>
      </c>
      <c r="T7" s="43"/>
      <c r="U7" s="135">
        <v>8568</v>
      </c>
      <c r="V7" s="43"/>
      <c r="W7" s="5">
        <f t="shared" si="4"/>
        <v>1.1500070207056812</v>
      </c>
      <c r="X7" s="236">
        <f>O7*1.15</f>
        <v>14905.908999999998</v>
      </c>
    </row>
    <row r="8" spans="1:24" s="5" customFormat="1" ht="19.899999999999999" customHeight="1" x14ac:dyDescent="0.35">
      <c r="C8" s="66" t="s">
        <v>25</v>
      </c>
      <c r="D8" s="131">
        <f t="shared" ref="D8:E10" si="5">MROUND(G8+4.7,10)</f>
        <v>2410</v>
      </c>
      <c r="E8" s="132">
        <f t="shared" si="5"/>
        <v>1690</v>
      </c>
      <c r="F8" s="1"/>
      <c r="G8" s="54">
        <f>MROUND(J8+4.7,10)</f>
        <v>2410</v>
      </c>
      <c r="H8" s="55">
        <f>MROUND(K8+4.7,10)</f>
        <v>1690</v>
      </c>
      <c r="I8" s="1"/>
      <c r="J8" s="60">
        <f t="shared" si="2"/>
        <v>2400.84</v>
      </c>
      <c r="K8" s="60">
        <f t="shared" si="3"/>
        <v>1680.588</v>
      </c>
      <c r="L8" s="43"/>
      <c r="M8" s="235">
        <v>1200.42</v>
      </c>
      <c r="N8" s="43"/>
      <c r="O8" s="215">
        <v>1043.83</v>
      </c>
      <c r="P8" s="43"/>
      <c r="Q8" s="166">
        <v>925.9</v>
      </c>
      <c r="R8" s="43"/>
      <c r="S8" s="142">
        <v>766.25</v>
      </c>
      <c r="T8" s="43"/>
      <c r="U8" s="135">
        <v>613</v>
      </c>
      <c r="V8" s="43"/>
      <c r="W8" s="5">
        <f t="shared" si="4"/>
        <v>1.1500148491612621</v>
      </c>
      <c r="X8" s="236"/>
    </row>
    <row r="9" spans="1:24" s="5" customFormat="1" ht="19.899999999999999" customHeight="1" x14ac:dyDescent="0.35">
      <c r="C9" s="66" t="s">
        <v>24</v>
      </c>
      <c r="D9" s="131">
        <f t="shared" si="5"/>
        <v>6690</v>
      </c>
      <c r="E9" s="132">
        <f t="shared" si="5"/>
        <v>4680</v>
      </c>
      <c r="F9" s="1"/>
      <c r="G9" s="54">
        <f t="shared" si="1"/>
        <v>6690</v>
      </c>
      <c r="H9" s="55">
        <f t="shared" si="1"/>
        <v>4680</v>
      </c>
      <c r="I9" s="1"/>
      <c r="J9" s="60">
        <f t="shared" si="2"/>
        <v>6682.34</v>
      </c>
      <c r="K9" s="60">
        <f t="shared" si="3"/>
        <v>4677.6379999999999</v>
      </c>
      <c r="L9" s="43"/>
      <c r="M9" s="235">
        <v>3341.17</v>
      </c>
      <c r="N9" s="43"/>
      <c r="O9" s="215">
        <v>2904.57</v>
      </c>
      <c r="P9" s="43"/>
      <c r="Q9" s="170">
        <v>2283.36</v>
      </c>
      <c r="R9" s="43"/>
      <c r="S9" s="142">
        <v>2130</v>
      </c>
      <c r="T9" s="43"/>
      <c r="U9" s="135">
        <v>1704</v>
      </c>
      <c r="V9" s="43"/>
      <c r="W9" s="5">
        <f t="shared" si="4"/>
        <v>1.1503148486695105</v>
      </c>
      <c r="X9" s="236"/>
    </row>
    <row r="10" spans="1:24" s="5" customFormat="1" ht="19.899999999999999" customHeight="1" x14ac:dyDescent="0.35">
      <c r="C10" s="66" t="s">
        <v>27</v>
      </c>
      <c r="D10" s="131">
        <f t="shared" si="5"/>
        <v>2410</v>
      </c>
      <c r="E10" s="132">
        <f t="shared" si="5"/>
        <v>1690</v>
      </c>
      <c r="F10" s="1"/>
      <c r="G10" s="54">
        <f>MROUND(J10+4.7,10)</f>
        <v>2410</v>
      </c>
      <c r="H10" s="55">
        <f>MROUND(K10+4.7,10)</f>
        <v>1690</v>
      </c>
      <c r="I10" s="1"/>
      <c r="J10" s="60">
        <f t="shared" si="2"/>
        <v>2400.84</v>
      </c>
      <c r="K10" s="60">
        <f t="shared" si="3"/>
        <v>1680.588</v>
      </c>
      <c r="L10" s="43"/>
      <c r="M10" s="235">
        <v>1200.42</v>
      </c>
      <c r="N10" s="43"/>
      <c r="O10" s="215">
        <v>1043.83</v>
      </c>
      <c r="P10" s="43"/>
      <c r="Q10" s="170">
        <v>821.42000000000007</v>
      </c>
      <c r="R10" s="43"/>
      <c r="S10" s="142">
        <v>766.25</v>
      </c>
      <c r="T10" s="43"/>
      <c r="U10" s="135">
        <v>613</v>
      </c>
      <c r="V10" s="43"/>
      <c r="W10" s="5">
        <f t="shared" si="4"/>
        <v>1.1500148491612621</v>
      </c>
      <c r="X10" s="236"/>
    </row>
    <row r="11" spans="1:24" s="5" customFormat="1" ht="19.899999999999999" customHeight="1" x14ac:dyDescent="0.35">
      <c r="C11" s="66" t="s">
        <v>26</v>
      </c>
      <c r="D11" s="131">
        <f t="shared" ref="D11:E14" si="6">MROUND(G11+4.7,10)</f>
        <v>6690</v>
      </c>
      <c r="E11" s="132">
        <f t="shared" si="6"/>
        <v>4680</v>
      </c>
      <c r="F11" s="1"/>
      <c r="G11" s="54">
        <f t="shared" si="1"/>
        <v>6690</v>
      </c>
      <c r="H11" s="55">
        <f t="shared" si="1"/>
        <v>4680</v>
      </c>
      <c r="I11" s="1"/>
      <c r="J11" s="60">
        <f t="shared" si="2"/>
        <v>6682.34</v>
      </c>
      <c r="K11" s="60">
        <f t="shared" si="3"/>
        <v>4677.6379999999999</v>
      </c>
      <c r="L11" s="43"/>
      <c r="M11" s="235">
        <v>3341.17</v>
      </c>
      <c r="N11" s="43"/>
      <c r="O11" s="215">
        <v>2904.57</v>
      </c>
      <c r="P11" s="43"/>
      <c r="Q11" s="170">
        <v>2283.36</v>
      </c>
      <c r="R11" s="43"/>
      <c r="S11" s="142">
        <v>2130</v>
      </c>
      <c r="T11" s="43"/>
      <c r="U11" s="135">
        <v>1704</v>
      </c>
      <c r="V11" s="43"/>
      <c r="W11" s="5">
        <f t="shared" si="4"/>
        <v>1.1503148486695105</v>
      </c>
      <c r="X11" s="236"/>
    </row>
    <row r="12" spans="1:24" s="5" customFormat="1" ht="19.899999999999999" customHeight="1" x14ac:dyDescent="0.35">
      <c r="C12" s="66" t="s">
        <v>28</v>
      </c>
      <c r="D12" s="131">
        <f t="shared" si="6"/>
        <v>4210</v>
      </c>
      <c r="E12" s="132">
        <f t="shared" si="6"/>
        <v>2950</v>
      </c>
      <c r="F12" s="1"/>
      <c r="G12" s="54">
        <f t="shared" si="1"/>
        <v>4210</v>
      </c>
      <c r="H12" s="55">
        <f t="shared" si="1"/>
        <v>2950</v>
      </c>
      <c r="I12" s="1"/>
      <c r="J12" s="60">
        <f t="shared" si="2"/>
        <v>4201.46</v>
      </c>
      <c r="K12" s="60">
        <f t="shared" si="3"/>
        <v>2941.0219999999999</v>
      </c>
      <c r="L12" s="43"/>
      <c r="M12" s="235">
        <v>2100.73</v>
      </c>
      <c r="N12" s="43"/>
      <c r="O12" s="215">
        <v>1763.04</v>
      </c>
      <c r="P12" s="43"/>
      <c r="Q12" s="170">
        <v>1561.6494000000002</v>
      </c>
      <c r="R12" s="43"/>
      <c r="S12" s="142">
        <v>1456.7625</v>
      </c>
      <c r="T12" s="43"/>
      <c r="U12" s="135">
        <v>1165.4100000000001</v>
      </c>
      <c r="V12" s="43"/>
      <c r="W12" s="5">
        <f t="shared" si="4"/>
        <v>1.1915384789908341</v>
      </c>
      <c r="X12" s="236"/>
    </row>
    <row r="13" spans="1:24" s="5" customFormat="1" ht="19.899999999999999" customHeight="1" x14ac:dyDescent="0.35">
      <c r="C13" s="66" t="s">
        <v>29</v>
      </c>
      <c r="D13" s="131">
        <f t="shared" si="6"/>
        <v>11950</v>
      </c>
      <c r="E13" s="132">
        <f t="shared" si="6"/>
        <v>8370</v>
      </c>
      <c r="F13" s="1"/>
      <c r="G13" s="54">
        <f t="shared" si="1"/>
        <v>11950</v>
      </c>
      <c r="H13" s="55">
        <f t="shared" si="1"/>
        <v>8370</v>
      </c>
      <c r="I13" s="1"/>
      <c r="J13" s="60">
        <f t="shared" si="2"/>
        <v>11945.78</v>
      </c>
      <c r="K13" s="60">
        <f t="shared" si="3"/>
        <v>8362.0460000000003</v>
      </c>
      <c r="L13" s="43"/>
      <c r="M13" s="235">
        <v>5972.89</v>
      </c>
      <c r="N13" s="43"/>
      <c r="O13" s="215">
        <v>5183.16</v>
      </c>
      <c r="P13" s="43"/>
      <c r="Q13" s="170">
        <v>4591.1080000000002</v>
      </c>
      <c r="R13" s="43"/>
      <c r="S13" s="142">
        <v>4282.75</v>
      </c>
      <c r="T13" s="43"/>
      <c r="U13" s="135">
        <v>3426.2</v>
      </c>
      <c r="V13" s="43"/>
      <c r="W13" s="5">
        <f t="shared" si="4"/>
        <v>1.1523645806805116</v>
      </c>
      <c r="X13" s="236"/>
    </row>
    <row r="14" spans="1:24" s="5" customFormat="1" ht="19.899999999999999" customHeight="1" x14ac:dyDescent="0.35">
      <c r="C14" s="66" t="s">
        <v>30</v>
      </c>
      <c r="D14" s="131">
        <f t="shared" si="6"/>
        <v>111440</v>
      </c>
      <c r="E14" s="132">
        <f t="shared" si="6"/>
        <v>78010</v>
      </c>
      <c r="F14" s="1"/>
      <c r="G14" s="54">
        <f t="shared" si="1"/>
        <v>111440</v>
      </c>
      <c r="H14" s="55">
        <f t="shared" si="1"/>
        <v>78010</v>
      </c>
      <c r="I14" s="1"/>
      <c r="J14" s="60">
        <f t="shared" si="2"/>
        <v>111439</v>
      </c>
      <c r="K14" s="60">
        <f t="shared" si="3"/>
        <v>78007.299999999988</v>
      </c>
      <c r="L14" s="43"/>
      <c r="M14" s="235">
        <v>55719.5</v>
      </c>
      <c r="N14" s="43"/>
      <c r="O14" s="215">
        <v>40426.54</v>
      </c>
      <c r="P14" s="43"/>
      <c r="Q14" s="170">
        <v>42895.008000000002</v>
      </c>
      <c r="R14" s="43"/>
      <c r="S14" s="142">
        <v>40014</v>
      </c>
      <c r="T14" s="43"/>
      <c r="U14" s="135">
        <v>32011.200000000001</v>
      </c>
      <c r="V14" s="43"/>
      <c r="W14" s="5">
        <f t="shared" si="4"/>
        <v>1.3782901034815247</v>
      </c>
      <c r="X14" s="236"/>
    </row>
    <row r="15" spans="1:24" s="5" customFormat="1" ht="19.899999999999999" customHeight="1" x14ac:dyDescent="0.45">
      <c r="C15" s="66" t="s">
        <v>32</v>
      </c>
      <c r="D15" s="131">
        <f>MROUND(G15+4.7,10)</f>
        <v>3860</v>
      </c>
      <c r="E15" s="132">
        <f>MROUND(H15+4.7,10)</f>
        <v>2700</v>
      </c>
      <c r="F15" s="1"/>
      <c r="G15" s="54">
        <f>MROUND(J15+4.7,10)</f>
        <v>3860</v>
      </c>
      <c r="H15" s="55">
        <f>MROUND(K15+4.7,10)</f>
        <v>2700</v>
      </c>
      <c r="I15" s="1"/>
      <c r="J15" s="60">
        <f t="shared" si="2"/>
        <v>3851.34</v>
      </c>
      <c r="K15" s="60">
        <f t="shared" si="3"/>
        <v>2695.9380000000001</v>
      </c>
      <c r="L15" s="42"/>
      <c r="M15" s="235">
        <v>1925.67</v>
      </c>
      <c r="N15" s="42"/>
      <c r="O15" s="215">
        <v>1671.64</v>
      </c>
      <c r="P15" s="42"/>
      <c r="Q15" s="170">
        <v>1480.7</v>
      </c>
      <c r="R15" s="42"/>
      <c r="S15" s="142">
        <v>1381.25</v>
      </c>
      <c r="T15" s="42"/>
      <c r="U15" s="135">
        <v>1105</v>
      </c>
      <c r="V15" s="42"/>
      <c r="W15" s="5">
        <f t="shared" si="4"/>
        <v>1.1519645378191476</v>
      </c>
      <c r="X15" s="236"/>
    </row>
    <row r="16" spans="1:24" s="5" customFormat="1" ht="19.899999999999999" customHeight="1" thickBot="1" x14ac:dyDescent="0.4">
      <c r="C16" s="66" t="s">
        <v>31</v>
      </c>
      <c r="D16" s="131">
        <f t="shared" ref="D16:E18" si="7">MROUND(G16+4.7,10)</f>
        <v>13850</v>
      </c>
      <c r="E16" s="132">
        <f t="shared" si="7"/>
        <v>9700</v>
      </c>
      <c r="F16" s="1"/>
      <c r="G16" s="54">
        <f t="shared" si="1"/>
        <v>13850</v>
      </c>
      <c r="H16" s="55">
        <f t="shared" si="1"/>
        <v>9700</v>
      </c>
      <c r="I16" s="1"/>
      <c r="J16" s="60">
        <f t="shared" si="2"/>
        <v>13844.84</v>
      </c>
      <c r="K16" s="60">
        <f t="shared" si="3"/>
        <v>9691.387999999999</v>
      </c>
      <c r="L16" s="43"/>
      <c r="M16" s="235">
        <v>6922.42</v>
      </c>
      <c r="N16" s="43"/>
      <c r="O16" s="215">
        <v>6015.47</v>
      </c>
      <c r="P16" s="43"/>
      <c r="Q16" s="170">
        <v>5328.3626000000004</v>
      </c>
      <c r="R16" s="43"/>
      <c r="S16" s="142">
        <v>4970.4875000000002</v>
      </c>
      <c r="T16" s="43"/>
      <c r="U16" s="135">
        <v>3976.39</v>
      </c>
      <c r="V16" s="43"/>
      <c r="W16" s="5">
        <f t="shared" si="4"/>
        <v>1.1507695990504483</v>
      </c>
      <c r="X16" s="236"/>
    </row>
    <row r="17" spans="3:24" s="5" customFormat="1" ht="19.899999999999999" customHeight="1" thickBot="1" x14ac:dyDescent="0.4">
      <c r="C17" s="66" t="s">
        <v>33</v>
      </c>
      <c r="D17" s="131">
        <f t="shared" si="7"/>
        <v>4600</v>
      </c>
      <c r="E17" s="132">
        <f t="shared" si="7"/>
        <v>3220</v>
      </c>
      <c r="F17" s="1"/>
      <c r="G17" s="54">
        <f t="shared" si="1"/>
        <v>4600</v>
      </c>
      <c r="H17" s="55">
        <f t="shared" si="1"/>
        <v>3220</v>
      </c>
      <c r="I17" s="1"/>
      <c r="J17" s="60">
        <f t="shared" si="2"/>
        <v>4600</v>
      </c>
      <c r="K17" s="60">
        <f t="shared" si="3"/>
        <v>3220</v>
      </c>
      <c r="L17" s="41"/>
      <c r="M17" s="235">
        <v>2300</v>
      </c>
      <c r="N17" s="41"/>
      <c r="O17" s="215">
        <v>1952.2</v>
      </c>
      <c r="P17" s="41"/>
      <c r="Q17" s="166">
        <v>1731.9</v>
      </c>
      <c r="R17" s="41"/>
      <c r="S17" s="142">
        <v>1613.0625</v>
      </c>
      <c r="T17" s="41"/>
      <c r="U17" s="136">
        <v>1290.45</v>
      </c>
      <c r="V17" s="41"/>
      <c r="W17" s="5">
        <f t="shared" si="4"/>
        <v>1.1781579756172522</v>
      </c>
      <c r="X17" s="236"/>
    </row>
    <row r="18" spans="3:24" s="5" customFormat="1" ht="19.899999999999999" customHeight="1" x14ac:dyDescent="0.35">
      <c r="C18" s="66" t="s">
        <v>36</v>
      </c>
      <c r="D18" s="131">
        <f t="shared" si="7"/>
        <v>3790</v>
      </c>
      <c r="E18" s="132">
        <f t="shared" si="7"/>
        <v>2650</v>
      </c>
      <c r="F18" s="1"/>
      <c r="G18" s="54">
        <f t="shared" si="1"/>
        <v>3790</v>
      </c>
      <c r="H18" s="55">
        <f t="shared" si="1"/>
        <v>2650</v>
      </c>
      <c r="I18" s="1"/>
      <c r="J18" s="60">
        <f t="shared" si="2"/>
        <v>3781.32</v>
      </c>
      <c r="K18" s="60">
        <f t="shared" si="3"/>
        <v>2646.924</v>
      </c>
      <c r="L18" s="44"/>
      <c r="M18" s="235">
        <v>1890.66</v>
      </c>
      <c r="N18" s="44"/>
      <c r="O18" s="215">
        <v>1634.39</v>
      </c>
      <c r="P18" s="44"/>
      <c r="Q18" s="170">
        <v>1447.7092000000002</v>
      </c>
      <c r="R18" s="44"/>
      <c r="S18" s="142">
        <v>1350.4750000000001</v>
      </c>
      <c r="T18" s="44"/>
      <c r="U18" s="135">
        <v>1080.3800000000001</v>
      </c>
      <c r="V18" s="44"/>
      <c r="W18" s="5">
        <f t="shared" si="4"/>
        <v>1.1567985609309894</v>
      </c>
      <c r="X18" s="236"/>
    </row>
    <row r="19" spans="3:24" s="5" customFormat="1" ht="19.899999999999999" customHeight="1" x14ac:dyDescent="0.35">
      <c r="C19" s="66" t="s">
        <v>35</v>
      </c>
      <c r="D19" s="131">
        <f>MROUND(G19+4.7,10)</f>
        <v>2410</v>
      </c>
      <c r="E19" s="132">
        <f>MROUND(H19+4.7,10)</f>
        <v>1690</v>
      </c>
      <c r="F19" s="1"/>
      <c r="G19" s="54">
        <f>MROUND(J19+4.7,10)</f>
        <v>2410</v>
      </c>
      <c r="H19" s="55">
        <f>MROUND(K19+4.7,10)</f>
        <v>1690</v>
      </c>
      <c r="I19" s="1"/>
      <c r="J19" s="60">
        <f t="shared" si="2"/>
        <v>2400.84</v>
      </c>
      <c r="K19" s="60">
        <f t="shared" si="3"/>
        <v>1680.588</v>
      </c>
      <c r="L19" s="44"/>
      <c r="M19" s="235">
        <v>1200.42</v>
      </c>
      <c r="N19" s="44"/>
      <c r="O19" s="215">
        <v>1043.83</v>
      </c>
      <c r="P19" s="44"/>
      <c r="Q19" s="170">
        <v>924.6</v>
      </c>
      <c r="R19" s="44"/>
      <c r="S19" s="142">
        <v>862.5</v>
      </c>
      <c r="T19" s="44"/>
      <c r="U19" s="135">
        <v>690</v>
      </c>
      <c r="V19" s="44"/>
      <c r="W19" s="5">
        <f t="shared" si="4"/>
        <v>1.1500148491612621</v>
      </c>
      <c r="X19" s="236"/>
    </row>
    <row r="20" spans="3:24" s="5" customFormat="1" ht="19.899999999999999" customHeight="1" x14ac:dyDescent="0.35">
      <c r="C20" s="66" t="s">
        <v>34</v>
      </c>
      <c r="D20" s="131">
        <f>MROUND(G20+4.7,10)</f>
        <v>6690</v>
      </c>
      <c r="E20" s="132">
        <f>MROUND(H20+4.7,10)</f>
        <v>4680</v>
      </c>
      <c r="F20" s="1"/>
      <c r="G20" s="54">
        <f t="shared" si="1"/>
        <v>6690</v>
      </c>
      <c r="H20" s="55">
        <f t="shared" si="1"/>
        <v>4680</v>
      </c>
      <c r="I20" s="1"/>
      <c r="J20" s="60">
        <f t="shared" si="2"/>
        <v>6682.34</v>
      </c>
      <c r="K20" s="60">
        <f t="shared" si="3"/>
        <v>4677.6379999999999</v>
      </c>
      <c r="L20" s="44"/>
      <c r="M20" s="235">
        <v>3341.17</v>
      </c>
      <c r="N20" s="44"/>
      <c r="O20" s="215">
        <v>2904.57</v>
      </c>
      <c r="P20" s="44"/>
      <c r="Q20" s="170">
        <v>2572.8000000000002</v>
      </c>
      <c r="R20" s="44"/>
      <c r="S20" s="142">
        <v>2400</v>
      </c>
      <c r="T20" s="44"/>
      <c r="U20" s="135">
        <v>1920</v>
      </c>
      <c r="V20" s="44"/>
      <c r="W20" s="5">
        <f t="shared" si="4"/>
        <v>1.1503148486695105</v>
      </c>
      <c r="X20" s="236"/>
    </row>
  </sheetData>
  <printOptions horizontalCentered="1"/>
  <pageMargins left="0.70866141732283472" right="0.70866141732283472" top="0.74803149606299213" bottom="0.74803149606299213" header="0.31496062992125984" footer="0.31496062992125984"/>
  <pageSetup orientation="portrait" r:id="rId1"/>
  <headerFooter>
    <oddHeader>&amp;LFERTIFOX&amp;R"El Origen"</oddHeader>
    <oddFooter>&amp;R&amp;D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39997558519241921"/>
  </sheetPr>
  <dimension ref="A1:Z21"/>
  <sheetViews>
    <sheetView workbookViewId="0">
      <selection activeCell="M4" sqref="M4:M20"/>
    </sheetView>
  </sheetViews>
  <sheetFormatPr baseColWidth="10" defaultColWidth="11.5703125" defaultRowHeight="15" x14ac:dyDescent="0.25"/>
  <cols>
    <col min="1" max="1" width="5.85546875" customWidth="1"/>
    <col min="2" max="2" width="7.5703125" customWidth="1"/>
    <col min="3" max="3" width="50.7109375" customWidth="1"/>
    <col min="4" max="5" width="15.7109375" customWidth="1"/>
    <col min="6" max="6" width="1.7109375" customWidth="1"/>
    <col min="7" max="8" width="14.7109375" customWidth="1"/>
    <col min="9" max="9" width="1.7109375" customWidth="1"/>
    <col min="10" max="11" width="14.7109375" customWidth="1"/>
    <col min="12" max="12" width="1.7109375" customWidth="1"/>
    <col min="13" max="13" width="16.28515625" style="171" customWidth="1"/>
    <col min="14" max="14" width="1.7109375" customWidth="1"/>
    <col min="15" max="15" width="16.28515625" style="171" customWidth="1"/>
    <col min="16" max="16" width="1.7109375" customWidth="1"/>
    <col min="17" max="17" width="16.28515625" style="171" hidden="1" customWidth="1"/>
    <col min="18" max="18" width="1.7109375" hidden="1" customWidth="1"/>
    <col min="19" max="19" width="16.28515625" style="171" hidden="1" customWidth="1"/>
    <col min="20" max="20" width="1.7109375" hidden="1" customWidth="1"/>
    <col min="21" max="21" width="16.28515625" style="143" hidden="1" customWidth="1"/>
    <col min="22" max="22" width="1.7109375" hidden="1" customWidth="1"/>
    <col min="23" max="23" width="16.28515625" hidden="1" customWidth="1"/>
    <col min="24" max="24" width="1.7109375" hidden="1" customWidth="1"/>
    <col min="26" max="26" width="11.5703125" style="143"/>
  </cols>
  <sheetData>
    <row r="1" spans="1:26" s="5" customFormat="1" ht="19.899999999999999" customHeight="1" thickBot="1" x14ac:dyDescent="0.4">
      <c r="A1" s="3"/>
      <c r="D1" s="23"/>
      <c r="E1" s="23"/>
      <c r="F1" s="1"/>
      <c r="G1" s="279" t="s">
        <v>507</v>
      </c>
      <c r="H1" s="280"/>
      <c r="I1" s="36"/>
      <c r="J1" s="281" t="s">
        <v>39</v>
      </c>
      <c r="K1" s="281" t="s">
        <v>173</v>
      </c>
      <c r="L1" s="36"/>
      <c r="M1" s="212">
        <v>45325</v>
      </c>
      <c r="N1" s="36"/>
      <c r="O1" s="212">
        <v>45268</v>
      </c>
      <c r="P1" s="36"/>
      <c r="Q1" s="212">
        <v>45230</v>
      </c>
      <c r="R1" s="36"/>
      <c r="S1" s="167">
        <v>45167</v>
      </c>
      <c r="T1" s="36"/>
      <c r="U1" s="139">
        <v>45155</v>
      </c>
      <c r="V1" s="36"/>
      <c r="W1" s="37"/>
      <c r="X1" s="36"/>
      <c r="Z1" s="236"/>
    </row>
    <row r="2" spans="1:26" s="5" customFormat="1" ht="19.899999999999999" customHeight="1" thickBot="1" x14ac:dyDescent="0.4">
      <c r="B2" s="40">
        <v>966</v>
      </c>
      <c r="C2" s="71" t="s">
        <v>18</v>
      </c>
      <c r="D2" s="69"/>
      <c r="E2" s="70"/>
      <c r="F2" s="1"/>
      <c r="G2" s="282" t="s">
        <v>39</v>
      </c>
      <c r="H2" s="283" t="s">
        <v>175</v>
      </c>
      <c r="I2" s="1"/>
      <c r="J2" s="284">
        <v>2</v>
      </c>
      <c r="K2" s="285">
        <v>1.4</v>
      </c>
      <c r="L2" s="41"/>
      <c r="M2" s="213" t="s">
        <v>506</v>
      </c>
      <c r="N2" s="41"/>
      <c r="O2" s="213" t="s">
        <v>412</v>
      </c>
      <c r="P2" s="41"/>
      <c r="Q2" s="213" t="s">
        <v>384</v>
      </c>
      <c r="R2" s="41"/>
      <c r="S2" s="168">
        <v>0.34</v>
      </c>
      <c r="T2" s="41"/>
      <c r="U2" s="140">
        <v>0.25</v>
      </c>
      <c r="V2" s="41"/>
      <c r="W2" s="38"/>
      <c r="X2" s="41"/>
      <c r="Z2" s="236"/>
    </row>
    <row r="3" spans="1:26" s="5" customFormat="1" ht="19.899999999999999" hidden="1" customHeight="1" x14ac:dyDescent="0.35">
      <c r="B3" s="40"/>
      <c r="C3" s="72"/>
      <c r="D3" s="73"/>
      <c r="E3" s="73"/>
      <c r="F3" s="40"/>
      <c r="G3" s="74"/>
      <c r="H3" s="75"/>
      <c r="J3" s="76"/>
      <c r="K3" s="76"/>
      <c r="L3" s="79"/>
      <c r="M3" s="214"/>
      <c r="N3" s="79"/>
      <c r="O3" s="214"/>
      <c r="P3" s="79"/>
      <c r="Q3" s="214"/>
      <c r="R3" s="79"/>
      <c r="S3" s="169"/>
      <c r="T3" s="79"/>
      <c r="U3" s="141"/>
      <c r="V3" s="79"/>
      <c r="W3" s="77"/>
      <c r="X3" s="79"/>
      <c r="Z3" s="236"/>
    </row>
    <row r="4" spans="1:26" s="5" customFormat="1" ht="19.899999999999999" customHeight="1" x14ac:dyDescent="0.45">
      <c r="C4" s="66" t="s">
        <v>20</v>
      </c>
      <c r="D4" s="131">
        <f>MROUND(G4+4.7,10)</f>
        <v>7050</v>
      </c>
      <c r="E4" s="132">
        <f>MROUND(H4+4.7,10)</f>
        <v>4950</v>
      </c>
      <c r="F4" s="1"/>
      <c r="G4" s="54">
        <f>MROUND(J4+25,50)</f>
        <v>7050</v>
      </c>
      <c r="H4" s="55">
        <f>MROUND(K4+25,50)</f>
        <v>4950</v>
      </c>
      <c r="I4" s="1"/>
      <c r="J4" s="60">
        <f>M4*2</f>
        <v>7030</v>
      </c>
      <c r="K4" s="60">
        <f>M4*1.4</f>
        <v>4921</v>
      </c>
      <c r="L4" s="42"/>
      <c r="M4" s="235">
        <v>3515</v>
      </c>
      <c r="N4" s="42"/>
      <c r="O4" s="235">
        <v>2145.75</v>
      </c>
      <c r="P4" s="42"/>
      <c r="Q4" s="215">
        <v>1861.4</v>
      </c>
      <c r="R4" s="42"/>
      <c r="S4" s="170">
        <v>1648.8566000000001</v>
      </c>
      <c r="T4" s="42"/>
      <c r="U4" s="142">
        <v>1538.1125</v>
      </c>
      <c r="V4" s="42"/>
      <c r="W4" s="135">
        <v>1230.49</v>
      </c>
      <c r="X4" s="42"/>
      <c r="Y4" s="5">
        <f>M4/O4</f>
        <v>1.6381218688104393</v>
      </c>
      <c r="Z4" s="236"/>
    </row>
    <row r="5" spans="1:26" s="5" customFormat="1" ht="19.899999999999999" customHeight="1" x14ac:dyDescent="0.35">
      <c r="C5" s="66" t="s">
        <v>21</v>
      </c>
      <c r="D5" s="131">
        <f t="shared" ref="D5:E7" si="0">MROUND(G5+4.7,10)</f>
        <v>22700</v>
      </c>
      <c r="E5" s="132">
        <f t="shared" si="0"/>
        <v>15900</v>
      </c>
      <c r="F5" s="1"/>
      <c r="G5" s="54">
        <f t="shared" ref="G5:G20" si="1">MROUND(J5+25,50)</f>
        <v>22700</v>
      </c>
      <c r="H5" s="55">
        <f t="shared" ref="H5:H20" si="2">MROUND(K5+25,50)</f>
        <v>15900</v>
      </c>
      <c r="I5" s="1"/>
      <c r="J5" s="60">
        <f t="shared" ref="J5:J20" si="3">M5*2</f>
        <v>22654</v>
      </c>
      <c r="K5" s="60">
        <f t="shared" ref="K5:K20" si="4">M5*1.4</f>
        <v>15857.8</v>
      </c>
      <c r="L5" s="43"/>
      <c r="M5" s="235">
        <v>11327</v>
      </c>
      <c r="N5" s="43"/>
      <c r="O5" s="235">
        <v>6922.42</v>
      </c>
      <c r="P5" s="43"/>
      <c r="Q5" s="215">
        <v>6015.47</v>
      </c>
      <c r="R5" s="43"/>
      <c r="S5" s="170">
        <v>5328.3626000000004</v>
      </c>
      <c r="T5" s="43"/>
      <c r="U5" s="142">
        <v>4970.4875000000002</v>
      </c>
      <c r="V5" s="43"/>
      <c r="W5" s="135">
        <v>3976.39</v>
      </c>
      <c r="X5" s="43"/>
      <c r="Y5" s="5">
        <f t="shared" ref="Y5:Y20" si="5">M5/O5</f>
        <v>1.6362774867748562</v>
      </c>
      <c r="Z5" s="236"/>
    </row>
    <row r="6" spans="1:26" s="5" customFormat="1" ht="19.899999999999999" customHeight="1" x14ac:dyDescent="0.35">
      <c r="C6" s="66" t="s">
        <v>22</v>
      </c>
      <c r="D6" s="131">
        <f t="shared" si="0"/>
        <v>213200</v>
      </c>
      <c r="E6" s="132">
        <f t="shared" si="0"/>
        <v>149250</v>
      </c>
      <c r="F6" s="1"/>
      <c r="G6" s="54">
        <f t="shared" si="1"/>
        <v>213200</v>
      </c>
      <c r="H6" s="55">
        <f t="shared" si="2"/>
        <v>149250</v>
      </c>
      <c r="I6" s="1"/>
      <c r="J6" s="60">
        <f t="shared" si="3"/>
        <v>213196</v>
      </c>
      <c r="K6" s="60">
        <f t="shared" si="4"/>
        <v>149237.19999999998</v>
      </c>
      <c r="L6" s="43"/>
      <c r="M6" s="235">
        <v>106598</v>
      </c>
      <c r="N6" s="43"/>
      <c r="O6" s="235">
        <v>65222.82</v>
      </c>
      <c r="P6" s="43"/>
      <c r="Q6" s="215">
        <v>56719.59</v>
      </c>
      <c r="R6" s="43"/>
      <c r="S6" s="170">
        <v>50240.780800000008</v>
      </c>
      <c r="T6" s="43"/>
      <c r="U6" s="142">
        <v>46866.400000000001</v>
      </c>
      <c r="V6" s="43"/>
      <c r="W6" s="135">
        <v>37493.120000000003</v>
      </c>
      <c r="X6" s="43"/>
      <c r="Y6" s="5">
        <f t="shared" si="5"/>
        <v>1.6343666219890522</v>
      </c>
      <c r="Z6" s="236"/>
    </row>
    <row r="7" spans="1:26" s="5" customFormat="1" ht="19.899999999999999" customHeight="1" x14ac:dyDescent="0.35">
      <c r="C7" s="66" t="s">
        <v>23</v>
      </c>
      <c r="D7" s="131">
        <f t="shared" si="0"/>
        <v>49100</v>
      </c>
      <c r="E7" s="132">
        <f t="shared" si="0"/>
        <v>34400</v>
      </c>
      <c r="F7" s="1"/>
      <c r="G7" s="54">
        <f t="shared" si="1"/>
        <v>49100</v>
      </c>
      <c r="H7" s="55">
        <f t="shared" si="2"/>
        <v>34400</v>
      </c>
      <c r="I7" s="1"/>
      <c r="J7" s="60">
        <f t="shared" si="3"/>
        <v>49094</v>
      </c>
      <c r="K7" s="60">
        <f t="shared" si="4"/>
        <v>34365.799999999996</v>
      </c>
      <c r="L7" s="43"/>
      <c r="M7" s="235">
        <v>24547</v>
      </c>
      <c r="N7" s="43"/>
      <c r="O7" s="235">
        <v>14906</v>
      </c>
      <c r="P7" s="43"/>
      <c r="Q7" s="215">
        <v>12961.66</v>
      </c>
      <c r="R7" s="43"/>
      <c r="S7" s="170">
        <v>11481.12</v>
      </c>
      <c r="T7" s="43"/>
      <c r="U7" s="142">
        <v>10710</v>
      </c>
      <c r="V7" s="43"/>
      <c r="W7" s="135">
        <v>8568</v>
      </c>
      <c r="X7" s="43"/>
      <c r="Y7" s="5">
        <f t="shared" si="5"/>
        <v>1.6467865289145311</v>
      </c>
      <c r="Z7" s="236">
        <f>1.6468*O7</f>
        <v>24547.200800000002</v>
      </c>
    </row>
    <row r="8" spans="1:26" s="5" customFormat="1" ht="19.899999999999999" customHeight="1" x14ac:dyDescent="0.35">
      <c r="C8" s="66" t="s">
        <v>25</v>
      </c>
      <c r="D8" s="131">
        <f t="shared" ref="D8:E10" si="6">MROUND(G8+4.7,10)</f>
        <v>3900</v>
      </c>
      <c r="E8" s="132">
        <f t="shared" si="6"/>
        <v>2750</v>
      </c>
      <c r="F8" s="1"/>
      <c r="G8" s="54">
        <f t="shared" si="1"/>
        <v>3900</v>
      </c>
      <c r="H8" s="55">
        <f t="shared" si="2"/>
        <v>2750</v>
      </c>
      <c r="I8" s="1"/>
      <c r="J8" s="60">
        <f t="shared" si="3"/>
        <v>3880</v>
      </c>
      <c r="K8" s="60">
        <f t="shared" si="4"/>
        <v>2716</v>
      </c>
      <c r="L8" s="43"/>
      <c r="M8" s="235">
        <v>1940</v>
      </c>
      <c r="N8" s="43"/>
      <c r="O8" s="235">
        <v>1200.42</v>
      </c>
      <c r="P8" s="43"/>
      <c r="Q8" s="215">
        <v>1043.83</v>
      </c>
      <c r="R8" s="43"/>
      <c r="S8" s="166">
        <v>925.9</v>
      </c>
      <c r="T8" s="43"/>
      <c r="U8" s="142">
        <v>766.25</v>
      </c>
      <c r="V8" s="43"/>
      <c r="W8" s="135">
        <v>613</v>
      </c>
      <c r="X8" s="43"/>
      <c r="Y8" s="5">
        <f t="shared" si="5"/>
        <v>1.6161010313057096</v>
      </c>
      <c r="Z8" s="236"/>
    </row>
    <row r="9" spans="1:26" s="5" customFormat="1" ht="19.899999999999999" customHeight="1" x14ac:dyDescent="0.35">
      <c r="C9" s="66" t="s">
        <v>24</v>
      </c>
      <c r="D9" s="131">
        <f t="shared" si="6"/>
        <v>10700</v>
      </c>
      <c r="E9" s="132">
        <f t="shared" si="6"/>
        <v>7500</v>
      </c>
      <c r="F9" s="1"/>
      <c r="G9" s="54">
        <f t="shared" si="1"/>
        <v>10700</v>
      </c>
      <c r="H9" s="55">
        <f t="shared" si="2"/>
        <v>7500</v>
      </c>
      <c r="I9" s="1"/>
      <c r="J9" s="60">
        <f t="shared" si="3"/>
        <v>10680</v>
      </c>
      <c r="K9" s="60">
        <f t="shared" si="4"/>
        <v>7475.9999999999991</v>
      </c>
      <c r="L9" s="43"/>
      <c r="M9" s="235">
        <v>5340</v>
      </c>
      <c r="N9" s="43"/>
      <c r="O9" s="235">
        <v>3341.17</v>
      </c>
      <c r="P9" s="43"/>
      <c r="Q9" s="215">
        <v>2904.57</v>
      </c>
      <c r="R9" s="43"/>
      <c r="S9" s="170">
        <v>2283.36</v>
      </c>
      <c r="T9" s="43"/>
      <c r="U9" s="142">
        <v>2130</v>
      </c>
      <c r="V9" s="43"/>
      <c r="W9" s="135">
        <v>1704</v>
      </c>
      <c r="X9" s="43"/>
      <c r="Y9" s="5">
        <f t="shared" si="5"/>
        <v>1.59824253180772</v>
      </c>
      <c r="Z9" s="236"/>
    </row>
    <row r="10" spans="1:26" s="5" customFormat="1" ht="19.899999999999999" customHeight="1" x14ac:dyDescent="0.35">
      <c r="C10" s="66" t="s">
        <v>27</v>
      </c>
      <c r="D10" s="131">
        <f t="shared" si="6"/>
        <v>3900</v>
      </c>
      <c r="E10" s="132">
        <f t="shared" si="6"/>
        <v>2750</v>
      </c>
      <c r="F10" s="1"/>
      <c r="G10" s="54">
        <f t="shared" si="1"/>
        <v>3900</v>
      </c>
      <c r="H10" s="55">
        <f t="shared" si="2"/>
        <v>2750</v>
      </c>
      <c r="I10" s="1"/>
      <c r="J10" s="60">
        <f t="shared" si="3"/>
        <v>3880</v>
      </c>
      <c r="K10" s="60">
        <f t="shared" si="4"/>
        <v>2716</v>
      </c>
      <c r="L10" s="43"/>
      <c r="M10" s="235">
        <v>1940</v>
      </c>
      <c r="N10" s="43"/>
      <c r="O10" s="235">
        <v>1200.42</v>
      </c>
      <c r="P10" s="43"/>
      <c r="Q10" s="215">
        <v>1043.83</v>
      </c>
      <c r="R10" s="43"/>
      <c r="S10" s="170">
        <v>821.42000000000007</v>
      </c>
      <c r="T10" s="43"/>
      <c r="U10" s="142">
        <v>766.25</v>
      </c>
      <c r="V10" s="43"/>
      <c r="W10" s="135">
        <v>613</v>
      </c>
      <c r="X10" s="43"/>
      <c r="Y10" s="5">
        <f t="shared" si="5"/>
        <v>1.6161010313057096</v>
      </c>
      <c r="Z10" s="236"/>
    </row>
    <row r="11" spans="1:26" s="5" customFormat="1" ht="19.899999999999999" customHeight="1" x14ac:dyDescent="0.35">
      <c r="C11" s="66" t="s">
        <v>26</v>
      </c>
      <c r="D11" s="131">
        <f t="shared" ref="D11:E14" si="7">MROUND(G11+4.7,10)</f>
        <v>10700</v>
      </c>
      <c r="E11" s="132">
        <f t="shared" si="7"/>
        <v>7500</v>
      </c>
      <c r="F11" s="1"/>
      <c r="G11" s="54">
        <f t="shared" si="1"/>
        <v>10700</v>
      </c>
      <c r="H11" s="55">
        <f t="shared" si="2"/>
        <v>7500</v>
      </c>
      <c r="I11" s="1"/>
      <c r="J11" s="60">
        <f t="shared" si="3"/>
        <v>10680</v>
      </c>
      <c r="K11" s="60">
        <f t="shared" si="4"/>
        <v>7475.9999999999991</v>
      </c>
      <c r="L11" s="43"/>
      <c r="M11" s="235">
        <v>5340</v>
      </c>
      <c r="N11" s="43"/>
      <c r="O11" s="235">
        <v>3341.17</v>
      </c>
      <c r="P11" s="43"/>
      <c r="Q11" s="215">
        <v>2904.57</v>
      </c>
      <c r="R11" s="43"/>
      <c r="S11" s="170">
        <v>2283.36</v>
      </c>
      <c r="T11" s="43"/>
      <c r="U11" s="142">
        <v>2130</v>
      </c>
      <c r="V11" s="43"/>
      <c r="W11" s="135">
        <v>1704</v>
      </c>
      <c r="X11" s="43"/>
      <c r="Y11" s="5">
        <f t="shared" si="5"/>
        <v>1.59824253180772</v>
      </c>
      <c r="Z11" s="236"/>
    </row>
    <row r="12" spans="1:26" s="5" customFormat="1" ht="19.899999999999999" customHeight="1" x14ac:dyDescent="0.35">
      <c r="C12" s="66" t="s">
        <v>28</v>
      </c>
      <c r="D12" s="131">
        <f t="shared" si="7"/>
        <v>6900</v>
      </c>
      <c r="E12" s="132">
        <f t="shared" si="7"/>
        <v>4850</v>
      </c>
      <c r="F12" s="1"/>
      <c r="G12" s="54">
        <f t="shared" si="1"/>
        <v>6900</v>
      </c>
      <c r="H12" s="55">
        <f t="shared" si="2"/>
        <v>4850</v>
      </c>
      <c r="I12" s="1"/>
      <c r="J12" s="60">
        <f t="shared" si="3"/>
        <v>6880</v>
      </c>
      <c r="K12" s="60">
        <f t="shared" si="4"/>
        <v>4816</v>
      </c>
      <c r="L12" s="43"/>
      <c r="M12" s="235">
        <v>3440</v>
      </c>
      <c r="N12" s="43"/>
      <c r="O12" s="235">
        <v>2100.73</v>
      </c>
      <c r="P12" s="43"/>
      <c r="Q12" s="215">
        <v>1763.04</v>
      </c>
      <c r="R12" s="43"/>
      <c r="S12" s="170">
        <v>1561.6494000000002</v>
      </c>
      <c r="T12" s="43"/>
      <c r="U12" s="142">
        <v>1456.7625</v>
      </c>
      <c r="V12" s="43"/>
      <c r="W12" s="135">
        <v>1165.4100000000001</v>
      </c>
      <c r="X12" s="43"/>
      <c r="Y12" s="5">
        <f t="shared" si="5"/>
        <v>1.6375260028656704</v>
      </c>
      <c r="Z12" s="236"/>
    </row>
    <row r="13" spans="1:26" s="5" customFormat="1" ht="19.899999999999999" customHeight="1" x14ac:dyDescent="0.35">
      <c r="C13" s="66" t="s">
        <v>29</v>
      </c>
      <c r="D13" s="131">
        <f t="shared" si="7"/>
        <v>19600</v>
      </c>
      <c r="E13" s="132">
        <f t="shared" si="7"/>
        <v>13700</v>
      </c>
      <c r="F13" s="1"/>
      <c r="G13" s="54">
        <f t="shared" si="1"/>
        <v>19600</v>
      </c>
      <c r="H13" s="55">
        <f t="shared" si="2"/>
        <v>13700</v>
      </c>
      <c r="I13" s="1"/>
      <c r="J13" s="60">
        <f t="shared" si="3"/>
        <v>19570</v>
      </c>
      <c r="K13" s="60">
        <f t="shared" si="4"/>
        <v>13699</v>
      </c>
      <c r="L13" s="43"/>
      <c r="M13" s="235">
        <v>9785</v>
      </c>
      <c r="N13" s="43"/>
      <c r="O13" s="235">
        <v>5972.89</v>
      </c>
      <c r="P13" s="43"/>
      <c r="Q13" s="215">
        <v>5183.16</v>
      </c>
      <c r="R13" s="43"/>
      <c r="S13" s="170">
        <v>4591.1080000000002</v>
      </c>
      <c r="T13" s="43"/>
      <c r="U13" s="142">
        <v>4282.75</v>
      </c>
      <c r="V13" s="43"/>
      <c r="W13" s="135">
        <v>3426.2</v>
      </c>
      <c r="X13" s="43"/>
      <c r="Y13" s="5">
        <f t="shared" si="5"/>
        <v>1.6382354270713171</v>
      </c>
      <c r="Z13" s="236"/>
    </row>
    <row r="14" spans="1:26" s="5" customFormat="1" ht="19.899999999999999" customHeight="1" x14ac:dyDescent="0.35">
      <c r="C14" s="66" t="s">
        <v>30</v>
      </c>
      <c r="D14" s="131">
        <f t="shared" si="7"/>
        <v>182800</v>
      </c>
      <c r="E14" s="132">
        <f t="shared" si="7"/>
        <v>127950</v>
      </c>
      <c r="F14" s="1"/>
      <c r="G14" s="54">
        <f t="shared" si="1"/>
        <v>182800</v>
      </c>
      <c r="H14" s="55">
        <f t="shared" si="2"/>
        <v>127950</v>
      </c>
      <c r="I14" s="1"/>
      <c r="J14" s="60">
        <f t="shared" si="3"/>
        <v>182774</v>
      </c>
      <c r="K14" s="60">
        <f t="shared" si="4"/>
        <v>127941.79999999999</v>
      </c>
      <c r="L14" s="43"/>
      <c r="M14" s="235">
        <v>91387</v>
      </c>
      <c r="N14" s="43"/>
      <c r="O14" s="235">
        <v>55719.5</v>
      </c>
      <c r="P14" s="43"/>
      <c r="Q14" s="215">
        <v>40426.54</v>
      </c>
      <c r="R14" s="43"/>
      <c r="S14" s="170">
        <v>42895.008000000002</v>
      </c>
      <c r="T14" s="43"/>
      <c r="U14" s="142">
        <v>40014</v>
      </c>
      <c r="V14" s="43"/>
      <c r="W14" s="135">
        <v>32011.200000000001</v>
      </c>
      <c r="X14" s="43"/>
      <c r="Y14" s="5">
        <f t="shared" si="5"/>
        <v>1.6401259882087957</v>
      </c>
      <c r="Z14" s="236"/>
    </row>
    <row r="15" spans="1:26" s="5" customFormat="1" ht="19.899999999999999" customHeight="1" x14ac:dyDescent="0.45">
      <c r="C15" s="66" t="s">
        <v>32</v>
      </c>
      <c r="D15" s="131">
        <f>MROUND(G15+4.7,10)</f>
        <v>6350</v>
      </c>
      <c r="E15" s="132">
        <f>MROUND(H15+4.7,10)</f>
        <v>4450</v>
      </c>
      <c r="F15" s="1"/>
      <c r="G15" s="54">
        <f t="shared" si="1"/>
        <v>6350</v>
      </c>
      <c r="H15" s="55">
        <f t="shared" si="2"/>
        <v>4450</v>
      </c>
      <c r="I15" s="1"/>
      <c r="J15" s="60">
        <f t="shared" si="3"/>
        <v>6310</v>
      </c>
      <c r="K15" s="60">
        <f t="shared" si="4"/>
        <v>4417</v>
      </c>
      <c r="L15" s="42"/>
      <c r="M15" s="235">
        <v>3155</v>
      </c>
      <c r="N15" s="42"/>
      <c r="O15" s="235">
        <v>1925.67</v>
      </c>
      <c r="P15" s="42"/>
      <c r="Q15" s="215">
        <v>1671.64</v>
      </c>
      <c r="R15" s="42"/>
      <c r="S15" s="170">
        <v>1480.7</v>
      </c>
      <c r="T15" s="42"/>
      <c r="U15" s="142">
        <v>1381.25</v>
      </c>
      <c r="V15" s="42"/>
      <c r="W15" s="135">
        <v>1105</v>
      </c>
      <c r="X15" s="42"/>
      <c r="Y15" s="5">
        <f t="shared" si="5"/>
        <v>1.6383907938535678</v>
      </c>
      <c r="Z15" s="236"/>
    </row>
    <row r="16" spans="1:26" s="5" customFormat="1" ht="19.899999999999999" customHeight="1" thickBot="1" x14ac:dyDescent="0.4">
      <c r="C16" s="66" t="s">
        <v>31</v>
      </c>
      <c r="D16" s="131">
        <f t="shared" ref="D16:E18" si="8">MROUND(G16+4.7,10)</f>
        <v>22750</v>
      </c>
      <c r="E16" s="132">
        <f t="shared" si="8"/>
        <v>15950</v>
      </c>
      <c r="F16" s="1"/>
      <c r="G16" s="54">
        <f t="shared" si="1"/>
        <v>22750</v>
      </c>
      <c r="H16" s="55">
        <f t="shared" si="2"/>
        <v>15950</v>
      </c>
      <c r="I16" s="1"/>
      <c r="J16" s="60">
        <f t="shared" si="3"/>
        <v>22722</v>
      </c>
      <c r="K16" s="60">
        <f t="shared" si="4"/>
        <v>15905.4</v>
      </c>
      <c r="L16" s="43"/>
      <c r="M16" s="235">
        <v>11361</v>
      </c>
      <c r="N16" s="43"/>
      <c r="O16" s="235">
        <v>6922.42</v>
      </c>
      <c r="P16" s="43"/>
      <c r="Q16" s="215">
        <v>6015.47</v>
      </c>
      <c r="R16" s="43"/>
      <c r="S16" s="170">
        <v>5328.3626000000004</v>
      </c>
      <c r="T16" s="43"/>
      <c r="U16" s="142">
        <v>4970.4875000000002</v>
      </c>
      <c r="V16" s="43"/>
      <c r="W16" s="135">
        <v>3976.39</v>
      </c>
      <c r="X16" s="43"/>
      <c r="Y16" s="5">
        <f t="shared" si="5"/>
        <v>1.6411890639400672</v>
      </c>
      <c r="Z16" s="236"/>
    </row>
    <row r="17" spans="3:26" s="5" customFormat="1" ht="19.899999999999999" customHeight="1" thickBot="1" x14ac:dyDescent="0.4">
      <c r="C17" s="66" t="s">
        <v>33</v>
      </c>
      <c r="D17" s="131">
        <f t="shared" si="8"/>
        <v>8900</v>
      </c>
      <c r="E17" s="132">
        <f t="shared" si="8"/>
        <v>6250</v>
      </c>
      <c r="F17" s="1"/>
      <c r="G17" s="54">
        <f t="shared" si="1"/>
        <v>8900</v>
      </c>
      <c r="H17" s="55">
        <f t="shared" si="2"/>
        <v>6250</v>
      </c>
      <c r="I17" s="1"/>
      <c r="J17" s="60">
        <f t="shared" si="3"/>
        <v>8860</v>
      </c>
      <c r="K17" s="60">
        <f t="shared" si="4"/>
        <v>6202</v>
      </c>
      <c r="L17" s="41"/>
      <c r="M17" s="235">
        <v>4430</v>
      </c>
      <c r="N17" s="41"/>
      <c r="O17" s="235">
        <v>2300</v>
      </c>
      <c r="P17" s="41"/>
      <c r="Q17" s="215">
        <v>1952.2</v>
      </c>
      <c r="R17" s="41"/>
      <c r="S17" s="166">
        <v>1731.9</v>
      </c>
      <c r="T17" s="41"/>
      <c r="U17" s="142">
        <v>1613.0625</v>
      </c>
      <c r="V17" s="41"/>
      <c r="W17" s="136">
        <v>1290.45</v>
      </c>
      <c r="X17" s="41"/>
      <c r="Y17" s="5">
        <f t="shared" si="5"/>
        <v>1.9260869565217391</v>
      </c>
      <c r="Z17" s="236"/>
    </row>
    <row r="18" spans="3:26" s="5" customFormat="1" ht="19.899999999999999" customHeight="1" x14ac:dyDescent="0.35">
      <c r="C18" s="66" t="s">
        <v>36</v>
      </c>
      <c r="D18" s="131">
        <f t="shared" si="8"/>
        <v>6100</v>
      </c>
      <c r="E18" s="132">
        <f t="shared" si="8"/>
        <v>4250</v>
      </c>
      <c r="F18" s="1"/>
      <c r="G18" s="54">
        <f t="shared" si="1"/>
        <v>6100</v>
      </c>
      <c r="H18" s="55">
        <f t="shared" si="2"/>
        <v>4250</v>
      </c>
      <c r="I18" s="1"/>
      <c r="J18" s="60">
        <f t="shared" si="3"/>
        <v>6070</v>
      </c>
      <c r="K18" s="60">
        <f t="shared" si="4"/>
        <v>4249</v>
      </c>
      <c r="L18" s="44"/>
      <c r="M18" s="235">
        <v>3035</v>
      </c>
      <c r="N18" s="44"/>
      <c r="O18" s="235">
        <v>1890.66</v>
      </c>
      <c r="P18" s="44"/>
      <c r="Q18" s="215">
        <v>1634.39</v>
      </c>
      <c r="R18" s="44"/>
      <c r="S18" s="170">
        <v>1447.7092000000002</v>
      </c>
      <c r="T18" s="44"/>
      <c r="U18" s="142">
        <v>1350.4750000000001</v>
      </c>
      <c r="V18" s="44"/>
      <c r="W18" s="135">
        <v>1080.3800000000001</v>
      </c>
      <c r="X18" s="44"/>
      <c r="Y18" s="5">
        <f t="shared" si="5"/>
        <v>1.6052595389969639</v>
      </c>
      <c r="Z18" s="236"/>
    </row>
    <row r="19" spans="3:26" s="5" customFormat="1" ht="19.899999999999999" customHeight="1" x14ac:dyDescent="0.35">
      <c r="C19" s="66" t="s">
        <v>35</v>
      </c>
      <c r="D19" s="131">
        <f>MROUND(G19+4.7,10)</f>
        <v>3900</v>
      </c>
      <c r="E19" s="132">
        <f>MROUND(H19+4.7,10)</f>
        <v>2750</v>
      </c>
      <c r="F19" s="1"/>
      <c r="G19" s="54">
        <f t="shared" si="1"/>
        <v>3900</v>
      </c>
      <c r="H19" s="55">
        <f t="shared" si="2"/>
        <v>2750</v>
      </c>
      <c r="I19" s="1"/>
      <c r="J19" s="60">
        <f t="shared" si="3"/>
        <v>3880</v>
      </c>
      <c r="K19" s="60">
        <f t="shared" si="4"/>
        <v>2716</v>
      </c>
      <c r="L19" s="44"/>
      <c r="M19" s="235">
        <v>1940</v>
      </c>
      <c r="N19" s="44"/>
      <c r="O19" s="235">
        <v>1200.42</v>
      </c>
      <c r="P19" s="44"/>
      <c r="Q19" s="215">
        <v>1043.83</v>
      </c>
      <c r="R19" s="44"/>
      <c r="S19" s="170">
        <v>924.6</v>
      </c>
      <c r="T19" s="44"/>
      <c r="U19" s="142">
        <v>862.5</v>
      </c>
      <c r="V19" s="44"/>
      <c r="W19" s="135">
        <v>690</v>
      </c>
      <c r="X19" s="44"/>
      <c r="Y19" s="5">
        <f t="shared" si="5"/>
        <v>1.6161010313057096</v>
      </c>
      <c r="Z19" s="236"/>
    </row>
    <row r="20" spans="3:26" s="5" customFormat="1" ht="19.899999999999999" customHeight="1" x14ac:dyDescent="0.35">
      <c r="C20" s="66" t="s">
        <v>34</v>
      </c>
      <c r="D20" s="131">
        <f>MROUND(G20+4.7,10)</f>
        <v>10700</v>
      </c>
      <c r="E20" s="132">
        <f>MROUND(H20+4.7,10)</f>
        <v>7500</v>
      </c>
      <c r="F20" s="1"/>
      <c r="G20" s="54">
        <f t="shared" si="1"/>
        <v>10700</v>
      </c>
      <c r="H20" s="55">
        <f t="shared" si="2"/>
        <v>7500</v>
      </c>
      <c r="I20" s="1"/>
      <c r="J20" s="60">
        <f t="shared" si="3"/>
        <v>10680</v>
      </c>
      <c r="K20" s="60">
        <f t="shared" si="4"/>
        <v>7475.9999999999991</v>
      </c>
      <c r="L20" s="44"/>
      <c r="M20" s="235">
        <v>5340</v>
      </c>
      <c r="N20" s="44"/>
      <c r="O20" s="235">
        <v>3341.17</v>
      </c>
      <c r="P20" s="44"/>
      <c r="Q20" s="215">
        <v>2904.57</v>
      </c>
      <c r="R20" s="44"/>
      <c r="S20" s="170">
        <v>2572.8000000000002</v>
      </c>
      <c r="T20" s="44"/>
      <c r="U20" s="142">
        <v>2400</v>
      </c>
      <c r="V20" s="44"/>
      <c r="W20" s="135">
        <v>1920</v>
      </c>
      <c r="X20" s="44"/>
      <c r="Y20" s="5">
        <f t="shared" si="5"/>
        <v>1.59824253180772</v>
      </c>
      <c r="Z20" s="236"/>
    </row>
    <row r="21" spans="3:26" ht="21" x14ac:dyDescent="0.35">
      <c r="Y21" s="5"/>
    </row>
  </sheetData>
  <printOptions horizontalCentered="1"/>
  <pageMargins left="0.70866141732283472" right="0.70866141732283472" top="0.74803149606299213" bottom="0.74803149606299213" header="0.31496062992125984" footer="0.31496062992125984"/>
  <pageSetup orientation="portrait" r:id="rId1"/>
  <headerFooter>
    <oddHeader>&amp;LFERTIFOX&amp;R"El Origen"</oddHeader>
    <oddFooter>&amp;R&amp;D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7030A0"/>
  </sheetPr>
  <dimension ref="A1:S112"/>
  <sheetViews>
    <sheetView zoomScaleNormal="100" workbookViewId="0">
      <selection activeCell="C14" sqref="C14"/>
    </sheetView>
  </sheetViews>
  <sheetFormatPr baseColWidth="10" defaultColWidth="11.5703125" defaultRowHeight="19.899999999999999" customHeight="1" x14ac:dyDescent="0.35"/>
  <cols>
    <col min="1" max="1" width="5.85546875" style="5" customWidth="1"/>
    <col min="2" max="2" width="7.5703125" style="5" customWidth="1"/>
    <col min="3" max="3" width="45" style="5" customWidth="1"/>
    <col min="4" max="5" width="15.7109375" style="23" customWidth="1"/>
    <col min="6" max="6" width="3.7109375" style="5" customWidth="1"/>
    <col min="7" max="7" width="16.85546875" style="64" hidden="1" customWidth="1"/>
    <col min="8" max="8" width="14.28515625" style="64" hidden="1" customWidth="1"/>
    <col min="9" max="9" width="3.7109375" hidden="1" customWidth="1"/>
    <col min="10" max="10" width="16.85546875" style="64" hidden="1" customWidth="1"/>
    <col min="11" max="11" width="14.28515625" style="64" hidden="1" customWidth="1"/>
    <col min="12" max="12" width="3.7109375" hidden="1" customWidth="1"/>
    <col min="13" max="13" width="12" style="63" customWidth="1"/>
    <col min="14" max="14" width="3.7109375" customWidth="1"/>
    <col min="15" max="15" width="49" customWidth="1"/>
    <col min="16" max="16" width="45" style="5" customWidth="1"/>
    <col min="17" max="18" width="15.7109375" style="23" customWidth="1"/>
    <col min="19" max="19" width="3.7109375" style="5" customWidth="1"/>
    <col min="20" max="20" width="11.5703125" style="5"/>
    <col min="21" max="21" width="14.42578125" style="5" bestFit="1" customWidth="1"/>
    <col min="22" max="25" width="11.5703125" style="5"/>
    <col min="26" max="26" width="11.5703125" style="5" customWidth="1"/>
    <col min="27" max="16384" width="11.5703125" style="5"/>
  </cols>
  <sheetData>
    <row r="1" spans="1:19" ht="19.899999999999999" customHeight="1" x14ac:dyDescent="0.35">
      <c r="C1" s="65" t="s">
        <v>209</v>
      </c>
      <c r="D1" s="35"/>
      <c r="E1" s="35"/>
      <c r="F1" s="1"/>
      <c r="G1" s="56" t="s">
        <v>181</v>
      </c>
      <c r="H1" s="56">
        <v>0.2</v>
      </c>
      <c r="I1" s="33"/>
      <c r="J1" s="61"/>
      <c r="K1" s="61"/>
      <c r="L1" s="33"/>
      <c r="M1" s="62"/>
      <c r="N1" s="33"/>
      <c r="O1" s="33"/>
      <c r="P1" s="5" t="s">
        <v>182</v>
      </c>
      <c r="S1" s="1"/>
    </row>
    <row r="2" spans="1:19" ht="19.899999999999999" customHeight="1" thickBot="1" x14ac:dyDescent="0.4">
      <c r="A2" s="3" t="s">
        <v>19</v>
      </c>
      <c r="F2" s="1"/>
      <c r="G2" s="57" t="s">
        <v>39</v>
      </c>
      <c r="H2" s="57" t="s">
        <v>173</v>
      </c>
      <c r="I2" s="37"/>
      <c r="J2" s="57" t="s">
        <v>39</v>
      </c>
      <c r="K2" s="57" t="s">
        <v>173</v>
      </c>
      <c r="L2" s="37"/>
      <c r="M2" s="46" t="s">
        <v>174</v>
      </c>
      <c r="N2" s="36"/>
      <c r="O2" s="36"/>
      <c r="S2" s="1"/>
    </row>
    <row r="3" spans="1:19" ht="19.899999999999999" customHeight="1" thickBot="1" x14ac:dyDescent="0.4">
      <c r="A3" s="5" t="s">
        <v>37</v>
      </c>
      <c r="B3" s="40">
        <v>1589</v>
      </c>
      <c r="C3" s="25" t="s">
        <v>1</v>
      </c>
      <c r="D3" s="11"/>
      <c r="E3" s="12"/>
      <c r="F3" s="1"/>
      <c r="G3" s="58">
        <v>1</v>
      </c>
      <c r="H3" s="59">
        <v>1</v>
      </c>
      <c r="I3" s="38"/>
      <c r="J3" s="58">
        <v>2</v>
      </c>
      <c r="K3" s="59">
        <v>1.4</v>
      </c>
      <c r="L3" s="38"/>
      <c r="M3" s="39" t="s">
        <v>176</v>
      </c>
      <c r="N3" s="41"/>
      <c r="O3" s="41"/>
      <c r="P3" s="24" t="s">
        <v>18</v>
      </c>
      <c r="Q3" s="9"/>
      <c r="R3" s="10"/>
      <c r="S3" s="1"/>
    </row>
    <row r="4" spans="1:19" ht="19.899999999999999" customHeight="1" x14ac:dyDescent="0.35">
      <c r="B4" s="40"/>
      <c r="C4" s="82"/>
      <c r="D4" s="83"/>
      <c r="E4" s="84"/>
      <c r="G4" s="76"/>
      <c r="H4" s="76"/>
      <c r="I4" s="77"/>
      <c r="J4" s="76"/>
      <c r="K4" s="76"/>
      <c r="L4" s="77"/>
      <c r="M4" s="78"/>
      <c r="N4" s="79"/>
      <c r="O4" s="79"/>
      <c r="P4" s="80"/>
      <c r="Q4" s="81"/>
      <c r="R4" s="81"/>
    </row>
    <row r="5" spans="1:19" ht="19.899999999999999" customHeight="1" x14ac:dyDescent="0.45">
      <c r="A5" s="5" t="s">
        <v>37</v>
      </c>
      <c r="B5" s="5" t="s">
        <v>224</v>
      </c>
      <c r="C5" s="85" t="s">
        <v>225</v>
      </c>
      <c r="D5" s="4">
        <f t="shared" ref="D5:E17" si="0">MROUND(G5+4.7,10)</f>
        <v>1050</v>
      </c>
      <c r="E5" s="86">
        <f t="shared" si="0"/>
        <v>740</v>
      </c>
      <c r="F5" s="1"/>
      <c r="G5" s="60">
        <f t="shared" ref="G5:G17" si="1">J5*$G$3</f>
        <v>1050.26</v>
      </c>
      <c r="H5" s="60">
        <f t="shared" ref="H5:H17" si="2">K5*$H$3</f>
        <v>735.1819999999999</v>
      </c>
      <c r="I5" s="1"/>
      <c r="J5" s="60">
        <f t="shared" ref="J5:J17" si="3">M5*$J$3</f>
        <v>1050.26</v>
      </c>
      <c r="K5" s="60">
        <f t="shared" ref="K5:K17" si="4">M5*$K$3</f>
        <v>735.1819999999999</v>
      </c>
      <c r="L5" s="1"/>
      <c r="M5" s="62">
        <v>525.13</v>
      </c>
      <c r="N5" s="42"/>
      <c r="O5" s="42"/>
      <c r="P5" s="19" t="s">
        <v>0</v>
      </c>
      <c r="Q5" s="7">
        <v>870</v>
      </c>
      <c r="R5" s="20">
        <v>610</v>
      </c>
      <c r="S5" s="1"/>
    </row>
    <row r="6" spans="1:19" ht="19.899999999999999" customHeight="1" x14ac:dyDescent="0.35">
      <c r="A6" s="5" t="s">
        <v>37</v>
      </c>
      <c r="B6" s="5" t="s">
        <v>202</v>
      </c>
      <c r="C6" s="85" t="s">
        <v>214</v>
      </c>
      <c r="D6" s="4">
        <f t="shared" si="0"/>
        <v>1000</v>
      </c>
      <c r="E6" s="86">
        <f t="shared" si="0"/>
        <v>700</v>
      </c>
      <c r="F6" s="1"/>
      <c r="G6" s="60">
        <f t="shared" si="1"/>
        <v>1000</v>
      </c>
      <c r="H6" s="60">
        <f t="shared" si="2"/>
        <v>700</v>
      </c>
      <c r="I6" s="1"/>
      <c r="J6" s="60">
        <f t="shared" si="3"/>
        <v>1000</v>
      </c>
      <c r="K6" s="60">
        <f t="shared" si="4"/>
        <v>700</v>
      </c>
      <c r="L6" s="1"/>
      <c r="M6" s="62">
        <v>500</v>
      </c>
      <c r="N6" s="44" t="s">
        <v>202</v>
      </c>
      <c r="O6" s="44"/>
      <c r="P6" s="16" t="s">
        <v>2</v>
      </c>
      <c r="Q6" s="6">
        <v>850</v>
      </c>
      <c r="R6" s="17">
        <v>590</v>
      </c>
      <c r="S6" s="1"/>
    </row>
    <row r="7" spans="1:19" ht="19.899999999999999" customHeight="1" x14ac:dyDescent="0.35">
      <c r="A7" s="5" t="s">
        <v>37</v>
      </c>
      <c r="B7" s="5" t="s">
        <v>224</v>
      </c>
      <c r="C7" s="85" t="s">
        <v>215</v>
      </c>
      <c r="D7" s="4">
        <f t="shared" si="0"/>
        <v>1130</v>
      </c>
      <c r="E7" s="86">
        <f t="shared" si="0"/>
        <v>790</v>
      </c>
      <c r="F7" s="1"/>
      <c r="G7" s="60">
        <f t="shared" si="1"/>
        <v>1123.1199999999999</v>
      </c>
      <c r="H7" s="60">
        <f t="shared" si="2"/>
        <v>786.18399999999986</v>
      </c>
      <c r="I7" s="1"/>
      <c r="J7" s="60">
        <f t="shared" si="3"/>
        <v>1123.1199999999999</v>
      </c>
      <c r="K7" s="60">
        <f t="shared" si="4"/>
        <v>786.18399999999986</v>
      </c>
      <c r="L7" s="1"/>
      <c r="M7" s="62">
        <v>561.55999999999995</v>
      </c>
      <c r="N7" s="44"/>
      <c r="O7" s="44"/>
      <c r="P7" s="16" t="s">
        <v>3</v>
      </c>
      <c r="Q7" s="6">
        <v>980</v>
      </c>
      <c r="R7" s="17">
        <v>700</v>
      </c>
      <c r="S7" s="1"/>
    </row>
    <row r="8" spans="1:19" ht="19.899999999999999" customHeight="1" x14ac:dyDescent="0.35">
      <c r="A8" s="5" t="s">
        <v>37</v>
      </c>
      <c r="B8" s="5" t="s">
        <v>224</v>
      </c>
      <c r="C8" s="85" t="s">
        <v>216</v>
      </c>
      <c r="D8" s="4">
        <f t="shared" si="0"/>
        <v>1130</v>
      </c>
      <c r="E8" s="86">
        <f t="shared" si="0"/>
        <v>790</v>
      </c>
      <c r="F8" s="1"/>
      <c r="G8" s="60">
        <f t="shared" si="1"/>
        <v>1123.1199999999999</v>
      </c>
      <c r="H8" s="60">
        <f t="shared" si="2"/>
        <v>786.18399999999986</v>
      </c>
      <c r="I8" s="1"/>
      <c r="J8" s="60">
        <f t="shared" si="3"/>
        <v>1123.1199999999999</v>
      </c>
      <c r="K8" s="60">
        <f t="shared" si="4"/>
        <v>786.18399999999986</v>
      </c>
      <c r="L8" s="1"/>
      <c r="M8" s="62">
        <v>561.55999999999995</v>
      </c>
      <c r="N8" s="44"/>
      <c r="O8" s="44"/>
      <c r="P8" s="16" t="s">
        <v>4</v>
      </c>
      <c r="Q8" s="6">
        <v>980</v>
      </c>
      <c r="R8" s="17">
        <v>700</v>
      </c>
      <c r="S8" s="1"/>
    </row>
    <row r="9" spans="1:19" ht="19.899999999999999" customHeight="1" x14ac:dyDescent="0.35">
      <c r="A9" s="5" t="s">
        <v>37</v>
      </c>
      <c r="B9" s="5" t="s">
        <v>224</v>
      </c>
      <c r="C9" s="85" t="s">
        <v>217</v>
      </c>
      <c r="D9" s="4">
        <f t="shared" si="0"/>
        <v>1130</v>
      </c>
      <c r="E9" s="86">
        <f t="shared" si="0"/>
        <v>790</v>
      </c>
      <c r="F9" s="1"/>
      <c r="G9" s="60">
        <f t="shared" si="1"/>
        <v>1123.1199999999999</v>
      </c>
      <c r="H9" s="60">
        <f t="shared" si="2"/>
        <v>786.18399999999986</v>
      </c>
      <c r="I9" s="1"/>
      <c r="J9" s="60">
        <f t="shared" si="3"/>
        <v>1123.1199999999999</v>
      </c>
      <c r="K9" s="60">
        <f t="shared" si="4"/>
        <v>786.18399999999986</v>
      </c>
      <c r="L9" s="1"/>
      <c r="M9" s="62">
        <v>561.55999999999995</v>
      </c>
      <c r="N9" s="44"/>
      <c r="O9" s="44"/>
      <c r="P9" s="16" t="s">
        <v>5</v>
      </c>
      <c r="Q9" s="6">
        <v>980</v>
      </c>
      <c r="R9" s="17">
        <v>700</v>
      </c>
      <c r="S9" s="1"/>
    </row>
    <row r="10" spans="1:19" ht="19.899999999999999" customHeight="1" x14ac:dyDescent="0.35">
      <c r="A10" s="5" t="s">
        <v>37</v>
      </c>
      <c r="B10" s="5" t="s">
        <v>224</v>
      </c>
      <c r="C10" s="85" t="s">
        <v>218</v>
      </c>
      <c r="D10" s="4">
        <f t="shared" ref="D10:E14" si="5">MROUND(G10+4.7,10)</f>
        <v>1130</v>
      </c>
      <c r="E10" s="86">
        <f t="shared" si="5"/>
        <v>790</v>
      </c>
      <c r="F10" s="1"/>
      <c r="G10" s="60">
        <f>J10*$G$3</f>
        <v>1123.1199999999999</v>
      </c>
      <c r="H10" s="60">
        <f>K10*$H$3</f>
        <v>786.18399999999986</v>
      </c>
      <c r="I10" s="1"/>
      <c r="J10" s="60">
        <f>M10*$J$3</f>
        <v>1123.1199999999999</v>
      </c>
      <c r="K10" s="60">
        <f>M10*$K$3</f>
        <v>786.18399999999986</v>
      </c>
      <c r="L10" s="1"/>
      <c r="M10" s="62">
        <v>561.55999999999995</v>
      </c>
      <c r="N10" s="44"/>
      <c r="O10" s="44"/>
      <c r="P10" s="16" t="s">
        <v>3</v>
      </c>
      <c r="Q10" s="6">
        <v>980</v>
      </c>
      <c r="R10" s="17">
        <v>700</v>
      </c>
      <c r="S10" s="1"/>
    </row>
    <row r="11" spans="1:19" ht="19.899999999999999" customHeight="1" x14ac:dyDescent="0.35">
      <c r="A11" s="5" t="s">
        <v>37</v>
      </c>
      <c r="B11" s="5" t="s">
        <v>224</v>
      </c>
      <c r="C11" s="85" t="s">
        <v>219</v>
      </c>
      <c r="D11" s="4">
        <f t="shared" si="5"/>
        <v>1130</v>
      </c>
      <c r="E11" s="86">
        <f t="shared" si="5"/>
        <v>790</v>
      </c>
      <c r="F11" s="1"/>
      <c r="G11" s="60">
        <f>J11*$G$3</f>
        <v>1123.1199999999999</v>
      </c>
      <c r="H11" s="60">
        <f>K11*$H$3</f>
        <v>786.18399999999986</v>
      </c>
      <c r="I11" s="1"/>
      <c r="J11" s="60">
        <f>M11*$J$3</f>
        <v>1123.1199999999999</v>
      </c>
      <c r="K11" s="60">
        <f>M11*$K$3</f>
        <v>786.18399999999986</v>
      </c>
      <c r="L11" s="1"/>
      <c r="M11" s="62">
        <v>561.55999999999995</v>
      </c>
      <c r="N11" s="44"/>
      <c r="O11" s="44"/>
      <c r="P11" s="16" t="s">
        <v>4</v>
      </c>
      <c r="Q11" s="6">
        <v>980</v>
      </c>
      <c r="R11" s="17">
        <v>700</v>
      </c>
      <c r="S11" s="1"/>
    </row>
    <row r="12" spans="1:19" ht="19.899999999999999" customHeight="1" x14ac:dyDescent="0.35">
      <c r="A12" s="5" t="s">
        <v>37</v>
      </c>
      <c r="B12" s="5" t="s">
        <v>224</v>
      </c>
      <c r="C12" s="85" t="s">
        <v>220</v>
      </c>
      <c r="D12" s="4">
        <f t="shared" si="5"/>
        <v>1130</v>
      </c>
      <c r="E12" s="86">
        <f t="shared" si="5"/>
        <v>790</v>
      </c>
      <c r="F12" s="1"/>
      <c r="G12" s="60">
        <f>J12*$G$3</f>
        <v>1123.1199999999999</v>
      </c>
      <c r="H12" s="60">
        <f>K12*$H$3</f>
        <v>786.18399999999986</v>
      </c>
      <c r="I12" s="1"/>
      <c r="J12" s="60">
        <f>M12*$J$3</f>
        <v>1123.1199999999999</v>
      </c>
      <c r="K12" s="60">
        <f>M12*$K$3</f>
        <v>786.18399999999986</v>
      </c>
      <c r="L12" s="1"/>
      <c r="M12" s="62">
        <v>561.55999999999995</v>
      </c>
      <c r="N12" s="44"/>
      <c r="O12" s="44"/>
      <c r="P12" s="16" t="s">
        <v>5</v>
      </c>
      <c r="Q12" s="6">
        <v>980</v>
      </c>
      <c r="R12" s="17">
        <v>700</v>
      </c>
      <c r="S12" s="1"/>
    </row>
    <row r="13" spans="1:19" ht="19.899999999999999" customHeight="1" x14ac:dyDescent="0.35">
      <c r="A13" s="5" t="s">
        <v>37</v>
      </c>
      <c r="B13" s="5" t="s">
        <v>224</v>
      </c>
      <c r="C13" s="85" t="s">
        <v>221</v>
      </c>
      <c r="D13" s="4">
        <f t="shared" si="5"/>
        <v>1130</v>
      </c>
      <c r="E13" s="86">
        <f t="shared" si="5"/>
        <v>790</v>
      </c>
      <c r="F13" s="1"/>
      <c r="G13" s="60">
        <f>J13*$G$3</f>
        <v>1123.1199999999999</v>
      </c>
      <c r="H13" s="60">
        <f>K13*$H$3</f>
        <v>786.18399999999986</v>
      </c>
      <c r="I13" s="1"/>
      <c r="J13" s="60">
        <f>M13*$J$3</f>
        <v>1123.1199999999999</v>
      </c>
      <c r="K13" s="60">
        <f>M13*$K$3</f>
        <v>786.18399999999986</v>
      </c>
      <c r="L13" s="1"/>
      <c r="M13" s="62">
        <v>561.55999999999995</v>
      </c>
      <c r="N13" s="44"/>
      <c r="O13" s="44"/>
      <c r="P13" s="16" t="s">
        <v>4</v>
      </c>
      <c r="Q13" s="6">
        <v>980</v>
      </c>
      <c r="R13" s="17">
        <v>700</v>
      </c>
      <c r="S13" s="1"/>
    </row>
    <row r="14" spans="1:19" ht="19.899999999999999" customHeight="1" x14ac:dyDescent="0.35">
      <c r="A14" s="5" t="s">
        <v>37</v>
      </c>
      <c r="B14" s="5" t="s">
        <v>224</v>
      </c>
      <c r="C14" s="85" t="s">
        <v>222</v>
      </c>
      <c r="D14" s="4">
        <f t="shared" si="5"/>
        <v>1130</v>
      </c>
      <c r="E14" s="86">
        <f t="shared" si="5"/>
        <v>790</v>
      </c>
      <c r="F14" s="1"/>
      <c r="G14" s="60">
        <f>J14*$G$3</f>
        <v>1123.1199999999999</v>
      </c>
      <c r="H14" s="60">
        <f>K14*$H$3</f>
        <v>786.18399999999986</v>
      </c>
      <c r="I14" s="1"/>
      <c r="J14" s="60">
        <f>M14*$J$3</f>
        <v>1123.1199999999999</v>
      </c>
      <c r="K14" s="60">
        <f>M14*$K$3</f>
        <v>786.18399999999986</v>
      </c>
      <c r="L14" s="1"/>
      <c r="M14" s="62">
        <v>561.55999999999995</v>
      </c>
      <c r="N14" s="44"/>
      <c r="O14" s="44"/>
      <c r="P14" s="16" t="s">
        <v>5</v>
      </c>
      <c r="Q14" s="6">
        <v>980</v>
      </c>
      <c r="R14" s="17">
        <v>700</v>
      </c>
      <c r="S14" s="1"/>
    </row>
    <row r="15" spans="1:19" ht="19.899999999999999" customHeight="1" x14ac:dyDescent="0.35">
      <c r="A15" s="5" t="s">
        <v>37</v>
      </c>
      <c r="B15" s="5" t="s">
        <v>224</v>
      </c>
      <c r="C15" s="87" t="s">
        <v>6</v>
      </c>
      <c r="D15" s="4">
        <f t="shared" si="0"/>
        <v>1250</v>
      </c>
      <c r="E15" s="86">
        <f t="shared" si="0"/>
        <v>880</v>
      </c>
      <c r="F15" s="1"/>
      <c r="G15" s="60">
        <f t="shared" si="1"/>
        <v>1245.22</v>
      </c>
      <c r="H15" s="60">
        <f t="shared" si="2"/>
        <v>871.654</v>
      </c>
      <c r="I15" s="1"/>
      <c r="J15" s="60">
        <f t="shared" si="3"/>
        <v>1245.22</v>
      </c>
      <c r="K15" s="60">
        <f t="shared" si="4"/>
        <v>871.654</v>
      </c>
      <c r="L15" s="1"/>
      <c r="M15" s="62">
        <v>622.61</v>
      </c>
      <c r="N15" s="44"/>
      <c r="O15" s="44"/>
      <c r="P15" s="18" t="s">
        <v>6</v>
      </c>
      <c r="Q15" s="6">
        <v>1080</v>
      </c>
      <c r="R15" s="17">
        <v>750</v>
      </c>
      <c r="S15" s="1"/>
    </row>
    <row r="16" spans="1:19" ht="19.899999999999999" customHeight="1" x14ac:dyDescent="0.35">
      <c r="A16" s="5" t="s">
        <v>37</v>
      </c>
      <c r="B16" s="5" t="s">
        <v>224</v>
      </c>
      <c r="C16" s="87" t="s">
        <v>223</v>
      </c>
      <c r="D16" s="4">
        <f t="shared" si="0"/>
        <v>2100</v>
      </c>
      <c r="E16" s="86">
        <f t="shared" si="0"/>
        <v>1470</v>
      </c>
      <c r="F16" s="1"/>
      <c r="G16" s="60">
        <f t="shared" si="1"/>
        <v>2100</v>
      </c>
      <c r="H16" s="60">
        <f t="shared" si="2"/>
        <v>1470</v>
      </c>
      <c r="I16" s="1"/>
      <c r="J16" s="60">
        <f t="shared" si="3"/>
        <v>2100</v>
      </c>
      <c r="K16" s="60">
        <f t="shared" si="4"/>
        <v>1470</v>
      </c>
      <c r="L16" s="33"/>
      <c r="M16" s="62">
        <v>1050</v>
      </c>
      <c r="N16" s="33">
        <v>795.19</v>
      </c>
      <c r="O16" s="33"/>
      <c r="P16" s="18" t="s">
        <v>7</v>
      </c>
      <c r="Q16" s="6">
        <v>1490</v>
      </c>
      <c r="R16" s="17">
        <v>1030</v>
      </c>
      <c r="S16" s="1"/>
    </row>
    <row r="17" spans="1:19" ht="19.899999999999999" customHeight="1" x14ac:dyDescent="0.35">
      <c r="A17" s="5" t="s">
        <v>37</v>
      </c>
      <c r="B17" s="5" t="s">
        <v>202</v>
      </c>
      <c r="C17" s="85" t="s">
        <v>8</v>
      </c>
      <c r="D17" s="4">
        <f t="shared" si="0"/>
        <v>1000</v>
      </c>
      <c r="E17" s="86">
        <f t="shared" si="0"/>
        <v>700</v>
      </c>
      <c r="F17" s="1"/>
      <c r="G17" s="60">
        <f t="shared" si="1"/>
        <v>1000</v>
      </c>
      <c r="H17" s="60">
        <f t="shared" si="2"/>
        <v>700</v>
      </c>
      <c r="I17" s="1"/>
      <c r="J17" s="60">
        <f t="shared" si="3"/>
        <v>1000</v>
      </c>
      <c r="K17" s="60">
        <f t="shared" si="4"/>
        <v>700</v>
      </c>
      <c r="L17" s="33"/>
      <c r="M17" s="62">
        <v>500</v>
      </c>
      <c r="N17" s="33" t="s">
        <v>202</v>
      </c>
      <c r="O17" s="33"/>
      <c r="P17" s="16" t="s">
        <v>8</v>
      </c>
      <c r="Q17" s="6">
        <v>860</v>
      </c>
      <c r="R17" s="17">
        <v>600</v>
      </c>
      <c r="S17" s="1"/>
    </row>
    <row r="18" spans="1:19" ht="19.899999999999999" customHeight="1" x14ac:dyDescent="0.35">
      <c r="G18" s="40"/>
      <c r="H18" s="40"/>
      <c r="I18" s="5"/>
      <c r="J18" s="40"/>
      <c r="K18" s="40"/>
    </row>
    <row r="19" spans="1:19" ht="19.899999999999999" customHeight="1" x14ac:dyDescent="0.35">
      <c r="G19" s="40"/>
      <c r="H19" s="40"/>
      <c r="I19" s="5"/>
      <c r="J19" s="40"/>
      <c r="K19" s="40"/>
    </row>
    <row r="20" spans="1:19" ht="19.899999999999999" customHeight="1" x14ac:dyDescent="0.35">
      <c r="G20" s="40"/>
      <c r="H20" s="40"/>
      <c r="I20" s="5"/>
      <c r="J20" s="40"/>
      <c r="K20" s="40"/>
    </row>
    <row r="21" spans="1:19" ht="19.899999999999999" customHeight="1" x14ac:dyDescent="0.35">
      <c r="G21" s="40"/>
      <c r="H21" s="40"/>
      <c r="I21" s="5"/>
      <c r="J21" s="40"/>
      <c r="K21" s="40"/>
    </row>
    <row r="22" spans="1:19" ht="19.899999999999999" customHeight="1" x14ac:dyDescent="0.35">
      <c r="G22" s="40"/>
      <c r="H22" s="40"/>
      <c r="I22" s="5"/>
      <c r="J22" s="40"/>
      <c r="K22" s="40"/>
    </row>
    <row r="23" spans="1:19" ht="19.899999999999999" customHeight="1" x14ac:dyDescent="0.35">
      <c r="G23" s="40"/>
      <c r="H23" s="40"/>
      <c r="I23" s="5"/>
      <c r="J23" s="40"/>
      <c r="K23" s="40"/>
    </row>
    <row r="24" spans="1:19" ht="19.899999999999999" customHeight="1" x14ac:dyDescent="0.35">
      <c r="G24" s="40"/>
      <c r="H24" s="40"/>
      <c r="I24" s="5"/>
      <c r="J24" s="40"/>
      <c r="K24" s="40"/>
    </row>
    <row r="25" spans="1:19" ht="19.899999999999999" customHeight="1" x14ac:dyDescent="0.35">
      <c r="G25" s="40"/>
      <c r="H25" s="40"/>
      <c r="I25" s="5"/>
      <c r="J25" s="40"/>
      <c r="K25" s="40"/>
    </row>
    <row r="26" spans="1:19" ht="19.899999999999999" customHeight="1" x14ac:dyDescent="0.35">
      <c r="G26" s="40"/>
      <c r="H26" s="40"/>
      <c r="I26" s="5"/>
      <c r="J26" s="40"/>
      <c r="K26" s="40"/>
    </row>
    <row r="27" spans="1:19" ht="19.899999999999999" customHeight="1" x14ac:dyDescent="0.35">
      <c r="G27" s="40"/>
      <c r="H27" s="40"/>
      <c r="I27" s="5"/>
      <c r="J27" s="40"/>
      <c r="K27" s="40"/>
    </row>
    <row r="28" spans="1:19" ht="19.899999999999999" customHeight="1" x14ac:dyDescent="0.35">
      <c r="G28" s="40"/>
      <c r="H28" s="40"/>
      <c r="I28" s="5"/>
      <c r="J28" s="40"/>
      <c r="K28" s="40"/>
    </row>
    <row r="29" spans="1:19" ht="19.899999999999999" customHeight="1" x14ac:dyDescent="0.35">
      <c r="G29" s="40"/>
      <c r="H29" s="40"/>
      <c r="I29" s="5"/>
      <c r="J29" s="40"/>
      <c r="K29" s="40"/>
    </row>
    <row r="30" spans="1:19" ht="19.899999999999999" customHeight="1" x14ac:dyDescent="0.35">
      <c r="G30" s="40"/>
      <c r="H30" s="40"/>
      <c r="I30" s="5"/>
      <c r="J30" s="40"/>
      <c r="K30" s="40"/>
    </row>
    <row r="31" spans="1:19" ht="19.899999999999999" customHeight="1" x14ac:dyDescent="0.35">
      <c r="G31" s="40"/>
      <c r="H31" s="40"/>
      <c r="I31" s="5"/>
      <c r="J31" s="40"/>
      <c r="K31" s="40"/>
    </row>
    <row r="32" spans="1:19" ht="19.899999999999999" customHeight="1" x14ac:dyDescent="0.35">
      <c r="G32" s="40"/>
      <c r="H32" s="40"/>
      <c r="I32" s="5"/>
      <c r="J32" s="40"/>
      <c r="K32" s="40"/>
    </row>
    <row r="33" spans="7:11" ht="19.899999999999999" customHeight="1" x14ac:dyDescent="0.35">
      <c r="G33" s="40"/>
      <c r="H33" s="40"/>
      <c r="I33" s="5"/>
      <c r="J33" s="40"/>
      <c r="K33" s="40"/>
    </row>
    <row r="34" spans="7:11" ht="19.899999999999999" customHeight="1" x14ac:dyDescent="0.35">
      <c r="G34" s="40"/>
      <c r="H34" s="40"/>
      <c r="I34" s="5"/>
      <c r="J34" s="40"/>
      <c r="K34" s="40"/>
    </row>
    <row r="35" spans="7:11" ht="19.899999999999999" customHeight="1" x14ac:dyDescent="0.35">
      <c r="G35" s="40"/>
      <c r="H35" s="40"/>
      <c r="I35" s="5"/>
      <c r="J35" s="40"/>
      <c r="K35" s="40"/>
    </row>
    <row r="36" spans="7:11" ht="19.899999999999999" customHeight="1" x14ac:dyDescent="0.35">
      <c r="G36" s="40"/>
      <c r="H36" s="40"/>
      <c r="I36" s="5"/>
      <c r="J36" s="40"/>
      <c r="K36" s="40"/>
    </row>
    <row r="37" spans="7:11" ht="19.899999999999999" customHeight="1" x14ac:dyDescent="0.35">
      <c r="G37" s="40"/>
      <c r="H37" s="40"/>
      <c r="I37" s="5"/>
      <c r="J37" s="40"/>
      <c r="K37" s="40"/>
    </row>
    <row r="38" spans="7:11" ht="19.899999999999999" customHeight="1" x14ac:dyDescent="0.35">
      <c r="G38" s="40"/>
      <c r="H38" s="40"/>
      <c r="I38" s="5"/>
      <c r="J38" s="40"/>
      <c r="K38" s="40"/>
    </row>
    <row r="39" spans="7:11" ht="19.899999999999999" customHeight="1" x14ac:dyDescent="0.35">
      <c r="G39" s="40"/>
      <c r="H39" s="40"/>
      <c r="I39" s="5"/>
      <c r="J39" s="40"/>
      <c r="K39" s="40"/>
    </row>
    <row r="40" spans="7:11" ht="19.899999999999999" customHeight="1" x14ac:dyDescent="0.35">
      <c r="G40" s="40"/>
      <c r="H40" s="40"/>
      <c r="I40" s="5"/>
      <c r="J40" s="40"/>
      <c r="K40" s="40"/>
    </row>
    <row r="41" spans="7:11" ht="19.899999999999999" customHeight="1" x14ac:dyDescent="0.35">
      <c r="G41" s="40"/>
      <c r="H41" s="40"/>
      <c r="I41" s="5"/>
      <c r="J41" s="40"/>
      <c r="K41" s="40"/>
    </row>
    <row r="42" spans="7:11" ht="19.899999999999999" customHeight="1" x14ac:dyDescent="0.35">
      <c r="G42" s="40"/>
      <c r="H42" s="40"/>
      <c r="I42" s="5"/>
      <c r="J42" s="40"/>
      <c r="K42" s="40"/>
    </row>
    <row r="43" spans="7:11" ht="19.899999999999999" customHeight="1" x14ac:dyDescent="0.35">
      <c r="G43" s="40"/>
      <c r="H43" s="40"/>
      <c r="I43" s="5"/>
      <c r="J43" s="40"/>
      <c r="K43" s="40"/>
    </row>
    <row r="44" spans="7:11" ht="19.899999999999999" customHeight="1" x14ac:dyDescent="0.35">
      <c r="G44" s="40"/>
      <c r="H44" s="40"/>
      <c r="I44" s="5"/>
      <c r="J44" s="40"/>
      <c r="K44" s="40"/>
    </row>
    <row r="45" spans="7:11" ht="19.899999999999999" customHeight="1" x14ac:dyDescent="0.35">
      <c r="G45" s="40"/>
      <c r="H45" s="40"/>
      <c r="I45" s="5"/>
      <c r="J45" s="40"/>
      <c r="K45" s="40"/>
    </row>
    <row r="46" spans="7:11" ht="19.899999999999999" customHeight="1" x14ac:dyDescent="0.35">
      <c r="G46" s="40"/>
      <c r="H46" s="40"/>
      <c r="I46" s="5"/>
      <c r="J46" s="40"/>
      <c r="K46" s="40"/>
    </row>
    <row r="47" spans="7:11" ht="19.899999999999999" customHeight="1" x14ac:dyDescent="0.35">
      <c r="G47" s="40"/>
      <c r="H47" s="40"/>
      <c r="I47" s="5"/>
      <c r="J47" s="40"/>
      <c r="K47" s="40"/>
    </row>
    <row r="48" spans="7:11" ht="19.899999999999999" customHeight="1" x14ac:dyDescent="0.35">
      <c r="G48" s="40"/>
      <c r="H48" s="40"/>
      <c r="I48" s="5"/>
      <c r="J48" s="40"/>
      <c r="K48" s="40"/>
    </row>
    <row r="49" spans="7:11" ht="19.899999999999999" customHeight="1" x14ac:dyDescent="0.35">
      <c r="G49" s="40"/>
      <c r="H49" s="40"/>
      <c r="I49" s="5"/>
      <c r="J49" s="40"/>
      <c r="K49" s="40"/>
    </row>
    <row r="50" spans="7:11" ht="19.899999999999999" customHeight="1" x14ac:dyDescent="0.35">
      <c r="G50" s="40"/>
      <c r="H50" s="40"/>
      <c r="I50" s="5"/>
      <c r="J50" s="40"/>
      <c r="K50" s="40"/>
    </row>
    <row r="51" spans="7:11" ht="19.899999999999999" customHeight="1" x14ac:dyDescent="0.35">
      <c r="G51" s="40"/>
      <c r="H51" s="40"/>
      <c r="I51" s="5"/>
      <c r="J51" s="40"/>
      <c r="K51" s="40"/>
    </row>
    <row r="52" spans="7:11" ht="19.899999999999999" customHeight="1" x14ac:dyDescent="0.35">
      <c r="G52" s="40"/>
      <c r="H52" s="40"/>
      <c r="I52" s="5"/>
      <c r="J52" s="40"/>
      <c r="K52" s="40"/>
    </row>
    <row r="53" spans="7:11" ht="19.899999999999999" customHeight="1" x14ac:dyDescent="0.35">
      <c r="G53" s="40"/>
      <c r="H53" s="40"/>
      <c r="I53" s="5"/>
      <c r="J53" s="40"/>
      <c r="K53" s="40"/>
    </row>
    <row r="54" spans="7:11" ht="19.899999999999999" customHeight="1" x14ac:dyDescent="0.35">
      <c r="G54" s="40"/>
      <c r="H54" s="40"/>
      <c r="I54" s="5"/>
      <c r="J54" s="40"/>
      <c r="K54" s="40"/>
    </row>
    <row r="55" spans="7:11" ht="19.899999999999999" customHeight="1" x14ac:dyDescent="0.35">
      <c r="G55" s="40"/>
      <c r="H55" s="40"/>
      <c r="I55" s="5"/>
      <c r="J55" s="40"/>
      <c r="K55" s="40"/>
    </row>
    <row r="56" spans="7:11" ht="19.899999999999999" customHeight="1" x14ac:dyDescent="0.35">
      <c r="G56" s="40"/>
      <c r="H56" s="40"/>
      <c r="I56" s="5"/>
      <c r="J56" s="40"/>
      <c r="K56" s="40"/>
    </row>
    <row r="57" spans="7:11" ht="19.899999999999999" customHeight="1" x14ac:dyDescent="0.35">
      <c r="G57" s="40"/>
      <c r="H57" s="40"/>
      <c r="I57" s="5"/>
      <c r="J57" s="40"/>
      <c r="K57" s="40"/>
    </row>
    <row r="58" spans="7:11" ht="19.899999999999999" customHeight="1" x14ac:dyDescent="0.35">
      <c r="G58" s="40"/>
      <c r="H58" s="40"/>
      <c r="I58" s="5"/>
      <c r="J58" s="40"/>
      <c r="K58" s="40"/>
    </row>
    <row r="59" spans="7:11" ht="19.899999999999999" customHeight="1" x14ac:dyDescent="0.35">
      <c r="G59" s="40"/>
      <c r="H59" s="40"/>
      <c r="I59" s="5"/>
      <c r="J59" s="40"/>
      <c r="K59" s="40"/>
    </row>
    <row r="60" spans="7:11" ht="19.899999999999999" customHeight="1" x14ac:dyDescent="0.35">
      <c r="G60" s="40"/>
      <c r="H60" s="40"/>
      <c r="I60" s="5"/>
      <c r="J60" s="40"/>
      <c r="K60" s="40"/>
    </row>
    <row r="61" spans="7:11" ht="19.899999999999999" customHeight="1" x14ac:dyDescent="0.35">
      <c r="G61" s="40"/>
      <c r="H61" s="40"/>
      <c r="I61" s="5"/>
      <c r="J61" s="40"/>
      <c r="K61" s="40"/>
    </row>
    <row r="62" spans="7:11" ht="19.899999999999999" customHeight="1" x14ac:dyDescent="0.35">
      <c r="G62" s="40"/>
      <c r="H62" s="40"/>
      <c r="I62" s="5"/>
      <c r="J62" s="40"/>
      <c r="K62" s="40"/>
    </row>
    <row r="63" spans="7:11" ht="19.899999999999999" customHeight="1" x14ac:dyDescent="0.35">
      <c r="G63" s="40"/>
      <c r="H63" s="40"/>
      <c r="I63" s="5"/>
      <c r="J63" s="40"/>
      <c r="K63" s="40"/>
    </row>
    <row r="64" spans="7:11" ht="19.899999999999999" customHeight="1" x14ac:dyDescent="0.35">
      <c r="G64" s="40"/>
      <c r="H64" s="40"/>
      <c r="I64" s="5"/>
      <c r="J64" s="40"/>
      <c r="K64" s="40"/>
    </row>
    <row r="65" spans="7:11" ht="19.899999999999999" customHeight="1" x14ac:dyDescent="0.35">
      <c r="G65" s="40"/>
      <c r="H65" s="40"/>
      <c r="I65" s="5"/>
      <c r="J65" s="40"/>
      <c r="K65" s="40"/>
    </row>
    <row r="66" spans="7:11" ht="19.899999999999999" customHeight="1" x14ac:dyDescent="0.35">
      <c r="G66" s="40"/>
      <c r="H66" s="40"/>
      <c r="I66" s="5"/>
      <c r="J66" s="40"/>
      <c r="K66" s="40"/>
    </row>
    <row r="67" spans="7:11" ht="19.899999999999999" customHeight="1" x14ac:dyDescent="0.35">
      <c r="G67" s="40"/>
      <c r="H67" s="40"/>
      <c r="I67" s="5"/>
      <c r="J67" s="40"/>
      <c r="K67" s="40"/>
    </row>
    <row r="68" spans="7:11" ht="19.899999999999999" customHeight="1" x14ac:dyDescent="0.35">
      <c r="G68" s="40"/>
      <c r="H68" s="40"/>
      <c r="I68" s="5"/>
      <c r="J68" s="40"/>
      <c r="K68" s="40"/>
    </row>
    <row r="69" spans="7:11" ht="19.899999999999999" customHeight="1" x14ac:dyDescent="0.35">
      <c r="G69" s="40"/>
      <c r="H69" s="40"/>
      <c r="I69" s="5"/>
      <c r="J69" s="40"/>
      <c r="K69" s="40"/>
    </row>
    <row r="70" spans="7:11" ht="19.899999999999999" customHeight="1" x14ac:dyDescent="0.35">
      <c r="G70" s="40"/>
      <c r="H70" s="40"/>
      <c r="I70" s="5"/>
      <c r="J70" s="40"/>
      <c r="K70" s="40"/>
    </row>
    <row r="71" spans="7:11" ht="19.899999999999999" customHeight="1" x14ac:dyDescent="0.35">
      <c r="G71" s="40"/>
      <c r="H71" s="40"/>
      <c r="I71" s="5"/>
      <c r="J71" s="40"/>
      <c r="K71" s="40"/>
    </row>
    <row r="72" spans="7:11" ht="19.899999999999999" customHeight="1" x14ac:dyDescent="0.35">
      <c r="G72" s="40"/>
      <c r="H72" s="40"/>
      <c r="I72" s="5"/>
      <c r="J72" s="40"/>
      <c r="K72" s="40"/>
    </row>
    <row r="73" spans="7:11" ht="19.899999999999999" customHeight="1" x14ac:dyDescent="0.35">
      <c r="G73" s="40"/>
      <c r="H73" s="40"/>
      <c r="I73" s="5"/>
      <c r="J73" s="40"/>
      <c r="K73" s="40"/>
    </row>
    <row r="74" spans="7:11" ht="19.899999999999999" customHeight="1" x14ac:dyDescent="0.35">
      <c r="G74" s="40"/>
      <c r="H74" s="40"/>
      <c r="I74" s="5"/>
      <c r="J74" s="40"/>
      <c r="K74" s="40"/>
    </row>
    <row r="75" spans="7:11" ht="19.899999999999999" customHeight="1" x14ac:dyDescent="0.35">
      <c r="G75" s="40"/>
      <c r="H75" s="40"/>
      <c r="I75" s="5"/>
      <c r="J75" s="40"/>
      <c r="K75" s="40"/>
    </row>
    <row r="76" spans="7:11" ht="19.899999999999999" customHeight="1" x14ac:dyDescent="0.35">
      <c r="G76" s="40"/>
      <c r="H76" s="40"/>
      <c r="I76" s="5"/>
      <c r="J76" s="40"/>
      <c r="K76" s="40"/>
    </row>
    <row r="77" spans="7:11" ht="19.899999999999999" customHeight="1" x14ac:dyDescent="0.35">
      <c r="G77" s="40"/>
      <c r="H77" s="40"/>
      <c r="I77" s="5"/>
      <c r="J77" s="40"/>
      <c r="K77" s="40"/>
    </row>
    <row r="78" spans="7:11" ht="19.899999999999999" customHeight="1" x14ac:dyDescent="0.35">
      <c r="G78" s="40"/>
      <c r="H78" s="40"/>
      <c r="I78" s="5"/>
      <c r="J78" s="40"/>
      <c r="K78" s="40"/>
    </row>
    <row r="79" spans="7:11" ht="19.899999999999999" customHeight="1" x14ac:dyDescent="0.35">
      <c r="G79" s="40"/>
      <c r="H79" s="40"/>
      <c r="I79" s="5"/>
      <c r="J79" s="40"/>
      <c r="K79" s="40"/>
    </row>
    <row r="80" spans="7:11" ht="19.899999999999999" customHeight="1" x14ac:dyDescent="0.35">
      <c r="G80" s="40"/>
      <c r="H80" s="40"/>
      <c r="I80" s="5"/>
      <c r="J80" s="40"/>
      <c r="K80" s="40"/>
    </row>
    <row r="81" spans="7:11" ht="19.899999999999999" customHeight="1" x14ac:dyDescent="0.35">
      <c r="G81" s="40"/>
      <c r="H81" s="40"/>
      <c r="I81" s="5"/>
      <c r="J81" s="40"/>
      <c r="K81" s="40"/>
    </row>
    <row r="82" spans="7:11" ht="19.899999999999999" customHeight="1" x14ac:dyDescent="0.35">
      <c r="G82" s="40"/>
      <c r="H82" s="40"/>
      <c r="I82" s="5"/>
      <c r="J82" s="40"/>
      <c r="K82" s="40"/>
    </row>
    <row r="83" spans="7:11" ht="19.899999999999999" customHeight="1" x14ac:dyDescent="0.35">
      <c r="G83" s="40"/>
      <c r="H83" s="40"/>
      <c r="I83" s="5"/>
      <c r="J83" s="40"/>
      <c r="K83" s="40"/>
    </row>
    <row r="84" spans="7:11" ht="19.899999999999999" customHeight="1" x14ac:dyDescent="0.35">
      <c r="G84" s="40"/>
      <c r="H84" s="40"/>
      <c r="I84" s="5"/>
      <c r="J84" s="40"/>
      <c r="K84" s="40"/>
    </row>
    <row r="85" spans="7:11" ht="19.899999999999999" customHeight="1" x14ac:dyDescent="0.35">
      <c r="G85" s="40"/>
      <c r="H85" s="40"/>
      <c r="I85" s="5"/>
      <c r="J85" s="40"/>
      <c r="K85" s="40"/>
    </row>
    <row r="86" spans="7:11" ht="19.899999999999999" customHeight="1" x14ac:dyDescent="0.35">
      <c r="G86" s="40"/>
      <c r="H86" s="40"/>
      <c r="I86" s="5"/>
      <c r="J86" s="40"/>
      <c r="K86" s="40"/>
    </row>
    <row r="87" spans="7:11" ht="19.899999999999999" customHeight="1" x14ac:dyDescent="0.35">
      <c r="G87" s="40"/>
      <c r="H87" s="40"/>
      <c r="I87" s="5"/>
      <c r="J87" s="40"/>
      <c r="K87" s="40"/>
    </row>
    <row r="88" spans="7:11" ht="19.899999999999999" customHeight="1" x14ac:dyDescent="0.35">
      <c r="G88" s="40"/>
      <c r="H88" s="40"/>
      <c r="I88" s="5"/>
      <c r="J88" s="40"/>
      <c r="K88" s="40"/>
    </row>
    <row r="89" spans="7:11" ht="19.899999999999999" customHeight="1" x14ac:dyDescent="0.35">
      <c r="G89" s="40"/>
      <c r="H89" s="40"/>
      <c r="I89" s="5"/>
      <c r="J89" s="40"/>
      <c r="K89" s="40"/>
    </row>
    <row r="90" spans="7:11" ht="19.899999999999999" customHeight="1" x14ac:dyDescent="0.35">
      <c r="G90" s="40"/>
      <c r="H90" s="40"/>
      <c r="I90" s="5"/>
      <c r="J90" s="40"/>
      <c r="K90" s="40"/>
    </row>
    <row r="91" spans="7:11" ht="19.899999999999999" customHeight="1" x14ac:dyDescent="0.35">
      <c r="G91" s="40"/>
      <c r="H91" s="40"/>
      <c r="I91" s="5"/>
      <c r="J91" s="40"/>
      <c r="K91" s="40"/>
    </row>
    <row r="92" spans="7:11" ht="19.899999999999999" customHeight="1" x14ac:dyDescent="0.35">
      <c r="G92" s="40"/>
      <c r="H92" s="40"/>
      <c r="I92" s="5"/>
      <c r="J92" s="40"/>
      <c r="K92" s="40"/>
    </row>
    <row r="93" spans="7:11" ht="19.899999999999999" customHeight="1" x14ac:dyDescent="0.35">
      <c r="G93" s="40"/>
      <c r="H93" s="40"/>
      <c r="I93" s="5"/>
      <c r="J93" s="40"/>
      <c r="K93" s="40"/>
    </row>
    <row r="94" spans="7:11" ht="19.899999999999999" customHeight="1" x14ac:dyDescent="0.35">
      <c r="G94" s="40"/>
      <c r="H94" s="40"/>
      <c r="I94" s="5"/>
      <c r="J94" s="40"/>
      <c r="K94" s="40"/>
    </row>
    <row r="95" spans="7:11" ht="19.899999999999999" customHeight="1" x14ac:dyDescent="0.35">
      <c r="G95" s="40"/>
      <c r="H95" s="40"/>
      <c r="I95" s="5"/>
      <c r="J95" s="40"/>
      <c r="K95" s="40"/>
    </row>
    <row r="96" spans="7:11" ht="19.899999999999999" customHeight="1" x14ac:dyDescent="0.35">
      <c r="G96" s="40"/>
      <c r="H96" s="40"/>
      <c r="I96" s="5"/>
      <c r="J96" s="40"/>
      <c r="K96" s="40"/>
    </row>
    <row r="97" spans="7:11" ht="19.899999999999999" customHeight="1" x14ac:dyDescent="0.35">
      <c r="G97" s="40"/>
      <c r="H97" s="40"/>
      <c r="I97" s="5"/>
      <c r="J97" s="40"/>
      <c r="K97" s="40"/>
    </row>
    <row r="98" spans="7:11" ht="19.899999999999999" customHeight="1" x14ac:dyDescent="0.35">
      <c r="G98" s="40"/>
      <c r="H98" s="40"/>
      <c r="I98" s="5"/>
      <c r="J98" s="40"/>
      <c r="K98" s="40"/>
    </row>
    <row r="99" spans="7:11" ht="19.899999999999999" customHeight="1" x14ac:dyDescent="0.35">
      <c r="G99" s="40"/>
      <c r="H99" s="40"/>
      <c r="I99" s="5"/>
      <c r="J99" s="40"/>
      <c r="K99" s="40"/>
    </row>
    <row r="100" spans="7:11" ht="19.899999999999999" customHeight="1" x14ac:dyDescent="0.35">
      <c r="G100" s="40"/>
      <c r="H100" s="40"/>
      <c r="I100" s="5"/>
      <c r="J100" s="40"/>
      <c r="K100" s="40"/>
    </row>
    <row r="101" spans="7:11" ht="19.899999999999999" customHeight="1" x14ac:dyDescent="0.35">
      <c r="G101" s="40"/>
      <c r="H101" s="40"/>
      <c r="I101" s="5"/>
      <c r="J101" s="40"/>
      <c r="K101" s="40"/>
    </row>
    <row r="102" spans="7:11" ht="19.899999999999999" customHeight="1" x14ac:dyDescent="0.35">
      <c r="G102" s="40"/>
      <c r="H102" s="40"/>
      <c r="I102" s="5"/>
      <c r="J102" s="40"/>
      <c r="K102" s="40"/>
    </row>
    <row r="103" spans="7:11" ht="19.899999999999999" customHeight="1" x14ac:dyDescent="0.35">
      <c r="G103" s="40"/>
      <c r="H103" s="40"/>
      <c r="I103" s="5"/>
      <c r="J103" s="40"/>
      <c r="K103" s="40"/>
    </row>
    <row r="104" spans="7:11" ht="19.899999999999999" customHeight="1" x14ac:dyDescent="0.35">
      <c r="G104" s="40"/>
      <c r="H104" s="40"/>
      <c r="I104" s="5"/>
      <c r="J104" s="40"/>
      <c r="K104" s="40"/>
    </row>
    <row r="105" spans="7:11" ht="19.899999999999999" customHeight="1" x14ac:dyDescent="0.35">
      <c r="G105" s="40"/>
      <c r="H105" s="40"/>
      <c r="I105" s="5"/>
      <c r="J105" s="40"/>
      <c r="K105" s="40"/>
    </row>
    <row r="106" spans="7:11" ht="19.899999999999999" customHeight="1" x14ac:dyDescent="0.35">
      <c r="G106" s="40"/>
      <c r="H106" s="40"/>
      <c r="I106" s="5"/>
      <c r="J106" s="40"/>
      <c r="K106" s="40"/>
    </row>
    <row r="107" spans="7:11" ht="19.899999999999999" customHeight="1" x14ac:dyDescent="0.35">
      <c r="G107" s="40"/>
      <c r="H107" s="40"/>
      <c r="I107" s="5"/>
      <c r="J107" s="40"/>
      <c r="K107" s="40"/>
    </row>
    <row r="108" spans="7:11" ht="19.899999999999999" customHeight="1" x14ac:dyDescent="0.35">
      <c r="G108" s="40"/>
      <c r="H108" s="40"/>
      <c r="I108" s="5"/>
      <c r="J108" s="40"/>
      <c r="K108" s="40"/>
    </row>
    <row r="109" spans="7:11" ht="19.899999999999999" customHeight="1" x14ac:dyDescent="0.35">
      <c r="G109" s="40"/>
      <c r="H109" s="40"/>
      <c r="I109" s="5"/>
      <c r="J109" s="40"/>
      <c r="K109" s="40"/>
    </row>
    <row r="110" spans="7:11" ht="19.899999999999999" customHeight="1" x14ac:dyDescent="0.35">
      <c r="G110" s="40"/>
      <c r="H110" s="40"/>
      <c r="I110" s="5"/>
      <c r="J110" s="40"/>
      <c r="K110" s="40"/>
    </row>
    <row r="111" spans="7:11" ht="19.899999999999999" customHeight="1" x14ac:dyDescent="0.35">
      <c r="G111" s="40"/>
      <c r="H111" s="40"/>
      <c r="I111" s="5"/>
      <c r="J111" s="40"/>
      <c r="K111" s="40"/>
    </row>
    <row r="112" spans="7:11" ht="19.899999999999999" customHeight="1" x14ac:dyDescent="0.35">
      <c r="G112" s="40"/>
      <c r="H112" s="40"/>
      <c r="I112" s="5"/>
      <c r="J112" s="40"/>
      <c r="K112" s="40"/>
    </row>
  </sheetData>
  <printOptions horizontalCentered="1"/>
  <pageMargins left="0.51181102362204722" right="0.31496062992125984" top="0.55118110236220474" bottom="0.55118110236220474" header="0.31496062992125984" footer="0.31496062992125984"/>
  <pageSetup paperSize="9" orientation="portrait" verticalDpi="4294967293" r:id="rId1"/>
  <headerFooter>
    <oddHeader>&amp;LQUÍMICOS&amp;R"El Origen"</oddHeader>
    <oddFooter>&amp;R&amp;D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39997558519241921"/>
  </sheetPr>
  <dimension ref="A1:Z112"/>
  <sheetViews>
    <sheetView zoomScaleNormal="100" workbookViewId="0">
      <selection activeCell="D10" sqref="D10"/>
    </sheetView>
  </sheetViews>
  <sheetFormatPr baseColWidth="10" defaultColWidth="11.5703125" defaultRowHeight="19.899999999999999" customHeight="1" x14ac:dyDescent="0.35"/>
  <cols>
    <col min="1" max="1" width="5.85546875" style="5" customWidth="1"/>
    <col min="2" max="2" width="7.5703125" style="5" customWidth="1"/>
    <col min="3" max="3" width="45" style="5" customWidth="1"/>
    <col min="4" max="5" width="15.7109375" style="23" customWidth="1"/>
    <col min="6" max="6" width="3.7109375" style="5" customWidth="1"/>
    <col min="7" max="7" width="16.85546875" style="64" customWidth="1"/>
    <col min="8" max="8" width="14.28515625" style="64" customWidth="1"/>
    <col min="9" max="9" width="3.7109375" customWidth="1"/>
    <col min="10" max="10" width="16.85546875" style="64" customWidth="1"/>
    <col min="11" max="11" width="14.28515625" style="64" customWidth="1"/>
    <col min="12" max="12" width="3.7109375" customWidth="1"/>
    <col min="13" max="13" width="12" style="63" customWidth="1"/>
    <col min="14" max="14" width="3.7109375" customWidth="1"/>
    <col min="15" max="15" width="14.42578125" style="5" bestFit="1" customWidth="1"/>
    <col min="16" max="19" width="11.5703125" style="5"/>
    <col min="20" max="20" width="11.5703125" style="5" customWidth="1"/>
    <col min="21" max="16384" width="11.5703125" style="5"/>
  </cols>
  <sheetData>
    <row r="1" spans="1:14" ht="19.899999999999999" customHeight="1" x14ac:dyDescent="0.35">
      <c r="C1" s="65" t="s">
        <v>209</v>
      </c>
      <c r="D1" s="35"/>
      <c r="E1" s="35"/>
      <c r="F1" s="1"/>
      <c r="G1" s="56" t="s">
        <v>181</v>
      </c>
      <c r="H1" s="56">
        <v>0.2</v>
      </c>
      <c r="I1" s="33"/>
      <c r="J1" s="61"/>
      <c r="K1" s="61"/>
      <c r="L1" s="33"/>
      <c r="M1" s="62"/>
      <c r="N1" s="33"/>
    </row>
    <row r="2" spans="1:14" ht="19.899999999999999" customHeight="1" thickBot="1" x14ac:dyDescent="0.4">
      <c r="A2" s="3"/>
      <c r="F2" s="1"/>
      <c r="G2" s="57" t="s">
        <v>39</v>
      </c>
      <c r="H2" s="57" t="s">
        <v>173</v>
      </c>
      <c r="I2" s="37"/>
      <c r="J2" s="57" t="s">
        <v>39</v>
      </c>
      <c r="K2" s="57" t="s">
        <v>173</v>
      </c>
      <c r="L2" s="37"/>
      <c r="M2" s="46" t="s">
        <v>174</v>
      </c>
      <c r="N2" s="36"/>
    </row>
    <row r="3" spans="1:14" ht="19.899999999999999" customHeight="1" thickBot="1" x14ac:dyDescent="0.4">
      <c r="B3" s="40"/>
      <c r="C3" s="25" t="s">
        <v>1</v>
      </c>
      <c r="D3" s="11"/>
      <c r="E3" s="12"/>
      <c r="F3" s="1"/>
      <c r="G3" s="58">
        <v>1</v>
      </c>
      <c r="H3" s="59">
        <v>1</v>
      </c>
      <c r="I3" s="38"/>
      <c r="J3" s="58">
        <v>2</v>
      </c>
      <c r="K3" s="59">
        <v>1.4</v>
      </c>
      <c r="L3" s="38"/>
      <c r="M3" s="39" t="s">
        <v>176</v>
      </c>
      <c r="N3" s="41"/>
    </row>
    <row r="4" spans="1:14" ht="19.899999999999999" customHeight="1" x14ac:dyDescent="0.35">
      <c r="B4" s="40"/>
      <c r="C4" s="82"/>
      <c r="D4" s="83"/>
      <c r="E4" s="84"/>
      <c r="G4" s="76"/>
      <c r="H4" s="76"/>
      <c r="I4" s="77"/>
      <c r="J4" s="76"/>
      <c r="K4" s="76"/>
      <c r="L4" s="77"/>
      <c r="M4" s="78"/>
      <c r="N4" s="79"/>
    </row>
    <row r="5" spans="1:14" ht="19.899999999999999" customHeight="1" x14ac:dyDescent="0.45">
      <c r="C5" s="85" t="s">
        <v>225</v>
      </c>
      <c r="D5" s="4">
        <f t="shared" ref="D5:E17" si="0">MROUND(G5+4.7,10)</f>
        <v>1220</v>
      </c>
      <c r="E5" s="86">
        <f t="shared" si="0"/>
        <v>860</v>
      </c>
      <c r="F5" s="1"/>
      <c r="G5" s="60">
        <f t="shared" ref="G5:G15" si="1">J5*1</f>
        <v>1220</v>
      </c>
      <c r="H5" s="60">
        <f t="shared" ref="H5:H15" si="2">K5*1</f>
        <v>854</v>
      </c>
      <c r="I5" s="1"/>
      <c r="J5" s="60">
        <f t="shared" ref="J5:J17" si="3">M5*$J$3</f>
        <v>1220</v>
      </c>
      <c r="K5" s="60">
        <f t="shared" ref="K5:K17" si="4">M5*$K$3</f>
        <v>854</v>
      </c>
      <c r="L5" s="1"/>
      <c r="M5" s="98">
        <v>610</v>
      </c>
      <c r="N5" s="42"/>
    </row>
    <row r="6" spans="1:14" ht="19.899999999999999" customHeight="1" x14ac:dyDescent="0.35">
      <c r="C6" s="85" t="s">
        <v>301</v>
      </c>
      <c r="D6" s="4">
        <f t="shared" si="0"/>
        <v>1140</v>
      </c>
      <c r="E6" s="86">
        <f t="shared" si="0"/>
        <v>800</v>
      </c>
      <c r="F6" s="1"/>
      <c r="G6" s="60">
        <f t="shared" si="1"/>
        <v>1140</v>
      </c>
      <c r="H6" s="60">
        <f t="shared" si="2"/>
        <v>798</v>
      </c>
      <c r="I6" s="1"/>
      <c r="J6" s="60">
        <f t="shared" si="3"/>
        <v>1140</v>
      </c>
      <c r="K6" s="60">
        <f t="shared" si="4"/>
        <v>798</v>
      </c>
      <c r="L6" s="1"/>
      <c r="M6" s="98">
        <v>570</v>
      </c>
      <c r="N6" s="44"/>
    </row>
    <row r="7" spans="1:14" ht="19.899999999999999" customHeight="1" x14ac:dyDescent="0.35">
      <c r="C7" s="85" t="s">
        <v>302</v>
      </c>
      <c r="D7" s="4">
        <f t="shared" si="0"/>
        <v>1340</v>
      </c>
      <c r="E7" s="86">
        <f t="shared" si="0"/>
        <v>940</v>
      </c>
      <c r="F7" s="1"/>
      <c r="G7" s="60">
        <f t="shared" si="1"/>
        <v>1340</v>
      </c>
      <c r="H7" s="60">
        <f t="shared" si="2"/>
        <v>937.99999999999989</v>
      </c>
      <c r="I7" s="1"/>
      <c r="J7" s="60">
        <f t="shared" si="3"/>
        <v>1340</v>
      </c>
      <c r="K7" s="60">
        <f t="shared" si="4"/>
        <v>937.99999999999989</v>
      </c>
      <c r="L7" s="1"/>
      <c r="M7" s="98">
        <v>670</v>
      </c>
      <c r="N7" s="44"/>
    </row>
    <row r="8" spans="1:14" ht="19.899999999999999" customHeight="1" x14ac:dyDescent="0.35">
      <c r="C8" s="85" t="s">
        <v>303</v>
      </c>
      <c r="D8" s="4">
        <f>MROUND(G8+4.7,10)</f>
        <v>1340</v>
      </c>
      <c r="E8" s="86">
        <f>MROUND(H8+4.7,10)</f>
        <v>940</v>
      </c>
      <c r="F8" s="1"/>
      <c r="G8" s="60">
        <f>J8*1</f>
        <v>1340</v>
      </c>
      <c r="H8" s="60">
        <f>K8*1</f>
        <v>937.99999999999989</v>
      </c>
      <c r="I8" s="1"/>
      <c r="J8" s="60">
        <f>M8*$J$3</f>
        <v>1340</v>
      </c>
      <c r="K8" s="60">
        <f>M8*$K$3</f>
        <v>937.99999999999989</v>
      </c>
      <c r="L8" s="1"/>
      <c r="M8" s="98">
        <v>670</v>
      </c>
      <c r="N8" s="44"/>
    </row>
    <row r="9" spans="1:14" ht="19.899999999999999" customHeight="1" x14ac:dyDescent="0.35">
      <c r="C9" s="85" t="s">
        <v>304</v>
      </c>
      <c r="D9" s="4">
        <f>MROUND(G9+4.7,10)</f>
        <v>1340</v>
      </c>
      <c r="E9" s="86">
        <f>MROUND(H9+4.7,10)</f>
        <v>940</v>
      </c>
      <c r="F9" s="1"/>
      <c r="G9" s="60">
        <f>J9*1</f>
        <v>1340</v>
      </c>
      <c r="H9" s="60">
        <f>K9*1</f>
        <v>937.99999999999989</v>
      </c>
      <c r="I9" s="1"/>
      <c r="J9" s="60">
        <f>M9*$J$3</f>
        <v>1340</v>
      </c>
      <c r="K9" s="60">
        <f>M9*$K$3</f>
        <v>937.99999999999989</v>
      </c>
      <c r="L9" s="1"/>
      <c r="M9" s="98">
        <v>670</v>
      </c>
      <c r="N9" s="44"/>
    </row>
    <row r="10" spans="1:14" ht="19.899999999999999" customHeight="1" x14ac:dyDescent="0.35">
      <c r="C10" s="85" t="s">
        <v>305</v>
      </c>
      <c r="D10" s="4">
        <f t="shared" si="0"/>
        <v>1340</v>
      </c>
      <c r="E10" s="86">
        <f t="shared" si="0"/>
        <v>940</v>
      </c>
      <c r="F10" s="1"/>
      <c r="G10" s="60">
        <f t="shared" si="1"/>
        <v>1340</v>
      </c>
      <c r="H10" s="60">
        <f t="shared" si="2"/>
        <v>937.99999999999989</v>
      </c>
      <c r="I10" s="1"/>
      <c r="J10" s="60">
        <f t="shared" si="3"/>
        <v>1340</v>
      </c>
      <c r="K10" s="60">
        <f t="shared" si="4"/>
        <v>937.99999999999989</v>
      </c>
      <c r="L10" s="1"/>
      <c r="M10" s="98">
        <v>670</v>
      </c>
      <c r="N10" s="44"/>
    </row>
    <row r="11" spans="1:14" ht="19.899999999999999" customHeight="1" x14ac:dyDescent="0.35">
      <c r="C11" s="85" t="s">
        <v>306</v>
      </c>
      <c r="D11" s="4">
        <f t="shared" si="0"/>
        <v>1340</v>
      </c>
      <c r="E11" s="86">
        <f t="shared" si="0"/>
        <v>940</v>
      </c>
      <c r="F11" s="1"/>
      <c r="G11" s="60">
        <f t="shared" si="1"/>
        <v>1340</v>
      </c>
      <c r="H11" s="60">
        <f t="shared" si="2"/>
        <v>937.99999999999989</v>
      </c>
      <c r="I11" s="1"/>
      <c r="J11" s="60">
        <f t="shared" si="3"/>
        <v>1340</v>
      </c>
      <c r="K11" s="60">
        <f t="shared" si="4"/>
        <v>937.99999999999989</v>
      </c>
      <c r="L11" s="1"/>
      <c r="M11" s="98">
        <v>670</v>
      </c>
      <c r="N11" s="44"/>
    </row>
    <row r="12" spans="1:14" ht="19.899999999999999" customHeight="1" x14ac:dyDescent="0.35">
      <c r="C12" s="85" t="s">
        <v>307</v>
      </c>
      <c r="D12" s="4">
        <f t="shared" si="0"/>
        <v>1340</v>
      </c>
      <c r="E12" s="86">
        <f t="shared" si="0"/>
        <v>940</v>
      </c>
      <c r="F12" s="1"/>
      <c r="G12" s="60">
        <f t="shared" si="1"/>
        <v>1340</v>
      </c>
      <c r="H12" s="60">
        <f t="shared" si="2"/>
        <v>937.99999999999989</v>
      </c>
      <c r="I12" s="1"/>
      <c r="J12" s="60">
        <f t="shared" si="3"/>
        <v>1340</v>
      </c>
      <c r="K12" s="60">
        <f t="shared" si="4"/>
        <v>937.99999999999989</v>
      </c>
      <c r="L12" s="1"/>
      <c r="M12" s="98">
        <v>670</v>
      </c>
      <c r="N12" s="44"/>
    </row>
    <row r="13" spans="1:14" ht="19.899999999999999" customHeight="1" x14ac:dyDescent="0.35">
      <c r="C13" s="85" t="s">
        <v>308</v>
      </c>
      <c r="D13" s="4">
        <f t="shared" si="0"/>
        <v>1340</v>
      </c>
      <c r="E13" s="86">
        <f t="shared" si="0"/>
        <v>940</v>
      </c>
      <c r="F13" s="1"/>
      <c r="G13" s="60">
        <f t="shared" si="1"/>
        <v>1340</v>
      </c>
      <c r="H13" s="60">
        <f t="shared" si="2"/>
        <v>937.99999999999989</v>
      </c>
      <c r="I13" s="1"/>
      <c r="J13" s="60">
        <f t="shared" si="3"/>
        <v>1340</v>
      </c>
      <c r="K13" s="60">
        <f t="shared" si="4"/>
        <v>937.99999999999989</v>
      </c>
      <c r="L13" s="1"/>
      <c r="M13" s="98">
        <v>670</v>
      </c>
      <c r="N13" s="44"/>
    </row>
    <row r="14" spans="1:14" ht="19.899999999999999" customHeight="1" x14ac:dyDescent="0.35">
      <c r="C14" s="85" t="s">
        <v>309</v>
      </c>
      <c r="D14" s="4">
        <f t="shared" si="0"/>
        <v>1340</v>
      </c>
      <c r="E14" s="86">
        <f t="shared" si="0"/>
        <v>940</v>
      </c>
      <c r="F14" s="1"/>
      <c r="G14" s="60">
        <f t="shared" si="1"/>
        <v>1340</v>
      </c>
      <c r="H14" s="60">
        <f t="shared" si="2"/>
        <v>937.99999999999989</v>
      </c>
      <c r="I14" s="1"/>
      <c r="J14" s="60">
        <f t="shared" si="3"/>
        <v>1340</v>
      </c>
      <c r="K14" s="60">
        <f t="shared" si="4"/>
        <v>937.99999999999989</v>
      </c>
      <c r="L14" s="1"/>
      <c r="M14" s="98">
        <v>670</v>
      </c>
      <c r="N14" s="44"/>
    </row>
    <row r="15" spans="1:14" ht="19.899999999999999" customHeight="1" x14ac:dyDescent="0.35">
      <c r="C15" s="87" t="s">
        <v>6</v>
      </c>
      <c r="D15" s="4">
        <f t="shared" si="0"/>
        <v>1440</v>
      </c>
      <c r="E15" s="86">
        <f t="shared" si="0"/>
        <v>1010</v>
      </c>
      <c r="F15" s="1"/>
      <c r="G15" s="60">
        <f t="shared" si="1"/>
        <v>1440</v>
      </c>
      <c r="H15" s="60">
        <f t="shared" si="2"/>
        <v>1007.9999999999999</v>
      </c>
      <c r="I15" s="1"/>
      <c r="J15" s="60">
        <f t="shared" si="3"/>
        <v>1440</v>
      </c>
      <c r="K15" s="60">
        <f t="shared" si="4"/>
        <v>1007.9999999999999</v>
      </c>
      <c r="L15" s="1"/>
      <c r="M15" s="98">
        <v>720</v>
      </c>
      <c r="N15" s="44"/>
    </row>
    <row r="16" spans="1:14" ht="19.899999999999999" customHeight="1" x14ac:dyDescent="0.35">
      <c r="C16" s="87" t="s">
        <v>7</v>
      </c>
      <c r="D16" s="4">
        <f t="shared" si="0"/>
        <v>2230</v>
      </c>
      <c r="E16" s="86">
        <f t="shared" si="0"/>
        <v>1560</v>
      </c>
      <c r="F16" s="1"/>
      <c r="G16" s="60">
        <f>J16*1</f>
        <v>2227.5</v>
      </c>
      <c r="H16" s="60">
        <f>K16*1</f>
        <v>1559.25</v>
      </c>
      <c r="I16" s="1"/>
      <c r="J16" s="60">
        <f t="shared" si="3"/>
        <v>2227.5</v>
      </c>
      <c r="K16" s="60">
        <f t="shared" si="4"/>
        <v>1559.25</v>
      </c>
      <c r="L16" s="33"/>
      <c r="M16" s="98">
        <v>1113.75</v>
      </c>
      <c r="N16" s="33"/>
    </row>
    <row r="17" spans="3:14" ht="19.899999999999999" customHeight="1" x14ac:dyDescent="0.35">
      <c r="C17" s="85" t="s">
        <v>8</v>
      </c>
      <c r="D17" s="4">
        <f t="shared" si="0"/>
        <v>1140</v>
      </c>
      <c r="E17" s="86">
        <f t="shared" si="0"/>
        <v>800</v>
      </c>
      <c r="F17" s="1"/>
      <c r="G17" s="134">
        <f>J17*1.14</f>
        <v>1140</v>
      </c>
      <c r="H17" s="134">
        <f>K17*1.14</f>
        <v>797.99999999999989</v>
      </c>
      <c r="I17" s="1"/>
      <c r="J17" s="60">
        <f t="shared" si="3"/>
        <v>1000</v>
      </c>
      <c r="K17" s="60">
        <f t="shared" si="4"/>
        <v>700</v>
      </c>
      <c r="L17" s="33"/>
      <c r="M17" s="62">
        <v>500</v>
      </c>
      <c r="N17" s="33"/>
    </row>
    <row r="18" spans="3:14" ht="19.899999999999999" customHeight="1" x14ac:dyDescent="0.35">
      <c r="G18" s="40"/>
      <c r="H18" s="40"/>
      <c r="I18" s="5"/>
      <c r="J18" s="40"/>
      <c r="K18" s="40"/>
    </row>
    <row r="19" spans="3:14" ht="19.899999999999999" customHeight="1" x14ac:dyDescent="0.35">
      <c r="G19" s="40"/>
      <c r="H19" s="40"/>
      <c r="I19" s="5"/>
      <c r="J19" s="40"/>
      <c r="K19" s="40"/>
    </row>
    <row r="20" spans="3:14" ht="19.899999999999999" customHeight="1" x14ac:dyDescent="0.35">
      <c r="G20" s="40"/>
      <c r="H20" s="40"/>
      <c r="I20" s="5"/>
      <c r="J20" s="40"/>
      <c r="K20" s="40"/>
    </row>
    <row r="21" spans="3:14" ht="19.899999999999999" customHeight="1" x14ac:dyDescent="0.35">
      <c r="G21" s="40"/>
      <c r="H21" s="40"/>
      <c r="I21" s="5"/>
      <c r="J21" s="40"/>
      <c r="K21" s="40"/>
    </row>
    <row r="22" spans="3:14" ht="19.899999999999999" customHeight="1" x14ac:dyDescent="0.35">
      <c r="G22" s="40"/>
      <c r="H22" s="40"/>
      <c r="I22" s="5"/>
      <c r="J22" s="40"/>
      <c r="K22" s="40"/>
    </row>
    <row r="23" spans="3:14" ht="19.899999999999999" customHeight="1" x14ac:dyDescent="0.35">
      <c r="G23" s="40"/>
      <c r="H23" s="40"/>
      <c r="I23" s="5"/>
      <c r="J23" s="40"/>
      <c r="K23" s="40"/>
    </row>
    <row r="24" spans="3:14" ht="19.899999999999999" customHeight="1" x14ac:dyDescent="0.35">
      <c r="G24" s="40"/>
      <c r="H24" s="40"/>
      <c r="I24" s="5"/>
      <c r="J24" s="40"/>
      <c r="K24" s="40"/>
    </row>
    <row r="25" spans="3:14" ht="19.899999999999999" customHeight="1" x14ac:dyDescent="0.35">
      <c r="G25" s="40"/>
      <c r="H25" s="40"/>
      <c r="I25" s="5"/>
      <c r="J25" s="40"/>
      <c r="K25" s="40"/>
    </row>
    <row r="26" spans="3:14" ht="19.899999999999999" customHeight="1" x14ac:dyDescent="0.35">
      <c r="G26" s="40"/>
      <c r="H26" s="40"/>
      <c r="I26" s="5"/>
      <c r="J26" s="40"/>
      <c r="K26" s="40"/>
    </row>
    <row r="27" spans="3:14" ht="19.899999999999999" customHeight="1" x14ac:dyDescent="0.35">
      <c r="G27" s="40"/>
      <c r="H27" s="40"/>
      <c r="I27" s="5"/>
      <c r="J27" s="40"/>
      <c r="K27" s="40"/>
    </row>
    <row r="28" spans="3:14" ht="19.899999999999999" customHeight="1" x14ac:dyDescent="0.35">
      <c r="G28" s="40"/>
      <c r="H28" s="40"/>
      <c r="I28" s="5"/>
      <c r="J28" s="40"/>
      <c r="K28" s="40"/>
    </row>
    <row r="29" spans="3:14" ht="19.899999999999999" customHeight="1" x14ac:dyDescent="0.35">
      <c r="G29" s="40"/>
      <c r="H29" s="40"/>
      <c r="I29" s="5"/>
      <c r="J29" s="40"/>
      <c r="K29" s="40"/>
    </row>
    <row r="30" spans="3:14" ht="19.899999999999999" customHeight="1" x14ac:dyDescent="0.35">
      <c r="G30" s="40"/>
      <c r="H30" s="40"/>
      <c r="I30" s="5"/>
      <c r="J30" s="40"/>
      <c r="K30" s="40"/>
    </row>
    <row r="31" spans="3:14" ht="19.899999999999999" customHeight="1" x14ac:dyDescent="0.35">
      <c r="G31" s="40"/>
      <c r="H31" s="40"/>
      <c r="I31" s="5"/>
      <c r="J31" s="40"/>
      <c r="K31" s="40"/>
    </row>
    <row r="32" spans="3:14" ht="19.899999999999999" customHeight="1" x14ac:dyDescent="0.35">
      <c r="G32" s="40"/>
      <c r="H32" s="40"/>
      <c r="I32" s="5"/>
      <c r="J32" s="40"/>
      <c r="K32" s="40"/>
    </row>
    <row r="33" spans="1:26" customFormat="1" ht="19.899999999999999" customHeight="1" x14ac:dyDescent="0.35">
      <c r="A33" s="5"/>
      <c r="B33" s="5"/>
      <c r="C33" s="5"/>
      <c r="D33" s="23"/>
      <c r="E33" s="23"/>
      <c r="F33" s="5"/>
      <c r="G33" s="40"/>
      <c r="H33" s="40"/>
      <c r="I33" s="5"/>
      <c r="J33" s="40"/>
      <c r="K33" s="40"/>
      <c r="M33" s="63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Format="1" ht="19.899999999999999" customHeight="1" x14ac:dyDescent="0.35">
      <c r="A34" s="5"/>
      <c r="B34" s="5"/>
      <c r="C34" s="5"/>
      <c r="D34" s="23"/>
      <c r="E34" s="23"/>
      <c r="F34" s="5"/>
      <c r="G34" s="40"/>
      <c r="H34" s="40"/>
      <c r="I34" s="5"/>
      <c r="J34" s="40"/>
      <c r="K34" s="40"/>
      <c r="M34" s="63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Format="1" ht="19.899999999999999" customHeight="1" x14ac:dyDescent="0.35">
      <c r="A35" s="5"/>
      <c r="B35" s="5"/>
      <c r="C35" s="5"/>
      <c r="D35" s="23"/>
      <c r="E35" s="23"/>
      <c r="F35" s="5"/>
      <c r="G35" s="40"/>
      <c r="H35" s="40"/>
      <c r="I35" s="5"/>
      <c r="J35" s="40"/>
      <c r="K35" s="40"/>
      <c r="M35" s="63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Format="1" ht="19.899999999999999" customHeight="1" x14ac:dyDescent="0.35">
      <c r="A36" s="5"/>
      <c r="B36" s="5"/>
      <c r="C36" s="5"/>
      <c r="D36" s="23"/>
      <c r="E36" s="23"/>
      <c r="F36" s="5"/>
      <c r="G36" s="40"/>
      <c r="H36" s="40"/>
      <c r="I36" s="5"/>
      <c r="J36" s="40"/>
      <c r="K36" s="40"/>
      <c r="M36" s="63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Format="1" ht="19.899999999999999" customHeight="1" x14ac:dyDescent="0.35">
      <c r="A37" s="5"/>
      <c r="B37" s="5"/>
      <c r="C37" s="5"/>
      <c r="D37" s="23"/>
      <c r="E37" s="23"/>
      <c r="F37" s="5"/>
      <c r="G37" s="40"/>
      <c r="H37" s="40"/>
      <c r="I37" s="5"/>
      <c r="J37" s="40"/>
      <c r="K37" s="40"/>
      <c r="M37" s="63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Format="1" ht="19.899999999999999" customHeight="1" x14ac:dyDescent="0.35">
      <c r="A38" s="5"/>
      <c r="B38" s="5"/>
      <c r="C38" s="5"/>
      <c r="D38" s="23"/>
      <c r="E38" s="23"/>
      <c r="F38" s="5"/>
      <c r="G38" s="40"/>
      <c r="H38" s="40"/>
      <c r="I38" s="5"/>
      <c r="J38" s="40"/>
      <c r="K38" s="40"/>
      <c r="M38" s="63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Format="1" ht="19.899999999999999" customHeight="1" x14ac:dyDescent="0.35">
      <c r="A39" s="5"/>
      <c r="B39" s="5"/>
      <c r="C39" s="5"/>
      <c r="D39" s="23"/>
      <c r="E39" s="23"/>
      <c r="F39" s="5"/>
      <c r="G39" s="40"/>
      <c r="H39" s="40"/>
      <c r="I39" s="5"/>
      <c r="J39" s="40"/>
      <c r="K39" s="40"/>
      <c r="M39" s="63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Format="1" ht="19.899999999999999" customHeight="1" x14ac:dyDescent="0.35">
      <c r="A40" s="5"/>
      <c r="B40" s="5"/>
      <c r="C40" s="5"/>
      <c r="D40" s="23"/>
      <c r="E40" s="23"/>
      <c r="F40" s="5"/>
      <c r="G40" s="40"/>
      <c r="H40" s="40"/>
      <c r="I40" s="5"/>
      <c r="J40" s="40"/>
      <c r="K40" s="40"/>
      <c r="M40" s="63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Format="1" ht="19.899999999999999" customHeight="1" x14ac:dyDescent="0.35">
      <c r="A41" s="5"/>
      <c r="B41" s="5"/>
      <c r="C41" s="5"/>
      <c r="D41" s="23"/>
      <c r="E41" s="23"/>
      <c r="F41" s="5"/>
      <c r="G41" s="40"/>
      <c r="H41" s="40"/>
      <c r="I41" s="5"/>
      <c r="J41" s="40"/>
      <c r="K41" s="40"/>
      <c r="M41" s="63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Format="1" ht="19.899999999999999" customHeight="1" x14ac:dyDescent="0.35">
      <c r="A42" s="5"/>
      <c r="B42" s="5"/>
      <c r="C42" s="5"/>
      <c r="D42" s="23"/>
      <c r="E42" s="23"/>
      <c r="F42" s="5"/>
      <c r="G42" s="40"/>
      <c r="H42" s="40"/>
      <c r="I42" s="5"/>
      <c r="J42" s="40"/>
      <c r="K42" s="40"/>
      <c r="M42" s="63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Format="1" ht="19.899999999999999" customHeight="1" x14ac:dyDescent="0.35">
      <c r="A43" s="5"/>
      <c r="B43" s="5"/>
      <c r="C43" s="5"/>
      <c r="D43" s="23"/>
      <c r="E43" s="23"/>
      <c r="F43" s="5"/>
      <c r="G43" s="40"/>
      <c r="H43" s="40"/>
      <c r="I43" s="5"/>
      <c r="J43" s="40"/>
      <c r="K43" s="40"/>
      <c r="M43" s="63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Format="1" ht="19.899999999999999" customHeight="1" x14ac:dyDescent="0.35">
      <c r="A44" s="5"/>
      <c r="B44" s="5"/>
      <c r="C44" s="5"/>
      <c r="D44" s="23"/>
      <c r="E44" s="23"/>
      <c r="F44" s="5"/>
      <c r="G44" s="40"/>
      <c r="H44" s="40"/>
      <c r="I44" s="5"/>
      <c r="J44" s="40"/>
      <c r="K44" s="40"/>
      <c r="M44" s="63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Format="1" ht="19.899999999999999" customHeight="1" x14ac:dyDescent="0.35">
      <c r="A45" s="5"/>
      <c r="B45" s="5"/>
      <c r="C45" s="5"/>
      <c r="D45" s="23"/>
      <c r="E45" s="23"/>
      <c r="F45" s="5"/>
      <c r="G45" s="40"/>
      <c r="H45" s="40"/>
      <c r="I45" s="5"/>
      <c r="J45" s="40"/>
      <c r="K45" s="40"/>
      <c r="M45" s="63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Format="1" ht="19.899999999999999" customHeight="1" x14ac:dyDescent="0.35">
      <c r="A46" s="5"/>
      <c r="B46" s="5"/>
      <c r="C46" s="5"/>
      <c r="D46" s="23"/>
      <c r="E46" s="23"/>
      <c r="F46" s="5"/>
      <c r="G46" s="40"/>
      <c r="H46" s="40"/>
      <c r="I46" s="5"/>
      <c r="J46" s="40"/>
      <c r="K46" s="40"/>
      <c r="M46" s="63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Format="1" ht="19.899999999999999" customHeight="1" x14ac:dyDescent="0.35">
      <c r="A47" s="5"/>
      <c r="B47" s="5"/>
      <c r="C47" s="5"/>
      <c r="D47" s="23"/>
      <c r="E47" s="23"/>
      <c r="F47" s="5"/>
      <c r="G47" s="40"/>
      <c r="H47" s="40"/>
      <c r="I47" s="5"/>
      <c r="J47" s="40"/>
      <c r="K47" s="40"/>
      <c r="M47" s="63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Format="1" ht="19.899999999999999" customHeight="1" x14ac:dyDescent="0.35">
      <c r="A48" s="5"/>
      <c r="B48" s="5"/>
      <c r="C48" s="5"/>
      <c r="D48" s="23"/>
      <c r="E48" s="23"/>
      <c r="F48" s="5"/>
      <c r="G48" s="40"/>
      <c r="H48" s="40"/>
      <c r="I48" s="5"/>
      <c r="J48" s="40"/>
      <c r="K48" s="40"/>
      <c r="M48" s="63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Format="1" ht="19.899999999999999" customHeight="1" x14ac:dyDescent="0.35">
      <c r="A49" s="5"/>
      <c r="B49" s="5"/>
      <c r="C49" s="5"/>
      <c r="D49" s="23"/>
      <c r="E49" s="23"/>
      <c r="F49" s="5"/>
      <c r="G49" s="40"/>
      <c r="H49" s="40"/>
      <c r="I49" s="5"/>
      <c r="J49" s="40"/>
      <c r="K49" s="40"/>
      <c r="M49" s="63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Format="1" ht="19.899999999999999" customHeight="1" x14ac:dyDescent="0.35">
      <c r="A50" s="5"/>
      <c r="B50" s="5"/>
      <c r="C50" s="5"/>
      <c r="D50" s="23"/>
      <c r="E50" s="23"/>
      <c r="F50" s="5"/>
      <c r="G50" s="40"/>
      <c r="H50" s="40"/>
      <c r="I50" s="5"/>
      <c r="J50" s="40"/>
      <c r="K50" s="40"/>
      <c r="M50" s="63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Format="1" ht="19.899999999999999" customHeight="1" x14ac:dyDescent="0.35">
      <c r="A51" s="5"/>
      <c r="B51" s="5"/>
      <c r="C51" s="5"/>
      <c r="D51" s="23"/>
      <c r="E51" s="23"/>
      <c r="F51" s="5"/>
      <c r="G51" s="40"/>
      <c r="H51" s="40"/>
      <c r="I51" s="5"/>
      <c r="J51" s="40"/>
      <c r="K51" s="40"/>
      <c r="M51" s="63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Format="1" ht="19.899999999999999" customHeight="1" x14ac:dyDescent="0.35">
      <c r="A52" s="5"/>
      <c r="B52" s="5"/>
      <c r="C52" s="5"/>
      <c r="D52" s="23"/>
      <c r="E52" s="23"/>
      <c r="F52" s="5"/>
      <c r="G52" s="40"/>
      <c r="H52" s="40"/>
      <c r="I52" s="5"/>
      <c r="J52" s="40"/>
      <c r="K52" s="40"/>
      <c r="M52" s="63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Format="1" ht="19.899999999999999" customHeight="1" x14ac:dyDescent="0.35">
      <c r="A53" s="5"/>
      <c r="B53" s="5"/>
      <c r="C53" s="5"/>
      <c r="D53" s="23"/>
      <c r="E53" s="23"/>
      <c r="F53" s="5"/>
      <c r="G53" s="40"/>
      <c r="H53" s="40"/>
      <c r="I53" s="5"/>
      <c r="J53" s="40"/>
      <c r="K53" s="40"/>
      <c r="M53" s="63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Format="1" ht="19.899999999999999" customHeight="1" x14ac:dyDescent="0.35">
      <c r="A54" s="5"/>
      <c r="B54" s="5"/>
      <c r="C54" s="5"/>
      <c r="D54" s="23"/>
      <c r="E54" s="23"/>
      <c r="F54" s="5"/>
      <c r="G54" s="40"/>
      <c r="H54" s="40"/>
      <c r="I54" s="5"/>
      <c r="J54" s="40"/>
      <c r="K54" s="40"/>
      <c r="M54" s="63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Format="1" ht="19.899999999999999" customHeight="1" x14ac:dyDescent="0.35">
      <c r="A55" s="5"/>
      <c r="B55" s="5"/>
      <c r="C55" s="5"/>
      <c r="D55" s="23"/>
      <c r="E55" s="23"/>
      <c r="F55" s="5"/>
      <c r="G55" s="40"/>
      <c r="H55" s="40"/>
      <c r="I55" s="5"/>
      <c r="J55" s="40"/>
      <c r="K55" s="40"/>
      <c r="M55" s="63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Format="1" ht="19.899999999999999" customHeight="1" x14ac:dyDescent="0.35">
      <c r="A56" s="5"/>
      <c r="B56" s="5"/>
      <c r="C56" s="5"/>
      <c r="D56" s="23"/>
      <c r="E56" s="23"/>
      <c r="F56" s="5"/>
      <c r="G56" s="40"/>
      <c r="H56" s="40"/>
      <c r="I56" s="5"/>
      <c r="J56" s="40"/>
      <c r="K56" s="40"/>
      <c r="M56" s="63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Format="1" ht="19.899999999999999" customHeight="1" x14ac:dyDescent="0.35">
      <c r="A57" s="5"/>
      <c r="B57" s="5"/>
      <c r="C57" s="5"/>
      <c r="D57" s="23"/>
      <c r="E57" s="23"/>
      <c r="F57" s="5"/>
      <c r="G57" s="40"/>
      <c r="H57" s="40"/>
      <c r="I57" s="5"/>
      <c r="J57" s="40"/>
      <c r="K57" s="40"/>
      <c r="M57" s="63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Format="1" ht="19.899999999999999" customHeight="1" x14ac:dyDescent="0.35">
      <c r="A58" s="5"/>
      <c r="B58" s="5"/>
      <c r="C58" s="5"/>
      <c r="D58" s="23"/>
      <c r="E58" s="23"/>
      <c r="F58" s="5"/>
      <c r="G58" s="40"/>
      <c r="H58" s="40"/>
      <c r="I58" s="5"/>
      <c r="J58" s="40"/>
      <c r="K58" s="40"/>
      <c r="M58" s="63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Format="1" ht="19.899999999999999" customHeight="1" x14ac:dyDescent="0.35">
      <c r="A59" s="5"/>
      <c r="B59" s="5"/>
      <c r="C59" s="5"/>
      <c r="D59" s="23"/>
      <c r="E59" s="23"/>
      <c r="F59" s="5"/>
      <c r="G59" s="40"/>
      <c r="H59" s="40"/>
      <c r="I59" s="5"/>
      <c r="J59" s="40"/>
      <c r="K59" s="40"/>
      <c r="M59" s="63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Format="1" ht="19.899999999999999" customHeight="1" x14ac:dyDescent="0.35">
      <c r="A60" s="5"/>
      <c r="B60" s="5"/>
      <c r="C60" s="5"/>
      <c r="D60" s="23"/>
      <c r="E60" s="23"/>
      <c r="F60" s="5"/>
      <c r="G60" s="40"/>
      <c r="H60" s="40"/>
      <c r="I60" s="5"/>
      <c r="J60" s="40"/>
      <c r="K60" s="40"/>
      <c r="M60" s="63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Format="1" ht="19.899999999999999" customHeight="1" x14ac:dyDescent="0.35">
      <c r="A61" s="5"/>
      <c r="B61" s="5"/>
      <c r="C61" s="5"/>
      <c r="D61" s="23"/>
      <c r="E61" s="23"/>
      <c r="F61" s="5"/>
      <c r="G61" s="40"/>
      <c r="H61" s="40"/>
      <c r="I61" s="5"/>
      <c r="J61" s="40"/>
      <c r="K61" s="40"/>
      <c r="M61" s="63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Format="1" ht="19.899999999999999" customHeight="1" x14ac:dyDescent="0.35">
      <c r="A62" s="5"/>
      <c r="B62" s="5"/>
      <c r="C62" s="5"/>
      <c r="D62" s="23"/>
      <c r="E62" s="23"/>
      <c r="F62" s="5"/>
      <c r="G62" s="40"/>
      <c r="H62" s="40"/>
      <c r="I62" s="5"/>
      <c r="J62" s="40"/>
      <c r="K62" s="40"/>
      <c r="M62" s="63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Format="1" ht="19.899999999999999" customHeight="1" x14ac:dyDescent="0.35">
      <c r="A63" s="5"/>
      <c r="B63" s="5"/>
      <c r="C63" s="5"/>
      <c r="D63" s="23"/>
      <c r="E63" s="23"/>
      <c r="F63" s="5"/>
      <c r="G63" s="40"/>
      <c r="H63" s="40"/>
      <c r="I63" s="5"/>
      <c r="J63" s="40"/>
      <c r="K63" s="40"/>
      <c r="M63" s="63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Format="1" ht="19.899999999999999" customHeight="1" x14ac:dyDescent="0.35">
      <c r="A64" s="5"/>
      <c r="B64" s="5"/>
      <c r="C64" s="5"/>
      <c r="D64" s="23"/>
      <c r="E64" s="23"/>
      <c r="F64" s="5"/>
      <c r="G64" s="40"/>
      <c r="H64" s="40"/>
      <c r="I64" s="5"/>
      <c r="J64" s="40"/>
      <c r="K64" s="40"/>
      <c r="M64" s="63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Format="1" ht="19.899999999999999" customHeight="1" x14ac:dyDescent="0.35">
      <c r="A65" s="5"/>
      <c r="B65" s="5"/>
      <c r="C65" s="5"/>
      <c r="D65" s="23"/>
      <c r="E65" s="23"/>
      <c r="F65" s="5"/>
      <c r="G65" s="40"/>
      <c r="H65" s="40"/>
      <c r="I65" s="5"/>
      <c r="J65" s="40"/>
      <c r="K65" s="40"/>
      <c r="M65" s="63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Format="1" ht="19.899999999999999" customHeight="1" x14ac:dyDescent="0.35">
      <c r="A66" s="5"/>
      <c r="B66" s="5"/>
      <c r="C66" s="5"/>
      <c r="D66" s="23"/>
      <c r="E66" s="23"/>
      <c r="F66" s="5"/>
      <c r="G66" s="40"/>
      <c r="H66" s="40"/>
      <c r="I66" s="5"/>
      <c r="J66" s="40"/>
      <c r="K66" s="40"/>
      <c r="M66" s="63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Format="1" ht="19.899999999999999" customHeight="1" x14ac:dyDescent="0.35">
      <c r="A67" s="5"/>
      <c r="B67" s="5"/>
      <c r="C67" s="5"/>
      <c r="D67" s="23"/>
      <c r="E67" s="23"/>
      <c r="F67" s="5"/>
      <c r="G67" s="40"/>
      <c r="H67" s="40"/>
      <c r="I67" s="5"/>
      <c r="J67" s="40"/>
      <c r="K67" s="40"/>
      <c r="M67" s="63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Format="1" ht="19.899999999999999" customHeight="1" x14ac:dyDescent="0.35">
      <c r="A68" s="5"/>
      <c r="B68" s="5"/>
      <c r="C68" s="5"/>
      <c r="D68" s="23"/>
      <c r="E68" s="23"/>
      <c r="F68" s="5"/>
      <c r="G68" s="40"/>
      <c r="H68" s="40"/>
      <c r="I68" s="5"/>
      <c r="J68" s="40"/>
      <c r="K68" s="40"/>
      <c r="M68" s="63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Format="1" ht="19.899999999999999" customHeight="1" x14ac:dyDescent="0.35">
      <c r="A69" s="5"/>
      <c r="B69" s="5"/>
      <c r="C69" s="5"/>
      <c r="D69" s="23"/>
      <c r="E69" s="23"/>
      <c r="F69" s="5"/>
      <c r="G69" s="40"/>
      <c r="H69" s="40"/>
      <c r="I69" s="5"/>
      <c r="J69" s="40"/>
      <c r="K69" s="40"/>
      <c r="M69" s="63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Format="1" ht="19.899999999999999" customHeight="1" x14ac:dyDescent="0.35">
      <c r="A70" s="5"/>
      <c r="B70" s="5"/>
      <c r="C70" s="5"/>
      <c r="D70" s="23"/>
      <c r="E70" s="23"/>
      <c r="F70" s="5"/>
      <c r="G70" s="40"/>
      <c r="H70" s="40"/>
      <c r="I70" s="5"/>
      <c r="J70" s="40"/>
      <c r="K70" s="40"/>
      <c r="M70" s="63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Format="1" ht="19.899999999999999" customHeight="1" x14ac:dyDescent="0.35">
      <c r="A71" s="5"/>
      <c r="B71" s="5"/>
      <c r="C71" s="5"/>
      <c r="D71" s="23"/>
      <c r="E71" s="23"/>
      <c r="F71" s="5"/>
      <c r="G71" s="40"/>
      <c r="H71" s="40"/>
      <c r="I71" s="5"/>
      <c r="J71" s="40"/>
      <c r="K71" s="40"/>
      <c r="M71" s="63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Format="1" ht="19.899999999999999" customHeight="1" x14ac:dyDescent="0.35">
      <c r="A72" s="5"/>
      <c r="B72" s="5"/>
      <c r="C72" s="5"/>
      <c r="D72" s="23"/>
      <c r="E72" s="23"/>
      <c r="F72" s="5"/>
      <c r="G72" s="40"/>
      <c r="H72" s="40"/>
      <c r="I72" s="5"/>
      <c r="J72" s="40"/>
      <c r="K72" s="40"/>
      <c r="M72" s="63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Format="1" ht="19.899999999999999" customHeight="1" x14ac:dyDescent="0.35">
      <c r="A73" s="5"/>
      <c r="B73" s="5"/>
      <c r="C73" s="5"/>
      <c r="D73" s="23"/>
      <c r="E73" s="23"/>
      <c r="F73" s="5"/>
      <c r="G73" s="40"/>
      <c r="H73" s="40"/>
      <c r="I73" s="5"/>
      <c r="J73" s="40"/>
      <c r="K73" s="40"/>
      <c r="M73" s="63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Format="1" ht="19.899999999999999" customHeight="1" x14ac:dyDescent="0.35">
      <c r="A74" s="5"/>
      <c r="B74" s="5"/>
      <c r="C74" s="5"/>
      <c r="D74" s="23"/>
      <c r="E74" s="23"/>
      <c r="F74" s="5"/>
      <c r="G74" s="40"/>
      <c r="H74" s="40"/>
      <c r="I74" s="5"/>
      <c r="J74" s="40"/>
      <c r="K74" s="40"/>
      <c r="M74" s="63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Format="1" ht="19.899999999999999" customHeight="1" x14ac:dyDescent="0.35">
      <c r="A75" s="5"/>
      <c r="B75" s="5"/>
      <c r="C75" s="5"/>
      <c r="D75" s="23"/>
      <c r="E75" s="23"/>
      <c r="F75" s="5"/>
      <c r="G75" s="40"/>
      <c r="H75" s="40"/>
      <c r="I75" s="5"/>
      <c r="J75" s="40"/>
      <c r="K75" s="40"/>
      <c r="M75" s="63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Format="1" ht="19.899999999999999" customHeight="1" x14ac:dyDescent="0.35">
      <c r="A76" s="5"/>
      <c r="B76" s="5"/>
      <c r="C76" s="5"/>
      <c r="D76" s="23"/>
      <c r="E76" s="23"/>
      <c r="F76" s="5"/>
      <c r="G76" s="40"/>
      <c r="H76" s="40"/>
      <c r="I76" s="5"/>
      <c r="J76" s="40"/>
      <c r="K76" s="40"/>
      <c r="M76" s="63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Format="1" ht="19.899999999999999" customHeight="1" x14ac:dyDescent="0.35">
      <c r="A77" s="5"/>
      <c r="B77" s="5"/>
      <c r="C77" s="5"/>
      <c r="D77" s="23"/>
      <c r="E77" s="23"/>
      <c r="F77" s="5"/>
      <c r="G77" s="40"/>
      <c r="H77" s="40"/>
      <c r="I77" s="5"/>
      <c r="J77" s="40"/>
      <c r="K77" s="40"/>
      <c r="M77" s="63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Format="1" ht="19.899999999999999" customHeight="1" x14ac:dyDescent="0.35">
      <c r="A78" s="5"/>
      <c r="B78" s="5"/>
      <c r="C78" s="5"/>
      <c r="D78" s="23"/>
      <c r="E78" s="23"/>
      <c r="F78" s="5"/>
      <c r="G78" s="40"/>
      <c r="H78" s="40"/>
      <c r="I78" s="5"/>
      <c r="J78" s="40"/>
      <c r="K78" s="40"/>
      <c r="M78" s="63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Format="1" ht="19.899999999999999" customHeight="1" x14ac:dyDescent="0.35">
      <c r="A79" s="5"/>
      <c r="B79" s="5"/>
      <c r="C79" s="5"/>
      <c r="D79" s="23"/>
      <c r="E79" s="23"/>
      <c r="F79" s="5"/>
      <c r="G79" s="40"/>
      <c r="H79" s="40"/>
      <c r="I79" s="5"/>
      <c r="J79" s="40"/>
      <c r="K79" s="40"/>
      <c r="M79" s="63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Format="1" ht="19.899999999999999" customHeight="1" x14ac:dyDescent="0.35">
      <c r="A80" s="5"/>
      <c r="B80" s="5"/>
      <c r="C80" s="5"/>
      <c r="D80" s="23"/>
      <c r="E80" s="23"/>
      <c r="F80" s="5"/>
      <c r="G80" s="40"/>
      <c r="H80" s="40"/>
      <c r="I80" s="5"/>
      <c r="J80" s="40"/>
      <c r="K80" s="40"/>
      <c r="M80" s="63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Format="1" ht="19.899999999999999" customHeight="1" x14ac:dyDescent="0.35">
      <c r="A81" s="5"/>
      <c r="B81" s="5"/>
      <c r="C81" s="5"/>
      <c r="D81" s="23"/>
      <c r="E81" s="23"/>
      <c r="F81" s="5"/>
      <c r="G81" s="40"/>
      <c r="H81" s="40"/>
      <c r="I81" s="5"/>
      <c r="J81" s="40"/>
      <c r="K81" s="40"/>
      <c r="M81" s="63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Format="1" ht="19.899999999999999" customHeight="1" x14ac:dyDescent="0.35">
      <c r="A82" s="5"/>
      <c r="B82" s="5"/>
      <c r="C82" s="5"/>
      <c r="D82" s="23"/>
      <c r="E82" s="23"/>
      <c r="F82" s="5"/>
      <c r="G82" s="40"/>
      <c r="H82" s="40"/>
      <c r="I82" s="5"/>
      <c r="J82" s="40"/>
      <c r="K82" s="40"/>
      <c r="M82" s="63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Format="1" ht="19.899999999999999" customHeight="1" x14ac:dyDescent="0.35">
      <c r="A83" s="5"/>
      <c r="B83" s="5"/>
      <c r="C83" s="5"/>
      <c r="D83" s="23"/>
      <c r="E83" s="23"/>
      <c r="F83" s="5"/>
      <c r="G83" s="40"/>
      <c r="H83" s="40"/>
      <c r="I83" s="5"/>
      <c r="J83" s="40"/>
      <c r="K83" s="40"/>
      <c r="M83" s="63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Format="1" ht="19.899999999999999" customHeight="1" x14ac:dyDescent="0.35">
      <c r="A84" s="5"/>
      <c r="B84" s="5"/>
      <c r="C84" s="5"/>
      <c r="D84" s="23"/>
      <c r="E84" s="23"/>
      <c r="F84" s="5"/>
      <c r="G84" s="40"/>
      <c r="H84" s="40"/>
      <c r="I84" s="5"/>
      <c r="J84" s="40"/>
      <c r="K84" s="40"/>
      <c r="M84" s="63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Format="1" ht="19.899999999999999" customHeight="1" x14ac:dyDescent="0.35">
      <c r="A85" s="5"/>
      <c r="B85" s="5"/>
      <c r="C85" s="5"/>
      <c r="D85" s="23"/>
      <c r="E85" s="23"/>
      <c r="F85" s="5"/>
      <c r="G85" s="40"/>
      <c r="H85" s="40"/>
      <c r="I85" s="5"/>
      <c r="J85" s="40"/>
      <c r="K85" s="40"/>
      <c r="M85" s="63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Format="1" ht="19.899999999999999" customHeight="1" x14ac:dyDescent="0.35">
      <c r="A86" s="5"/>
      <c r="B86" s="5"/>
      <c r="C86" s="5"/>
      <c r="D86" s="23"/>
      <c r="E86" s="23"/>
      <c r="F86" s="5"/>
      <c r="G86" s="40"/>
      <c r="H86" s="40"/>
      <c r="I86" s="5"/>
      <c r="J86" s="40"/>
      <c r="K86" s="40"/>
      <c r="M86" s="63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Format="1" ht="19.899999999999999" customHeight="1" x14ac:dyDescent="0.35">
      <c r="A87" s="5"/>
      <c r="B87" s="5"/>
      <c r="C87" s="5"/>
      <c r="D87" s="23"/>
      <c r="E87" s="23"/>
      <c r="F87" s="5"/>
      <c r="G87" s="40"/>
      <c r="H87" s="40"/>
      <c r="I87" s="5"/>
      <c r="J87" s="40"/>
      <c r="K87" s="40"/>
      <c r="M87" s="63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Format="1" ht="19.899999999999999" customHeight="1" x14ac:dyDescent="0.35">
      <c r="A88" s="5"/>
      <c r="B88" s="5"/>
      <c r="C88" s="5"/>
      <c r="D88" s="23"/>
      <c r="E88" s="23"/>
      <c r="F88" s="5"/>
      <c r="G88" s="40"/>
      <c r="H88" s="40"/>
      <c r="I88" s="5"/>
      <c r="J88" s="40"/>
      <c r="K88" s="40"/>
      <c r="M88" s="63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Format="1" ht="19.899999999999999" customHeight="1" x14ac:dyDescent="0.35">
      <c r="A89" s="5"/>
      <c r="B89" s="5"/>
      <c r="C89" s="5"/>
      <c r="D89" s="23"/>
      <c r="E89" s="23"/>
      <c r="F89" s="5"/>
      <c r="G89" s="40"/>
      <c r="H89" s="40"/>
      <c r="I89" s="5"/>
      <c r="J89" s="40"/>
      <c r="K89" s="40"/>
      <c r="M89" s="63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Format="1" ht="19.899999999999999" customHeight="1" x14ac:dyDescent="0.35">
      <c r="A90" s="5"/>
      <c r="B90" s="5"/>
      <c r="C90" s="5"/>
      <c r="D90" s="23"/>
      <c r="E90" s="23"/>
      <c r="F90" s="5"/>
      <c r="G90" s="40"/>
      <c r="H90" s="40"/>
      <c r="I90" s="5"/>
      <c r="J90" s="40"/>
      <c r="K90" s="40"/>
      <c r="M90" s="63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Format="1" ht="19.899999999999999" customHeight="1" x14ac:dyDescent="0.35">
      <c r="A91" s="5"/>
      <c r="B91" s="5"/>
      <c r="C91" s="5"/>
      <c r="D91" s="23"/>
      <c r="E91" s="23"/>
      <c r="F91" s="5"/>
      <c r="G91" s="40"/>
      <c r="H91" s="40"/>
      <c r="I91" s="5"/>
      <c r="J91" s="40"/>
      <c r="K91" s="40"/>
      <c r="M91" s="63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Format="1" ht="19.899999999999999" customHeight="1" x14ac:dyDescent="0.35">
      <c r="A92" s="5"/>
      <c r="B92" s="5"/>
      <c r="C92" s="5"/>
      <c r="D92" s="23"/>
      <c r="E92" s="23"/>
      <c r="F92" s="5"/>
      <c r="G92" s="40"/>
      <c r="H92" s="40"/>
      <c r="I92" s="5"/>
      <c r="J92" s="40"/>
      <c r="K92" s="40"/>
      <c r="M92" s="63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Format="1" ht="19.899999999999999" customHeight="1" x14ac:dyDescent="0.35">
      <c r="A93" s="5"/>
      <c r="B93" s="5"/>
      <c r="C93" s="5"/>
      <c r="D93" s="23"/>
      <c r="E93" s="23"/>
      <c r="F93" s="5"/>
      <c r="G93" s="40"/>
      <c r="H93" s="40"/>
      <c r="I93" s="5"/>
      <c r="J93" s="40"/>
      <c r="K93" s="40"/>
      <c r="M93" s="63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Format="1" ht="19.899999999999999" customHeight="1" x14ac:dyDescent="0.35">
      <c r="A94" s="5"/>
      <c r="B94" s="5"/>
      <c r="C94" s="5"/>
      <c r="D94" s="23"/>
      <c r="E94" s="23"/>
      <c r="F94" s="5"/>
      <c r="G94" s="40"/>
      <c r="H94" s="40"/>
      <c r="I94" s="5"/>
      <c r="J94" s="40"/>
      <c r="K94" s="40"/>
      <c r="M94" s="63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Format="1" ht="19.899999999999999" customHeight="1" x14ac:dyDescent="0.35">
      <c r="A95" s="5"/>
      <c r="B95" s="5"/>
      <c r="C95" s="5"/>
      <c r="D95" s="23"/>
      <c r="E95" s="23"/>
      <c r="F95" s="5"/>
      <c r="G95" s="40"/>
      <c r="H95" s="40"/>
      <c r="I95" s="5"/>
      <c r="J95" s="40"/>
      <c r="K95" s="40"/>
      <c r="M95" s="63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Format="1" ht="19.899999999999999" customHeight="1" x14ac:dyDescent="0.35">
      <c r="A96" s="5"/>
      <c r="B96" s="5"/>
      <c r="C96" s="5"/>
      <c r="D96" s="23"/>
      <c r="E96" s="23"/>
      <c r="F96" s="5"/>
      <c r="G96" s="40"/>
      <c r="H96" s="40"/>
      <c r="I96" s="5"/>
      <c r="J96" s="40"/>
      <c r="K96" s="40"/>
      <c r="M96" s="63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Format="1" ht="19.899999999999999" customHeight="1" x14ac:dyDescent="0.35">
      <c r="A97" s="5"/>
      <c r="B97" s="5"/>
      <c r="C97" s="5"/>
      <c r="D97" s="23"/>
      <c r="E97" s="23"/>
      <c r="F97" s="5"/>
      <c r="G97" s="40"/>
      <c r="H97" s="40"/>
      <c r="I97" s="5"/>
      <c r="J97" s="40"/>
      <c r="K97" s="40"/>
      <c r="M97" s="63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Format="1" ht="19.899999999999999" customHeight="1" x14ac:dyDescent="0.35">
      <c r="A98" s="5"/>
      <c r="B98" s="5"/>
      <c r="C98" s="5"/>
      <c r="D98" s="23"/>
      <c r="E98" s="23"/>
      <c r="F98" s="5"/>
      <c r="G98" s="40"/>
      <c r="H98" s="40"/>
      <c r="I98" s="5"/>
      <c r="J98" s="40"/>
      <c r="K98" s="40"/>
      <c r="M98" s="63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Format="1" ht="19.899999999999999" customHeight="1" x14ac:dyDescent="0.35">
      <c r="A99" s="5"/>
      <c r="B99" s="5"/>
      <c r="C99" s="5"/>
      <c r="D99" s="23"/>
      <c r="E99" s="23"/>
      <c r="F99" s="5"/>
      <c r="G99" s="40"/>
      <c r="H99" s="40"/>
      <c r="I99" s="5"/>
      <c r="J99" s="40"/>
      <c r="K99" s="40"/>
      <c r="M99" s="63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Format="1" ht="19.899999999999999" customHeight="1" x14ac:dyDescent="0.35">
      <c r="A100" s="5"/>
      <c r="B100" s="5"/>
      <c r="C100" s="5"/>
      <c r="D100" s="23"/>
      <c r="E100" s="23"/>
      <c r="F100" s="5"/>
      <c r="G100" s="40"/>
      <c r="H100" s="40"/>
      <c r="I100" s="5"/>
      <c r="J100" s="40"/>
      <c r="K100" s="40"/>
      <c r="M100" s="63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Format="1" ht="19.899999999999999" customHeight="1" x14ac:dyDescent="0.35">
      <c r="A101" s="5"/>
      <c r="B101" s="5"/>
      <c r="C101" s="5"/>
      <c r="D101" s="23"/>
      <c r="E101" s="23"/>
      <c r="F101" s="5"/>
      <c r="G101" s="40"/>
      <c r="H101" s="40"/>
      <c r="I101" s="5"/>
      <c r="J101" s="40"/>
      <c r="K101" s="40"/>
      <c r="M101" s="63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Format="1" ht="19.899999999999999" customHeight="1" x14ac:dyDescent="0.35">
      <c r="A102" s="5"/>
      <c r="B102" s="5"/>
      <c r="C102" s="5"/>
      <c r="D102" s="23"/>
      <c r="E102" s="23"/>
      <c r="F102" s="5"/>
      <c r="G102" s="40"/>
      <c r="H102" s="40"/>
      <c r="I102" s="5"/>
      <c r="J102" s="40"/>
      <c r="K102" s="40"/>
      <c r="M102" s="63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Format="1" ht="19.899999999999999" customHeight="1" x14ac:dyDescent="0.35">
      <c r="A103" s="5"/>
      <c r="B103" s="5"/>
      <c r="C103" s="5"/>
      <c r="D103" s="23"/>
      <c r="E103" s="23"/>
      <c r="F103" s="5"/>
      <c r="G103" s="40"/>
      <c r="H103" s="40"/>
      <c r="I103" s="5"/>
      <c r="J103" s="40"/>
      <c r="K103" s="40"/>
      <c r="M103" s="63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Format="1" ht="19.899999999999999" customHeight="1" x14ac:dyDescent="0.35">
      <c r="A104" s="5"/>
      <c r="B104" s="5"/>
      <c r="C104" s="5"/>
      <c r="D104" s="23"/>
      <c r="E104" s="23"/>
      <c r="F104" s="5"/>
      <c r="G104" s="40"/>
      <c r="H104" s="40"/>
      <c r="I104" s="5"/>
      <c r="J104" s="40"/>
      <c r="K104" s="40"/>
      <c r="M104" s="63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Format="1" ht="19.899999999999999" customHeight="1" x14ac:dyDescent="0.35">
      <c r="A105" s="5"/>
      <c r="B105" s="5"/>
      <c r="C105" s="5"/>
      <c r="D105" s="23"/>
      <c r="E105" s="23"/>
      <c r="F105" s="5"/>
      <c r="G105" s="40"/>
      <c r="H105" s="40"/>
      <c r="I105" s="5"/>
      <c r="J105" s="40"/>
      <c r="K105" s="40"/>
      <c r="M105" s="63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Format="1" ht="19.899999999999999" customHeight="1" x14ac:dyDescent="0.35">
      <c r="A106" s="5"/>
      <c r="B106" s="5"/>
      <c r="C106" s="5"/>
      <c r="D106" s="23"/>
      <c r="E106" s="23"/>
      <c r="F106" s="5"/>
      <c r="G106" s="40"/>
      <c r="H106" s="40"/>
      <c r="I106" s="5"/>
      <c r="J106" s="40"/>
      <c r="K106" s="40"/>
      <c r="M106" s="63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Format="1" ht="19.899999999999999" customHeight="1" x14ac:dyDescent="0.35">
      <c r="A107" s="5"/>
      <c r="B107" s="5"/>
      <c r="C107" s="5"/>
      <c r="D107" s="23"/>
      <c r="E107" s="23"/>
      <c r="F107" s="5"/>
      <c r="G107" s="40"/>
      <c r="H107" s="40"/>
      <c r="I107" s="5"/>
      <c r="J107" s="40"/>
      <c r="K107" s="40"/>
      <c r="M107" s="63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Format="1" ht="19.899999999999999" customHeight="1" x14ac:dyDescent="0.35">
      <c r="A108" s="5"/>
      <c r="B108" s="5"/>
      <c r="C108" s="5"/>
      <c r="D108" s="23"/>
      <c r="E108" s="23"/>
      <c r="F108" s="5"/>
      <c r="G108" s="40"/>
      <c r="H108" s="40"/>
      <c r="I108" s="5"/>
      <c r="J108" s="40"/>
      <c r="K108" s="40"/>
      <c r="M108" s="63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Format="1" ht="19.899999999999999" customHeight="1" x14ac:dyDescent="0.35">
      <c r="A109" s="5"/>
      <c r="B109" s="5"/>
      <c r="C109" s="5"/>
      <c r="D109" s="23"/>
      <c r="E109" s="23"/>
      <c r="F109" s="5"/>
      <c r="G109" s="40"/>
      <c r="H109" s="40"/>
      <c r="I109" s="5"/>
      <c r="J109" s="40"/>
      <c r="K109" s="40"/>
      <c r="M109" s="63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Format="1" ht="19.899999999999999" customHeight="1" x14ac:dyDescent="0.35">
      <c r="A110" s="5"/>
      <c r="B110" s="5"/>
      <c r="C110" s="5"/>
      <c r="D110" s="23"/>
      <c r="E110" s="23"/>
      <c r="F110" s="5"/>
      <c r="G110" s="40"/>
      <c r="H110" s="40"/>
      <c r="I110" s="5"/>
      <c r="J110" s="40"/>
      <c r="K110" s="40"/>
      <c r="M110" s="63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Format="1" ht="19.899999999999999" customHeight="1" x14ac:dyDescent="0.35">
      <c r="A111" s="5"/>
      <c r="B111" s="5"/>
      <c r="C111" s="5"/>
      <c r="D111" s="23"/>
      <c r="E111" s="23"/>
      <c r="F111" s="5"/>
      <c r="G111" s="40"/>
      <c r="H111" s="40"/>
      <c r="I111" s="5"/>
      <c r="J111" s="40"/>
      <c r="K111" s="40"/>
      <c r="M111" s="63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Format="1" ht="19.899999999999999" customHeight="1" x14ac:dyDescent="0.35">
      <c r="A112" s="5"/>
      <c r="B112" s="5"/>
      <c r="C112" s="5"/>
      <c r="D112" s="23"/>
      <c r="E112" s="23"/>
      <c r="F112" s="5"/>
      <c r="G112" s="40"/>
      <c r="H112" s="40"/>
      <c r="I112" s="5"/>
      <c r="J112" s="40"/>
      <c r="K112" s="40"/>
      <c r="M112" s="63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</sheetData>
  <printOptions horizontalCentered="1"/>
  <pageMargins left="0.51181102362204722" right="0.31496062992125984" top="0.55118110236220474" bottom="0.55118110236220474" header="0.31496062992125984" footer="0.31496062992125984"/>
  <pageSetup paperSize="9" orientation="portrait" verticalDpi="4294967293" r:id="rId1"/>
  <headerFooter>
    <oddHeader>&amp;LQUÍMICOS&amp;R"El Origen"</oddHeader>
    <oddFooter>&amp;R&amp;D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0.39997558519241921"/>
  </sheetPr>
  <dimension ref="A1:AF112"/>
  <sheetViews>
    <sheetView topLeftCell="A4" zoomScaleNormal="100" workbookViewId="0">
      <selection activeCell="C18" sqref="C18"/>
    </sheetView>
  </sheetViews>
  <sheetFormatPr baseColWidth="10" defaultColWidth="11.5703125" defaultRowHeight="19.899999999999999" customHeight="1" x14ac:dyDescent="0.35"/>
  <cols>
    <col min="1" max="1" width="5.85546875" style="5" customWidth="1"/>
    <col min="2" max="2" width="7.5703125" style="5" customWidth="1"/>
    <col min="3" max="3" width="45" style="5" customWidth="1"/>
    <col min="4" max="5" width="15.7109375" style="23" customWidth="1"/>
    <col min="6" max="6" width="1.7109375" style="5" customWidth="1"/>
    <col min="7" max="7" width="16.85546875" style="64" hidden="1" customWidth="1"/>
    <col min="8" max="8" width="14.28515625" style="64" hidden="1" customWidth="1"/>
    <col min="9" max="9" width="3.7109375" hidden="1" customWidth="1"/>
    <col min="10" max="10" width="16.85546875" style="64" hidden="1" customWidth="1"/>
    <col min="11" max="11" width="14.28515625" style="64" hidden="1" customWidth="1"/>
    <col min="12" max="12" width="3.7109375" hidden="1" customWidth="1"/>
    <col min="13" max="13" width="14.7109375" style="240" customWidth="1"/>
    <col min="14" max="14" width="1.7109375" customWidth="1"/>
    <col min="15" max="15" width="14.7109375" style="146" customWidth="1"/>
    <col min="16" max="16" width="1.7109375" customWidth="1"/>
    <col min="17" max="17" width="14.7109375" style="146" customWidth="1"/>
    <col min="18" max="18" width="1.7109375" customWidth="1"/>
    <col min="19" max="19" width="14.7109375" style="63" customWidth="1"/>
    <col min="20" max="20" width="1.7109375" customWidth="1"/>
    <col min="21" max="21" width="8.5703125" style="40" customWidth="1"/>
    <col min="22" max="22" width="11.5703125" style="242"/>
    <col min="23" max="25" width="11.5703125" style="5"/>
    <col min="26" max="26" width="11.5703125" style="5" customWidth="1"/>
    <col min="27" max="16384" width="11.5703125" style="5"/>
  </cols>
  <sheetData>
    <row r="1" spans="1:22" ht="19.899999999999999" customHeight="1" x14ac:dyDescent="0.35">
      <c r="C1" s="65" t="s">
        <v>209</v>
      </c>
      <c r="D1" s="35"/>
      <c r="E1" s="35"/>
      <c r="F1" s="1"/>
      <c r="G1" s="56" t="s">
        <v>181</v>
      </c>
      <c r="H1" s="56">
        <v>0.2</v>
      </c>
      <c r="I1" s="33"/>
      <c r="J1" s="61"/>
      <c r="K1" s="61"/>
      <c r="L1" s="33"/>
      <c r="M1" s="237">
        <v>45268</v>
      </c>
      <c r="N1" s="33"/>
      <c r="O1" s="216">
        <v>45230</v>
      </c>
      <c r="P1" s="33"/>
      <c r="Q1" s="216">
        <v>45155</v>
      </c>
      <c r="R1" s="33"/>
      <c r="S1" s="62"/>
      <c r="T1" s="33"/>
    </row>
    <row r="2" spans="1:22" ht="19.899999999999999" customHeight="1" thickBot="1" x14ac:dyDescent="0.4">
      <c r="A2" s="3"/>
      <c r="F2" s="1"/>
      <c r="G2" s="57" t="s">
        <v>39</v>
      </c>
      <c r="H2" s="57" t="s">
        <v>173</v>
      </c>
      <c r="I2" s="37"/>
      <c r="J2" s="57" t="s">
        <v>39</v>
      </c>
      <c r="K2" s="57" t="s">
        <v>173</v>
      </c>
      <c r="L2" s="37"/>
      <c r="M2" s="238" t="s">
        <v>174</v>
      </c>
      <c r="N2" s="37"/>
      <c r="O2" s="145" t="s">
        <v>174</v>
      </c>
      <c r="P2" s="37"/>
      <c r="Q2" s="145" t="s">
        <v>174</v>
      </c>
      <c r="R2" s="37"/>
      <c r="S2" s="46" t="s">
        <v>174</v>
      </c>
      <c r="T2" s="36"/>
    </row>
    <row r="3" spans="1:22" ht="19.899999999999999" customHeight="1" thickBot="1" x14ac:dyDescent="0.4">
      <c r="B3" s="40"/>
      <c r="C3" s="25" t="s">
        <v>1</v>
      </c>
      <c r="D3" s="11"/>
      <c r="E3" s="12"/>
      <c r="F3" s="1"/>
      <c r="G3" s="58">
        <v>1</v>
      </c>
      <c r="H3" s="59">
        <v>1</v>
      </c>
      <c r="I3" s="38"/>
      <c r="J3" s="58">
        <v>2</v>
      </c>
      <c r="K3" s="59">
        <v>1.4</v>
      </c>
      <c r="L3" s="38"/>
      <c r="M3" s="239">
        <v>311023</v>
      </c>
      <c r="N3" s="38"/>
      <c r="O3" s="149"/>
      <c r="P3" s="38"/>
      <c r="Q3" s="149">
        <v>0.25</v>
      </c>
      <c r="R3" s="38"/>
      <c r="S3" s="39" t="s">
        <v>176</v>
      </c>
      <c r="T3" s="41"/>
    </row>
    <row r="4" spans="1:22" ht="19.899999999999999" customHeight="1" x14ac:dyDescent="0.35">
      <c r="B4" s="40"/>
      <c r="C4" s="82"/>
      <c r="D4" s="83"/>
      <c r="E4" s="84"/>
      <c r="G4" s="76"/>
      <c r="H4" s="76"/>
      <c r="I4" s="77"/>
      <c r="J4" s="76"/>
      <c r="K4" s="76"/>
      <c r="L4" s="77"/>
      <c r="N4" s="77"/>
      <c r="P4" s="77"/>
      <c r="R4" s="77"/>
      <c r="S4" s="78"/>
      <c r="T4" s="79"/>
    </row>
    <row r="5" spans="1:22" ht="19.899999999999999" customHeight="1" x14ac:dyDescent="0.45">
      <c r="C5" s="85" t="s">
        <v>225</v>
      </c>
      <c r="D5" s="4">
        <f t="shared" ref="D5:E17" si="0">MROUND(G5+4.7,10)</f>
        <v>1920</v>
      </c>
      <c r="E5" s="86">
        <f t="shared" si="0"/>
        <v>1350</v>
      </c>
      <c r="F5" s="1"/>
      <c r="G5" s="60">
        <f t="shared" ref="G5:H15" si="1">J5*1</f>
        <v>1920</v>
      </c>
      <c r="H5" s="60">
        <f t="shared" si="1"/>
        <v>1344</v>
      </c>
      <c r="I5" s="1"/>
      <c r="J5" s="60">
        <f t="shared" ref="J5:J17" si="2">M5*$J$3</f>
        <v>1920</v>
      </c>
      <c r="K5" s="60">
        <f t="shared" ref="K5:K17" si="3">M5*$K$3</f>
        <v>1344</v>
      </c>
      <c r="L5" s="1"/>
      <c r="M5" s="241">
        <v>960</v>
      </c>
      <c r="N5" s="1"/>
      <c r="O5" s="144">
        <v>762.5</v>
      </c>
      <c r="P5" s="1"/>
      <c r="Q5" s="144">
        <v>762.5</v>
      </c>
      <c r="R5" s="1"/>
      <c r="S5" s="98">
        <v>610</v>
      </c>
      <c r="T5" s="42"/>
      <c r="U5" s="40">
        <f>M5/O5</f>
        <v>1.2590163934426231</v>
      </c>
    </row>
    <row r="6" spans="1:22" ht="19.899999999999999" customHeight="1" x14ac:dyDescent="0.35">
      <c r="C6" s="85" t="s">
        <v>301</v>
      </c>
      <c r="D6" s="4">
        <f t="shared" si="0"/>
        <v>1770</v>
      </c>
      <c r="E6" s="86">
        <f t="shared" si="0"/>
        <v>1240</v>
      </c>
      <c r="F6" s="1"/>
      <c r="G6" s="60">
        <f t="shared" si="1"/>
        <v>1767</v>
      </c>
      <c r="H6" s="60">
        <f t="shared" si="1"/>
        <v>1236.8999999999999</v>
      </c>
      <c r="I6" s="1"/>
      <c r="J6" s="60">
        <f t="shared" si="2"/>
        <v>1767</v>
      </c>
      <c r="K6" s="60">
        <f t="shared" si="3"/>
        <v>1236.8999999999999</v>
      </c>
      <c r="L6" s="1"/>
      <c r="M6" s="241">
        <v>883.5</v>
      </c>
      <c r="N6" s="1"/>
      <c r="O6" s="144">
        <v>712.5</v>
      </c>
      <c r="P6" s="1"/>
      <c r="Q6" s="144">
        <v>712.5</v>
      </c>
      <c r="R6" s="1"/>
      <c r="S6" s="98">
        <v>570</v>
      </c>
      <c r="T6" s="44"/>
      <c r="U6" s="40">
        <f t="shared" ref="U6:U17" si="4">M6/O6</f>
        <v>1.24</v>
      </c>
      <c r="V6" s="242">
        <f>O6*1.24</f>
        <v>883.5</v>
      </c>
    </row>
    <row r="7" spans="1:22" ht="19.899999999999999" customHeight="1" x14ac:dyDescent="0.35">
      <c r="C7" s="85" t="s">
        <v>302</v>
      </c>
      <c r="D7" s="4">
        <f t="shared" si="0"/>
        <v>2080</v>
      </c>
      <c r="E7" s="86">
        <f t="shared" si="0"/>
        <v>1460</v>
      </c>
      <c r="F7" s="1"/>
      <c r="G7" s="60">
        <f t="shared" si="1"/>
        <v>2080</v>
      </c>
      <c r="H7" s="60">
        <f t="shared" si="1"/>
        <v>1456</v>
      </c>
      <c r="I7" s="1"/>
      <c r="J7" s="60">
        <f t="shared" si="2"/>
        <v>2080</v>
      </c>
      <c r="K7" s="60">
        <f t="shared" si="3"/>
        <v>1456</v>
      </c>
      <c r="L7" s="1"/>
      <c r="M7" s="241">
        <v>1040</v>
      </c>
      <c r="N7" s="1"/>
      <c r="O7" s="144">
        <v>837.5</v>
      </c>
      <c r="P7" s="1"/>
      <c r="Q7" s="144">
        <v>837.5</v>
      </c>
      <c r="R7" s="1"/>
      <c r="S7" s="98">
        <v>670</v>
      </c>
      <c r="T7" s="44"/>
      <c r="U7" s="40">
        <f t="shared" si="4"/>
        <v>1.2417910447761193</v>
      </c>
    </row>
    <row r="8" spans="1:22" ht="19.899999999999999" customHeight="1" x14ac:dyDescent="0.35">
      <c r="C8" s="85" t="s">
        <v>303</v>
      </c>
      <c r="D8" s="4">
        <f t="shared" si="0"/>
        <v>2080</v>
      </c>
      <c r="E8" s="86">
        <f t="shared" si="0"/>
        <v>1460</v>
      </c>
      <c r="F8" s="1"/>
      <c r="G8" s="60">
        <f t="shared" si="1"/>
        <v>2080</v>
      </c>
      <c r="H8" s="60">
        <f t="shared" si="1"/>
        <v>1456</v>
      </c>
      <c r="I8" s="1"/>
      <c r="J8" s="60">
        <f t="shared" si="2"/>
        <v>2080</v>
      </c>
      <c r="K8" s="60">
        <f t="shared" si="3"/>
        <v>1456</v>
      </c>
      <c r="L8" s="1"/>
      <c r="M8" s="241">
        <v>1040</v>
      </c>
      <c r="N8" s="1"/>
      <c r="O8" s="144">
        <v>837.5</v>
      </c>
      <c r="P8" s="1"/>
      <c r="Q8" s="144">
        <v>837.5</v>
      </c>
      <c r="R8" s="1"/>
      <c r="S8" s="98">
        <v>670</v>
      </c>
      <c r="T8" s="44"/>
      <c r="U8" s="40">
        <f t="shared" si="4"/>
        <v>1.2417910447761193</v>
      </c>
    </row>
    <row r="9" spans="1:22" ht="19.899999999999999" customHeight="1" x14ac:dyDescent="0.35">
      <c r="C9" s="85" t="s">
        <v>304</v>
      </c>
      <c r="D9" s="4">
        <f t="shared" si="0"/>
        <v>2080</v>
      </c>
      <c r="E9" s="86">
        <f t="shared" si="0"/>
        <v>1460</v>
      </c>
      <c r="F9" s="1"/>
      <c r="G9" s="60">
        <f t="shared" si="1"/>
        <v>2080</v>
      </c>
      <c r="H9" s="60">
        <f t="shared" si="1"/>
        <v>1456</v>
      </c>
      <c r="I9" s="1"/>
      <c r="J9" s="60">
        <f t="shared" si="2"/>
        <v>2080</v>
      </c>
      <c r="K9" s="60">
        <f t="shared" si="3"/>
        <v>1456</v>
      </c>
      <c r="L9" s="1"/>
      <c r="M9" s="241">
        <v>1040</v>
      </c>
      <c r="N9" s="1"/>
      <c r="O9" s="144">
        <v>837.5</v>
      </c>
      <c r="P9" s="1"/>
      <c r="Q9" s="144">
        <v>837.5</v>
      </c>
      <c r="R9" s="1"/>
      <c r="S9" s="98">
        <v>670</v>
      </c>
      <c r="T9" s="44"/>
      <c r="U9" s="40">
        <f t="shared" si="4"/>
        <v>1.2417910447761193</v>
      </c>
    </row>
    <row r="10" spans="1:22" ht="19.899999999999999" customHeight="1" x14ac:dyDescent="0.35">
      <c r="C10" s="85" t="s">
        <v>305</v>
      </c>
      <c r="D10" s="4">
        <f t="shared" si="0"/>
        <v>2080</v>
      </c>
      <c r="E10" s="86">
        <f t="shared" si="0"/>
        <v>1460</v>
      </c>
      <c r="F10" s="1"/>
      <c r="G10" s="60">
        <f t="shared" si="1"/>
        <v>2080</v>
      </c>
      <c r="H10" s="60">
        <f t="shared" si="1"/>
        <v>1456</v>
      </c>
      <c r="I10" s="1"/>
      <c r="J10" s="60">
        <f t="shared" si="2"/>
        <v>2080</v>
      </c>
      <c r="K10" s="60">
        <f t="shared" si="3"/>
        <v>1456</v>
      </c>
      <c r="L10" s="1"/>
      <c r="M10" s="241">
        <v>1040</v>
      </c>
      <c r="N10" s="1"/>
      <c r="O10" s="144">
        <v>837.5</v>
      </c>
      <c r="P10" s="1"/>
      <c r="Q10" s="144">
        <v>837.5</v>
      </c>
      <c r="R10" s="1"/>
      <c r="S10" s="98">
        <v>670</v>
      </c>
      <c r="T10" s="44"/>
      <c r="U10" s="40">
        <f t="shared" si="4"/>
        <v>1.2417910447761193</v>
      </c>
    </row>
    <row r="11" spans="1:22" ht="19.899999999999999" customHeight="1" x14ac:dyDescent="0.35">
      <c r="C11" s="85" t="s">
        <v>306</v>
      </c>
      <c r="D11" s="4">
        <f t="shared" si="0"/>
        <v>2080</v>
      </c>
      <c r="E11" s="86">
        <f t="shared" si="0"/>
        <v>1460</v>
      </c>
      <c r="F11" s="1"/>
      <c r="G11" s="60">
        <f t="shared" si="1"/>
        <v>2080</v>
      </c>
      <c r="H11" s="60">
        <f t="shared" si="1"/>
        <v>1456</v>
      </c>
      <c r="I11" s="1"/>
      <c r="J11" s="60">
        <f t="shared" si="2"/>
        <v>2080</v>
      </c>
      <c r="K11" s="60">
        <f t="shared" si="3"/>
        <v>1456</v>
      </c>
      <c r="L11" s="1"/>
      <c r="M11" s="241">
        <v>1040</v>
      </c>
      <c r="N11" s="1"/>
      <c r="O11" s="144">
        <v>837.5</v>
      </c>
      <c r="P11" s="1"/>
      <c r="Q11" s="144">
        <v>837.5</v>
      </c>
      <c r="R11" s="1"/>
      <c r="S11" s="98">
        <v>670</v>
      </c>
      <c r="T11" s="44"/>
      <c r="U11" s="40">
        <f t="shared" si="4"/>
        <v>1.2417910447761193</v>
      </c>
    </row>
    <row r="12" spans="1:22" ht="19.899999999999999" customHeight="1" x14ac:dyDescent="0.35">
      <c r="C12" s="85" t="s">
        <v>307</v>
      </c>
      <c r="D12" s="4">
        <f t="shared" si="0"/>
        <v>2080</v>
      </c>
      <c r="E12" s="86">
        <f t="shared" si="0"/>
        <v>1460</v>
      </c>
      <c r="F12" s="1"/>
      <c r="G12" s="60">
        <f t="shared" si="1"/>
        <v>2080</v>
      </c>
      <c r="H12" s="60">
        <f t="shared" si="1"/>
        <v>1456</v>
      </c>
      <c r="I12" s="1"/>
      <c r="J12" s="60">
        <f t="shared" si="2"/>
        <v>2080</v>
      </c>
      <c r="K12" s="60">
        <f t="shared" si="3"/>
        <v>1456</v>
      </c>
      <c r="L12" s="1"/>
      <c r="M12" s="241">
        <v>1040</v>
      </c>
      <c r="N12" s="1"/>
      <c r="O12" s="144">
        <v>837.5</v>
      </c>
      <c r="P12" s="1"/>
      <c r="Q12" s="144">
        <v>837.5</v>
      </c>
      <c r="R12" s="1"/>
      <c r="S12" s="98">
        <v>670</v>
      </c>
      <c r="T12" s="44"/>
      <c r="U12" s="40">
        <f t="shared" si="4"/>
        <v>1.2417910447761193</v>
      </c>
    </row>
    <row r="13" spans="1:22" ht="19.899999999999999" customHeight="1" x14ac:dyDescent="0.35">
      <c r="C13" s="85" t="s">
        <v>308</v>
      </c>
      <c r="D13" s="4">
        <f t="shared" si="0"/>
        <v>2080</v>
      </c>
      <c r="E13" s="86">
        <f t="shared" si="0"/>
        <v>1460</v>
      </c>
      <c r="F13" s="1"/>
      <c r="G13" s="60">
        <f t="shared" si="1"/>
        <v>2080</v>
      </c>
      <c r="H13" s="60">
        <f t="shared" si="1"/>
        <v>1456</v>
      </c>
      <c r="I13" s="1"/>
      <c r="J13" s="60">
        <f t="shared" si="2"/>
        <v>2080</v>
      </c>
      <c r="K13" s="60">
        <f t="shared" si="3"/>
        <v>1456</v>
      </c>
      <c r="L13" s="1"/>
      <c r="M13" s="241">
        <v>1040</v>
      </c>
      <c r="N13" s="1"/>
      <c r="O13" s="144">
        <v>837.5</v>
      </c>
      <c r="P13" s="1"/>
      <c r="Q13" s="144">
        <v>837.5</v>
      </c>
      <c r="R13" s="1"/>
      <c r="S13" s="98">
        <v>670</v>
      </c>
      <c r="T13" s="44"/>
      <c r="U13" s="40">
        <f t="shared" si="4"/>
        <v>1.2417910447761193</v>
      </c>
    </row>
    <row r="14" spans="1:22" ht="19.899999999999999" customHeight="1" x14ac:dyDescent="0.35">
      <c r="C14" s="85" t="s">
        <v>309</v>
      </c>
      <c r="D14" s="4">
        <f t="shared" si="0"/>
        <v>2080</v>
      </c>
      <c r="E14" s="86">
        <f t="shared" si="0"/>
        <v>1460</v>
      </c>
      <c r="F14" s="1"/>
      <c r="G14" s="60">
        <f t="shared" si="1"/>
        <v>2080</v>
      </c>
      <c r="H14" s="60">
        <f t="shared" si="1"/>
        <v>1456</v>
      </c>
      <c r="I14" s="1"/>
      <c r="J14" s="60">
        <f t="shared" si="2"/>
        <v>2080</v>
      </c>
      <c r="K14" s="60">
        <f t="shared" si="3"/>
        <v>1456</v>
      </c>
      <c r="L14" s="1"/>
      <c r="M14" s="241">
        <v>1040</v>
      </c>
      <c r="N14" s="1"/>
      <c r="O14" s="144">
        <v>837.5</v>
      </c>
      <c r="P14" s="1"/>
      <c r="Q14" s="144">
        <v>837.5</v>
      </c>
      <c r="R14" s="1"/>
      <c r="S14" s="98">
        <v>670</v>
      </c>
      <c r="T14" s="44"/>
      <c r="U14" s="40">
        <f t="shared" si="4"/>
        <v>1.2417910447761193</v>
      </c>
    </row>
    <row r="15" spans="1:22" ht="19.899999999999999" customHeight="1" x14ac:dyDescent="0.35">
      <c r="C15" s="87" t="s">
        <v>6</v>
      </c>
      <c r="D15" s="4">
        <f t="shared" si="0"/>
        <v>2240</v>
      </c>
      <c r="E15" s="86">
        <f t="shared" si="0"/>
        <v>1570</v>
      </c>
      <c r="F15" s="1"/>
      <c r="G15" s="60">
        <f t="shared" si="1"/>
        <v>2240</v>
      </c>
      <c r="H15" s="60">
        <f t="shared" si="1"/>
        <v>1568</v>
      </c>
      <c r="I15" s="1"/>
      <c r="J15" s="60">
        <f t="shared" si="2"/>
        <v>2240</v>
      </c>
      <c r="K15" s="60">
        <f t="shared" si="3"/>
        <v>1568</v>
      </c>
      <c r="L15" s="1"/>
      <c r="M15" s="241">
        <v>1120</v>
      </c>
      <c r="N15" s="1"/>
      <c r="O15" s="144">
        <v>900</v>
      </c>
      <c r="P15" s="1"/>
      <c r="Q15" s="144">
        <v>900</v>
      </c>
      <c r="R15" s="1"/>
      <c r="S15" s="98">
        <v>720</v>
      </c>
      <c r="T15" s="44"/>
      <c r="U15" s="40">
        <f t="shared" si="4"/>
        <v>1.2444444444444445</v>
      </c>
    </row>
    <row r="16" spans="1:22" ht="19.899999999999999" customHeight="1" x14ac:dyDescent="0.35">
      <c r="C16" s="87" t="s">
        <v>7</v>
      </c>
      <c r="D16" s="4">
        <f t="shared" si="0"/>
        <v>3720</v>
      </c>
      <c r="E16" s="86">
        <f t="shared" si="0"/>
        <v>2600</v>
      </c>
      <c r="F16" s="1"/>
      <c r="G16" s="60">
        <f>J16*1</f>
        <v>3714</v>
      </c>
      <c r="H16" s="60">
        <f>K16*1</f>
        <v>2599.7999999999997</v>
      </c>
      <c r="I16" s="1"/>
      <c r="J16" s="60">
        <f t="shared" si="2"/>
        <v>3714</v>
      </c>
      <c r="K16" s="60">
        <f t="shared" si="3"/>
        <v>2599.7999999999997</v>
      </c>
      <c r="L16" s="33"/>
      <c r="M16" s="241">
        <v>1857</v>
      </c>
      <c r="N16" s="33"/>
      <c r="O16" s="144">
        <v>1392.1875</v>
      </c>
      <c r="P16" s="33"/>
      <c r="Q16" s="144">
        <v>1392.1875</v>
      </c>
      <c r="R16" s="33"/>
      <c r="S16" s="98">
        <v>1113.75</v>
      </c>
      <c r="T16" s="33"/>
      <c r="U16" s="40">
        <f t="shared" si="4"/>
        <v>1.3338720538720539</v>
      </c>
    </row>
    <row r="17" spans="3:22" ht="19.899999999999999" customHeight="1" x14ac:dyDescent="0.35">
      <c r="C17" s="85" t="s">
        <v>8</v>
      </c>
      <c r="D17" s="4">
        <f t="shared" si="0"/>
        <v>1770</v>
      </c>
      <c r="E17" s="86">
        <f t="shared" si="0"/>
        <v>1240</v>
      </c>
      <c r="F17" s="1"/>
      <c r="G17" s="134">
        <f>J17*1.14</f>
        <v>1766.9999999999998</v>
      </c>
      <c r="H17" s="134">
        <f>K17*1.14</f>
        <v>1236.8999999999999</v>
      </c>
      <c r="I17" s="1"/>
      <c r="J17" s="60">
        <f t="shared" si="2"/>
        <v>1550</v>
      </c>
      <c r="K17" s="60">
        <f t="shared" si="3"/>
        <v>1085</v>
      </c>
      <c r="L17" s="33"/>
      <c r="M17" s="241">
        <v>775</v>
      </c>
      <c r="N17" s="33"/>
      <c r="O17" s="144">
        <v>625</v>
      </c>
      <c r="P17" s="33"/>
      <c r="Q17" s="144">
        <v>625</v>
      </c>
      <c r="R17" s="33"/>
      <c r="S17" s="62">
        <v>500</v>
      </c>
      <c r="T17" s="33"/>
      <c r="U17" s="40">
        <f t="shared" si="4"/>
        <v>1.24</v>
      </c>
      <c r="V17" s="242">
        <f>O17*1.24</f>
        <v>775</v>
      </c>
    </row>
    <row r="18" spans="3:22" ht="19.899999999999999" customHeight="1" x14ac:dyDescent="0.35">
      <c r="G18" s="40"/>
      <c r="H18" s="40"/>
      <c r="I18" s="5"/>
      <c r="J18" s="40"/>
      <c r="K18" s="40"/>
    </row>
    <row r="19" spans="3:22" ht="19.899999999999999" customHeight="1" x14ac:dyDescent="0.35">
      <c r="G19" s="40"/>
      <c r="H19" s="40"/>
      <c r="I19" s="5"/>
      <c r="J19" s="40"/>
      <c r="K19" s="40"/>
    </row>
    <row r="20" spans="3:22" ht="19.899999999999999" customHeight="1" x14ac:dyDescent="0.35">
      <c r="G20" s="40"/>
      <c r="H20" s="40"/>
      <c r="I20" s="5"/>
      <c r="J20" s="40"/>
      <c r="K20" s="40"/>
    </row>
    <row r="21" spans="3:22" ht="19.899999999999999" customHeight="1" x14ac:dyDescent="0.35">
      <c r="G21" s="40"/>
      <c r="H21" s="40"/>
      <c r="I21" s="5"/>
      <c r="J21" s="40"/>
      <c r="K21" s="40"/>
    </row>
    <row r="22" spans="3:22" ht="19.899999999999999" customHeight="1" x14ac:dyDescent="0.35">
      <c r="G22" s="40"/>
      <c r="H22" s="40"/>
      <c r="I22" s="5"/>
      <c r="J22" s="40"/>
      <c r="K22" s="40"/>
    </row>
    <row r="23" spans="3:22" ht="19.899999999999999" customHeight="1" x14ac:dyDescent="0.35">
      <c r="G23" s="40"/>
      <c r="H23" s="40"/>
      <c r="I23" s="5"/>
      <c r="J23" s="40"/>
      <c r="K23" s="40"/>
    </row>
    <row r="24" spans="3:22" ht="19.899999999999999" customHeight="1" x14ac:dyDescent="0.35">
      <c r="G24" s="40"/>
      <c r="H24" s="40"/>
      <c r="I24" s="5"/>
      <c r="J24" s="40"/>
      <c r="K24" s="40"/>
    </row>
    <row r="25" spans="3:22" ht="19.899999999999999" customHeight="1" x14ac:dyDescent="0.35">
      <c r="G25" s="40"/>
      <c r="H25" s="40"/>
      <c r="I25" s="5"/>
      <c r="J25" s="40"/>
      <c r="K25" s="40"/>
    </row>
    <row r="26" spans="3:22" ht="19.899999999999999" customHeight="1" x14ac:dyDescent="0.35">
      <c r="G26" s="40"/>
      <c r="H26" s="40"/>
      <c r="I26" s="5"/>
      <c r="J26" s="40"/>
      <c r="K26" s="40"/>
    </row>
    <row r="27" spans="3:22" ht="19.899999999999999" customHeight="1" x14ac:dyDescent="0.35">
      <c r="G27" s="40"/>
      <c r="H27" s="40"/>
      <c r="I27" s="5"/>
      <c r="J27" s="40"/>
      <c r="K27" s="40"/>
    </row>
    <row r="28" spans="3:22" ht="19.899999999999999" customHeight="1" x14ac:dyDescent="0.35">
      <c r="G28" s="40"/>
      <c r="H28" s="40"/>
      <c r="I28" s="5"/>
      <c r="J28" s="40"/>
      <c r="K28" s="40"/>
    </row>
    <row r="29" spans="3:22" ht="19.899999999999999" customHeight="1" x14ac:dyDescent="0.35">
      <c r="G29" s="40"/>
      <c r="H29" s="40"/>
      <c r="I29" s="5"/>
      <c r="J29" s="40"/>
      <c r="K29" s="40"/>
    </row>
    <row r="30" spans="3:22" ht="19.899999999999999" customHeight="1" x14ac:dyDescent="0.35">
      <c r="G30" s="40"/>
      <c r="H30" s="40"/>
      <c r="I30" s="5"/>
      <c r="J30" s="40"/>
      <c r="K30" s="40"/>
    </row>
    <row r="31" spans="3:22" ht="19.899999999999999" customHeight="1" x14ac:dyDescent="0.35">
      <c r="G31" s="40"/>
      <c r="H31" s="40"/>
      <c r="I31" s="5"/>
      <c r="J31" s="40"/>
      <c r="K31" s="40"/>
    </row>
    <row r="32" spans="3:22" ht="19.899999999999999" customHeight="1" x14ac:dyDescent="0.35">
      <c r="G32" s="40"/>
      <c r="H32" s="40"/>
      <c r="I32" s="5"/>
      <c r="J32" s="40"/>
      <c r="K32" s="40"/>
    </row>
    <row r="33" spans="1:32" customFormat="1" ht="19.899999999999999" customHeight="1" x14ac:dyDescent="0.35">
      <c r="A33" s="5"/>
      <c r="B33" s="5"/>
      <c r="C33" s="5"/>
      <c r="D33" s="23"/>
      <c r="E33" s="23"/>
      <c r="F33" s="5"/>
      <c r="G33" s="40"/>
      <c r="H33" s="40"/>
      <c r="I33" s="5"/>
      <c r="J33" s="40"/>
      <c r="K33" s="40"/>
      <c r="M33" s="240"/>
      <c r="O33" s="146"/>
      <c r="Q33" s="146"/>
      <c r="S33" s="63"/>
      <c r="U33" s="40"/>
      <c r="V33" s="242"/>
      <c r="W33" s="5"/>
      <c r="X33" s="5"/>
      <c r="Y33" s="5"/>
      <c r="Z33" s="5"/>
      <c r="AA33" s="5"/>
      <c r="AB33" s="5"/>
      <c r="AC33" s="5"/>
      <c r="AD33" s="5"/>
      <c r="AE33" s="5"/>
      <c r="AF33" s="5"/>
    </row>
    <row r="34" spans="1:32" customFormat="1" ht="19.899999999999999" customHeight="1" x14ac:dyDescent="0.35">
      <c r="A34" s="5"/>
      <c r="B34" s="5"/>
      <c r="C34" s="5"/>
      <c r="D34" s="23"/>
      <c r="E34" s="23"/>
      <c r="F34" s="5"/>
      <c r="G34" s="40"/>
      <c r="H34" s="40"/>
      <c r="I34" s="5"/>
      <c r="J34" s="40"/>
      <c r="K34" s="40"/>
      <c r="M34" s="240"/>
      <c r="O34" s="146"/>
      <c r="Q34" s="146"/>
      <c r="S34" s="63"/>
      <c r="U34" s="40"/>
      <c r="V34" s="242"/>
      <c r="W34" s="5"/>
      <c r="X34" s="5"/>
      <c r="Y34" s="5"/>
      <c r="Z34" s="5"/>
      <c r="AA34" s="5"/>
      <c r="AB34" s="5"/>
      <c r="AC34" s="5"/>
      <c r="AD34" s="5"/>
      <c r="AE34" s="5"/>
      <c r="AF34" s="5"/>
    </row>
    <row r="35" spans="1:32" customFormat="1" ht="19.899999999999999" customHeight="1" x14ac:dyDescent="0.35">
      <c r="A35" s="5"/>
      <c r="B35" s="5"/>
      <c r="C35" s="5"/>
      <c r="D35" s="23"/>
      <c r="E35" s="23"/>
      <c r="F35" s="5"/>
      <c r="G35" s="40"/>
      <c r="H35" s="40"/>
      <c r="I35" s="5"/>
      <c r="J35" s="40"/>
      <c r="K35" s="40"/>
      <c r="M35" s="240"/>
      <c r="O35" s="146"/>
      <c r="Q35" s="146"/>
      <c r="S35" s="63"/>
      <c r="U35" s="40"/>
      <c r="V35" s="242"/>
      <c r="W35" s="5"/>
      <c r="X35" s="5"/>
      <c r="Y35" s="5"/>
      <c r="Z35" s="5"/>
      <c r="AA35" s="5"/>
      <c r="AB35" s="5"/>
      <c r="AC35" s="5"/>
      <c r="AD35" s="5"/>
      <c r="AE35" s="5"/>
      <c r="AF35" s="5"/>
    </row>
    <row r="36" spans="1:32" customFormat="1" ht="19.899999999999999" customHeight="1" x14ac:dyDescent="0.35">
      <c r="A36" s="5"/>
      <c r="B36" s="5"/>
      <c r="C36" s="5"/>
      <c r="D36" s="23"/>
      <c r="E36" s="23"/>
      <c r="F36" s="5"/>
      <c r="G36" s="40"/>
      <c r="H36" s="40"/>
      <c r="I36" s="5"/>
      <c r="J36" s="40"/>
      <c r="K36" s="40"/>
      <c r="M36" s="240"/>
      <c r="O36" s="146"/>
      <c r="Q36" s="146"/>
      <c r="S36" s="63"/>
      <c r="U36" s="40"/>
      <c r="V36" s="242"/>
      <c r="W36" s="5"/>
      <c r="X36" s="5"/>
      <c r="Y36" s="5"/>
      <c r="Z36" s="5"/>
      <c r="AA36" s="5"/>
      <c r="AB36" s="5"/>
      <c r="AC36" s="5"/>
      <c r="AD36" s="5"/>
      <c r="AE36" s="5"/>
      <c r="AF36" s="5"/>
    </row>
    <row r="37" spans="1:32" customFormat="1" ht="19.899999999999999" customHeight="1" x14ac:dyDescent="0.35">
      <c r="A37" s="5"/>
      <c r="B37" s="5"/>
      <c r="C37" s="5"/>
      <c r="D37" s="23"/>
      <c r="E37" s="23"/>
      <c r="F37" s="5"/>
      <c r="G37" s="40"/>
      <c r="H37" s="40"/>
      <c r="I37" s="5"/>
      <c r="J37" s="40"/>
      <c r="K37" s="40"/>
      <c r="M37" s="240"/>
      <c r="O37" s="146"/>
      <c r="Q37" s="146"/>
      <c r="S37" s="63"/>
      <c r="U37" s="40"/>
      <c r="V37" s="242"/>
      <c r="W37" s="5"/>
      <c r="X37" s="5"/>
      <c r="Y37" s="5"/>
      <c r="Z37" s="5"/>
      <c r="AA37" s="5"/>
      <c r="AB37" s="5"/>
      <c r="AC37" s="5"/>
      <c r="AD37" s="5"/>
      <c r="AE37" s="5"/>
      <c r="AF37" s="5"/>
    </row>
    <row r="38" spans="1:32" customFormat="1" ht="19.899999999999999" customHeight="1" x14ac:dyDescent="0.35">
      <c r="A38" s="5"/>
      <c r="B38" s="5"/>
      <c r="C38" s="5"/>
      <c r="D38" s="23"/>
      <c r="E38" s="23"/>
      <c r="F38" s="5"/>
      <c r="G38" s="40"/>
      <c r="H38" s="40"/>
      <c r="I38" s="5"/>
      <c r="J38" s="40"/>
      <c r="K38" s="40"/>
      <c r="M38" s="240"/>
      <c r="O38" s="146"/>
      <c r="Q38" s="146"/>
      <c r="S38" s="63"/>
      <c r="U38" s="40"/>
      <c r="V38" s="242"/>
      <c r="W38" s="5"/>
      <c r="X38" s="5"/>
      <c r="Y38" s="5"/>
      <c r="Z38" s="5"/>
      <c r="AA38" s="5"/>
      <c r="AB38" s="5"/>
      <c r="AC38" s="5"/>
      <c r="AD38" s="5"/>
      <c r="AE38" s="5"/>
      <c r="AF38" s="5"/>
    </row>
    <row r="39" spans="1:32" customFormat="1" ht="19.899999999999999" customHeight="1" x14ac:dyDescent="0.35">
      <c r="A39" s="5"/>
      <c r="B39" s="5"/>
      <c r="C39" s="5"/>
      <c r="D39" s="23"/>
      <c r="E39" s="23"/>
      <c r="F39" s="5"/>
      <c r="G39" s="40"/>
      <c r="H39" s="40"/>
      <c r="I39" s="5"/>
      <c r="J39" s="40"/>
      <c r="K39" s="40"/>
      <c r="M39" s="240"/>
      <c r="O39" s="146"/>
      <c r="Q39" s="146"/>
      <c r="S39" s="63"/>
      <c r="U39" s="40"/>
      <c r="V39" s="242"/>
      <c r="W39" s="5"/>
      <c r="X39" s="5"/>
      <c r="Y39" s="5"/>
      <c r="Z39" s="5"/>
      <c r="AA39" s="5"/>
      <c r="AB39" s="5"/>
      <c r="AC39" s="5"/>
      <c r="AD39" s="5"/>
      <c r="AE39" s="5"/>
      <c r="AF39" s="5"/>
    </row>
    <row r="40" spans="1:32" customFormat="1" ht="19.899999999999999" customHeight="1" x14ac:dyDescent="0.35">
      <c r="A40" s="5"/>
      <c r="B40" s="5"/>
      <c r="C40" s="5"/>
      <c r="D40" s="23"/>
      <c r="E40" s="23"/>
      <c r="F40" s="5"/>
      <c r="G40" s="40"/>
      <c r="H40" s="40"/>
      <c r="I40" s="5"/>
      <c r="J40" s="40"/>
      <c r="K40" s="40"/>
      <c r="M40" s="240"/>
      <c r="O40" s="146"/>
      <c r="Q40" s="146"/>
      <c r="S40" s="63"/>
      <c r="U40" s="40"/>
      <c r="V40" s="242"/>
      <c r="W40" s="5"/>
      <c r="X40" s="5"/>
      <c r="Y40" s="5"/>
      <c r="Z40" s="5"/>
      <c r="AA40" s="5"/>
      <c r="AB40" s="5"/>
      <c r="AC40" s="5"/>
      <c r="AD40" s="5"/>
      <c r="AE40" s="5"/>
      <c r="AF40" s="5"/>
    </row>
    <row r="41" spans="1:32" customFormat="1" ht="19.899999999999999" customHeight="1" x14ac:dyDescent="0.35">
      <c r="A41" s="5"/>
      <c r="B41" s="5"/>
      <c r="C41" s="5"/>
      <c r="D41" s="23"/>
      <c r="E41" s="23"/>
      <c r="F41" s="5"/>
      <c r="G41" s="40"/>
      <c r="H41" s="40"/>
      <c r="I41" s="5"/>
      <c r="J41" s="40"/>
      <c r="K41" s="40"/>
      <c r="M41" s="240"/>
      <c r="O41" s="146"/>
      <c r="Q41" s="146"/>
      <c r="S41" s="63"/>
      <c r="U41" s="40"/>
      <c r="V41" s="242"/>
      <c r="W41" s="5"/>
      <c r="X41" s="5"/>
      <c r="Y41" s="5"/>
      <c r="Z41" s="5"/>
      <c r="AA41" s="5"/>
      <c r="AB41" s="5"/>
      <c r="AC41" s="5"/>
      <c r="AD41" s="5"/>
      <c r="AE41" s="5"/>
      <c r="AF41" s="5"/>
    </row>
    <row r="42" spans="1:32" customFormat="1" ht="19.899999999999999" customHeight="1" x14ac:dyDescent="0.35">
      <c r="A42" s="5"/>
      <c r="B42" s="5"/>
      <c r="C42" s="5"/>
      <c r="D42" s="23"/>
      <c r="E42" s="23"/>
      <c r="F42" s="5"/>
      <c r="G42" s="40"/>
      <c r="H42" s="40"/>
      <c r="I42" s="5"/>
      <c r="J42" s="40"/>
      <c r="K42" s="40"/>
      <c r="M42" s="240"/>
      <c r="O42" s="146"/>
      <c r="Q42" s="146"/>
      <c r="S42" s="63"/>
      <c r="U42" s="40"/>
      <c r="V42" s="242"/>
      <c r="W42" s="5"/>
      <c r="X42" s="5"/>
      <c r="Y42" s="5"/>
      <c r="Z42" s="5"/>
      <c r="AA42" s="5"/>
      <c r="AB42" s="5"/>
      <c r="AC42" s="5"/>
      <c r="AD42" s="5"/>
      <c r="AE42" s="5"/>
      <c r="AF42" s="5"/>
    </row>
    <row r="43" spans="1:32" customFormat="1" ht="19.899999999999999" customHeight="1" x14ac:dyDescent="0.35">
      <c r="A43" s="5"/>
      <c r="B43" s="5"/>
      <c r="C43" s="5"/>
      <c r="D43" s="23"/>
      <c r="E43" s="23"/>
      <c r="F43" s="5"/>
      <c r="G43" s="40"/>
      <c r="H43" s="40"/>
      <c r="I43" s="5"/>
      <c r="J43" s="40"/>
      <c r="K43" s="40"/>
      <c r="M43" s="240"/>
      <c r="O43" s="146"/>
      <c r="Q43" s="146"/>
      <c r="S43" s="63"/>
      <c r="U43" s="40"/>
      <c r="V43" s="242"/>
      <c r="W43" s="5"/>
      <c r="X43" s="5"/>
      <c r="Y43" s="5"/>
      <c r="Z43" s="5"/>
      <c r="AA43" s="5"/>
      <c r="AB43" s="5"/>
      <c r="AC43" s="5"/>
      <c r="AD43" s="5"/>
      <c r="AE43" s="5"/>
      <c r="AF43" s="5"/>
    </row>
    <row r="44" spans="1:32" customFormat="1" ht="19.899999999999999" customHeight="1" x14ac:dyDescent="0.35">
      <c r="A44" s="5"/>
      <c r="B44" s="5"/>
      <c r="C44" s="5"/>
      <c r="D44" s="23"/>
      <c r="E44" s="23"/>
      <c r="F44" s="5"/>
      <c r="G44" s="40"/>
      <c r="H44" s="40"/>
      <c r="I44" s="5"/>
      <c r="J44" s="40"/>
      <c r="K44" s="40"/>
      <c r="M44" s="240"/>
      <c r="O44" s="146"/>
      <c r="Q44" s="146"/>
      <c r="S44" s="63"/>
      <c r="U44" s="40"/>
      <c r="V44" s="242"/>
      <c r="W44" s="5"/>
      <c r="X44" s="5"/>
      <c r="Y44" s="5"/>
      <c r="Z44" s="5"/>
      <c r="AA44" s="5"/>
      <c r="AB44" s="5"/>
      <c r="AC44" s="5"/>
      <c r="AD44" s="5"/>
      <c r="AE44" s="5"/>
      <c r="AF44" s="5"/>
    </row>
    <row r="45" spans="1:32" customFormat="1" ht="19.899999999999999" customHeight="1" x14ac:dyDescent="0.35">
      <c r="A45" s="5"/>
      <c r="B45" s="5"/>
      <c r="C45" s="5"/>
      <c r="D45" s="23"/>
      <c r="E45" s="23"/>
      <c r="F45" s="5"/>
      <c r="G45" s="40"/>
      <c r="H45" s="40"/>
      <c r="I45" s="5"/>
      <c r="J45" s="40"/>
      <c r="K45" s="40"/>
      <c r="M45" s="240"/>
      <c r="O45" s="146"/>
      <c r="Q45" s="146"/>
      <c r="S45" s="63"/>
      <c r="U45" s="40"/>
      <c r="V45" s="242"/>
      <c r="W45" s="5"/>
      <c r="X45" s="5"/>
      <c r="Y45" s="5"/>
      <c r="Z45" s="5"/>
      <c r="AA45" s="5"/>
      <c r="AB45" s="5"/>
      <c r="AC45" s="5"/>
      <c r="AD45" s="5"/>
      <c r="AE45" s="5"/>
      <c r="AF45" s="5"/>
    </row>
    <row r="46" spans="1:32" customFormat="1" ht="19.899999999999999" customHeight="1" x14ac:dyDescent="0.35">
      <c r="A46" s="5"/>
      <c r="B46" s="5"/>
      <c r="C46" s="5"/>
      <c r="D46" s="23"/>
      <c r="E46" s="23"/>
      <c r="F46" s="5"/>
      <c r="G46" s="40"/>
      <c r="H46" s="40"/>
      <c r="I46" s="5"/>
      <c r="J46" s="40"/>
      <c r="K46" s="40"/>
      <c r="M46" s="240"/>
      <c r="O46" s="146"/>
      <c r="Q46" s="146"/>
      <c r="S46" s="63"/>
      <c r="U46" s="40"/>
      <c r="V46" s="242"/>
      <c r="W46" s="5"/>
      <c r="X46" s="5"/>
      <c r="Y46" s="5"/>
      <c r="Z46" s="5"/>
      <c r="AA46" s="5"/>
      <c r="AB46" s="5"/>
      <c r="AC46" s="5"/>
      <c r="AD46" s="5"/>
      <c r="AE46" s="5"/>
      <c r="AF46" s="5"/>
    </row>
    <row r="47" spans="1:32" customFormat="1" ht="19.899999999999999" customHeight="1" x14ac:dyDescent="0.35">
      <c r="A47" s="5"/>
      <c r="B47" s="5"/>
      <c r="C47" s="5"/>
      <c r="D47" s="23"/>
      <c r="E47" s="23"/>
      <c r="F47" s="5"/>
      <c r="G47" s="40"/>
      <c r="H47" s="40"/>
      <c r="I47" s="5"/>
      <c r="J47" s="40"/>
      <c r="K47" s="40"/>
      <c r="M47" s="240"/>
      <c r="O47" s="146"/>
      <c r="Q47" s="146"/>
      <c r="S47" s="63"/>
      <c r="U47" s="40"/>
      <c r="V47" s="242"/>
      <c r="W47" s="5"/>
      <c r="X47" s="5"/>
      <c r="Y47" s="5"/>
      <c r="Z47" s="5"/>
      <c r="AA47" s="5"/>
      <c r="AB47" s="5"/>
      <c r="AC47" s="5"/>
      <c r="AD47" s="5"/>
      <c r="AE47" s="5"/>
      <c r="AF47" s="5"/>
    </row>
    <row r="48" spans="1:32" customFormat="1" ht="19.899999999999999" customHeight="1" x14ac:dyDescent="0.35">
      <c r="A48" s="5"/>
      <c r="B48" s="5"/>
      <c r="C48" s="5"/>
      <c r="D48" s="23"/>
      <c r="E48" s="23"/>
      <c r="F48" s="5"/>
      <c r="G48" s="40"/>
      <c r="H48" s="40"/>
      <c r="I48" s="5"/>
      <c r="J48" s="40"/>
      <c r="K48" s="40"/>
      <c r="M48" s="240"/>
      <c r="O48" s="146"/>
      <c r="Q48" s="146"/>
      <c r="S48" s="63"/>
      <c r="U48" s="40"/>
      <c r="V48" s="242"/>
      <c r="W48" s="5"/>
      <c r="X48" s="5"/>
      <c r="Y48" s="5"/>
      <c r="Z48" s="5"/>
      <c r="AA48" s="5"/>
      <c r="AB48" s="5"/>
      <c r="AC48" s="5"/>
      <c r="AD48" s="5"/>
      <c r="AE48" s="5"/>
      <c r="AF48" s="5"/>
    </row>
    <row r="49" spans="1:32" customFormat="1" ht="19.899999999999999" customHeight="1" x14ac:dyDescent="0.35">
      <c r="A49" s="5"/>
      <c r="B49" s="5"/>
      <c r="C49" s="5"/>
      <c r="D49" s="23"/>
      <c r="E49" s="23"/>
      <c r="F49" s="5"/>
      <c r="G49" s="40"/>
      <c r="H49" s="40"/>
      <c r="I49" s="5"/>
      <c r="J49" s="40"/>
      <c r="K49" s="40"/>
      <c r="M49" s="240"/>
      <c r="O49" s="146"/>
      <c r="Q49" s="146"/>
      <c r="S49" s="63"/>
      <c r="U49" s="40"/>
      <c r="V49" s="242"/>
      <c r="W49" s="5"/>
      <c r="X49" s="5"/>
      <c r="Y49" s="5"/>
      <c r="Z49" s="5"/>
      <c r="AA49" s="5"/>
      <c r="AB49" s="5"/>
      <c r="AC49" s="5"/>
      <c r="AD49" s="5"/>
      <c r="AE49" s="5"/>
      <c r="AF49" s="5"/>
    </row>
    <row r="50" spans="1:32" customFormat="1" ht="19.899999999999999" customHeight="1" x14ac:dyDescent="0.35">
      <c r="A50" s="5"/>
      <c r="B50" s="5"/>
      <c r="C50" s="5"/>
      <c r="D50" s="23"/>
      <c r="E50" s="23"/>
      <c r="F50" s="5"/>
      <c r="G50" s="40"/>
      <c r="H50" s="40"/>
      <c r="I50" s="5"/>
      <c r="J50" s="40"/>
      <c r="K50" s="40"/>
      <c r="M50" s="240"/>
      <c r="O50" s="146"/>
      <c r="Q50" s="146"/>
      <c r="S50" s="63"/>
      <c r="U50" s="40"/>
      <c r="V50" s="242"/>
      <c r="W50" s="5"/>
      <c r="X50" s="5"/>
      <c r="Y50" s="5"/>
      <c r="Z50" s="5"/>
      <c r="AA50" s="5"/>
      <c r="AB50" s="5"/>
      <c r="AC50" s="5"/>
      <c r="AD50" s="5"/>
      <c r="AE50" s="5"/>
      <c r="AF50" s="5"/>
    </row>
    <row r="51" spans="1:32" customFormat="1" ht="19.899999999999999" customHeight="1" x14ac:dyDescent="0.35">
      <c r="A51" s="5"/>
      <c r="B51" s="5"/>
      <c r="C51" s="5"/>
      <c r="D51" s="23"/>
      <c r="E51" s="23"/>
      <c r="F51" s="5"/>
      <c r="G51" s="40"/>
      <c r="H51" s="40"/>
      <c r="I51" s="5"/>
      <c r="J51" s="40"/>
      <c r="K51" s="40"/>
      <c r="M51" s="240"/>
      <c r="O51" s="146"/>
      <c r="Q51" s="146"/>
      <c r="S51" s="63"/>
      <c r="U51" s="40"/>
      <c r="V51" s="242"/>
      <c r="W51" s="5"/>
      <c r="X51" s="5"/>
      <c r="Y51" s="5"/>
      <c r="Z51" s="5"/>
      <c r="AA51" s="5"/>
      <c r="AB51" s="5"/>
      <c r="AC51" s="5"/>
      <c r="AD51" s="5"/>
      <c r="AE51" s="5"/>
      <c r="AF51" s="5"/>
    </row>
    <row r="52" spans="1:32" customFormat="1" ht="19.899999999999999" customHeight="1" x14ac:dyDescent="0.35">
      <c r="A52" s="5"/>
      <c r="B52" s="5"/>
      <c r="C52" s="5"/>
      <c r="D52" s="23"/>
      <c r="E52" s="23"/>
      <c r="F52" s="5"/>
      <c r="G52" s="40"/>
      <c r="H52" s="40"/>
      <c r="I52" s="5"/>
      <c r="J52" s="40"/>
      <c r="K52" s="40"/>
      <c r="M52" s="240"/>
      <c r="O52" s="146"/>
      <c r="Q52" s="146"/>
      <c r="S52" s="63"/>
      <c r="U52" s="40"/>
      <c r="V52" s="242"/>
      <c r="W52" s="5"/>
      <c r="X52" s="5"/>
      <c r="Y52" s="5"/>
      <c r="Z52" s="5"/>
      <c r="AA52" s="5"/>
      <c r="AB52" s="5"/>
      <c r="AC52" s="5"/>
      <c r="AD52" s="5"/>
      <c r="AE52" s="5"/>
      <c r="AF52" s="5"/>
    </row>
    <row r="53" spans="1:32" customFormat="1" ht="19.899999999999999" customHeight="1" x14ac:dyDescent="0.35">
      <c r="A53" s="5"/>
      <c r="B53" s="5"/>
      <c r="C53" s="5"/>
      <c r="D53" s="23"/>
      <c r="E53" s="23"/>
      <c r="F53" s="5"/>
      <c r="G53" s="40"/>
      <c r="H53" s="40"/>
      <c r="I53" s="5"/>
      <c r="J53" s="40"/>
      <c r="K53" s="40"/>
      <c r="M53" s="240"/>
      <c r="O53" s="146"/>
      <c r="Q53" s="146"/>
      <c r="S53" s="63"/>
      <c r="U53" s="40"/>
      <c r="V53" s="242"/>
      <c r="W53" s="5"/>
      <c r="X53" s="5"/>
      <c r="Y53" s="5"/>
      <c r="Z53" s="5"/>
      <c r="AA53" s="5"/>
      <c r="AB53" s="5"/>
      <c r="AC53" s="5"/>
      <c r="AD53" s="5"/>
      <c r="AE53" s="5"/>
      <c r="AF53" s="5"/>
    </row>
    <row r="54" spans="1:32" customFormat="1" ht="19.899999999999999" customHeight="1" x14ac:dyDescent="0.35">
      <c r="A54" s="5"/>
      <c r="B54" s="5"/>
      <c r="C54" s="5"/>
      <c r="D54" s="23"/>
      <c r="E54" s="23"/>
      <c r="F54" s="5"/>
      <c r="G54" s="40"/>
      <c r="H54" s="40"/>
      <c r="I54" s="5"/>
      <c r="J54" s="40"/>
      <c r="K54" s="40"/>
      <c r="M54" s="240"/>
      <c r="O54" s="146"/>
      <c r="Q54" s="146"/>
      <c r="S54" s="63"/>
      <c r="U54" s="40"/>
      <c r="V54" s="242"/>
      <c r="W54" s="5"/>
      <c r="X54" s="5"/>
      <c r="Y54" s="5"/>
      <c r="Z54" s="5"/>
      <c r="AA54" s="5"/>
      <c r="AB54" s="5"/>
      <c r="AC54" s="5"/>
      <c r="AD54" s="5"/>
      <c r="AE54" s="5"/>
      <c r="AF54" s="5"/>
    </row>
    <row r="55" spans="1:32" customFormat="1" ht="19.899999999999999" customHeight="1" x14ac:dyDescent="0.35">
      <c r="A55" s="5"/>
      <c r="B55" s="5"/>
      <c r="C55" s="5"/>
      <c r="D55" s="23"/>
      <c r="E55" s="23"/>
      <c r="F55" s="5"/>
      <c r="G55" s="40"/>
      <c r="H55" s="40"/>
      <c r="I55" s="5"/>
      <c r="J55" s="40"/>
      <c r="K55" s="40"/>
      <c r="M55" s="240"/>
      <c r="O55" s="146"/>
      <c r="Q55" s="146"/>
      <c r="S55" s="63"/>
      <c r="U55" s="40"/>
      <c r="V55" s="242"/>
      <c r="W55" s="5"/>
      <c r="X55" s="5"/>
      <c r="Y55" s="5"/>
      <c r="Z55" s="5"/>
      <c r="AA55" s="5"/>
      <c r="AB55" s="5"/>
      <c r="AC55" s="5"/>
      <c r="AD55" s="5"/>
      <c r="AE55" s="5"/>
      <c r="AF55" s="5"/>
    </row>
    <row r="56" spans="1:32" customFormat="1" ht="19.899999999999999" customHeight="1" x14ac:dyDescent="0.35">
      <c r="A56" s="5"/>
      <c r="B56" s="5"/>
      <c r="C56" s="5"/>
      <c r="D56" s="23"/>
      <c r="E56" s="23"/>
      <c r="F56" s="5"/>
      <c r="G56" s="40"/>
      <c r="H56" s="40"/>
      <c r="I56" s="5"/>
      <c r="J56" s="40"/>
      <c r="K56" s="40"/>
      <c r="M56" s="240"/>
      <c r="O56" s="146"/>
      <c r="Q56" s="146"/>
      <c r="S56" s="63"/>
      <c r="U56" s="40"/>
      <c r="V56" s="242"/>
      <c r="W56" s="5"/>
      <c r="X56" s="5"/>
      <c r="Y56" s="5"/>
      <c r="Z56" s="5"/>
      <c r="AA56" s="5"/>
      <c r="AB56" s="5"/>
      <c r="AC56" s="5"/>
      <c r="AD56" s="5"/>
      <c r="AE56" s="5"/>
      <c r="AF56" s="5"/>
    </row>
    <row r="57" spans="1:32" customFormat="1" ht="19.899999999999999" customHeight="1" x14ac:dyDescent="0.35">
      <c r="A57" s="5"/>
      <c r="B57" s="5"/>
      <c r="C57" s="5"/>
      <c r="D57" s="23"/>
      <c r="E57" s="23"/>
      <c r="F57" s="5"/>
      <c r="G57" s="40"/>
      <c r="H57" s="40"/>
      <c r="I57" s="5"/>
      <c r="J57" s="40"/>
      <c r="K57" s="40"/>
      <c r="M57" s="240"/>
      <c r="O57" s="146"/>
      <c r="Q57" s="146"/>
      <c r="S57" s="63"/>
      <c r="U57" s="40"/>
      <c r="V57" s="242"/>
      <c r="W57" s="5"/>
      <c r="X57" s="5"/>
      <c r="Y57" s="5"/>
      <c r="Z57" s="5"/>
      <c r="AA57" s="5"/>
      <c r="AB57" s="5"/>
      <c r="AC57" s="5"/>
      <c r="AD57" s="5"/>
      <c r="AE57" s="5"/>
      <c r="AF57" s="5"/>
    </row>
    <row r="58" spans="1:32" customFormat="1" ht="19.899999999999999" customHeight="1" x14ac:dyDescent="0.35">
      <c r="A58" s="5"/>
      <c r="B58" s="5"/>
      <c r="C58" s="5"/>
      <c r="D58" s="23"/>
      <c r="E58" s="23"/>
      <c r="F58" s="5"/>
      <c r="G58" s="40"/>
      <c r="H58" s="40"/>
      <c r="I58" s="5"/>
      <c r="J58" s="40"/>
      <c r="K58" s="40"/>
      <c r="M58" s="240"/>
      <c r="O58" s="146"/>
      <c r="Q58" s="146"/>
      <c r="S58" s="63"/>
      <c r="U58" s="40"/>
      <c r="V58" s="242"/>
      <c r="W58" s="5"/>
      <c r="X58" s="5"/>
      <c r="Y58" s="5"/>
      <c r="Z58" s="5"/>
      <c r="AA58" s="5"/>
      <c r="AB58" s="5"/>
      <c r="AC58" s="5"/>
      <c r="AD58" s="5"/>
      <c r="AE58" s="5"/>
      <c r="AF58" s="5"/>
    </row>
    <row r="59" spans="1:32" customFormat="1" ht="19.899999999999999" customHeight="1" x14ac:dyDescent="0.35">
      <c r="A59" s="5"/>
      <c r="B59" s="5"/>
      <c r="C59" s="5"/>
      <c r="D59" s="23"/>
      <c r="E59" s="23"/>
      <c r="F59" s="5"/>
      <c r="G59" s="40"/>
      <c r="H59" s="40"/>
      <c r="I59" s="5"/>
      <c r="J59" s="40"/>
      <c r="K59" s="40"/>
      <c r="M59" s="240"/>
      <c r="O59" s="146"/>
      <c r="Q59" s="146"/>
      <c r="S59" s="63"/>
      <c r="U59" s="40"/>
      <c r="V59" s="242"/>
      <c r="W59" s="5"/>
      <c r="X59" s="5"/>
      <c r="Y59" s="5"/>
      <c r="Z59" s="5"/>
      <c r="AA59" s="5"/>
      <c r="AB59" s="5"/>
      <c r="AC59" s="5"/>
      <c r="AD59" s="5"/>
      <c r="AE59" s="5"/>
      <c r="AF59" s="5"/>
    </row>
    <row r="60" spans="1:32" customFormat="1" ht="19.899999999999999" customHeight="1" x14ac:dyDescent="0.35">
      <c r="A60" s="5"/>
      <c r="B60" s="5"/>
      <c r="C60" s="5"/>
      <c r="D60" s="23"/>
      <c r="E60" s="23"/>
      <c r="F60" s="5"/>
      <c r="G60" s="40"/>
      <c r="H60" s="40"/>
      <c r="I60" s="5"/>
      <c r="J60" s="40"/>
      <c r="K60" s="40"/>
      <c r="M60" s="240"/>
      <c r="O60" s="146"/>
      <c r="Q60" s="146"/>
      <c r="S60" s="63"/>
      <c r="U60" s="40"/>
      <c r="V60" s="242"/>
      <c r="W60" s="5"/>
      <c r="X60" s="5"/>
      <c r="Y60" s="5"/>
      <c r="Z60" s="5"/>
      <c r="AA60" s="5"/>
      <c r="AB60" s="5"/>
      <c r="AC60" s="5"/>
      <c r="AD60" s="5"/>
      <c r="AE60" s="5"/>
      <c r="AF60" s="5"/>
    </row>
    <row r="61" spans="1:32" customFormat="1" ht="19.899999999999999" customHeight="1" x14ac:dyDescent="0.35">
      <c r="A61" s="5"/>
      <c r="B61" s="5"/>
      <c r="C61" s="5"/>
      <c r="D61" s="23"/>
      <c r="E61" s="23"/>
      <c r="F61" s="5"/>
      <c r="G61" s="40"/>
      <c r="H61" s="40"/>
      <c r="I61" s="5"/>
      <c r="J61" s="40"/>
      <c r="K61" s="40"/>
      <c r="M61" s="240"/>
      <c r="O61" s="146"/>
      <c r="Q61" s="146"/>
      <c r="S61" s="63"/>
      <c r="U61" s="40"/>
      <c r="V61" s="242"/>
      <c r="W61" s="5"/>
      <c r="X61" s="5"/>
      <c r="Y61" s="5"/>
      <c r="Z61" s="5"/>
      <c r="AA61" s="5"/>
      <c r="AB61" s="5"/>
      <c r="AC61" s="5"/>
      <c r="AD61" s="5"/>
      <c r="AE61" s="5"/>
      <c r="AF61" s="5"/>
    </row>
    <row r="62" spans="1:32" customFormat="1" ht="19.899999999999999" customHeight="1" x14ac:dyDescent="0.35">
      <c r="A62" s="5"/>
      <c r="B62" s="5"/>
      <c r="C62" s="5"/>
      <c r="D62" s="23"/>
      <c r="E62" s="23"/>
      <c r="F62" s="5"/>
      <c r="G62" s="40"/>
      <c r="H62" s="40"/>
      <c r="I62" s="5"/>
      <c r="J62" s="40"/>
      <c r="K62" s="40"/>
      <c r="M62" s="240"/>
      <c r="O62" s="146"/>
      <c r="Q62" s="146"/>
      <c r="S62" s="63"/>
      <c r="U62" s="40"/>
      <c r="V62" s="242"/>
      <c r="W62" s="5"/>
      <c r="X62" s="5"/>
      <c r="Y62" s="5"/>
      <c r="Z62" s="5"/>
      <c r="AA62" s="5"/>
      <c r="AB62" s="5"/>
      <c r="AC62" s="5"/>
      <c r="AD62" s="5"/>
      <c r="AE62" s="5"/>
      <c r="AF62" s="5"/>
    </row>
    <row r="63" spans="1:32" customFormat="1" ht="19.899999999999999" customHeight="1" x14ac:dyDescent="0.35">
      <c r="A63" s="5"/>
      <c r="B63" s="5"/>
      <c r="C63" s="5"/>
      <c r="D63" s="23"/>
      <c r="E63" s="23"/>
      <c r="F63" s="5"/>
      <c r="G63" s="40"/>
      <c r="H63" s="40"/>
      <c r="I63" s="5"/>
      <c r="J63" s="40"/>
      <c r="K63" s="40"/>
      <c r="M63" s="240"/>
      <c r="O63" s="146"/>
      <c r="Q63" s="146"/>
      <c r="S63" s="63"/>
      <c r="U63" s="40"/>
      <c r="V63" s="242"/>
      <c r="W63" s="5"/>
      <c r="X63" s="5"/>
      <c r="Y63" s="5"/>
      <c r="Z63" s="5"/>
      <c r="AA63" s="5"/>
      <c r="AB63" s="5"/>
      <c r="AC63" s="5"/>
      <c r="AD63" s="5"/>
      <c r="AE63" s="5"/>
      <c r="AF63" s="5"/>
    </row>
    <row r="64" spans="1:32" customFormat="1" ht="19.899999999999999" customHeight="1" x14ac:dyDescent="0.35">
      <c r="A64" s="5"/>
      <c r="B64" s="5"/>
      <c r="C64" s="5"/>
      <c r="D64" s="23"/>
      <c r="E64" s="23"/>
      <c r="F64" s="5"/>
      <c r="G64" s="40"/>
      <c r="H64" s="40"/>
      <c r="I64" s="5"/>
      <c r="J64" s="40"/>
      <c r="K64" s="40"/>
      <c r="M64" s="240"/>
      <c r="O64" s="146"/>
      <c r="Q64" s="146"/>
      <c r="S64" s="63"/>
      <c r="U64" s="40"/>
      <c r="V64" s="242"/>
      <c r="W64" s="5"/>
      <c r="X64" s="5"/>
      <c r="Y64" s="5"/>
      <c r="Z64" s="5"/>
      <c r="AA64" s="5"/>
      <c r="AB64" s="5"/>
      <c r="AC64" s="5"/>
      <c r="AD64" s="5"/>
      <c r="AE64" s="5"/>
      <c r="AF64" s="5"/>
    </row>
    <row r="65" spans="1:32" customFormat="1" ht="19.899999999999999" customHeight="1" x14ac:dyDescent="0.35">
      <c r="A65" s="5"/>
      <c r="B65" s="5"/>
      <c r="C65" s="5"/>
      <c r="D65" s="23"/>
      <c r="E65" s="23"/>
      <c r="F65" s="5"/>
      <c r="G65" s="40"/>
      <c r="H65" s="40"/>
      <c r="I65" s="5"/>
      <c r="J65" s="40"/>
      <c r="K65" s="40"/>
      <c r="M65" s="240"/>
      <c r="O65" s="146"/>
      <c r="Q65" s="146"/>
      <c r="S65" s="63"/>
      <c r="U65" s="40"/>
      <c r="V65" s="242"/>
      <c r="W65" s="5"/>
      <c r="X65" s="5"/>
      <c r="Y65" s="5"/>
      <c r="Z65" s="5"/>
      <c r="AA65" s="5"/>
      <c r="AB65" s="5"/>
      <c r="AC65" s="5"/>
      <c r="AD65" s="5"/>
      <c r="AE65" s="5"/>
      <c r="AF65" s="5"/>
    </row>
    <row r="66" spans="1:32" customFormat="1" ht="19.899999999999999" customHeight="1" x14ac:dyDescent="0.35">
      <c r="A66" s="5"/>
      <c r="B66" s="5"/>
      <c r="C66" s="5"/>
      <c r="D66" s="23"/>
      <c r="E66" s="23"/>
      <c r="F66" s="5"/>
      <c r="G66" s="40"/>
      <c r="H66" s="40"/>
      <c r="I66" s="5"/>
      <c r="J66" s="40"/>
      <c r="K66" s="40"/>
      <c r="M66" s="240"/>
      <c r="O66" s="146"/>
      <c r="Q66" s="146"/>
      <c r="S66" s="63"/>
      <c r="U66" s="40"/>
      <c r="V66" s="242"/>
      <c r="W66" s="5"/>
      <c r="X66" s="5"/>
      <c r="Y66" s="5"/>
      <c r="Z66" s="5"/>
      <c r="AA66" s="5"/>
      <c r="AB66" s="5"/>
      <c r="AC66" s="5"/>
      <c r="AD66" s="5"/>
      <c r="AE66" s="5"/>
      <c r="AF66" s="5"/>
    </row>
    <row r="67" spans="1:32" customFormat="1" ht="19.899999999999999" customHeight="1" x14ac:dyDescent="0.35">
      <c r="A67" s="5"/>
      <c r="B67" s="5"/>
      <c r="C67" s="5"/>
      <c r="D67" s="23"/>
      <c r="E67" s="23"/>
      <c r="F67" s="5"/>
      <c r="G67" s="40"/>
      <c r="H67" s="40"/>
      <c r="I67" s="5"/>
      <c r="J67" s="40"/>
      <c r="K67" s="40"/>
      <c r="M67" s="240"/>
      <c r="O67" s="146"/>
      <c r="Q67" s="146"/>
      <c r="S67" s="63"/>
      <c r="U67" s="40"/>
      <c r="V67" s="242"/>
      <c r="W67" s="5"/>
      <c r="X67" s="5"/>
      <c r="Y67" s="5"/>
      <c r="Z67" s="5"/>
      <c r="AA67" s="5"/>
      <c r="AB67" s="5"/>
      <c r="AC67" s="5"/>
      <c r="AD67" s="5"/>
      <c r="AE67" s="5"/>
      <c r="AF67" s="5"/>
    </row>
    <row r="68" spans="1:32" customFormat="1" ht="19.899999999999999" customHeight="1" x14ac:dyDescent="0.35">
      <c r="A68" s="5"/>
      <c r="B68" s="5"/>
      <c r="C68" s="5"/>
      <c r="D68" s="23"/>
      <c r="E68" s="23"/>
      <c r="F68" s="5"/>
      <c r="G68" s="40"/>
      <c r="H68" s="40"/>
      <c r="I68" s="5"/>
      <c r="J68" s="40"/>
      <c r="K68" s="40"/>
      <c r="M68" s="240"/>
      <c r="O68" s="146"/>
      <c r="Q68" s="146"/>
      <c r="S68" s="63"/>
      <c r="U68" s="40"/>
      <c r="V68" s="242"/>
      <c r="W68" s="5"/>
      <c r="X68" s="5"/>
      <c r="Y68" s="5"/>
      <c r="Z68" s="5"/>
      <c r="AA68" s="5"/>
      <c r="AB68" s="5"/>
      <c r="AC68" s="5"/>
      <c r="AD68" s="5"/>
      <c r="AE68" s="5"/>
      <c r="AF68" s="5"/>
    </row>
    <row r="69" spans="1:32" customFormat="1" ht="19.899999999999999" customHeight="1" x14ac:dyDescent="0.35">
      <c r="A69" s="5"/>
      <c r="B69" s="5"/>
      <c r="C69" s="5"/>
      <c r="D69" s="23"/>
      <c r="E69" s="23"/>
      <c r="F69" s="5"/>
      <c r="G69" s="40"/>
      <c r="H69" s="40"/>
      <c r="I69" s="5"/>
      <c r="J69" s="40"/>
      <c r="K69" s="40"/>
      <c r="M69" s="240"/>
      <c r="O69" s="146"/>
      <c r="Q69" s="146"/>
      <c r="S69" s="63"/>
      <c r="U69" s="40"/>
      <c r="V69" s="242"/>
      <c r="W69" s="5"/>
      <c r="X69" s="5"/>
      <c r="Y69" s="5"/>
      <c r="Z69" s="5"/>
      <c r="AA69" s="5"/>
      <c r="AB69" s="5"/>
      <c r="AC69" s="5"/>
      <c r="AD69" s="5"/>
      <c r="AE69" s="5"/>
      <c r="AF69" s="5"/>
    </row>
    <row r="70" spans="1:32" customFormat="1" ht="19.899999999999999" customHeight="1" x14ac:dyDescent="0.35">
      <c r="A70" s="5"/>
      <c r="B70" s="5"/>
      <c r="C70" s="5"/>
      <c r="D70" s="23"/>
      <c r="E70" s="23"/>
      <c r="F70" s="5"/>
      <c r="G70" s="40"/>
      <c r="H70" s="40"/>
      <c r="I70" s="5"/>
      <c r="J70" s="40"/>
      <c r="K70" s="40"/>
      <c r="M70" s="240"/>
      <c r="O70" s="146"/>
      <c r="Q70" s="146"/>
      <c r="S70" s="63"/>
      <c r="U70" s="40"/>
      <c r="V70" s="242"/>
      <c r="W70" s="5"/>
      <c r="X70" s="5"/>
      <c r="Y70" s="5"/>
      <c r="Z70" s="5"/>
      <c r="AA70" s="5"/>
      <c r="AB70" s="5"/>
      <c r="AC70" s="5"/>
      <c r="AD70" s="5"/>
      <c r="AE70" s="5"/>
      <c r="AF70" s="5"/>
    </row>
    <row r="71" spans="1:32" customFormat="1" ht="19.899999999999999" customHeight="1" x14ac:dyDescent="0.35">
      <c r="A71" s="5"/>
      <c r="B71" s="5"/>
      <c r="C71" s="5"/>
      <c r="D71" s="23"/>
      <c r="E71" s="23"/>
      <c r="F71" s="5"/>
      <c r="G71" s="40"/>
      <c r="H71" s="40"/>
      <c r="I71" s="5"/>
      <c r="J71" s="40"/>
      <c r="K71" s="40"/>
      <c r="M71" s="240"/>
      <c r="O71" s="146"/>
      <c r="Q71" s="146"/>
      <c r="S71" s="63"/>
      <c r="U71" s="40"/>
      <c r="V71" s="242"/>
      <c r="W71" s="5"/>
      <c r="X71" s="5"/>
      <c r="Y71" s="5"/>
      <c r="Z71" s="5"/>
      <c r="AA71" s="5"/>
      <c r="AB71" s="5"/>
      <c r="AC71" s="5"/>
      <c r="AD71" s="5"/>
      <c r="AE71" s="5"/>
      <c r="AF71" s="5"/>
    </row>
    <row r="72" spans="1:32" customFormat="1" ht="19.899999999999999" customHeight="1" x14ac:dyDescent="0.35">
      <c r="A72" s="5"/>
      <c r="B72" s="5"/>
      <c r="C72" s="5"/>
      <c r="D72" s="23"/>
      <c r="E72" s="23"/>
      <c r="F72" s="5"/>
      <c r="G72" s="40"/>
      <c r="H72" s="40"/>
      <c r="I72" s="5"/>
      <c r="J72" s="40"/>
      <c r="K72" s="40"/>
      <c r="M72" s="240"/>
      <c r="O72" s="146"/>
      <c r="Q72" s="146"/>
      <c r="S72" s="63"/>
      <c r="U72" s="40"/>
      <c r="V72" s="242"/>
      <c r="W72" s="5"/>
      <c r="X72" s="5"/>
      <c r="Y72" s="5"/>
      <c r="Z72" s="5"/>
      <c r="AA72" s="5"/>
      <c r="AB72" s="5"/>
      <c r="AC72" s="5"/>
      <c r="AD72" s="5"/>
      <c r="AE72" s="5"/>
      <c r="AF72" s="5"/>
    </row>
    <row r="73" spans="1:32" customFormat="1" ht="19.899999999999999" customHeight="1" x14ac:dyDescent="0.35">
      <c r="A73" s="5"/>
      <c r="B73" s="5"/>
      <c r="C73" s="5"/>
      <c r="D73" s="23"/>
      <c r="E73" s="23"/>
      <c r="F73" s="5"/>
      <c r="G73" s="40"/>
      <c r="H73" s="40"/>
      <c r="I73" s="5"/>
      <c r="J73" s="40"/>
      <c r="K73" s="40"/>
      <c r="M73" s="240"/>
      <c r="O73" s="146"/>
      <c r="Q73" s="146"/>
      <c r="S73" s="63"/>
      <c r="U73" s="40"/>
      <c r="V73" s="242"/>
      <c r="W73" s="5"/>
      <c r="X73" s="5"/>
      <c r="Y73" s="5"/>
      <c r="Z73" s="5"/>
      <c r="AA73" s="5"/>
      <c r="AB73" s="5"/>
      <c r="AC73" s="5"/>
      <c r="AD73" s="5"/>
      <c r="AE73" s="5"/>
      <c r="AF73" s="5"/>
    </row>
    <row r="74" spans="1:32" customFormat="1" ht="19.899999999999999" customHeight="1" x14ac:dyDescent="0.35">
      <c r="A74" s="5"/>
      <c r="B74" s="5"/>
      <c r="C74" s="5"/>
      <c r="D74" s="23"/>
      <c r="E74" s="23"/>
      <c r="F74" s="5"/>
      <c r="G74" s="40"/>
      <c r="H74" s="40"/>
      <c r="I74" s="5"/>
      <c r="J74" s="40"/>
      <c r="K74" s="40"/>
      <c r="M74" s="240"/>
      <c r="O74" s="146"/>
      <c r="Q74" s="146"/>
      <c r="S74" s="63"/>
      <c r="U74" s="40"/>
      <c r="V74" s="242"/>
      <c r="W74" s="5"/>
      <c r="X74" s="5"/>
      <c r="Y74" s="5"/>
      <c r="Z74" s="5"/>
      <c r="AA74" s="5"/>
      <c r="AB74" s="5"/>
      <c r="AC74" s="5"/>
      <c r="AD74" s="5"/>
      <c r="AE74" s="5"/>
      <c r="AF74" s="5"/>
    </row>
    <row r="75" spans="1:32" customFormat="1" ht="19.899999999999999" customHeight="1" x14ac:dyDescent="0.35">
      <c r="A75" s="5"/>
      <c r="B75" s="5"/>
      <c r="C75" s="5"/>
      <c r="D75" s="23"/>
      <c r="E75" s="23"/>
      <c r="F75" s="5"/>
      <c r="G75" s="40"/>
      <c r="H75" s="40"/>
      <c r="I75" s="5"/>
      <c r="J75" s="40"/>
      <c r="K75" s="40"/>
      <c r="M75" s="240"/>
      <c r="O75" s="146"/>
      <c r="Q75" s="146"/>
      <c r="S75" s="63"/>
      <c r="U75" s="40"/>
      <c r="V75" s="242"/>
      <c r="W75" s="5"/>
      <c r="X75" s="5"/>
      <c r="Y75" s="5"/>
      <c r="Z75" s="5"/>
      <c r="AA75" s="5"/>
      <c r="AB75" s="5"/>
      <c r="AC75" s="5"/>
      <c r="AD75" s="5"/>
      <c r="AE75" s="5"/>
      <c r="AF75" s="5"/>
    </row>
    <row r="76" spans="1:32" customFormat="1" ht="19.899999999999999" customHeight="1" x14ac:dyDescent="0.35">
      <c r="A76" s="5"/>
      <c r="B76" s="5"/>
      <c r="C76" s="5"/>
      <c r="D76" s="23"/>
      <c r="E76" s="23"/>
      <c r="F76" s="5"/>
      <c r="G76" s="40"/>
      <c r="H76" s="40"/>
      <c r="I76" s="5"/>
      <c r="J76" s="40"/>
      <c r="K76" s="40"/>
      <c r="M76" s="240"/>
      <c r="O76" s="146"/>
      <c r="Q76" s="146"/>
      <c r="S76" s="63"/>
      <c r="U76" s="40"/>
      <c r="V76" s="242"/>
      <c r="W76" s="5"/>
      <c r="X76" s="5"/>
      <c r="Y76" s="5"/>
      <c r="Z76" s="5"/>
      <c r="AA76" s="5"/>
      <c r="AB76" s="5"/>
      <c r="AC76" s="5"/>
      <c r="AD76" s="5"/>
      <c r="AE76" s="5"/>
      <c r="AF76" s="5"/>
    </row>
    <row r="77" spans="1:32" customFormat="1" ht="19.899999999999999" customHeight="1" x14ac:dyDescent="0.35">
      <c r="A77" s="5"/>
      <c r="B77" s="5"/>
      <c r="C77" s="5"/>
      <c r="D77" s="23"/>
      <c r="E77" s="23"/>
      <c r="F77" s="5"/>
      <c r="G77" s="40"/>
      <c r="H77" s="40"/>
      <c r="I77" s="5"/>
      <c r="J77" s="40"/>
      <c r="K77" s="40"/>
      <c r="M77" s="240"/>
      <c r="O77" s="146"/>
      <c r="Q77" s="146"/>
      <c r="S77" s="63"/>
      <c r="U77" s="40"/>
      <c r="V77" s="242"/>
      <c r="W77" s="5"/>
      <c r="X77" s="5"/>
      <c r="Y77" s="5"/>
      <c r="Z77" s="5"/>
      <c r="AA77" s="5"/>
      <c r="AB77" s="5"/>
      <c r="AC77" s="5"/>
      <c r="AD77" s="5"/>
      <c r="AE77" s="5"/>
      <c r="AF77" s="5"/>
    </row>
    <row r="78" spans="1:32" customFormat="1" ht="19.899999999999999" customHeight="1" x14ac:dyDescent="0.35">
      <c r="A78" s="5"/>
      <c r="B78" s="5"/>
      <c r="C78" s="5"/>
      <c r="D78" s="23"/>
      <c r="E78" s="23"/>
      <c r="F78" s="5"/>
      <c r="G78" s="40"/>
      <c r="H78" s="40"/>
      <c r="I78" s="5"/>
      <c r="J78" s="40"/>
      <c r="K78" s="40"/>
      <c r="M78" s="240"/>
      <c r="O78" s="146"/>
      <c r="Q78" s="146"/>
      <c r="S78" s="63"/>
      <c r="U78" s="40"/>
      <c r="V78" s="242"/>
      <c r="W78" s="5"/>
      <c r="X78" s="5"/>
      <c r="Y78" s="5"/>
      <c r="Z78" s="5"/>
      <c r="AA78" s="5"/>
      <c r="AB78" s="5"/>
      <c r="AC78" s="5"/>
      <c r="AD78" s="5"/>
      <c r="AE78" s="5"/>
      <c r="AF78" s="5"/>
    </row>
    <row r="79" spans="1:32" customFormat="1" ht="19.899999999999999" customHeight="1" x14ac:dyDescent="0.35">
      <c r="A79" s="5"/>
      <c r="B79" s="5"/>
      <c r="C79" s="5"/>
      <c r="D79" s="23"/>
      <c r="E79" s="23"/>
      <c r="F79" s="5"/>
      <c r="G79" s="40"/>
      <c r="H79" s="40"/>
      <c r="I79" s="5"/>
      <c r="J79" s="40"/>
      <c r="K79" s="40"/>
      <c r="M79" s="240"/>
      <c r="O79" s="146"/>
      <c r="Q79" s="146"/>
      <c r="S79" s="63"/>
      <c r="U79" s="40"/>
      <c r="V79" s="242"/>
      <c r="W79" s="5"/>
      <c r="X79" s="5"/>
      <c r="Y79" s="5"/>
      <c r="Z79" s="5"/>
      <c r="AA79" s="5"/>
      <c r="AB79" s="5"/>
      <c r="AC79" s="5"/>
      <c r="AD79" s="5"/>
      <c r="AE79" s="5"/>
      <c r="AF79" s="5"/>
    </row>
    <row r="80" spans="1:32" customFormat="1" ht="19.899999999999999" customHeight="1" x14ac:dyDescent="0.35">
      <c r="A80" s="5"/>
      <c r="B80" s="5"/>
      <c r="C80" s="5"/>
      <c r="D80" s="23"/>
      <c r="E80" s="23"/>
      <c r="F80" s="5"/>
      <c r="G80" s="40"/>
      <c r="H80" s="40"/>
      <c r="I80" s="5"/>
      <c r="J80" s="40"/>
      <c r="K80" s="40"/>
      <c r="M80" s="240"/>
      <c r="O80" s="146"/>
      <c r="Q80" s="146"/>
      <c r="S80" s="63"/>
      <c r="U80" s="40"/>
      <c r="V80" s="242"/>
      <c r="W80" s="5"/>
      <c r="X80" s="5"/>
      <c r="Y80" s="5"/>
      <c r="Z80" s="5"/>
      <c r="AA80" s="5"/>
      <c r="AB80" s="5"/>
      <c r="AC80" s="5"/>
      <c r="AD80" s="5"/>
      <c r="AE80" s="5"/>
      <c r="AF80" s="5"/>
    </row>
    <row r="81" spans="1:32" customFormat="1" ht="19.899999999999999" customHeight="1" x14ac:dyDescent="0.35">
      <c r="A81" s="5"/>
      <c r="B81" s="5"/>
      <c r="C81" s="5"/>
      <c r="D81" s="23"/>
      <c r="E81" s="23"/>
      <c r="F81" s="5"/>
      <c r="G81" s="40"/>
      <c r="H81" s="40"/>
      <c r="I81" s="5"/>
      <c r="J81" s="40"/>
      <c r="K81" s="40"/>
      <c r="M81" s="240"/>
      <c r="O81" s="146"/>
      <c r="Q81" s="146"/>
      <c r="S81" s="63"/>
      <c r="U81" s="40"/>
      <c r="V81" s="242"/>
      <c r="W81" s="5"/>
      <c r="X81" s="5"/>
      <c r="Y81" s="5"/>
      <c r="Z81" s="5"/>
      <c r="AA81" s="5"/>
      <c r="AB81" s="5"/>
      <c r="AC81" s="5"/>
      <c r="AD81" s="5"/>
      <c r="AE81" s="5"/>
      <c r="AF81" s="5"/>
    </row>
    <row r="82" spans="1:32" customFormat="1" ht="19.899999999999999" customHeight="1" x14ac:dyDescent="0.35">
      <c r="A82" s="5"/>
      <c r="B82" s="5"/>
      <c r="C82" s="5"/>
      <c r="D82" s="23"/>
      <c r="E82" s="23"/>
      <c r="F82" s="5"/>
      <c r="G82" s="40"/>
      <c r="H82" s="40"/>
      <c r="I82" s="5"/>
      <c r="J82" s="40"/>
      <c r="K82" s="40"/>
      <c r="M82" s="240"/>
      <c r="O82" s="146"/>
      <c r="Q82" s="146"/>
      <c r="S82" s="63"/>
      <c r="U82" s="40"/>
      <c r="V82" s="242"/>
      <c r="W82" s="5"/>
      <c r="X82" s="5"/>
      <c r="Y82" s="5"/>
      <c r="Z82" s="5"/>
      <c r="AA82" s="5"/>
      <c r="AB82" s="5"/>
      <c r="AC82" s="5"/>
      <c r="AD82" s="5"/>
      <c r="AE82" s="5"/>
      <c r="AF82" s="5"/>
    </row>
    <row r="83" spans="1:32" customFormat="1" ht="19.899999999999999" customHeight="1" x14ac:dyDescent="0.35">
      <c r="A83" s="5"/>
      <c r="B83" s="5"/>
      <c r="C83" s="5"/>
      <c r="D83" s="23"/>
      <c r="E83" s="23"/>
      <c r="F83" s="5"/>
      <c r="G83" s="40"/>
      <c r="H83" s="40"/>
      <c r="I83" s="5"/>
      <c r="J83" s="40"/>
      <c r="K83" s="40"/>
      <c r="M83" s="240"/>
      <c r="O83" s="146"/>
      <c r="Q83" s="146"/>
      <c r="S83" s="63"/>
      <c r="U83" s="40"/>
      <c r="V83" s="242"/>
      <c r="W83" s="5"/>
      <c r="X83" s="5"/>
      <c r="Y83" s="5"/>
      <c r="Z83" s="5"/>
      <c r="AA83" s="5"/>
      <c r="AB83" s="5"/>
      <c r="AC83" s="5"/>
      <c r="AD83" s="5"/>
      <c r="AE83" s="5"/>
      <c r="AF83" s="5"/>
    </row>
    <row r="84" spans="1:32" customFormat="1" ht="19.899999999999999" customHeight="1" x14ac:dyDescent="0.35">
      <c r="A84" s="5"/>
      <c r="B84" s="5"/>
      <c r="C84" s="5"/>
      <c r="D84" s="23"/>
      <c r="E84" s="23"/>
      <c r="F84" s="5"/>
      <c r="G84" s="40"/>
      <c r="H84" s="40"/>
      <c r="I84" s="5"/>
      <c r="J84" s="40"/>
      <c r="K84" s="40"/>
      <c r="M84" s="240"/>
      <c r="O84" s="146"/>
      <c r="Q84" s="146"/>
      <c r="S84" s="63"/>
      <c r="U84" s="40"/>
      <c r="V84" s="242"/>
      <c r="W84" s="5"/>
      <c r="X84" s="5"/>
      <c r="Y84" s="5"/>
      <c r="Z84" s="5"/>
      <c r="AA84" s="5"/>
      <c r="AB84" s="5"/>
      <c r="AC84" s="5"/>
      <c r="AD84" s="5"/>
      <c r="AE84" s="5"/>
      <c r="AF84" s="5"/>
    </row>
    <row r="85" spans="1:32" customFormat="1" ht="19.899999999999999" customHeight="1" x14ac:dyDescent="0.35">
      <c r="A85" s="5"/>
      <c r="B85" s="5"/>
      <c r="C85" s="5"/>
      <c r="D85" s="23"/>
      <c r="E85" s="23"/>
      <c r="F85" s="5"/>
      <c r="G85" s="40"/>
      <c r="H85" s="40"/>
      <c r="I85" s="5"/>
      <c r="J85" s="40"/>
      <c r="K85" s="40"/>
      <c r="M85" s="240"/>
      <c r="O85" s="146"/>
      <c r="Q85" s="146"/>
      <c r="S85" s="63"/>
      <c r="U85" s="40"/>
      <c r="V85" s="242"/>
      <c r="W85" s="5"/>
      <c r="X85" s="5"/>
      <c r="Y85" s="5"/>
      <c r="Z85" s="5"/>
      <c r="AA85" s="5"/>
      <c r="AB85" s="5"/>
      <c r="AC85" s="5"/>
      <c r="AD85" s="5"/>
      <c r="AE85" s="5"/>
      <c r="AF85" s="5"/>
    </row>
    <row r="86" spans="1:32" customFormat="1" ht="19.899999999999999" customHeight="1" x14ac:dyDescent="0.35">
      <c r="A86" s="5"/>
      <c r="B86" s="5"/>
      <c r="C86" s="5"/>
      <c r="D86" s="23"/>
      <c r="E86" s="23"/>
      <c r="F86" s="5"/>
      <c r="G86" s="40"/>
      <c r="H86" s="40"/>
      <c r="I86" s="5"/>
      <c r="J86" s="40"/>
      <c r="K86" s="40"/>
      <c r="M86" s="240"/>
      <c r="O86" s="146"/>
      <c r="Q86" s="146"/>
      <c r="S86" s="63"/>
      <c r="U86" s="40"/>
      <c r="V86" s="242"/>
      <c r="W86" s="5"/>
      <c r="X86" s="5"/>
      <c r="Y86" s="5"/>
      <c r="Z86" s="5"/>
      <c r="AA86" s="5"/>
      <c r="AB86" s="5"/>
      <c r="AC86" s="5"/>
      <c r="AD86" s="5"/>
      <c r="AE86" s="5"/>
      <c r="AF86" s="5"/>
    </row>
    <row r="87" spans="1:32" customFormat="1" ht="19.899999999999999" customHeight="1" x14ac:dyDescent="0.35">
      <c r="A87" s="5"/>
      <c r="B87" s="5"/>
      <c r="C87" s="5"/>
      <c r="D87" s="23"/>
      <c r="E87" s="23"/>
      <c r="F87" s="5"/>
      <c r="G87" s="40"/>
      <c r="H87" s="40"/>
      <c r="I87" s="5"/>
      <c r="J87" s="40"/>
      <c r="K87" s="40"/>
      <c r="M87" s="240"/>
      <c r="O87" s="146"/>
      <c r="Q87" s="146"/>
      <c r="S87" s="63"/>
      <c r="U87" s="40"/>
      <c r="V87" s="242"/>
      <c r="W87" s="5"/>
      <c r="X87" s="5"/>
      <c r="Y87" s="5"/>
      <c r="Z87" s="5"/>
      <c r="AA87" s="5"/>
      <c r="AB87" s="5"/>
      <c r="AC87" s="5"/>
      <c r="AD87" s="5"/>
      <c r="AE87" s="5"/>
      <c r="AF87" s="5"/>
    </row>
    <row r="88" spans="1:32" customFormat="1" ht="19.899999999999999" customHeight="1" x14ac:dyDescent="0.35">
      <c r="A88" s="5"/>
      <c r="B88" s="5"/>
      <c r="C88" s="5"/>
      <c r="D88" s="23"/>
      <c r="E88" s="23"/>
      <c r="F88" s="5"/>
      <c r="G88" s="40"/>
      <c r="H88" s="40"/>
      <c r="I88" s="5"/>
      <c r="J88" s="40"/>
      <c r="K88" s="40"/>
      <c r="M88" s="240"/>
      <c r="O88" s="146"/>
      <c r="Q88" s="146"/>
      <c r="S88" s="63"/>
      <c r="U88" s="40"/>
      <c r="V88" s="242"/>
      <c r="W88" s="5"/>
      <c r="X88" s="5"/>
      <c r="Y88" s="5"/>
      <c r="Z88" s="5"/>
      <c r="AA88" s="5"/>
      <c r="AB88" s="5"/>
      <c r="AC88" s="5"/>
      <c r="AD88" s="5"/>
      <c r="AE88" s="5"/>
      <c r="AF88" s="5"/>
    </row>
    <row r="89" spans="1:32" customFormat="1" ht="19.899999999999999" customHeight="1" x14ac:dyDescent="0.35">
      <c r="A89" s="5"/>
      <c r="B89" s="5"/>
      <c r="C89" s="5"/>
      <c r="D89" s="23"/>
      <c r="E89" s="23"/>
      <c r="F89" s="5"/>
      <c r="G89" s="40"/>
      <c r="H89" s="40"/>
      <c r="I89" s="5"/>
      <c r="J89" s="40"/>
      <c r="K89" s="40"/>
      <c r="M89" s="240"/>
      <c r="O89" s="146"/>
      <c r="Q89" s="146"/>
      <c r="S89" s="63"/>
      <c r="U89" s="40"/>
      <c r="V89" s="242"/>
      <c r="W89" s="5"/>
      <c r="X89" s="5"/>
      <c r="Y89" s="5"/>
      <c r="Z89" s="5"/>
      <c r="AA89" s="5"/>
      <c r="AB89" s="5"/>
      <c r="AC89" s="5"/>
      <c r="AD89" s="5"/>
      <c r="AE89" s="5"/>
      <c r="AF89" s="5"/>
    </row>
    <row r="90" spans="1:32" customFormat="1" ht="19.899999999999999" customHeight="1" x14ac:dyDescent="0.35">
      <c r="A90" s="5"/>
      <c r="B90" s="5"/>
      <c r="C90" s="5"/>
      <c r="D90" s="23"/>
      <c r="E90" s="23"/>
      <c r="F90" s="5"/>
      <c r="G90" s="40"/>
      <c r="H90" s="40"/>
      <c r="I90" s="5"/>
      <c r="J90" s="40"/>
      <c r="K90" s="40"/>
      <c r="M90" s="240"/>
      <c r="O90" s="146"/>
      <c r="Q90" s="146"/>
      <c r="S90" s="63"/>
      <c r="U90" s="40"/>
      <c r="V90" s="242"/>
      <c r="W90" s="5"/>
      <c r="X90" s="5"/>
      <c r="Y90" s="5"/>
      <c r="Z90" s="5"/>
      <c r="AA90" s="5"/>
      <c r="AB90" s="5"/>
      <c r="AC90" s="5"/>
      <c r="AD90" s="5"/>
      <c r="AE90" s="5"/>
      <c r="AF90" s="5"/>
    </row>
    <row r="91" spans="1:32" customFormat="1" ht="19.899999999999999" customHeight="1" x14ac:dyDescent="0.35">
      <c r="A91" s="5"/>
      <c r="B91" s="5"/>
      <c r="C91" s="5"/>
      <c r="D91" s="23"/>
      <c r="E91" s="23"/>
      <c r="F91" s="5"/>
      <c r="G91" s="40"/>
      <c r="H91" s="40"/>
      <c r="I91" s="5"/>
      <c r="J91" s="40"/>
      <c r="K91" s="40"/>
      <c r="M91" s="240"/>
      <c r="O91" s="146"/>
      <c r="Q91" s="146"/>
      <c r="S91" s="63"/>
      <c r="U91" s="40"/>
      <c r="V91" s="242"/>
      <c r="W91" s="5"/>
      <c r="X91" s="5"/>
      <c r="Y91" s="5"/>
      <c r="Z91" s="5"/>
      <c r="AA91" s="5"/>
      <c r="AB91" s="5"/>
      <c r="AC91" s="5"/>
      <c r="AD91" s="5"/>
      <c r="AE91" s="5"/>
      <c r="AF91" s="5"/>
    </row>
    <row r="92" spans="1:32" customFormat="1" ht="19.899999999999999" customHeight="1" x14ac:dyDescent="0.35">
      <c r="A92" s="5"/>
      <c r="B92" s="5"/>
      <c r="C92" s="5"/>
      <c r="D92" s="23"/>
      <c r="E92" s="23"/>
      <c r="F92" s="5"/>
      <c r="G92" s="40"/>
      <c r="H92" s="40"/>
      <c r="I92" s="5"/>
      <c r="J92" s="40"/>
      <c r="K92" s="40"/>
      <c r="M92" s="240"/>
      <c r="O92" s="146"/>
      <c r="Q92" s="146"/>
      <c r="S92" s="63"/>
      <c r="U92" s="40"/>
      <c r="V92" s="242"/>
      <c r="W92" s="5"/>
      <c r="X92" s="5"/>
      <c r="Y92" s="5"/>
      <c r="Z92" s="5"/>
      <c r="AA92" s="5"/>
      <c r="AB92" s="5"/>
      <c r="AC92" s="5"/>
      <c r="AD92" s="5"/>
      <c r="AE92" s="5"/>
      <c r="AF92" s="5"/>
    </row>
    <row r="93" spans="1:32" customFormat="1" ht="19.899999999999999" customHeight="1" x14ac:dyDescent="0.35">
      <c r="A93" s="5"/>
      <c r="B93" s="5"/>
      <c r="C93" s="5"/>
      <c r="D93" s="23"/>
      <c r="E93" s="23"/>
      <c r="F93" s="5"/>
      <c r="G93" s="40"/>
      <c r="H93" s="40"/>
      <c r="I93" s="5"/>
      <c r="J93" s="40"/>
      <c r="K93" s="40"/>
      <c r="M93" s="240"/>
      <c r="O93" s="146"/>
      <c r="Q93" s="146"/>
      <c r="S93" s="63"/>
      <c r="U93" s="40"/>
      <c r="V93" s="242"/>
      <c r="W93" s="5"/>
      <c r="X93" s="5"/>
      <c r="Y93" s="5"/>
      <c r="Z93" s="5"/>
      <c r="AA93" s="5"/>
      <c r="AB93" s="5"/>
      <c r="AC93" s="5"/>
      <c r="AD93" s="5"/>
      <c r="AE93" s="5"/>
      <c r="AF93" s="5"/>
    </row>
    <row r="94" spans="1:32" customFormat="1" ht="19.899999999999999" customHeight="1" x14ac:dyDescent="0.35">
      <c r="A94" s="5"/>
      <c r="B94" s="5"/>
      <c r="C94" s="5"/>
      <c r="D94" s="23"/>
      <c r="E94" s="23"/>
      <c r="F94" s="5"/>
      <c r="G94" s="40"/>
      <c r="H94" s="40"/>
      <c r="I94" s="5"/>
      <c r="J94" s="40"/>
      <c r="K94" s="40"/>
      <c r="M94" s="240"/>
      <c r="O94" s="146"/>
      <c r="Q94" s="146"/>
      <c r="S94" s="63"/>
      <c r="U94" s="40"/>
      <c r="V94" s="242"/>
      <c r="W94" s="5"/>
      <c r="X94" s="5"/>
      <c r="Y94" s="5"/>
      <c r="Z94" s="5"/>
      <c r="AA94" s="5"/>
      <c r="AB94" s="5"/>
      <c r="AC94" s="5"/>
      <c r="AD94" s="5"/>
      <c r="AE94" s="5"/>
      <c r="AF94" s="5"/>
    </row>
    <row r="95" spans="1:32" customFormat="1" ht="19.899999999999999" customHeight="1" x14ac:dyDescent="0.35">
      <c r="A95" s="5"/>
      <c r="B95" s="5"/>
      <c r="C95" s="5"/>
      <c r="D95" s="23"/>
      <c r="E95" s="23"/>
      <c r="F95" s="5"/>
      <c r="G95" s="40"/>
      <c r="H95" s="40"/>
      <c r="I95" s="5"/>
      <c r="J95" s="40"/>
      <c r="K95" s="40"/>
      <c r="M95" s="240"/>
      <c r="O95" s="146"/>
      <c r="Q95" s="146"/>
      <c r="S95" s="63"/>
      <c r="U95" s="40"/>
      <c r="V95" s="242"/>
      <c r="W95" s="5"/>
      <c r="X95" s="5"/>
      <c r="Y95" s="5"/>
      <c r="Z95" s="5"/>
      <c r="AA95" s="5"/>
      <c r="AB95" s="5"/>
      <c r="AC95" s="5"/>
      <c r="AD95" s="5"/>
      <c r="AE95" s="5"/>
      <c r="AF95" s="5"/>
    </row>
    <row r="96" spans="1:32" customFormat="1" ht="19.899999999999999" customHeight="1" x14ac:dyDescent="0.35">
      <c r="A96" s="5"/>
      <c r="B96" s="5"/>
      <c r="C96" s="5"/>
      <c r="D96" s="23"/>
      <c r="E96" s="23"/>
      <c r="F96" s="5"/>
      <c r="G96" s="40"/>
      <c r="H96" s="40"/>
      <c r="I96" s="5"/>
      <c r="J96" s="40"/>
      <c r="K96" s="40"/>
      <c r="M96" s="240"/>
      <c r="O96" s="146"/>
      <c r="Q96" s="146"/>
      <c r="S96" s="63"/>
      <c r="U96" s="40"/>
      <c r="V96" s="242"/>
      <c r="W96" s="5"/>
      <c r="X96" s="5"/>
      <c r="Y96" s="5"/>
      <c r="Z96" s="5"/>
      <c r="AA96" s="5"/>
      <c r="AB96" s="5"/>
      <c r="AC96" s="5"/>
      <c r="AD96" s="5"/>
      <c r="AE96" s="5"/>
      <c r="AF96" s="5"/>
    </row>
    <row r="97" spans="1:32" customFormat="1" ht="19.899999999999999" customHeight="1" x14ac:dyDescent="0.35">
      <c r="A97" s="5"/>
      <c r="B97" s="5"/>
      <c r="C97" s="5"/>
      <c r="D97" s="23"/>
      <c r="E97" s="23"/>
      <c r="F97" s="5"/>
      <c r="G97" s="40"/>
      <c r="H97" s="40"/>
      <c r="I97" s="5"/>
      <c r="J97" s="40"/>
      <c r="K97" s="40"/>
      <c r="M97" s="240"/>
      <c r="O97" s="146"/>
      <c r="Q97" s="146"/>
      <c r="S97" s="63"/>
      <c r="U97" s="40"/>
      <c r="V97" s="242"/>
      <c r="W97" s="5"/>
      <c r="X97" s="5"/>
      <c r="Y97" s="5"/>
      <c r="Z97" s="5"/>
      <c r="AA97" s="5"/>
      <c r="AB97" s="5"/>
      <c r="AC97" s="5"/>
      <c r="AD97" s="5"/>
      <c r="AE97" s="5"/>
      <c r="AF97" s="5"/>
    </row>
    <row r="98" spans="1:32" customFormat="1" ht="19.899999999999999" customHeight="1" x14ac:dyDescent="0.35">
      <c r="A98" s="5"/>
      <c r="B98" s="5"/>
      <c r="C98" s="5"/>
      <c r="D98" s="23"/>
      <c r="E98" s="23"/>
      <c r="F98" s="5"/>
      <c r="G98" s="40"/>
      <c r="H98" s="40"/>
      <c r="I98" s="5"/>
      <c r="J98" s="40"/>
      <c r="K98" s="40"/>
      <c r="M98" s="240"/>
      <c r="O98" s="146"/>
      <c r="Q98" s="146"/>
      <c r="S98" s="63"/>
      <c r="U98" s="40"/>
      <c r="V98" s="242"/>
      <c r="W98" s="5"/>
      <c r="X98" s="5"/>
      <c r="Y98" s="5"/>
      <c r="Z98" s="5"/>
      <c r="AA98" s="5"/>
      <c r="AB98" s="5"/>
      <c r="AC98" s="5"/>
      <c r="AD98" s="5"/>
      <c r="AE98" s="5"/>
      <c r="AF98" s="5"/>
    </row>
    <row r="99" spans="1:32" customFormat="1" ht="19.899999999999999" customHeight="1" x14ac:dyDescent="0.35">
      <c r="A99" s="5"/>
      <c r="B99" s="5"/>
      <c r="C99" s="5"/>
      <c r="D99" s="23"/>
      <c r="E99" s="23"/>
      <c r="F99" s="5"/>
      <c r="G99" s="40"/>
      <c r="H99" s="40"/>
      <c r="I99" s="5"/>
      <c r="J99" s="40"/>
      <c r="K99" s="40"/>
      <c r="M99" s="240"/>
      <c r="O99" s="146"/>
      <c r="Q99" s="146"/>
      <c r="S99" s="63"/>
      <c r="U99" s="40"/>
      <c r="V99" s="242"/>
      <c r="W99" s="5"/>
      <c r="X99" s="5"/>
      <c r="Y99" s="5"/>
      <c r="Z99" s="5"/>
      <c r="AA99" s="5"/>
      <c r="AB99" s="5"/>
      <c r="AC99" s="5"/>
      <c r="AD99" s="5"/>
      <c r="AE99" s="5"/>
      <c r="AF99" s="5"/>
    </row>
    <row r="100" spans="1:32" customFormat="1" ht="19.899999999999999" customHeight="1" x14ac:dyDescent="0.35">
      <c r="A100" s="5"/>
      <c r="B100" s="5"/>
      <c r="C100" s="5"/>
      <c r="D100" s="23"/>
      <c r="E100" s="23"/>
      <c r="F100" s="5"/>
      <c r="G100" s="40"/>
      <c r="H100" s="40"/>
      <c r="I100" s="5"/>
      <c r="J100" s="40"/>
      <c r="K100" s="40"/>
      <c r="M100" s="240"/>
      <c r="O100" s="146"/>
      <c r="Q100" s="146"/>
      <c r="S100" s="63"/>
      <c r="U100" s="40"/>
      <c r="V100" s="242"/>
      <c r="W100" s="5"/>
      <c r="X100" s="5"/>
      <c r="Y100" s="5"/>
      <c r="Z100" s="5"/>
      <c r="AA100" s="5"/>
      <c r="AB100" s="5"/>
      <c r="AC100" s="5"/>
      <c r="AD100" s="5"/>
      <c r="AE100" s="5"/>
      <c r="AF100" s="5"/>
    </row>
    <row r="101" spans="1:32" customFormat="1" ht="19.899999999999999" customHeight="1" x14ac:dyDescent="0.35">
      <c r="A101" s="5"/>
      <c r="B101" s="5"/>
      <c r="C101" s="5"/>
      <c r="D101" s="23"/>
      <c r="E101" s="23"/>
      <c r="F101" s="5"/>
      <c r="G101" s="40"/>
      <c r="H101" s="40"/>
      <c r="I101" s="5"/>
      <c r="J101" s="40"/>
      <c r="K101" s="40"/>
      <c r="M101" s="240"/>
      <c r="O101" s="146"/>
      <c r="Q101" s="146"/>
      <c r="S101" s="63"/>
      <c r="U101" s="40"/>
      <c r="V101" s="242"/>
      <c r="W101" s="5"/>
      <c r="X101" s="5"/>
      <c r="Y101" s="5"/>
      <c r="Z101" s="5"/>
      <c r="AA101" s="5"/>
      <c r="AB101" s="5"/>
      <c r="AC101" s="5"/>
      <c r="AD101" s="5"/>
      <c r="AE101" s="5"/>
      <c r="AF101" s="5"/>
    </row>
    <row r="102" spans="1:32" customFormat="1" ht="19.899999999999999" customHeight="1" x14ac:dyDescent="0.35">
      <c r="A102" s="5"/>
      <c r="B102" s="5"/>
      <c r="C102" s="5"/>
      <c r="D102" s="23"/>
      <c r="E102" s="23"/>
      <c r="F102" s="5"/>
      <c r="G102" s="40"/>
      <c r="H102" s="40"/>
      <c r="I102" s="5"/>
      <c r="J102" s="40"/>
      <c r="K102" s="40"/>
      <c r="M102" s="240"/>
      <c r="O102" s="146"/>
      <c r="Q102" s="146"/>
      <c r="S102" s="63"/>
      <c r="U102" s="40"/>
      <c r="V102" s="242"/>
      <c r="W102" s="5"/>
      <c r="X102" s="5"/>
      <c r="Y102" s="5"/>
      <c r="Z102" s="5"/>
      <c r="AA102" s="5"/>
      <c r="AB102" s="5"/>
      <c r="AC102" s="5"/>
      <c r="AD102" s="5"/>
      <c r="AE102" s="5"/>
      <c r="AF102" s="5"/>
    </row>
    <row r="103" spans="1:32" customFormat="1" ht="19.899999999999999" customHeight="1" x14ac:dyDescent="0.35">
      <c r="A103" s="5"/>
      <c r="B103" s="5"/>
      <c r="C103" s="5"/>
      <c r="D103" s="23"/>
      <c r="E103" s="23"/>
      <c r="F103" s="5"/>
      <c r="G103" s="40"/>
      <c r="H103" s="40"/>
      <c r="I103" s="5"/>
      <c r="J103" s="40"/>
      <c r="K103" s="40"/>
      <c r="M103" s="240"/>
      <c r="O103" s="146"/>
      <c r="Q103" s="146"/>
      <c r="S103" s="63"/>
      <c r="U103" s="40"/>
      <c r="V103" s="242"/>
      <c r="W103" s="5"/>
      <c r="X103" s="5"/>
      <c r="Y103" s="5"/>
      <c r="Z103" s="5"/>
      <c r="AA103" s="5"/>
      <c r="AB103" s="5"/>
      <c r="AC103" s="5"/>
      <c r="AD103" s="5"/>
      <c r="AE103" s="5"/>
      <c r="AF103" s="5"/>
    </row>
    <row r="104" spans="1:32" customFormat="1" ht="19.899999999999999" customHeight="1" x14ac:dyDescent="0.35">
      <c r="A104" s="5"/>
      <c r="B104" s="5"/>
      <c r="C104" s="5"/>
      <c r="D104" s="23"/>
      <c r="E104" s="23"/>
      <c r="F104" s="5"/>
      <c r="G104" s="40"/>
      <c r="H104" s="40"/>
      <c r="I104" s="5"/>
      <c r="J104" s="40"/>
      <c r="K104" s="40"/>
      <c r="M104" s="240"/>
      <c r="O104" s="146"/>
      <c r="Q104" s="146"/>
      <c r="S104" s="63"/>
      <c r="U104" s="40"/>
      <c r="V104" s="242"/>
      <c r="W104" s="5"/>
      <c r="X104" s="5"/>
      <c r="Y104" s="5"/>
      <c r="Z104" s="5"/>
      <c r="AA104" s="5"/>
      <c r="AB104" s="5"/>
      <c r="AC104" s="5"/>
      <c r="AD104" s="5"/>
      <c r="AE104" s="5"/>
      <c r="AF104" s="5"/>
    </row>
    <row r="105" spans="1:32" customFormat="1" ht="19.899999999999999" customHeight="1" x14ac:dyDescent="0.35">
      <c r="A105" s="5"/>
      <c r="B105" s="5"/>
      <c r="C105" s="5"/>
      <c r="D105" s="23"/>
      <c r="E105" s="23"/>
      <c r="F105" s="5"/>
      <c r="G105" s="40"/>
      <c r="H105" s="40"/>
      <c r="I105" s="5"/>
      <c r="J105" s="40"/>
      <c r="K105" s="40"/>
      <c r="M105" s="240"/>
      <c r="O105" s="146"/>
      <c r="Q105" s="146"/>
      <c r="S105" s="63"/>
      <c r="U105" s="40"/>
      <c r="V105" s="242"/>
      <c r="W105" s="5"/>
      <c r="X105" s="5"/>
      <c r="Y105" s="5"/>
      <c r="Z105" s="5"/>
      <c r="AA105" s="5"/>
      <c r="AB105" s="5"/>
      <c r="AC105" s="5"/>
      <c r="AD105" s="5"/>
      <c r="AE105" s="5"/>
      <c r="AF105" s="5"/>
    </row>
    <row r="106" spans="1:32" customFormat="1" ht="19.899999999999999" customHeight="1" x14ac:dyDescent="0.35">
      <c r="A106" s="5"/>
      <c r="B106" s="5"/>
      <c r="C106" s="5"/>
      <c r="D106" s="23"/>
      <c r="E106" s="23"/>
      <c r="F106" s="5"/>
      <c r="G106" s="40"/>
      <c r="H106" s="40"/>
      <c r="I106" s="5"/>
      <c r="J106" s="40"/>
      <c r="K106" s="40"/>
      <c r="M106" s="240"/>
      <c r="O106" s="146"/>
      <c r="Q106" s="146"/>
      <c r="S106" s="63"/>
      <c r="U106" s="40"/>
      <c r="V106" s="242"/>
      <c r="W106" s="5"/>
      <c r="X106" s="5"/>
      <c r="Y106" s="5"/>
      <c r="Z106" s="5"/>
      <c r="AA106" s="5"/>
      <c r="AB106" s="5"/>
      <c r="AC106" s="5"/>
      <c r="AD106" s="5"/>
      <c r="AE106" s="5"/>
      <c r="AF106" s="5"/>
    </row>
    <row r="107" spans="1:32" customFormat="1" ht="19.899999999999999" customHeight="1" x14ac:dyDescent="0.35">
      <c r="A107" s="5"/>
      <c r="B107" s="5"/>
      <c r="C107" s="5"/>
      <c r="D107" s="23"/>
      <c r="E107" s="23"/>
      <c r="F107" s="5"/>
      <c r="G107" s="40"/>
      <c r="H107" s="40"/>
      <c r="I107" s="5"/>
      <c r="J107" s="40"/>
      <c r="K107" s="40"/>
      <c r="M107" s="240"/>
      <c r="O107" s="146"/>
      <c r="Q107" s="146"/>
      <c r="S107" s="63"/>
      <c r="U107" s="40"/>
      <c r="V107" s="242"/>
      <c r="W107" s="5"/>
      <c r="X107" s="5"/>
      <c r="Y107" s="5"/>
      <c r="Z107" s="5"/>
      <c r="AA107" s="5"/>
      <c r="AB107" s="5"/>
      <c r="AC107" s="5"/>
      <c r="AD107" s="5"/>
      <c r="AE107" s="5"/>
      <c r="AF107" s="5"/>
    </row>
    <row r="108" spans="1:32" customFormat="1" ht="19.899999999999999" customHeight="1" x14ac:dyDescent="0.35">
      <c r="A108" s="5"/>
      <c r="B108" s="5"/>
      <c r="C108" s="5"/>
      <c r="D108" s="23"/>
      <c r="E108" s="23"/>
      <c r="F108" s="5"/>
      <c r="G108" s="40"/>
      <c r="H108" s="40"/>
      <c r="I108" s="5"/>
      <c r="J108" s="40"/>
      <c r="K108" s="40"/>
      <c r="M108" s="240"/>
      <c r="O108" s="146"/>
      <c r="Q108" s="146"/>
      <c r="S108" s="63"/>
      <c r="U108" s="40"/>
      <c r="V108" s="242"/>
      <c r="W108" s="5"/>
      <c r="X108" s="5"/>
      <c r="Y108" s="5"/>
      <c r="Z108" s="5"/>
      <c r="AA108" s="5"/>
      <c r="AB108" s="5"/>
      <c r="AC108" s="5"/>
      <c r="AD108" s="5"/>
      <c r="AE108" s="5"/>
      <c r="AF108" s="5"/>
    </row>
    <row r="109" spans="1:32" customFormat="1" ht="19.899999999999999" customHeight="1" x14ac:dyDescent="0.35">
      <c r="A109" s="5"/>
      <c r="B109" s="5"/>
      <c r="C109" s="5"/>
      <c r="D109" s="23"/>
      <c r="E109" s="23"/>
      <c r="F109" s="5"/>
      <c r="G109" s="40"/>
      <c r="H109" s="40"/>
      <c r="I109" s="5"/>
      <c r="J109" s="40"/>
      <c r="K109" s="40"/>
      <c r="M109" s="240"/>
      <c r="O109" s="146"/>
      <c r="Q109" s="146"/>
      <c r="S109" s="63"/>
      <c r="U109" s="40"/>
      <c r="V109" s="242"/>
      <c r="W109" s="5"/>
      <c r="X109" s="5"/>
      <c r="Y109" s="5"/>
      <c r="Z109" s="5"/>
      <c r="AA109" s="5"/>
      <c r="AB109" s="5"/>
      <c r="AC109" s="5"/>
      <c r="AD109" s="5"/>
      <c r="AE109" s="5"/>
      <c r="AF109" s="5"/>
    </row>
    <row r="110" spans="1:32" customFormat="1" ht="19.899999999999999" customHeight="1" x14ac:dyDescent="0.35">
      <c r="A110" s="5"/>
      <c r="B110" s="5"/>
      <c r="C110" s="5"/>
      <c r="D110" s="23"/>
      <c r="E110" s="23"/>
      <c r="F110" s="5"/>
      <c r="G110" s="40"/>
      <c r="H110" s="40"/>
      <c r="I110" s="5"/>
      <c r="J110" s="40"/>
      <c r="K110" s="40"/>
      <c r="M110" s="240"/>
      <c r="O110" s="146"/>
      <c r="Q110" s="146"/>
      <c r="S110" s="63"/>
      <c r="U110" s="40"/>
      <c r="V110" s="242"/>
      <c r="W110" s="5"/>
      <c r="X110" s="5"/>
      <c r="Y110" s="5"/>
      <c r="Z110" s="5"/>
      <c r="AA110" s="5"/>
      <c r="AB110" s="5"/>
      <c r="AC110" s="5"/>
      <c r="AD110" s="5"/>
      <c r="AE110" s="5"/>
      <c r="AF110" s="5"/>
    </row>
    <row r="111" spans="1:32" customFormat="1" ht="19.899999999999999" customHeight="1" x14ac:dyDescent="0.35">
      <c r="A111" s="5"/>
      <c r="B111" s="5"/>
      <c r="C111" s="5"/>
      <c r="D111" s="23"/>
      <c r="E111" s="23"/>
      <c r="F111" s="5"/>
      <c r="G111" s="40"/>
      <c r="H111" s="40"/>
      <c r="I111" s="5"/>
      <c r="J111" s="40"/>
      <c r="K111" s="40"/>
      <c r="M111" s="240"/>
      <c r="O111" s="146"/>
      <c r="Q111" s="146"/>
      <c r="S111" s="63"/>
      <c r="U111" s="40"/>
      <c r="V111" s="242"/>
      <c r="W111" s="5"/>
      <c r="X111" s="5"/>
      <c r="Y111" s="5"/>
      <c r="Z111" s="5"/>
      <c r="AA111" s="5"/>
      <c r="AB111" s="5"/>
      <c r="AC111" s="5"/>
      <c r="AD111" s="5"/>
      <c r="AE111" s="5"/>
      <c r="AF111" s="5"/>
    </row>
    <row r="112" spans="1:32" customFormat="1" ht="19.899999999999999" customHeight="1" x14ac:dyDescent="0.35">
      <c r="A112" s="5"/>
      <c r="B112" s="5"/>
      <c r="C112" s="5"/>
      <c r="D112" s="23"/>
      <c r="E112" s="23"/>
      <c r="F112" s="5"/>
      <c r="G112" s="40"/>
      <c r="H112" s="40"/>
      <c r="I112" s="5"/>
      <c r="J112" s="40"/>
      <c r="K112" s="40"/>
      <c r="M112" s="240"/>
      <c r="O112" s="146"/>
      <c r="Q112" s="146"/>
      <c r="S112" s="63"/>
      <c r="U112" s="40"/>
      <c r="V112" s="242"/>
      <c r="W112" s="5"/>
      <c r="X112" s="5"/>
      <c r="Y112" s="5"/>
      <c r="Z112" s="5"/>
      <c r="AA112" s="5"/>
      <c r="AB112" s="5"/>
      <c r="AC112" s="5"/>
      <c r="AD112" s="5"/>
      <c r="AE112" s="5"/>
      <c r="AF112" s="5"/>
    </row>
  </sheetData>
  <printOptions horizontalCentered="1"/>
  <pageMargins left="0.51181102362204722" right="0.31496062992125984" top="0.55118110236220474" bottom="0.55118110236220474" header="0.31496062992125984" footer="0.31496062992125984"/>
  <pageSetup paperSize="9" orientation="portrait" verticalDpi="4294967293" r:id="rId1"/>
  <headerFooter>
    <oddHeader>&amp;LQUÍMICOS&amp;R"El Origen"</oddHeader>
    <oddFooter>&amp;R&amp;D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5" tint="0.39997558519241921"/>
  </sheetPr>
  <dimension ref="A1:AH112"/>
  <sheetViews>
    <sheetView topLeftCell="A4" zoomScaleNormal="100" workbookViewId="0">
      <selection activeCell="C18" sqref="C18"/>
    </sheetView>
  </sheetViews>
  <sheetFormatPr baseColWidth="10" defaultColWidth="11.5703125" defaultRowHeight="19.899999999999999" customHeight="1" x14ac:dyDescent="0.35"/>
  <cols>
    <col min="1" max="1" width="5.85546875" style="5" customWidth="1"/>
    <col min="2" max="2" width="7.5703125" style="5" customWidth="1"/>
    <col min="3" max="3" width="45.7109375" style="5" customWidth="1"/>
    <col min="4" max="5" width="15.7109375" style="23" customWidth="1"/>
    <col min="6" max="6" width="1.7109375" style="5" customWidth="1"/>
    <col min="7" max="7" width="16.85546875" style="64" hidden="1" customWidth="1"/>
    <col min="8" max="8" width="14.28515625" style="64" hidden="1" customWidth="1"/>
    <col min="9" max="9" width="1.7109375" hidden="1" customWidth="1"/>
    <col min="10" max="10" width="16.85546875" style="64" hidden="1" customWidth="1"/>
    <col min="11" max="11" width="14.28515625" style="64" hidden="1" customWidth="1"/>
    <col min="12" max="12" width="1.7109375" hidden="1" customWidth="1"/>
    <col min="13" max="13" width="14.7109375" style="240" customWidth="1"/>
    <col min="14" max="14" width="1.7109375" customWidth="1"/>
    <col min="15" max="15" width="14.7109375" style="240" customWidth="1"/>
    <col min="16" max="16" width="1.7109375" customWidth="1"/>
    <col min="17" max="17" width="14.7109375" style="146" customWidth="1"/>
    <col min="18" max="18" width="1.7109375" customWidth="1"/>
    <col min="19" max="19" width="14.7109375" style="146" customWidth="1"/>
    <col min="20" max="20" width="1.7109375" customWidth="1"/>
    <col min="21" max="21" width="14.7109375" style="63" customWidth="1"/>
    <col min="22" max="22" width="1.7109375" customWidth="1"/>
    <col min="23" max="23" width="8.5703125" style="40" customWidth="1"/>
    <col min="24" max="24" width="11.5703125" style="242"/>
    <col min="25" max="27" width="11.5703125" style="5"/>
    <col min="28" max="28" width="11.5703125" style="5" customWidth="1"/>
    <col min="29" max="16384" width="11.5703125" style="5"/>
  </cols>
  <sheetData>
    <row r="1" spans="1:24" ht="19.899999999999999" customHeight="1" x14ac:dyDescent="0.35">
      <c r="C1" s="65" t="s">
        <v>209</v>
      </c>
      <c r="D1" s="35"/>
      <c r="E1" s="35"/>
      <c r="F1" s="1"/>
      <c r="G1" s="107" t="s">
        <v>508</v>
      </c>
      <c r="H1" s="56"/>
      <c r="I1" s="33"/>
      <c r="J1" s="61"/>
      <c r="K1" s="61"/>
      <c r="L1" s="33"/>
      <c r="M1" s="237">
        <v>45325</v>
      </c>
      <c r="N1" s="33"/>
      <c r="O1" s="237">
        <v>45268</v>
      </c>
      <c r="P1" s="33"/>
      <c r="Q1" s="216">
        <v>45230</v>
      </c>
      <c r="R1" s="33"/>
      <c r="S1" s="216">
        <v>45155</v>
      </c>
      <c r="T1" s="33"/>
      <c r="U1" s="62"/>
      <c r="V1" s="33"/>
    </row>
    <row r="2" spans="1:24" ht="19.899999999999999" customHeight="1" thickBot="1" x14ac:dyDescent="0.4">
      <c r="A2" s="3"/>
      <c r="F2" s="1"/>
      <c r="G2" s="57" t="s">
        <v>39</v>
      </c>
      <c r="H2" s="57" t="s">
        <v>173</v>
      </c>
      <c r="I2" s="37"/>
      <c r="J2" s="57" t="s">
        <v>39</v>
      </c>
      <c r="K2" s="57" t="s">
        <v>173</v>
      </c>
      <c r="L2" s="37"/>
      <c r="M2" s="238" t="s">
        <v>174</v>
      </c>
      <c r="N2" s="37"/>
      <c r="O2" s="238" t="s">
        <v>174</v>
      </c>
      <c r="P2" s="37"/>
      <c r="Q2" s="145" t="s">
        <v>174</v>
      </c>
      <c r="R2" s="37"/>
      <c r="S2" s="145" t="s">
        <v>174</v>
      </c>
      <c r="T2" s="37"/>
      <c r="U2" s="46" t="s">
        <v>174</v>
      </c>
      <c r="V2" s="36"/>
    </row>
    <row r="3" spans="1:24" ht="19.899999999999999" customHeight="1" thickBot="1" x14ac:dyDescent="0.4">
      <c r="B3" s="40"/>
      <c r="C3" s="25" t="s">
        <v>1</v>
      </c>
      <c r="D3" s="11"/>
      <c r="E3" s="12"/>
      <c r="F3" s="1"/>
      <c r="G3" s="58"/>
      <c r="H3" s="59"/>
      <c r="I3" s="38"/>
      <c r="J3" s="58">
        <v>2</v>
      </c>
      <c r="K3" s="59">
        <v>1.4</v>
      </c>
      <c r="L3" s="38"/>
      <c r="M3" s="286">
        <v>141223</v>
      </c>
      <c r="N3" s="38"/>
      <c r="O3" s="286">
        <v>311023</v>
      </c>
      <c r="P3" s="38"/>
      <c r="Q3" s="149"/>
      <c r="R3" s="38"/>
      <c r="S3" s="149">
        <v>0.25</v>
      </c>
      <c r="T3" s="38"/>
      <c r="U3" s="39" t="s">
        <v>176</v>
      </c>
      <c r="V3" s="41"/>
    </row>
    <row r="4" spans="1:24" ht="19.899999999999999" customHeight="1" x14ac:dyDescent="0.35">
      <c r="B4" s="40"/>
      <c r="C4" s="82"/>
      <c r="D4" s="83"/>
      <c r="E4" s="84"/>
      <c r="G4" s="76"/>
      <c r="H4" s="76"/>
      <c r="I4" s="77"/>
      <c r="J4" s="76"/>
      <c r="K4" s="76"/>
      <c r="L4" s="77"/>
      <c r="N4" s="77"/>
      <c r="P4" s="77"/>
      <c r="R4" s="77"/>
      <c r="T4" s="77"/>
      <c r="U4" s="78"/>
      <c r="V4" s="79"/>
    </row>
    <row r="5" spans="1:24" ht="19.899999999999999" customHeight="1" x14ac:dyDescent="0.45">
      <c r="C5" s="85" t="s">
        <v>225</v>
      </c>
      <c r="D5" s="4">
        <f>G5</f>
        <v>3050</v>
      </c>
      <c r="E5" s="86">
        <f>H5</f>
        <v>2150</v>
      </c>
      <c r="F5" s="1"/>
      <c r="G5" s="60">
        <f>MROUND(J5+25,50)</f>
        <v>3050</v>
      </c>
      <c r="H5" s="60">
        <f>MROUND(K5+25,50)</f>
        <v>2150</v>
      </c>
      <c r="I5" s="1"/>
      <c r="J5" s="60">
        <f t="shared" ref="J5:J17" si="0">M5*$J$3</f>
        <v>3002</v>
      </c>
      <c r="K5" s="60">
        <f t="shared" ref="K5:K17" si="1">M5*$K$3</f>
        <v>2101.4</v>
      </c>
      <c r="L5" s="1"/>
      <c r="M5" s="241">
        <v>1501</v>
      </c>
      <c r="N5" s="1"/>
      <c r="O5" s="241">
        <v>960</v>
      </c>
      <c r="P5" s="1"/>
      <c r="Q5" s="144">
        <v>762.5</v>
      </c>
      <c r="R5" s="1"/>
      <c r="S5" s="144">
        <v>762.5</v>
      </c>
      <c r="T5" s="1"/>
      <c r="U5" s="98">
        <v>610</v>
      </c>
      <c r="V5" s="42"/>
      <c r="W5" s="40">
        <f>M5/O5</f>
        <v>1.5635416666666666</v>
      </c>
    </row>
    <row r="6" spans="1:24" ht="19.899999999999999" customHeight="1" x14ac:dyDescent="0.35">
      <c r="C6" s="85" t="s">
        <v>301</v>
      </c>
      <c r="D6" s="4">
        <f t="shared" ref="D6:D17" si="2">G6</f>
        <v>2750</v>
      </c>
      <c r="E6" s="86">
        <f t="shared" ref="E6:E17" si="3">H6</f>
        <v>1950</v>
      </c>
      <c r="F6" s="1"/>
      <c r="G6" s="60">
        <f t="shared" ref="G6:G17" si="4">MROUND(J6+25,50)</f>
        <v>2750</v>
      </c>
      <c r="H6" s="60">
        <f t="shared" ref="H6:H17" si="5">MROUND(K6+25,50)</f>
        <v>1950</v>
      </c>
      <c r="I6" s="1"/>
      <c r="J6" s="60">
        <f t="shared" si="0"/>
        <v>2722</v>
      </c>
      <c r="K6" s="60">
        <f t="shared" si="1"/>
        <v>1905.3999999999999</v>
      </c>
      <c r="L6" s="1"/>
      <c r="M6" s="241">
        <v>1361</v>
      </c>
      <c r="N6" s="1"/>
      <c r="O6" s="241">
        <v>883.5</v>
      </c>
      <c r="P6" s="1"/>
      <c r="Q6" s="144">
        <v>712.5</v>
      </c>
      <c r="R6" s="1"/>
      <c r="S6" s="144">
        <v>712.5</v>
      </c>
      <c r="T6" s="1"/>
      <c r="U6" s="98">
        <v>570</v>
      </c>
      <c r="V6" s="44"/>
      <c r="W6" s="40">
        <f t="shared" ref="W6:W17" si="6">M6/O6</f>
        <v>1.5404640633842672</v>
      </c>
      <c r="X6" s="242">
        <f>O6*1.54</f>
        <v>1360.59</v>
      </c>
    </row>
    <row r="7" spans="1:24" ht="19.899999999999999" customHeight="1" x14ac:dyDescent="0.35">
      <c r="C7" s="85" t="s">
        <v>302</v>
      </c>
      <c r="D7" s="4">
        <f t="shared" si="2"/>
        <v>3250</v>
      </c>
      <c r="E7" s="86">
        <f t="shared" si="3"/>
        <v>2250</v>
      </c>
      <c r="F7" s="1"/>
      <c r="G7" s="60">
        <f t="shared" si="4"/>
        <v>3250</v>
      </c>
      <c r="H7" s="60">
        <f t="shared" si="5"/>
        <v>2250</v>
      </c>
      <c r="I7" s="1"/>
      <c r="J7" s="60">
        <f t="shared" si="0"/>
        <v>3202</v>
      </c>
      <c r="K7" s="60">
        <f t="shared" si="1"/>
        <v>2241.3999999999996</v>
      </c>
      <c r="L7" s="1"/>
      <c r="M7" s="241">
        <v>1601</v>
      </c>
      <c r="N7" s="1"/>
      <c r="O7" s="241">
        <v>1040</v>
      </c>
      <c r="P7" s="1"/>
      <c r="Q7" s="144">
        <v>837.5</v>
      </c>
      <c r="R7" s="1"/>
      <c r="S7" s="144">
        <v>837.5</v>
      </c>
      <c r="T7" s="1"/>
      <c r="U7" s="98">
        <v>670</v>
      </c>
      <c r="V7" s="44"/>
      <c r="W7" s="40">
        <f t="shared" si="6"/>
        <v>1.539423076923077</v>
      </c>
      <c r="X7" s="242">
        <f t="shared" ref="X7:X17" si="7">O7*1.54</f>
        <v>1601.6000000000001</v>
      </c>
    </row>
    <row r="8" spans="1:24" ht="19.899999999999999" customHeight="1" x14ac:dyDescent="0.35">
      <c r="C8" s="85" t="s">
        <v>303</v>
      </c>
      <c r="D8" s="4">
        <f t="shared" si="2"/>
        <v>3250</v>
      </c>
      <c r="E8" s="86">
        <f t="shared" si="3"/>
        <v>2250</v>
      </c>
      <c r="F8" s="1"/>
      <c r="G8" s="60">
        <f t="shared" si="4"/>
        <v>3250</v>
      </c>
      <c r="H8" s="60">
        <f t="shared" si="5"/>
        <v>2250</v>
      </c>
      <c r="I8" s="1"/>
      <c r="J8" s="60">
        <f t="shared" si="0"/>
        <v>3202</v>
      </c>
      <c r="K8" s="60">
        <f t="shared" si="1"/>
        <v>2241.3999999999996</v>
      </c>
      <c r="L8" s="1"/>
      <c r="M8" s="241">
        <v>1601</v>
      </c>
      <c r="N8" s="1"/>
      <c r="O8" s="241">
        <v>1040</v>
      </c>
      <c r="P8" s="1"/>
      <c r="Q8" s="144">
        <v>837.5</v>
      </c>
      <c r="R8" s="1"/>
      <c r="S8" s="144">
        <v>837.5</v>
      </c>
      <c r="T8" s="1"/>
      <c r="U8" s="98">
        <v>670</v>
      </c>
      <c r="V8" s="44"/>
      <c r="W8" s="40">
        <f t="shared" si="6"/>
        <v>1.539423076923077</v>
      </c>
      <c r="X8" s="242">
        <f t="shared" si="7"/>
        <v>1601.6000000000001</v>
      </c>
    </row>
    <row r="9" spans="1:24" ht="19.899999999999999" customHeight="1" x14ac:dyDescent="0.35">
      <c r="C9" s="85" t="s">
        <v>304</v>
      </c>
      <c r="D9" s="4">
        <f t="shared" si="2"/>
        <v>3250</v>
      </c>
      <c r="E9" s="86">
        <f t="shared" si="3"/>
        <v>2250</v>
      </c>
      <c r="F9" s="1"/>
      <c r="G9" s="60">
        <f t="shared" si="4"/>
        <v>3250</v>
      </c>
      <c r="H9" s="60">
        <f t="shared" si="5"/>
        <v>2250</v>
      </c>
      <c r="I9" s="1"/>
      <c r="J9" s="60">
        <f t="shared" si="0"/>
        <v>3202</v>
      </c>
      <c r="K9" s="60">
        <f t="shared" si="1"/>
        <v>2241.3999999999996</v>
      </c>
      <c r="L9" s="1"/>
      <c r="M9" s="241">
        <v>1601</v>
      </c>
      <c r="N9" s="1"/>
      <c r="O9" s="241">
        <v>1040</v>
      </c>
      <c r="P9" s="1"/>
      <c r="Q9" s="144">
        <v>837.5</v>
      </c>
      <c r="R9" s="1"/>
      <c r="S9" s="144">
        <v>837.5</v>
      </c>
      <c r="T9" s="1"/>
      <c r="U9" s="98">
        <v>670</v>
      </c>
      <c r="V9" s="44"/>
      <c r="W9" s="40">
        <f t="shared" si="6"/>
        <v>1.539423076923077</v>
      </c>
      <c r="X9" s="242">
        <f t="shared" si="7"/>
        <v>1601.6000000000001</v>
      </c>
    </row>
    <row r="10" spans="1:24" ht="19.899999999999999" customHeight="1" x14ac:dyDescent="0.35">
      <c r="C10" s="85" t="s">
        <v>305</v>
      </c>
      <c r="D10" s="4">
        <f t="shared" si="2"/>
        <v>3250</v>
      </c>
      <c r="E10" s="86">
        <f t="shared" si="3"/>
        <v>2250</v>
      </c>
      <c r="F10" s="1"/>
      <c r="G10" s="60">
        <f t="shared" si="4"/>
        <v>3250</v>
      </c>
      <c r="H10" s="60">
        <f t="shared" si="5"/>
        <v>2250</v>
      </c>
      <c r="I10" s="1"/>
      <c r="J10" s="60">
        <f t="shared" si="0"/>
        <v>3202</v>
      </c>
      <c r="K10" s="60">
        <f t="shared" si="1"/>
        <v>2241.3999999999996</v>
      </c>
      <c r="L10" s="1"/>
      <c r="M10" s="241">
        <v>1601</v>
      </c>
      <c r="N10" s="1"/>
      <c r="O10" s="241">
        <v>1040</v>
      </c>
      <c r="P10" s="1"/>
      <c r="Q10" s="144">
        <v>837.5</v>
      </c>
      <c r="R10" s="1"/>
      <c r="S10" s="144">
        <v>837.5</v>
      </c>
      <c r="T10" s="1"/>
      <c r="U10" s="98">
        <v>670</v>
      </c>
      <c r="V10" s="44"/>
      <c r="W10" s="40">
        <f t="shared" si="6"/>
        <v>1.539423076923077</v>
      </c>
      <c r="X10" s="242">
        <f t="shared" si="7"/>
        <v>1601.6000000000001</v>
      </c>
    </row>
    <row r="11" spans="1:24" ht="19.899999999999999" customHeight="1" x14ac:dyDescent="0.35">
      <c r="C11" s="85" t="s">
        <v>306</v>
      </c>
      <c r="D11" s="4">
        <f t="shared" si="2"/>
        <v>3250</v>
      </c>
      <c r="E11" s="86">
        <f t="shared" si="3"/>
        <v>2250</v>
      </c>
      <c r="F11" s="1"/>
      <c r="G11" s="60">
        <f t="shared" si="4"/>
        <v>3250</v>
      </c>
      <c r="H11" s="60">
        <f t="shared" si="5"/>
        <v>2250</v>
      </c>
      <c r="I11" s="1"/>
      <c r="J11" s="60">
        <f t="shared" si="0"/>
        <v>3202</v>
      </c>
      <c r="K11" s="60">
        <f t="shared" si="1"/>
        <v>2241.3999999999996</v>
      </c>
      <c r="L11" s="1"/>
      <c r="M11" s="241">
        <v>1601</v>
      </c>
      <c r="N11" s="1"/>
      <c r="O11" s="241">
        <v>1040</v>
      </c>
      <c r="P11" s="1"/>
      <c r="Q11" s="144">
        <v>837.5</v>
      </c>
      <c r="R11" s="1"/>
      <c r="S11" s="144">
        <v>837.5</v>
      </c>
      <c r="T11" s="1"/>
      <c r="U11" s="98">
        <v>670</v>
      </c>
      <c r="V11" s="44"/>
      <c r="W11" s="40">
        <f t="shared" si="6"/>
        <v>1.539423076923077</v>
      </c>
      <c r="X11" s="242">
        <f t="shared" si="7"/>
        <v>1601.6000000000001</v>
      </c>
    </row>
    <row r="12" spans="1:24" ht="19.899999999999999" customHeight="1" x14ac:dyDescent="0.35">
      <c r="C12" s="85" t="s">
        <v>307</v>
      </c>
      <c r="D12" s="4">
        <f t="shared" si="2"/>
        <v>3250</v>
      </c>
      <c r="E12" s="86">
        <f t="shared" si="3"/>
        <v>2250</v>
      </c>
      <c r="F12" s="1"/>
      <c r="G12" s="60">
        <f t="shared" si="4"/>
        <v>3250</v>
      </c>
      <c r="H12" s="60">
        <f t="shared" si="5"/>
        <v>2250</v>
      </c>
      <c r="I12" s="1"/>
      <c r="J12" s="60">
        <f t="shared" si="0"/>
        <v>3202</v>
      </c>
      <c r="K12" s="60">
        <f t="shared" si="1"/>
        <v>2241.3999999999996</v>
      </c>
      <c r="L12" s="1"/>
      <c r="M12" s="241">
        <v>1601</v>
      </c>
      <c r="N12" s="1"/>
      <c r="O12" s="241">
        <v>1040</v>
      </c>
      <c r="P12" s="1"/>
      <c r="Q12" s="144">
        <v>837.5</v>
      </c>
      <c r="R12" s="1"/>
      <c r="S12" s="144">
        <v>837.5</v>
      </c>
      <c r="T12" s="1"/>
      <c r="U12" s="98">
        <v>670</v>
      </c>
      <c r="V12" s="44"/>
      <c r="W12" s="40">
        <f t="shared" si="6"/>
        <v>1.539423076923077</v>
      </c>
      <c r="X12" s="242">
        <f t="shared" si="7"/>
        <v>1601.6000000000001</v>
      </c>
    </row>
    <row r="13" spans="1:24" ht="19.899999999999999" customHeight="1" x14ac:dyDescent="0.35">
      <c r="C13" s="85" t="s">
        <v>308</v>
      </c>
      <c r="D13" s="4">
        <f t="shared" si="2"/>
        <v>3250</v>
      </c>
      <c r="E13" s="86">
        <f t="shared" si="3"/>
        <v>2250</v>
      </c>
      <c r="F13" s="1"/>
      <c r="G13" s="60">
        <f t="shared" si="4"/>
        <v>3250</v>
      </c>
      <c r="H13" s="60">
        <f t="shared" si="5"/>
        <v>2250</v>
      </c>
      <c r="I13" s="1"/>
      <c r="J13" s="60">
        <f t="shared" si="0"/>
        <v>3202</v>
      </c>
      <c r="K13" s="60">
        <f t="shared" si="1"/>
        <v>2241.3999999999996</v>
      </c>
      <c r="L13" s="1"/>
      <c r="M13" s="241">
        <v>1601</v>
      </c>
      <c r="N13" s="1"/>
      <c r="O13" s="241">
        <v>1040</v>
      </c>
      <c r="P13" s="1"/>
      <c r="Q13" s="144">
        <v>837.5</v>
      </c>
      <c r="R13" s="1"/>
      <c r="S13" s="144">
        <v>837.5</v>
      </c>
      <c r="T13" s="1"/>
      <c r="U13" s="98">
        <v>670</v>
      </c>
      <c r="V13" s="44"/>
      <c r="W13" s="40">
        <f t="shared" si="6"/>
        <v>1.539423076923077</v>
      </c>
      <c r="X13" s="242">
        <f t="shared" si="7"/>
        <v>1601.6000000000001</v>
      </c>
    </row>
    <row r="14" spans="1:24" ht="19.899999999999999" customHeight="1" x14ac:dyDescent="0.35">
      <c r="C14" s="85" t="s">
        <v>309</v>
      </c>
      <c r="D14" s="4">
        <f t="shared" si="2"/>
        <v>3250</v>
      </c>
      <c r="E14" s="86">
        <f t="shared" si="3"/>
        <v>2250</v>
      </c>
      <c r="F14" s="1"/>
      <c r="G14" s="60">
        <f t="shared" si="4"/>
        <v>3250</v>
      </c>
      <c r="H14" s="60">
        <f t="shared" si="5"/>
        <v>2250</v>
      </c>
      <c r="I14" s="1"/>
      <c r="J14" s="60">
        <f t="shared" si="0"/>
        <v>3202</v>
      </c>
      <c r="K14" s="60">
        <f t="shared" si="1"/>
        <v>2241.3999999999996</v>
      </c>
      <c r="L14" s="1"/>
      <c r="M14" s="241">
        <v>1601</v>
      </c>
      <c r="N14" s="1"/>
      <c r="O14" s="241">
        <v>1040</v>
      </c>
      <c r="P14" s="1"/>
      <c r="Q14" s="144">
        <v>837.5</v>
      </c>
      <c r="R14" s="1"/>
      <c r="S14" s="144">
        <v>837.5</v>
      </c>
      <c r="T14" s="1"/>
      <c r="U14" s="98">
        <v>670</v>
      </c>
      <c r="V14" s="44"/>
      <c r="W14" s="40">
        <f t="shared" si="6"/>
        <v>1.539423076923077</v>
      </c>
      <c r="X14" s="242">
        <f t="shared" si="7"/>
        <v>1601.6000000000001</v>
      </c>
    </row>
    <row r="15" spans="1:24" ht="19.899999999999999" customHeight="1" x14ac:dyDescent="0.35">
      <c r="C15" s="87" t="s">
        <v>6</v>
      </c>
      <c r="D15" s="4">
        <f t="shared" si="2"/>
        <v>3500</v>
      </c>
      <c r="E15" s="86">
        <f t="shared" si="3"/>
        <v>2450</v>
      </c>
      <c r="F15" s="1"/>
      <c r="G15" s="60">
        <f t="shared" si="4"/>
        <v>3500</v>
      </c>
      <c r="H15" s="60">
        <f t="shared" si="5"/>
        <v>2450</v>
      </c>
      <c r="I15" s="1"/>
      <c r="J15" s="60">
        <f t="shared" si="0"/>
        <v>3452</v>
      </c>
      <c r="K15" s="60">
        <f t="shared" si="1"/>
        <v>2416.3999999999996</v>
      </c>
      <c r="L15" s="1"/>
      <c r="M15" s="241">
        <v>1726</v>
      </c>
      <c r="N15" s="1"/>
      <c r="O15" s="241">
        <v>1120</v>
      </c>
      <c r="P15" s="1"/>
      <c r="Q15" s="144">
        <v>900</v>
      </c>
      <c r="R15" s="1"/>
      <c r="S15" s="144">
        <v>900</v>
      </c>
      <c r="T15" s="1"/>
      <c r="U15" s="98">
        <v>720</v>
      </c>
      <c r="V15" s="44"/>
      <c r="W15" s="40">
        <f t="shared" si="6"/>
        <v>1.5410714285714286</v>
      </c>
      <c r="X15" s="242">
        <f t="shared" si="7"/>
        <v>1724.8</v>
      </c>
    </row>
    <row r="16" spans="1:24" ht="19.899999999999999" customHeight="1" x14ac:dyDescent="0.35">
      <c r="C16" s="87" t="s">
        <v>7</v>
      </c>
      <c r="D16" s="4">
        <f t="shared" si="2"/>
        <v>5650</v>
      </c>
      <c r="E16" s="86">
        <f t="shared" si="3"/>
        <v>3950</v>
      </c>
      <c r="F16" s="1"/>
      <c r="G16" s="60">
        <f t="shared" si="4"/>
        <v>5650</v>
      </c>
      <c r="H16" s="60">
        <f t="shared" si="5"/>
        <v>3950</v>
      </c>
      <c r="I16" s="1"/>
      <c r="J16" s="60">
        <f t="shared" si="0"/>
        <v>5602</v>
      </c>
      <c r="K16" s="60">
        <f t="shared" si="1"/>
        <v>3921.3999999999996</v>
      </c>
      <c r="L16" s="33"/>
      <c r="M16" s="241">
        <v>2801</v>
      </c>
      <c r="N16" s="33"/>
      <c r="O16" s="241">
        <v>1857</v>
      </c>
      <c r="P16" s="33"/>
      <c r="Q16" s="144">
        <v>1392.1875</v>
      </c>
      <c r="R16" s="33"/>
      <c r="S16" s="144">
        <v>1392.1875</v>
      </c>
      <c r="T16" s="33"/>
      <c r="U16" s="98">
        <v>1113.75</v>
      </c>
      <c r="V16" s="33"/>
      <c r="W16" s="40">
        <f t="shared" si="6"/>
        <v>1.5083467959073775</v>
      </c>
      <c r="X16" s="242">
        <f t="shared" si="7"/>
        <v>2859.78</v>
      </c>
    </row>
    <row r="17" spans="3:24" ht="19.899999999999999" customHeight="1" x14ac:dyDescent="0.35">
      <c r="C17" s="85" t="s">
        <v>8</v>
      </c>
      <c r="D17" s="4">
        <f t="shared" si="2"/>
        <v>2400</v>
      </c>
      <c r="E17" s="86">
        <f t="shared" si="3"/>
        <v>1700</v>
      </c>
      <c r="F17" s="1"/>
      <c r="G17" s="60">
        <f t="shared" si="4"/>
        <v>2400</v>
      </c>
      <c r="H17" s="60">
        <f t="shared" si="5"/>
        <v>1700</v>
      </c>
      <c r="I17" s="1"/>
      <c r="J17" s="60">
        <f t="shared" si="0"/>
        <v>2388</v>
      </c>
      <c r="K17" s="60">
        <f t="shared" si="1"/>
        <v>1671.6</v>
      </c>
      <c r="L17" s="33"/>
      <c r="M17" s="241">
        <v>1194</v>
      </c>
      <c r="N17" s="33"/>
      <c r="O17" s="241">
        <v>775</v>
      </c>
      <c r="P17" s="33"/>
      <c r="Q17" s="144">
        <v>625</v>
      </c>
      <c r="R17" s="33"/>
      <c r="S17" s="144">
        <v>625</v>
      </c>
      <c r="T17" s="33"/>
      <c r="U17" s="62">
        <v>500</v>
      </c>
      <c r="V17" s="33"/>
      <c r="W17" s="40">
        <f t="shared" si="6"/>
        <v>1.5406451612903225</v>
      </c>
      <c r="X17" s="242">
        <f t="shared" si="7"/>
        <v>1193.5</v>
      </c>
    </row>
    <row r="18" spans="3:24" ht="19.899999999999999" customHeight="1" x14ac:dyDescent="0.35">
      <c r="G18" s="40"/>
      <c r="H18" s="40"/>
      <c r="I18" s="5"/>
      <c r="J18" s="40"/>
      <c r="K18" s="40"/>
    </row>
    <row r="19" spans="3:24" ht="19.899999999999999" customHeight="1" x14ac:dyDescent="0.35">
      <c r="G19" s="40"/>
      <c r="H19" s="40"/>
      <c r="I19" s="5"/>
      <c r="J19" s="40"/>
      <c r="K19" s="40"/>
    </row>
    <row r="20" spans="3:24" ht="19.899999999999999" customHeight="1" x14ac:dyDescent="0.35">
      <c r="G20" s="40"/>
      <c r="H20" s="40"/>
      <c r="I20" s="5"/>
      <c r="J20" s="40"/>
      <c r="K20" s="40"/>
    </row>
    <row r="21" spans="3:24" ht="19.899999999999999" customHeight="1" x14ac:dyDescent="0.35">
      <c r="G21" s="40"/>
      <c r="H21" s="40"/>
      <c r="I21" s="5"/>
      <c r="J21" s="40"/>
      <c r="K21" s="40"/>
    </row>
    <row r="22" spans="3:24" ht="19.899999999999999" customHeight="1" x14ac:dyDescent="0.35">
      <c r="G22" s="40"/>
      <c r="H22" s="40"/>
      <c r="I22" s="5"/>
      <c r="J22" s="40"/>
      <c r="K22" s="40"/>
    </row>
    <row r="23" spans="3:24" ht="19.899999999999999" customHeight="1" x14ac:dyDescent="0.35">
      <c r="G23" s="40"/>
      <c r="H23" s="40"/>
      <c r="I23" s="5"/>
      <c r="J23" s="40"/>
      <c r="K23" s="40"/>
    </row>
    <row r="24" spans="3:24" ht="19.899999999999999" customHeight="1" x14ac:dyDescent="0.35">
      <c r="G24" s="40"/>
      <c r="H24" s="40"/>
      <c r="I24" s="5"/>
      <c r="J24" s="40"/>
      <c r="K24" s="40"/>
    </row>
    <row r="25" spans="3:24" ht="19.899999999999999" customHeight="1" x14ac:dyDescent="0.35">
      <c r="G25" s="40"/>
      <c r="H25" s="40"/>
      <c r="I25" s="5"/>
      <c r="J25" s="40"/>
      <c r="K25" s="40"/>
    </row>
    <row r="26" spans="3:24" ht="19.899999999999999" customHeight="1" x14ac:dyDescent="0.35">
      <c r="G26" s="40"/>
      <c r="H26" s="40"/>
      <c r="I26" s="5"/>
      <c r="J26" s="40"/>
      <c r="K26" s="40"/>
    </row>
    <row r="27" spans="3:24" ht="19.899999999999999" customHeight="1" x14ac:dyDescent="0.35">
      <c r="G27" s="40"/>
      <c r="H27" s="40"/>
      <c r="I27" s="5"/>
      <c r="J27" s="40"/>
      <c r="K27" s="40"/>
    </row>
    <row r="28" spans="3:24" ht="19.899999999999999" customHeight="1" x14ac:dyDescent="0.35">
      <c r="G28" s="40"/>
      <c r="H28" s="40"/>
      <c r="I28" s="5"/>
      <c r="J28" s="40"/>
      <c r="K28" s="40"/>
    </row>
    <row r="29" spans="3:24" ht="19.899999999999999" customHeight="1" x14ac:dyDescent="0.35">
      <c r="G29" s="40"/>
      <c r="H29" s="40"/>
      <c r="I29" s="5"/>
      <c r="J29" s="40"/>
      <c r="K29" s="40"/>
    </row>
    <row r="30" spans="3:24" ht="19.899999999999999" customHeight="1" x14ac:dyDescent="0.35">
      <c r="G30" s="40"/>
      <c r="H30" s="40"/>
      <c r="I30" s="5"/>
      <c r="J30" s="40"/>
      <c r="K30" s="40"/>
    </row>
    <row r="31" spans="3:24" ht="19.899999999999999" customHeight="1" x14ac:dyDescent="0.35">
      <c r="G31" s="40"/>
      <c r="H31" s="40"/>
      <c r="I31" s="5"/>
      <c r="J31" s="40"/>
      <c r="K31" s="40"/>
    </row>
    <row r="32" spans="3:24" ht="19.899999999999999" customHeight="1" x14ac:dyDescent="0.35">
      <c r="G32" s="40"/>
      <c r="H32" s="40"/>
      <c r="I32" s="5"/>
      <c r="J32" s="40"/>
      <c r="K32" s="40"/>
    </row>
    <row r="33" spans="1:34" customFormat="1" ht="19.899999999999999" customHeight="1" x14ac:dyDescent="0.35">
      <c r="A33" s="5"/>
      <c r="B33" s="5"/>
      <c r="C33" s="5"/>
      <c r="D33" s="23"/>
      <c r="E33" s="23"/>
      <c r="F33" s="5"/>
      <c r="G33" s="40"/>
      <c r="H33" s="40"/>
      <c r="I33" s="5"/>
      <c r="J33" s="40"/>
      <c r="K33" s="40"/>
      <c r="M33" s="240"/>
      <c r="O33" s="240"/>
      <c r="Q33" s="146"/>
      <c r="S33" s="146"/>
      <c r="U33" s="63"/>
      <c r="W33" s="40"/>
      <c r="X33" s="242"/>
      <c r="Y33" s="5"/>
      <c r="Z33" s="5"/>
      <c r="AA33" s="5"/>
      <c r="AB33" s="5"/>
      <c r="AC33" s="5"/>
      <c r="AD33" s="5"/>
      <c r="AE33" s="5"/>
      <c r="AF33" s="5"/>
      <c r="AG33" s="5"/>
      <c r="AH33" s="5"/>
    </row>
    <row r="34" spans="1:34" customFormat="1" ht="19.899999999999999" customHeight="1" x14ac:dyDescent="0.35">
      <c r="A34" s="5"/>
      <c r="B34" s="5"/>
      <c r="C34" s="5"/>
      <c r="D34" s="23"/>
      <c r="E34" s="23"/>
      <c r="F34" s="5"/>
      <c r="G34" s="40"/>
      <c r="H34" s="40"/>
      <c r="I34" s="5"/>
      <c r="J34" s="40"/>
      <c r="K34" s="40"/>
      <c r="M34" s="240"/>
      <c r="O34" s="240"/>
      <c r="Q34" s="146"/>
      <c r="S34" s="146"/>
      <c r="U34" s="63"/>
      <c r="W34" s="40"/>
      <c r="X34" s="242"/>
      <c r="Y34" s="5"/>
      <c r="Z34" s="5"/>
      <c r="AA34" s="5"/>
      <c r="AB34" s="5"/>
      <c r="AC34" s="5"/>
      <c r="AD34" s="5"/>
      <c r="AE34" s="5"/>
      <c r="AF34" s="5"/>
      <c r="AG34" s="5"/>
      <c r="AH34" s="5"/>
    </row>
    <row r="35" spans="1:34" customFormat="1" ht="19.899999999999999" customHeight="1" x14ac:dyDescent="0.35">
      <c r="A35" s="5"/>
      <c r="B35" s="5"/>
      <c r="C35" s="5"/>
      <c r="D35" s="23"/>
      <c r="E35" s="23"/>
      <c r="F35" s="5"/>
      <c r="G35" s="40"/>
      <c r="H35" s="40"/>
      <c r="I35" s="5"/>
      <c r="J35" s="40"/>
      <c r="K35" s="40"/>
      <c r="M35" s="240"/>
      <c r="O35" s="240"/>
      <c r="Q35" s="146"/>
      <c r="S35" s="146"/>
      <c r="U35" s="63"/>
      <c r="W35" s="40"/>
      <c r="X35" s="242"/>
      <c r="Y35" s="5"/>
      <c r="Z35" s="5"/>
      <c r="AA35" s="5"/>
      <c r="AB35" s="5"/>
      <c r="AC35" s="5"/>
      <c r="AD35" s="5"/>
      <c r="AE35" s="5"/>
      <c r="AF35" s="5"/>
      <c r="AG35" s="5"/>
      <c r="AH35" s="5"/>
    </row>
    <row r="36" spans="1:34" customFormat="1" ht="19.899999999999999" customHeight="1" x14ac:dyDescent="0.35">
      <c r="A36" s="5"/>
      <c r="B36" s="5"/>
      <c r="C36" s="5"/>
      <c r="D36" s="23"/>
      <c r="E36" s="23"/>
      <c r="F36" s="5"/>
      <c r="G36" s="40"/>
      <c r="H36" s="40"/>
      <c r="I36" s="5"/>
      <c r="J36" s="40"/>
      <c r="K36" s="40"/>
      <c r="M36" s="240"/>
      <c r="O36" s="240"/>
      <c r="Q36" s="146"/>
      <c r="S36" s="146"/>
      <c r="U36" s="63"/>
      <c r="W36" s="40"/>
      <c r="X36" s="242"/>
      <c r="Y36" s="5"/>
      <c r="Z36" s="5"/>
      <c r="AA36" s="5"/>
      <c r="AB36" s="5"/>
      <c r="AC36" s="5"/>
      <c r="AD36" s="5"/>
      <c r="AE36" s="5"/>
      <c r="AF36" s="5"/>
      <c r="AG36" s="5"/>
      <c r="AH36" s="5"/>
    </row>
    <row r="37" spans="1:34" customFormat="1" ht="19.899999999999999" customHeight="1" x14ac:dyDescent="0.35">
      <c r="A37" s="5"/>
      <c r="B37" s="5"/>
      <c r="C37" s="5"/>
      <c r="D37" s="23"/>
      <c r="E37" s="23"/>
      <c r="F37" s="5"/>
      <c r="G37" s="40"/>
      <c r="H37" s="40"/>
      <c r="I37" s="5"/>
      <c r="J37" s="40"/>
      <c r="K37" s="40"/>
      <c r="M37" s="240"/>
      <c r="O37" s="240"/>
      <c r="Q37" s="146"/>
      <c r="S37" s="146"/>
      <c r="U37" s="63"/>
      <c r="W37" s="40"/>
      <c r="X37" s="242"/>
      <c r="Y37" s="5"/>
      <c r="Z37" s="5"/>
      <c r="AA37" s="5"/>
      <c r="AB37" s="5"/>
      <c r="AC37" s="5"/>
      <c r="AD37" s="5"/>
      <c r="AE37" s="5"/>
      <c r="AF37" s="5"/>
      <c r="AG37" s="5"/>
      <c r="AH37" s="5"/>
    </row>
    <row r="38" spans="1:34" customFormat="1" ht="19.899999999999999" customHeight="1" x14ac:dyDescent="0.35">
      <c r="A38" s="5"/>
      <c r="B38" s="5"/>
      <c r="C38" s="5"/>
      <c r="D38" s="23"/>
      <c r="E38" s="23"/>
      <c r="F38" s="5"/>
      <c r="G38" s="40"/>
      <c r="H38" s="40"/>
      <c r="I38" s="5"/>
      <c r="J38" s="40"/>
      <c r="K38" s="40"/>
      <c r="M38" s="240"/>
      <c r="O38" s="240"/>
      <c r="Q38" s="146"/>
      <c r="S38" s="146"/>
      <c r="U38" s="63"/>
      <c r="W38" s="40"/>
      <c r="X38" s="242"/>
      <c r="Y38" s="5"/>
      <c r="Z38" s="5"/>
      <c r="AA38" s="5"/>
      <c r="AB38" s="5"/>
      <c r="AC38" s="5"/>
      <c r="AD38" s="5"/>
      <c r="AE38" s="5"/>
      <c r="AF38" s="5"/>
      <c r="AG38" s="5"/>
      <c r="AH38" s="5"/>
    </row>
    <row r="39" spans="1:34" customFormat="1" ht="19.899999999999999" customHeight="1" x14ac:dyDescent="0.35">
      <c r="A39" s="5"/>
      <c r="B39" s="5"/>
      <c r="C39" s="5"/>
      <c r="D39" s="23"/>
      <c r="E39" s="23"/>
      <c r="F39" s="5"/>
      <c r="G39" s="40"/>
      <c r="H39" s="40"/>
      <c r="I39" s="5"/>
      <c r="J39" s="40"/>
      <c r="K39" s="40"/>
      <c r="M39" s="240"/>
      <c r="O39" s="240"/>
      <c r="Q39" s="146"/>
      <c r="S39" s="146"/>
      <c r="U39" s="63"/>
      <c r="W39" s="40"/>
      <c r="X39" s="242"/>
      <c r="Y39" s="5"/>
      <c r="Z39" s="5"/>
      <c r="AA39" s="5"/>
      <c r="AB39" s="5"/>
      <c r="AC39" s="5"/>
      <c r="AD39" s="5"/>
      <c r="AE39" s="5"/>
      <c r="AF39" s="5"/>
      <c r="AG39" s="5"/>
      <c r="AH39" s="5"/>
    </row>
    <row r="40" spans="1:34" customFormat="1" ht="19.899999999999999" customHeight="1" x14ac:dyDescent="0.35">
      <c r="A40" s="5"/>
      <c r="B40" s="5"/>
      <c r="C40" s="5"/>
      <c r="D40" s="23"/>
      <c r="E40" s="23"/>
      <c r="F40" s="5"/>
      <c r="G40" s="40"/>
      <c r="H40" s="40"/>
      <c r="I40" s="5"/>
      <c r="J40" s="40"/>
      <c r="K40" s="40"/>
      <c r="M40" s="240"/>
      <c r="O40" s="240"/>
      <c r="Q40" s="146"/>
      <c r="S40" s="146"/>
      <c r="U40" s="63"/>
      <c r="W40" s="40"/>
      <c r="X40" s="242"/>
      <c r="Y40" s="5"/>
      <c r="Z40" s="5"/>
      <c r="AA40" s="5"/>
      <c r="AB40" s="5"/>
      <c r="AC40" s="5"/>
      <c r="AD40" s="5"/>
      <c r="AE40" s="5"/>
      <c r="AF40" s="5"/>
      <c r="AG40" s="5"/>
      <c r="AH40" s="5"/>
    </row>
    <row r="41" spans="1:34" customFormat="1" ht="19.899999999999999" customHeight="1" x14ac:dyDescent="0.35">
      <c r="A41" s="5"/>
      <c r="B41" s="5"/>
      <c r="C41" s="5"/>
      <c r="D41" s="23"/>
      <c r="E41" s="23"/>
      <c r="F41" s="5"/>
      <c r="G41" s="40"/>
      <c r="H41" s="40"/>
      <c r="I41" s="5"/>
      <c r="J41" s="40"/>
      <c r="K41" s="40"/>
      <c r="M41" s="240"/>
      <c r="O41" s="240"/>
      <c r="Q41" s="146"/>
      <c r="S41" s="146"/>
      <c r="U41" s="63"/>
      <c r="W41" s="40"/>
      <c r="X41" s="242"/>
      <c r="Y41" s="5"/>
      <c r="Z41" s="5"/>
      <c r="AA41" s="5"/>
      <c r="AB41" s="5"/>
      <c r="AC41" s="5"/>
      <c r="AD41" s="5"/>
      <c r="AE41" s="5"/>
      <c r="AF41" s="5"/>
      <c r="AG41" s="5"/>
      <c r="AH41" s="5"/>
    </row>
    <row r="42" spans="1:34" customFormat="1" ht="19.899999999999999" customHeight="1" x14ac:dyDescent="0.35">
      <c r="A42" s="5"/>
      <c r="B42" s="5"/>
      <c r="C42" s="5"/>
      <c r="D42" s="23"/>
      <c r="E42" s="23"/>
      <c r="F42" s="5"/>
      <c r="G42" s="40"/>
      <c r="H42" s="40"/>
      <c r="I42" s="5"/>
      <c r="J42" s="40"/>
      <c r="K42" s="40"/>
      <c r="M42" s="240"/>
      <c r="O42" s="240"/>
      <c r="Q42" s="146"/>
      <c r="S42" s="146"/>
      <c r="U42" s="63"/>
      <c r="W42" s="40"/>
      <c r="X42" s="242"/>
      <c r="Y42" s="5"/>
      <c r="Z42" s="5"/>
      <c r="AA42" s="5"/>
      <c r="AB42" s="5"/>
      <c r="AC42" s="5"/>
      <c r="AD42" s="5"/>
      <c r="AE42" s="5"/>
      <c r="AF42" s="5"/>
      <c r="AG42" s="5"/>
      <c r="AH42" s="5"/>
    </row>
    <row r="43" spans="1:34" customFormat="1" ht="19.899999999999999" customHeight="1" x14ac:dyDescent="0.35">
      <c r="A43" s="5"/>
      <c r="B43" s="5"/>
      <c r="C43" s="5"/>
      <c r="D43" s="23"/>
      <c r="E43" s="23"/>
      <c r="F43" s="5"/>
      <c r="G43" s="40"/>
      <c r="H43" s="40"/>
      <c r="I43" s="5"/>
      <c r="J43" s="40"/>
      <c r="K43" s="40"/>
      <c r="M43" s="240"/>
      <c r="O43" s="240"/>
      <c r="Q43" s="146"/>
      <c r="S43" s="146"/>
      <c r="U43" s="63"/>
      <c r="W43" s="40"/>
      <c r="X43" s="242"/>
      <c r="Y43" s="5"/>
      <c r="Z43" s="5"/>
      <c r="AA43" s="5"/>
      <c r="AB43" s="5"/>
      <c r="AC43" s="5"/>
      <c r="AD43" s="5"/>
      <c r="AE43" s="5"/>
      <c r="AF43" s="5"/>
      <c r="AG43" s="5"/>
      <c r="AH43" s="5"/>
    </row>
    <row r="44" spans="1:34" customFormat="1" ht="19.899999999999999" customHeight="1" x14ac:dyDescent="0.35">
      <c r="A44" s="5"/>
      <c r="B44" s="5"/>
      <c r="C44" s="5"/>
      <c r="D44" s="23"/>
      <c r="E44" s="23"/>
      <c r="F44" s="5"/>
      <c r="G44" s="40"/>
      <c r="H44" s="40"/>
      <c r="I44" s="5"/>
      <c r="J44" s="40"/>
      <c r="K44" s="40"/>
      <c r="M44" s="240"/>
      <c r="O44" s="240"/>
      <c r="Q44" s="146"/>
      <c r="S44" s="146"/>
      <c r="U44" s="63"/>
      <c r="W44" s="40"/>
      <c r="X44" s="242"/>
      <c r="Y44" s="5"/>
      <c r="Z44" s="5"/>
      <c r="AA44" s="5"/>
      <c r="AB44" s="5"/>
      <c r="AC44" s="5"/>
      <c r="AD44" s="5"/>
      <c r="AE44" s="5"/>
      <c r="AF44" s="5"/>
      <c r="AG44" s="5"/>
      <c r="AH44" s="5"/>
    </row>
    <row r="45" spans="1:34" customFormat="1" ht="19.899999999999999" customHeight="1" x14ac:dyDescent="0.35">
      <c r="A45" s="5"/>
      <c r="B45" s="5"/>
      <c r="C45" s="5"/>
      <c r="D45" s="23"/>
      <c r="E45" s="23"/>
      <c r="F45" s="5"/>
      <c r="G45" s="40"/>
      <c r="H45" s="40"/>
      <c r="I45" s="5"/>
      <c r="J45" s="40"/>
      <c r="K45" s="40"/>
      <c r="M45" s="240"/>
      <c r="O45" s="240"/>
      <c r="Q45" s="146"/>
      <c r="S45" s="146"/>
      <c r="U45" s="63"/>
      <c r="W45" s="40"/>
      <c r="X45" s="242"/>
      <c r="Y45" s="5"/>
      <c r="Z45" s="5"/>
      <c r="AA45" s="5"/>
      <c r="AB45" s="5"/>
      <c r="AC45" s="5"/>
      <c r="AD45" s="5"/>
      <c r="AE45" s="5"/>
      <c r="AF45" s="5"/>
      <c r="AG45" s="5"/>
      <c r="AH45" s="5"/>
    </row>
    <row r="46" spans="1:34" customFormat="1" ht="19.899999999999999" customHeight="1" x14ac:dyDescent="0.35">
      <c r="A46" s="5"/>
      <c r="B46" s="5"/>
      <c r="C46" s="5"/>
      <c r="D46" s="23"/>
      <c r="E46" s="23"/>
      <c r="F46" s="5"/>
      <c r="G46" s="40"/>
      <c r="H46" s="40"/>
      <c r="I46" s="5"/>
      <c r="J46" s="40"/>
      <c r="K46" s="40"/>
      <c r="M46" s="240"/>
      <c r="O46" s="240"/>
      <c r="Q46" s="146"/>
      <c r="S46" s="146"/>
      <c r="U46" s="63"/>
      <c r="W46" s="40"/>
      <c r="X46" s="242"/>
      <c r="Y46" s="5"/>
      <c r="Z46" s="5"/>
      <c r="AA46" s="5"/>
      <c r="AB46" s="5"/>
      <c r="AC46" s="5"/>
      <c r="AD46" s="5"/>
      <c r="AE46" s="5"/>
      <c r="AF46" s="5"/>
      <c r="AG46" s="5"/>
      <c r="AH46" s="5"/>
    </row>
    <row r="47" spans="1:34" customFormat="1" ht="19.899999999999999" customHeight="1" x14ac:dyDescent="0.35">
      <c r="A47" s="5"/>
      <c r="B47" s="5"/>
      <c r="C47" s="5"/>
      <c r="D47" s="23"/>
      <c r="E47" s="23"/>
      <c r="F47" s="5"/>
      <c r="G47" s="40"/>
      <c r="H47" s="40"/>
      <c r="I47" s="5"/>
      <c r="J47" s="40"/>
      <c r="K47" s="40"/>
      <c r="M47" s="240"/>
      <c r="O47" s="240"/>
      <c r="Q47" s="146"/>
      <c r="S47" s="146"/>
      <c r="U47" s="63"/>
      <c r="W47" s="40"/>
      <c r="X47" s="242"/>
      <c r="Y47" s="5"/>
      <c r="Z47" s="5"/>
      <c r="AA47" s="5"/>
      <c r="AB47" s="5"/>
      <c r="AC47" s="5"/>
      <c r="AD47" s="5"/>
      <c r="AE47" s="5"/>
      <c r="AF47" s="5"/>
      <c r="AG47" s="5"/>
      <c r="AH47" s="5"/>
    </row>
    <row r="48" spans="1:34" customFormat="1" ht="19.899999999999999" customHeight="1" x14ac:dyDescent="0.35">
      <c r="A48" s="5"/>
      <c r="B48" s="5"/>
      <c r="C48" s="5"/>
      <c r="D48" s="23"/>
      <c r="E48" s="23"/>
      <c r="F48" s="5"/>
      <c r="G48" s="40"/>
      <c r="H48" s="40"/>
      <c r="I48" s="5"/>
      <c r="J48" s="40"/>
      <c r="K48" s="40"/>
      <c r="M48" s="240"/>
      <c r="O48" s="240"/>
      <c r="Q48" s="146"/>
      <c r="S48" s="146"/>
      <c r="U48" s="63"/>
      <c r="W48" s="40"/>
      <c r="X48" s="242"/>
      <c r="Y48" s="5"/>
      <c r="Z48" s="5"/>
      <c r="AA48" s="5"/>
      <c r="AB48" s="5"/>
      <c r="AC48" s="5"/>
      <c r="AD48" s="5"/>
      <c r="AE48" s="5"/>
      <c r="AF48" s="5"/>
      <c r="AG48" s="5"/>
      <c r="AH48" s="5"/>
    </row>
    <row r="49" spans="1:34" customFormat="1" ht="19.899999999999999" customHeight="1" x14ac:dyDescent="0.35">
      <c r="A49" s="5"/>
      <c r="B49" s="5"/>
      <c r="C49" s="5"/>
      <c r="D49" s="23"/>
      <c r="E49" s="23"/>
      <c r="F49" s="5"/>
      <c r="G49" s="40"/>
      <c r="H49" s="40"/>
      <c r="I49" s="5"/>
      <c r="J49" s="40"/>
      <c r="K49" s="40"/>
      <c r="M49" s="240"/>
      <c r="O49" s="240"/>
      <c r="Q49" s="146"/>
      <c r="S49" s="146"/>
      <c r="U49" s="63"/>
      <c r="W49" s="40"/>
      <c r="X49" s="242"/>
      <c r="Y49" s="5"/>
      <c r="Z49" s="5"/>
      <c r="AA49" s="5"/>
      <c r="AB49" s="5"/>
      <c r="AC49" s="5"/>
      <c r="AD49" s="5"/>
      <c r="AE49" s="5"/>
      <c r="AF49" s="5"/>
      <c r="AG49" s="5"/>
      <c r="AH49" s="5"/>
    </row>
    <row r="50" spans="1:34" customFormat="1" ht="19.899999999999999" customHeight="1" x14ac:dyDescent="0.35">
      <c r="A50" s="5"/>
      <c r="B50" s="5"/>
      <c r="C50" s="5"/>
      <c r="D50" s="23"/>
      <c r="E50" s="23"/>
      <c r="F50" s="5"/>
      <c r="G50" s="40"/>
      <c r="H50" s="40"/>
      <c r="I50" s="5"/>
      <c r="J50" s="40"/>
      <c r="K50" s="40"/>
      <c r="M50" s="240"/>
      <c r="O50" s="240"/>
      <c r="Q50" s="146"/>
      <c r="S50" s="146"/>
      <c r="U50" s="63"/>
      <c r="W50" s="40"/>
      <c r="X50" s="242"/>
      <c r="Y50" s="5"/>
      <c r="Z50" s="5"/>
      <c r="AA50" s="5"/>
      <c r="AB50" s="5"/>
      <c r="AC50" s="5"/>
      <c r="AD50" s="5"/>
      <c r="AE50" s="5"/>
      <c r="AF50" s="5"/>
      <c r="AG50" s="5"/>
      <c r="AH50" s="5"/>
    </row>
    <row r="51" spans="1:34" customFormat="1" ht="19.899999999999999" customHeight="1" x14ac:dyDescent="0.35">
      <c r="A51" s="5"/>
      <c r="B51" s="5"/>
      <c r="C51" s="5"/>
      <c r="D51" s="23"/>
      <c r="E51" s="23"/>
      <c r="F51" s="5"/>
      <c r="G51" s="40"/>
      <c r="H51" s="40"/>
      <c r="I51" s="5"/>
      <c r="J51" s="40"/>
      <c r="K51" s="40"/>
      <c r="M51" s="240"/>
      <c r="O51" s="240"/>
      <c r="Q51" s="146"/>
      <c r="S51" s="146"/>
      <c r="U51" s="63"/>
      <c r="W51" s="40"/>
      <c r="X51" s="242"/>
      <c r="Y51" s="5"/>
      <c r="Z51" s="5"/>
      <c r="AA51" s="5"/>
      <c r="AB51" s="5"/>
      <c r="AC51" s="5"/>
      <c r="AD51" s="5"/>
      <c r="AE51" s="5"/>
      <c r="AF51" s="5"/>
      <c r="AG51" s="5"/>
      <c r="AH51" s="5"/>
    </row>
    <row r="52" spans="1:34" customFormat="1" ht="19.899999999999999" customHeight="1" x14ac:dyDescent="0.35">
      <c r="A52" s="5"/>
      <c r="B52" s="5"/>
      <c r="C52" s="5"/>
      <c r="D52" s="23"/>
      <c r="E52" s="23"/>
      <c r="F52" s="5"/>
      <c r="G52" s="40"/>
      <c r="H52" s="40"/>
      <c r="I52" s="5"/>
      <c r="J52" s="40"/>
      <c r="K52" s="40"/>
      <c r="M52" s="240"/>
      <c r="O52" s="240"/>
      <c r="Q52" s="146"/>
      <c r="S52" s="146"/>
      <c r="U52" s="63"/>
      <c r="W52" s="40"/>
      <c r="X52" s="242"/>
      <c r="Y52" s="5"/>
      <c r="Z52" s="5"/>
      <c r="AA52" s="5"/>
      <c r="AB52" s="5"/>
      <c r="AC52" s="5"/>
      <c r="AD52" s="5"/>
      <c r="AE52" s="5"/>
      <c r="AF52" s="5"/>
      <c r="AG52" s="5"/>
      <c r="AH52" s="5"/>
    </row>
    <row r="53" spans="1:34" customFormat="1" ht="19.899999999999999" customHeight="1" x14ac:dyDescent="0.35">
      <c r="A53" s="5"/>
      <c r="B53" s="5"/>
      <c r="C53" s="5"/>
      <c r="D53" s="23"/>
      <c r="E53" s="23"/>
      <c r="F53" s="5"/>
      <c r="G53" s="40"/>
      <c r="H53" s="40"/>
      <c r="I53" s="5"/>
      <c r="J53" s="40"/>
      <c r="K53" s="40"/>
      <c r="M53" s="240"/>
      <c r="O53" s="240"/>
      <c r="Q53" s="146"/>
      <c r="S53" s="146"/>
      <c r="U53" s="63"/>
      <c r="W53" s="40"/>
      <c r="X53" s="242"/>
      <c r="Y53" s="5"/>
      <c r="Z53" s="5"/>
      <c r="AA53" s="5"/>
      <c r="AB53" s="5"/>
      <c r="AC53" s="5"/>
      <c r="AD53" s="5"/>
      <c r="AE53" s="5"/>
      <c r="AF53" s="5"/>
      <c r="AG53" s="5"/>
      <c r="AH53" s="5"/>
    </row>
    <row r="54" spans="1:34" customFormat="1" ht="19.899999999999999" customHeight="1" x14ac:dyDescent="0.35">
      <c r="A54" s="5"/>
      <c r="B54" s="5"/>
      <c r="C54" s="5"/>
      <c r="D54" s="23"/>
      <c r="E54" s="23"/>
      <c r="F54" s="5"/>
      <c r="G54" s="40"/>
      <c r="H54" s="40"/>
      <c r="I54" s="5"/>
      <c r="J54" s="40"/>
      <c r="K54" s="40"/>
      <c r="M54" s="240"/>
      <c r="O54" s="240"/>
      <c r="Q54" s="146"/>
      <c r="S54" s="146"/>
      <c r="U54" s="63"/>
      <c r="W54" s="40"/>
      <c r="X54" s="242"/>
      <c r="Y54" s="5"/>
      <c r="Z54" s="5"/>
      <c r="AA54" s="5"/>
      <c r="AB54" s="5"/>
      <c r="AC54" s="5"/>
      <c r="AD54" s="5"/>
      <c r="AE54" s="5"/>
      <c r="AF54" s="5"/>
      <c r="AG54" s="5"/>
      <c r="AH54" s="5"/>
    </row>
    <row r="55" spans="1:34" customFormat="1" ht="19.899999999999999" customHeight="1" x14ac:dyDescent="0.35">
      <c r="A55" s="5"/>
      <c r="B55" s="5"/>
      <c r="C55" s="5"/>
      <c r="D55" s="23"/>
      <c r="E55" s="23"/>
      <c r="F55" s="5"/>
      <c r="G55" s="40"/>
      <c r="H55" s="40"/>
      <c r="I55" s="5"/>
      <c r="J55" s="40"/>
      <c r="K55" s="40"/>
      <c r="M55" s="240"/>
      <c r="O55" s="240"/>
      <c r="Q55" s="146"/>
      <c r="S55" s="146"/>
      <c r="U55" s="63"/>
      <c r="W55" s="40"/>
      <c r="X55" s="242"/>
      <c r="Y55" s="5"/>
      <c r="Z55" s="5"/>
      <c r="AA55" s="5"/>
      <c r="AB55" s="5"/>
      <c r="AC55" s="5"/>
      <c r="AD55" s="5"/>
      <c r="AE55" s="5"/>
      <c r="AF55" s="5"/>
      <c r="AG55" s="5"/>
      <c r="AH55" s="5"/>
    </row>
    <row r="56" spans="1:34" customFormat="1" ht="19.899999999999999" customHeight="1" x14ac:dyDescent="0.35">
      <c r="A56" s="5"/>
      <c r="B56" s="5"/>
      <c r="C56" s="5"/>
      <c r="D56" s="23"/>
      <c r="E56" s="23"/>
      <c r="F56" s="5"/>
      <c r="G56" s="40"/>
      <c r="H56" s="40"/>
      <c r="I56" s="5"/>
      <c r="J56" s="40"/>
      <c r="K56" s="40"/>
      <c r="M56" s="240"/>
      <c r="O56" s="240"/>
      <c r="Q56" s="146"/>
      <c r="S56" s="146"/>
      <c r="U56" s="63"/>
      <c r="W56" s="40"/>
      <c r="X56" s="242"/>
      <c r="Y56" s="5"/>
      <c r="Z56" s="5"/>
      <c r="AA56" s="5"/>
      <c r="AB56" s="5"/>
      <c r="AC56" s="5"/>
      <c r="AD56" s="5"/>
      <c r="AE56" s="5"/>
      <c r="AF56" s="5"/>
      <c r="AG56" s="5"/>
      <c r="AH56" s="5"/>
    </row>
    <row r="57" spans="1:34" customFormat="1" ht="19.899999999999999" customHeight="1" x14ac:dyDescent="0.35">
      <c r="A57" s="5"/>
      <c r="B57" s="5"/>
      <c r="C57" s="5"/>
      <c r="D57" s="23"/>
      <c r="E57" s="23"/>
      <c r="F57" s="5"/>
      <c r="G57" s="40"/>
      <c r="H57" s="40"/>
      <c r="I57" s="5"/>
      <c r="J57" s="40"/>
      <c r="K57" s="40"/>
      <c r="M57" s="240"/>
      <c r="O57" s="240"/>
      <c r="Q57" s="146"/>
      <c r="S57" s="146"/>
      <c r="U57" s="63"/>
      <c r="W57" s="40"/>
      <c r="X57" s="242"/>
      <c r="Y57" s="5"/>
      <c r="Z57" s="5"/>
      <c r="AA57" s="5"/>
      <c r="AB57" s="5"/>
      <c r="AC57" s="5"/>
      <c r="AD57" s="5"/>
      <c r="AE57" s="5"/>
      <c r="AF57" s="5"/>
      <c r="AG57" s="5"/>
      <c r="AH57" s="5"/>
    </row>
    <row r="58" spans="1:34" customFormat="1" ht="19.899999999999999" customHeight="1" x14ac:dyDescent="0.35">
      <c r="A58" s="5"/>
      <c r="B58" s="5"/>
      <c r="C58" s="5"/>
      <c r="D58" s="23"/>
      <c r="E58" s="23"/>
      <c r="F58" s="5"/>
      <c r="G58" s="40"/>
      <c r="H58" s="40"/>
      <c r="I58" s="5"/>
      <c r="J58" s="40"/>
      <c r="K58" s="40"/>
      <c r="M58" s="240"/>
      <c r="O58" s="240"/>
      <c r="Q58" s="146"/>
      <c r="S58" s="146"/>
      <c r="U58" s="63"/>
      <c r="W58" s="40"/>
      <c r="X58" s="242"/>
      <c r="Y58" s="5"/>
      <c r="Z58" s="5"/>
      <c r="AA58" s="5"/>
      <c r="AB58" s="5"/>
      <c r="AC58" s="5"/>
      <c r="AD58" s="5"/>
      <c r="AE58" s="5"/>
      <c r="AF58" s="5"/>
      <c r="AG58" s="5"/>
      <c r="AH58" s="5"/>
    </row>
    <row r="59" spans="1:34" customFormat="1" ht="19.899999999999999" customHeight="1" x14ac:dyDescent="0.35">
      <c r="A59" s="5"/>
      <c r="B59" s="5"/>
      <c r="C59" s="5"/>
      <c r="D59" s="23"/>
      <c r="E59" s="23"/>
      <c r="F59" s="5"/>
      <c r="G59" s="40"/>
      <c r="H59" s="40"/>
      <c r="I59" s="5"/>
      <c r="J59" s="40"/>
      <c r="K59" s="40"/>
      <c r="M59" s="240"/>
      <c r="O59" s="240"/>
      <c r="Q59" s="146"/>
      <c r="S59" s="146"/>
      <c r="U59" s="63"/>
      <c r="W59" s="40"/>
      <c r="X59" s="242"/>
      <c r="Y59" s="5"/>
      <c r="Z59" s="5"/>
      <c r="AA59" s="5"/>
      <c r="AB59" s="5"/>
      <c r="AC59" s="5"/>
      <c r="AD59" s="5"/>
      <c r="AE59" s="5"/>
      <c r="AF59" s="5"/>
      <c r="AG59" s="5"/>
      <c r="AH59" s="5"/>
    </row>
    <row r="60" spans="1:34" customFormat="1" ht="19.899999999999999" customHeight="1" x14ac:dyDescent="0.35">
      <c r="A60" s="5"/>
      <c r="B60" s="5"/>
      <c r="C60" s="5"/>
      <c r="D60" s="23"/>
      <c r="E60" s="23"/>
      <c r="F60" s="5"/>
      <c r="G60" s="40"/>
      <c r="H60" s="40"/>
      <c r="I60" s="5"/>
      <c r="J60" s="40"/>
      <c r="K60" s="40"/>
      <c r="M60" s="240"/>
      <c r="O60" s="240"/>
      <c r="Q60" s="146"/>
      <c r="S60" s="146"/>
      <c r="U60" s="63"/>
      <c r="W60" s="40"/>
      <c r="X60" s="242"/>
      <c r="Y60" s="5"/>
      <c r="Z60" s="5"/>
      <c r="AA60" s="5"/>
      <c r="AB60" s="5"/>
      <c r="AC60" s="5"/>
      <c r="AD60" s="5"/>
      <c r="AE60" s="5"/>
      <c r="AF60" s="5"/>
      <c r="AG60" s="5"/>
      <c r="AH60" s="5"/>
    </row>
    <row r="61" spans="1:34" customFormat="1" ht="19.899999999999999" customHeight="1" x14ac:dyDescent="0.35">
      <c r="A61" s="5"/>
      <c r="B61" s="5"/>
      <c r="C61" s="5"/>
      <c r="D61" s="23"/>
      <c r="E61" s="23"/>
      <c r="F61" s="5"/>
      <c r="G61" s="40"/>
      <c r="H61" s="40"/>
      <c r="I61" s="5"/>
      <c r="J61" s="40"/>
      <c r="K61" s="40"/>
      <c r="M61" s="240"/>
      <c r="O61" s="240"/>
      <c r="Q61" s="146"/>
      <c r="S61" s="146"/>
      <c r="U61" s="63"/>
      <c r="W61" s="40"/>
      <c r="X61" s="242"/>
      <c r="Y61" s="5"/>
      <c r="Z61" s="5"/>
      <c r="AA61" s="5"/>
      <c r="AB61" s="5"/>
      <c r="AC61" s="5"/>
      <c r="AD61" s="5"/>
      <c r="AE61" s="5"/>
      <c r="AF61" s="5"/>
      <c r="AG61" s="5"/>
      <c r="AH61" s="5"/>
    </row>
    <row r="62" spans="1:34" customFormat="1" ht="19.899999999999999" customHeight="1" x14ac:dyDescent="0.35">
      <c r="A62" s="5"/>
      <c r="B62" s="5"/>
      <c r="C62" s="5"/>
      <c r="D62" s="23"/>
      <c r="E62" s="23"/>
      <c r="F62" s="5"/>
      <c r="G62" s="40"/>
      <c r="H62" s="40"/>
      <c r="I62" s="5"/>
      <c r="J62" s="40"/>
      <c r="K62" s="40"/>
      <c r="M62" s="240"/>
      <c r="O62" s="240"/>
      <c r="Q62" s="146"/>
      <c r="S62" s="146"/>
      <c r="U62" s="63"/>
      <c r="W62" s="40"/>
      <c r="X62" s="242"/>
      <c r="Y62" s="5"/>
      <c r="Z62" s="5"/>
      <c r="AA62" s="5"/>
      <c r="AB62" s="5"/>
      <c r="AC62" s="5"/>
      <c r="AD62" s="5"/>
      <c r="AE62" s="5"/>
      <c r="AF62" s="5"/>
      <c r="AG62" s="5"/>
      <c r="AH62" s="5"/>
    </row>
    <row r="63" spans="1:34" customFormat="1" ht="19.899999999999999" customHeight="1" x14ac:dyDescent="0.35">
      <c r="A63" s="5"/>
      <c r="B63" s="5"/>
      <c r="C63" s="5"/>
      <c r="D63" s="23"/>
      <c r="E63" s="23"/>
      <c r="F63" s="5"/>
      <c r="G63" s="40"/>
      <c r="H63" s="40"/>
      <c r="I63" s="5"/>
      <c r="J63" s="40"/>
      <c r="K63" s="40"/>
      <c r="M63" s="240"/>
      <c r="O63" s="240"/>
      <c r="Q63" s="146"/>
      <c r="S63" s="146"/>
      <c r="U63" s="63"/>
      <c r="W63" s="40"/>
      <c r="X63" s="242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1:34" customFormat="1" ht="19.899999999999999" customHeight="1" x14ac:dyDescent="0.35">
      <c r="A64" s="5"/>
      <c r="B64" s="5"/>
      <c r="C64" s="5"/>
      <c r="D64" s="23"/>
      <c r="E64" s="23"/>
      <c r="F64" s="5"/>
      <c r="G64" s="40"/>
      <c r="H64" s="40"/>
      <c r="I64" s="5"/>
      <c r="J64" s="40"/>
      <c r="K64" s="40"/>
      <c r="M64" s="240"/>
      <c r="O64" s="240"/>
      <c r="Q64" s="146"/>
      <c r="S64" s="146"/>
      <c r="U64" s="63"/>
      <c r="W64" s="40"/>
      <c r="X64" s="242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:34" customFormat="1" ht="19.899999999999999" customHeight="1" x14ac:dyDescent="0.35">
      <c r="A65" s="5"/>
      <c r="B65" s="5"/>
      <c r="C65" s="5"/>
      <c r="D65" s="23"/>
      <c r="E65" s="23"/>
      <c r="F65" s="5"/>
      <c r="G65" s="40"/>
      <c r="H65" s="40"/>
      <c r="I65" s="5"/>
      <c r="J65" s="40"/>
      <c r="K65" s="40"/>
      <c r="M65" s="240"/>
      <c r="O65" s="240"/>
      <c r="Q65" s="146"/>
      <c r="S65" s="146"/>
      <c r="U65" s="63"/>
      <c r="W65" s="40"/>
      <c r="X65" s="242"/>
      <c r="Y65" s="5"/>
      <c r="Z65" s="5"/>
      <c r="AA65" s="5"/>
      <c r="AB65" s="5"/>
      <c r="AC65" s="5"/>
      <c r="AD65" s="5"/>
      <c r="AE65" s="5"/>
      <c r="AF65" s="5"/>
      <c r="AG65" s="5"/>
      <c r="AH65" s="5"/>
    </row>
    <row r="66" spans="1:34" customFormat="1" ht="19.899999999999999" customHeight="1" x14ac:dyDescent="0.35">
      <c r="A66" s="5"/>
      <c r="B66" s="5"/>
      <c r="C66" s="5"/>
      <c r="D66" s="23"/>
      <c r="E66" s="23"/>
      <c r="F66" s="5"/>
      <c r="G66" s="40"/>
      <c r="H66" s="40"/>
      <c r="I66" s="5"/>
      <c r="J66" s="40"/>
      <c r="K66" s="40"/>
      <c r="M66" s="240"/>
      <c r="O66" s="240"/>
      <c r="Q66" s="146"/>
      <c r="S66" s="146"/>
      <c r="U66" s="63"/>
      <c r="W66" s="40"/>
      <c r="X66" s="242"/>
      <c r="Y66" s="5"/>
      <c r="Z66" s="5"/>
      <c r="AA66" s="5"/>
      <c r="AB66" s="5"/>
      <c r="AC66" s="5"/>
      <c r="AD66" s="5"/>
      <c r="AE66" s="5"/>
      <c r="AF66" s="5"/>
      <c r="AG66" s="5"/>
      <c r="AH66" s="5"/>
    </row>
    <row r="67" spans="1:34" customFormat="1" ht="19.899999999999999" customHeight="1" x14ac:dyDescent="0.35">
      <c r="A67" s="5"/>
      <c r="B67" s="5"/>
      <c r="C67" s="5"/>
      <c r="D67" s="23"/>
      <c r="E67" s="23"/>
      <c r="F67" s="5"/>
      <c r="G67" s="40"/>
      <c r="H67" s="40"/>
      <c r="I67" s="5"/>
      <c r="J67" s="40"/>
      <c r="K67" s="40"/>
      <c r="M67" s="240"/>
      <c r="O67" s="240"/>
      <c r="Q67" s="146"/>
      <c r="S67" s="146"/>
      <c r="U67" s="63"/>
      <c r="W67" s="40"/>
      <c r="X67" s="242"/>
      <c r="Y67" s="5"/>
      <c r="Z67" s="5"/>
      <c r="AA67" s="5"/>
      <c r="AB67" s="5"/>
      <c r="AC67" s="5"/>
      <c r="AD67" s="5"/>
      <c r="AE67" s="5"/>
      <c r="AF67" s="5"/>
      <c r="AG67" s="5"/>
      <c r="AH67" s="5"/>
    </row>
    <row r="68" spans="1:34" customFormat="1" ht="19.899999999999999" customHeight="1" x14ac:dyDescent="0.35">
      <c r="A68" s="5"/>
      <c r="B68" s="5"/>
      <c r="C68" s="5"/>
      <c r="D68" s="23"/>
      <c r="E68" s="23"/>
      <c r="F68" s="5"/>
      <c r="G68" s="40"/>
      <c r="H68" s="40"/>
      <c r="I68" s="5"/>
      <c r="J68" s="40"/>
      <c r="K68" s="40"/>
      <c r="M68" s="240"/>
      <c r="O68" s="240"/>
      <c r="Q68" s="146"/>
      <c r="S68" s="146"/>
      <c r="U68" s="63"/>
      <c r="W68" s="40"/>
      <c r="X68" s="242"/>
      <c r="Y68" s="5"/>
      <c r="Z68" s="5"/>
      <c r="AA68" s="5"/>
      <c r="AB68" s="5"/>
      <c r="AC68" s="5"/>
      <c r="AD68" s="5"/>
      <c r="AE68" s="5"/>
      <c r="AF68" s="5"/>
      <c r="AG68" s="5"/>
      <c r="AH68" s="5"/>
    </row>
    <row r="69" spans="1:34" customFormat="1" ht="19.899999999999999" customHeight="1" x14ac:dyDescent="0.35">
      <c r="A69" s="5"/>
      <c r="B69" s="5"/>
      <c r="C69" s="5"/>
      <c r="D69" s="23"/>
      <c r="E69" s="23"/>
      <c r="F69" s="5"/>
      <c r="G69" s="40"/>
      <c r="H69" s="40"/>
      <c r="I69" s="5"/>
      <c r="J69" s="40"/>
      <c r="K69" s="40"/>
      <c r="M69" s="240"/>
      <c r="O69" s="240"/>
      <c r="Q69" s="146"/>
      <c r="S69" s="146"/>
      <c r="U69" s="63"/>
      <c r="W69" s="40"/>
      <c r="X69" s="242"/>
      <c r="Y69" s="5"/>
      <c r="Z69" s="5"/>
      <c r="AA69" s="5"/>
      <c r="AB69" s="5"/>
      <c r="AC69" s="5"/>
      <c r="AD69" s="5"/>
      <c r="AE69" s="5"/>
      <c r="AF69" s="5"/>
      <c r="AG69" s="5"/>
      <c r="AH69" s="5"/>
    </row>
    <row r="70" spans="1:34" customFormat="1" ht="19.899999999999999" customHeight="1" x14ac:dyDescent="0.35">
      <c r="A70" s="5"/>
      <c r="B70" s="5"/>
      <c r="C70" s="5"/>
      <c r="D70" s="23"/>
      <c r="E70" s="23"/>
      <c r="F70" s="5"/>
      <c r="G70" s="40"/>
      <c r="H70" s="40"/>
      <c r="I70" s="5"/>
      <c r="J70" s="40"/>
      <c r="K70" s="40"/>
      <c r="M70" s="240"/>
      <c r="O70" s="240"/>
      <c r="Q70" s="146"/>
      <c r="S70" s="146"/>
      <c r="U70" s="63"/>
      <c r="W70" s="40"/>
      <c r="X70" s="242"/>
      <c r="Y70" s="5"/>
      <c r="Z70" s="5"/>
      <c r="AA70" s="5"/>
      <c r="AB70" s="5"/>
      <c r="AC70" s="5"/>
      <c r="AD70" s="5"/>
      <c r="AE70" s="5"/>
      <c r="AF70" s="5"/>
      <c r="AG70" s="5"/>
      <c r="AH70" s="5"/>
    </row>
    <row r="71" spans="1:34" customFormat="1" ht="19.899999999999999" customHeight="1" x14ac:dyDescent="0.35">
      <c r="A71" s="5"/>
      <c r="B71" s="5"/>
      <c r="C71" s="5"/>
      <c r="D71" s="23"/>
      <c r="E71" s="23"/>
      <c r="F71" s="5"/>
      <c r="G71" s="40"/>
      <c r="H71" s="40"/>
      <c r="I71" s="5"/>
      <c r="J71" s="40"/>
      <c r="K71" s="40"/>
      <c r="M71" s="240"/>
      <c r="O71" s="240"/>
      <c r="Q71" s="146"/>
      <c r="S71" s="146"/>
      <c r="U71" s="63"/>
      <c r="W71" s="40"/>
      <c r="X71" s="242"/>
      <c r="Y71" s="5"/>
      <c r="Z71" s="5"/>
      <c r="AA71" s="5"/>
      <c r="AB71" s="5"/>
      <c r="AC71" s="5"/>
      <c r="AD71" s="5"/>
      <c r="AE71" s="5"/>
      <c r="AF71" s="5"/>
      <c r="AG71" s="5"/>
      <c r="AH71" s="5"/>
    </row>
    <row r="72" spans="1:34" customFormat="1" ht="19.899999999999999" customHeight="1" x14ac:dyDescent="0.35">
      <c r="A72" s="5"/>
      <c r="B72" s="5"/>
      <c r="C72" s="5"/>
      <c r="D72" s="23"/>
      <c r="E72" s="23"/>
      <c r="F72" s="5"/>
      <c r="G72" s="40"/>
      <c r="H72" s="40"/>
      <c r="I72" s="5"/>
      <c r="J72" s="40"/>
      <c r="K72" s="40"/>
      <c r="M72" s="240"/>
      <c r="O72" s="240"/>
      <c r="Q72" s="146"/>
      <c r="S72" s="146"/>
      <c r="U72" s="63"/>
      <c r="W72" s="40"/>
      <c r="X72" s="242"/>
      <c r="Y72" s="5"/>
      <c r="Z72" s="5"/>
      <c r="AA72" s="5"/>
      <c r="AB72" s="5"/>
      <c r="AC72" s="5"/>
      <c r="AD72" s="5"/>
      <c r="AE72" s="5"/>
      <c r="AF72" s="5"/>
      <c r="AG72" s="5"/>
      <c r="AH72" s="5"/>
    </row>
    <row r="73" spans="1:34" customFormat="1" ht="19.899999999999999" customHeight="1" x14ac:dyDescent="0.35">
      <c r="A73" s="5"/>
      <c r="B73" s="5"/>
      <c r="C73" s="5"/>
      <c r="D73" s="23"/>
      <c r="E73" s="23"/>
      <c r="F73" s="5"/>
      <c r="G73" s="40"/>
      <c r="H73" s="40"/>
      <c r="I73" s="5"/>
      <c r="J73" s="40"/>
      <c r="K73" s="40"/>
      <c r="M73" s="240"/>
      <c r="O73" s="240"/>
      <c r="Q73" s="146"/>
      <c r="S73" s="146"/>
      <c r="U73" s="63"/>
      <c r="W73" s="40"/>
      <c r="X73" s="242"/>
      <c r="Y73" s="5"/>
      <c r="Z73" s="5"/>
      <c r="AA73" s="5"/>
      <c r="AB73" s="5"/>
      <c r="AC73" s="5"/>
      <c r="AD73" s="5"/>
      <c r="AE73" s="5"/>
      <c r="AF73" s="5"/>
      <c r="AG73" s="5"/>
      <c r="AH73" s="5"/>
    </row>
    <row r="74" spans="1:34" customFormat="1" ht="19.899999999999999" customHeight="1" x14ac:dyDescent="0.35">
      <c r="A74" s="5"/>
      <c r="B74" s="5"/>
      <c r="C74" s="5"/>
      <c r="D74" s="23"/>
      <c r="E74" s="23"/>
      <c r="F74" s="5"/>
      <c r="G74" s="40"/>
      <c r="H74" s="40"/>
      <c r="I74" s="5"/>
      <c r="J74" s="40"/>
      <c r="K74" s="40"/>
      <c r="M74" s="240"/>
      <c r="O74" s="240"/>
      <c r="Q74" s="146"/>
      <c r="S74" s="146"/>
      <c r="U74" s="63"/>
      <c r="W74" s="40"/>
      <c r="X74" s="242"/>
      <c r="Y74" s="5"/>
      <c r="Z74" s="5"/>
      <c r="AA74" s="5"/>
      <c r="AB74" s="5"/>
      <c r="AC74" s="5"/>
      <c r="AD74" s="5"/>
      <c r="AE74" s="5"/>
      <c r="AF74" s="5"/>
      <c r="AG74" s="5"/>
      <c r="AH74" s="5"/>
    </row>
    <row r="75" spans="1:34" customFormat="1" ht="19.899999999999999" customHeight="1" x14ac:dyDescent="0.35">
      <c r="A75" s="5"/>
      <c r="B75" s="5"/>
      <c r="C75" s="5"/>
      <c r="D75" s="23"/>
      <c r="E75" s="23"/>
      <c r="F75" s="5"/>
      <c r="G75" s="40"/>
      <c r="H75" s="40"/>
      <c r="I75" s="5"/>
      <c r="J75" s="40"/>
      <c r="K75" s="40"/>
      <c r="M75" s="240"/>
      <c r="O75" s="240"/>
      <c r="Q75" s="146"/>
      <c r="S75" s="146"/>
      <c r="U75" s="63"/>
      <c r="W75" s="40"/>
      <c r="X75" s="242"/>
      <c r="Y75" s="5"/>
      <c r="Z75" s="5"/>
      <c r="AA75" s="5"/>
      <c r="AB75" s="5"/>
      <c r="AC75" s="5"/>
      <c r="AD75" s="5"/>
      <c r="AE75" s="5"/>
      <c r="AF75" s="5"/>
      <c r="AG75" s="5"/>
      <c r="AH75" s="5"/>
    </row>
    <row r="76" spans="1:34" customFormat="1" ht="19.899999999999999" customHeight="1" x14ac:dyDescent="0.35">
      <c r="A76" s="5"/>
      <c r="B76" s="5"/>
      <c r="C76" s="5"/>
      <c r="D76" s="23"/>
      <c r="E76" s="23"/>
      <c r="F76" s="5"/>
      <c r="G76" s="40"/>
      <c r="H76" s="40"/>
      <c r="I76" s="5"/>
      <c r="J76" s="40"/>
      <c r="K76" s="40"/>
      <c r="M76" s="240"/>
      <c r="O76" s="240"/>
      <c r="Q76" s="146"/>
      <c r="S76" s="146"/>
      <c r="U76" s="63"/>
      <c r="W76" s="40"/>
      <c r="X76" s="242"/>
      <c r="Y76" s="5"/>
      <c r="Z76" s="5"/>
      <c r="AA76" s="5"/>
      <c r="AB76" s="5"/>
      <c r="AC76" s="5"/>
      <c r="AD76" s="5"/>
      <c r="AE76" s="5"/>
      <c r="AF76" s="5"/>
      <c r="AG76" s="5"/>
      <c r="AH76" s="5"/>
    </row>
    <row r="77" spans="1:34" customFormat="1" ht="19.899999999999999" customHeight="1" x14ac:dyDescent="0.35">
      <c r="A77" s="5"/>
      <c r="B77" s="5"/>
      <c r="C77" s="5"/>
      <c r="D77" s="23"/>
      <c r="E77" s="23"/>
      <c r="F77" s="5"/>
      <c r="G77" s="40"/>
      <c r="H77" s="40"/>
      <c r="I77" s="5"/>
      <c r="J77" s="40"/>
      <c r="K77" s="40"/>
      <c r="M77" s="240"/>
      <c r="O77" s="240"/>
      <c r="Q77" s="146"/>
      <c r="S77" s="146"/>
      <c r="U77" s="63"/>
      <c r="W77" s="40"/>
      <c r="X77" s="242"/>
      <c r="Y77" s="5"/>
      <c r="Z77" s="5"/>
      <c r="AA77" s="5"/>
      <c r="AB77" s="5"/>
      <c r="AC77" s="5"/>
      <c r="AD77" s="5"/>
      <c r="AE77" s="5"/>
      <c r="AF77" s="5"/>
      <c r="AG77" s="5"/>
      <c r="AH77" s="5"/>
    </row>
    <row r="78" spans="1:34" customFormat="1" ht="19.899999999999999" customHeight="1" x14ac:dyDescent="0.35">
      <c r="A78" s="5"/>
      <c r="B78" s="5"/>
      <c r="C78" s="5"/>
      <c r="D78" s="23"/>
      <c r="E78" s="23"/>
      <c r="F78" s="5"/>
      <c r="G78" s="40"/>
      <c r="H78" s="40"/>
      <c r="I78" s="5"/>
      <c r="J78" s="40"/>
      <c r="K78" s="40"/>
      <c r="M78" s="240"/>
      <c r="O78" s="240"/>
      <c r="Q78" s="146"/>
      <c r="S78" s="146"/>
      <c r="U78" s="63"/>
      <c r="W78" s="40"/>
      <c r="X78" s="242"/>
      <c r="Y78" s="5"/>
      <c r="Z78" s="5"/>
      <c r="AA78" s="5"/>
      <c r="AB78" s="5"/>
      <c r="AC78" s="5"/>
      <c r="AD78" s="5"/>
      <c r="AE78" s="5"/>
      <c r="AF78" s="5"/>
      <c r="AG78" s="5"/>
      <c r="AH78" s="5"/>
    </row>
    <row r="79" spans="1:34" customFormat="1" ht="19.899999999999999" customHeight="1" x14ac:dyDescent="0.35">
      <c r="A79" s="5"/>
      <c r="B79" s="5"/>
      <c r="C79" s="5"/>
      <c r="D79" s="23"/>
      <c r="E79" s="23"/>
      <c r="F79" s="5"/>
      <c r="G79" s="40"/>
      <c r="H79" s="40"/>
      <c r="I79" s="5"/>
      <c r="J79" s="40"/>
      <c r="K79" s="40"/>
      <c r="M79" s="240"/>
      <c r="O79" s="240"/>
      <c r="Q79" s="146"/>
      <c r="S79" s="146"/>
      <c r="U79" s="63"/>
      <c r="W79" s="40"/>
      <c r="X79" s="242"/>
      <c r="Y79" s="5"/>
      <c r="Z79" s="5"/>
      <c r="AA79" s="5"/>
      <c r="AB79" s="5"/>
      <c r="AC79" s="5"/>
      <c r="AD79" s="5"/>
      <c r="AE79" s="5"/>
      <c r="AF79" s="5"/>
      <c r="AG79" s="5"/>
      <c r="AH79" s="5"/>
    </row>
    <row r="80" spans="1:34" customFormat="1" ht="19.899999999999999" customHeight="1" x14ac:dyDescent="0.35">
      <c r="A80" s="5"/>
      <c r="B80" s="5"/>
      <c r="C80" s="5"/>
      <c r="D80" s="23"/>
      <c r="E80" s="23"/>
      <c r="F80" s="5"/>
      <c r="G80" s="40"/>
      <c r="H80" s="40"/>
      <c r="I80" s="5"/>
      <c r="J80" s="40"/>
      <c r="K80" s="40"/>
      <c r="M80" s="240"/>
      <c r="O80" s="240"/>
      <c r="Q80" s="146"/>
      <c r="S80" s="146"/>
      <c r="U80" s="63"/>
      <c r="W80" s="40"/>
      <c r="X80" s="242"/>
      <c r="Y80" s="5"/>
      <c r="Z80" s="5"/>
      <c r="AA80" s="5"/>
      <c r="AB80" s="5"/>
      <c r="AC80" s="5"/>
      <c r="AD80" s="5"/>
      <c r="AE80" s="5"/>
      <c r="AF80" s="5"/>
      <c r="AG80" s="5"/>
      <c r="AH80" s="5"/>
    </row>
    <row r="81" spans="1:34" customFormat="1" ht="19.899999999999999" customHeight="1" x14ac:dyDescent="0.35">
      <c r="A81" s="5"/>
      <c r="B81" s="5"/>
      <c r="C81" s="5"/>
      <c r="D81" s="23"/>
      <c r="E81" s="23"/>
      <c r="F81" s="5"/>
      <c r="G81" s="40"/>
      <c r="H81" s="40"/>
      <c r="I81" s="5"/>
      <c r="J81" s="40"/>
      <c r="K81" s="40"/>
      <c r="M81" s="240"/>
      <c r="O81" s="240"/>
      <c r="Q81" s="146"/>
      <c r="S81" s="146"/>
      <c r="U81" s="63"/>
      <c r="W81" s="40"/>
      <c r="X81" s="242"/>
      <c r="Y81" s="5"/>
      <c r="Z81" s="5"/>
      <c r="AA81" s="5"/>
      <c r="AB81" s="5"/>
      <c r="AC81" s="5"/>
      <c r="AD81" s="5"/>
      <c r="AE81" s="5"/>
      <c r="AF81" s="5"/>
      <c r="AG81" s="5"/>
      <c r="AH81" s="5"/>
    </row>
    <row r="82" spans="1:34" customFormat="1" ht="19.899999999999999" customHeight="1" x14ac:dyDescent="0.35">
      <c r="A82" s="5"/>
      <c r="B82" s="5"/>
      <c r="C82" s="5"/>
      <c r="D82" s="23"/>
      <c r="E82" s="23"/>
      <c r="F82" s="5"/>
      <c r="G82" s="40"/>
      <c r="H82" s="40"/>
      <c r="I82" s="5"/>
      <c r="J82" s="40"/>
      <c r="K82" s="40"/>
      <c r="M82" s="240"/>
      <c r="O82" s="240"/>
      <c r="Q82" s="146"/>
      <c r="S82" s="146"/>
      <c r="U82" s="63"/>
      <c r="W82" s="40"/>
      <c r="X82" s="242"/>
      <c r="Y82" s="5"/>
      <c r="Z82" s="5"/>
      <c r="AA82" s="5"/>
      <c r="AB82" s="5"/>
      <c r="AC82" s="5"/>
      <c r="AD82" s="5"/>
      <c r="AE82" s="5"/>
      <c r="AF82" s="5"/>
      <c r="AG82" s="5"/>
      <c r="AH82" s="5"/>
    </row>
    <row r="83" spans="1:34" customFormat="1" ht="19.899999999999999" customHeight="1" x14ac:dyDescent="0.35">
      <c r="A83" s="5"/>
      <c r="B83" s="5"/>
      <c r="C83" s="5"/>
      <c r="D83" s="23"/>
      <c r="E83" s="23"/>
      <c r="F83" s="5"/>
      <c r="G83" s="40"/>
      <c r="H83" s="40"/>
      <c r="I83" s="5"/>
      <c r="J83" s="40"/>
      <c r="K83" s="40"/>
      <c r="M83" s="240"/>
      <c r="O83" s="240"/>
      <c r="Q83" s="146"/>
      <c r="S83" s="146"/>
      <c r="U83" s="63"/>
      <c r="W83" s="40"/>
      <c r="X83" s="242"/>
      <c r="Y83" s="5"/>
      <c r="Z83" s="5"/>
      <c r="AA83" s="5"/>
      <c r="AB83" s="5"/>
      <c r="AC83" s="5"/>
      <c r="AD83" s="5"/>
      <c r="AE83" s="5"/>
      <c r="AF83" s="5"/>
      <c r="AG83" s="5"/>
      <c r="AH83" s="5"/>
    </row>
    <row r="84" spans="1:34" customFormat="1" ht="19.899999999999999" customHeight="1" x14ac:dyDescent="0.35">
      <c r="A84" s="5"/>
      <c r="B84" s="5"/>
      <c r="C84" s="5"/>
      <c r="D84" s="23"/>
      <c r="E84" s="23"/>
      <c r="F84" s="5"/>
      <c r="G84" s="40"/>
      <c r="H84" s="40"/>
      <c r="I84" s="5"/>
      <c r="J84" s="40"/>
      <c r="K84" s="40"/>
      <c r="M84" s="240"/>
      <c r="O84" s="240"/>
      <c r="Q84" s="146"/>
      <c r="S84" s="146"/>
      <c r="U84" s="63"/>
      <c r="W84" s="40"/>
      <c r="X84" s="242"/>
      <c r="Y84" s="5"/>
      <c r="Z84" s="5"/>
      <c r="AA84" s="5"/>
      <c r="AB84" s="5"/>
      <c r="AC84" s="5"/>
      <c r="AD84" s="5"/>
      <c r="AE84" s="5"/>
      <c r="AF84" s="5"/>
      <c r="AG84" s="5"/>
      <c r="AH84" s="5"/>
    </row>
    <row r="85" spans="1:34" customFormat="1" ht="19.899999999999999" customHeight="1" x14ac:dyDescent="0.35">
      <c r="A85" s="5"/>
      <c r="B85" s="5"/>
      <c r="C85" s="5"/>
      <c r="D85" s="23"/>
      <c r="E85" s="23"/>
      <c r="F85" s="5"/>
      <c r="G85" s="40"/>
      <c r="H85" s="40"/>
      <c r="I85" s="5"/>
      <c r="J85" s="40"/>
      <c r="K85" s="40"/>
      <c r="M85" s="240"/>
      <c r="O85" s="240"/>
      <c r="Q85" s="146"/>
      <c r="S85" s="146"/>
      <c r="U85" s="63"/>
      <c r="W85" s="40"/>
      <c r="X85" s="242"/>
      <c r="Y85" s="5"/>
      <c r="Z85" s="5"/>
      <c r="AA85" s="5"/>
      <c r="AB85" s="5"/>
      <c r="AC85" s="5"/>
      <c r="AD85" s="5"/>
      <c r="AE85" s="5"/>
      <c r="AF85" s="5"/>
      <c r="AG85" s="5"/>
      <c r="AH85" s="5"/>
    </row>
    <row r="86" spans="1:34" customFormat="1" ht="19.899999999999999" customHeight="1" x14ac:dyDescent="0.35">
      <c r="A86" s="5"/>
      <c r="B86" s="5"/>
      <c r="C86" s="5"/>
      <c r="D86" s="23"/>
      <c r="E86" s="23"/>
      <c r="F86" s="5"/>
      <c r="G86" s="40"/>
      <c r="H86" s="40"/>
      <c r="I86" s="5"/>
      <c r="J86" s="40"/>
      <c r="K86" s="40"/>
      <c r="M86" s="240"/>
      <c r="O86" s="240"/>
      <c r="Q86" s="146"/>
      <c r="S86" s="146"/>
      <c r="U86" s="63"/>
      <c r="W86" s="40"/>
      <c r="X86" s="242"/>
      <c r="Y86" s="5"/>
      <c r="Z86" s="5"/>
      <c r="AA86" s="5"/>
      <c r="AB86" s="5"/>
      <c r="AC86" s="5"/>
      <c r="AD86" s="5"/>
      <c r="AE86" s="5"/>
      <c r="AF86" s="5"/>
      <c r="AG86" s="5"/>
      <c r="AH86" s="5"/>
    </row>
    <row r="87" spans="1:34" customFormat="1" ht="19.899999999999999" customHeight="1" x14ac:dyDescent="0.35">
      <c r="A87" s="5"/>
      <c r="B87" s="5"/>
      <c r="C87" s="5"/>
      <c r="D87" s="23"/>
      <c r="E87" s="23"/>
      <c r="F87" s="5"/>
      <c r="G87" s="40"/>
      <c r="H87" s="40"/>
      <c r="I87" s="5"/>
      <c r="J87" s="40"/>
      <c r="K87" s="40"/>
      <c r="M87" s="240"/>
      <c r="O87" s="240"/>
      <c r="Q87" s="146"/>
      <c r="S87" s="146"/>
      <c r="U87" s="63"/>
      <c r="W87" s="40"/>
      <c r="X87" s="242"/>
      <c r="Y87" s="5"/>
      <c r="Z87" s="5"/>
      <c r="AA87" s="5"/>
      <c r="AB87" s="5"/>
      <c r="AC87" s="5"/>
      <c r="AD87" s="5"/>
      <c r="AE87" s="5"/>
      <c r="AF87" s="5"/>
      <c r="AG87" s="5"/>
      <c r="AH87" s="5"/>
    </row>
    <row r="88" spans="1:34" customFormat="1" ht="19.899999999999999" customHeight="1" x14ac:dyDescent="0.35">
      <c r="A88" s="5"/>
      <c r="B88" s="5"/>
      <c r="C88" s="5"/>
      <c r="D88" s="23"/>
      <c r="E88" s="23"/>
      <c r="F88" s="5"/>
      <c r="G88" s="40"/>
      <c r="H88" s="40"/>
      <c r="I88" s="5"/>
      <c r="J88" s="40"/>
      <c r="K88" s="40"/>
      <c r="M88" s="240"/>
      <c r="O88" s="240"/>
      <c r="Q88" s="146"/>
      <c r="S88" s="146"/>
      <c r="U88" s="63"/>
      <c r="W88" s="40"/>
      <c r="X88" s="242"/>
      <c r="Y88" s="5"/>
      <c r="Z88" s="5"/>
      <c r="AA88" s="5"/>
      <c r="AB88" s="5"/>
      <c r="AC88" s="5"/>
      <c r="AD88" s="5"/>
      <c r="AE88" s="5"/>
      <c r="AF88" s="5"/>
      <c r="AG88" s="5"/>
      <c r="AH88" s="5"/>
    </row>
    <row r="89" spans="1:34" customFormat="1" ht="19.899999999999999" customHeight="1" x14ac:dyDescent="0.35">
      <c r="A89" s="5"/>
      <c r="B89" s="5"/>
      <c r="C89" s="5"/>
      <c r="D89" s="23"/>
      <c r="E89" s="23"/>
      <c r="F89" s="5"/>
      <c r="G89" s="40"/>
      <c r="H89" s="40"/>
      <c r="I89" s="5"/>
      <c r="J89" s="40"/>
      <c r="K89" s="40"/>
      <c r="M89" s="240"/>
      <c r="O89" s="240"/>
      <c r="Q89" s="146"/>
      <c r="S89" s="146"/>
      <c r="U89" s="63"/>
      <c r="W89" s="40"/>
      <c r="X89" s="242"/>
      <c r="Y89" s="5"/>
      <c r="Z89" s="5"/>
      <c r="AA89" s="5"/>
      <c r="AB89" s="5"/>
      <c r="AC89" s="5"/>
      <c r="AD89" s="5"/>
      <c r="AE89" s="5"/>
      <c r="AF89" s="5"/>
      <c r="AG89" s="5"/>
      <c r="AH89" s="5"/>
    </row>
    <row r="90" spans="1:34" customFormat="1" ht="19.899999999999999" customHeight="1" x14ac:dyDescent="0.35">
      <c r="A90" s="5"/>
      <c r="B90" s="5"/>
      <c r="C90" s="5"/>
      <c r="D90" s="23"/>
      <c r="E90" s="23"/>
      <c r="F90" s="5"/>
      <c r="G90" s="40"/>
      <c r="H90" s="40"/>
      <c r="I90" s="5"/>
      <c r="J90" s="40"/>
      <c r="K90" s="40"/>
      <c r="M90" s="240"/>
      <c r="O90" s="240"/>
      <c r="Q90" s="146"/>
      <c r="S90" s="146"/>
      <c r="U90" s="63"/>
      <c r="W90" s="40"/>
      <c r="X90" s="242"/>
      <c r="Y90" s="5"/>
      <c r="Z90" s="5"/>
      <c r="AA90" s="5"/>
      <c r="AB90" s="5"/>
      <c r="AC90" s="5"/>
      <c r="AD90" s="5"/>
      <c r="AE90" s="5"/>
      <c r="AF90" s="5"/>
      <c r="AG90" s="5"/>
      <c r="AH90" s="5"/>
    </row>
    <row r="91" spans="1:34" customFormat="1" ht="19.899999999999999" customHeight="1" x14ac:dyDescent="0.35">
      <c r="A91" s="5"/>
      <c r="B91" s="5"/>
      <c r="C91" s="5"/>
      <c r="D91" s="23"/>
      <c r="E91" s="23"/>
      <c r="F91" s="5"/>
      <c r="G91" s="40"/>
      <c r="H91" s="40"/>
      <c r="I91" s="5"/>
      <c r="J91" s="40"/>
      <c r="K91" s="40"/>
      <c r="M91" s="240"/>
      <c r="O91" s="240"/>
      <c r="Q91" s="146"/>
      <c r="S91" s="146"/>
      <c r="U91" s="63"/>
      <c r="W91" s="40"/>
      <c r="X91" s="242"/>
      <c r="Y91" s="5"/>
      <c r="Z91" s="5"/>
      <c r="AA91" s="5"/>
      <c r="AB91" s="5"/>
      <c r="AC91" s="5"/>
      <c r="AD91" s="5"/>
      <c r="AE91" s="5"/>
      <c r="AF91" s="5"/>
      <c r="AG91" s="5"/>
      <c r="AH91" s="5"/>
    </row>
    <row r="92" spans="1:34" customFormat="1" ht="19.899999999999999" customHeight="1" x14ac:dyDescent="0.35">
      <c r="A92" s="5"/>
      <c r="B92" s="5"/>
      <c r="C92" s="5"/>
      <c r="D92" s="23"/>
      <c r="E92" s="23"/>
      <c r="F92" s="5"/>
      <c r="G92" s="40"/>
      <c r="H92" s="40"/>
      <c r="I92" s="5"/>
      <c r="J92" s="40"/>
      <c r="K92" s="40"/>
      <c r="M92" s="240"/>
      <c r="O92" s="240"/>
      <c r="Q92" s="146"/>
      <c r="S92" s="146"/>
      <c r="U92" s="63"/>
      <c r="W92" s="40"/>
      <c r="X92" s="242"/>
      <c r="Y92" s="5"/>
      <c r="Z92" s="5"/>
      <c r="AA92" s="5"/>
      <c r="AB92" s="5"/>
      <c r="AC92" s="5"/>
      <c r="AD92" s="5"/>
      <c r="AE92" s="5"/>
      <c r="AF92" s="5"/>
      <c r="AG92" s="5"/>
      <c r="AH92" s="5"/>
    </row>
    <row r="93" spans="1:34" customFormat="1" ht="19.899999999999999" customHeight="1" x14ac:dyDescent="0.35">
      <c r="A93" s="5"/>
      <c r="B93" s="5"/>
      <c r="C93" s="5"/>
      <c r="D93" s="23"/>
      <c r="E93" s="23"/>
      <c r="F93" s="5"/>
      <c r="G93" s="40"/>
      <c r="H93" s="40"/>
      <c r="I93" s="5"/>
      <c r="J93" s="40"/>
      <c r="K93" s="40"/>
      <c r="M93" s="240"/>
      <c r="O93" s="240"/>
      <c r="Q93" s="146"/>
      <c r="S93" s="146"/>
      <c r="U93" s="63"/>
      <c r="W93" s="40"/>
      <c r="X93" s="242"/>
      <c r="Y93" s="5"/>
      <c r="Z93" s="5"/>
      <c r="AA93" s="5"/>
      <c r="AB93" s="5"/>
      <c r="AC93" s="5"/>
      <c r="AD93" s="5"/>
      <c r="AE93" s="5"/>
      <c r="AF93" s="5"/>
      <c r="AG93" s="5"/>
      <c r="AH93" s="5"/>
    </row>
    <row r="94" spans="1:34" customFormat="1" ht="19.899999999999999" customHeight="1" x14ac:dyDescent="0.35">
      <c r="A94" s="5"/>
      <c r="B94" s="5"/>
      <c r="C94" s="5"/>
      <c r="D94" s="23"/>
      <c r="E94" s="23"/>
      <c r="F94" s="5"/>
      <c r="G94" s="40"/>
      <c r="H94" s="40"/>
      <c r="I94" s="5"/>
      <c r="J94" s="40"/>
      <c r="K94" s="40"/>
      <c r="M94" s="240"/>
      <c r="O94" s="240"/>
      <c r="Q94" s="146"/>
      <c r="S94" s="146"/>
      <c r="U94" s="63"/>
      <c r="W94" s="40"/>
      <c r="X94" s="242"/>
      <c r="Y94" s="5"/>
      <c r="Z94" s="5"/>
      <c r="AA94" s="5"/>
      <c r="AB94" s="5"/>
      <c r="AC94" s="5"/>
      <c r="AD94" s="5"/>
      <c r="AE94" s="5"/>
      <c r="AF94" s="5"/>
      <c r="AG94" s="5"/>
      <c r="AH94" s="5"/>
    </row>
    <row r="95" spans="1:34" customFormat="1" ht="19.899999999999999" customHeight="1" x14ac:dyDescent="0.35">
      <c r="A95" s="5"/>
      <c r="B95" s="5"/>
      <c r="C95" s="5"/>
      <c r="D95" s="23"/>
      <c r="E95" s="23"/>
      <c r="F95" s="5"/>
      <c r="G95" s="40"/>
      <c r="H95" s="40"/>
      <c r="I95" s="5"/>
      <c r="J95" s="40"/>
      <c r="K95" s="40"/>
      <c r="M95" s="240"/>
      <c r="O95" s="240"/>
      <c r="Q95" s="146"/>
      <c r="S95" s="146"/>
      <c r="U95" s="63"/>
      <c r="W95" s="40"/>
      <c r="X95" s="242"/>
      <c r="Y95" s="5"/>
      <c r="Z95" s="5"/>
      <c r="AA95" s="5"/>
      <c r="AB95" s="5"/>
      <c r="AC95" s="5"/>
      <c r="AD95" s="5"/>
      <c r="AE95" s="5"/>
      <c r="AF95" s="5"/>
      <c r="AG95" s="5"/>
      <c r="AH95" s="5"/>
    </row>
    <row r="96" spans="1:34" customFormat="1" ht="19.899999999999999" customHeight="1" x14ac:dyDescent="0.35">
      <c r="A96" s="5"/>
      <c r="B96" s="5"/>
      <c r="C96" s="5"/>
      <c r="D96" s="23"/>
      <c r="E96" s="23"/>
      <c r="F96" s="5"/>
      <c r="G96" s="40"/>
      <c r="H96" s="40"/>
      <c r="I96" s="5"/>
      <c r="J96" s="40"/>
      <c r="K96" s="40"/>
      <c r="M96" s="240"/>
      <c r="O96" s="240"/>
      <c r="Q96" s="146"/>
      <c r="S96" s="146"/>
      <c r="U96" s="63"/>
      <c r="W96" s="40"/>
      <c r="X96" s="242"/>
      <c r="Y96" s="5"/>
      <c r="Z96" s="5"/>
      <c r="AA96" s="5"/>
      <c r="AB96" s="5"/>
      <c r="AC96" s="5"/>
      <c r="AD96" s="5"/>
      <c r="AE96" s="5"/>
      <c r="AF96" s="5"/>
      <c r="AG96" s="5"/>
      <c r="AH96" s="5"/>
    </row>
    <row r="97" spans="1:34" customFormat="1" ht="19.899999999999999" customHeight="1" x14ac:dyDescent="0.35">
      <c r="A97" s="5"/>
      <c r="B97" s="5"/>
      <c r="C97" s="5"/>
      <c r="D97" s="23"/>
      <c r="E97" s="23"/>
      <c r="F97" s="5"/>
      <c r="G97" s="40"/>
      <c r="H97" s="40"/>
      <c r="I97" s="5"/>
      <c r="J97" s="40"/>
      <c r="K97" s="40"/>
      <c r="M97" s="240"/>
      <c r="O97" s="240"/>
      <c r="Q97" s="146"/>
      <c r="S97" s="146"/>
      <c r="U97" s="63"/>
      <c r="W97" s="40"/>
      <c r="X97" s="242"/>
      <c r="Y97" s="5"/>
      <c r="Z97" s="5"/>
      <c r="AA97" s="5"/>
      <c r="AB97" s="5"/>
      <c r="AC97" s="5"/>
      <c r="AD97" s="5"/>
      <c r="AE97" s="5"/>
      <c r="AF97" s="5"/>
      <c r="AG97" s="5"/>
      <c r="AH97" s="5"/>
    </row>
    <row r="98" spans="1:34" customFormat="1" ht="19.899999999999999" customHeight="1" x14ac:dyDescent="0.35">
      <c r="A98" s="5"/>
      <c r="B98" s="5"/>
      <c r="C98" s="5"/>
      <c r="D98" s="23"/>
      <c r="E98" s="23"/>
      <c r="F98" s="5"/>
      <c r="G98" s="40"/>
      <c r="H98" s="40"/>
      <c r="I98" s="5"/>
      <c r="J98" s="40"/>
      <c r="K98" s="40"/>
      <c r="M98" s="240"/>
      <c r="O98" s="240"/>
      <c r="Q98" s="146"/>
      <c r="S98" s="146"/>
      <c r="U98" s="63"/>
      <c r="W98" s="40"/>
      <c r="X98" s="242"/>
      <c r="Y98" s="5"/>
      <c r="Z98" s="5"/>
      <c r="AA98" s="5"/>
      <c r="AB98" s="5"/>
      <c r="AC98" s="5"/>
      <c r="AD98" s="5"/>
      <c r="AE98" s="5"/>
      <c r="AF98" s="5"/>
      <c r="AG98" s="5"/>
      <c r="AH98" s="5"/>
    </row>
    <row r="99" spans="1:34" customFormat="1" ht="19.899999999999999" customHeight="1" x14ac:dyDescent="0.35">
      <c r="A99" s="5"/>
      <c r="B99" s="5"/>
      <c r="C99" s="5"/>
      <c r="D99" s="23"/>
      <c r="E99" s="23"/>
      <c r="F99" s="5"/>
      <c r="G99" s="40"/>
      <c r="H99" s="40"/>
      <c r="I99" s="5"/>
      <c r="J99" s="40"/>
      <c r="K99" s="40"/>
      <c r="M99" s="240"/>
      <c r="O99" s="240"/>
      <c r="Q99" s="146"/>
      <c r="S99" s="146"/>
      <c r="U99" s="63"/>
      <c r="W99" s="40"/>
      <c r="X99" s="242"/>
      <c r="Y99" s="5"/>
      <c r="Z99" s="5"/>
      <c r="AA99" s="5"/>
      <c r="AB99" s="5"/>
      <c r="AC99" s="5"/>
      <c r="AD99" s="5"/>
      <c r="AE99" s="5"/>
      <c r="AF99" s="5"/>
      <c r="AG99" s="5"/>
      <c r="AH99" s="5"/>
    </row>
    <row r="100" spans="1:34" customFormat="1" ht="19.899999999999999" customHeight="1" x14ac:dyDescent="0.35">
      <c r="A100" s="5"/>
      <c r="B100" s="5"/>
      <c r="C100" s="5"/>
      <c r="D100" s="23"/>
      <c r="E100" s="23"/>
      <c r="F100" s="5"/>
      <c r="G100" s="40"/>
      <c r="H100" s="40"/>
      <c r="I100" s="5"/>
      <c r="J100" s="40"/>
      <c r="K100" s="40"/>
      <c r="M100" s="240"/>
      <c r="O100" s="240"/>
      <c r="Q100" s="146"/>
      <c r="S100" s="146"/>
      <c r="U100" s="63"/>
      <c r="W100" s="40"/>
      <c r="X100" s="242"/>
      <c r="Y100" s="5"/>
      <c r="Z100" s="5"/>
      <c r="AA100" s="5"/>
      <c r="AB100" s="5"/>
      <c r="AC100" s="5"/>
      <c r="AD100" s="5"/>
      <c r="AE100" s="5"/>
      <c r="AF100" s="5"/>
      <c r="AG100" s="5"/>
      <c r="AH100" s="5"/>
    </row>
    <row r="101" spans="1:34" customFormat="1" ht="19.899999999999999" customHeight="1" x14ac:dyDescent="0.35">
      <c r="A101" s="5"/>
      <c r="B101" s="5"/>
      <c r="C101" s="5"/>
      <c r="D101" s="23"/>
      <c r="E101" s="23"/>
      <c r="F101" s="5"/>
      <c r="G101" s="40"/>
      <c r="H101" s="40"/>
      <c r="I101" s="5"/>
      <c r="J101" s="40"/>
      <c r="K101" s="40"/>
      <c r="M101" s="240"/>
      <c r="O101" s="240"/>
      <c r="Q101" s="146"/>
      <c r="S101" s="146"/>
      <c r="U101" s="63"/>
      <c r="W101" s="40"/>
      <c r="X101" s="242"/>
      <c r="Y101" s="5"/>
      <c r="Z101" s="5"/>
      <c r="AA101" s="5"/>
      <c r="AB101" s="5"/>
      <c r="AC101" s="5"/>
      <c r="AD101" s="5"/>
      <c r="AE101" s="5"/>
      <c r="AF101" s="5"/>
      <c r="AG101" s="5"/>
      <c r="AH101" s="5"/>
    </row>
    <row r="102" spans="1:34" customFormat="1" ht="19.899999999999999" customHeight="1" x14ac:dyDescent="0.35">
      <c r="A102" s="5"/>
      <c r="B102" s="5"/>
      <c r="C102" s="5"/>
      <c r="D102" s="23"/>
      <c r="E102" s="23"/>
      <c r="F102" s="5"/>
      <c r="G102" s="40"/>
      <c r="H102" s="40"/>
      <c r="I102" s="5"/>
      <c r="J102" s="40"/>
      <c r="K102" s="40"/>
      <c r="M102" s="240"/>
      <c r="O102" s="240"/>
      <c r="Q102" s="146"/>
      <c r="S102" s="146"/>
      <c r="U102" s="63"/>
      <c r="W102" s="40"/>
      <c r="X102" s="242"/>
      <c r="Y102" s="5"/>
      <c r="Z102" s="5"/>
      <c r="AA102" s="5"/>
      <c r="AB102" s="5"/>
      <c r="AC102" s="5"/>
      <c r="AD102" s="5"/>
      <c r="AE102" s="5"/>
      <c r="AF102" s="5"/>
      <c r="AG102" s="5"/>
      <c r="AH102" s="5"/>
    </row>
    <row r="103" spans="1:34" customFormat="1" ht="19.899999999999999" customHeight="1" x14ac:dyDescent="0.35">
      <c r="A103" s="5"/>
      <c r="B103" s="5"/>
      <c r="C103" s="5"/>
      <c r="D103" s="23"/>
      <c r="E103" s="23"/>
      <c r="F103" s="5"/>
      <c r="G103" s="40"/>
      <c r="H103" s="40"/>
      <c r="I103" s="5"/>
      <c r="J103" s="40"/>
      <c r="K103" s="40"/>
      <c r="M103" s="240"/>
      <c r="O103" s="240"/>
      <c r="Q103" s="146"/>
      <c r="S103" s="146"/>
      <c r="U103" s="63"/>
      <c r="W103" s="40"/>
      <c r="X103" s="242"/>
      <c r="Y103" s="5"/>
      <c r="Z103" s="5"/>
      <c r="AA103" s="5"/>
      <c r="AB103" s="5"/>
      <c r="AC103" s="5"/>
      <c r="AD103" s="5"/>
      <c r="AE103" s="5"/>
      <c r="AF103" s="5"/>
      <c r="AG103" s="5"/>
      <c r="AH103" s="5"/>
    </row>
    <row r="104" spans="1:34" customFormat="1" ht="19.899999999999999" customHeight="1" x14ac:dyDescent="0.35">
      <c r="A104" s="5"/>
      <c r="B104" s="5"/>
      <c r="C104" s="5"/>
      <c r="D104" s="23"/>
      <c r="E104" s="23"/>
      <c r="F104" s="5"/>
      <c r="G104" s="40"/>
      <c r="H104" s="40"/>
      <c r="I104" s="5"/>
      <c r="J104" s="40"/>
      <c r="K104" s="40"/>
      <c r="M104" s="240"/>
      <c r="O104" s="240"/>
      <c r="Q104" s="146"/>
      <c r="S104" s="146"/>
      <c r="U104" s="63"/>
      <c r="W104" s="40"/>
      <c r="X104" s="242"/>
      <c r="Y104" s="5"/>
      <c r="Z104" s="5"/>
      <c r="AA104" s="5"/>
      <c r="AB104" s="5"/>
      <c r="AC104" s="5"/>
      <c r="AD104" s="5"/>
      <c r="AE104" s="5"/>
      <c r="AF104" s="5"/>
      <c r="AG104" s="5"/>
      <c r="AH104" s="5"/>
    </row>
    <row r="105" spans="1:34" customFormat="1" ht="19.899999999999999" customHeight="1" x14ac:dyDescent="0.35">
      <c r="A105" s="5"/>
      <c r="B105" s="5"/>
      <c r="C105" s="5"/>
      <c r="D105" s="23"/>
      <c r="E105" s="23"/>
      <c r="F105" s="5"/>
      <c r="G105" s="40"/>
      <c r="H105" s="40"/>
      <c r="I105" s="5"/>
      <c r="J105" s="40"/>
      <c r="K105" s="40"/>
      <c r="M105" s="240"/>
      <c r="O105" s="240"/>
      <c r="Q105" s="146"/>
      <c r="S105" s="146"/>
      <c r="U105" s="63"/>
      <c r="W105" s="40"/>
      <c r="X105" s="242"/>
      <c r="Y105" s="5"/>
      <c r="Z105" s="5"/>
      <c r="AA105" s="5"/>
      <c r="AB105" s="5"/>
      <c r="AC105" s="5"/>
      <c r="AD105" s="5"/>
      <c r="AE105" s="5"/>
      <c r="AF105" s="5"/>
      <c r="AG105" s="5"/>
      <c r="AH105" s="5"/>
    </row>
    <row r="106" spans="1:34" customFormat="1" ht="19.899999999999999" customHeight="1" x14ac:dyDescent="0.35">
      <c r="A106" s="5"/>
      <c r="B106" s="5"/>
      <c r="C106" s="5"/>
      <c r="D106" s="23"/>
      <c r="E106" s="23"/>
      <c r="F106" s="5"/>
      <c r="G106" s="40"/>
      <c r="H106" s="40"/>
      <c r="I106" s="5"/>
      <c r="J106" s="40"/>
      <c r="K106" s="40"/>
      <c r="M106" s="240"/>
      <c r="O106" s="240"/>
      <c r="Q106" s="146"/>
      <c r="S106" s="146"/>
      <c r="U106" s="63"/>
      <c r="W106" s="40"/>
      <c r="X106" s="242"/>
      <c r="Y106" s="5"/>
      <c r="Z106" s="5"/>
      <c r="AA106" s="5"/>
      <c r="AB106" s="5"/>
      <c r="AC106" s="5"/>
      <c r="AD106" s="5"/>
      <c r="AE106" s="5"/>
      <c r="AF106" s="5"/>
      <c r="AG106" s="5"/>
      <c r="AH106" s="5"/>
    </row>
    <row r="107" spans="1:34" customFormat="1" ht="19.899999999999999" customHeight="1" x14ac:dyDescent="0.35">
      <c r="A107" s="5"/>
      <c r="B107" s="5"/>
      <c r="C107" s="5"/>
      <c r="D107" s="23"/>
      <c r="E107" s="23"/>
      <c r="F107" s="5"/>
      <c r="G107" s="40"/>
      <c r="H107" s="40"/>
      <c r="I107" s="5"/>
      <c r="J107" s="40"/>
      <c r="K107" s="40"/>
      <c r="M107" s="240"/>
      <c r="O107" s="240"/>
      <c r="Q107" s="146"/>
      <c r="S107" s="146"/>
      <c r="U107" s="63"/>
      <c r="W107" s="40"/>
      <c r="X107" s="242"/>
      <c r="Y107" s="5"/>
      <c r="Z107" s="5"/>
      <c r="AA107" s="5"/>
      <c r="AB107" s="5"/>
      <c r="AC107" s="5"/>
      <c r="AD107" s="5"/>
      <c r="AE107" s="5"/>
      <c r="AF107" s="5"/>
      <c r="AG107" s="5"/>
      <c r="AH107" s="5"/>
    </row>
    <row r="108" spans="1:34" customFormat="1" ht="19.899999999999999" customHeight="1" x14ac:dyDescent="0.35">
      <c r="A108" s="5"/>
      <c r="B108" s="5"/>
      <c r="C108" s="5"/>
      <c r="D108" s="23"/>
      <c r="E108" s="23"/>
      <c r="F108" s="5"/>
      <c r="G108" s="40"/>
      <c r="H108" s="40"/>
      <c r="I108" s="5"/>
      <c r="J108" s="40"/>
      <c r="K108" s="40"/>
      <c r="M108" s="240"/>
      <c r="O108" s="240"/>
      <c r="Q108" s="146"/>
      <c r="S108" s="146"/>
      <c r="U108" s="63"/>
      <c r="W108" s="40"/>
      <c r="X108" s="242"/>
      <c r="Y108" s="5"/>
      <c r="Z108" s="5"/>
      <c r="AA108" s="5"/>
      <c r="AB108" s="5"/>
      <c r="AC108" s="5"/>
      <c r="AD108" s="5"/>
      <c r="AE108" s="5"/>
      <c r="AF108" s="5"/>
      <c r="AG108" s="5"/>
      <c r="AH108" s="5"/>
    </row>
    <row r="109" spans="1:34" customFormat="1" ht="19.899999999999999" customHeight="1" x14ac:dyDescent="0.35">
      <c r="A109" s="5"/>
      <c r="B109" s="5"/>
      <c r="C109" s="5"/>
      <c r="D109" s="23"/>
      <c r="E109" s="23"/>
      <c r="F109" s="5"/>
      <c r="G109" s="40"/>
      <c r="H109" s="40"/>
      <c r="I109" s="5"/>
      <c r="J109" s="40"/>
      <c r="K109" s="40"/>
      <c r="M109" s="240"/>
      <c r="O109" s="240"/>
      <c r="Q109" s="146"/>
      <c r="S109" s="146"/>
      <c r="U109" s="63"/>
      <c r="W109" s="40"/>
      <c r="X109" s="242"/>
      <c r="Y109" s="5"/>
      <c r="Z109" s="5"/>
      <c r="AA109" s="5"/>
      <c r="AB109" s="5"/>
      <c r="AC109" s="5"/>
      <c r="AD109" s="5"/>
      <c r="AE109" s="5"/>
      <c r="AF109" s="5"/>
      <c r="AG109" s="5"/>
      <c r="AH109" s="5"/>
    </row>
    <row r="110" spans="1:34" customFormat="1" ht="19.899999999999999" customHeight="1" x14ac:dyDescent="0.35">
      <c r="A110" s="5"/>
      <c r="B110" s="5"/>
      <c r="C110" s="5"/>
      <c r="D110" s="23"/>
      <c r="E110" s="23"/>
      <c r="F110" s="5"/>
      <c r="G110" s="40"/>
      <c r="H110" s="40"/>
      <c r="I110" s="5"/>
      <c r="J110" s="40"/>
      <c r="K110" s="40"/>
      <c r="M110" s="240"/>
      <c r="O110" s="240"/>
      <c r="Q110" s="146"/>
      <c r="S110" s="146"/>
      <c r="U110" s="63"/>
      <c r="W110" s="40"/>
      <c r="X110" s="242"/>
      <c r="Y110" s="5"/>
      <c r="Z110" s="5"/>
      <c r="AA110" s="5"/>
      <c r="AB110" s="5"/>
      <c r="AC110" s="5"/>
      <c r="AD110" s="5"/>
      <c r="AE110" s="5"/>
      <c r="AF110" s="5"/>
      <c r="AG110" s="5"/>
      <c r="AH110" s="5"/>
    </row>
    <row r="111" spans="1:34" customFormat="1" ht="19.899999999999999" customHeight="1" x14ac:dyDescent="0.35">
      <c r="A111" s="5"/>
      <c r="B111" s="5"/>
      <c r="C111" s="5"/>
      <c r="D111" s="23"/>
      <c r="E111" s="23"/>
      <c r="F111" s="5"/>
      <c r="G111" s="40"/>
      <c r="H111" s="40"/>
      <c r="I111" s="5"/>
      <c r="J111" s="40"/>
      <c r="K111" s="40"/>
      <c r="M111" s="240"/>
      <c r="O111" s="240"/>
      <c r="Q111" s="146"/>
      <c r="S111" s="146"/>
      <c r="U111" s="63"/>
      <c r="W111" s="40"/>
      <c r="X111" s="242"/>
      <c r="Y111" s="5"/>
      <c r="Z111" s="5"/>
      <c r="AA111" s="5"/>
      <c r="AB111" s="5"/>
      <c r="AC111" s="5"/>
      <c r="AD111" s="5"/>
      <c r="AE111" s="5"/>
      <c r="AF111" s="5"/>
      <c r="AG111" s="5"/>
      <c r="AH111" s="5"/>
    </row>
    <row r="112" spans="1:34" customFormat="1" ht="19.899999999999999" customHeight="1" x14ac:dyDescent="0.35">
      <c r="A112" s="5"/>
      <c r="B112" s="5"/>
      <c r="C112" s="5"/>
      <c r="D112" s="23"/>
      <c r="E112" s="23"/>
      <c r="F112" s="5"/>
      <c r="G112" s="40"/>
      <c r="H112" s="40"/>
      <c r="I112" s="5"/>
      <c r="J112" s="40"/>
      <c r="K112" s="40"/>
      <c r="M112" s="240"/>
      <c r="O112" s="240"/>
      <c r="Q112" s="146"/>
      <c r="S112" s="146"/>
      <c r="U112" s="63"/>
      <c r="W112" s="40"/>
      <c r="X112" s="242"/>
      <c r="Y112" s="5"/>
      <c r="Z112" s="5"/>
      <c r="AA112" s="5"/>
      <c r="AB112" s="5"/>
      <c r="AC112" s="5"/>
      <c r="AD112" s="5"/>
      <c r="AE112" s="5"/>
      <c r="AF112" s="5"/>
      <c r="AG112" s="5"/>
      <c r="AH112" s="5"/>
    </row>
  </sheetData>
  <printOptions horizontalCentered="1"/>
  <pageMargins left="0.51181102362204722" right="0.31496062992125984" top="0.55118110236220474" bottom="0.55118110236220474" header="0.31496062992125984" footer="0.31496062992125984"/>
  <pageSetup paperSize="9" orientation="portrait" verticalDpi="4294967293" r:id="rId1"/>
  <headerFooter>
    <oddHeader>&amp;LQUÍMICOS&amp;R"El Origen"</oddHeader>
    <oddFooter>&amp;R&amp;D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5" tint="0.39997558519241921"/>
  </sheetPr>
  <dimension ref="A1:AH106"/>
  <sheetViews>
    <sheetView zoomScaleNormal="100" workbookViewId="0">
      <selection activeCell="M5" sqref="M5:M11"/>
    </sheetView>
  </sheetViews>
  <sheetFormatPr baseColWidth="10" defaultColWidth="11.5703125" defaultRowHeight="19.899999999999999" customHeight="1" x14ac:dyDescent="0.35"/>
  <cols>
    <col min="1" max="1" width="5.85546875" style="5" customWidth="1"/>
    <col min="2" max="2" width="7.5703125" style="5" customWidth="1"/>
    <col min="3" max="3" width="50.7109375" style="5" customWidth="1"/>
    <col min="4" max="5" width="15.7109375" style="23" customWidth="1"/>
    <col min="6" max="6" width="1.7109375" style="5" customWidth="1"/>
    <col min="7" max="7" width="16.85546875" style="64" hidden="1" customWidth="1"/>
    <col min="8" max="8" width="14.28515625" style="64" hidden="1" customWidth="1"/>
    <col min="9" max="9" width="1.7109375" hidden="1" customWidth="1"/>
    <col min="10" max="10" width="16.85546875" style="64" hidden="1" customWidth="1"/>
    <col min="11" max="11" width="14.28515625" style="64" hidden="1" customWidth="1"/>
    <col min="12" max="12" width="1.7109375" hidden="1" customWidth="1"/>
    <col min="13" max="13" width="14.7109375" style="240" customWidth="1"/>
    <col min="14" max="14" width="1.7109375" customWidth="1"/>
    <col min="15" max="15" width="14.7109375" style="240" customWidth="1"/>
    <col min="16" max="16" width="1.7109375" customWidth="1"/>
    <col min="17" max="17" width="14.7109375" style="146" customWidth="1"/>
    <col min="18" max="18" width="1.7109375" customWidth="1"/>
    <col min="19" max="19" width="14.7109375" style="146" customWidth="1"/>
    <col min="20" max="20" width="1.7109375" customWidth="1"/>
    <col min="21" max="21" width="14.7109375" style="63" customWidth="1"/>
    <col min="22" max="22" width="1.7109375" customWidth="1"/>
    <col min="23" max="23" width="8.5703125" style="40" customWidth="1"/>
    <col min="24" max="24" width="11.5703125" style="242"/>
    <col min="25" max="27" width="11.5703125" style="5"/>
    <col min="28" max="28" width="11.5703125" style="5" customWidth="1"/>
    <col min="29" max="16384" width="11.5703125" style="5"/>
  </cols>
  <sheetData>
    <row r="1" spans="1:24" ht="19.899999999999999" customHeight="1" x14ac:dyDescent="0.35">
      <c r="C1" s="65" t="s">
        <v>209</v>
      </c>
      <c r="D1" s="35"/>
      <c r="E1" s="35"/>
      <c r="F1" s="1"/>
      <c r="G1" s="107" t="s">
        <v>508</v>
      </c>
      <c r="H1" s="56"/>
      <c r="I1" s="33"/>
      <c r="J1" s="61"/>
      <c r="K1" s="61"/>
      <c r="L1" s="33"/>
      <c r="M1" s="237">
        <v>45325</v>
      </c>
      <c r="N1" s="33"/>
      <c r="O1" s="237">
        <v>45268</v>
      </c>
      <c r="P1" s="33"/>
      <c r="Q1" s="216">
        <v>45230</v>
      </c>
      <c r="R1" s="33"/>
      <c r="S1" s="216">
        <v>45155</v>
      </c>
      <c r="T1" s="33"/>
      <c r="U1" s="62"/>
      <c r="V1" s="33"/>
    </row>
    <row r="2" spans="1:24" ht="19.899999999999999" customHeight="1" thickBot="1" x14ac:dyDescent="0.4">
      <c r="A2" s="3"/>
      <c r="F2" s="1"/>
      <c r="G2" s="57" t="s">
        <v>39</v>
      </c>
      <c r="H2" s="57" t="s">
        <v>173</v>
      </c>
      <c r="I2" s="37"/>
      <c r="J2" s="57" t="s">
        <v>39</v>
      </c>
      <c r="K2" s="57" t="s">
        <v>173</v>
      </c>
      <c r="L2" s="37"/>
      <c r="M2" s="238" t="s">
        <v>174</v>
      </c>
      <c r="N2" s="37"/>
      <c r="O2" s="238" t="s">
        <v>174</v>
      </c>
      <c r="P2" s="37"/>
      <c r="Q2" s="145" t="s">
        <v>174</v>
      </c>
      <c r="R2" s="37"/>
      <c r="S2" s="145" t="s">
        <v>174</v>
      </c>
      <c r="T2" s="37"/>
      <c r="U2" s="46" t="s">
        <v>174</v>
      </c>
      <c r="V2" s="36"/>
    </row>
    <row r="3" spans="1:24" ht="19.899999999999999" customHeight="1" thickBot="1" x14ac:dyDescent="0.4">
      <c r="B3" s="40"/>
      <c r="C3" s="277" t="s">
        <v>1</v>
      </c>
      <c r="D3" s="11"/>
      <c r="E3" s="12"/>
      <c r="F3" s="1"/>
      <c r="G3" s="58"/>
      <c r="H3" s="59"/>
      <c r="I3" s="38"/>
      <c r="J3" s="58">
        <v>2</v>
      </c>
      <c r="K3" s="59">
        <v>1.4</v>
      </c>
      <c r="L3" s="38"/>
      <c r="M3" s="286">
        <v>141223</v>
      </c>
      <c r="N3" s="38"/>
      <c r="O3" s="286">
        <v>311023</v>
      </c>
      <c r="P3" s="38"/>
      <c r="Q3" s="149"/>
      <c r="R3" s="38"/>
      <c r="S3" s="149">
        <v>0.25</v>
      </c>
      <c r="T3" s="38"/>
      <c r="U3" s="39" t="s">
        <v>176</v>
      </c>
      <c r="V3" s="41"/>
    </row>
    <row r="4" spans="1:24" ht="19.899999999999999" hidden="1" customHeight="1" x14ac:dyDescent="0.35">
      <c r="B4" s="40"/>
      <c r="C4" s="82"/>
      <c r="D4" s="83"/>
      <c r="E4" s="84"/>
      <c r="G4" s="76"/>
      <c r="H4" s="76"/>
      <c r="I4" s="77"/>
      <c r="J4" s="76"/>
      <c r="K4" s="76"/>
      <c r="L4" s="77"/>
      <c r="N4" s="77"/>
      <c r="P4" s="77"/>
      <c r="R4" s="77"/>
      <c r="T4" s="77"/>
      <c r="U4" s="78"/>
      <c r="V4" s="79"/>
    </row>
    <row r="5" spans="1:24" ht="19.899999999999999" customHeight="1" x14ac:dyDescent="0.45">
      <c r="C5" s="85" t="s">
        <v>225</v>
      </c>
      <c r="D5" s="96">
        <f>G5</f>
        <v>3050</v>
      </c>
      <c r="E5" s="289">
        <f>H5</f>
        <v>2150</v>
      </c>
      <c r="F5" s="1"/>
      <c r="G5" s="60">
        <f>MROUND(J5+25,50)</f>
        <v>3050</v>
      </c>
      <c r="H5" s="60">
        <f>MROUND(K5+25,50)</f>
        <v>2150</v>
      </c>
      <c r="I5" s="1"/>
      <c r="J5" s="60">
        <f t="shared" ref="J5:J11" si="0">M5*$J$3</f>
        <v>3002</v>
      </c>
      <c r="K5" s="60">
        <f t="shared" ref="K5:K11" si="1">M5*$K$3</f>
        <v>2101.4</v>
      </c>
      <c r="L5" s="1"/>
      <c r="M5" s="241">
        <v>1501</v>
      </c>
      <c r="N5" s="1"/>
      <c r="O5" s="241">
        <v>960</v>
      </c>
      <c r="P5" s="1"/>
      <c r="Q5" s="144">
        <v>762.5</v>
      </c>
      <c r="R5" s="1"/>
      <c r="S5" s="144">
        <v>762.5</v>
      </c>
      <c r="T5" s="1"/>
      <c r="U5" s="98">
        <v>610</v>
      </c>
      <c r="V5" s="42"/>
      <c r="W5" s="40">
        <f>M5/O5</f>
        <v>1.5635416666666666</v>
      </c>
    </row>
    <row r="6" spans="1:24" ht="19.899999999999999" customHeight="1" x14ac:dyDescent="0.35">
      <c r="C6" s="85" t="s">
        <v>301</v>
      </c>
      <c r="D6" s="96">
        <f t="shared" ref="D6:E11" si="2">G6</f>
        <v>2750</v>
      </c>
      <c r="E6" s="289">
        <f t="shared" si="2"/>
        <v>1950</v>
      </c>
      <c r="F6" s="1"/>
      <c r="G6" s="60">
        <f t="shared" ref="G6:H11" si="3">MROUND(J6+25,50)</f>
        <v>2750</v>
      </c>
      <c r="H6" s="60">
        <f t="shared" si="3"/>
        <v>1950</v>
      </c>
      <c r="I6" s="1"/>
      <c r="J6" s="60">
        <f t="shared" si="0"/>
        <v>2722</v>
      </c>
      <c r="K6" s="60">
        <f t="shared" si="1"/>
        <v>1905.3999999999999</v>
      </c>
      <c r="L6" s="1"/>
      <c r="M6" s="241">
        <v>1361</v>
      </c>
      <c r="N6" s="1"/>
      <c r="O6" s="241">
        <v>883.5</v>
      </c>
      <c r="P6" s="1"/>
      <c r="Q6" s="144">
        <v>712.5</v>
      </c>
      <c r="R6" s="1"/>
      <c r="S6" s="144">
        <v>712.5</v>
      </c>
      <c r="T6" s="1"/>
      <c r="U6" s="98">
        <v>570</v>
      </c>
      <c r="V6" s="44"/>
      <c r="W6" s="40">
        <f t="shared" ref="W6:W11" si="4">M6/O6</f>
        <v>1.5404640633842672</v>
      </c>
      <c r="X6" s="242">
        <f t="shared" ref="X6:X11" si="5">O6*1.54</f>
        <v>1360.59</v>
      </c>
    </row>
    <row r="7" spans="1:24" ht="19.899999999999999" customHeight="1" x14ac:dyDescent="0.35">
      <c r="C7" s="85" t="s">
        <v>509</v>
      </c>
      <c r="D7" s="290">
        <f>G7</f>
        <v>3250</v>
      </c>
      <c r="E7" s="289">
        <f>H7</f>
        <v>2250</v>
      </c>
      <c r="F7" s="1"/>
      <c r="G7" s="60">
        <f>MROUND(J7+25,50)</f>
        <v>3250</v>
      </c>
      <c r="H7" s="60">
        <f>MROUND(K7+25,50)</f>
        <v>2250</v>
      </c>
      <c r="I7" s="1"/>
      <c r="J7" s="60">
        <f>M7*$J$3</f>
        <v>3202</v>
      </c>
      <c r="K7" s="60">
        <f>M7*$K$3</f>
        <v>2241.3999999999996</v>
      </c>
      <c r="L7" s="1"/>
      <c r="M7" s="241">
        <v>1601</v>
      </c>
      <c r="N7" s="1"/>
      <c r="O7" s="241">
        <v>1040</v>
      </c>
      <c r="P7" s="1"/>
      <c r="Q7" s="144">
        <v>837.5</v>
      </c>
      <c r="R7" s="1"/>
      <c r="S7" s="144">
        <v>837.5</v>
      </c>
      <c r="T7" s="1"/>
      <c r="U7" s="98">
        <v>670</v>
      </c>
      <c r="V7" s="44"/>
      <c r="W7" s="40">
        <f>M7/O7</f>
        <v>1.539423076923077</v>
      </c>
      <c r="X7" s="242">
        <f t="shared" si="5"/>
        <v>1601.6000000000001</v>
      </c>
    </row>
    <row r="8" spans="1:24" ht="19.899999999999999" hidden="1" customHeight="1" x14ac:dyDescent="0.35">
      <c r="C8" s="288" t="s">
        <v>510</v>
      </c>
      <c r="D8" s="290">
        <f t="shared" si="2"/>
        <v>3250</v>
      </c>
      <c r="E8" s="289">
        <f t="shared" si="2"/>
        <v>2250</v>
      </c>
      <c r="F8" s="1"/>
      <c r="G8" s="60">
        <f t="shared" si="3"/>
        <v>3250</v>
      </c>
      <c r="H8" s="60">
        <f t="shared" si="3"/>
        <v>2250</v>
      </c>
      <c r="I8" s="1"/>
      <c r="J8" s="60">
        <f t="shared" si="0"/>
        <v>3202</v>
      </c>
      <c r="K8" s="60">
        <f t="shared" si="1"/>
        <v>2241.3999999999996</v>
      </c>
      <c r="L8" s="1"/>
      <c r="M8" s="241">
        <v>1601</v>
      </c>
      <c r="N8" s="1"/>
      <c r="O8" s="241">
        <v>1040</v>
      </c>
      <c r="P8" s="1"/>
      <c r="Q8" s="144">
        <v>837.5</v>
      </c>
      <c r="R8" s="1"/>
      <c r="S8" s="144">
        <v>837.5</v>
      </c>
      <c r="T8" s="1"/>
      <c r="U8" s="98">
        <v>670</v>
      </c>
      <c r="V8" s="44"/>
      <c r="W8" s="40">
        <f t="shared" si="4"/>
        <v>1.539423076923077</v>
      </c>
      <c r="X8" s="242">
        <f t="shared" si="5"/>
        <v>1601.6000000000001</v>
      </c>
    </row>
    <row r="9" spans="1:24" ht="19.899999999999999" customHeight="1" x14ac:dyDescent="0.35">
      <c r="C9" s="287" t="s">
        <v>6</v>
      </c>
      <c r="D9" s="96">
        <f t="shared" si="2"/>
        <v>3500</v>
      </c>
      <c r="E9" s="289">
        <f t="shared" si="2"/>
        <v>2450</v>
      </c>
      <c r="F9" s="1"/>
      <c r="G9" s="60">
        <f t="shared" si="3"/>
        <v>3500</v>
      </c>
      <c r="H9" s="60">
        <f t="shared" si="3"/>
        <v>2450</v>
      </c>
      <c r="I9" s="1"/>
      <c r="J9" s="60">
        <f t="shared" si="0"/>
        <v>3452</v>
      </c>
      <c r="K9" s="60">
        <f t="shared" si="1"/>
        <v>2416.3999999999996</v>
      </c>
      <c r="L9" s="1"/>
      <c r="M9" s="241">
        <v>1726</v>
      </c>
      <c r="N9" s="1"/>
      <c r="O9" s="241">
        <v>1120</v>
      </c>
      <c r="P9" s="1"/>
      <c r="Q9" s="144">
        <v>900</v>
      </c>
      <c r="R9" s="1"/>
      <c r="S9" s="144">
        <v>900</v>
      </c>
      <c r="T9" s="1"/>
      <c r="U9" s="98">
        <v>720</v>
      </c>
      <c r="V9" s="44"/>
      <c r="W9" s="40">
        <f t="shared" si="4"/>
        <v>1.5410714285714286</v>
      </c>
      <c r="X9" s="242">
        <f t="shared" si="5"/>
        <v>1724.8</v>
      </c>
    </row>
    <row r="10" spans="1:24" ht="19.899999999999999" customHeight="1" x14ac:dyDescent="0.35">
      <c r="C10" s="87" t="s">
        <v>7</v>
      </c>
      <c r="D10" s="96">
        <f t="shared" si="2"/>
        <v>5650</v>
      </c>
      <c r="E10" s="289">
        <f t="shared" si="2"/>
        <v>3950</v>
      </c>
      <c r="F10" s="1"/>
      <c r="G10" s="60">
        <f t="shared" si="3"/>
        <v>5650</v>
      </c>
      <c r="H10" s="60">
        <f t="shared" si="3"/>
        <v>3950</v>
      </c>
      <c r="I10" s="1"/>
      <c r="J10" s="60">
        <f t="shared" si="0"/>
        <v>5602</v>
      </c>
      <c r="K10" s="60">
        <f t="shared" si="1"/>
        <v>3921.3999999999996</v>
      </c>
      <c r="L10" s="33"/>
      <c r="M10" s="241">
        <v>2801</v>
      </c>
      <c r="N10" s="33"/>
      <c r="O10" s="241">
        <v>1857</v>
      </c>
      <c r="P10" s="33"/>
      <c r="Q10" s="144">
        <v>1392.1875</v>
      </c>
      <c r="R10" s="33"/>
      <c r="S10" s="144">
        <v>1392.1875</v>
      </c>
      <c r="T10" s="33"/>
      <c r="U10" s="98">
        <v>1113.75</v>
      </c>
      <c r="V10" s="33"/>
      <c r="W10" s="40">
        <f t="shared" si="4"/>
        <v>1.5083467959073775</v>
      </c>
      <c r="X10" s="242">
        <f t="shared" si="5"/>
        <v>2859.78</v>
      </c>
    </row>
    <row r="11" spans="1:24" ht="19.899999999999999" customHeight="1" x14ac:dyDescent="0.35">
      <c r="C11" s="85" t="s">
        <v>8</v>
      </c>
      <c r="D11" s="96">
        <f t="shared" si="2"/>
        <v>2400</v>
      </c>
      <c r="E11" s="289">
        <f t="shared" si="2"/>
        <v>1700</v>
      </c>
      <c r="F11" s="1"/>
      <c r="G11" s="60">
        <f t="shared" si="3"/>
        <v>2400</v>
      </c>
      <c r="H11" s="60">
        <f t="shared" si="3"/>
        <v>1700</v>
      </c>
      <c r="I11" s="1"/>
      <c r="J11" s="60">
        <f t="shared" si="0"/>
        <v>2388</v>
      </c>
      <c r="K11" s="60">
        <f t="shared" si="1"/>
        <v>1671.6</v>
      </c>
      <c r="L11" s="33"/>
      <c r="M11" s="241">
        <v>1194</v>
      </c>
      <c r="N11" s="33"/>
      <c r="O11" s="241">
        <v>775</v>
      </c>
      <c r="P11" s="33"/>
      <c r="Q11" s="144">
        <v>625</v>
      </c>
      <c r="R11" s="33"/>
      <c r="S11" s="144">
        <v>625</v>
      </c>
      <c r="T11" s="33"/>
      <c r="U11" s="62">
        <v>500</v>
      </c>
      <c r="V11" s="33"/>
      <c r="W11" s="40">
        <f t="shared" si="4"/>
        <v>1.5406451612903225</v>
      </c>
      <c r="X11" s="242">
        <f t="shared" si="5"/>
        <v>1193.5</v>
      </c>
    </row>
    <row r="12" spans="1:24" ht="19.899999999999999" customHeight="1" x14ac:dyDescent="0.35">
      <c r="G12" s="40"/>
      <c r="H12" s="40"/>
      <c r="I12" s="5"/>
      <c r="J12" s="40"/>
      <c r="K12" s="40"/>
    </row>
    <row r="13" spans="1:24" ht="19.899999999999999" customHeight="1" x14ac:dyDescent="0.35">
      <c r="G13" s="40"/>
      <c r="H13" s="40"/>
      <c r="I13" s="5"/>
      <c r="J13" s="40"/>
      <c r="K13" s="40"/>
    </row>
    <row r="14" spans="1:24" ht="19.899999999999999" customHeight="1" x14ac:dyDescent="0.35">
      <c r="G14" s="40"/>
      <c r="H14" s="40"/>
      <c r="I14" s="5"/>
      <c r="J14" s="40"/>
      <c r="K14" s="40"/>
    </row>
    <row r="15" spans="1:24" ht="19.899999999999999" customHeight="1" x14ac:dyDescent="0.35">
      <c r="G15" s="40"/>
      <c r="H15" s="40"/>
      <c r="I15" s="5"/>
      <c r="J15" s="40"/>
      <c r="K15" s="40"/>
    </row>
    <row r="16" spans="1:24" ht="19.899999999999999" customHeight="1" x14ac:dyDescent="0.35">
      <c r="G16" s="40"/>
      <c r="H16" s="40"/>
      <c r="I16" s="5"/>
      <c r="J16" s="40"/>
      <c r="K16" s="40"/>
    </row>
    <row r="17" spans="1:34" ht="19.899999999999999" customHeight="1" x14ac:dyDescent="0.35">
      <c r="G17" s="40"/>
      <c r="H17" s="40"/>
      <c r="I17" s="5"/>
      <c r="J17" s="40"/>
      <c r="K17" s="40"/>
    </row>
    <row r="18" spans="1:34" ht="19.899999999999999" customHeight="1" x14ac:dyDescent="0.35">
      <c r="G18" s="40"/>
      <c r="H18" s="40"/>
      <c r="I18" s="5"/>
      <c r="J18" s="40"/>
      <c r="K18" s="40"/>
    </row>
    <row r="19" spans="1:34" ht="19.899999999999999" customHeight="1" x14ac:dyDescent="0.35">
      <c r="G19" s="40"/>
      <c r="H19" s="40"/>
      <c r="I19" s="5"/>
      <c r="J19" s="40"/>
      <c r="K19" s="40"/>
    </row>
    <row r="20" spans="1:34" ht="19.899999999999999" customHeight="1" x14ac:dyDescent="0.35">
      <c r="G20" s="40"/>
      <c r="H20" s="40"/>
      <c r="I20" s="5"/>
      <c r="J20" s="40"/>
      <c r="K20" s="40"/>
    </row>
    <row r="21" spans="1:34" ht="19.899999999999999" customHeight="1" x14ac:dyDescent="0.35">
      <c r="G21" s="40"/>
      <c r="H21" s="40"/>
      <c r="I21" s="5"/>
      <c r="J21" s="40"/>
      <c r="K21" s="40"/>
    </row>
    <row r="22" spans="1:34" ht="19.899999999999999" customHeight="1" x14ac:dyDescent="0.35">
      <c r="G22" s="40"/>
      <c r="H22" s="40"/>
      <c r="I22" s="5"/>
      <c r="J22" s="40"/>
      <c r="K22" s="40"/>
    </row>
    <row r="23" spans="1:34" ht="19.899999999999999" customHeight="1" x14ac:dyDescent="0.35">
      <c r="G23" s="40"/>
      <c r="H23" s="40"/>
      <c r="I23" s="5"/>
      <c r="J23" s="40"/>
      <c r="K23" s="40"/>
    </row>
    <row r="24" spans="1:34" ht="19.899999999999999" customHeight="1" x14ac:dyDescent="0.35">
      <c r="G24" s="40"/>
      <c r="H24" s="40"/>
      <c r="I24" s="5"/>
      <c r="J24" s="40"/>
      <c r="K24" s="40"/>
    </row>
    <row r="25" spans="1:34" ht="19.899999999999999" customHeight="1" x14ac:dyDescent="0.35">
      <c r="G25" s="40"/>
      <c r="H25" s="40"/>
      <c r="I25" s="5"/>
      <c r="J25" s="40"/>
      <c r="K25" s="40"/>
    </row>
    <row r="26" spans="1:34" ht="19.899999999999999" customHeight="1" x14ac:dyDescent="0.35">
      <c r="G26" s="40"/>
      <c r="H26" s="40"/>
      <c r="I26" s="5"/>
      <c r="J26" s="40"/>
      <c r="K26" s="40"/>
    </row>
    <row r="27" spans="1:34" customFormat="1" ht="19.899999999999999" customHeight="1" x14ac:dyDescent="0.35">
      <c r="A27" s="5"/>
      <c r="B27" s="5"/>
      <c r="C27" s="5"/>
      <c r="D27" s="23"/>
      <c r="E27" s="23"/>
      <c r="F27" s="5"/>
      <c r="G27" s="40"/>
      <c r="H27" s="40"/>
      <c r="I27" s="5"/>
      <c r="J27" s="40"/>
      <c r="K27" s="40"/>
      <c r="M27" s="240"/>
      <c r="O27" s="240"/>
      <c r="Q27" s="146"/>
      <c r="S27" s="146"/>
      <c r="U27" s="63"/>
      <c r="W27" s="40"/>
      <c r="X27" s="242"/>
      <c r="Y27" s="5"/>
      <c r="Z27" s="5"/>
      <c r="AA27" s="5"/>
      <c r="AB27" s="5"/>
      <c r="AC27" s="5"/>
      <c r="AD27" s="5"/>
      <c r="AE27" s="5"/>
      <c r="AF27" s="5"/>
      <c r="AG27" s="5"/>
      <c r="AH27" s="5"/>
    </row>
    <row r="28" spans="1:34" customFormat="1" ht="19.899999999999999" customHeight="1" x14ac:dyDescent="0.35">
      <c r="A28" s="5"/>
      <c r="B28" s="5"/>
      <c r="C28" s="5"/>
      <c r="D28" s="23"/>
      <c r="E28" s="23"/>
      <c r="F28" s="5"/>
      <c r="G28" s="40"/>
      <c r="H28" s="40"/>
      <c r="I28" s="5"/>
      <c r="J28" s="40"/>
      <c r="K28" s="40"/>
      <c r="M28" s="240"/>
      <c r="O28" s="240"/>
      <c r="Q28" s="146"/>
      <c r="S28" s="146"/>
      <c r="U28" s="63"/>
      <c r="W28" s="40"/>
      <c r="X28" s="242"/>
      <c r="Y28" s="5"/>
      <c r="Z28" s="5"/>
      <c r="AA28" s="5"/>
      <c r="AB28" s="5"/>
      <c r="AC28" s="5"/>
      <c r="AD28" s="5"/>
      <c r="AE28" s="5"/>
      <c r="AF28" s="5"/>
      <c r="AG28" s="5"/>
      <c r="AH28" s="5"/>
    </row>
    <row r="29" spans="1:34" customFormat="1" ht="19.899999999999999" customHeight="1" x14ac:dyDescent="0.35">
      <c r="A29" s="5"/>
      <c r="B29" s="5"/>
      <c r="C29" s="5"/>
      <c r="D29" s="23"/>
      <c r="E29" s="23"/>
      <c r="F29" s="5"/>
      <c r="G29" s="40"/>
      <c r="H29" s="40"/>
      <c r="I29" s="5"/>
      <c r="J29" s="40"/>
      <c r="K29" s="40"/>
      <c r="M29" s="240"/>
      <c r="O29" s="240"/>
      <c r="Q29" s="146"/>
      <c r="S29" s="146"/>
      <c r="U29" s="63"/>
      <c r="W29" s="40"/>
      <c r="X29" s="242"/>
      <c r="Y29" s="5"/>
      <c r="Z29" s="5"/>
      <c r="AA29" s="5"/>
      <c r="AB29" s="5"/>
      <c r="AC29" s="5"/>
      <c r="AD29" s="5"/>
      <c r="AE29" s="5"/>
      <c r="AF29" s="5"/>
      <c r="AG29" s="5"/>
      <c r="AH29" s="5"/>
    </row>
    <row r="30" spans="1:34" customFormat="1" ht="19.899999999999999" customHeight="1" x14ac:dyDescent="0.35">
      <c r="A30" s="5"/>
      <c r="B30" s="5"/>
      <c r="C30" s="5"/>
      <c r="D30" s="23"/>
      <c r="E30" s="23"/>
      <c r="F30" s="5"/>
      <c r="G30" s="40"/>
      <c r="H30" s="40"/>
      <c r="I30" s="5"/>
      <c r="J30" s="40"/>
      <c r="K30" s="40"/>
      <c r="M30" s="240"/>
      <c r="O30" s="240"/>
      <c r="Q30" s="146"/>
      <c r="S30" s="146"/>
      <c r="U30" s="63"/>
      <c r="W30" s="40"/>
      <c r="X30" s="242"/>
      <c r="Y30" s="5"/>
      <c r="Z30" s="5"/>
      <c r="AA30" s="5"/>
      <c r="AB30" s="5"/>
      <c r="AC30" s="5"/>
      <c r="AD30" s="5"/>
      <c r="AE30" s="5"/>
      <c r="AF30" s="5"/>
      <c r="AG30" s="5"/>
      <c r="AH30" s="5"/>
    </row>
    <row r="31" spans="1:34" customFormat="1" ht="19.899999999999999" customHeight="1" x14ac:dyDescent="0.35">
      <c r="A31" s="5"/>
      <c r="B31" s="5"/>
      <c r="C31" s="5"/>
      <c r="D31" s="23"/>
      <c r="E31" s="23"/>
      <c r="F31" s="5"/>
      <c r="G31" s="40"/>
      <c r="H31" s="40"/>
      <c r="I31" s="5"/>
      <c r="J31" s="40"/>
      <c r="K31" s="40"/>
      <c r="M31" s="240"/>
      <c r="O31" s="240"/>
      <c r="Q31" s="146"/>
      <c r="S31" s="146"/>
      <c r="U31" s="63"/>
      <c r="W31" s="40"/>
      <c r="X31" s="242"/>
      <c r="Y31" s="5"/>
      <c r="Z31" s="5"/>
      <c r="AA31" s="5"/>
      <c r="AB31" s="5"/>
      <c r="AC31" s="5"/>
      <c r="AD31" s="5"/>
      <c r="AE31" s="5"/>
      <c r="AF31" s="5"/>
      <c r="AG31" s="5"/>
      <c r="AH31" s="5"/>
    </row>
    <row r="32" spans="1:34" customFormat="1" ht="19.899999999999999" customHeight="1" x14ac:dyDescent="0.35">
      <c r="A32" s="5"/>
      <c r="B32" s="5"/>
      <c r="C32" s="5"/>
      <c r="D32" s="23"/>
      <c r="E32" s="23"/>
      <c r="F32" s="5"/>
      <c r="G32" s="40"/>
      <c r="H32" s="40"/>
      <c r="I32" s="5"/>
      <c r="J32" s="40"/>
      <c r="K32" s="40"/>
      <c r="M32" s="240"/>
      <c r="O32" s="240"/>
      <c r="Q32" s="146"/>
      <c r="S32" s="146"/>
      <c r="U32" s="63"/>
      <c r="W32" s="40"/>
      <c r="X32" s="242"/>
      <c r="Y32" s="5"/>
      <c r="Z32" s="5"/>
      <c r="AA32" s="5"/>
      <c r="AB32" s="5"/>
      <c r="AC32" s="5"/>
      <c r="AD32" s="5"/>
      <c r="AE32" s="5"/>
      <c r="AF32" s="5"/>
      <c r="AG32" s="5"/>
      <c r="AH32" s="5"/>
    </row>
    <row r="33" spans="1:34" customFormat="1" ht="19.899999999999999" customHeight="1" x14ac:dyDescent="0.35">
      <c r="A33" s="5"/>
      <c r="B33" s="5"/>
      <c r="C33" s="5"/>
      <c r="D33" s="23"/>
      <c r="E33" s="23"/>
      <c r="F33" s="5"/>
      <c r="G33" s="40"/>
      <c r="H33" s="40"/>
      <c r="I33" s="5"/>
      <c r="J33" s="40"/>
      <c r="K33" s="40"/>
      <c r="M33" s="240"/>
      <c r="O33" s="240"/>
      <c r="Q33" s="146"/>
      <c r="S33" s="146"/>
      <c r="U33" s="63"/>
      <c r="W33" s="40"/>
      <c r="X33" s="242"/>
      <c r="Y33" s="5"/>
      <c r="Z33" s="5"/>
      <c r="AA33" s="5"/>
      <c r="AB33" s="5"/>
      <c r="AC33" s="5"/>
      <c r="AD33" s="5"/>
      <c r="AE33" s="5"/>
      <c r="AF33" s="5"/>
      <c r="AG33" s="5"/>
      <c r="AH33" s="5"/>
    </row>
    <row r="34" spans="1:34" customFormat="1" ht="19.899999999999999" customHeight="1" x14ac:dyDescent="0.35">
      <c r="A34" s="5"/>
      <c r="B34" s="5"/>
      <c r="C34" s="5"/>
      <c r="D34" s="23"/>
      <c r="E34" s="23"/>
      <c r="F34" s="5"/>
      <c r="G34" s="40"/>
      <c r="H34" s="40"/>
      <c r="I34" s="5"/>
      <c r="J34" s="40"/>
      <c r="K34" s="40"/>
      <c r="M34" s="240"/>
      <c r="O34" s="240"/>
      <c r="Q34" s="146"/>
      <c r="S34" s="146"/>
      <c r="U34" s="63"/>
      <c r="W34" s="40"/>
      <c r="X34" s="242"/>
      <c r="Y34" s="5"/>
      <c r="Z34" s="5"/>
      <c r="AA34" s="5"/>
      <c r="AB34" s="5"/>
      <c r="AC34" s="5"/>
      <c r="AD34" s="5"/>
      <c r="AE34" s="5"/>
      <c r="AF34" s="5"/>
      <c r="AG34" s="5"/>
      <c r="AH34" s="5"/>
    </row>
    <row r="35" spans="1:34" customFormat="1" ht="19.899999999999999" customHeight="1" x14ac:dyDescent="0.35">
      <c r="A35" s="5"/>
      <c r="B35" s="5"/>
      <c r="C35" s="5"/>
      <c r="D35" s="23"/>
      <c r="E35" s="23"/>
      <c r="F35" s="5"/>
      <c r="G35" s="40"/>
      <c r="H35" s="40"/>
      <c r="I35" s="5"/>
      <c r="J35" s="40"/>
      <c r="K35" s="40"/>
      <c r="M35" s="240"/>
      <c r="O35" s="240"/>
      <c r="Q35" s="146"/>
      <c r="S35" s="146"/>
      <c r="U35" s="63"/>
      <c r="W35" s="40"/>
      <c r="X35" s="242"/>
      <c r="Y35" s="5"/>
      <c r="Z35" s="5"/>
      <c r="AA35" s="5"/>
      <c r="AB35" s="5"/>
      <c r="AC35" s="5"/>
      <c r="AD35" s="5"/>
      <c r="AE35" s="5"/>
      <c r="AF35" s="5"/>
      <c r="AG35" s="5"/>
      <c r="AH35" s="5"/>
    </row>
    <row r="36" spans="1:34" customFormat="1" ht="19.899999999999999" customHeight="1" x14ac:dyDescent="0.35">
      <c r="A36" s="5"/>
      <c r="B36" s="5"/>
      <c r="C36" s="5"/>
      <c r="D36" s="23"/>
      <c r="E36" s="23"/>
      <c r="F36" s="5"/>
      <c r="G36" s="40"/>
      <c r="H36" s="40"/>
      <c r="I36" s="5"/>
      <c r="J36" s="40"/>
      <c r="K36" s="40"/>
      <c r="M36" s="240"/>
      <c r="O36" s="240"/>
      <c r="Q36" s="146"/>
      <c r="S36" s="146"/>
      <c r="U36" s="63"/>
      <c r="W36" s="40"/>
      <c r="X36" s="242"/>
      <c r="Y36" s="5"/>
      <c r="Z36" s="5"/>
      <c r="AA36" s="5"/>
      <c r="AB36" s="5"/>
      <c r="AC36" s="5"/>
      <c r="AD36" s="5"/>
      <c r="AE36" s="5"/>
      <c r="AF36" s="5"/>
      <c r="AG36" s="5"/>
      <c r="AH36" s="5"/>
    </row>
    <row r="37" spans="1:34" customFormat="1" ht="19.899999999999999" customHeight="1" x14ac:dyDescent="0.35">
      <c r="A37" s="5"/>
      <c r="B37" s="5"/>
      <c r="C37" s="5"/>
      <c r="D37" s="23"/>
      <c r="E37" s="23"/>
      <c r="F37" s="5"/>
      <c r="G37" s="40"/>
      <c r="H37" s="40"/>
      <c r="I37" s="5"/>
      <c r="J37" s="40"/>
      <c r="K37" s="40"/>
      <c r="M37" s="240"/>
      <c r="O37" s="240"/>
      <c r="Q37" s="146"/>
      <c r="S37" s="146"/>
      <c r="U37" s="63"/>
      <c r="W37" s="40"/>
      <c r="X37" s="242"/>
      <c r="Y37" s="5"/>
      <c r="Z37" s="5"/>
      <c r="AA37" s="5"/>
      <c r="AB37" s="5"/>
      <c r="AC37" s="5"/>
      <c r="AD37" s="5"/>
      <c r="AE37" s="5"/>
      <c r="AF37" s="5"/>
      <c r="AG37" s="5"/>
      <c r="AH37" s="5"/>
    </row>
    <row r="38" spans="1:34" customFormat="1" ht="19.899999999999999" customHeight="1" x14ac:dyDescent="0.35">
      <c r="A38" s="5"/>
      <c r="B38" s="5"/>
      <c r="C38" s="5"/>
      <c r="D38" s="23"/>
      <c r="E38" s="23"/>
      <c r="F38" s="5"/>
      <c r="G38" s="40"/>
      <c r="H38" s="40"/>
      <c r="I38" s="5"/>
      <c r="J38" s="40"/>
      <c r="K38" s="40"/>
      <c r="M38" s="240"/>
      <c r="O38" s="240"/>
      <c r="Q38" s="146"/>
      <c r="S38" s="146"/>
      <c r="U38" s="63"/>
      <c r="W38" s="40"/>
      <c r="X38" s="242"/>
      <c r="Y38" s="5"/>
      <c r="Z38" s="5"/>
      <c r="AA38" s="5"/>
      <c r="AB38" s="5"/>
      <c r="AC38" s="5"/>
      <c r="AD38" s="5"/>
      <c r="AE38" s="5"/>
      <c r="AF38" s="5"/>
      <c r="AG38" s="5"/>
      <c r="AH38" s="5"/>
    </row>
    <row r="39" spans="1:34" customFormat="1" ht="19.899999999999999" customHeight="1" x14ac:dyDescent="0.35">
      <c r="A39" s="5"/>
      <c r="B39" s="5"/>
      <c r="C39" s="5"/>
      <c r="D39" s="23"/>
      <c r="E39" s="23"/>
      <c r="F39" s="5"/>
      <c r="G39" s="40"/>
      <c r="H39" s="40"/>
      <c r="I39" s="5"/>
      <c r="J39" s="40"/>
      <c r="K39" s="40"/>
      <c r="M39" s="240"/>
      <c r="O39" s="240"/>
      <c r="Q39" s="146"/>
      <c r="S39" s="146"/>
      <c r="U39" s="63"/>
      <c r="W39" s="40"/>
      <c r="X39" s="242"/>
      <c r="Y39" s="5"/>
      <c r="Z39" s="5"/>
      <c r="AA39" s="5"/>
      <c r="AB39" s="5"/>
      <c r="AC39" s="5"/>
      <c r="AD39" s="5"/>
      <c r="AE39" s="5"/>
      <c r="AF39" s="5"/>
      <c r="AG39" s="5"/>
      <c r="AH39" s="5"/>
    </row>
    <row r="40" spans="1:34" customFormat="1" ht="19.899999999999999" customHeight="1" x14ac:dyDescent="0.35">
      <c r="A40" s="5"/>
      <c r="B40" s="5"/>
      <c r="C40" s="5"/>
      <c r="D40" s="23"/>
      <c r="E40" s="23"/>
      <c r="F40" s="5"/>
      <c r="G40" s="40"/>
      <c r="H40" s="40"/>
      <c r="I40" s="5"/>
      <c r="J40" s="40"/>
      <c r="K40" s="40"/>
      <c r="M40" s="240"/>
      <c r="O40" s="240"/>
      <c r="Q40" s="146"/>
      <c r="S40" s="146"/>
      <c r="U40" s="63"/>
      <c r="W40" s="40"/>
      <c r="X40" s="242"/>
      <c r="Y40" s="5"/>
      <c r="Z40" s="5"/>
      <c r="AA40" s="5"/>
      <c r="AB40" s="5"/>
      <c r="AC40" s="5"/>
      <c r="AD40" s="5"/>
      <c r="AE40" s="5"/>
      <c r="AF40" s="5"/>
      <c r="AG40" s="5"/>
      <c r="AH40" s="5"/>
    </row>
    <row r="41" spans="1:34" customFormat="1" ht="19.899999999999999" customHeight="1" x14ac:dyDescent="0.35">
      <c r="A41" s="5"/>
      <c r="B41" s="5"/>
      <c r="C41" s="5"/>
      <c r="D41" s="23"/>
      <c r="E41" s="23"/>
      <c r="F41" s="5"/>
      <c r="G41" s="40"/>
      <c r="H41" s="40"/>
      <c r="I41" s="5"/>
      <c r="J41" s="40"/>
      <c r="K41" s="40"/>
      <c r="M41" s="240"/>
      <c r="O41" s="240"/>
      <c r="Q41" s="146"/>
      <c r="S41" s="146"/>
      <c r="U41" s="63"/>
      <c r="W41" s="40"/>
      <c r="X41" s="242"/>
      <c r="Y41" s="5"/>
      <c r="Z41" s="5"/>
      <c r="AA41" s="5"/>
      <c r="AB41" s="5"/>
      <c r="AC41" s="5"/>
      <c r="AD41" s="5"/>
      <c r="AE41" s="5"/>
      <c r="AF41" s="5"/>
      <c r="AG41" s="5"/>
      <c r="AH41" s="5"/>
    </row>
    <row r="42" spans="1:34" customFormat="1" ht="19.899999999999999" customHeight="1" x14ac:dyDescent="0.35">
      <c r="A42" s="5"/>
      <c r="B42" s="5"/>
      <c r="C42" s="5"/>
      <c r="D42" s="23"/>
      <c r="E42" s="23"/>
      <c r="F42" s="5"/>
      <c r="G42" s="40"/>
      <c r="H42" s="40"/>
      <c r="I42" s="5"/>
      <c r="J42" s="40"/>
      <c r="K42" s="40"/>
      <c r="M42" s="240"/>
      <c r="O42" s="240"/>
      <c r="Q42" s="146"/>
      <c r="S42" s="146"/>
      <c r="U42" s="63"/>
      <c r="W42" s="40"/>
      <c r="X42" s="242"/>
      <c r="Y42" s="5"/>
      <c r="Z42" s="5"/>
      <c r="AA42" s="5"/>
      <c r="AB42" s="5"/>
      <c r="AC42" s="5"/>
      <c r="AD42" s="5"/>
      <c r="AE42" s="5"/>
      <c r="AF42" s="5"/>
      <c r="AG42" s="5"/>
      <c r="AH42" s="5"/>
    </row>
    <row r="43" spans="1:34" customFormat="1" ht="19.899999999999999" customHeight="1" x14ac:dyDescent="0.35">
      <c r="A43" s="5"/>
      <c r="B43" s="5"/>
      <c r="C43" s="5"/>
      <c r="D43" s="23"/>
      <c r="E43" s="23"/>
      <c r="F43" s="5"/>
      <c r="G43" s="40"/>
      <c r="H43" s="40"/>
      <c r="I43" s="5"/>
      <c r="J43" s="40"/>
      <c r="K43" s="40"/>
      <c r="M43" s="240"/>
      <c r="O43" s="240"/>
      <c r="Q43" s="146"/>
      <c r="S43" s="146"/>
      <c r="U43" s="63"/>
      <c r="W43" s="40"/>
      <c r="X43" s="242"/>
      <c r="Y43" s="5"/>
      <c r="Z43" s="5"/>
      <c r="AA43" s="5"/>
      <c r="AB43" s="5"/>
      <c r="AC43" s="5"/>
      <c r="AD43" s="5"/>
      <c r="AE43" s="5"/>
      <c r="AF43" s="5"/>
      <c r="AG43" s="5"/>
      <c r="AH43" s="5"/>
    </row>
    <row r="44" spans="1:34" customFormat="1" ht="19.899999999999999" customHeight="1" x14ac:dyDescent="0.35">
      <c r="A44" s="5"/>
      <c r="B44" s="5"/>
      <c r="C44" s="5"/>
      <c r="D44" s="23"/>
      <c r="E44" s="23"/>
      <c r="F44" s="5"/>
      <c r="G44" s="40"/>
      <c r="H44" s="40"/>
      <c r="I44" s="5"/>
      <c r="J44" s="40"/>
      <c r="K44" s="40"/>
      <c r="M44" s="240"/>
      <c r="O44" s="240"/>
      <c r="Q44" s="146"/>
      <c r="S44" s="146"/>
      <c r="U44" s="63"/>
      <c r="W44" s="40"/>
      <c r="X44" s="242"/>
      <c r="Y44" s="5"/>
      <c r="Z44" s="5"/>
      <c r="AA44" s="5"/>
      <c r="AB44" s="5"/>
      <c r="AC44" s="5"/>
      <c r="AD44" s="5"/>
      <c r="AE44" s="5"/>
      <c r="AF44" s="5"/>
      <c r="AG44" s="5"/>
      <c r="AH44" s="5"/>
    </row>
    <row r="45" spans="1:34" customFormat="1" ht="19.899999999999999" customHeight="1" x14ac:dyDescent="0.35">
      <c r="A45" s="5"/>
      <c r="B45" s="5"/>
      <c r="C45" s="5"/>
      <c r="D45" s="23"/>
      <c r="E45" s="23"/>
      <c r="F45" s="5"/>
      <c r="G45" s="40"/>
      <c r="H45" s="40"/>
      <c r="I45" s="5"/>
      <c r="J45" s="40"/>
      <c r="K45" s="40"/>
      <c r="M45" s="240"/>
      <c r="O45" s="240"/>
      <c r="Q45" s="146"/>
      <c r="S45" s="146"/>
      <c r="U45" s="63"/>
      <c r="W45" s="40"/>
      <c r="X45" s="242"/>
      <c r="Y45" s="5"/>
      <c r="Z45" s="5"/>
      <c r="AA45" s="5"/>
      <c r="AB45" s="5"/>
      <c r="AC45" s="5"/>
      <c r="AD45" s="5"/>
      <c r="AE45" s="5"/>
      <c r="AF45" s="5"/>
      <c r="AG45" s="5"/>
      <c r="AH45" s="5"/>
    </row>
    <row r="46" spans="1:34" customFormat="1" ht="19.899999999999999" customHeight="1" x14ac:dyDescent="0.35">
      <c r="A46" s="5"/>
      <c r="B46" s="5"/>
      <c r="C46" s="5"/>
      <c r="D46" s="23"/>
      <c r="E46" s="23"/>
      <c r="F46" s="5"/>
      <c r="G46" s="40"/>
      <c r="H46" s="40"/>
      <c r="I46" s="5"/>
      <c r="J46" s="40"/>
      <c r="K46" s="40"/>
      <c r="M46" s="240"/>
      <c r="O46" s="240"/>
      <c r="Q46" s="146"/>
      <c r="S46" s="146"/>
      <c r="U46" s="63"/>
      <c r="W46" s="40"/>
      <c r="X46" s="242"/>
      <c r="Y46" s="5"/>
      <c r="Z46" s="5"/>
      <c r="AA46" s="5"/>
      <c r="AB46" s="5"/>
      <c r="AC46" s="5"/>
      <c r="AD46" s="5"/>
      <c r="AE46" s="5"/>
      <c r="AF46" s="5"/>
      <c r="AG46" s="5"/>
      <c r="AH46" s="5"/>
    </row>
    <row r="47" spans="1:34" customFormat="1" ht="19.899999999999999" customHeight="1" x14ac:dyDescent="0.35">
      <c r="A47" s="5"/>
      <c r="B47" s="5"/>
      <c r="C47" s="5"/>
      <c r="D47" s="23"/>
      <c r="E47" s="23"/>
      <c r="F47" s="5"/>
      <c r="G47" s="40"/>
      <c r="H47" s="40"/>
      <c r="I47" s="5"/>
      <c r="J47" s="40"/>
      <c r="K47" s="40"/>
      <c r="M47" s="240"/>
      <c r="O47" s="240"/>
      <c r="Q47" s="146"/>
      <c r="S47" s="146"/>
      <c r="U47" s="63"/>
      <c r="W47" s="40"/>
      <c r="X47" s="242"/>
      <c r="Y47" s="5"/>
      <c r="Z47" s="5"/>
      <c r="AA47" s="5"/>
      <c r="AB47" s="5"/>
      <c r="AC47" s="5"/>
      <c r="AD47" s="5"/>
      <c r="AE47" s="5"/>
      <c r="AF47" s="5"/>
      <c r="AG47" s="5"/>
      <c r="AH47" s="5"/>
    </row>
    <row r="48" spans="1:34" customFormat="1" ht="19.899999999999999" customHeight="1" x14ac:dyDescent="0.35">
      <c r="A48" s="5"/>
      <c r="B48" s="5"/>
      <c r="C48" s="5"/>
      <c r="D48" s="23"/>
      <c r="E48" s="23"/>
      <c r="F48" s="5"/>
      <c r="G48" s="40"/>
      <c r="H48" s="40"/>
      <c r="I48" s="5"/>
      <c r="J48" s="40"/>
      <c r="K48" s="40"/>
      <c r="M48" s="240"/>
      <c r="O48" s="240"/>
      <c r="Q48" s="146"/>
      <c r="S48" s="146"/>
      <c r="U48" s="63"/>
      <c r="W48" s="40"/>
      <c r="X48" s="242"/>
      <c r="Y48" s="5"/>
      <c r="Z48" s="5"/>
      <c r="AA48" s="5"/>
      <c r="AB48" s="5"/>
      <c r="AC48" s="5"/>
      <c r="AD48" s="5"/>
      <c r="AE48" s="5"/>
      <c r="AF48" s="5"/>
      <c r="AG48" s="5"/>
      <c r="AH48" s="5"/>
    </row>
    <row r="49" spans="1:34" customFormat="1" ht="19.899999999999999" customHeight="1" x14ac:dyDescent="0.35">
      <c r="A49" s="5"/>
      <c r="B49" s="5"/>
      <c r="C49" s="5"/>
      <c r="D49" s="23"/>
      <c r="E49" s="23"/>
      <c r="F49" s="5"/>
      <c r="G49" s="40"/>
      <c r="H49" s="40"/>
      <c r="I49" s="5"/>
      <c r="J49" s="40"/>
      <c r="K49" s="40"/>
      <c r="M49" s="240"/>
      <c r="O49" s="240"/>
      <c r="Q49" s="146"/>
      <c r="S49" s="146"/>
      <c r="U49" s="63"/>
      <c r="W49" s="40"/>
      <c r="X49" s="242"/>
      <c r="Y49" s="5"/>
      <c r="Z49" s="5"/>
      <c r="AA49" s="5"/>
      <c r="AB49" s="5"/>
      <c r="AC49" s="5"/>
      <c r="AD49" s="5"/>
      <c r="AE49" s="5"/>
      <c r="AF49" s="5"/>
      <c r="AG49" s="5"/>
      <c r="AH49" s="5"/>
    </row>
    <row r="50" spans="1:34" customFormat="1" ht="19.899999999999999" customHeight="1" x14ac:dyDescent="0.35">
      <c r="A50" s="5"/>
      <c r="B50" s="5"/>
      <c r="C50" s="5"/>
      <c r="D50" s="23"/>
      <c r="E50" s="23"/>
      <c r="F50" s="5"/>
      <c r="G50" s="40"/>
      <c r="H50" s="40"/>
      <c r="I50" s="5"/>
      <c r="J50" s="40"/>
      <c r="K50" s="40"/>
      <c r="M50" s="240"/>
      <c r="O50" s="240"/>
      <c r="Q50" s="146"/>
      <c r="S50" s="146"/>
      <c r="U50" s="63"/>
      <c r="W50" s="40"/>
      <c r="X50" s="242"/>
      <c r="Y50" s="5"/>
      <c r="Z50" s="5"/>
      <c r="AA50" s="5"/>
      <c r="AB50" s="5"/>
      <c r="AC50" s="5"/>
      <c r="AD50" s="5"/>
      <c r="AE50" s="5"/>
      <c r="AF50" s="5"/>
      <c r="AG50" s="5"/>
      <c r="AH50" s="5"/>
    </row>
    <row r="51" spans="1:34" customFormat="1" ht="19.899999999999999" customHeight="1" x14ac:dyDescent="0.35">
      <c r="A51" s="5"/>
      <c r="B51" s="5"/>
      <c r="C51" s="5"/>
      <c r="D51" s="23"/>
      <c r="E51" s="23"/>
      <c r="F51" s="5"/>
      <c r="G51" s="40"/>
      <c r="H51" s="40"/>
      <c r="I51" s="5"/>
      <c r="J51" s="40"/>
      <c r="K51" s="40"/>
      <c r="M51" s="240"/>
      <c r="O51" s="240"/>
      <c r="Q51" s="146"/>
      <c r="S51" s="146"/>
      <c r="U51" s="63"/>
      <c r="W51" s="40"/>
      <c r="X51" s="242"/>
      <c r="Y51" s="5"/>
      <c r="Z51" s="5"/>
      <c r="AA51" s="5"/>
      <c r="AB51" s="5"/>
      <c r="AC51" s="5"/>
      <c r="AD51" s="5"/>
      <c r="AE51" s="5"/>
      <c r="AF51" s="5"/>
      <c r="AG51" s="5"/>
      <c r="AH51" s="5"/>
    </row>
    <row r="52" spans="1:34" customFormat="1" ht="19.899999999999999" customHeight="1" x14ac:dyDescent="0.35">
      <c r="A52" s="5"/>
      <c r="B52" s="5"/>
      <c r="C52" s="5"/>
      <c r="D52" s="23"/>
      <c r="E52" s="23"/>
      <c r="F52" s="5"/>
      <c r="G52" s="40"/>
      <c r="H52" s="40"/>
      <c r="I52" s="5"/>
      <c r="J52" s="40"/>
      <c r="K52" s="40"/>
      <c r="M52" s="240"/>
      <c r="O52" s="240"/>
      <c r="Q52" s="146"/>
      <c r="S52" s="146"/>
      <c r="U52" s="63"/>
      <c r="W52" s="40"/>
      <c r="X52" s="242"/>
      <c r="Y52" s="5"/>
      <c r="Z52" s="5"/>
      <c r="AA52" s="5"/>
      <c r="AB52" s="5"/>
      <c r="AC52" s="5"/>
      <c r="AD52" s="5"/>
      <c r="AE52" s="5"/>
      <c r="AF52" s="5"/>
      <c r="AG52" s="5"/>
      <c r="AH52" s="5"/>
    </row>
    <row r="53" spans="1:34" customFormat="1" ht="19.899999999999999" customHeight="1" x14ac:dyDescent="0.35">
      <c r="A53" s="5"/>
      <c r="B53" s="5"/>
      <c r="C53" s="5"/>
      <c r="D53" s="23"/>
      <c r="E53" s="23"/>
      <c r="F53" s="5"/>
      <c r="G53" s="40"/>
      <c r="H53" s="40"/>
      <c r="I53" s="5"/>
      <c r="J53" s="40"/>
      <c r="K53" s="40"/>
      <c r="M53" s="240"/>
      <c r="O53" s="240"/>
      <c r="Q53" s="146"/>
      <c r="S53" s="146"/>
      <c r="U53" s="63"/>
      <c r="W53" s="40"/>
      <c r="X53" s="242"/>
      <c r="Y53" s="5"/>
      <c r="Z53" s="5"/>
      <c r="AA53" s="5"/>
      <c r="AB53" s="5"/>
      <c r="AC53" s="5"/>
      <c r="AD53" s="5"/>
      <c r="AE53" s="5"/>
      <c r="AF53" s="5"/>
      <c r="AG53" s="5"/>
      <c r="AH53" s="5"/>
    </row>
    <row r="54" spans="1:34" customFormat="1" ht="19.899999999999999" customHeight="1" x14ac:dyDescent="0.35">
      <c r="A54" s="5"/>
      <c r="B54" s="5"/>
      <c r="C54" s="5"/>
      <c r="D54" s="23"/>
      <c r="E54" s="23"/>
      <c r="F54" s="5"/>
      <c r="G54" s="40"/>
      <c r="H54" s="40"/>
      <c r="I54" s="5"/>
      <c r="J54" s="40"/>
      <c r="K54" s="40"/>
      <c r="M54" s="240"/>
      <c r="O54" s="240"/>
      <c r="Q54" s="146"/>
      <c r="S54" s="146"/>
      <c r="U54" s="63"/>
      <c r="W54" s="40"/>
      <c r="X54" s="242"/>
      <c r="Y54" s="5"/>
      <c r="Z54" s="5"/>
      <c r="AA54" s="5"/>
      <c r="AB54" s="5"/>
      <c r="AC54" s="5"/>
      <c r="AD54" s="5"/>
      <c r="AE54" s="5"/>
      <c r="AF54" s="5"/>
      <c r="AG54" s="5"/>
      <c r="AH54" s="5"/>
    </row>
    <row r="55" spans="1:34" customFormat="1" ht="19.899999999999999" customHeight="1" x14ac:dyDescent="0.35">
      <c r="A55" s="5"/>
      <c r="B55" s="5"/>
      <c r="C55" s="5"/>
      <c r="D55" s="23"/>
      <c r="E55" s="23"/>
      <c r="F55" s="5"/>
      <c r="G55" s="40"/>
      <c r="H55" s="40"/>
      <c r="I55" s="5"/>
      <c r="J55" s="40"/>
      <c r="K55" s="40"/>
      <c r="M55" s="240"/>
      <c r="O55" s="240"/>
      <c r="Q55" s="146"/>
      <c r="S55" s="146"/>
      <c r="U55" s="63"/>
      <c r="W55" s="40"/>
      <c r="X55" s="242"/>
      <c r="Y55" s="5"/>
      <c r="Z55" s="5"/>
      <c r="AA55" s="5"/>
      <c r="AB55" s="5"/>
      <c r="AC55" s="5"/>
      <c r="AD55" s="5"/>
      <c r="AE55" s="5"/>
      <c r="AF55" s="5"/>
      <c r="AG55" s="5"/>
      <c r="AH55" s="5"/>
    </row>
    <row r="56" spans="1:34" customFormat="1" ht="19.899999999999999" customHeight="1" x14ac:dyDescent="0.35">
      <c r="A56" s="5"/>
      <c r="B56" s="5"/>
      <c r="C56" s="5"/>
      <c r="D56" s="23"/>
      <c r="E56" s="23"/>
      <c r="F56" s="5"/>
      <c r="G56" s="40"/>
      <c r="H56" s="40"/>
      <c r="I56" s="5"/>
      <c r="J56" s="40"/>
      <c r="K56" s="40"/>
      <c r="M56" s="240"/>
      <c r="O56" s="240"/>
      <c r="Q56" s="146"/>
      <c r="S56" s="146"/>
      <c r="U56" s="63"/>
      <c r="W56" s="40"/>
      <c r="X56" s="242"/>
      <c r="Y56" s="5"/>
      <c r="Z56" s="5"/>
      <c r="AA56" s="5"/>
      <c r="AB56" s="5"/>
      <c r="AC56" s="5"/>
      <c r="AD56" s="5"/>
      <c r="AE56" s="5"/>
      <c r="AF56" s="5"/>
      <c r="AG56" s="5"/>
      <c r="AH56" s="5"/>
    </row>
    <row r="57" spans="1:34" customFormat="1" ht="19.899999999999999" customHeight="1" x14ac:dyDescent="0.35">
      <c r="A57" s="5"/>
      <c r="B57" s="5"/>
      <c r="C57" s="5"/>
      <c r="D57" s="23"/>
      <c r="E57" s="23"/>
      <c r="F57" s="5"/>
      <c r="G57" s="40"/>
      <c r="H57" s="40"/>
      <c r="I57" s="5"/>
      <c r="J57" s="40"/>
      <c r="K57" s="40"/>
      <c r="M57" s="240"/>
      <c r="O57" s="240"/>
      <c r="Q57" s="146"/>
      <c r="S57" s="146"/>
      <c r="U57" s="63"/>
      <c r="W57" s="40"/>
      <c r="X57" s="242"/>
      <c r="Y57" s="5"/>
      <c r="Z57" s="5"/>
      <c r="AA57" s="5"/>
      <c r="AB57" s="5"/>
      <c r="AC57" s="5"/>
      <c r="AD57" s="5"/>
      <c r="AE57" s="5"/>
      <c r="AF57" s="5"/>
      <c r="AG57" s="5"/>
      <c r="AH57" s="5"/>
    </row>
    <row r="58" spans="1:34" customFormat="1" ht="19.899999999999999" customHeight="1" x14ac:dyDescent="0.35">
      <c r="A58" s="5"/>
      <c r="B58" s="5"/>
      <c r="C58" s="5"/>
      <c r="D58" s="23"/>
      <c r="E58" s="23"/>
      <c r="F58" s="5"/>
      <c r="G58" s="40"/>
      <c r="H58" s="40"/>
      <c r="I58" s="5"/>
      <c r="J58" s="40"/>
      <c r="K58" s="40"/>
      <c r="M58" s="240"/>
      <c r="O58" s="240"/>
      <c r="Q58" s="146"/>
      <c r="S58" s="146"/>
      <c r="U58" s="63"/>
      <c r="W58" s="40"/>
      <c r="X58" s="242"/>
      <c r="Y58" s="5"/>
      <c r="Z58" s="5"/>
      <c r="AA58" s="5"/>
      <c r="AB58" s="5"/>
      <c r="AC58" s="5"/>
      <c r="AD58" s="5"/>
      <c r="AE58" s="5"/>
      <c r="AF58" s="5"/>
      <c r="AG58" s="5"/>
      <c r="AH58" s="5"/>
    </row>
    <row r="59" spans="1:34" customFormat="1" ht="19.899999999999999" customHeight="1" x14ac:dyDescent="0.35">
      <c r="A59" s="5"/>
      <c r="B59" s="5"/>
      <c r="C59" s="5"/>
      <c r="D59" s="23"/>
      <c r="E59" s="23"/>
      <c r="F59" s="5"/>
      <c r="G59" s="40"/>
      <c r="H59" s="40"/>
      <c r="I59" s="5"/>
      <c r="J59" s="40"/>
      <c r="K59" s="40"/>
      <c r="M59" s="240"/>
      <c r="O59" s="240"/>
      <c r="Q59" s="146"/>
      <c r="S59" s="146"/>
      <c r="U59" s="63"/>
      <c r="W59" s="40"/>
      <c r="X59" s="242"/>
      <c r="Y59" s="5"/>
      <c r="Z59" s="5"/>
      <c r="AA59" s="5"/>
      <c r="AB59" s="5"/>
      <c r="AC59" s="5"/>
      <c r="AD59" s="5"/>
      <c r="AE59" s="5"/>
      <c r="AF59" s="5"/>
      <c r="AG59" s="5"/>
      <c r="AH59" s="5"/>
    </row>
    <row r="60" spans="1:34" customFormat="1" ht="19.899999999999999" customHeight="1" x14ac:dyDescent="0.35">
      <c r="A60" s="5"/>
      <c r="B60" s="5"/>
      <c r="C60" s="5"/>
      <c r="D60" s="23"/>
      <c r="E60" s="23"/>
      <c r="F60" s="5"/>
      <c r="G60" s="40"/>
      <c r="H60" s="40"/>
      <c r="I60" s="5"/>
      <c r="J60" s="40"/>
      <c r="K60" s="40"/>
      <c r="M60" s="240"/>
      <c r="O60" s="240"/>
      <c r="Q60" s="146"/>
      <c r="S60" s="146"/>
      <c r="U60" s="63"/>
      <c r="W60" s="40"/>
      <c r="X60" s="242"/>
      <c r="Y60" s="5"/>
      <c r="Z60" s="5"/>
      <c r="AA60" s="5"/>
      <c r="AB60" s="5"/>
      <c r="AC60" s="5"/>
      <c r="AD60" s="5"/>
      <c r="AE60" s="5"/>
      <c r="AF60" s="5"/>
      <c r="AG60" s="5"/>
      <c r="AH60" s="5"/>
    </row>
    <row r="61" spans="1:34" customFormat="1" ht="19.899999999999999" customHeight="1" x14ac:dyDescent="0.35">
      <c r="A61" s="5"/>
      <c r="B61" s="5"/>
      <c r="C61" s="5"/>
      <c r="D61" s="23"/>
      <c r="E61" s="23"/>
      <c r="F61" s="5"/>
      <c r="G61" s="40"/>
      <c r="H61" s="40"/>
      <c r="I61" s="5"/>
      <c r="J61" s="40"/>
      <c r="K61" s="40"/>
      <c r="M61" s="240"/>
      <c r="O61" s="240"/>
      <c r="Q61" s="146"/>
      <c r="S61" s="146"/>
      <c r="U61" s="63"/>
      <c r="W61" s="40"/>
      <c r="X61" s="242"/>
      <c r="Y61" s="5"/>
      <c r="Z61" s="5"/>
      <c r="AA61" s="5"/>
      <c r="AB61" s="5"/>
      <c r="AC61" s="5"/>
      <c r="AD61" s="5"/>
      <c r="AE61" s="5"/>
      <c r="AF61" s="5"/>
      <c r="AG61" s="5"/>
      <c r="AH61" s="5"/>
    </row>
    <row r="62" spans="1:34" customFormat="1" ht="19.899999999999999" customHeight="1" x14ac:dyDescent="0.35">
      <c r="A62" s="5"/>
      <c r="B62" s="5"/>
      <c r="C62" s="5"/>
      <c r="D62" s="23"/>
      <c r="E62" s="23"/>
      <c r="F62" s="5"/>
      <c r="G62" s="40"/>
      <c r="H62" s="40"/>
      <c r="I62" s="5"/>
      <c r="J62" s="40"/>
      <c r="K62" s="40"/>
      <c r="M62" s="240"/>
      <c r="O62" s="240"/>
      <c r="Q62" s="146"/>
      <c r="S62" s="146"/>
      <c r="U62" s="63"/>
      <c r="W62" s="40"/>
      <c r="X62" s="242"/>
      <c r="Y62" s="5"/>
      <c r="Z62" s="5"/>
      <c r="AA62" s="5"/>
      <c r="AB62" s="5"/>
      <c r="AC62" s="5"/>
      <c r="AD62" s="5"/>
      <c r="AE62" s="5"/>
      <c r="AF62" s="5"/>
      <c r="AG62" s="5"/>
      <c r="AH62" s="5"/>
    </row>
    <row r="63" spans="1:34" customFormat="1" ht="19.899999999999999" customHeight="1" x14ac:dyDescent="0.35">
      <c r="A63" s="5"/>
      <c r="B63" s="5"/>
      <c r="C63" s="5"/>
      <c r="D63" s="23"/>
      <c r="E63" s="23"/>
      <c r="F63" s="5"/>
      <c r="G63" s="40"/>
      <c r="H63" s="40"/>
      <c r="I63" s="5"/>
      <c r="J63" s="40"/>
      <c r="K63" s="40"/>
      <c r="M63" s="240"/>
      <c r="O63" s="240"/>
      <c r="Q63" s="146"/>
      <c r="S63" s="146"/>
      <c r="U63" s="63"/>
      <c r="W63" s="40"/>
      <c r="X63" s="242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1:34" customFormat="1" ht="19.899999999999999" customHeight="1" x14ac:dyDescent="0.35">
      <c r="A64" s="5"/>
      <c r="B64" s="5"/>
      <c r="C64" s="5"/>
      <c r="D64" s="23"/>
      <c r="E64" s="23"/>
      <c r="F64" s="5"/>
      <c r="G64" s="40"/>
      <c r="H64" s="40"/>
      <c r="I64" s="5"/>
      <c r="J64" s="40"/>
      <c r="K64" s="40"/>
      <c r="M64" s="240"/>
      <c r="O64" s="240"/>
      <c r="Q64" s="146"/>
      <c r="S64" s="146"/>
      <c r="U64" s="63"/>
      <c r="W64" s="40"/>
      <c r="X64" s="242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:34" customFormat="1" ht="19.899999999999999" customHeight="1" x14ac:dyDescent="0.35">
      <c r="A65" s="5"/>
      <c r="B65" s="5"/>
      <c r="C65" s="5"/>
      <c r="D65" s="23"/>
      <c r="E65" s="23"/>
      <c r="F65" s="5"/>
      <c r="G65" s="40"/>
      <c r="H65" s="40"/>
      <c r="I65" s="5"/>
      <c r="J65" s="40"/>
      <c r="K65" s="40"/>
      <c r="M65" s="240"/>
      <c r="O65" s="240"/>
      <c r="Q65" s="146"/>
      <c r="S65" s="146"/>
      <c r="U65" s="63"/>
      <c r="W65" s="40"/>
      <c r="X65" s="242"/>
      <c r="Y65" s="5"/>
      <c r="Z65" s="5"/>
      <c r="AA65" s="5"/>
      <c r="AB65" s="5"/>
      <c r="AC65" s="5"/>
      <c r="AD65" s="5"/>
      <c r="AE65" s="5"/>
      <c r="AF65" s="5"/>
      <c r="AG65" s="5"/>
      <c r="AH65" s="5"/>
    </row>
    <row r="66" spans="1:34" customFormat="1" ht="19.899999999999999" customHeight="1" x14ac:dyDescent="0.35">
      <c r="A66" s="5"/>
      <c r="B66" s="5"/>
      <c r="C66" s="5"/>
      <c r="D66" s="23"/>
      <c r="E66" s="23"/>
      <c r="F66" s="5"/>
      <c r="G66" s="40"/>
      <c r="H66" s="40"/>
      <c r="I66" s="5"/>
      <c r="J66" s="40"/>
      <c r="K66" s="40"/>
      <c r="M66" s="240"/>
      <c r="O66" s="240"/>
      <c r="Q66" s="146"/>
      <c r="S66" s="146"/>
      <c r="U66" s="63"/>
      <c r="W66" s="40"/>
      <c r="X66" s="242"/>
      <c r="Y66" s="5"/>
      <c r="Z66" s="5"/>
      <c r="AA66" s="5"/>
      <c r="AB66" s="5"/>
      <c r="AC66" s="5"/>
      <c r="AD66" s="5"/>
      <c r="AE66" s="5"/>
      <c r="AF66" s="5"/>
      <c r="AG66" s="5"/>
      <c r="AH66" s="5"/>
    </row>
    <row r="67" spans="1:34" customFormat="1" ht="19.899999999999999" customHeight="1" x14ac:dyDescent="0.35">
      <c r="A67" s="5"/>
      <c r="B67" s="5"/>
      <c r="C67" s="5"/>
      <c r="D67" s="23"/>
      <c r="E67" s="23"/>
      <c r="F67" s="5"/>
      <c r="G67" s="40"/>
      <c r="H67" s="40"/>
      <c r="I67" s="5"/>
      <c r="J67" s="40"/>
      <c r="K67" s="40"/>
      <c r="M67" s="240"/>
      <c r="O67" s="240"/>
      <c r="Q67" s="146"/>
      <c r="S67" s="146"/>
      <c r="U67" s="63"/>
      <c r="W67" s="40"/>
      <c r="X67" s="242"/>
      <c r="Y67" s="5"/>
      <c r="Z67" s="5"/>
      <c r="AA67" s="5"/>
      <c r="AB67" s="5"/>
      <c r="AC67" s="5"/>
      <c r="AD67" s="5"/>
      <c r="AE67" s="5"/>
      <c r="AF67" s="5"/>
      <c r="AG67" s="5"/>
      <c r="AH67" s="5"/>
    </row>
    <row r="68" spans="1:34" customFormat="1" ht="19.899999999999999" customHeight="1" x14ac:dyDescent="0.35">
      <c r="A68" s="5"/>
      <c r="B68" s="5"/>
      <c r="C68" s="5"/>
      <c r="D68" s="23"/>
      <c r="E68" s="23"/>
      <c r="F68" s="5"/>
      <c r="G68" s="40"/>
      <c r="H68" s="40"/>
      <c r="I68" s="5"/>
      <c r="J68" s="40"/>
      <c r="K68" s="40"/>
      <c r="M68" s="240"/>
      <c r="O68" s="240"/>
      <c r="Q68" s="146"/>
      <c r="S68" s="146"/>
      <c r="U68" s="63"/>
      <c r="W68" s="40"/>
      <c r="X68" s="242"/>
      <c r="Y68" s="5"/>
      <c r="Z68" s="5"/>
      <c r="AA68" s="5"/>
      <c r="AB68" s="5"/>
      <c r="AC68" s="5"/>
      <c r="AD68" s="5"/>
      <c r="AE68" s="5"/>
      <c r="AF68" s="5"/>
      <c r="AG68" s="5"/>
      <c r="AH68" s="5"/>
    </row>
    <row r="69" spans="1:34" customFormat="1" ht="19.899999999999999" customHeight="1" x14ac:dyDescent="0.35">
      <c r="A69" s="5"/>
      <c r="B69" s="5"/>
      <c r="C69" s="5"/>
      <c r="D69" s="23"/>
      <c r="E69" s="23"/>
      <c r="F69" s="5"/>
      <c r="G69" s="40"/>
      <c r="H69" s="40"/>
      <c r="I69" s="5"/>
      <c r="J69" s="40"/>
      <c r="K69" s="40"/>
      <c r="M69" s="240"/>
      <c r="O69" s="240"/>
      <c r="Q69" s="146"/>
      <c r="S69" s="146"/>
      <c r="U69" s="63"/>
      <c r="W69" s="40"/>
      <c r="X69" s="242"/>
      <c r="Y69" s="5"/>
      <c r="Z69" s="5"/>
      <c r="AA69" s="5"/>
      <c r="AB69" s="5"/>
      <c r="AC69" s="5"/>
      <c r="AD69" s="5"/>
      <c r="AE69" s="5"/>
      <c r="AF69" s="5"/>
      <c r="AG69" s="5"/>
      <c r="AH69" s="5"/>
    </row>
    <row r="70" spans="1:34" customFormat="1" ht="19.899999999999999" customHeight="1" x14ac:dyDescent="0.35">
      <c r="A70" s="5"/>
      <c r="B70" s="5"/>
      <c r="C70" s="5"/>
      <c r="D70" s="23"/>
      <c r="E70" s="23"/>
      <c r="F70" s="5"/>
      <c r="G70" s="40"/>
      <c r="H70" s="40"/>
      <c r="I70" s="5"/>
      <c r="J70" s="40"/>
      <c r="K70" s="40"/>
      <c r="M70" s="240"/>
      <c r="O70" s="240"/>
      <c r="Q70" s="146"/>
      <c r="S70" s="146"/>
      <c r="U70" s="63"/>
      <c r="W70" s="40"/>
      <c r="X70" s="242"/>
      <c r="Y70" s="5"/>
      <c r="Z70" s="5"/>
      <c r="AA70" s="5"/>
      <c r="AB70" s="5"/>
      <c r="AC70" s="5"/>
      <c r="AD70" s="5"/>
      <c r="AE70" s="5"/>
      <c r="AF70" s="5"/>
      <c r="AG70" s="5"/>
      <c r="AH70" s="5"/>
    </row>
    <row r="71" spans="1:34" customFormat="1" ht="19.899999999999999" customHeight="1" x14ac:dyDescent="0.35">
      <c r="A71" s="5"/>
      <c r="B71" s="5"/>
      <c r="C71" s="5"/>
      <c r="D71" s="23"/>
      <c r="E71" s="23"/>
      <c r="F71" s="5"/>
      <c r="G71" s="40"/>
      <c r="H71" s="40"/>
      <c r="I71" s="5"/>
      <c r="J71" s="40"/>
      <c r="K71" s="40"/>
      <c r="M71" s="240"/>
      <c r="O71" s="240"/>
      <c r="Q71" s="146"/>
      <c r="S71" s="146"/>
      <c r="U71" s="63"/>
      <c r="W71" s="40"/>
      <c r="X71" s="242"/>
      <c r="Y71" s="5"/>
      <c r="Z71" s="5"/>
      <c r="AA71" s="5"/>
      <c r="AB71" s="5"/>
      <c r="AC71" s="5"/>
      <c r="AD71" s="5"/>
      <c r="AE71" s="5"/>
      <c r="AF71" s="5"/>
      <c r="AG71" s="5"/>
      <c r="AH71" s="5"/>
    </row>
    <row r="72" spans="1:34" customFormat="1" ht="19.899999999999999" customHeight="1" x14ac:dyDescent="0.35">
      <c r="A72" s="5"/>
      <c r="B72" s="5"/>
      <c r="C72" s="5"/>
      <c r="D72" s="23"/>
      <c r="E72" s="23"/>
      <c r="F72" s="5"/>
      <c r="G72" s="40"/>
      <c r="H72" s="40"/>
      <c r="I72" s="5"/>
      <c r="J72" s="40"/>
      <c r="K72" s="40"/>
      <c r="M72" s="240"/>
      <c r="O72" s="240"/>
      <c r="Q72" s="146"/>
      <c r="S72" s="146"/>
      <c r="U72" s="63"/>
      <c r="W72" s="40"/>
      <c r="X72" s="242"/>
      <c r="Y72" s="5"/>
      <c r="Z72" s="5"/>
      <c r="AA72" s="5"/>
      <c r="AB72" s="5"/>
      <c r="AC72" s="5"/>
      <c r="AD72" s="5"/>
      <c r="AE72" s="5"/>
      <c r="AF72" s="5"/>
      <c r="AG72" s="5"/>
      <c r="AH72" s="5"/>
    </row>
    <row r="73" spans="1:34" customFormat="1" ht="19.899999999999999" customHeight="1" x14ac:dyDescent="0.35">
      <c r="A73" s="5"/>
      <c r="B73" s="5"/>
      <c r="C73" s="5"/>
      <c r="D73" s="23"/>
      <c r="E73" s="23"/>
      <c r="F73" s="5"/>
      <c r="G73" s="40"/>
      <c r="H73" s="40"/>
      <c r="I73" s="5"/>
      <c r="J73" s="40"/>
      <c r="K73" s="40"/>
      <c r="M73" s="240"/>
      <c r="O73" s="240"/>
      <c r="Q73" s="146"/>
      <c r="S73" s="146"/>
      <c r="U73" s="63"/>
      <c r="W73" s="40"/>
      <c r="X73" s="242"/>
      <c r="Y73" s="5"/>
      <c r="Z73" s="5"/>
      <c r="AA73" s="5"/>
      <c r="AB73" s="5"/>
      <c r="AC73" s="5"/>
      <c r="AD73" s="5"/>
      <c r="AE73" s="5"/>
      <c r="AF73" s="5"/>
      <c r="AG73" s="5"/>
      <c r="AH73" s="5"/>
    </row>
    <row r="74" spans="1:34" customFormat="1" ht="19.899999999999999" customHeight="1" x14ac:dyDescent="0.35">
      <c r="A74" s="5"/>
      <c r="B74" s="5"/>
      <c r="C74" s="5"/>
      <c r="D74" s="23"/>
      <c r="E74" s="23"/>
      <c r="F74" s="5"/>
      <c r="G74" s="40"/>
      <c r="H74" s="40"/>
      <c r="I74" s="5"/>
      <c r="J74" s="40"/>
      <c r="K74" s="40"/>
      <c r="M74" s="240"/>
      <c r="O74" s="240"/>
      <c r="Q74" s="146"/>
      <c r="S74" s="146"/>
      <c r="U74" s="63"/>
      <c r="W74" s="40"/>
      <c r="X74" s="242"/>
      <c r="Y74" s="5"/>
      <c r="Z74" s="5"/>
      <c r="AA74" s="5"/>
      <c r="AB74" s="5"/>
      <c r="AC74" s="5"/>
      <c r="AD74" s="5"/>
      <c r="AE74" s="5"/>
      <c r="AF74" s="5"/>
      <c r="AG74" s="5"/>
      <c r="AH74" s="5"/>
    </row>
    <row r="75" spans="1:34" customFormat="1" ht="19.899999999999999" customHeight="1" x14ac:dyDescent="0.35">
      <c r="A75" s="5"/>
      <c r="B75" s="5"/>
      <c r="C75" s="5"/>
      <c r="D75" s="23"/>
      <c r="E75" s="23"/>
      <c r="F75" s="5"/>
      <c r="G75" s="40"/>
      <c r="H75" s="40"/>
      <c r="I75" s="5"/>
      <c r="J75" s="40"/>
      <c r="K75" s="40"/>
      <c r="M75" s="240"/>
      <c r="O75" s="240"/>
      <c r="Q75" s="146"/>
      <c r="S75" s="146"/>
      <c r="U75" s="63"/>
      <c r="W75" s="40"/>
      <c r="X75" s="242"/>
      <c r="Y75" s="5"/>
      <c r="Z75" s="5"/>
      <c r="AA75" s="5"/>
      <c r="AB75" s="5"/>
      <c r="AC75" s="5"/>
      <c r="AD75" s="5"/>
      <c r="AE75" s="5"/>
      <c r="AF75" s="5"/>
      <c r="AG75" s="5"/>
      <c r="AH75" s="5"/>
    </row>
    <row r="76" spans="1:34" customFormat="1" ht="19.899999999999999" customHeight="1" x14ac:dyDescent="0.35">
      <c r="A76" s="5"/>
      <c r="B76" s="5"/>
      <c r="C76" s="5"/>
      <c r="D76" s="23"/>
      <c r="E76" s="23"/>
      <c r="F76" s="5"/>
      <c r="G76" s="40"/>
      <c r="H76" s="40"/>
      <c r="I76" s="5"/>
      <c r="J76" s="40"/>
      <c r="K76" s="40"/>
      <c r="M76" s="240"/>
      <c r="O76" s="240"/>
      <c r="Q76" s="146"/>
      <c r="S76" s="146"/>
      <c r="U76" s="63"/>
      <c r="W76" s="40"/>
      <c r="X76" s="242"/>
      <c r="Y76" s="5"/>
      <c r="Z76" s="5"/>
      <c r="AA76" s="5"/>
      <c r="AB76" s="5"/>
      <c r="AC76" s="5"/>
      <c r="AD76" s="5"/>
      <c r="AE76" s="5"/>
      <c r="AF76" s="5"/>
      <c r="AG76" s="5"/>
      <c r="AH76" s="5"/>
    </row>
    <row r="77" spans="1:34" customFormat="1" ht="19.899999999999999" customHeight="1" x14ac:dyDescent="0.35">
      <c r="A77" s="5"/>
      <c r="B77" s="5"/>
      <c r="C77" s="5"/>
      <c r="D77" s="23"/>
      <c r="E77" s="23"/>
      <c r="F77" s="5"/>
      <c r="G77" s="40"/>
      <c r="H77" s="40"/>
      <c r="I77" s="5"/>
      <c r="J77" s="40"/>
      <c r="K77" s="40"/>
      <c r="M77" s="240"/>
      <c r="O77" s="240"/>
      <c r="Q77" s="146"/>
      <c r="S77" s="146"/>
      <c r="U77" s="63"/>
      <c r="W77" s="40"/>
      <c r="X77" s="242"/>
      <c r="Y77" s="5"/>
      <c r="Z77" s="5"/>
      <c r="AA77" s="5"/>
      <c r="AB77" s="5"/>
      <c r="AC77" s="5"/>
      <c r="AD77" s="5"/>
      <c r="AE77" s="5"/>
      <c r="AF77" s="5"/>
      <c r="AG77" s="5"/>
      <c r="AH77" s="5"/>
    </row>
    <row r="78" spans="1:34" customFormat="1" ht="19.899999999999999" customHeight="1" x14ac:dyDescent="0.35">
      <c r="A78" s="5"/>
      <c r="B78" s="5"/>
      <c r="C78" s="5"/>
      <c r="D78" s="23"/>
      <c r="E78" s="23"/>
      <c r="F78" s="5"/>
      <c r="G78" s="40"/>
      <c r="H78" s="40"/>
      <c r="I78" s="5"/>
      <c r="J78" s="40"/>
      <c r="K78" s="40"/>
      <c r="M78" s="240"/>
      <c r="O78" s="240"/>
      <c r="Q78" s="146"/>
      <c r="S78" s="146"/>
      <c r="U78" s="63"/>
      <c r="W78" s="40"/>
      <c r="X78" s="242"/>
      <c r="Y78" s="5"/>
      <c r="Z78" s="5"/>
      <c r="AA78" s="5"/>
      <c r="AB78" s="5"/>
      <c r="AC78" s="5"/>
      <c r="AD78" s="5"/>
      <c r="AE78" s="5"/>
      <c r="AF78" s="5"/>
      <c r="AG78" s="5"/>
      <c r="AH78" s="5"/>
    </row>
    <row r="79" spans="1:34" customFormat="1" ht="19.899999999999999" customHeight="1" x14ac:dyDescent="0.35">
      <c r="A79" s="5"/>
      <c r="B79" s="5"/>
      <c r="C79" s="5"/>
      <c r="D79" s="23"/>
      <c r="E79" s="23"/>
      <c r="F79" s="5"/>
      <c r="G79" s="40"/>
      <c r="H79" s="40"/>
      <c r="I79" s="5"/>
      <c r="J79" s="40"/>
      <c r="K79" s="40"/>
      <c r="M79" s="240"/>
      <c r="O79" s="240"/>
      <c r="Q79" s="146"/>
      <c r="S79" s="146"/>
      <c r="U79" s="63"/>
      <c r="W79" s="40"/>
      <c r="X79" s="242"/>
      <c r="Y79" s="5"/>
      <c r="Z79" s="5"/>
      <c r="AA79" s="5"/>
      <c r="AB79" s="5"/>
      <c r="AC79" s="5"/>
      <c r="AD79" s="5"/>
      <c r="AE79" s="5"/>
      <c r="AF79" s="5"/>
      <c r="AG79" s="5"/>
      <c r="AH79" s="5"/>
    </row>
    <row r="80" spans="1:34" customFormat="1" ht="19.899999999999999" customHeight="1" x14ac:dyDescent="0.35">
      <c r="A80" s="5"/>
      <c r="B80" s="5"/>
      <c r="C80" s="5"/>
      <c r="D80" s="23"/>
      <c r="E80" s="23"/>
      <c r="F80" s="5"/>
      <c r="G80" s="40"/>
      <c r="H80" s="40"/>
      <c r="I80" s="5"/>
      <c r="J80" s="40"/>
      <c r="K80" s="40"/>
      <c r="M80" s="240"/>
      <c r="O80" s="240"/>
      <c r="Q80" s="146"/>
      <c r="S80" s="146"/>
      <c r="U80" s="63"/>
      <c r="W80" s="40"/>
      <c r="X80" s="242"/>
      <c r="Y80" s="5"/>
      <c r="Z80" s="5"/>
      <c r="AA80" s="5"/>
      <c r="AB80" s="5"/>
      <c r="AC80" s="5"/>
      <c r="AD80" s="5"/>
      <c r="AE80" s="5"/>
      <c r="AF80" s="5"/>
      <c r="AG80" s="5"/>
      <c r="AH80" s="5"/>
    </row>
    <row r="81" spans="1:34" customFormat="1" ht="19.899999999999999" customHeight="1" x14ac:dyDescent="0.35">
      <c r="A81" s="5"/>
      <c r="B81" s="5"/>
      <c r="C81" s="5"/>
      <c r="D81" s="23"/>
      <c r="E81" s="23"/>
      <c r="F81" s="5"/>
      <c r="G81" s="40"/>
      <c r="H81" s="40"/>
      <c r="I81" s="5"/>
      <c r="J81" s="40"/>
      <c r="K81" s="40"/>
      <c r="M81" s="240"/>
      <c r="O81" s="240"/>
      <c r="Q81" s="146"/>
      <c r="S81" s="146"/>
      <c r="U81" s="63"/>
      <c r="W81" s="40"/>
      <c r="X81" s="242"/>
      <c r="Y81" s="5"/>
      <c r="Z81" s="5"/>
      <c r="AA81" s="5"/>
      <c r="AB81" s="5"/>
      <c r="AC81" s="5"/>
      <c r="AD81" s="5"/>
      <c r="AE81" s="5"/>
      <c r="AF81" s="5"/>
      <c r="AG81" s="5"/>
      <c r="AH81" s="5"/>
    </row>
    <row r="82" spans="1:34" customFormat="1" ht="19.899999999999999" customHeight="1" x14ac:dyDescent="0.35">
      <c r="A82" s="5"/>
      <c r="B82" s="5"/>
      <c r="C82" s="5"/>
      <c r="D82" s="23"/>
      <c r="E82" s="23"/>
      <c r="F82" s="5"/>
      <c r="G82" s="40"/>
      <c r="H82" s="40"/>
      <c r="I82" s="5"/>
      <c r="J82" s="40"/>
      <c r="K82" s="40"/>
      <c r="M82" s="240"/>
      <c r="O82" s="240"/>
      <c r="Q82" s="146"/>
      <c r="S82" s="146"/>
      <c r="U82" s="63"/>
      <c r="W82" s="40"/>
      <c r="X82" s="242"/>
      <c r="Y82" s="5"/>
      <c r="Z82" s="5"/>
      <c r="AA82" s="5"/>
      <c r="AB82" s="5"/>
      <c r="AC82" s="5"/>
      <c r="AD82" s="5"/>
      <c r="AE82" s="5"/>
      <c r="AF82" s="5"/>
      <c r="AG82" s="5"/>
      <c r="AH82" s="5"/>
    </row>
    <row r="83" spans="1:34" customFormat="1" ht="19.899999999999999" customHeight="1" x14ac:dyDescent="0.35">
      <c r="A83" s="5"/>
      <c r="B83" s="5"/>
      <c r="C83" s="5"/>
      <c r="D83" s="23"/>
      <c r="E83" s="23"/>
      <c r="F83" s="5"/>
      <c r="G83" s="40"/>
      <c r="H83" s="40"/>
      <c r="I83" s="5"/>
      <c r="J83" s="40"/>
      <c r="K83" s="40"/>
      <c r="M83" s="240"/>
      <c r="O83" s="240"/>
      <c r="Q83" s="146"/>
      <c r="S83" s="146"/>
      <c r="U83" s="63"/>
      <c r="W83" s="40"/>
      <c r="X83" s="242"/>
      <c r="Y83" s="5"/>
      <c r="Z83" s="5"/>
      <c r="AA83" s="5"/>
      <c r="AB83" s="5"/>
      <c r="AC83" s="5"/>
      <c r="AD83" s="5"/>
      <c r="AE83" s="5"/>
      <c r="AF83" s="5"/>
      <c r="AG83" s="5"/>
      <c r="AH83" s="5"/>
    </row>
    <row r="84" spans="1:34" customFormat="1" ht="19.899999999999999" customHeight="1" x14ac:dyDescent="0.35">
      <c r="A84" s="5"/>
      <c r="B84" s="5"/>
      <c r="C84" s="5"/>
      <c r="D84" s="23"/>
      <c r="E84" s="23"/>
      <c r="F84" s="5"/>
      <c r="G84" s="40"/>
      <c r="H84" s="40"/>
      <c r="I84" s="5"/>
      <c r="J84" s="40"/>
      <c r="K84" s="40"/>
      <c r="M84" s="240"/>
      <c r="O84" s="240"/>
      <c r="Q84" s="146"/>
      <c r="S84" s="146"/>
      <c r="U84" s="63"/>
      <c r="W84" s="40"/>
      <c r="X84" s="242"/>
      <c r="Y84" s="5"/>
      <c r="Z84" s="5"/>
      <c r="AA84" s="5"/>
      <c r="AB84" s="5"/>
      <c r="AC84" s="5"/>
      <c r="AD84" s="5"/>
      <c r="AE84" s="5"/>
      <c r="AF84" s="5"/>
      <c r="AG84" s="5"/>
      <c r="AH84" s="5"/>
    </row>
    <row r="85" spans="1:34" customFormat="1" ht="19.899999999999999" customHeight="1" x14ac:dyDescent="0.35">
      <c r="A85" s="5"/>
      <c r="B85" s="5"/>
      <c r="C85" s="5"/>
      <c r="D85" s="23"/>
      <c r="E85" s="23"/>
      <c r="F85" s="5"/>
      <c r="G85" s="40"/>
      <c r="H85" s="40"/>
      <c r="I85" s="5"/>
      <c r="J85" s="40"/>
      <c r="K85" s="40"/>
      <c r="M85" s="240"/>
      <c r="O85" s="240"/>
      <c r="Q85" s="146"/>
      <c r="S85" s="146"/>
      <c r="U85" s="63"/>
      <c r="W85" s="40"/>
      <c r="X85" s="242"/>
      <c r="Y85" s="5"/>
      <c r="Z85" s="5"/>
      <c r="AA85" s="5"/>
      <c r="AB85" s="5"/>
      <c r="AC85" s="5"/>
      <c r="AD85" s="5"/>
      <c r="AE85" s="5"/>
      <c r="AF85" s="5"/>
      <c r="AG85" s="5"/>
      <c r="AH85" s="5"/>
    </row>
    <row r="86" spans="1:34" customFormat="1" ht="19.899999999999999" customHeight="1" x14ac:dyDescent="0.35">
      <c r="A86" s="5"/>
      <c r="B86" s="5"/>
      <c r="C86" s="5"/>
      <c r="D86" s="23"/>
      <c r="E86" s="23"/>
      <c r="F86" s="5"/>
      <c r="G86" s="40"/>
      <c r="H86" s="40"/>
      <c r="I86" s="5"/>
      <c r="J86" s="40"/>
      <c r="K86" s="40"/>
      <c r="M86" s="240"/>
      <c r="O86" s="240"/>
      <c r="Q86" s="146"/>
      <c r="S86" s="146"/>
      <c r="U86" s="63"/>
      <c r="W86" s="40"/>
      <c r="X86" s="242"/>
      <c r="Y86" s="5"/>
      <c r="Z86" s="5"/>
      <c r="AA86" s="5"/>
      <c r="AB86" s="5"/>
      <c r="AC86" s="5"/>
      <c r="AD86" s="5"/>
      <c r="AE86" s="5"/>
      <c r="AF86" s="5"/>
      <c r="AG86" s="5"/>
      <c r="AH86" s="5"/>
    </row>
    <row r="87" spans="1:34" customFormat="1" ht="19.899999999999999" customHeight="1" x14ac:dyDescent="0.35">
      <c r="A87" s="5"/>
      <c r="B87" s="5"/>
      <c r="C87" s="5"/>
      <c r="D87" s="23"/>
      <c r="E87" s="23"/>
      <c r="F87" s="5"/>
      <c r="G87" s="40"/>
      <c r="H87" s="40"/>
      <c r="I87" s="5"/>
      <c r="J87" s="40"/>
      <c r="K87" s="40"/>
      <c r="M87" s="240"/>
      <c r="O87" s="240"/>
      <c r="Q87" s="146"/>
      <c r="S87" s="146"/>
      <c r="U87" s="63"/>
      <c r="W87" s="40"/>
      <c r="X87" s="242"/>
      <c r="Y87" s="5"/>
      <c r="Z87" s="5"/>
      <c r="AA87" s="5"/>
      <c r="AB87" s="5"/>
      <c r="AC87" s="5"/>
      <c r="AD87" s="5"/>
      <c r="AE87" s="5"/>
      <c r="AF87" s="5"/>
      <c r="AG87" s="5"/>
      <c r="AH87" s="5"/>
    </row>
    <row r="88" spans="1:34" customFormat="1" ht="19.899999999999999" customHeight="1" x14ac:dyDescent="0.35">
      <c r="A88" s="5"/>
      <c r="B88" s="5"/>
      <c r="C88" s="5"/>
      <c r="D88" s="23"/>
      <c r="E88" s="23"/>
      <c r="F88" s="5"/>
      <c r="G88" s="40"/>
      <c r="H88" s="40"/>
      <c r="I88" s="5"/>
      <c r="J88" s="40"/>
      <c r="K88" s="40"/>
      <c r="M88" s="240"/>
      <c r="O88" s="240"/>
      <c r="Q88" s="146"/>
      <c r="S88" s="146"/>
      <c r="U88" s="63"/>
      <c r="W88" s="40"/>
      <c r="X88" s="242"/>
      <c r="Y88" s="5"/>
      <c r="Z88" s="5"/>
      <c r="AA88" s="5"/>
      <c r="AB88" s="5"/>
      <c r="AC88" s="5"/>
      <c r="AD88" s="5"/>
      <c r="AE88" s="5"/>
      <c r="AF88" s="5"/>
      <c r="AG88" s="5"/>
      <c r="AH88" s="5"/>
    </row>
    <row r="89" spans="1:34" customFormat="1" ht="19.899999999999999" customHeight="1" x14ac:dyDescent="0.35">
      <c r="A89" s="5"/>
      <c r="B89" s="5"/>
      <c r="C89" s="5"/>
      <c r="D89" s="23"/>
      <c r="E89" s="23"/>
      <c r="F89" s="5"/>
      <c r="G89" s="40"/>
      <c r="H89" s="40"/>
      <c r="I89" s="5"/>
      <c r="J89" s="40"/>
      <c r="K89" s="40"/>
      <c r="M89" s="240"/>
      <c r="O89" s="240"/>
      <c r="Q89" s="146"/>
      <c r="S89" s="146"/>
      <c r="U89" s="63"/>
      <c r="W89" s="40"/>
      <c r="X89" s="242"/>
      <c r="Y89" s="5"/>
      <c r="Z89" s="5"/>
      <c r="AA89" s="5"/>
      <c r="AB89" s="5"/>
      <c r="AC89" s="5"/>
      <c r="AD89" s="5"/>
      <c r="AE89" s="5"/>
      <c r="AF89" s="5"/>
      <c r="AG89" s="5"/>
      <c r="AH89" s="5"/>
    </row>
    <row r="90" spans="1:34" customFormat="1" ht="19.899999999999999" customHeight="1" x14ac:dyDescent="0.35">
      <c r="A90" s="5"/>
      <c r="B90" s="5"/>
      <c r="C90" s="5"/>
      <c r="D90" s="23"/>
      <c r="E90" s="23"/>
      <c r="F90" s="5"/>
      <c r="G90" s="40"/>
      <c r="H90" s="40"/>
      <c r="I90" s="5"/>
      <c r="J90" s="40"/>
      <c r="K90" s="40"/>
      <c r="M90" s="240"/>
      <c r="O90" s="240"/>
      <c r="Q90" s="146"/>
      <c r="S90" s="146"/>
      <c r="U90" s="63"/>
      <c r="W90" s="40"/>
      <c r="X90" s="242"/>
      <c r="Y90" s="5"/>
      <c r="Z90" s="5"/>
      <c r="AA90" s="5"/>
      <c r="AB90" s="5"/>
      <c r="AC90" s="5"/>
      <c r="AD90" s="5"/>
      <c r="AE90" s="5"/>
      <c r="AF90" s="5"/>
      <c r="AG90" s="5"/>
      <c r="AH90" s="5"/>
    </row>
    <row r="91" spans="1:34" customFormat="1" ht="19.899999999999999" customHeight="1" x14ac:dyDescent="0.35">
      <c r="A91" s="5"/>
      <c r="B91" s="5"/>
      <c r="C91" s="5"/>
      <c r="D91" s="23"/>
      <c r="E91" s="23"/>
      <c r="F91" s="5"/>
      <c r="G91" s="40"/>
      <c r="H91" s="40"/>
      <c r="I91" s="5"/>
      <c r="J91" s="40"/>
      <c r="K91" s="40"/>
      <c r="M91" s="240"/>
      <c r="O91" s="240"/>
      <c r="Q91" s="146"/>
      <c r="S91" s="146"/>
      <c r="U91" s="63"/>
      <c r="W91" s="40"/>
      <c r="X91" s="242"/>
      <c r="Y91" s="5"/>
      <c r="Z91" s="5"/>
      <c r="AA91" s="5"/>
      <c r="AB91" s="5"/>
      <c r="AC91" s="5"/>
      <c r="AD91" s="5"/>
      <c r="AE91" s="5"/>
      <c r="AF91" s="5"/>
      <c r="AG91" s="5"/>
      <c r="AH91" s="5"/>
    </row>
    <row r="92" spans="1:34" customFormat="1" ht="19.899999999999999" customHeight="1" x14ac:dyDescent="0.35">
      <c r="A92" s="5"/>
      <c r="B92" s="5"/>
      <c r="C92" s="5"/>
      <c r="D92" s="23"/>
      <c r="E92" s="23"/>
      <c r="F92" s="5"/>
      <c r="G92" s="40"/>
      <c r="H92" s="40"/>
      <c r="I92" s="5"/>
      <c r="J92" s="40"/>
      <c r="K92" s="40"/>
      <c r="M92" s="240"/>
      <c r="O92" s="240"/>
      <c r="Q92" s="146"/>
      <c r="S92" s="146"/>
      <c r="U92" s="63"/>
      <c r="W92" s="40"/>
      <c r="X92" s="242"/>
      <c r="Y92" s="5"/>
      <c r="Z92" s="5"/>
      <c r="AA92" s="5"/>
      <c r="AB92" s="5"/>
      <c r="AC92" s="5"/>
      <c r="AD92" s="5"/>
      <c r="AE92" s="5"/>
      <c r="AF92" s="5"/>
      <c r="AG92" s="5"/>
      <c r="AH92" s="5"/>
    </row>
    <row r="93" spans="1:34" customFormat="1" ht="19.899999999999999" customHeight="1" x14ac:dyDescent="0.35">
      <c r="A93" s="5"/>
      <c r="B93" s="5"/>
      <c r="C93" s="5"/>
      <c r="D93" s="23"/>
      <c r="E93" s="23"/>
      <c r="F93" s="5"/>
      <c r="G93" s="40"/>
      <c r="H93" s="40"/>
      <c r="I93" s="5"/>
      <c r="J93" s="40"/>
      <c r="K93" s="40"/>
      <c r="M93" s="240"/>
      <c r="O93" s="240"/>
      <c r="Q93" s="146"/>
      <c r="S93" s="146"/>
      <c r="U93" s="63"/>
      <c r="W93" s="40"/>
      <c r="X93" s="242"/>
      <c r="Y93" s="5"/>
      <c r="Z93" s="5"/>
      <c r="AA93" s="5"/>
      <c r="AB93" s="5"/>
      <c r="AC93" s="5"/>
      <c r="AD93" s="5"/>
      <c r="AE93" s="5"/>
      <c r="AF93" s="5"/>
      <c r="AG93" s="5"/>
      <c r="AH93" s="5"/>
    </row>
    <row r="94" spans="1:34" customFormat="1" ht="19.899999999999999" customHeight="1" x14ac:dyDescent="0.35">
      <c r="A94" s="5"/>
      <c r="B94" s="5"/>
      <c r="C94" s="5"/>
      <c r="D94" s="23"/>
      <c r="E94" s="23"/>
      <c r="F94" s="5"/>
      <c r="G94" s="40"/>
      <c r="H94" s="40"/>
      <c r="I94" s="5"/>
      <c r="J94" s="40"/>
      <c r="K94" s="40"/>
      <c r="M94" s="240"/>
      <c r="O94" s="240"/>
      <c r="Q94" s="146"/>
      <c r="S94" s="146"/>
      <c r="U94" s="63"/>
      <c r="W94" s="40"/>
      <c r="X94" s="242"/>
      <c r="Y94" s="5"/>
      <c r="Z94" s="5"/>
      <c r="AA94" s="5"/>
      <c r="AB94" s="5"/>
      <c r="AC94" s="5"/>
      <c r="AD94" s="5"/>
      <c r="AE94" s="5"/>
      <c r="AF94" s="5"/>
      <c r="AG94" s="5"/>
      <c r="AH94" s="5"/>
    </row>
    <row r="95" spans="1:34" customFormat="1" ht="19.899999999999999" customHeight="1" x14ac:dyDescent="0.35">
      <c r="A95" s="5"/>
      <c r="B95" s="5"/>
      <c r="C95" s="5"/>
      <c r="D95" s="23"/>
      <c r="E95" s="23"/>
      <c r="F95" s="5"/>
      <c r="G95" s="40"/>
      <c r="H95" s="40"/>
      <c r="I95" s="5"/>
      <c r="J95" s="40"/>
      <c r="K95" s="40"/>
      <c r="M95" s="240"/>
      <c r="O95" s="240"/>
      <c r="Q95" s="146"/>
      <c r="S95" s="146"/>
      <c r="U95" s="63"/>
      <c r="W95" s="40"/>
      <c r="X95" s="242"/>
      <c r="Y95" s="5"/>
      <c r="Z95" s="5"/>
      <c r="AA95" s="5"/>
      <c r="AB95" s="5"/>
      <c r="AC95" s="5"/>
      <c r="AD95" s="5"/>
      <c r="AE95" s="5"/>
      <c r="AF95" s="5"/>
      <c r="AG95" s="5"/>
      <c r="AH95" s="5"/>
    </row>
    <row r="96" spans="1:34" customFormat="1" ht="19.899999999999999" customHeight="1" x14ac:dyDescent="0.35">
      <c r="A96" s="5"/>
      <c r="B96" s="5"/>
      <c r="C96" s="5"/>
      <c r="D96" s="23"/>
      <c r="E96" s="23"/>
      <c r="F96" s="5"/>
      <c r="G96" s="40"/>
      <c r="H96" s="40"/>
      <c r="I96" s="5"/>
      <c r="J96" s="40"/>
      <c r="K96" s="40"/>
      <c r="M96" s="240"/>
      <c r="O96" s="240"/>
      <c r="Q96" s="146"/>
      <c r="S96" s="146"/>
      <c r="U96" s="63"/>
      <c r="W96" s="40"/>
      <c r="X96" s="242"/>
      <c r="Y96" s="5"/>
      <c r="Z96" s="5"/>
      <c r="AA96" s="5"/>
      <c r="AB96" s="5"/>
      <c r="AC96" s="5"/>
      <c r="AD96" s="5"/>
      <c r="AE96" s="5"/>
      <c r="AF96" s="5"/>
      <c r="AG96" s="5"/>
      <c r="AH96" s="5"/>
    </row>
    <row r="97" spans="1:34" customFormat="1" ht="19.899999999999999" customHeight="1" x14ac:dyDescent="0.35">
      <c r="A97" s="5"/>
      <c r="B97" s="5"/>
      <c r="C97" s="5"/>
      <c r="D97" s="23"/>
      <c r="E97" s="23"/>
      <c r="F97" s="5"/>
      <c r="G97" s="40"/>
      <c r="H97" s="40"/>
      <c r="I97" s="5"/>
      <c r="J97" s="40"/>
      <c r="K97" s="40"/>
      <c r="M97" s="240"/>
      <c r="O97" s="240"/>
      <c r="Q97" s="146"/>
      <c r="S97" s="146"/>
      <c r="U97" s="63"/>
      <c r="W97" s="40"/>
      <c r="X97" s="242"/>
      <c r="Y97" s="5"/>
      <c r="Z97" s="5"/>
      <c r="AA97" s="5"/>
      <c r="AB97" s="5"/>
      <c r="AC97" s="5"/>
      <c r="AD97" s="5"/>
      <c r="AE97" s="5"/>
      <c r="AF97" s="5"/>
      <c r="AG97" s="5"/>
      <c r="AH97" s="5"/>
    </row>
    <row r="98" spans="1:34" customFormat="1" ht="19.899999999999999" customHeight="1" x14ac:dyDescent="0.35">
      <c r="A98" s="5"/>
      <c r="B98" s="5"/>
      <c r="C98" s="5"/>
      <c r="D98" s="23"/>
      <c r="E98" s="23"/>
      <c r="F98" s="5"/>
      <c r="G98" s="40"/>
      <c r="H98" s="40"/>
      <c r="I98" s="5"/>
      <c r="J98" s="40"/>
      <c r="K98" s="40"/>
      <c r="M98" s="240"/>
      <c r="O98" s="240"/>
      <c r="Q98" s="146"/>
      <c r="S98" s="146"/>
      <c r="U98" s="63"/>
      <c r="W98" s="40"/>
      <c r="X98" s="242"/>
      <c r="Y98" s="5"/>
      <c r="Z98" s="5"/>
      <c r="AA98" s="5"/>
      <c r="AB98" s="5"/>
      <c r="AC98" s="5"/>
      <c r="AD98" s="5"/>
      <c r="AE98" s="5"/>
      <c r="AF98" s="5"/>
      <c r="AG98" s="5"/>
      <c r="AH98" s="5"/>
    </row>
    <row r="99" spans="1:34" customFormat="1" ht="19.899999999999999" customHeight="1" x14ac:dyDescent="0.35">
      <c r="A99" s="5"/>
      <c r="B99" s="5"/>
      <c r="C99" s="5"/>
      <c r="D99" s="23"/>
      <c r="E99" s="23"/>
      <c r="F99" s="5"/>
      <c r="G99" s="40"/>
      <c r="H99" s="40"/>
      <c r="I99" s="5"/>
      <c r="J99" s="40"/>
      <c r="K99" s="40"/>
      <c r="M99" s="240"/>
      <c r="O99" s="240"/>
      <c r="Q99" s="146"/>
      <c r="S99" s="146"/>
      <c r="U99" s="63"/>
      <c r="W99" s="40"/>
      <c r="X99" s="242"/>
      <c r="Y99" s="5"/>
      <c r="Z99" s="5"/>
      <c r="AA99" s="5"/>
      <c r="AB99" s="5"/>
      <c r="AC99" s="5"/>
      <c r="AD99" s="5"/>
      <c r="AE99" s="5"/>
      <c r="AF99" s="5"/>
      <c r="AG99" s="5"/>
      <c r="AH99" s="5"/>
    </row>
    <row r="100" spans="1:34" customFormat="1" ht="19.899999999999999" customHeight="1" x14ac:dyDescent="0.35">
      <c r="A100" s="5"/>
      <c r="B100" s="5"/>
      <c r="C100" s="5"/>
      <c r="D100" s="23"/>
      <c r="E100" s="23"/>
      <c r="F100" s="5"/>
      <c r="G100" s="40"/>
      <c r="H100" s="40"/>
      <c r="I100" s="5"/>
      <c r="J100" s="40"/>
      <c r="K100" s="40"/>
      <c r="M100" s="240"/>
      <c r="O100" s="240"/>
      <c r="Q100" s="146"/>
      <c r="S100" s="146"/>
      <c r="U100" s="63"/>
      <c r="W100" s="40"/>
      <c r="X100" s="242"/>
      <c r="Y100" s="5"/>
      <c r="Z100" s="5"/>
      <c r="AA100" s="5"/>
      <c r="AB100" s="5"/>
      <c r="AC100" s="5"/>
      <c r="AD100" s="5"/>
      <c r="AE100" s="5"/>
      <c r="AF100" s="5"/>
      <c r="AG100" s="5"/>
      <c r="AH100" s="5"/>
    </row>
    <row r="101" spans="1:34" customFormat="1" ht="19.899999999999999" customHeight="1" x14ac:dyDescent="0.35">
      <c r="A101" s="5"/>
      <c r="B101" s="5"/>
      <c r="C101" s="5"/>
      <c r="D101" s="23"/>
      <c r="E101" s="23"/>
      <c r="F101" s="5"/>
      <c r="G101" s="40"/>
      <c r="H101" s="40"/>
      <c r="I101" s="5"/>
      <c r="J101" s="40"/>
      <c r="K101" s="40"/>
      <c r="M101" s="240"/>
      <c r="O101" s="240"/>
      <c r="Q101" s="146"/>
      <c r="S101" s="146"/>
      <c r="U101" s="63"/>
      <c r="W101" s="40"/>
      <c r="X101" s="242"/>
      <c r="Y101" s="5"/>
      <c r="Z101" s="5"/>
      <c r="AA101" s="5"/>
      <c r="AB101" s="5"/>
      <c r="AC101" s="5"/>
      <c r="AD101" s="5"/>
      <c r="AE101" s="5"/>
      <c r="AF101" s="5"/>
      <c r="AG101" s="5"/>
      <c r="AH101" s="5"/>
    </row>
    <row r="102" spans="1:34" customFormat="1" ht="19.899999999999999" customHeight="1" x14ac:dyDescent="0.35">
      <c r="A102" s="5"/>
      <c r="B102" s="5"/>
      <c r="C102" s="5"/>
      <c r="D102" s="23"/>
      <c r="E102" s="23"/>
      <c r="F102" s="5"/>
      <c r="G102" s="40"/>
      <c r="H102" s="40"/>
      <c r="I102" s="5"/>
      <c r="J102" s="40"/>
      <c r="K102" s="40"/>
      <c r="M102" s="240"/>
      <c r="O102" s="240"/>
      <c r="Q102" s="146"/>
      <c r="S102" s="146"/>
      <c r="U102" s="63"/>
      <c r="W102" s="40"/>
      <c r="X102" s="242"/>
      <c r="Y102" s="5"/>
      <c r="Z102" s="5"/>
      <c r="AA102" s="5"/>
      <c r="AB102" s="5"/>
      <c r="AC102" s="5"/>
      <c r="AD102" s="5"/>
      <c r="AE102" s="5"/>
      <c r="AF102" s="5"/>
      <c r="AG102" s="5"/>
      <c r="AH102" s="5"/>
    </row>
    <row r="103" spans="1:34" customFormat="1" ht="19.899999999999999" customHeight="1" x14ac:dyDescent="0.35">
      <c r="A103" s="5"/>
      <c r="B103" s="5"/>
      <c r="C103" s="5"/>
      <c r="D103" s="23"/>
      <c r="E103" s="23"/>
      <c r="F103" s="5"/>
      <c r="G103" s="40"/>
      <c r="H103" s="40"/>
      <c r="I103" s="5"/>
      <c r="J103" s="40"/>
      <c r="K103" s="40"/>
      <c r="M103" s="240"/>
      <c r="O103" s="240"/>
      <c r="Q103" s="146"/>
      <c r="S103" s="146"/>
      <c r="U103" s="63"/>
      <c r="W103" s="40"/>
      <c r="X103" s="242"/>
      <c r="Y103" s="5"/>
      <c r="Z103" s="5"/>
      <c r="AA103" s="5"/>
      <c r="AB103" s="5"/>
      <c r="AC103" s="5"/>
      <c r="AD103" s="5"/>
      <c r="AE103" s="5"/>
      <c r="AF103" s="5"/>
      <c r="AG103" s="5"/>
      <c r="AH103" s="5"/>
    </row>
    <row r="104" spans="1:34" customFormat="1" ht="19.899999999999999" customHeight="1" x14ac:dyDescent="0.35">
      <c r="A104" s="5"/>
      <c r="B104" s="5"/>
      <c r="C104" s="5"/>
      <c r="D104" s="23"/>
      <c r="E104" s="23"/>
      <c r="F104" s="5"/>
      <c r="G104" s="40"/>
      <c r="H104" s="40"/>
      <c r="I104" s="5"/>
      <c r="J104" s="40"/>
      <c r="K104" s="40"/>
      <c r="M104" s="240"/>
      <c r="O104" s="240"/>
      <c r="Q104" s="146"/>
      <c r="S104" s="146"/>
      <c r="U104" s="63"/>
      <c r="W104" s="40"/>
      <c r="X104" s="242"/>
      <c r="Y104" s="5"/>
      <c r="Z104" s="5"/>
      <c r="AA104" s="5"/>
      <c r="AB104" s="5"/>
      <c r="AC104" s="5"/>
      <c r="AD104" s="5"/>
      <c r="AE104" s="5"/>
      <c r="AF104" s="5"/>
      <c r="AG104" s="5"/>
      <c r="AH104" s="5"/>
    </row>
    <row r="105" spans="1:34" customFormat="1" ht="19.899999999999999" customHeight="1" x14ac:dyDescent="0.35">
      <c r="A105" s="5"/>
      <c r="B105" s="5"/>
      <c r="C105" s="5"/>
      <c r="D105" s="23"/>
      <c r="E105" s="23"/>
      <c r="F105" s="5"/>
      <c r="G105" s="40"/>
      <c r="H105" s="40"/>
      <c r="I105" s="5"/>
      <c r="J105" s="40"/>
      <c r="K105" s="40"/>
      <c r="M105" s="240"/>
      <c r="O105" s="240"/>
      <c r="Q105" s="146"/>
      <c r="S105" s="146"/>
      <c r="U105" s="63"/>
      <c r="W105" s="40"/>
      <c r="X105" s="242"/>
      <c r="Y105" s="5"/>
      <c r="Z105" s="5"/>
      <c r="AA105" s="5"/>
      <c r="AB105" s="5"/>
      <c r="AC105" s="5"/>
      <c r="AD105" s="5"/>
      <c r="AE105" s="5"/>
      <c r="AF105" s="5"/>
      <c r="AG105" s="5"/>
      <c r="AH105" s="5"/>
    </row>
    <row r="106" spans="1:34" customFormat="1" ht="19.899999999999999" customHeight="1" x14ac:dyDescent="0.35">
      <c r="A106" s="5"/>
      <c r="B106" s="5"/>
      <c r="C106" s="5"/>
      <c r="D106" s="23"/>
      <c r="E106" s="23"/>
      <c r="F106" s="5"/>
      <c r="G106" s="40"/>
      <c r="H106" s="40"/>
      <c r="I106" s="5"/>
      <c r="J106" s="40"/>
      <c r="K106" s="40"/>
      <c r="M106" s="240"/>
      <c r="O106" s="240"/>
      <c r="Q106" s="146"/>
      <c r="S106" s="146"/>
      <c r="U106" s="63"/>
      <c r="W106" s="40"/>
      <c r="X106" s="242"/>
      <c r="Y106" s="5"/>
      <c r="Z106" s="5"/>
      <c r="AA106" s="5"/>
      <c r="AB106" s="5"/>
      <c r="AC106" s="5"/>
      <c r="AD106" s="5"/>
      <c r="AE106" s="5"/>
      <c r="AF106" s="5"/>
      <c r="AG106" s="5"/>
      <c r="AH106" s="5"/>
    </row>
  </sheetData>
  <printOptions horizontalCentered="1"/>
  <pageMargins left="0.51181102362204722" right="0.31496062992125984" top="0.55118110236220474" bottom="0.55118110236220474" header="0.31496062992125984" footer="0.31496062992125984"/>
  <pageSetup paperSize="9" orientation="portrait" verticalDpi="4294967293" r:id="rId1"/>
  <headerFooter>
    <oddHeader>&amp;LQUÍMICOS&amp;R"El Origen"</oddHeader>
    <oddFooter>&amp;R&amp;D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7030A0"/>
  </sheetPr>
  <dimension ref="A1:S109"/>
  <sheetViews>
    <sheetView zoomScaleNormal="100" workbookViewId="0">
      <selection activeCell="M6" sqref="M6"/>
    </sheetView>
  </sheetViews>
  <sheetFormatPr baseColWidth="10" defaultColWidth="11.5703125" defaultRowHeight="19.899999999999999" customHeight="1" x14ac:dyDescent="0.35"/>
  <cols>
    <col min="1" max="1" width="5.85546875" style="5" customWidth="1"/>
    <col min="2" max="2" width="7.5703125" style="5" customWidth="1"/>
    <col min="3" max="3" width="45" style="5" customWidth="1"/>
    <col min="4" max="5" width="15.7109375" style="23" customWidth="1"/>
    <col min="6" max="6" width="3.7109375" style="5" hidden="1" customWidth="1"/>
    <col min="7" max="7" width="16.85546875" style="64" hidden="1" customWidth="1"/>
    <col min="8" max="8" width="14.28515625" style="64" hidden="1" customWidth="1"/>
    <col min="9" max="9" width="3.7109375" hidden="1" customWidth="1"/>
    <col min="10" max="10" width="16.85546875" style="64" hidden="1" customWidth="1"/>
    <col min="11" max="11" width="14.28515625" style="64" hidden="1" customWidth="1"/>
    <col min="12" max="12" width="3.7109375" hidden="1" customWidth="1"/>
    <col min="13" max="13" width="12" style="63" customWidth="1"/>
    <col min="14" max="14" width="3.7109375" customWidth="1"/>
    <col min="15" max="15" width="49" customWidth="1"/>
    <col min="16" max="16" width="45" style="5" customWidth="1"/>
    <col min="17" max="18" width="15.7109375" style="23" customWidth="1"/>
    <col min="19" max="19" width="3.7109375" style="5" customWidth="1"/>
    <col min="20" max="20" width="11.5703125" style="5"/>
    <col min="21" max="21" width="14.42578125" style="5" bestFit="1" customWidth="1"/>
    <col min="22" max="25" width="11.5703125" style="5"/>
    <col min="26" max="26" width="11.5703125" style="5" customWidth="1"/>
    <col min="27" max="16384" width="11.5703125" style="5"/>
  </cols>
  <sheetData>
    <row r="1" spans="1:19" ht="19.899999999999999" customHeight="1" x14ac:dyDescent="0.35">
      <c r="C1" s="65" t="s">
        <v>209</v>
      </c>
      <c r="D1" s="35"/>
      <c r="E1" s="35"/>
      <c r="F1" s="1"/>
      <c r="G1" s="56" t="s">
        <v>181</v>
      </c>
      <c r="H1" s="56">
        <v>0.2</v>
      </c>
      <c r="I1" s="33"/>
      <c r="J1" s="61"/>
      <c r="K1" s="61"/>
      <c r="L1" s="33"/>
      <c r="M1" s="62"/>
      <c r="N1" s="33"/>
      <c r="O1" s="33"/>
      <c r="P1" s="5" t="s">
        <v>182</v>
      </c>
      <c r="S1" s="1"/>
    </row>
    <row r="2" spans="1:19" ht="19.899999999999999" customHeight="1" thickBot="1" x14ac:dyDescent="0.4">
      <c r="A2" s="3" t="s">
        <v>19</v>
      </c>
      <c r="F2" s="1"/>
      <c r="G2" s="57" t="s">
        <v>39</v>
      </c>
      <c r="H2" s="57" t="s">
        <v>173</v>
      </c>
      <c r="I2" s="37"/>
      <c r="J2" s="57" t="s">
        <v>39</v>
      </c>
      <c r="K2" s="57" t="s">
        <v>173</v>
      </c>
      <c r="L2" s="37"/>
      <c r="M2" s="46" t="s">
        <v>174</v>
      </c>
      <c r="N2" s="36"/>
      <c r="O2" s="36"/>
      <c r="S2" s="1"/>
    </row>
    <row r="3" spans="1:19" ht="19.899999999999999" customHeight="1" thickBot="1" x14ac:dyDescent="0.4">
      <c r="A3" s="5" t="s">
        <v>37</v>
      </c>
      <c r="B3" s="5">
        <v>4771</v>
      </c>
      <c r="C3" s="25" t="s">
        <v>9</v>
      </c>
      <c r="D3" s="92"/>
      <c r="E3" s="93"/>
      <c r="F3" s="1"/>
      <c r="G3" s="58">
        <v>1</v>
      </c>
      <c r="H3" s="59">
        <v>1</v>
      </c>
      <c r="I3" s="38"/>
      <c r="J3" s="58">
        <v>2</v>
      </c>
      <c r="K3" s="59">
        <v>1.4</v>
      </c>
      <c r="L3" s="38"/>
      <c r="M3" s="39" t="s">
        <v>176</v>
      </c>
      <c r="N3" s="41"/>
      <c r="O3" s="41"/>
      <c r="P3" s="24"/>
      <c r="Q3" s="9"/>
      <c r="R3" s="10"/>
      <c r="S3" s="1"/>
    </row>
    <row r="4" spans="1:19" ht="19.899999999999999" customHeight="1" x14ac:dyDescent="0.35">
      <c r="C4" s="82"/>
      <c r="D4" s="94"/>
      <c r="E4" s="95"/>
      <c r="G4" s="76"/>
      <c r="H4" s="76"/>
      <c r="I4" s="77"/>
      <c r="J4" s="76"/>
      <c r="K4" s="76"/>
      <c r="L4" s="77"/>
      <c r="M4" s="78"/>
      <c r="N4" s="79"/>
      <c r="O4" s="79"/>
      <c r="P4" s="80"/>
      <c r="Q4" s="81"/>
      <c r="R4" s="81"/>
    </row>
    <row r="5" spans="1:19" ht="19.899999999999999" customHeight="1" x14ac:dyDescent="0.35">
      <c r="A5" s="5" t="s">
        <v>37</v>
      </c>
      <c r="C5" s="85" t="s">
        <v>311</v>
      </c>
      <c r="D5" s="96">
        <f t="shared" ref="D5:E12" si="0">MROUND(G5+4.7,10)</f>
        <v>1180</v>
      </c>
      <c r="E5" s="97">
        <f t="shared" si="0"/>
        <v>830</v>
      </c>
      <c r="F5" s="1"/>
      <c r="G5" s="60">
        <f t="shared" ref="G5:G12" si="1">J5*$G$3</f>
        <v>1180</v>
      </c>
      <c r="H5" s="60">
        <f t="shared" ref="H5:H12" si="2">K5*$H$3</f>
        <v>826</v>
      </c>
      <c r="I5" s="1"/>
      <c r="J5" s="60">
        <f t="shared" ref="J5:J12" si="3">M5*$J$3</f>
        <v>1180</v>
      </c>
      <c r="K5" s="60">
        <f t="shared" ref="K5:K12" si="4">M5*$K$3</f>
        <v>826</v>
      </c>
      <c r="L5" s="1"/>
      <c r="M5" s="62">
        <v>590</v>
      </c>
      <c r="N5" s="45"/>
      <c r="O5" s="45"/>
      <c r="P5" s="19" t="s">
        <v>10</v>
      </c>
      <c r="Q5" s="7">
        <v>820</v>
      </c>
      <c r="R5" s="20">
        <v>580</v>
      </c>
      <c r="S5" s="1"/>
    </row>
    <row r="6" spans="1:19" ht="19.899999999999999" customHeight="1" x14ac:dyDescent="0.35">
      <c r="A6" s="5" t="s">
        <v>37</v>
      </c>
      <c r="B6" s="5" t="s">
        <v>234</v>
      </c>
      <c r="C6" s="85" t="s">
        <v>314</v>
      </c>
      <c r="D6" s="96">
        <f t="shared" si="0"/>
        <v>840</v>
      </c>
      <c r="E6" s="97">
        <f t="shared" si="0"/>
        <v>590</v>
      </c>
      <c r="F6" s="1"/>
      <c r="G6" s="60">
        <f t="shared" si="1"/>
        <v>840</v>
      </c>
      <c r="H6" s="60">
        <f t="shared" si="2"/>
        <v>588</v>
      </c>
      <c r="I6" s="1"/>
      <c r="J6" s="60">
        <f t="shared" si="3"/>
        <v>840</v>
      </c>
      <c r="K6" s="60">
        <f t="shared" si="4"/>
        <v>588</v>
      </c>
      <c r="L6" s="1"/>
      <c r="M6" s="62">
        <v>420</v>
      </c>
      <c r="N6" s="45"/>
      <c r="O6" s="45"/>
      <c r="P6" s="16" t="s">
        <v>11</v>
      </c>
      <c r="Q6" s="6">
        <v>720</v>
      </c>
      <c r="R6" s="17">
        <v>500</v>
      </c>
      <c r="S6" s="1"/>
    </row>
    <row r="7" spans="1:19" ht="19.899999999999999" customHeight="1" x14ac:dyDescent="0.35">
      <c r="A7" s="5" t="s">
        <v>37</v>
      </c>
      <c r="B7" s="5" t="s">
        <v>234</v>
      </c>
      <c r="C7" s="85" t="s">
        <v>12</v>
      </c>
      <c r="D7" s="96">
        <f t="shared" si="0"/>
        <v>990</v>
      </c>
      <c r="E7" s="97">
        <f t="shared" si="0"/>
        <v>700</v>
      </c>
      <c r="F7" s="1"/>
      <c r="G7" s="60">
        <f t="shared" si="1"/>
        <v>990</v>
      </c>
      <c r="H7" s="60">
        <f t="shared" si="2"/>
        <v>693</v>
      </c>
      <c r="I7" s="1"/>
      <c r="J7" s="60">
        <f t="shared" si="3"/>
        <v>990</v>
      </c>
      <c r="K7" s="60">
        <f t="shared" si="4"/>
        <v>693</v>
      </c>
      <c r="L7" s="1"/>
      <c r="M7" s="62">
        <v>495</v>
      </c>
      <c r="N7" s="45"/>
      <c r="O7" s="45"/>
      <c r="P7" s="16" t="s">
        <v>12</v>
      </c>
      <c r="Q7" s="6">
        <v>840</v>
      </c>
      <c r="R7" s="17">
        <v>590</v>
      </c>
      <c r="S7" s="1"/>
    </row>
    <row r="8" spans="1:19" ht="19.899999999999999" customHeight="1" x14ac:dyDescent="0.35">
      <c r="A8" s="5" t="s">
        <v>37</v>
      </c>
      <c r="C8" s="85" t="s">
        <v>310</v>
      </c>
      <c r="D8" s="96">
        <f t="shared" si="0"/>
        <v>780</v>
      </c>
      <c r="E8" s="97">
        <f t="shared" si="0"/>
        <v>550</v>
      </c>
      <c r="F8" s="1"/>
      <c r="G8" s="60">
        <f t="shared" si="1"/>
        <v>780</v>
      </c>
      <c r="H8" s="60">
        <f t="shared" si="2"/>
        <v>546</v>
      </c>
      <c r="I8" s="1"/>
      <c r="J8" s="60">
        <f t="shared" si="3"/>
        <v>780</v>
      </c>
      <c r="K8" s="60">
        <f t="shared" si="4"/>
        <v>546</v>
      </c>
      <c r="L8" s="1"/>
      <c r="M8" s="62">
        <v>390</v>
      </c>
      <c r="N8" s="45"/>
      <c r="O8" s="45"/>
      <c r="P8" s="16" t="s">
        <v>13</v>
      </c>
      <c r="Q8" s="6">
        <v>580</v>
      </c>
      <c r="R8" s="17">
        <v>400</v>
      </c>
      <c r="S8" s="1"/>
    </row>
    <row r="9" spans="1:19" ht="19.899999999999999" customHeight="1" x14ac:dyDescent="0.35">
      <c r="A9" s="5" t="s">
        <v>37</v>
      </c>
      <c r="C9" s="85" t="s">
        <v>312</v>
      </c>
      <c r="D9" s="96">
        <f t="shared" si="0"/>
        <v>1260</v>
      </c>
      <c r="E9" s="97">
        <f t="shared" si="0"/>
        <v>890</v>
      </c>
      <c r="F9" s="1"/>
      <c r="G9" s="60">
        <f t="shared" si="1"/>
        <v>1260</v>
      </c>
      <c r="H9" s="60">
        <f t="shared" si="2"/>
        <v>882</v>
      </c>
      <c r="I9" s="1"/>
      <c r="J9" s="60">
        <f t="shared" si="3"/>
        <v>1260</v>
      </c>
      <c r="K9" s="60">
        <f t="shared" si="4"/>
        <v>882</v>
      </c>
      <c r="L9" s="1"/>
      <c r="M9" s="62">
        <v>630</v>
      </c>
      <c r="N9" s="45"/>
      <c r="O9" s="45"/>
      <c r="P9" s="16" t="s">
        <v>17</v>
      </c>
      <c r="Q9" s="6">
        <v>700</v>
      </c>
      <c r="R9" s="17">
        <v>490</v>
      </c>
      <c r="S9" s="1"/>
    </row>
    <row r="10" spans="1:19" ht="19.899999999999999" customHeight="1" x14ac:dyDescent="0.35">
      <c r="A10" s="5" t="s">
        <v>37</v>
      </c>
      <c r="C10" s="85" t="s">
        <v>315</v>
      </c>
      <c r="D10" s="96">
        <f t="shared" si="0"/>
        <v>4200</v>
      </c>
      <c r="E10" s="97">
        <f t="shared" si="0"/>
        <v>2940</v>
      </c>
      <c r="F10" s="1"/>
      <c r="G10" s="60">
        <f t="shared" si="1"/>
        <v>4200</v>
      </c>
      <c r="H10" s="60">
        <f t="shared" si="2"/>
        <v>2940</v>
      </c>
      <c r="I10" s="1"/>
      <c r="J10" s="60">
        <f t="shared" si="3"/>
        <v>4200</v>
      </c>
      <c r="K10" s="60">
        <f t="shared" si="4"/>
        <v>2940</v>
      </c>
      <c r="L10" s="33"/>
      <c r="M10" s="62">
        <v>2100</v>
      </c>
      <c r="N10" s="33"/>
      <c r="O10" s="33"/>
      <c r="P10" s="16" t="s">
        <v>14</v>
      </c>
      <c r="Q10" s="6">
        <v>1600</v>
      </c>
      <c r="R10" s="17">
        <v>1120</v>
      </c>
      <c r="S10" s="1"/>
    </row>
    <row r="11" spans="1:19" ht="19.899999999999999" customHeight="1" x14ac:dyDescent="0.35">
      <c r="A11" s="5" t="s">
        <v>37</v>
      </c>
      <c r="C11" s="87" t="s">
        <v>15</v>
      </c>
      <c r="D11" s="96">
        <f t="shared" si="0"/>
        <v>2400</v>
      </c>
      <c r="E11" s="97">
        <f t="shared" si="0"/>
        <v>1680</v>
      </c>
      <c r="F11" s="1"/>
      <c r="G11" s="60">
        <f t="shared" si="1"/>
        <v>2400</v>
      </c>
      <c r="H11" s="60">
        <f t="shared" si="2"/>
        <v>1680</v>
      </c>
      <c r="I11" s="1"/>
      <c r="J11" s="60">
        <f t="shared" si="3"/>
        <v>2400</v>
      </c>
      <c r="K11" s="60">
        <f t="shared" si="4"/>
        <v>1680</v>
      </c>
      <c r="L11" s="33"/>
      <c r="M11" s="62">
        <v>1200</v>
      </c>
      <c r="N11" s="33"/>
      <c r="O11" s="33"/>
      <c r="P11" s="18" t="s">
        <v>15</v>
      </c>
      <c r="Q11" s="6">
        <v>1580</v>
      </c>
      <c r="R11" s="17">
        <v>1100</v>
      </c>
      <c r="S11" s="1"/>
    </row>
    <row r="12" spans="1:19" ht="19.899999999999999" customHeight="1" x14ac:dyDescent="0.35">
      <c r="A12" s="5" t="s">
        <v>37</v>
      </c>
      <c r="C12" s="87" t="s">
        <v>313</v>
      </c>
      <c r="D12" s="96">
        <f t="shared" si="0"/>
        <v>1580</v>
      </c>
      <c r="E12" s="97">
        <f t="shared" si="0"/>
        <v>1110</v>
      </c>
      <c r="F12" s="1"/>
      <c r="G12" s="60">
        <f t="shared" si="1"/>
        <v>1580</v>
      </c>
      <c r="H12" s="60">
        <f t="shared" si="2"/>
        <v>1106</v>
      </c>
      <c r="I12" s="1"/>
      <c r="J12" s="60">
        <f t="shared" si="3"/>
        <v>1580</v>
      </c>
      <c r="K12" s="60">
        <f t="shared" si="4"/>
        <v>1106</v>
      </c>
      <c r="L12" s="33"/>
      <c r="M12" s="62">
        <v>790</v>
      </c>
      <c r="N12" s="33"/>
      <c r="O12" s="33"/>
      <c r="P12" s="18" t="s">
        <v>16</v>
      </c>
      <c r="Q12" s="6">
        <v>920</v>
      </c>
      <c r="R12" s="17">
        <v>650</v>
      </c>
      <c r="S12" s="1"/>
    </row>
    <row r="13" spans="1:19" ht="19.899999999999999" customHeight="1" x14ac:dyDescent="0.35">
      <c r="G13" s="40"/>
      <c r="H13" s="40"/>
      <c r="I13" s="5"/>
      <c r="J13" s="40"/>
      <c r="K13" s="40"/>
    </row>
    <row r="14" spans="1:19" ht="19.899999999999999" customHeight="1" x14ac:dyDescent="0.35">
      <c r="G14" s="40"/>
      <c r="H14" s="40"/>
      <c r="I14" s="5"/>
      <c r="J14" s="40"/>
      <c r="K14" s="40"/>
    </row>
    <row r="15" spans="1:19" ht="19.899999999999999" customHeight="1" x14ac:dyDescent="0.35">
      <c r="G15" s="40"/>
      <c r="H15" s="40"/>
      <c r="I15" s="5"/>
      <c r="J15" s="40"/>
      <c r="K15" s="40"/>
    </row>
    <row r="16" spans="1:19" ht="19.899999999999999" customHeight="1" x14ac:dyDescent="0.35">
      <c r="G16" s="40"/>
      <c r="H16" s="40"/>
      <c r="I16" s="5"/>
      <c r="J16" s="40"/>
      <c r="K16" s="40"/>
    </row>
    <row r="17" spans="7:11" ht="19.899999999999999" customHeight="1" x14ac:dyDescent="0.35">
      <c r="G17" s="40"/>
      <c r="H17" s="40"/>
      <c r="I17" s="5"/>
      <c r="J17" s="40"/>
      <c r="K17" s="40"/>
    </row>
    <row r="18" spans="7:11" ht="19.899999999999999" customHeight="1" x14ac:dyDescent="0.35">
      <c r="G18" s="40"/>
      <c r="H18" s="40"/>
      <c r="I18" s="5"/>
      <c r="J18" s="40"/>
      <c r="K18" s="40"/>
    </row>
    <row r="19" spans="7:11" ht="19.899999999999999" customHeight="1" x14ac:dyDescent="0.35">
      <c r="G19" s="40"/>
      <c r="H19" s="40"/>
      <c r="I19" s="5"/>
      <c r="J19" s="40"/>
      <c r="K19" s="40"/>
    </row>
    <row r="20" spans="7:11" ht="19.899999999999999" customHeight="1" x14ac:dyDescent="0.35">
      <c r="G20" s="40"/>
      <c r="H20" s="40"/>
      <c r="I20" s="5"/>
      <c r="J20" s="40"/>
      <c r="K20" s="40"/>
    </row>
    <row r="21" spans="7:11" ht="19.899999999999999" customHeight="1" x14ac:dyDescent="0.35">
      <c r="G21" s="40"/>
      <c r="H21" s="40"/>
      <c r="I21" s="5"/>
      <c r="J21" s="40"/>
      <c r="K21" s="40"/>
    </row>
    <row r="22" spans="7:11" ht="19.899999999999999" customHeight="1" x14ac:dyDescent="0.35">
      <c r="G22" s="40"/>
      <c r="H22" s="40"/>
      <c r="I22" s="5"/>
      <c r="J22" s="40"/>
      <c r="K22" s="40"/>
    </row>
    <row r="23" spans="7:11" ht="19.899999999999999" customHeight="1" x14ac:dyDescent="0.35">
      <c r="G23" s="40"/>
      <c r="H23" s="40"/>
      <c r="I23" s="5"/>
      <c r="J23" s="40"/>
      <c r="K23" s="40"/>
    </row>
    <row r="24" spans="7:11" ht="19.899999999999999" customHeight="1" x14ac:dyDescent="0.35">
      <c r="G24" s="40"/>
      <c r="H24" s="40"/>
      <c r="I24" s="5"/>
      <c r="J24" s="40"/>
      <c r="K24" s="40"/>
    </row>
    <row r="25" spans="7:11" ht="19.899999999999999" customHeight="1" x14ac:dyDescent="0.35">
      <c r="G25" s="40"/>
      <c r="H25" s="40"/>
      <c r="I25" s="5"/>
      <c r="J25" s="40"/>
      <c r="K25" s="40"/>
    </row>
    <row r="26" spans="7:11" ht="19.899999999999999" customHeight="1" x14ac:dyDescent="0.35">
      <c r="G26" s="40"/>
      <c r="H26" s="40"/>
      <c r="I26" s="5"/>
      <c r="J26" s="40"/>
      <c r="K26" s="40"/>
    </row>
    <row r="27" spans="7:11" ht="19.899999999999999" customHeight="1" x14ac:dyDescent="0.35">
      <c r="G27" s="40"/>
      <c r="H27" s="40"/>
      <c r="I27" s="5"/>
      <c r="J27" s="40"/>
      <c r="K27" s="40"/>
    </row>
    <row r="28" spans="7:11" ht="19.899999999999999" customHeight="1" x14ac:dyDescent="0.35">
      <c r="G28" s="40"/>
      <c r="H28" s="40"/>
      <c r="I28" s="5"/>
      <c r="J28" s="40"/>
      <c r="K28" s="40"/>
    </row>
    <row r="29" spans="7:11" ht="19.899999999999999" customHeight="1" x14ac:dyDescent="0.35">
      <c r="G29" s="40"/>
      <c r="H29" s="40"/>
      <c r="I29" s="5"/>
      <c r="J29" s="40"/>
      <c r="K29" s="40"/>
    </row>
    <row r="30" spans="7:11" ht="19.899999999999999" customHeight="1" x14ac:dyDescent="0.35">
      <c r="G30" s="40"/>
      <c r="H30" s="40"/>
      <c r="I30" s="5"/>
      <c r="J30" s="40"/>
      <c r="K30" s="40"/>
    </row>
    <row r="31" spans="7:11" ht="19.899999999999999" customHeight="1" x14ac:dyDescent="0.35">
      <c r="G31" s="40"/>
      <c r="H31" s="40"/>
      <c r="I31" s="5"/>
      <c r="J31" s="40"/>
      <c r="K31" s="40"/>
    </row>
    <row r="32" spans="7:11" ht="19.899999999999999" customHeight="1" x14ac:dyDescent="0.35">
      <c r="G32" s="40"/>
      <c r="H32" s="40"/>
      <c r="I32" s="5"/>
      <c r="J32" s="40"/>
      <c r="K32" s="40"/>
    </row>
    <row r="33" spans="7:11" ht="19.899999999999999" customHeight="1" x14ac:dyDescent="0.35">
      <c r="G33" s="40"/>
      <c r="H33" s="40"/>
      <c r="I33" s="5"/>
      <c r="J33" s="40"/>
      <c r="K33" s="40"/>
    </row>
    <row r="34" spans="7:11" ht="19.899999999999999" customHeight="1" x14ac:dyDescent="0.35">
      <c r="G34" s="40"/>
      <c r="H34" s="40"/>
      <c r="I34" s="5"/>
      <c r="J34" s="40"/>
      <c r="K34" s="40"/>
    </row>
    <row r="35" spans="7:11" ht="19.899999999999999" customHeight="1" x14ac:dyDescent="0.35">
      <c r="G35" s="40"/>
      <c r="H35" s="40"/>
      <c r="I35" s="5"/>
      <c r="J35" s="40"/>
      <c r="K35" s="40"/>
    </row>
    <row r="36" spans="7:11" ht="19.899999999999999" customHeight="1" x14ac:dyDescent="0.35">
      <c r="G36" s="40"/>
      <c r="H36" s="40"/>
      <c r="I36" s="5"/>
      <c r="J36" s="40"/>
      <c r="K36" s="40"/>
    </row>
    <row r="37" spans="7:11" ht="19.899999999999999" customHeight="1" x14ac:dyDescent="0.35">
      <c r="G37" s="40"/>
      <c r="H37" s="40"/>
      <c r="I37" s="5"/>
      <c r="J37" s="40"/>
      <c r="K37" s="40"/>
    </row>
    <row r="38" spans="7:11" ht="19.899999999999999" customHeight="1" x14ac:dyDescent="0.35">
      <c r="G38" s="40"/>
      <c r="H38" s="40"/>
      <c r="I38" s="5"/>
      <c r="J38" s="40"/>
      <c r="K38" s="40"/>
    </row>
    <row r="39" spans="7:11" ht="19.899999999999999" customHeight="1" x14ac:dyDescent="0.35">
      <c r="G39" s="40"/>
      <c r="H39" s="40"/>
      <c r="I39" s="5"/>
      <c r="J39" s="40"/>
      <c r="K39" s="40"/>
    </row>
    <row r="40" spans="7:11" ht="19.899999999999999" customHeight="1" x14ac:dyDescent="0.35">
      <c r="G40" s="40"/>
      <c r="H40" s="40"/>
      <c r="I40" s="5"/>
      <c r="J40" s="40"/>
      <c r="K40" s="40"/>
    </row>
    <row r="41" spans="7:11" ht="19.899999999999999" customHeight="1" x14ac:dyDescent="0.35">
      <c r="G41" s="40"/>
      <c r="H41" s="40"/>
      <c r="I41" s="5"/>
      <c r="J41" s="40"/>
      <c r="K41" s="40"/>
    </row>
    <row r="42" spans="7:11" ht="19.899999999999999" customHeight="1" x14ac:dyDescent="0.35">
      <c r="G42" s="40"/>
      <c r="H42" s="40"/>
      <c r="I42" s="5"/>
      <c r="J42" s="40"/>
      <c r="K42" s="40"/>
    </row>
    <row r="43" spans="7:11" ht="19.899999999999999" customHeight="1" x14ac:dyDescent="0.35">
      <c r="G43" s="40"/>
      <c r="H43" s="40"/>
      <c r="I43" s="5"/>
      <c r="J43" s="40"/>
      <c r="K43" s="40"/>
    </row>
    <row r="44" spans="7:11" ht="19.899999999999999" customHeight="1" x14ac:dyDescent="0.35">
      <c r="G44" s="40"/>
      <c r="H44" s="40"/>
      <c r="I44" s="5"/>
      <c r="J44" s="40"/>
      <c r="K44" s="40"/>
    </row>
    <row r="45" spans="7:11" ht="19.899999999999999" customHeight="1" x14ac:dyDescent="0.35">
      <c r="G45" s="40"/>
      <c r="H45" s="40"/>
      <c r="I45" s="5"/>
      <c r="J45" s="40"/>
      <c r="K45" s="40"/>
    </row>
    <row r="46" spans="7:11" ht="19.899999999999999" customHeight="1" x14ac:dyDescent="0.35">
      <c r="G46" s="40"/>
      <c r="H46" s="40"/>
      <c r="I46" s="5"/>
      <c r="J46" s="40"/>
      <c r="K46" s="40"/>
    </row>
    <row r="47" spans="7:11" ht="19.899999999999999" customHeight="1" x14ac:dyDescent="0.35">
      <c r="G47" s="40"/>
      <c r="H47" s="40"/>
      <c r="I47" s="5"/>
      <c r="J47" s="40"/>
      <c r="K47" s="40"/>
    </row>
    <row r="48" spans="7:11" ht="19.899999999999999" customHeight="1" x14ac:dyDescent="0.35">
      <c r="G48" s="40"/>
      <c r="H48" s="40"/>
      <c r="I48" s="5"/>
      <c r="J48" s="40"/>
      <c r="K48" s="40"/>
    </row>
    <row r="49" spans="7:11" ht="19.899999999999999" customHeight="1" x14ac:dyDescent="0.35">
      <c r="G49" s="40"/>
      <c r="H49" s="40"/>
      <c r="I49" s="5"/>
      <c r="J49" s="40"/>
      <c r="K49" s="40"/>
    </row>
    <row r="50" spans="7:11" ht="19.899999999999999" customHeight="1" x14ac:dyDescent="0.35">
      <c r="G50" s="40"/>
      <c r="H50" s="40"/>
      <c r="I50" s="5"/>
      <c r="J50" s="40"/>
      <c r="K50" s="40"/>
    </row>
    <row r="51" spans="7:11" ht="19.899999999999999" customHeight="1" x14ac:dyDescent="0.35">
      <c r="G51" s="40"/>
      <c r="H51" s="40"/>
      <c r="I51" s="5"/>
      <c r="J51" s="40"/>
      <c r="K51" s="40"/>
    </row>
    <row r="52" spans="7:11" ht="19.899999999999999" customHeight="1" x14ac:dyDescent="0.35">
      <c r="G52" s="40"/>
      <c r="H52" s="40"/>
      <c r="I52" s="5"/>
      <c r="J52" s="40"/>
      <c r="K52" s="40"/>
    </row>
    <row r="53" spans="7:11" ht="19.899999999999999" customHeight="1" x14ac:dyDescent="0.35">
      <c r="G53" s="40"/>
      <c r="H53" s="40"/>
      <c r="I53" s="5"/>
      <c r="J53" s="40"/>
      <c r="K53" s="40"/>
    </row>
    <row r="54" spans="7:11" ht="19.899999999999999" customHeight="1" x14ac:dyDescent="0.35">
      <c r="G54" s="40"/>
      <c r="H54" s="40"/>
      <c r="I54" s="5"/>
      <c r="J54" s="40"/>
      <c r="K54" s="40"/>
    </row>
    <row r="55" spans="7:11" ht="19.899999999999999" customHeight="1" x14ac:dyDescent="0.35">
      <c r="G55" s="40"/>
      <c r="H55" s="40"/>
      <c r="I55" s="5"/>
      <c r="J55" s="40"/>
      <c r="K55" s="40"/>
    </row>
    <row r="56" spans="7:11" ht="19.899999999999999" customHeight="1" x14ac:dyDescent="0.35">
      <c r="G56" s="40"/>
      <c r="H56" s="40"/>
      <c r="I56" s="5"/>
      <c r="J56" s="40"/>
      <c r="K56" s="40"/>
    </row>
    <row r="57" spans="7:11" ht="19.899999999999999" customHeight="1" x14ac:dyDescent="0.35">
      <c r="G57" s="40"/>
      <c r="H57" s="40"/>
      <c r="I57" s="5"/>
      <c r="J57" s="40"/>
      <c r="K57" s="40"/>
    </row>
    <row r="58" spans="7:11" ht="19.899999999999999" customHeight="1" x14ac:dyDescent="0.35">
      <c r="G58" s="40"/>
      <c r="H58" s="40"/>
      <c r="I58" s="5"/>
      <c r="J58" s="40"/>
      <c r="K58" s="40"/>
    </row>
    <row r="59" spans="7:11" ht="19.899999999999999" customHeight="1" x14ac:dyDescent="0.35">
      <c r="G59" s="40"/>
      <c r="H59" s="40"/>
      <c r="I59" s="5"/>
      <c r="J59" s="40"/>
      <c r="K59" s="40"/>
    </row>
    <row r="60" spans="7:11" ht="19.899999999999999" customHeight="1" x14ac:dyDescent="0.35">
      <c r="G60" s="40"/>
      <c r="H60" s="40"/>
      <c r="I60" s="5"/>
      <c r="J60" s="40"/>
      <c r="K60" s="40"/>
    </row>
    <row r="61" spans="7:11" ht="19.899999999999999" customHeight="1" x14ac:dyDescent="0.35">
      <c r="G61" s="40"/>
      <c r="H61" s="40"/>
      <c r="I61" s="5"/>
      <c r="J61" s="40"/>
      <c r="K61" s="40"/>
    </row>
    <row r="62" spans="7:11" ht="19.899999999999999" customHeight="1" x14ac:dyDescent="0.35">
      <c r="G62" s="40"/>
      <c r="H62" s="40"/>
      <c r="I62" s="5"/>
      <c r="J62" s="40"/>
      <c r="K62" s="40"/>
    </row>
    <row r="63" spans="7:11" ht="19.899999999999999" customHeight="1" x14ac:dyDescent="0.35">
      <c r="G63" s="40"/>
      <c r="H63" s="40"/>
      <c r="I63" s="5"/>
      <c r="J63" s="40"/>
      <c r="K63" s="40"/>
    </row>
    <row r="64" spans="7:11" ht="19.899999999999999" customHeight="1" x14ac:dyDescent="0.35">
      <c r="G64" s="40"/>
      <c r="H64" s="40"/>
      <c r="I64" s="5"/>
      <c r="J64" s="40"/>
      <c r="K64" s="40"/>
    </row>
    <row r="65" spans="7:11" ht="19.899999999999999" customHeight="1" x14ac:dyDescent="0.35">
      <c r="G65" s="40"/>
      <c r="H65" s="40"/>
      <c r="I65" s="5"/>
      <c r="J65" s="40"/>
      <c r="K65" s="40"/>
    </row>
    <row r="66" spans="7:11" ht="19.899999999999999" customHeight="1" x14ac:dyDescent="0.35">
      <c r="G66" s="40"/>
      <c r="H66" s="40"/>
      <c r="I66" s="5"/>
      <c r="J66" s="40"/>
      <c r="K66" s="40"/>
    </row>
    <row r="67" spans="7:11" ht="19.899999999999999" customHeight="1" x14ac:dyDescent="0.35">
      <c r="G67" s="40"/>
      <c r="H67" s="40"/>
      <c r="I67" s="5"/>
      <c r="J67" s="40"/>
      <c r="K67" s="40"/>
    </row>
    <row r="68" spans="7:11" ht="19.899999999999999" customHeight="1" x14ac:dyDescent="0.35">
      <c r="G68" s="40"/>
      <c r="H68" s="40"/>
      <c r="I68" s="5"/>
      <c r="J68" s="40"/>
      <c r="K68" s="40"/>
    </row>
    <row r="69" spans="7:11" ht="19.899999999999999" customHeight="1" x14ac:dyDescent="0.35">
      <c r="G69" s="40"/>
      <c r="H69" s="40"/>
      <c r="I69" s="5"/>
      <c r="J69" s="40"/>
      <c r="K69" s="40"/>
    </row>
    <row r="70" spans="7:11" ht="19.899999999999999" customHeight="1" x14ac:dyDescent="0.35">
      <c r="G70" s="40"/>
      <c r="H70" s="40"/>
      <c r="I70" s="5"/>
      <c r="J70" s="40"/>
      <c r="K70" s="40"/>
    </row>
    <row r="71" spans="7:11" ht="19.899999999999999" customHeight="1" x14ac:dyDescent="0.35">
      <c r="G71" s="40"/>
      <c r="H71" s="40"/>
      <c r="I71" s="5"/>
      <c r="J71" s="40"/>
      <c r="K71" s="40"/>
    </row>
    <row r="72" spans="7:11" ht="19.899999999999999" customHeight="1" x14ac:dyDescent="0.35">
      <c r="G72" s="40"/>
      <c r="H72" s="40"/>
      <c r="I72" s="5"/>
      <c r="J72" s="40"/>
      <c r="K72" s="40"/>
    </row>
    <row r="73" spans="7:11" ht="19.899999999999999" customHeight="1" x14ac:dyDescent="0.35">
      <c r="G73" s="40"/>
      <c r="H73" s="40"/>
      <c r="I73" s="5"/>
      <c r="J73" s="40"/>
      <c r="K73" s="40"/>
    </row>
    <row r="74" spans="7:11" ht="19.899999999999999" customHeight="1" x14ac:dyDescent="0.35">
      <c r="G74" s="40"/>
      <c r="H74" s="40"/>
      <c r="I74" s="5"/>
      <c r="J74" s="40"/>
      <c r="K74" s="40"/>
    </row>
    <row r="75" spans="7:11" ht="19.899999999999999" customHeight="1" x14ac:dyDescent="0.35">
      <c r="G75" s="40"/>
      <c r="H75" s="40"/>
      <c r="I75" s="5"/>
      <c r="J75" s="40"/>
      <c r="K75" s="40"/>
    </row>
    <row r="76" spans="7:11" ht="19.899999999999999" customHeight="1" x14ac:dyDescent="0.35">
      <c r="G76" s="40"/>
      <c r="H76" s="40"/>
      <c r="I76" s="5"/>
      <c r="J76" s="40"/>
      <c r="K76" s="40"/>
    </row>
    <row r="77" spans="7:11" ht="19.899999999999999" customHeight="1" x14ac:dyDescent="0.35">
      <c r="G77" s="40"/>
      <c r="H77" s="40"/>
      <c r="I77" s="5"/>
      <c r="J77" s="40"/>
      <c r="K77" s="40"/>
    </row>
    <row r="78" spans="7:11" ht="19.899999999999999" customHeight="1" x14ac:dyDescent="0.35">
      <c r="G78" s="40"/>
      <c r="H78" s="40"/>
      <c r="I78" s="5"/>
      <c r="J78" s="40"/>
      <c r="K78" s="40"/>
    </row>
    <row r="79" spans="7:11" ht="19.899999999999999" customHeight="1" x14ac:dyDescent="0.35">
      <c r="G79" s="40"/>
      <c r="H79" s="40"/>
      <c r="I79" s="5"/>
      <c r="J79" s="40"/>
      <c r="K79" s="40"/>
    </row>
    <row r="80" spans="7:11" ht="19.899999999999999" customHeight="1" x14ac:dyDescent="0.35">
      <c r="G80" s="40"/>
      <c r="H80" s="40"/>
      <c r="I80" s="5"/>
      <c r="J80" s="40"/>
      <c r="K80" s="40"/>
    </row>
    <row r="81" spans="7:11" ht="19.899999999999999" customHeight="1" x14ac:dyDescent="0.35">
      <c r="G81" s="40"/>
      <c r="H81" s="40"/>
      <c r="I81" s="5"/>
      <c r="J81" s="40"/>
      <c r="K81" s="40"/>
    </row>
    <row r="82" spans="7:11" ht="19.899999999999999" customHeight="1" x14ac:dyDescent="0.35">
      <c r="G82" s="40"/>
      <c r="H82" s="40"/>
      <c r="I82" s="5"/>
      <c r="J82" s="40"/>
      <c r="K82" s="40"/>
    </row>
    <row r="83" spans="7:11" ht="19.899999999999999" customHeight="1" x14ac:dyDescent="0.35">
      <c r="G83" s="40"/>
      <c r="H83" s="40"/>
      <c r="I83" s="5"/>
      <c r="J83" s="40"/>
      <c r="K83" s="40"/>
    </row>
    <row r="84" spans="7:11" ht="19.899999999999999" customHeight="1" x14ac:dyDescent="0.35">
      <c r="G84" s="40"/>
      <c r="H84" s="40"/>
      <c r="I84" s="5"/>
      <c r="J84" s="40"/>
      <c r="K84" s="40"/>
    </row>
    <row r="85" spans="7:11" ht="19.899999999999999" customHeight="1" x14ac:dyDescent="0.35">
      <c r="G85" s="40"/>
      <c r="H85" s="40"/>
      <c r="I85" s="5"/>
      <c r="J85" s="40"/>
      <c r="K85" s="40"/>
    </row>
    <row r="86" spans="7:11" ht="19.899999999999999" customHeight="1" x14ac:dyDescent="0.35">
      <c r="G86" s="40"/>
      <c r="H86" s="40"/>
      <c r="I86" s="5"/>
      <c r="J86" s="40"/>
      <c r="K86" s="40"/>
    </row>
    <row r="87" spans="7:11" ht="19.899999999999999" customHeight="1" x14ac:dyDescent="0.35">
      <c r="G87" s="40"/>
      <c r="H87" s="40"/>
      <c r="I87" s="5"/>
      <c r="J87" s="40"/>
      <c r="K87" s="40"/>
    </row>
    <row r="88" spans="7:11" ht="19.899999999999999" customHeight="1" x14ac:dyDescent="0.35">
      <c r="G88" s="40"/>
      <c r="H88" s="40"/>
      <c r="I88" s="5"/>
      <c r="J88" s="40"/>
      <c r="K88" s="40"/>
    </row>
    <row r="89" spans="7:11" ht="19.899999999999999" customHeight="1" x14ac:dyDescent="0.35">
      <c r="G89" s="40"/>
      <c r="H89" s="40"/>
      <c r="I89" s="5"/>
      <c r="J89" s="40"/>
      <c r="K89" s="40"/>
    </row>
    <row r="90" spans="7:11" ht="19.899999999999999" customHeight="1" x14ac:dyDescent="0.35">
      <c r="G90" s="40"/>
      <c r="H90" s="40"/>
      <c r="I90" s="5"/>
      <c r="J90" s="40"/>
      <c r="K90" s="40"/>
    </row>
    <row r="91" spans="7:11" ht="19.899999999999999" customHeight="1" x14ac:dyDescent="0.35">
      <c r="G91" s="40"/>
      <c r="H91" s="40"/>
      <c r="I91" s="5"/>
      <c r="J91" s="40"/>
      <c r="K91" s="40"/>
    </row>
    <row r="92" spans="7:11" ht="19.899999999999999" customHeight="1" x14ac:dyDescent="0.35">
      <c r="G92" s="40"/>
      <c r="H92" s="40"/>
      <c r="I92" s="5"/>
      <c r="J92" s="40"/>
      <c r="K92" s="40"/>
    </row>
    <row r="93" spans="7:11" ht="19.899999999999999" customHeight="1" x14ac:dyDescent="0.35">
      <c r="G93" s="40"/>
      <c r="H93" s="40"/>
      <c r="I93" s="5"/>
      <c r="J93" s="40"/>
      <c r="K93" s="40"/>
    </row>
    <row r="94" spans="7:11" ht="19.899999999999999" customHeight="1" x14ac:dyDescent="0.35">
      <c r="G94" s="40"/>
      <c r="H94" s="40"/>
      <c r="I94" s="5"/>
      <c r="J94" s="40"/>
      <c r="K94" s="40"/>
    </row>
    <row r="95" spans="7:11" ht="19.899999999999999" customHeight="1" x14ac:dyDescent="0.35">
      <c r="G95" s="40"/>
      <c r="H95" s="40"/>
      <c r="I95" s="5"/>
      <c r="J95" s="40"/>
      <c r="K95" s="40"/>
    </row>
    <row r="96" spans="7:11" ht="19.899999999999999" customHeight="1" x14ac:dyDescent="0.35">
      <c r="G96" s="40"/>
      <c r="H96" s="40"/>
      <c r="I96" s="5"/>
      <c r="J96" s="40"/>
      <c r="K96" s="40"/>
    </row>
    <row r="97" spans="7:11" ht="19.899999999999999" customHeight="1" x14ac:dyDescent="0.35">
      <c r="G97" s="40"/>
      <c r="H97" s="40"/>
      <c r="I97" s="5"/>
      <c r="J97" s="40"/>
      <c r="K97" s="40"/>
    </row>
    <row r="98" spans="7:11" ht="19.899999999999999" customHeight="1" x14ac:dyDescent="0.35">
      <c r="G98" s="40"/>
      <c r="H98" s="40"/>
      <c r="I98" s="5"/>
      <c r="J98" s="40"/>
      <c r="K98" s="40"/>
    </row>
    <row r="99" spans="7:11" ht="19.899999999999999" customHeight="1" x14ac:dyDescent="0.35">
      <c r="G99" s="40"/>
      <c r="H99" s="40"/>
      <c r="I99" s="5"/>
      <c r="J99" s="40"/>
      <c r="K99" s="40"/>
    </row>
    <row r="100" spans="7:11" ht="19.899999999999999" customHeight="1" x14ac:dyDescent="0.35">
      <c r="G100" s="40"/>
      <c r="H100" s="40"/>
      <c r="I100" s="5"/>
      <c r="J100" s="40"/>
      <c r="K100" s="40"/>
    </row>
    <row r="101" spans="7:11" ht="19.899999999999999" customHeight="1" x14ac:dyDescent="0.35">
      <c r="G101" s="40"/>
      <c r="H101" s="40"/>
      <c r="I101" s="5"/>
      <c r="J101" s="40"/>
      <c r="K101" s="40"/>
    </row>
    <row r="102" spans="7:11" ht="19.899999999999999" customHeight="1" x14ac:dyDescent="0.35">
      <c r="G102" s="40"/>
      <c r="H102" s="40"/>
      <c r="I102" s="5"/>
      <c r="J102" s="40"/>
      <c r="K102" s="40"/>
    </row>
    <row r="103" spans="7:11" ht="19.899999999999999" customHeight="1" x14ac:dyDescent="0.35">
      <c r="G103" s="40"/>
      <c r="H103" s="40"/>
      <c r="I103" s="5"/>
      <c r="J103" s="40"/>
      <c r="K103" s="40"/>
    </row>
    <row r="104" spans="7:11" ht="19.899999999999999" customHeight="1" x14ac:dyDescent="0.35">
      <c r="G104" s="40"/>
      <c r="H104" s="40"/>
      <c r="I104" s="5"/>
      <c r="J104" s="40"/>
      <c r="K104" s="40"/>
    </row>
    <row r="105" spans="7:11" ht="19.899999999999999" customHeight="1" x14ac:dyDescent="0.35">
      <c r="G105" s="40"/>
      <c r="H105" s="40"/>
      <c r="I105" s="5"/>
      <c r="J105" s="40"/>
      <c r="K105" s="40"/>
    </row>
    <row r="106" spans="7:11" ht="19.899999999999999" customHeight="1" x14ac:dyDescent="0.35">
      <c r="G106" s="40"/>
      <c r="H106" s="40"/>
      <c r="I106" s="5"/>
      <c r="J106" s="40"/>
      <c r="K106" s="40"/>
    </row>
    <row r="107" spans="7:11" ht="19.899999999999999" customHeight="1" x14ac:dyDescent="0.35">
      <c r="G107" s="40"/>
      <c r="H107" s="40"/>
      <c r="I107" s="5"/>
      <c r="J107" s="40"/>
      <c r="K107" s="40"/>
    </row>
    <row r="108" spans="7:11" ht="19.899999999999999" customHeight="1" x14ac:dyDescent="0.35">
      <c r="G108" s="40"/>
      <c r="H108" s="40"/>
      <c r="I108" s="5"/>
      <c r="J108" s="40"/>
      <c r="K108" s="40"/>
    </row>
    <row r="109" spans="7:11" ht="19.899999999999999" customHeight="1" x14ac:dyDescent="0.35">
      <c r="G109" s="40"/>
      <c r="H109" s="40"/>
      <c r="I109" s="5"/>
      <c r="J109" s="40"/>
      <c r="K109" s="40"/>
    </row>
  </sheetData>
  <printOptions horizontalCentered="1"/>
  <pageMargins left="0.70866141732283472" right="0.51181102362204722" top="0.74803149606299213" bottom="0.55118110236220474" header="0.31496062992125984" footer="0.31496062992125984"/>
  <pageSetup paperSize="9" orientation="portrait" verticalDpi="4294967293" r:id="rId1"/>
  <headerFooter>
    <oddHeader>&amp;LQUÍMICOS&amp;R"El Origen"</oddHeader>
    <oddFooter>&amp;R&amp;D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7030A0"/>
  </sheetPr>
  <dimension ref="A1:T109"/>
  <sheetViews>
    <sheetView zoomScaleNormal="100" workbookViewId="0">
      <selection activeCell="C13" sqref="C13"/>
    </sheetView>
  </sheetViews>
  <sheetFormatPr baseColWidth="10" defaultColWidth="11.5703125" defaultRowHeight="19.899999999999999" customHeight="1" x14ac:dyDescent="0.35"/>
  <cols>
    <col min="1" max="1" width="5.85546875" style="5" customWidth="1"/>
    <col min="2" max="2" width="7.5703125" style="5" customWidth="1"/>
    <col min="3" max="3" width="45" style="5" customWidth="1"/>
    <col min="4" max="5" width="15.7109375" style="23" customWidth="1"/>
    <col min="6" max="6" width="3.7109375" style="5" hidden="1" customWidth="1"/>
    <col min="7" max="7" width="16.85546875" style="64" hidden="1" customWidth="1"/>
    <col min="8" max="8" width="14.28515625" style="64" hidden="1" customWidth="1"/>
    <col min="9" max="9" width="3.7109375" hidden="1" customWidth="1"/>
    <col min="10" max="10" width="16.85546875" style="64" hidden="1" customWidth="1"/>
    <col min="11" max="11" width="14.28515625" style="64" hidden="1" customWidth="1"/>
    <col min="12" max="12" width="3.7109375" customWidth="1"/>
    <col min="13" max="13" width="12" style="146" customWidth="1"/>
    <col min="14" max="14" width="3.7109375" customWidth="1"/>
    <col min="15" max="15" width="12" style="146" customWidth="1"/>
    <col min="16" max="16" width="3.7109375" customWidth="1"/>
    <col min="17" max="17" width="12" style="146" customWidth="1"/>
    <col min="18" max="18" width="3.7109375" customWidth="1"/>
    <col min="19" max="19" width="12" style="63" customWidth="1"/>
    <col min="20" max="20" width="3.7109375" customWidth="1"/>
    <col min="21" max="24" width="11.5703125" style="5"/>
    <col min="25" max="25" width="11.5703125" style="5" customWidth="1"/>
    <col min="26" max="16384" width="11.5703125" style="5"/>
  </cols>
  <sheetData>
    <row r="1" spans="1:20" ht="19.899999999999999" customHeight="1" x14ac:dyDescent="0.35">
      <c r="C1" s="65" t="s">
        <v>209</v>
      </c>
      <c r="D1" s="35"/>
      <c r="E1" s="35"/>
      <c r="F1" s="1"/>
      <c r="G1" s="56" t="s">
        <v>181</v>
      </c>
      <c r="H1" s="56">
        <v>0.2</v>
      </c>
      <c r="I1" s="33"/>
      <c r="J1" s="61"/>
      <c r="K1" s="61"/>
      <c r="L1" s="33"/>
      <c r="M1" s="243">
        <v>45268</v>
      </c>
      <c r="N1" s="33"/>
      <c r="O1" s="243">
        <v>45230</v>
      </c>
      <c r="P1" s="33"/>
      <c r="Q1" s="216">
        <v>45155</v>
      </c>
      <c r="R1" s="33"/>
      <c r="S1" s="62"/>
      <c r="T1" s="33"/>
    </row>
    <row r="2" spans="1:20" ht="19.899999999999999" customHeight="1" thickBot="1" x14ac:dyDescent="0.4">
      <c r="A2" s="3" t="s">
        <v>19</v>
      </c>
      <c r="F2" s="1"/>
      <c r="G2" s="57" t="s">
        <v>39</v>
      </c>
      <c r="H2" s="57" t="s">
        <v>173</v>
      </c>
      <c r="I2" s="37"/>
      <c r="J2" s="57" t="s">
        <v>39</v>
      </c>
      <c r="K2" s="57" t="s">
        <v>173</v>
      </c>
      <c r="L2" s="37"/>
      <c r="M2" s="218" t="s">
        <v>414</v>
      </c>
      <c r="N2" s="37"/>
      <c r="O2" s="218" t="s">
        <v>385</v>
      </c>
      <c r="P2" s="37"/>
      <c r="Q2" s="145" t="s">
        <v>174</v>
      </c>
      <c r="R2" s="37"/>
      <c r="S2" s="46" t="s">
        <v>174</v>
      </c>
      <c r="T2" s="36"/>
    </row>
    <row r="3" spans="1:20" ht="19.899999999999999" customHeight="1" thickBot="1" x14ac:dyDescent="0.4">
      <c r="A3" s="5" t="s">
        <v>37</v>
      </c>
      <c r="B3" s="5">
        <v>4771</v>
      </c>
      <c r="C3" s="25" t="s">
        <v>9</v>
      </c>
      <c r="D3" s="92"/>
      <c r="E3" s="93"/>
      <c r="F3" s="1"/>
      <c r="G3" s="58">
        <v>1</v>
      </c>
      <c r="H3" s="59">
        <v>1</v>
      </c>
      <c r="I3" s="38"/>
      <c r="J3" s="58">
        <v>2</v>
      </c>
      <c r="K3" s="59">
        <v>1.4</v>
      </c>
      <c r="L3" s="38"/>
      <c r="M3" s="219"/>
      <c r="N3" s="38"/>
      <c r="O3" s="219"/>
      <c r="P3" s="38"/>
      <c r="Q3" s="149">
        <v>0.25</v>
      </c>
      <c r="R3" s="38"/>
      <c r="S3" s="39" t="s">
        <v>176</v>
      </c>
      <c r="T3" s="41"/>
    </row>
    <row r="4" spans="1:20" ht="19.899999999999999" customHeight="1" x14ac:dyDescent="0.35">
      <c r="C4" s="82"/>
      <c r="D4" s="94"/>
      <c r="E4" s="95"/>
      <c r="G4" s="76"/>
      <c r="H4" s="76"/>
      <c r="I4" s="77"/>
      <c r="J4" s="76"/>
      <c r="K4" s="76"/>
      <c r="L4" s="77"/>
      <c r="M4" s="220"/>
      <c r="N4" s="77"/>
      <c r="O4" s="220"/>
      <c r="P4" s="77"/>
      <c r="R4" s="77"/>
      <c r="S4" s="78"/>
      <c r="T4" s="79"/>
    </row>
    <row r="5" spans="1:20" ht="19.899999999999999" customHeight="1" x14ac:dyDescent="0.35">
      <c r="A5" s="5" t="s">
        <v>37</v>
      </c>
      <c r="C5" s="85" t="s">
        <v>311</v>
      </c>
      <c r="D5" s="96">
        <f t="shared" ref="D5:E12" si="0">MROUND(G5+4.7,10)</f>
        <v>2480</v>
      </c>
      <c r="E5" s="97">
        <f t="shared" si="0"/>
        <v>1740</v>
      </c>
      <c r="F5" s="1"/>
      <c r="G5" s="60">
        <f t="shared" ref="G5:G12" si="1">J5*$G$3</f>
        <v>2475</v>
      </c>
      <c r="H5" s="60">
        <f t="shared" ref="H5:H12" si="2">K5*$H$3</f>
        <v>1732.5</v>
      </c>
      <c r="I5" s="1"/>
      <c r="J5" s="60">
        <f t="shared" ref="J5:J12" si="3">M5*$J$3</f>
        <v>2475</v>
      </c>
      <c r="K5" s="60">
        <f t="shared" ref="K5:K12" si="4">M5*$K$3</f>
        <v>1732.5</v>
      </c>
      <c r="L5" s="1"/>
      <c r="M5" s="221">
        <v>1237.5</v>
      </c>
      <c r="N5" s="1"/>
      <c r="O5" s="221">
        <v>900</v>
      </c>
      <c r="P5" s="1"/>
      <c r="Q5" s="144">
        <v>737.5</v>
      </c>
      <c r="R5" s="1"/>
      <c r="S5" s="62">
        <v>590</v>
      </c>
      <c r="T5" s="45"/>
    </row>
    <row r="6" spans="1:20" ht="19.899999999999999" customHeight="1" x14ac:dyDescent="0.35">
      <c r="A6" s="5" t="s">
        <v>37</v>
      </c>
      <c r="B6" s="23" t="s">
        <v>413</v>
      </c>
      <c r="C6" s="85" t="s">
        <v>314</v>
      </c>
      <c r="D6" s="96">
        <f t="shared" si="0"/>
        <v>1980</v>
      </c>
      <c r="E6" s="97">
        <f t="shared" si="0"/>
        <v>1390</v>
      </c>
      <c r="F6" s="1"/>
      <c r="G6" s="60">
        <f t="shared" si="1"/>
        <v>1975</v>
      </c>
      <c r="H6" s="60">
        <f t="shared" si="2"/>
        <v>1382.5</v>
      </c>
      <c r="I6" s="1"/>
      <c r="J6" s="60">
        <f t="shared" si="3"/>
        <v>1975</v>
      </c>
      <c r="K6" s="60">
        <f t="shared" si="4"/>
        <v>1382.5</v>
      </c>
      <c r="L6" s="1"/>
      <c r="M6" s="221">
        <v>987.5</v>
      </c>
      <c r="N6" s="1"/>
      <c r="O6" s="221">
        <v>650</v>
      </c>
      <c r="P6" s="1"/>
      <c r="Q6" s="144">
        <v>612.5</v>
      </c>
      <c r="R6" s="1"/>
      <c r="S6" s="62">
        <v>490</v>
      </c>
      <c r="T6" s="45"/>
    </row>
    <row r="7" spans="1:20" ht="19.899999999999999" customHeight="1" x14ac:dyDescent="0.35">
      <c r="A7" s="5" t="s">
        <v>37</v>
      </c>
      <c r="B7" s="23" t="s">
        <v>413</v>
      </c>
      <c r="C7" s="85" t="s">
        <v>12</v>
      </c>
      <c r="D7" s="96">
        <f t="shared" si="0"/>
        <v>3040</v>
      </c>
      <c r="E7" s="97">
        <f t="shared" si="0"/>
        <v>2130</v>
      </c>
      <c r="F7" s="1"/>
      <c r="G7" s="60">
        <f t="shared" si="1"/>
        <v>3037.5</v>
      </c>
      <c r="H7" s="60">
        <f t="shared" si="2"/>
        <v>2126.25</v>
      </c>
      <c r="I7" s="1"/>
      <c r="J7" s="60">
        <f t="shared" si="3"/>
        <v>3037.5</v>
      </c>
      <c r="K7" s="60">
        <f t="shared" si="4"/>
        <v>2126.25</v>
      </c>
      <c r="L7" s="1"/>
      <c r="M7" s="221">
        <v>1518.75</v>
      </c>
      <c r="N7" s="1"/>
      <c r="O7" s="221">
        <v>1030</v>
      </c>
      <c r="P7" s="1"/>
      <c r="Q7" s="144">
        <v>812.5</v>
      </c>
      <c r="R7" s="1"/>
      <c r="S7" s="62">
        <v>650</v>
      </c>
      <c r="T7" s="45"/>
    </row>
    <row r="8" spans="1:20" ht="19.899999999999999" customHeight="1" x14ac:dyDescent="0.35">
      <c r="A8" s="5" t="s">
        <v>37</v>
      </c>
      <c r="C8" s="85" t="s">
        <v>310</v>
      </c>
      <c r="D8" s="96">
        <f t="shared" si="0"/>
        <v>2000</v>
      </c>
      <c r="E8" s="97">
        <f t="shared" si="0"/>
        <v>1400</v>
      </c>
      <c r="F8" s="1"/>
      <c r="G8" s="60">
        <f t="shared" si="1"/>
        <v>2000</v>
      </c>
      <c r="H8" s="60">
        <f t="shared" si="2"/>
        <v>1400</v>
      </c>
      <c r="I8" s="1"/>
      <c r="J8" s="60">
        <f t="shared" si="3"/>
        <v>2000</v>
      </c>
      <c r="K8" s="60">
        <f t="shared" si="4"/>
        <v>1400</v>
      </c>
      <c r="L8" s="1"/>
      <c r="M8" s="221">
        <v>1000</v>
      </c>
      <c r="N8" s="1"/>
      <c r="O8" s="221">
        <v>690</v>
      </c>
      <c r="P8" s="1"/>
      <c r="Q8" s="144">
        <v>487.5</v>
      </c>
      <c r="R8" s="1"/>
      <c r="S8" s="62">
        <v>390</v>
      </c>
      <c r="T8" s="45"/>
    </row>
    <row r="9" spans="1:20" ht="19.899999999999999" customHeight="1" x14ac:dyDescent="0.35">
      <c r="A9" s="5" t="s">
        <v>37</v>
      </c>
      <c r="C9" s="85" t="s">
        <v>312</v>
      </c>
      <c r="D9" s="96">
        <f t="shared" si="0"/>
        <v>3300</v>
      </c>
      <c r="E9" s="97">
        <f t="shared" si="0"/>
        <v>2310</v>
      </c>
      <c r="F9" s="1"/>
      <c r="G9" s="60">
        <f t="shared" si="1"/>
        <v>3300</v>
      </c>
      <c r="H9" s="60">
        <f t="shared" si="2"/>
        <v>2310</v>
      </c>
      <c r="I9" s="1"/>
      <c r="J9" s="60">
        <f t="shared" si="3"/>
        <v>3300</v>
      </c>
      <c r="K9" s="60">
        <f t="shared" si="4"/>
        <v>2310</v>
      </c>
      <c r="L9" s="1"/>
      <c r="M9" s="221">
        <v>1650</v>
      </c>
      <c r="N9" s="1"/>
      <c r="O9" s="221">
        <v>1150</v>
      </c>
      <c r="P9" s="1"/>
      <c r="Q9" s="144">
        <v>787.5</v>
      </c>
      <c r="R9" s="1"/>
      <c r="S9" s="62">
        <v>630</v>
      </c>
      <c r="T9" s="45"/>
    </row>
    <row r="10" spans="1:20" ht="19.899999999999999" customHeight="1" x14ac:dyDescent="0.35">
      <c r="A10" s="5" t="s">
        <v>37</v>
      </c>
      <c r="C10" s="85" t="s">
        <v>315</v>
      </c>
      <c r="D10" s="96">
        <f t="shared" si="0"/>
        <v>9250</v>
      </c>
      <c r="E10" s="97">
        <f t="shared" si="0"/>
        <v>6480</v>
      </c>
      <c r="F10" s="1"/>
      <c r="G10" s="60">
        <f t="shared" si="1"/>
        <v>9250</v>
      </c>
      <c r="H10" s="60">
        <f t="shared" si="2"/>
        <v>6475</v>
      </c>
      <c r="I10" s="1"/>
      <c r="J10" s="60">
        <f t="shared" si="3"/>
        <v>9250</v>
      </c>
      <c r="K10" s="60">
        <f t="shared" si="4"/>
        <v>6475</v>
      </c>
      <c r="L10" s="33"/>
      <c r="M10" s="221">
        <v>4625</v>
      </c>
      <c r="N10" s="33"/>
      <c r="O10" s="221">
        <v>3500</v>
      </c>
      <c r="P10" s="33"/>
      <c r="Q10" s="144">
        <v>2625</v>
      </c>
      <c r="R10" s="33"/>
      <c r="S10" s="62">
        <v>2100</v>
      </c>
      <c r="T10" s="33"/>
    </row>
    <row r="11" spans="1:20" ht="19.899999999999999" customHeight="1" x14ac:dyDescent="0.35">
      <c r="A11" s="5" t="s">
        <v>37</v>
      </c>
      <c r="C11" s="87" t="s">
        <v>15</v>
      </c>
      <c r="D11" s="96">
        <f t="shared" si="0"/>
        <v>4980</v>
      </c>
      <c r="E11" s="97">
        <f t="shared" si="0"/>
        <v>3490</v>
      </c>
      <c r="F11" s="1"/>
      <c r="G11" s="60">
        <f t="shared" si="1"/>
        <v>4975</v>
      </c>
      <c r="H11" s="60">
        <f t="shared" si="2"/>
        <v>3482.5</v>
      </c>
      <c r="I11" s="1"/>
      <c r="J11" s="60">
        <f t="shared" si="3"/>
        <v>4975</v>
      </c>
      <c r="K11" s="60">
        <f t="shared" si="4"/>
        <v>3482.5</v>
      </c>
      <c r="L11" s="33"/>
      <c r="M11" s="221">
        <v>2487.5</v>
      </c>
      <c r="N11" s="33"/>
      <c r="O11" s="221">
        <v>1800</v>
      </c>
      <c r="P11" s="33"/>
      <c r="Q11" s="144">
        <v>1500</v>
      </c>
      <c r="R11" s="33"/>
      <c r="S11" s="62">
        <v>1200</v>
      </c>
      <c r="T11" s="33"/>
    </row>
    <row r="12" spans="1:20" ht="19.899999999999999" customHeight="1" x14ac:dyDescent="0.35">
      <c r="A12" s="5" t="s">
        <v>37</v>
      </c>
      <c r="C12" s="87" t="s">
        <v>313</v>
      </c>
      <c r="D12" s="96">
        <f t="shared" si="0"/>
        <v>2750</v>
      </c>
      <c r="E12" s="97">
        <f t="shared" si="0"/>
        <v>1930</v>
      </c>
      <c r="F12" s="1"/>
      <c r="G12" s="60">
        <f t="shared" si="1"/>
        <v>2750</v>
      </c>
      <c r="H12" s="60">
        <f t="shared" si="2"/>
        <v>1924.9999999999998</v>
      </c>
      <c r="I12" s="1"/>
      <c r="J12" s="60">
        <f t="shared" si="3"/>
        <v>2750</v>
      </c>
      <c r="K12" s="60">
        <f t="shared" si="4"/>
        <v>1924.9999999999998</v>
      </c>
      <c r="L12" s="33"/>
      <c r="M12" s="221">
        <v>1375</v>
      </c>
      <c r="N12" s="33"/>
      <c r="O12" s="221">
        <v>1040</v>
      </c>
      <c r="P12" s="33"/>
      <c r="Q12" s="144">
        <v>987.5</v>
      </c>
      <c r="R12" s="33"/>
      <c r="S12" s="62">
        <v>790</v>
      </c>
      <c r="T12" s="33"/>
    </row>
    <row r="13" spans="1:20" ht="19.899999999999999" customHeight="1" x14ac:dyDescent="0.35">
      <c r="G13" s="40"/>
      <c r="H13" s="40"/>
      <c r="I13" s="5"/>
      <c r="J13" s="40"/>
      <c r="K13" s="40"/>
    </row>
    <row r="14" spans="1:20" ht="19.899999999999999" customHeight="1" x14ac:dyDescent="0.35">
      <c r="G14" s="40"/>
      <c r="H14" s="40"/>
      <c r="I14" s="5"/>
      <c r="J14" s="40"/>
      <c r="K14" s="40"/>
    </row>
    <row r="15" spans="1:20" ht="19.899999999999999" customHeight="1" x14ac:dyDescent="0.35">
      <c r="G15" s="40"/>
      <c r="H15" s="40"/>
      <c r="I15" s="5"/>
      <c r="J15" s="40"/>
      <c r="K15" s="40"/>
    </row>
    <row r="16" spans="1:20" ht="19.899999999999999" customHeight="1" x14ac:dyDescent="0.35">
      <c r="G16" s="40"/>
      <c r="H16" s="40"/>
      <c r="I16" s="5"/>
      <c r="J16" s="40"/>
      <c r="K16" s="40"/>
    </row>
    <row r="17" spans="7:11" ht="19.899999999999999" customHeight="1" x14ac:dyDescent="0.35">
      <c r="G17" s="40"/>
      <c r="H17" s="40"/>
      <c r="I17" s="5"/>
      <c r="J17" s="40"/>
      <c r="K17" s="40"/>
    </row>
    <row r="18" spans="7:11" ht="19.899999999999999" customHeight="1" x14ac:dyDescent="0.35">
      <c r="G18" s="40"/>
      <c r="H18" s="40"/>
      <c r="I18" s="5"/>
      <c r="J18" s="40"/>
      <c r="K18" s="40"/>
    </row>
    <row r="19" spans="7:11" ht="19.899999999999999" customHeight="1" x14ac:dyDescent="0.35">
      <c r="G19" s="40"/>
      <c r="H19" s="40"/>
      <c r="I19" s="5"/>
      <c r="J19" s="40"/>
      <c r="K19" s="40"/>
    </row>
    <row r="20" spans="7:11" ht="19.899999999999999" customHeight="1" x14ac:dyDescent="0.35">
      <c r="G20" s="40"/>
      <c r="H20" s="40"/>
      <c r="I20" s="5"/>
      <c r="J20" s="40"/>
      <c r="K20" s="40"/>
    </row>
    <row r="21" spans="7:11" ht="19.899999999999999" customHeight="1" x14ac:dyDescent="0.35">
      <c r="G21" s="40"/>
      <c r="H21" s="40"/>
      <c r="I21" s="5"/>
      <c r="J21" s="40"/>
      <c r="K21" s="40"/>
    </row>
    <row r="22" spans="7:11" ht="19.899999999999999" customHeight="1" x14ac:dyDescent="0.35">
      <c r="G22" s="40"/>
      <c r="H22" s="40"/>
      <c r="I22" s="5"/>
      <c r="J22" s="40"/>
      <c r="K22" s="40"/>
    </row>
    <row r="23" spans="7:11" ht="19.899999999999999" customHeight="1" x14ac:dyDescent="0.35">
      <c r="G23" s="40"/>
      <c r="H23" s="40"/>
      <c r="I23" s="5"/>
      <c r="J23" s="40"/>
      <c r="K23" s="40"/>
    </row>
    <row r="24" spans="7:11" ht="19.899999999999999" customHeight="1" x14ac:dyDescent="0.35">
      <c r="G24" s="40"/>
      <c r="H24" s="40"/>
      <c r="I24" s="5"/>
      <c r="J24" s="40"/>
      <c r="K24" s="40"/>
    </row>
    <row r="25" spans="7:11" ht="19.899999999999999" customHeight="1" x14ac:dyDescent="0.35">
      <c r="G25" s="40"/>
      <c r="H25" s="40"/>
      <c r="I25" s="5"/>
      <c r="J25" s="40"/>
      <c r="K25" s="40"/>
    </row>
    <row r="26" spans="7:11" ht="19.899999999999999" customHeight="1" x14ac:dyDescent="0.35">
      <c r="G26" s="40"/>
      <c r="H26" s="40"/>
      <c r="I26" s="5"/>
      <c r="J26" s="40"/>
      <c r="K26" s="40"/>
    </row>
    <row r="27" spans="7:11" ht="19.899999999999999" customHeight="1" x14ac:dyDescent="0.35">
      <c r="G27" s="40"/>
      <c r="H27" s="40"/>
      <c r="I27" s="5"/>
      <c r="J27" s="40"/>
      <c r="K27" s="40"/>
    </row>
    <row r="28" spans="7:11" ht="19.899999999999999" customHeight="1" x14ac:dyDescent="0.35">
      <c r="G28" s="40"/>
      <c r="H28" s="40"/>
      <c r="I28" s="5"/>
      <c r="J28" s="40"/>
      <c r="K28" s="40"/>
    </row>
    <row r="29" spans="7:11" ht="19.899999999999999" customHeight="1" x14ac:dyDescent="0.35">
      <c r="G29" s="40"/>
      <c r="H29" s="40"/>
      <c r="I29" s="5"/>
      <c r="J29" s="40"/>
      <c r="K29" s="40"/>
    </row>
    <row r="30" spans="7:11" ht="19.899999999999999" customHeight="1" x14ac:dyDescent="0.35">
      <c r="G30" s="40"/>
      <c r="H30" s="40"/>
      <c r="I30" s="5"/>
      <c r="J30" s="40"/>
      <c r="K30" s="40"/>
    </row>
    <row r="31" spans="7:11" ht="19.899999999999999" customHeight="1" x14ac:dyDescent="0.35">
      <c r="G31" s="40"/>
      <c r="H31" s="40"/>
      <c r="I31" s="5"/>
      <c r="J31" s="40"/>
      <c r="K31" s="40"/>
    </row>
    <row r="32" spans="7:11" ht="19.899999999999999" customHeight="1" x14ac:dyDescent="0.35">
      <c r="G32" s="40"/>
      <c r="H32" s="40"/>
      <c r="I32" s="5"/>
      <c r="J32" s="40"/>
      <c r="K32" s="40"/>
    </row>
    <row r="33" spans="7:11" ht="19.899999999999999" customHeight="1" x14ac:dyDescent="0.35">
      <c r="G33" s="40"/>
      <c r="H33" s="40"/>
      <c r="I33" s="5"/>
      <c r="J33" s="40"/>
      <c r="K33" s="40"/>
    </row>
    <row r="34" spans="7:11" ht="19.899999999999999" customHeight="1" x14ac:dyDescent="0.35">
      <c r="G34" s="40"/>
      <c r="H34" s="40"/>
      <c r="I34" s="5"/>
      <c r="J34" s="40"/>
      <c r="K34" s="40"/>
    </row>
    <row r="35" spans="7:11" ht="19.899999999999999" customHeight="1" x14ac:dyDescent="0.35">
      <c r="G35" s="40"/>
      <c r="H35" s="40"/>
      <c r="I35" s="5"/>
      <c r="J35" s="40"/>
      <c r="K35" s="40"/>
    </row>
    <row r="36" spans="7:11" ht="19.899999999999999" customHeight="1" x14ac:dyDescent="0.35">
      <c r="G36" s="40"/>
      <c r="H36" s="40"/>
      <c r="I36" s="5"/>
      <c r="J36" s="40"/>
      <c r="K36" s="40"/>
    </row>
    <row r="37" spans="7:11" ht="19.899999999999999" customHeight="1" x14ac:dyDescent="0.35">
      <c r="G37" s="40"/>
      <c r="H37" s="40"/>
      <c r="I37" s="5"/>
      <c r="J37" s="40"/>
      <c r="K37" s="40"/>
    </row>
    <row r="38" spans="7:11" ht="19.899999999999999" customHeight="1" x14ac:dyDescent="0.35">
      <c r="G38" s="40"/>
      <c r="H38" s="40"/>
      <c r="I38" s="5"/>
      <c r="J38" s="40"/>
      <c r="K38" s="40"/>
    </row>
    <row r="39" spans="7:11" ht="19.899999999999999" customHeight="1" x14ac:dyDescent="0.35">
      <c r="G39" s="40"/>
      <c r="H39" s="40"/>
      <c r="I39" s="5"/>
      <c r="J39" s="40"/>
      <c r="K39" s="40"/>
    </row>
    <row r="40" spans="7:11" ht="19.899999999999999" customHeight="1" x14ac:dyDescent="0.35">
      <c r="G40" s="40"/>
      <c r="H40" s="40"/>
      <c r="I40" s="5"/>
      <c r="J40" s="40"/>
      <c r="K40" s="40"/>
    </row>
    <row r="41" spans="7:11" ht="19.899999999999999" customHeight="1" x14ac:dyDescent="0.35">
      <c r="G41" s="40"/>
      <c r="H41" s="40"/>
      <c r="I41" s="5"/>
      <c r="J41" s="40"/>
      <c r="K41" s="40"/>
    </row>
    <row r="42" spans="7:11" ht="19.899999999999999" customHeight="1" x14ac:dyDescent="0.35">
      <c r="G42" s="40"/>
      <c r="H42" s="40"/>
      <c r="I42" s="5"/>
      <c r="J42" s="40"/>
      <c r="K42" s="40"/>
    </row>
    <row r="43" spans="7:11" ht="19.899999999999999" customHeight="1" x14ac:dyDescent="0.35">
      <c r="G43" s="40"/>
      <c r="H43" s="40"/>
      <c r="I43" s="5"/>
      <c r="J43" s="40"/>
      <c r="K43" s="40"/>
    </row>
    <row r="44" spans="7:11" ht="19.899999999999999" customHeight="1" x14ac:dyDescent="0.35">
      <c r="G44" s="40"/>
      <c r="H44" s="40"/>
      <c r="I44" s="5"/>
      <c r="J44" s="40"/>
      <c r="K44" s="40"/>
    </row>
    <row r="45" spans="7:11" ht="19.899999999999999" customHeight="1" x14ac:dyDescent="0.35">
      <c r="G45" s="40"/>
      <c r="H45" s="40"/>
      <c r="I45" s="5"/>
      <c r="J45" s="40"/>
      <c r="K45" s="40"/>
    </row>
    <row r="46" spans="7:11" ht="19.899999999999999" customHeight="1" x14ac:dyDescent="0.35">
      <c r="G46" s="40"/>
      <c r="H46" s="40"/>
      <c r="I46" s="5"/>
      <c r="J46" s="40"/>
      <c r="K46" s="40"/>
    </row>
    <row r="47" spans="7:11" ht="19.899999999999999" customHeight="1" x14ac:dyDescent="0.35">
      <c r="G47" s="40"/>
      <c r="H47" s="40"/>
      <c r="I47" s="5"/>
      <c r="J47" s="40"/>
      <c r="K47" s="40"/>
    </row>
    <row r="48" spans="7:11" ht="19.899999999999999" customHeight="1" x14ac:dyDescent="0.35">
      <c r="G48" s="40"/>
      <c r="H48" s="40"/>
      <c r="I48" s="5"/>
      <c r="J48" s="40"/>
      <c r="K48" s="40"/>
    </row>
    <row r="49" spans="7:11" ht="19.899999999999999" customHeight="1" x14ac:dyDescent="0.35">
      <c r="G49" s="40"/>
      <c r="H49" s="40"/>
      <c r="I49" s="5"/>
      <c r="J49" s="40"/>
      <c r="K49" s="40"/>
    </row>
    <row r="50" spans="7:11" ht="19.899999999999999" customHeight="1" x14ac:dyDescent="0.35">
      <c r="G50" s="40"/>
      <c r="H50" s="40"/>
      <c r="I50" s="5"/>
      <c r="J50" s="40"/>
      <c r="K50" s="40"/>
    </row>
    <row r="51" spans="7:11" ht="19.899999999999999" customHeight="1" x14ac:dyDescent="0.35">
      <c r="G51" s="40"/>
      <c r="H51" s="40"/>
      <c r="I51" s="5"/>
      <c r="J51" s="40"/>
      <c r="K51" s="40"/>
    </row>
    <row r="52" spans="7:11" ht="19.899999999999999" customHeight="1" x14ac:dyDescent="0.35">
      <c r="G52" s="40"/>
      <c r="H52" s="40"/>
      <c r="I52" s="5"/>
      <c r="J52" s="40"/>
      <c r="K52" s="40"/>
    </row>
    <row r="53" spans="7:11" ht="19.899999999999999" customHeight="1" x14ac:dyDescent="0.35">
      <c r="G53" s="40"/>
      <c r="H53" s="40"/>
      <c r="I53" s="5"/>
      <c r="J53" s="40"/>
      <c r="K53" s="40"/>
    </row>
    <row r="54" spans="7:11" ht="19.899999999999999" customHeight="1" x14ac:dyDescent="0.35">
      <c r="G54" s="40"/>
      <c r="H54" s="40"/>
      <c r="I54" s="5"/>
      <c r="J54" s="40"/>
      <c r="K54" s="40"/>
    </row>
    <row r="55" spans="7:11" ht="19.899999999999999" customHeight="1" x14ac:dyDescent="0.35">
      <c r="G55" s="40"/>
      <c r="H55" s="40"/>
      <c r="I55" s="5"/>
      <c r="J55" s="40"/>
      <c r="K55" s="40"/>
    </row>
    <row r="56" spans="7:11" ht="19.899999999999999" customHeight="1" x14ac:dyDescent="0.35">
      <c r="G56" s="40"/>
      <c r="H56" s="40"/>
      <c r="I56" s="5"/>
      <c r="J56" s="40"/>
      <c r="K56" s="40"/>
    </row>
    <row r="57" spans="7:11" ht="19.899999999999999" customHeight="1" x14ac:dyDescent="0.35">
      <c r="G57" s="40"/>
      <c r="H57" s="40"/>
      <c r="I57" s="5"/>
      <c r="J57" s="40"/>
      <c r="K57" s="40"/>
    </row>
    <row r="58" spans="7:11" ht="19.899999999999999" customHeight="1" x14ac:dyDescent="0.35">
      <c r="G58" s="40"/>
      <c r="H58" s="40"/>
      <c r="I58" s="5"/>
      <c r="J58" s="40"/>
      <c r="K58" s="40"/>
    </row>
    <row r="59" spans="7:11" ht="19.899999999999999" customHeight="1" x14ac:dyDescent="0.35">
      <c r="G59" s="40"/>
      <c r="H59" s="40"/>
      <c r="I59" s="5"/>
      <c r="J59" s="40"/>
      <c r="K59" s="40"/>
    </row>
    <row r="60" spans="7:11" ht="19.899999999999999" customHeight="1" x14ac:dyDescent="0.35">
      <c r="G60" s="40"/>
      <c r="H60" s="40"/>
      <c r="I60" s="5"/>
      <c r="J60" s="40"/>
      <c r="K60" s="40"/>
    </row>
    <row r="61" spans="7:11" ht="19.899999999999999" customHeight="1" x14ac:dyDescent="0.35">
      <c r="G61" s="40"/>
      <c r="H61" s="40"/>
      <c r="I61" s="5"/>
      <c r="J61" s="40"/>
      <c r="K61" s="40"/>
    </row>
    <row r="62" spans="7:11" ht="19.899999999999999" customHeight="1" x14ac:dyDescent="0.35">
      <c r="G62" s="40"/>
      <c r="H62" s="40"/>
      <c r="I62" s="5"/>
      <c r="J62" s="40"/>
      <c r="K62" s="40"/>
    </row>
    <row r="63" spans="7:11" ht="19.899999999999999" customHeight="1" x14ac:dyDescent="0.35">
      <c r="G63" s="40"/>
      <c r="H63" s="40"/>
      <c r="I63" s="5"/>
      <c r="J63" s="40"/>
      <c r="K63" s="40"/>
    </row>
    <row r="64" spans="7:11" ht="19.899999999999999" customHeight="1" x14ac:dyDescent="0.35">
      <c r="G64" s="40"/>
      <c r="H64" s="40"/>
      <c r="I64" s="5"/>
      <c r="J64" s="40"/>
      <c r="K64" s="40"/>
    </row>
    <row r="65" spans="7:11" ht="19.899999999999999" customHeight="1" x14ac:dyDescent="0.35">
      <c r="G65" s="40"/>
      <c r="H65" s="40"/>
      <c r="I65" s="5"/>
      <c r="J65" s="40"/>
      <c r="K65" s="40"/>
    </row>
    <row r="66" spans="7:11" ht="19.899999999999999" customHeight="1" x14ac:dyDescent="0.35">
      <c r="G66" s="40"/>
      <c r="H66" s="40"/>
      <c r="I66" s="5"/>
      <c r="J66" s="40"/>
      <c r="K66" s="40"/>
    </row>
    <row r="67" spans="7:11" ht="19.899999999999999" customHeight="1" x14ac:dyDescent="0.35">
      <c r="G67" s="40"/>
      <c r="H67" s="40"/>
      <c r="I67" s="5"/>
      <c r="J67" s="40"/>
      <c r="K67" s="40"/>
    </row>
    <row r="68" spans="7:11" ht="19.899999999999999" customHeight="1" x14ac:dyDescent="0.35">
      <c r="G68" s="40"/>
      <c r="H68" s="40"/>
      <c r="I68" s="5"/>
      <c r="J68" s="40"/>
      <c r="K68" s="40"/>
    </row>
    <row r="69" spans="7:11" ht="19.899999999999999" customHeight="1" x14ac:dyDescent="0.35">
      <c r="G69" s="40"/>
      <c r="H69" s="40"/>
      <c r="I69" s="5"/>
      <c r="J69" s="40"/>
      <c r="K69" s="40"/>
    </row>
    <row r="70" spans="7:11" ht="19.899999999999999" customHeight="1" x14ac:dyDescent="0.35">
      <c r="G70" s="40"/>
      <c r="H70" s="40"/>
      <c r="I70" s="5"/>
      <c r="J70" s="40"/>
      <c r="K70" s="40"/>
    </row>
    <row r="71" spans="7:11" ht="19.899999999999999" customHeight="1" x14ac:dyDescent="0.35">
      <c r="G71" s="40"/>
      <c r="H71" s="40"/>
      <c r="I71" s="5"/>
      <c r="J71" s="40"/>
      <c r="K71" s="40"/>
    </row>
    <row r="72" spans="7:11" ht="19.899999999999999" customHeight="1" x14ac:dyDescent="0.35">
      <c r="G72" s="40"/>
      <c r="H72" s="40"/>
      <c r="I72" s="5"/>
      <c r="J72" s="40"/>
      <c r="K72" s="40"/>
    </row>
    <row r="73" spans="7:11" ht="19.899999999999999" customHeight="1" x14ac:dyDescent="0.35">
      <c r="G73" s="40"/>
      <c r="H73" s="40"/>
      <c r="I73" s="5"/>
      <c r="J73" s="40"/>
      <c r="K73" s="40"/>
    </row>
    <row r="74" spans="7:11" ht="19.899999999999999" customHeight="1" x14ac:dyDescent="0.35">
      <c r="G74" s="40"/>
      <c r="H74" s="40"/>
      <c r="I74" s="5"/>
      <c r="J74" s="40"/>
      <c r="K74" s="40"/>
    </row>
    <row r="75" spans="7:11" ht="19.899999999999999" customHeight="1" x14ac:dyDescent="0.35">
      <c r="G75" s="40"/>
      <c r="H75" s="40"/>
      <c r="I75" s="5"/>
      <c r="J75" s="40"/>
      <c r="K75" s="40"/>
    </row>
    <row r="76" spans="7:11" ht="19.899999999999999" customHeight="1" x14ac:dyDescent="0.35">
      <c r="G76" s="40"/>
      <c r="H76" s="40"/>
      <c r="I76" s="5"/>
      <c r="J76" s="40"/>
      <c r="K76" s="40"/>
    </row>
    <row r="77" spans="7:11" ht="19.899999999999999" customHeight="1" x14ac:dyDescent="0.35">
      <c r="G77" s="40"/>
      <c r="H77" s="40"/>
      <c r="I77" s="5"/>
      <c r="J77" s="40"/>
      <c r="K77" s="40"/>
    </row>
    <row r="78" spans="7:11" ht="19.899999999999999" customHeight="1" x14ac:dyDescent="0.35">
      <c r="G78" s="40"/>
      <c r="H78" s="40"/>
      <c r="I78" s="5"/>
      <c r="J78" s="40"/>
      <c r="K78" s="40"/>
    </row>
    <row r="79" spans="7:11" ht="19.899999999999999" customHeight="1" x14ac:dyDescent="0.35">
      <c r="G79" s="40"/>
      <c r="H79" s="40"/>
      <c r="I79" s="5"/>
      <c r="J79" s="40"/>
      <c r="K79" s="40"/>
    </row>
    <row r="80" spans="7:11" ht="19.899999999999999" customHeight="1" x14ac:dyDescent="0.35">
      <c r="G80" s="40"/>
      <c r="H80" s="40"/>
      <c r="I80" s="5"/>
      <c r="J80" s="40"/>
      <c r="K80" s="40"/>
    </row>
    <row r="81" spans="7:11" ht="19.899999999999999" customHeight="1" x14ac:dyDescent="0.35">
      <c r="G81" s="40"/>
      <c r="H81" s="40"/>
      <c r="I81" s="5"/>
      <c r="J81" s="40"/>
      <c r="K81" s="40"/>
    </row>
    <row r="82" spans="7:11" ht="19.899999999999999" customHeight="1" x14ac:dyDescent="0.35">
      <c r="G82" s="40"/>
      <c r="H82" s="40"/>
      <c r="I82" s="5"/>
      <c r="J82" s="40"/>
      <c r="K82" s="40"/>
    </row>
    <row r="83" spans="7:11" ht="19.899999999999999" customHeight="1" x14ac:dyDescent="0.35">
      <c r="G83" s="40"/>
      <c r="H83" s="40"/>
      <c r="I83" s="5"/>
      <c r="J83" s="40"/>
      <c r="K83" s="40"/>
    </row>
    <row r="84" spans="7:11" ht="19.899999999999999" customHeight="1" x14ac:dyDescent="0.35">
      <c r="G84" s="40"/>
      <c r="H84" s="40"/>
      <c r="I84" s="5"/>
      <c r="J84" s="40"/>
      <c r="K84" s="40"/>
    </row>
    <row r="85" spans="7:11" ht="19.899999999999999" customHeight="1" x14ac:dyDescent="0.35">
      <c r="G85" s="40"/>
      <c r="H85" s="40"/>
      <c r="I85" s="5"/>
      <c r="J85" s="40"/>
      <c r="K85" s="40"/>
    </row>
    <row r="86" spans="7:11" ht="19.899999999999999" customHeight="1" x14ac:dyDescent="0.35">
      <c r="G86" s="40"/>
      <c r="H86" s="40"/>
      <c r="I86" s="5"/>
      <c r="J86" s="40"/>
      <c r="K86" s="40"/>
    </row>
    <row r="87" spans="7:11" ht="19.899999999999999" customHeight="1" x14ac:dyDescent="0.35">
      <c r="G87" s="40"/>
      <c r="H87" s="40"/>
      <c r="I87" s="5"/>
      <c r="J87" s="40"/>
      <c r="K87" s="40"/>
    </row>
    <row r="88" spans="7:11" ht="19.899999999999999" customHeight="1" x14ac:dyDescent="0.35">
      <c r="G88" s="40"/>
      <c r="H88" s="40"/>
      <c r="I88" s="5"/>
      <c r="J88" s="40"/>
      <c r="K88" s="40"/>
    </row>
    <row r="89" spans="7:11" ht="19.899999999999999" customHeight="1" x14ac:dyDescent="0.35">
      <c r="G89" s="40"/>
      <c r="H89" s="40"/>
      <c r="I89" s="5"/>
      <c r="J89" s="40"/>
      <c r="K89" s="40"/>
    </row>
    <row r="90" spans="7:11" ht="19.899999999999999" customHeight="1" x14ac:dyDescent="0.35">
      <c r="G90" s="40"/>
      <c r="H90" s="40"/>
      <c r="I90" s="5"/>
      <c r="J90" s="40"/>
      <c r="K90" s="40"/>
    </row>
    <row r="91" spans="7:11" ht="19.899999999999999" customHeight="1" x14ac:dyDescent="0.35">
      <c r="G91" s="40"/>
      <c r="H91" s="40"/>
      <c r="I91" s="5"/>
      <c r="J91" s="40"/>
      <c r="K91" s="40"/>
    </row>
    <row r="92" spans="7:11" ht="19.899999999999999" customHeight="1" x14ac:dyDescent="0.35">
      <c r="G92" s="40"/>
      <c r="H92" s="40"/>
      <c r="I92" s="5"/>
      <c r="J92" s="40"/>
      <c r="K92" s="40"/>
    </row>
    <row r="93" spans="7:11" ht="19.899999999999999" customHeight="1" x14ac:dyDescent="0.35">
      <c r="G93" s="40"/>
      <c r="H93" s="40"/>
      <c r="I93" s="5"/>
      <c r="J93" s="40"/>
      <c r="K93" s="40"/>
    </row>
    <row r="94" spans="7:11" ht="19.899999999999999" customHeight="1" x14ac:dyDescent="0.35">
      <c r="G94" s="40"/>
      <c r="H94" s="40"/>
      <c r="I94" s="5"/>
      <c r="J94" s="40"/>
      <c r="K94" s="40"/>
    </row>
    <row r="95" spans="7:11" ht="19.899999999999999" customHeight="1" x14ac:dyDescent="0.35">
      <c r="G95" s="40"/>
      <c r="H95" s="40"/>
      <c r="I95" s="5"/>
      <c r="J95" s="40"/>
      <c r="K95" s="40"/>
    </row>
    <row r="96" spans="7:11" ht="19.899999999999999" customHeight="1" x14ac:dyDescent="0.35">
      <c r="G96" s="40"/>
      <c r="H96" s="40"/>
      <c r="I96" s="5"/>
      <c r="J96" s="40"/>
      <c r="K96" s="40"/>
    </row>
    <row r="97" spans="7:11" ht="19.899999999999999" customHeight="1" x14ac:dyDescent="0.35">
      <c r="G97" s="40"/>
      <c r="H97" s="40"/>
      <c r="I97" s="5"/>
      <c r="J97" s="40"/>
      <c r="K97" s="40"/>
    </row>
    <row r="98" spans="7:11" ht="19.899999999999999" customHeight="1" x14ac:dyDescent="0.35">
      <c r="G98" s="40"/>
      <c r="H98" s="40"/>
      <c r="I98" s="5"/>
      <c r="J98" s="40"/>
      <c r="K98" s="40"/>
    </row>
    <row r="99" spans="7:11" ht="19.899999999999999" customHeight="1" x14ac:dyDescent="0.35">
      <c r="G99" s="40"/>
      <c r="H99" s="40"/>
      <c r="I99" s="5"/>
      <c r="J99" s="40"/>
      <c r="K99" s="40"/>
    </row>
    <row r="100" spans="7:11" ht="19.899999999999999" customHeight="1" x14ac:dyDescent="0.35">
      <c r="G100" s="40"/>
      <c r="H100" s="40"/>
      <c r="I100" s="5"/>
      <c r="J100" s="40"/>
      <c r="K100" s="40"/>
    </row>
    <row r="101" spans="7:11" ht="19.899999999999999" customHeight="1" x14ac:dyDescent="0.35">
      <c r="G101" s="40"/>
      <c r="H101" s="40"/>
      <c r="I101" s="5"/>
      <c r="J101" s="40"/>
      <c r="K101" s="40"/>
    </row>
    <row r="102" spans="7:11" ht="19.899999999999999" customHeight="1" x14ac:dyDescent="0.35">
      <c r="G102" s="40"/>
      <c r="H102" s="40"/>
      <c r="I102" s="5"/>
      <c r="J102" s="40"/>
      <c r="K102" s="40"/>
    </row>
    <row r="103" spans="7:11" ht="19.899999999999999" customHeight="1" x14ac:dyDescent="0.35">
      <c r="G103" s="40"/>
      <c r="H103" s="40"/>
      <c r="I103" s="5"/>
      <c r="J103" s="40"/>
      <c r="K103" s="40"/>
    </row>
    <row r="104" spans="7:11" ht="19.899999999999999" customHeight="1" x14ac:dyDescent="0.35">
      <c r="G104" s="40"/>
      <c r="H104" s="40"/>
      <c r="I104" s="5"/>
      <c r="J104" s="40"/>
      <c r="K104" s="40"/>
    </row>
    <row r="105" spans="7:11" ht="19.899999999999999" customHeight="1" x14ac:dyDescent="0.35">
      <c r="G105" s="40"/>
      <c r="H105" s="40"/>
      <c r="I105" s="5"/>
      <c r="J105" s="40"/>
      <c r="K105" s="40"/>
    </row>
    <row r="106" spans="7:11" ht="19.899999999999999" customHeight="1" x14ac:dyDescent="0.35">
      <c r="G106" s="40"/>
      <c r="H106" s="40"/>
      <c r="I106" s="5"/>
      <c r="J106" s="40"/>
      <c r="K106" s="40"/>
    </row>
    <row r="107" spans="7:11" ht="19.899999999999999" customHeight="1" x14ac:dyDescent="0.35">
      <c r="G107" s="40"/>
      <c r="H107" s="40"/>
      <c r="I107" s="5"/>
      <c r="J107" s="40"/>
      <c r="K107" s="40"/>
    </row>
    <row r="108" spans="7:11" ht="19.899999999999999" customHeight="1" x14ac:dyDescent="0.35">
      <c r="G108" s="40"/>
      <c r="H108" s="40"/>
      <c r="I108" s="5"/>
      <c r="J108" s="40"/>
      <c r="K108" s="40"/>
    </row>
    <row r="109" spans="7:11" ht="19.899999999999999" customHeight="1" x14ac:dyDescent="0.35">
      <c r="G109" s="40"/>
      <c r="H109" s="40"/>
      <c r="I109" s="5"/>
      <c r="J109" s="40"/>
      <c r="K109" s="40"/>
    </row>
  </sheetData>
  <printOptions horizontalCentered="1"/>
  <pageMargins left="0.70866141732283472" right="0.51181102362204722" top="0.74803149606299213" bottom="0.55118110236220474" header="0.31496062992125984" footer="0.31496062992125984"/>
  <pageSetup paperSize="9" orientation="portrait" verticalDpi="4294967293" r:id="rId1"/>
  <headerFooter>
    <oddHeader>&amp;LQUÍMICOS&amp;R"El Origen"</oddHeader>
    <oddFooter>&amp;R&amp;D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7030A0"/>
  </sheetPr>
  <dimension ref="A1:AA109"/>
  <sheetViews>
    <sheetView zoomScaleNormal="100" workbookViewId="0">
      <selection activeCell="M5" sqref="M5:M10"/>
    </sheetView>
  </sheetViews>
  <sheetFormatPr baseColWidth="10" defaultColWidth="11.5703125" defaultRowHeight="19.899999999999999" customHeight="1" x14ac:dyDescent="0.35"/>
  <cols>
    <col min="1" max="1" width="5.85546875" style="5" customWidth="1"/>
    <col min="2" max="2" width="7.5703125" style="5" customWidth="1"/>
    <col min="3" max="3" width="50.7109375" style="5" customWidth="1"/>
    <col min="4" max="5" width="15.7109375" style="23" customWidth="1"/>
    <col min="6" max="6" width="1.7109375" style="5" customWidth="1"/>
    <col min="7" max="7" width="16.85546875" style="64" hidden="1" customWidth="1"/>
    <col min="8" max="8" width="14.28515625" style="64" hidden="1" customWidth="1"/>
    <col min="9" max="9" width="1.7109375" hidden="1" customWidth="1"/>
    <col min="10" max="10" width="16.85546875" style="64" hidden="1" customWidth="1"/>
    <col min="11" max="11" width="14.28515625" style="64" hidden="1" customWidth="1"/>
    <col min="12" max="12" width="1.7109375" hidden="1" customWidth="1"/>
    <col min="13" max="13" width="12" style="146" customWidth="1"/>
    <col min="14" max="14" width="1.7109375" customWidth="1"/>
    <col min="15" max="15" width="12" style="146" customWidth="1"/>
    <col min="16" max="16" width="1.7109375" customWidth="1"/>
    <col min="17" max="17" width="12" style="146" customWidth="1"/>
    <col min="18" max="18" width="1.7109375" customWidth="1"/>
    <col min="19" max="19" width="12" style="146" customWidth="1"/>
    <col min="20" max="20" width="1.7109375" customWidth="1"/>
    <col min="21" max="21" width="12" style="63" customWidth="1"/>
    <col min="22" max="22" width="1.7109375" customWidth="1"/>
    <col min="23" max="26" width="11.5703125" style="5"/>
    <col min="27" max="27" width="11.5703125" style="5" customWidth="1"/>
    <col min="28" max="16384" width="11.5703125" style="5"/>
  </cols>
  <sheetData>
    <row r="1" spans="1:22" ht="19.899999999999999" customHeight="1" x14ac:dyDescent="0.35">
      <c r="C1" s="65" t="s">
        <v>209</v>
      </c>
      <c r="D1" s="35"/>
      <c r="E1" s="35"/>
      <c r="F1" s="1"/>
      <c r="G1" s="293" t="s">
        <v>507</v>
      </c>
      <c r="H1" s="56"/>
      <c r="I1" s="33"/>
      <c r="J1" s="61"/>
      <c r="K1" s="61"/>
      <c r="L1" s="33"/>
      <c r="M1" s="243">
        <v>45325</v>
      </c>
      <c r="N1" s="33"/>
      <c r="O1" s="243">
        <v>45268</v>
      </c>
      <c r="P1" s="33"/>
      <c r="Q1" s="243">
        <v>45230</v>
      </c>
      <c r="R1" s="33"/>
      <c r="S1" s="216">
        <v>45155</v>
      </c>
      <c r="T1" s="33"/>
      <c r="U1" s="62"/>
      <c r="V1" s="33"/>
    </row>
    <row r="2" spans="1:22" ht="19.899999999999999" customHeight="1" thickBot="1" x14ac:dyDescent="0.4">
      <c r="A2" s="3" t="s">
        <v>19</v>
      </c>
      <c r="F2" s="1"/>
      <c r="G2" s="57" t="s">
        <v>39</v>
      </c>
      <c r="H2" s="57" t="s">
        <v>173</v>
      </c>
      <c r="I2" s="37"/>
      <c r="J2" s="57" t="s">
        <v>39</v>
      </c>
      <c r="K2" s="57" t="s">
        <v>173</v>
      </c>
      <c r="L2" s="37"/>
      <c r="M2" s="294" t="s">
        <v>514</v>
      </c>
      <c r="N2" s="37"/>
      <c r="O2" s="294" t="s">
        <v>414</v>
      </c>
      <c r="P2" s="295"/>
      <c r="Q2" s="294" t="s">
        <v>385</v>
      </c>
      <c r="R2" s="295"/>
      <c r="S2" s="296" t="s">
        <v>174</v>
      </c>
      <c r="T2" s="37"/>
      <c r="U2" s="46" t="s">
        <v>174</v>
      </c>
      <c r="V2" s="36"/>
    </row>
    <row r="3" spans="1:22" ht="19.899999999999999" customHeight="1" thickBot="1" x14ac:dyDescent="0.4">
      <c r="A3" s="5" t="s">
        <v>37</v>
      </c>
      <c r="B3" s="5">
        <v>4771</v>
      </c>
      <c r="C3" s="302" t="s">
        <v>9</v>
      </c>
      <c r="D3" s="298"/>
      <c r="E3" s="299"/>
      <c r="F3" s="1"/>
      <c r="G3" s="58">
        <v>1</v>
      </c>
      <c r="H3" s="59">
        <v>1</v>
      </c>
      <c r="I3" s="38"/>
      <c r="J3" s="58">
        <v>2</v>
      </c>
      <c r="K3" s="59">
        <v>1.4</v>
      </c>
      <c r="L3" s="38"/>
      <c r="M3" s="219"/>
      <c r="N3" s="38"/>
      <c r="O3" s="219"/>
      <c r="P3" s="38"/>
      <c r="Q3" s="219"/>
      <c r="R3" s="38"/>
      <c r="S3" s="149">
        <v>0.25</v>
      </c>
      <c r="T3" s="38"/>
      <c r="U3" s="39" t="s">
        <v>176</v>
      </c>
      <c r="V3" s="41"/>
    </row>
    <row r="4" spans="1:22" ht="19.899999999999999" hidden="1" customHeight="1" x14ac:dyDescent="0.35">
      <c r="C4" s="300"/>
      <c r="D4" s="94"/>
      <c r="E4" s="301"/>
      <c r="G4" s="76"/>
      <c r="H4" s="76"/>
      <c r="I4" s="77"/>
      <c r="J4" s="76"/>
      <c r="K4" s="76"/>
      <c r="L4" s="77"/>
      <c r="M4" s="220"/>
      <c r="N4" s="77"/>
      <c r="O4" s="220"/>
      <c r="P4" s="77"/>
      <c r="Q4" s="220"/>
      <c r="R4" s="77"/>
      <c r="T4" s="77"/>
      <c r="U4" s="78"/>
      <c r="V4" s="79"/>
    </row>
    <row r="5" spans="1:22" ht="19.899999999999999" customHeight="1" x14ac:dyDescent="0.35">
      <c r="A5" s="5" t="s">
        <v>37</v>
      </c>
      <c r="C5" s="85" t="s">
        <v>311</v>
      </c>
      <c r="D5" s="96">
        <f t="shared" ref="D5:E10" si="0">G5</f>
        <v>7050</v>
      </c>
      <c r="E5" s="97">
        <f t="shared" si="0"/>
        <v>4950</v>
      </c>
      <c r="F5" s="1"/>
      <c r="G5" s="60">
        <f t="shared" ref="G5:H10" si="1">MROUND(J5+25,50)</f>
        <v>7050</v>
      </c>
      <c r="H5" s="60">
        <f t="shared" si="1"/>
        <v>4950</v>
      </c>
      <c r="I5" s="1"/>
      <c r="J5" s="60">
        <f t="shared" ref="J5:J10" si="2">M5*$J$3</f>
        <v>7000</v>
      </c>
      <c r="K5" s="60">
        <f t="shared" ref="K5:K10" si="3">M5*$K$3</f>
        <v>4900</v>
      </c>
      <c r="L5" s="1"/>
      <c r="M5" s="221">
        <v>3500</v>
      </c>
      <c r="N5" s="1"/>
      <c r="O5" s="221">
        <v>1237.5</v>
      </c>
      <c r="P5" s="1"/>
      <c r="Q5" s="221">
        <v>900</v>
      </c>
      <c r="R5" s="1"/>
      <c r="S5" s="144">
        <v>737.5</v>
      </c>
      <c r="T5" s="1"/>
      <c r="U5" s="62">
        <v>590</v>
      </c>
      <c r="V5" s="45"/>
    </row>
    <row r="6" spans="1:22" ht="19.899999999999999" customHeight="1" x14ac:dyDescent="0.35">
      <c r="A6" s="5" t="s">
        <v>37</v>
      </c>
      <c r="C6" s="85" t="s">
        <v>310</v>
      </c>
      <c r="D6" s="96">
        <f t="shared" si="0"/>
        <v>3650</v>
      </c>
      <c r="E6" s="97">
        <f t="shared" si="0"/>
        <v>2550</v>
      </c>
      <c r="F6" s="1"/>
      <c r="G6" s="60">
        <f t="shared" si="1"/>
        <v>3650</v>
      </c>
      <c r="H6" s="60">
        <f t="shared" si="1"/>
        <v>2550</v>
      </c>
      <c r="I6" s="1"/>
      <c r="J6" s="60">
        <f t="shared" si="2"/>
        <v>3600</v>
      </c>
      <c r="K6" s="60">
        <f t="shared" si="3"/>
        <v>2520</v>
      </c>
      <c r="L6" s="1"/>
      <c r="M6" s="221">
        <v>1800</v>
      </c>
      <c r="N6" s="1"/>
      <c r="O6" s="221">
        <v>1000</v>
      </c>
      <c r="P6" s="1"/>
      <c r="Q6" s="221">
        <v>690</v>
      </c>
      <c r="R6" s="1"/>
      <c r="S6" s="144">
        <v>487.5</v>
      </c>
      <c r="T6" s="1"/>
      <c r="U6" s="62">
        <v>390</v>
      </c>
      <c r="V6" s="45"/>
    </row>
    <row r="7" spans="1:22" ht="19.899999999999999" customHeight="1" x14ac:dyDescent="0.35">
      <c r="A7" s="5" t="s">
        <v>37</v>
      </c>
      <c r="C7" s="85" t="s">
        <v>312</v>
      </c>
      <c r="D7" s="96">
        <f t="shared" si="0"/>
        <v>5250</v>
      </c>
      <c r="E7" s="97">
        <f t="shared" si="0"/>
        <v>3650</v>
      </c>
      <c r="F7" s="1"/>
      <c r="G7" s="60">
        <f t="shared" si="1"/>
        <v>5250</v>
      </c>
      <c r="H7" s="60">
        <f t="shared" si="1"/>
        <v>3650</v>
      </c>
      <c r="I7" s="1"/>
      <c r="J7" s="60">
        <f t="shared" si="2"/>
        <v>5200</v>
      </c>
      <c r="K7" s="60">
        <f t="shared" si="3"/>
        <v>3639.9999999999995</v>
      </c>
      <c r="L7" s="1"/>
      <c r="M7" s="221">
        <v>2600</v>
      </c>
      <c r="N7" s="1"/>
      <c r="O7" s="221">
        <v>1650</v>
      </c>
      <c r="P7" s="1"/>
      <c r="Q7" s="221">
        <v>1150</v>
      </c>
      <c r="R7" s="1"/>
      <c r="S7" s="144">
        <v>787.5</v>
      </c>
      <c r="T7" s="1"/>
      <c r="U7" s="62">
        <v>630</v>
      </c>
      <c r="V7" s="45"/>
    </row>
    <row r="8" spans="1:22" ht="19.899999999999999" customHeight="1" x14ac:dyDescent="0.35">
      <c r="A8" s="5" t="s">
        <v>37</v>
      </c>
      <c r="C8" s="85" t="s">
        <v>515</v>
      </c>
      <c r="D8" s="96">
        <f t="shared" si="0"/>
        <v>17850</v>
      </c>
      <c r="E8" s="97">
        <f t="shared" si="0"/>
        <v>12500</v>
      </c>
      <c r="F8" s="1"/>
      <c r="G8" s="60">
        <f t="shared" si="1"/>
        <v>17850</v>
      </c>
      <c r="H8" s="60">
        <f t="shared" si="1"/>
        <v>12500</v>
      </c>
      <c r="I8" s="1"/>
      <c r="J8" s="60">
        <f t="shared" si="2"/>
        <v>17800</v>
      </c>
      <c r="K8" s="60">
        <f t="shared" si="3"/>
        <v>12460</v>
      </c>
      <c r="L8" s="33"/>
      <c r="M8" s="221">
        <v>8900</v>
      </c>
      <c r="N8" s="33"/>
      <c r="O8" s="221">
        <v>4625</v>
      </c>
      <c r="P8" s="33"/>
      <c r="Q8" s="221">
        <v>3500</v>
      </c>
      <c r="R8" s="33"/>
      <c r="S8" s="144">
        <v>2625</v>
      </c>
      <c r="T8" s="33"/>
      <c r="U8" s="62">
        <v>2100</v>
      </c>
      <c r="V8" s="33"/>
    </row>
    <row r="9" spans="1:22" ht="19.899999999999999" customHeight="1" x14ac:dyDescent="0.35">
      <c r="A9" s="5" t="s">
        <v>37</v>
      </c>
      <c r="C9" s="87" t="s">
        <v>15</v>
      </c>
      <c r="D9" s="96">
        <f t="shared" si="0"/>
        <v>7850</v>
      </c>
      <c r="E9" s="97">
        <f t="shared" si="0"/>
        <v>5500</v>
      </c>
      <c r="F9" s="1"/>
      <c r="G9" s="60">
        <f t="shared" si="1"/>
        <v>7850</v>
      </c>
      <c r="H9" s="60">
        <f t="shared" si="1"/>
        <v>5500</v>
      </c>
      <c r="I9" s="1"/>
      <c r="J9" s="60">
        <f t="shared" si="2"/>
        <v>7800</v>
      </c>
      <c r="K9" s="60">
        <f t="shared" si="3"/>
        <v>5460</v>
      </c>
      <c r="L9" s="33"/>
      <c r="M9" s="221">
        <v>3900</v>
      </c>
      <c r="N9" s="33"/>
      <c r="O9" s="221">
        <v>2487.5</v>
      </c>
      <c r="P9" s="33"/>
      <c r="Q9" s="221">
        <v>1800</v>
      </c>
      <c r="R9" s="33"/>
      <c r="S9" s="144">
        <v>1500</v>
      </c>
      <c r="T9" s="33"/>
      <c r="U9" s="62">
        <v>1200</v>
      </c>
      <c r="V9" s="33"/>
    </row>
    <row r="10" spans="1:22" ht="19.899999999999999" customHeight="1" x14ac:dyDescent="0.35">
      <c r="A10" s="5" t="s">
        <v>37</v>
      </c>
      <c r="C10" s="87" t="s">
        <v>313</v>
      </c>
      <c r="D10" s="96">
        <f t="shared" si="0"/>
        <v>7250</v>
      </c>
      <c r="E10" s="97">
        <f t="shared" si="0"/>
        <v>5050</v>
      </c>
      <c r="F10" s="1"/>
      <c r="G10" s="60">
        <f t="shared" si="1"/>
        <v>7250</v>
      </c>
      <c r="H10" s="60">
        <f t="shared" si="1"/>
        <v>5050</v>
      </c>
      <c r="I10" s="1"/>
      <c r="J10" s="60">
        <f t="shared" si="2"/>
        <v>7200</v>
      </c>
      <c r="K10" s="60">
        <f t="shared" si="3"/>
        <v>5040</v>
      </c>
      <c r="L10" s="33"/>
      <c r="M10" s="221">
        <v>3600</v>
      </c>
      <c r="N10" s="33"/>
      <c r="O10" s="221">
        <v>1375</v>
      </c>
      <c r="P10" s="33"/>
      <c r="Q10" s="221">
        <v>1040</v>
      </c>
      <c r="R10" s="33"/>
      <c r="S10" s="144">
        <v>987.5</v>
      </c>
      <c r="T10" s="33"/>
      <c r="U10" s="62">
        <v>790</v>
      </c>
      <c r="V10" s="33"/>
    </row>
    <row r="11" spans="1:22" ht="19.899999999999999" customHeight="1" x14ac:dyDescent="0.35">
      <c r="G11" s="40"/>
      <c r="H11" s="40"/>
      <c r="I11" s="5"/>
      <c r="J11" s="40"/>
      <c r="K11" s="40"/>
    </row>
    <row r="12" spans="1:22" ht="19.899999999999999" customHeight="1" x14ac:dyDescent="0.35">
      <c r="G12" s="40"/>
      <c r="H12" s="40"/>
      <c r="I12" s="5"/>
      <c r="J12" s="40"/>
      <c r="K12" s="40"/>
    </row>
    <row r="13" spans="1:22" ht="19.899999999999999" customHeight="1" x14ac:dyDescent="0.35">
      <c r="G13" s="40"/>
      <c r="H13" s="40"/>
      <c r="I13" s="5"/>
      <c r="J13" s="40"/>
      <c r="K13" s="40"/>
    </row>
    <row r="14" spans="1:22" ht="19.899999999999999" customHeight="1" x14ac:dyDescent="0.35">
      <c r="G14" s="40"/>
      <c r="H14" s="40"/>
      <c r="I14" s="5"/>
      <c r="J14" s="40"/>
      <c r="K14" s="40"/>
    </row>
    <row r="15" spans="1:22" ht="19.899999999999999" customHeight="1" x14ac:dyDescent="0.35">
      <c r="A15" s="5" t="s">
        <v>37</v>
      </c>
      <c r="B15" s="23" t="s">
        <v>413</v>
      </c>
      <c r="C15" s="85" t="s">
        <v>314</v>
      </c>
      <c r="D15" s="96">
        <f>G15</f>
        <v>2000</v>
      </c>
      <c r="E15" s="97">
        <f>H15</f>
        <v>1400</v>
      </c>
      <c r="F15" s="1"/>
      <c r="G15" s="60">
        <f>MROUND(J15+25,50)</f>
        <v>2000</v>
      </c>
      <c r="H15" s="60">
        <f>MROUND(K15+25,50)</f>
        <v>1400</v>
      </c>
      <c r="I15" s="1"/>
      <c r="J15" s="60">
        <f>M15*$J$3</f>
        <v>1975</v>
      </c>
      <c r="K15" s="60">
        <f>M15*$K$3</f>
        <v>1382.5</v>
      </c>
      <c r="L15" s="1"/>
      <c r="M15" s="221">
        <v>987.5</v>
      </c>
      <c r="N15" s="1"/>
      <c r="O15" s="221">
        <v>987.5</v>
      </c>
      <c r="P15" s="1"/>
      <c r="Q15" s="221">
        <v>650</v>
      </c>
      <c r="R15" s="1"/>
      <c r="S15" s="144">
        <v>612.5</v>
      </c>
      <c r="T15" s="1"/>
      <c r="U15" s="62">
        <v>490</v>
      </c>
      <c r="V15" s="45"/>
    </row>
    <row r="16" spans="1:22" ht="19.899999999999999" customHeight="1" x14ac:dyDescent="0.35">
      <c r="A16" s="5" t="s">
        <v>37</v>
      </c>
      <c r="B16" s="23" t="s">
        <v>413</v>
      </c>
      <c r="C16" s="85" t="s">
        <v>516</v>
      </c>
      <c r="D16" s="96">
        <f>G16</f>
        <v>3050</v>
      </c>
      <c r="E16" s="97">
        <f>H16</f>
        <v>2150</v>
      </c>
      <c r="F16" s="1"/>
      <c r="G16" s="60">
        <f>MROUND(J16+25,50)</f>
        <v>3050</v>
      </c>
      <c r="H16" s="60">
        <f>MROUND(K16+25,50)</f>
        <v>2150</v>
      </c>
      <c r="I16" s="1"/>
      <c r="J16" s="60">
        <f>M16*$J$3</f>
        <v>3037.5</v>
      </c>
      <c r="K16" s="60">
        <f>M16*$K$3</f>
        <v>2126.25</v>
      </c>
      <c r="L16" s="1"/>
      <c r="M16" s="221">
        <v>1518.75</v>
      </c>
      <c r="N16" s="1"/>
      <c r="O16" s="221">
        <v>1518.75</v>
      </c>
      <c r="P16" s="1"/>
      <c r="Q16" s="221">
        <v>1030</v>
      </c>
      <c r="R16" s="1"/>
      <c r="S16" s="144">
        <v>812.5</v>
      </c>
      <c r="T16" s="1"/>
      <c r="U16" s="62">
        <v>650</v>
      </c>
      <c r="V16" s="45"/>
    </row>
    <row r="17" spans="1:27" customFormat="1" ht="19.899999999999999" customHeight="1" x14ac:dyDescent="0.35">
      <c r="A17" s="5"/>
      <c r="B17" s="5"/>
      <c r="C17" s="5"/>
      <c r="D17" s="23"/>
      <c r="E17" s="23"/>
      <c r="F17" s="5"/>
      <c r="G17" s="40"/>
      <c r="H17" s="40"/>
      <c r="I17" s="5"/>
      <c r="J17" s="40"/>
      <c r="K17" s="40"/>
      <c r="M17" s="146"/>
      <c r="O17" s="146"/>
      <c r="Q17" s="146"/>
      <c r="S17" s="146"/>
      <c r="U17" s="63"/>
      <c r="W17" s="5"/>
      <c r="X17" s="5"/>
      <c r="Y17" s="5"/>
      <c r="Z17" s="5"/>
      <c r="AA17" s="5"/>
    </row>
    <row r="18" spans="1:27" customFormat="1" ht="19.899999999999999" customHeight="1" x14ac:dyDescent="0.35">
      <c r="A18" s="5"/>
      <c r="B18" s="5"/>
      <c r="C18" s="5"/>
      <c r="D18" s="23"/>
      <c r="E18" s="23"/>
      <c r="F18" s="5"/>
      <c r="G18" s="40"/>
      <c r="H18" s="40"/>
      <c r="I18" s="5"/>
      <c r="J18" s="40"/>
      <c r="K18" s="40"/>
      <c r="M18" s="146"/>
      <c r="O18" s="146"/>
      <c r="Q18" s="146"/>
      <c r="S18" s="146"/>
      <c r="U18" s="63"/>
      <c r="W18" s="5"/>
      <c r="X18" s="5"/>
      <c r="Y18" s="5"/>
      <c r="Z18" s="5"/>
      <c r="AA18" s="5"/>
    </row>
    <row r="19" spans="1:27" customFormat="1" ht="19.899999999999999" customHeight="1" x14ac:dyDescent="0.35">
      <c r="A19" s="5"/>
      <c r="B19" s="5"/>
      <c r="C19" s="5"/>
      <c r="D19" s="23"/>
      <c r="E19" s="23"/>
      <c r="F19" s="5"/>
      <c r="G19" s="40"/>
      <c r="H19" s="40"/>
      <c r="I19" s="5"/>
      <c r="J19" s="40"/>
      <c r="K19" s="40"/>
      <c r="M19" s="146"/>
      <c r="O19" s="146"/>
      <c r="Q19" s="146"/>
      <c r="S19" s="146"/>
      <c r="U19" s="63"/>
      <c r="W19" s="5"/>
      <c r="X19" s="5"/>
      <c r="Y19" s="5"/>
      <c r="Z19" s="5"/>
      <c r="AA19" s="5"/>
    </row>
    <row r="20" spans="1:27" customFormat="1" ht="19.899999999999999" customHeight="1" x14ac:dyDescent="0.35">
      <c r="A20" s="5"/>
      <c r="B20" s="5"/>
      <c r="C20" s="5"/>
      <c r="D20" s="23"/>
      <c r="E20" s="23"/>
      <c r="F20" s="5"/>
      <c r="G20" s="40"/>
      <c r="H20" s="40"/>
      <c r="I20" s="5"/>
      <c r="J20" s="40"/>
      <c r="K20" s="40"/>
      <c r="M20" s="146"/>
      <c r="O20" s="146"/>
      <c r="Q20" s="146"/>
      <c r="S20" s="146"/>
      <c r="U20" s="63"/>
      <c r="W20" s="5"/>
      <c r="X20" s="5"/>
      <c r="Y20" s="5"/>
      <c r="Z20" s="5"/>
      <c r="AA20" s="5"/>
    </row>
    <row r="21" spans="1:27" customFormat="1" ht="19.899999999999999" customHeight="1" x14ac:dyDescent="0.35">
      <c r="A21" s="5"/>
      <c r="B21" s="5"/>
      <c r="C21" s="5"/>
      <c r="D21" s="23"/>
      <c r="E21" s="23"/>
      <c r="F21" s="5"/>
      <c r="G21" s="40"/>
      <c r="H21" s="40"/>
      <c r="I21" s="5"/>
      <c r="J21" s="40"/>
      <c r="K21" s="40"/>
      <c r="M21" s="146"/>
      <c r="O21" s="146"/>
      <c r="Q21" s="146"/>
      <c r="S21" s="146"/>
      <c r="U21" s="63"/>
      <c r="W21" s="5"/>
      <c r="X21" s="5"/>
      <c r="Y21" s="5"/>
      <c r="Z21" s="5"/>
      <c r="AA21" s="5"/>
    </row>
    <row r="22" spans="1:27" customFormat="1" ht="19.899999999999999" customHeight="1" x14ac:dyDescent="0.35">
      <c r="A22" s="5"/>
      <c r="B22" s="5"/>
      <c r="C22" s="5"/>
      <c r="D22" s="23"/>
      <c r="E22" s="23"/>
      <c r="F22" s="5"/>
      <c r="G22" s="40"/>
      <c r="H22" s="40"/>
      <c r="I22" s="5"/>
      <c r="J22" s="40"/>
      <c r="K22" s="40"/>
      <c r="M22" s="146"/>
      <c r="O22" s="146"/>
      <c r="Q22" s="146"/>
      <c r="S22" s="146"/>
      <c r="U22" s="63"/>
      <c r="W22" s="5"/>
      <c r="X22" s="5"/>
      <c r="Y22" s="5"/>
      <c r="Z22" s="5"/>
      <c r="AA22" s="5"/>
    </row>
    <row r="23" spans="1:27" customFormat="1" ht="19.899999999999999" customHeight="1" x14ac:dyDescent="0.35">
      <c r="A23" s="5"/>
      <c r="B23" s="5"/>
      <c r="C23" s="5"/>
      <c r="D23" s="23"/>
      <c r="E23" s="23"/>
      <c r="F23" s="5"/>
      <c r="G23" s="40"/>
      <c r="H23" s="40"/>
      <c r="I23" s="5"/>
      <c r="J23" s="40"/>
      <c r="K23" s="40"/>
      <c r="M23" s="146"/>
      <c r="O23" s="146"/>
      <c r="Q23" s="146"/>
      <c r="S23" s="146"/>
      <c r="U23" s="63"/>
      <c r="W23" s="5"/>
      <c r="X23" s="5"/>
      <c r="Y23" s="5"/>
      <c r="Z23" s="5"/>
      <c r="AA23" s="5"/>
    </row>
    <row r="24" spans="1:27" customFormat="1" ht="19.899999999999999" customHeight="1" x14ac:dyDescent="0.35">
      <c r="A24" s="5"/>
      <c r="B24" s="5"/>
      <c r="C24" s="5"/>
      <c r="D24" s="23"/>
      <c r="E24" s="23"/>
      <c r="F24" s="5"/>
      <c r="G24" s="40"/>
      <c r="H24" s="40"/>
      <c r="I24" s="5"/>
      <c r="J24" s="40"/>
      <c r="K24" s="40"/>
      <c r="M24" s="146"/>
      <c r="O24" s="146"/>
      <c r="Q24" s="146"/>
      <c r="S24" s="146"/>
      <c r="U24" s="63"/>
      <c r="W24" s="5"/>
      <c r="X24" s="5"/>
      <c r="Y24" s="5"/>
      <c r="Z24" s="5"/>
      <c r="AA24" s="5"/>
    </row>
    <row r="25" spans="1:27" customFormat="1" ht="19.899999999999999" customHeight="1" x14ac:dyDescent="0.35">
      <c r="A25" s="5"/>
      <c r="B25" s="5"/>
      <c r="C25" s="5"/>
      <c r="D25" s="23"/>
      <c r="E25" s="23"/>
      <c r="F25" s="5"/>
      <c r="G25" s="40"/>
      <c r="H25" s="40"/>
      <c r="I25" s="5"/>
      <c r="J25" s="40"/>
      <c r="K25" s="40"/>
      <c r="M25" s="146"/>
      <c r="O25" s="146"/>
      <c r="Q25" s="146"/>
      <c r="S25" s="146"/>
      <c r="U25" s="63"/>
      <c r="W25" s="5"/>
      <c r="X25" s="5"/>
      <c r="Y25" s="5"/>
      <c r="Z25" s="5"/>
      <c r="AA25" s="5"/>
    </row>
    <row r="26" spans="1:27" customFormat="1" ht="19.899999999999999" customHeight="1" x14ac:dyDescent="0.35">
      <c r="A26" s="5"/>
      <c r="B26" s="5"/>
      <c r="C26" s="5"/>
      <c r="D26" s="23"/>
      <c r="E26" s="23"/>
      <c r="F26" s="5"/>
      <c r="G26" s="40"/>
      <c r="H26" s="40"/>
      <c r="I26" s="5"/>
      <c r="J26" s="40"/>
      <c r="K26" s="40"/>
      <c r="M26" s="146"/>
      <c r="O26" s="146"/>
      <c r="Q26" s="146"/>
      <c r="S26" s="146"/>
      <c r="U26" s="63"/>
      <c r="W26" s="5"/>
      <c r="X26" s="5"/>
      <c r="Y26" s="5"/>
      <c r="Z26" s="5"/>
      <c r="AA26" s="5"/>
    </row>
    <row r="27" spans="1:27" customFormat="1" ht="19.899999999999999" customHeight="1" x14ac:dyDescent="0.35">
      <c r="A27" s="5"/>
      <c r="B27" s="5"/>
      <c r="C27" s="5"/>
      <c r="D27" s="23"/>
      <c r="E27" s="23"/>
      <c r="F27" s="5"/>
      <c r="G27" s="40"/>
      <c r="H27" s="40"/>
      <c r="I27" s="5"/>
      <c r="J27" s="40"/>
      <c r="K27" s="40"/>
      <c r="M27" s="146"/>
      <c r="O27" s="146"/>
      <c r="Q27" s="146"/>
      <c r="S27" s="146"/>
      <c r="U27" s="63"/>
      <c r="W27" s="5"/>
      <c r="X27" s="5"/>
      <c r="Y27" s="5"/>
      <c r="Z27" s="5"/>
      <c r="AA27" s="5"/>
    </row>
    <row r="28" spans="1:27" customFormat="1" ht="19.899999999999999" customHeight="1" x14ac:dyDescent="0.35">
      <c r="A28" s="5"/>
      <c r="B28" s="5"/>
      <c r="C28" s="5"/>
      <c r="D28" s="23"/>
      <c r="E28" s="23"/>
      <c r="F28" s="5"/>
      <c r="G28" s="40"/>
      <c r="H28" s="40"/>
      <c r="I28" s="5"/>
      <c r="J28" s="40"/>
      <c r="K28" s="40"/>
      <c r="M28" s="146"/>
      <c r="O28" s="146"/>
      <c r="Q28" s="146"/>
      <c r="S28" s="146"/>
      <c r="U28" s="63"/>
      <c r="W28" s="5"/>
      <c r="X28" s="5"/>
      <c r="Y28" s="5"/>
      <c r="Z28" s="5"/>
      <c r="AA28" s="5"/>
    </row>
    <row r="29" spans="1:27" customFormat="1" ht="19.899999999999999" customHeight="1" x14ac:dyDescent="0.35">
      <c r="A29" s="5"/>
      <c r="B29" s="5"/>
      <c r="C29" s="5"/>
      <c r="D29" s="23"/>
      <c r="E29" s="23"/>
      <c r="F29" s="5"/>
      <c r="G29" s="40"/>
      <c r="H29" s="40"/>
      <c r="I29" s="5"/>
      <c r="J29" s="40"/>
      <c r="K29" s="40"/>
      <c r="M29" s="146"/>
      <c r="O29" s="146"/>
      <c r="Q29" s="146"/>
      <c r="S29" s="146"/>
      <c r="U29" s="63"/>
      <c r="W29" s="5"/>
      <c r="X29" s="5"/>
      <c r="Y29" s="5"/>
      <c r="Z29" s="5"/>
      <c r="AA29" s="5"/>
    </row>
    <row r="30" spans="1:27" customFormat="1" ht="19.899999999999999" customHeight="1" x14ac:dyDescent="0.35">
      <c r="A30" s="5"/>
      <c r="B30" s="5"/>
      <c r="C30" s="5"/>
      <c r="D30" s="23"/>
      <c r="E30" s="23"/>
      <c r="F30" s="5"/>
      <c r="G30" s="40"/>
      <c r="H30" s="40"/>
      <c r="I30" s="5"/>
      <c r="J30" s="40"/>
      <c r="K30" s="40"/>
      <c r="M30" s="146"/>
      <c r="O30" s="146"/>
      <c r="Q30" s="146"/>
      <c r="S30" s="146"/>
      <c r="U30" s="63"/>
      <c r="W30" s="5"/>
      <c r="X30" s="5"/>
      <c r="Y30" s="5"/>
      <c r="Z30" s="5"/>
      <c r="AA30" s="5"/>
    </row>
    <row r="31" spans="1:27" customFormat="1" ht="19.899999999999999" customHeight="1" x14ac:dyDescent="0.35">
      <c r="A31" s="5"/>
      <c r="B31" s="5"/>
      <c r="C31" s="5"/>
      <c r="D31" s="23"/>
      <c r="E31" s="23"/>
      <c r="F31" s="5"/>
      <c r="G31" s="40"/>
      <c r="H31" s="40"/>
      <c r="I31" s="5"/>
      <c r="J31" s="40"/>
      <c r="K31" s="40"/>
      <c r="M31" s="146"/>
      <c r="O31" s="146"/>
      <c r="Q31" s="146"/>
      <c r="S31" s="146"/>
      <c r="U31" s="63"/>
      <c r="W31" s="5"/>
      <c r="X31" s="5"/>
      <c r="Y31" s="5"/>
      <c r="Z31" s="5"/>
      <c r="AA31" s="5"/>
    </row>
    <row r="32" spans="1:27" customFormat="1" ht="19.899999999999999" customHeight="1" x14ac:dyDescent="0.35">
      <c r="A32" s="5"/>
      <c r="B32" s="5"/>
      <c r="C32" s="5"/>
      <c r="D32" s="23"/>
      <c r="E32" s="23"/>
      <c r="F32" s="5"/>
      <c r="G32" s="40"/>
      <c r="H32" s="40"/>
      <c r="I32" s="5"/>
      <c r="J32" s="40"/>
      <c r="K32" s="40"/>
      <c r="M32" s="146"/>
      <c r="O32" s="146"/>
      <c r="Q32" s="146"/>
      <c r="S32" s="146"/>
      <c r="U32" s="63"/>
      <c r="W32" s="5"/>
      <c r="X32" s="5"/>
      <c r="Y32" s="5"/>
      <c r="Z32" s="5"/>
      <c r="AA32" s="5"/>
    </row>
    <row r="33" spans="1:27" customFormat="1" ht="19.899999999999999" customHeight="1" x14ac:dyDescent="0.35">
      <c r="A33" s="5"/>
      <c r="B33" s="5"/>
      <c r="C33" s="5"/>
      <c r="D33" s="23"/>
      <c r="E33" s="23"/>
      <c r="F33" s="5"/>
      <c r="G33" s="40"/>
      <c r="H33" s="40"/>
      <c r="I33" s="5"/>
      <c r="J33" s="40"/>
      <c r="K33" s="40"/>
      <c r="M33" s="146"/>
      <c r="O33" s="146"/>
      <c r="Q33" s="146"/>
      <c r="S33" s="146"/>
      <c r="U33" s="63"/>
      <c r="W33" s="5"/>
      <c r="X33" s="5"/>
      <c r="Y33" s="5"/>
      <c r="Z33" s="5"/>
      <c r="AA33" s="5"/>
    </row>
    <row r="34" spans="1:27" customFormat="1" ht="19.899999999999999" customHeight="1" x14ac:dyDescent="0.35">
      <c r="A34" s="5"/>
      <c r="B34" s="5"/>
      <c r="C34" s="5"/>
      <c r="D34" s="23"/>
      <c r="E34" s="23"/>
      <c r="F34" s="5"/>
      <c r="G34" s="40"/>
      <c r="H34" s="40"/>
      <c r="I34" s="5"/>
      <c r="J34" s="40"/>
      <c r="K34" s="40"/>
      <c r="M34" s="146"/>
      <c r="O34" s="146"/>
      <c r="Q34" s="146"/>
      <c r="S34" s="146"/>
      <c r="U34" s="63"/>
      <c r="W34" s="5"/>
      <c r="X34" s="5"/>
      <c r="Y34" s="5"/>
      <c r="Z34" s="5"/>
      <c r="AA34" s="5"/>
    </row>
    <row r="35" spans="1:27" customFormat="1" ht="19.899999999999999" customHeight="1" x14ac:dyDescent="0.35">
      <c r="A35" s="5"/>
      <c r="B35" s="5"/>
      <c r="C35" s="5"/>
      <c r="D35" s="23"/>
      <c r="E35" s="23"/>
      <c r="F35" s="5"/>
      <c r="G35" s="40"/>
      <c r="H35" s="40"/>
      <c r="I35" s="5"/>
      <c r="J35" s="40"/>
      <c r="K35" s="40"/>
      <c r="M35" s="146"/>
      <c r="O35" s="146"/>
      <c r="Q35" s="146"/>
      <c r="S35" s="146"/>
      <c r="U35" s="63"/>
      <c r="W35" s="5"/>
      <c r="X35" s="5"/>
      <c r="Y35" s="5"/>
      <c r="Z35" s="5"/>
      <c r="AA35" s="5"/>
    </row>
    <row r="36" spans="1:27" customFormat="1" ht="19.899999999999999" customHeight="1" x14ac:dyDescent="0.35">
      <c r="A36" s="5"/>
      <c r="B36" s="5"/>
      <c r="C36" s="5"/>
      <c r="D36" s="23"/>
      <c r="E36" s="23"/>
      <c r="F36" s="5"/>
      <c r="G36" s="40"/>
      <c r="H36" s="40"/>
      <c r="I36" s="5"/>
      <c r="J36" s="40"/>
      <c r="K36" s="40"/>
      <c r="M36" s="146"/>
      <c r="O36" s="146"/>
      <c r="Q36" s="146"/>
      <c r="S36" s="146"/>
      <c r="U36" s="63"/>
      <c r="W36" s="5"/>
      <c r="X36" s="5"/>
      <c r="Y36" s="5"/>
      <c r="Z36" s="5"/>
      <c r="AA36" s="5"/>
    </row>
    <row r="37" spans="1:27" customFormat="1" ht="19.899999999999999" customHeight="1" x14ac:dyDescent="0.35">
      <c r="A37" s="5"/>
      <c r="B37" s="5"/>
      <c r="C37" s="5"/>
      <c r="D37" s="23"/>
      <c r="E37" s="23"/>
      <c r="F37" s="5"/>
      <c r="G37" s="40"/>
      <c r="H37" s="40"/>
      <c r="I37" s="5"/>
      <c r="J37" s="40"/>
      <c r="K37" s="40"/>
      <c r="M37" s="146"/>
      <c r="O37" s="146"/>
      <c r="Q37" s="146"/>
      <c r="S37" s="146"/>
      <c r="U37" s="63"/>
      <c r="W37" s="5"/>
      <c r="X37" s="5"/>
      <c r="Y37" s="5"/>
      <c r="Z37" s="5"/>
      <c r="AA37" s="5"/>
    </row>
    <row r="38" spans="1:27" customFormat="1" ht="19.899999999999999" customHeight="1" x14ac:dyDescent="0.35">
      <c r="A38" s="5"/>
      <c r="B38" s="5"/>
      <c r="C38" s="5"/>
      <c r="D38" s="23"/>
      <c r="E38" s="23"/>
      <c r="F38" s="5"/>
      <c r="G38" s="40"/>
      <c r="H38" s="40"/>
      <c r="I38" s="5"/>
      <c r="J38" s="40"/>
      <c r="K38" s="40"/>
      <c r="M38" s="146"/>
      <c r="O38" s="146"/>
      <c r="Q38" s="146"/>
      <c r="S38" s="146"/>
      <c r="U38" s="63"/>
      <c r="W38" s="5"/>
      <c r="X38" s="5"/>
      <c r="Y38" s="5"/>
      <c r="Z38" s="5"/>
      <c r="AA38" s="5"/>
    </row>
    <row r="39" spans="1:27" customFormat="1" ht="19.899999999999999" customHeight="1" x14ac:dyDescent="0.35">
      <c r="A39" s="5"/>
      <c r="B39" s="5"/>
      <c r="C39" s="5"/>
      <c r="D39" s="23"/>
      <c r="E39" s="23"/>
      <c r="F39" s="5"/>
      <c r="G39" s="40"/>
      <c r="H39" s="40"/>
      <c r="I39" s="5"/>
      <c r="J39" s="40"/>
      <c r="K39" s="40"/>
      <c r="M39" s="146"/>
      <c r="O39" s="146"/>
      <c r="Q39" s="146"/>
      <c r="S39" s="146"/>
      <c r="U39" s="63"/>
      <c r="W39" s="5"/>
      <c r="X39" s="5"/>
      <c r="Y39" s="5"/>
      <c r="Z39" s="5"/>
      <c r="AA39" s="5"/>
    </row>
    <row r="40" spans="1:27" customFormat="1" ht="19.899999999999999" customHeight="1" x14ac:dyDescent="0.35">
      <c r="A40" s="5"/>
      <c r="B40" s="5"/>
      <c r="C40" s="5"/>
      <c r="D40" s="23"/>
      <c r="E40" s="23"/>
      <c r="F40" s="5"/>
      <c r="G40" s="40"/>
      <c r="H40" s="40"/>
      <c r="I40" s="5"/>
      <c r="J40" s="40"/>
      <c r="K40" s="40"/>
      <c r="M40" s="146"/>
      <c r="O40" s="146"/>
      <c r="Q40" s="146"/>
      <c r="S40" s="146"/>
      <c r="U40" s="63"/>
      <c r="W40" s="5"/>
      <c r="X40" s="5"/>
      <c r="Y40" s="5"/>
      <c r="Z40" s="5"/>
      <c r="AA40" s="5"/>
    </row>
    <row r="41" spans="1:27" customFormat="1" ht="19.899999999999999" customHeight="1" x14ac:dyDescent="0.35">
      <c r="A41" s="5"/>
      <c r="B41" s="5"/>
      <c r="C41" s="5"/>
      <c r="D41" s="23"/>
      <c r="E41" s="23"/>
      <c r="F41" s="5"/>
      <c r="G41" s="40"/>
      <c r="H41" s="40"/>
      <c r="I41" s="5"/>
      <c r="J41" s="40"/>
      <c r="K41" s="40"/>
      <c r="M41" s="146"/>
      <c r="O41" s="146"/>
      <c r="Q41" s="146"/>
      <c r="S41" s="146"/>
      <c r="U41" s="63"/>
      <c r="W41" s="5"/>
      <c r="X41" s="5"/>
      <c r="Y41" s="5"/>
      <c r="Z41" s="5"/>
      <c r="AA41" s="5"/>
    </row>
    <row r="42" spans="1:27" customFormat="1" ht="19.899999999999999" customHeight="1" x14ac:dyDescent="0.35">
      <c r="A42" s="5"/>
      <c r="B42" s="5"/>
      <c r="C42" s="5"/>
      <c r="D42" s="23"/>
      <c r="E42" s="23"/>
      <c r="F42" s="5"/>
      <c r="G42" s="40"/>
      <c r="H42" s="40"/>
      <c r="I42" s="5"/>
      <c r="J42" s="40"/>
      <c r="K42" s="40"/>
      <c r="M42" s="146"/>
      <c r="O42" s="146"/>
      <c r="Q42" s="146"/>
      <c r="S42" s="146"/>
      <c r="U42" s="63"/>
      <c r="W42" s="5"/>
      <c r="X42" s="5"/>
      <c r="Y42" s="5"/>
      <c r="Z42" s="5"/>
      <c r="AA42" s="5"/>
    </row>
    <row r="43" spans="1:27" customFormat="1" ht="19.899999999999999" customHeight="1" x14ac:dyDescent="0.35">
      <c r="A43" s="5"/>
      <c r="B43" s="5"/>
      <c r="C43" s="5"/>
      <c r="D43" s="23"/>
      <c r="E43" s="23"/>
      <c r="F43" s="5"/>
      <c r="G43" s="40"/>
      <c r="H43" s="40"/>
      <c r="I43" s="5"/>
      <c r="J43" s="40"/>
      <c r="K43" s="40"/>
      <c r="M43" s="146"/>
      <c r="O43" s="146"/>
      <c r="Q43" s="146"/>
      <c r="S43" s="146"/>
      <c r="U43" s="63"/>
      <c r="W43" s="5"/>
      <c r="X43" s="5"/>
      <c r="Y43" s="5"/>
      <c r="Z43" s="5"/>
      <c r="AA43" s="5"/>
    </row>
    <row r="44" spans="1:27" customFormat="1" ht="19.899999999999999" customHeight="1" x14ac:dyDescent="0.35">
      <c r="A44" s="5"/>
      <c r="B44" s="5"/>
      <c r="C44" s="5"/>
      <c r="D44" s="23"/>
      <c r="E44" s="23"/>
      <c r="F44" s="5"/>
      <c r="G44" s="40"/>
      <c r="H44" s="40"/>
      <c r="I44" s="5"/>
      <c r="J44" s="40"/>
      <c r="K44" s="40"/>
      <c r="M44" s="146"/>
      <c r="O44" s="146"/>
      <c r="Q44" s="146"/>
      <c r="S44" s="146"/>
      <c r="U44" s="63"/>
      <c r="W44" s="5"/>
      <c r="X44" s="5"/>
      <c r="Y44" s="5"/>
      <c r="Z44" s="5"/>
      <c r="AA44" s="5"/>
    </row>
    <row r="45" spans="1:27" customFormat="1" ht="19.899999999999999" customHeight="1" x14ac:dyDescent="0.35">
      <c r="A45" s="5"/>
      <c r="B45" s="5"/>
      <c r="C45" s="5"/>
      <c r="D45" s="23"/>
      <c r="E45" s="23"/>
      <c r="F45" s="5"/>
      <c r="G45" s="40"/>
      <c r="H45" s="40"/>
      <c r="I45" s="5"/>
      <c r="J45" s="40"/>
      <c r="K45" s="40"/>
      <c r="M45" s="146"/>
      <c r="O45" s="146"/>
      <c r="Q45" s="146"/>
      <c r="S45" s="146"/>
      <c r="U45" s="63"/>
      <c r="W45" s="5"/>
      <c r="X45" s="5"/>
      <c r="Y45" s="5"/>
      <c r="Z45" s="5"/>
      <c r="AA45" s="5"/>
    </row>
    <row r="46" spans="1:27" customFormat="1" ht="19.899999999999999" customHeight="1" x14ac:dyDescent="0.35">
      <c r="A46" s="5"/>
      <c r="B46" s="5"/>
      <c r="C46" s="5"/>
      <c r="D46" s="23"/>
      <c r="E46" s="23"/>
      <c r="F46" s="5"/>
      <c r="G46" s="40"/>
      <c r="H46" s="40"/>
      <c r="I46" s="5"/>
      <c r="J46" s="40"/>
      <c r="K46" s="40"/>
      <c r="M46" s="146"/>
      <c r="O46" s="146"/>
      <c r="Q46" s="146"/>
      <c r="S46" s="146"/>
      <c r="U46" s="63"/>
      <c r="W46" s="5"/>
      <c r="X46" s="5"/>
      <c r="Y46" s="5"/>
      <c r="Z46" s="5"/>
      <c r="AA46" s="5"/>
    </row>
    <row r="47" spans="1:27" customFormat="1" ht="19.899999999999999" customHeight="1" x14ac:dyDescent="0.35">
      <c r="A47" s="5"/>
      <c r="B47" s="5"/>
      <c r="C47" s="5"/>
      <c r="D47" s="23"/>
      <c r="E47" s="23"/>
      <c r="F47" s="5"/>
      <c r="G47" s="40"/>
      <c r="H47" s="40"/>
      <c r="I47" s="5"/>
      <c r="J47" s="40"/>
      <c r="K47" s="40"/>
      <c r="M47" s="146"/>
      <c r="O47" s="146"/>
      <c r="Q47" s="146"/>
      <c r="S47" s="146"/>
      <c r="U47" s="63"/>
      <c r="W47" s="5"/>
      <c r="X47" s="5"/>
      <c r="Y47" s="5"/>
      <c r="Z47" s="5"/>
      <c r="AA47" s="5"/>
    </row>
    <row r="48" spans="1:27" customFormat="1" ht="19.899999999999999" customHeight="1" x14ac:dyDescent="0.35">
      <c r="A48" s="5"/>
      <c r="B48" s="5"/>
      <c r="C48" s="5"/>
      <c r="D48" s="23"/>
      <c r="E48" s="23"/>
      <c r="F48" s="5"/>
      <c r="G48" s="40"/>
      <c r="H48" s="40"/>
      <c r="I48" s="5"/>
      <c r="J48" s="40"/>
      <c r="K48" s="40"/>
      <c r="M48" s="146"/>
      <c r="O48" s="146"/>
      <c r="Q48" s="146"/>
      <c r="S48" s="146"/>
      <c r="U48" s="63"/>
      <c r="W48" s="5"/>
      <c r="X48" s="5"/>
      <c r="Y48" s="5"/>
      <c r="Z48" s="5"/>
      <c r="AA48" s="5"/>
    </row>
    <row r="49" spans="1:27" customFormat="1" ht="19.899999999999999" customHeight="1" x14ac:dyDescent="0.35">
      <c r="A49" s="5"/>
      <c r="B49" s="5"/>
      <c r="C49" s="5"/>
      <c r="D49" s="23"/>
      <c r="E49" s="23"/>
      <c r="F49" s="5"/>
      <c r="G49" s="40"/>
      <c r="H49" s="40"/>
      <c r="I49" s="5"/>
      <c r="J49" s="40"/>
      <c r="K49" s="40"/>
      <c r="M49" s="146"/>
      <c r="O49" s="146"/>
      <c r="Q49" s="146"/>
      <c r="S49" s="146"/>
      <c r="U49" s="63"/>
      <c r="W49" s="5"/>
      <c r="X49" s="5"/>
      <c r="Y49" s="5"/>
      <c r="Z49" s="5"/>
      <c r="AA49" s="5"/>
    </row>
    <row r="50" spans="1:27" customFormat="1" ht="19.899999999999999" customHeight="1" x14ac:dyDescent="0.35">
      <c r="A50" s="5"/>
      <c r="B50" s="5"/>
      <c r="C50" s="5"/>
      <c r="D50" s="23"/>
      <c r="E50" s="23"/>
      <c r="F50" s="5"/>
      <c r="G50" s="40"/>
      <c r="H50" s="40"/>
      <c r="I50" s="5"/>
      <c r="J50" s="40"/>
      <c r="K50" s="40"/>
      <c r="M50" s="146"/>
      <c r="O50" s="146"/>
      <c r="Q50" s="146"/>
      <c r="S50" s="146"/>
      <c r="U50" s="63"/>
      <c r="W50" s="5"/>
      <c r="X50" s="5"/>
      <c r="Y50" s="5"/>
      <c r="Z50" s="5"/>
      <c r="AA50" s="5"/>
    </row>
    <row r="51" spans="1:27" customFormat="1" ht="19.899999999999999" customHeight="1" x14ac:dyDescent="0.35">
      <c r="A51" s="5"/>
      <c r="B51" s="5"/>
      <c r="C51" s="5"/>
      <c r="D51" s="23"/>
      <c r="E51" s="23"/>
      <c r="F51" s="5"/>
      <c r="G51" s="40"/>
      <c r="H51" s="40"/>
      <c r="I51" s="5"/>
      <c r="J51" s="40"/>
      <c r="K51" s="40"/>
      <c r="M51" s="146"/>
      <c r="O51" s="146"/>
      <c r="Q51" s="146"/>
      <c r="S51" s="146"/>
      <c r="U51" s="63"/>
      <c r="W51" s="5"/>
      <c r="X51" s="5"/>
      <c r="Y51" s="5"/>
      <c r="Z51" s="5"/>
      <c r="AA51" s="5"/>
    </row>
    <row r="52" spans="1:27" customFormat="1" ht="19.899999999999999" customHeight="1" x14ac:dyDescent="0.35">
      <c r="A52" s="5"/>
      <c r="B52" s="5"/>
      <c r="C52" s="5"/>
      <c r="D52" s="23"/>
      <c r="E52" s="23"/>
      <c r="F52" s="5"/>
      <c r="G52" s="40"/>
      <c r="H52" s="40"/>
      <c r="I52" s="5"/>
      <c r="J52" s="40"/>
      <c r="K52" s="40"/>
      <c r="M52" s="146"/>
      <c r="O52" s="146"/>
      <c r="Q52" s="146"/>
      <c r="S52" s="146"/>
      <c r="U52" s="63"/>
      <c r="W52" s="5"/>
      <c r="X52" s="5"/>
      <c r="Y52" s="5"/>
      <c r="Z52" s="5"/>
      <c r="AA52" s="5"/>
    </row>
    <row r="53" spans="1:27" customFormat="1" ht="19.899999999999999" customHeight="1" x14ac:dyDescent="0.35">
      <c r="A53" s="5"/>
      <c r="B53" s="5"/>
      <c r="C53" s="5"/>
      <c r="D53" s="23"/>
      <c r="E53" s="23"/>
      <c r="F53" s="5"/>
      <c r="G53" s="40"/>
      <c r="H53" s="40"/>
      <c r="I53" s="5"/>
      <c r="J53" s="40"/>
      <c r="K53" s="40"/>
      <c r="M53" s="146"/>
      <c r="O53" s="146"/>
      <c r="Q53" s="146"/>
      <c r="S53" s="146"/>
      <c r="U53" s="63"/>
      <c r="W53" s="5"/>
      <c r="X53" s="5"/>
      <c r="Y53" s="5"/>
      <c r="Z53" s="5"/>
      <c r="AA53" s="5"/>
    </row>
    <row r="54" spans="1:27" customFormat="1" ht="19.899999999999999" customHeight="1" x14ac:dyDescent="0.35">
      <c r="A54" s="5"/>
      <c r="B54" s="5"/>
      <c r="C54" s="5"/>
      <c r="D54" s="23"/>
      <c r="E54" s="23"/>
      <c r="F54" s="5"/>
      <c r="G54" s="40"/>
      <c r="H54" s="40"/>
      <c r="I54" s="5"/>
      <c r="J54" s="40"/>
      <c r="K54" s="40"/>
      <c r="M54" s="146"/>
      <c r="O54" s="146"/>
      <c r="Q54" s="146"/>
      <c r="S54" s="146"/>
      <c r="U54" s="63"/>
      <c r="W54" s="5"/>
      <c r="X54" s="5"/>
      <c r="Y54" s="5"/>
      <c r="Z54" s="5"/>
      <c r="AA54" s="5"/>
    </row>
    <row r="55" spans="1:27" customFormat="1" ht="19.899999999999999" customHeight="1" x14ac:dyDescent="0.35">
      <c r="A55" s="5"/>
      <c r="B55" s="5"/>
      <c r="C55" s="5"/>
      <c r="D55" s="23"/>
      <c r="E55" s="23"/>
      <c r="F55" s="5"/>
      <c r="G55" s="40"/>
      <c r="H55" s="40"/>
      <c r="I55" s="5"/>
      <c r="J55" s="40"/>
      <c r="K55" s="40"/>
      <c r="M55" s="146"/>
      <c r="O55" s="146"/>
      <c r="Q55" s="146"/>
      <c r="S55" s="146"/>
      <c r="U55" s="63"/>
      <c r="W55" s="5"/>
      <c r="X55" s="5"/>
      <c r="Y55" s="5"/>
      <c r="Z55" s="5"/>
      <c r="AA55" s="5"/>
    </row>
    <row r="56" spans="1:27" customFormat="1" ht="19.899999999999999" customHeight="1" x14ac:dyDescent="0.35">
      <c r="A56" s="5"/>
      <c r="B56" s="5"/>
      <c r="C56" s="5"/>
      <c r="D56" s="23"/>
      <c r="E56" s="23"/>
      <c r="F56" s="5"/>
      <c r="G56" s="40"/>
      <c r="H56" s="40"/>
      <c r="I56" s="5"/>
      <c r="J56" s="40"/>
      <c r="K56" s="40"/>
      <c r="M56" s="146"/>
      <c r="O56" s="146"/>
      <c r="Q56" s="146"/>
      <c r="S56" s="146"/>
      <c r="U56" s="63"/>
      <c r="W56" s="5"/>
      <c r="X56" s="5"/>
      <c r="Y56" s="5"/>
      <c r="Z56" s="5"/>
      <c r="AA56" s="5"/>
    </row>
    <row r="57" spans="1:27" customFormat="1" ht="19.899999999999999" customHeight="1" x14ac:dyDescent="0.35">
      <c r="A57" s="5"/>
      <c r="B57" s="5"/>
      <c r="C57" s="5"/>
      <c r="D57" s="23"/>
      <c r="E57" s="23"/>
      <c r="F57" s="5"/>
      <c r="G57" s="40"/>
      <c r="H57" s="40"/>
      <c r="I57" s="5"/>
      <c r="J57" s="40"/>
      <c r="K57" s="40"/>
      <c r="M57" s="146"/>
      <c r="O57" s="146"/>
      <c r="Q57" s="146"/>
      <c r="S57" s="146"/>
      <c r="U57" s="63"/>
      <c r="W57" s="5"/>
      <c r="X57" s="5"/>
      <c r="Y57" s="5"/>
      <c r="Z57" s="5"/>
      <c r="AA57" s="5"/>
    </row>
    <row r="58" spans="1:27" customFormat="1" ht="19.899999999999999" customHeight="1" x14ac:dyDescent="0.35">
      <c r="A58" s="5"/>
      <c r="B58" s="5"/>
      <c r="C58" s="5"/>
      <c r="D58" s="23"/>
      <c r="E58" s="23"/>
      <c r="F58" s="5"/>
      <c r="G58" s="40"/>
      <c r="H58" s="40"/>
      <c r="I58" s="5"/>
      <c r="J58" s="40"/>
      <c r="K58" s="40"/>
      <c r="M58" s="146"/>
      <c r="O58" s="146"/>
      <c r="Q58" s="146"/>
      <c r="S58" s="146"/>
      <c r="U58" s="63"/>
      <c r="W58" s="5"/>
      <c r="X58" s="5"/>
      <c r="Y58" s="5"/>
      <c r="Z58" s="5"/>
      <c r="AA58" s="5"/>
    </row>
    <row r="59" spans="1:27" customFormat="1" ht="19.899999999999999" customHeight="1" x14ac:dyDescent="0.35">
      <c r="A59" s="5"/>
      <c r="B59" s="5"/>
      <c r="C59" s="5"/>
      <c r="D59" s="23"/>
      <c r="E59" s="23"/>
      <c r="F59" s="5"/>
      <c r="G59" s="40"/>
      <c r="H59" s="40"/>
      <c r="I59" s="5"/>
      <c r="J59" s="40"/>
      <c r="K59" s="40"/>
      <c r="M59" s="146"/>
      <c r="O59" s="146"/>
      <c r="Q59" s="146"/>
      <c r="S59" s="146"/>
      <c r="U59" s="63"/>
      <c r="W59" s="5"/>
      <c r="X59" s="5"/>
      <c r="Y59" s="5"/>
      <c r="Z59" s="5"/>
      <c r="AA59" s="5"/>
    </row>
    <row r="60" spans="1:27" customFormat="1" ht="19.899999999999999" customHeight="1" x14ac:dyDescent="0.35">
      <c r="A60" s="5"/>
      <c r="B60" s="5"/>
      <c r="C60" s="5"/>
      <c r="D60" s="23"/>
      <c r="E60" s="23"/>
      <c r="F60" s="5"/>
      <c r="G60" s="40"/>
      <c r="H60" s="40"/>
      <c r="I60" s="5"/>
      <c r="J60" s="40"/>
      <c r="K60" s="40"/>
      <c r="M60" s="146"/>
      <c r="O60" s="146"/>
      <c r="Q60" s="146"/>
      <c r="S60" s="146"/>
      <c r="U60" s="63"/>
      <c r="W60" s="5"/>
      <c r="X60" s="5"/>
      <c r="Y60" s="5"/>
      <c r="Z60" s="5"/>
      <c r="AA60" s="5"/>
    </row>
    <row r="61" spans="1:27" customFormat="1" ht="19.899999999999999" customHeight="1" x14ac:dyDescent="0.35">
      <c r="A61" s="5"/>
      <c r="B61" s="5"/>
      <c r="C61" s="5"/>
      <c r="D61" s="23"/>
      <c r="E61" s="23"/>
      <c r="F61" s="5"/>
      <c r="G61" s="40"/>
      <c r="H61" s="40"/>
      <c r="I61" s="5"/>
      <c r="J61" s="40"/>
      <c r="K61" s="40"/>
      <c r="M61" s="146"/>
      <c r="O61" s="146"/>
      <c r="Q61" s="146"/>
      <c r="S61" s="146"/>
      <c r="U61" s="63"/>
      <c r="W61" s="5"/>
      <c r="X61" s="5"/>
      <c r="Y61" s="5"/>
      <c r="Z61" s="5"/>
      <c r="AA61" s="5"/>
    </row>
    <row r="62" spans="1:27" customFormat="1" ht="19.899999999999999" customHeight="1" x14ac:dyDescent="0.35">
      <c r="A62" s="5"/>
      <c r="B62" s="5"/>
      <c r="C62" s="5"/>
      <c r="D62" s="23"/>
      <c r="E62" s="23"/>
      <c r="F62" s="5"/>
      <c r="G62" s="40"/>
      <c r="H62" s="40"/>
      <c r="I62" s="5"/>
      <c r="J62" s="40"/>
      <c r="K62" s="40"/>
      <c r="M62" s="146"/>
      <c r="O62" s="146"/>
      <c r="Q62" s="146"/>
      <c r="S62" s="146"/>
      <c r="U62" s="63"/>
      <c r="W62" s="5"/>
      <c r="X62" s="5"/>
      <c r="Y62" s="5"/>
      <c r="Z62" s="5"/>
      <c r="AA62" s="5"/>
    </row>
    <row r="63" spans="1:27" customFormat="1" ht="19.899999999999999" customHeight="1" x14ac:dyDescent="0.35">
      <c r="A63" s="5"/>
      <c r="B63" s="5"/>
      <c r="C63" s="5"/>
      <c r="D63" s="23"/>
      <c r="E63" s="23"/>
      <c r="F63" s="5"/>
      <c r="G63" s="40"/>
      <c r="H63" s="40"/>
      <c r="I63" s="5"/>
      <c r="J63" s="40"/>
      <c r="K63" s="40"/>
      <c r="M63" s="146"/>
      <c r="O63" s="146"/>
      <c r="Q63" s="146"/>
      <c r="S63" s="146"/>
      <c r="U63" s="63"/>
      <c r="W63" s="5"/>
      <c r="X63" s="5"/>
      <c r="Y63" s="5"/>
      <c r="Z63" s="5"/>
      <c r="AA63" s="5"/>
    </row>
    <row r="64" spans="1:27" customFormat="1" ht="19.899999999999999" customHeight="1" x14ac:dyDescent="0.35">
      <c r="A64" s="5"/>
      <c r="B64" s="5"/>
      <c r="C64" s="5"/>
      <c r="D64" s="23"/>
      <c r="E64" s="23"/>
      <c r="F64" s="5"/>
      <c r="G64" s="40"/>
      <c r="H64" s="40"/>
      <c r="I64" s="5"/>
      <c r="J64" s="40"/>
      <c r="K64" s="40"/>
      <c r="M64" s="146"/>
      <c r="O64" s="146"/>
      <c r="Q64" s="146"/>
      <c r="S64" s="146"/>
      <c r="U64" s="63"/>
      <c r="W64" s="5"/>
      <c r="X64" s="5"/>
      <c r="Y64" s="5"/>
      <c r="Z64" s="5"/>
      <c r="AA64" s="5"/>
    </row>
    <row r="65" spans="1:27" customFormat="1" ht="19.899999999999999" customHeight="1" x14ac:dyDescent="0.35">
      <c r="A65" s="5"/>
      <c r="B65" s="5"/>
      <c r="C65" s="5"/>
      <c r="D65" s="23"/>
      <c r="E65" s="23"/>
      <c r="F65" s="5"/>
      <c r="G65" s="40"/>
      <c r="H65" s="40"/>
      <c r="I65" s="5"/>
      <c r="J65" s="40"/>
      <c r="K65" s="40"/>
      <c r="M65" s="146"/>
      <c r="O65" s="146"/>
      <c r="Q65" s="146"/>
      <c r="S65" s="146"/>
      <c r="U65" s="63"/>
      <c r="W65" s="5"/>
      <c r="X65" s="5"/>
      <c r="Y65" s="5"/>
      <c r="Z65" s="5"/>
      <c r="AA65" s="5"/>
    </row>
    <row r="66" spans="1:27" customFormat="1" ht="19.899999999999999" customHeight="1" x14ac:dyDescent="0.35">
      <c r="A66" s="5"/>
      <c r="B66" s="5"/>
      <c r="C66" s="5"/>
      <c r="D66" s="23"/>
      <c r="E66" s="23"/>
      <c r="F66" s="5"/>
      <c r="G66" s="40"/>
      <c r="H66" s="40"/>
      <c r="I66" s="5"/>
      <c r="J66" s="40"/>
      <c r="K66" s="40"/>
      <c r="M66" s="146"/>
      <c r="O66" s="146"/>
      <c r="Q66" s="146"/>
      <c r="S66" s="146"/>
      <c r="U66" s="63"/>
      <c r="W66" s="5"/>
      <c r="X66" s="5"/>
      <c r="Y66" s="5"/>
      <c r="Z66" s="5"/>
      <c r="AA66" s="5"/>
    </row>
    <row r="67" spans="1:27" customFormat="1" ht="19.899999999999999" customHeight="1" x14ac:dyDescent="0.35">
      <c r="A67" s="5"/>
      <c r="B67" s="5"/>
      <c r="C67" s="5"/>
      <c r="D67" s="23"/>
      <c r="E67" s="23"/>
      <c r="F67" s="5"/>
      <c r="G67" s="40"/>
      <c r="H67" s="40"/>
      <c r="I67" s="5"/>
      <c r="J67" s="40"/>
      <c r="K67" s="40"/>
      <c r="M67" s="146"/>
      <c r="O67" s="146"/>
      <c r="Q67" s="146"/>
      <c r="S67" s="146"/>
      <c r="U67" s="63"/>
      <c r="W67" s="5"/>
      <c r="X67" s="5"/>
      <c r="Y67" s="5"/>
      <c r="Z67" s="5"/>
      <c r="AA67" s="5"/>
    </row>
    <row r="68" spans="1:27" customFormat="1" ht="19.899999999999999" customHeight="1" x14ac:dyDescent="0.35">
      <c r="A68" s="5"/>
      <c r="B68" s="5"/>
      <c r="C68" s="5"/>
      <c r="D68" s="23"/>
      <c r="E68" s="23"/>
      <c r="F68" s="5"/>
      <c r="G68" s="40"/>
      <c r="H68" s="40"/>
      <c r="I68" s="5"/>
      <c r="J68" s="40"/>
      <c r="K68" s="40"/>
      <c r="M68" s="146"/>
      <c r="O68" s="146"/>
      <c r="Q68" s="146"/>
      <c r="S68" s="146"/>
      <c r="U68" s="63"/>
      <c r="W68" s="5"/>
      <c r="X68" s="5"/>
      <c r="Y68" s="5"/>
      <c r="Z68" s="5"/>
      <c r="AA68" s="5"/>
    </row>
    <row r="69" spans="1:27" customFormat="1" ht="19.899999999999999" customHeight="1" x14ac:dyDescent="0.35">
      <c r="A69" s="5"/>
      <c r="B69" s="5"/>
      <c r="C69" s="5"/>
      <c r="D69" s="23"/>
      <c r="E69" s="23"/>
      <c r="F69" s="5"/>
      <c r="G69" s="40"/>
      <c r="H69" s="40"/>
      <c r="I69" s="5"/>
      <c r="J69" s="40"/>
      <c r="K69" s="40"/>
      <c r="M69" s="146"/>
      <c r="O69" s="146"/>
      <c r="Q69" s="146"/>
      <c r="S69" s="146"/>
      <c r="U69" s="63"/>
      <c r="W69" s="5"/>
      <c r="X69" s="5"/>
      <c r="Y69" s="5"/>
      <c r="Z69" s="5"/>
      <c r="AA69" s="5"/>
    </row>
    <row r="70" spans="1:27" customFormat="1" ht="19.899999999999999" customHeight="1" x14ac:dyDescent="0.35">
      <c r="A70" s="5"/>
      <c r="B70" s="5"/>
      <c r="C70" s="5"/>
      <c r="D70" s="23"/>
      <c r="E70" s="23"/>
      <c r="F70" s="5"/>
      <c r="G70" s="40"/>
      <c r="H70" s="40"/>
      <c r="I70" s="5"/>
      <c r="J70" s="40"/>
      <c r="K70" s="40"/>
      <c r="M70" s="146"/>
      <c r="O70" s="146"/>
      <c r="Q70" s="146"/>
      <c r="S70" s="146"/>
      <c r="U70" s="63"/>
      <c r="W70" s="5"/>
      <c r="X70" s="5"/>
      <c r="Y70" s="5"/>
      <c r="Z70" s="5"/>
      <c r="AA70" s="5"/>
    </row>
    <row r="71" spans="1:27" customFormat="1" ht="19.899999999999999" customHeight="1" x14ac:dyDescent="0.35">
      <c r="A71" s="5"/>
      <c r="B71" s="5"/>
      <c r="C71" s="5"/>
      <c r="D71" s="23"/>
      <c r="E71" s="23"/>
      <c r="F71" s="5"/>
      <c r="G71" s="40"/>
      <c r="H71" s="40"/>
      <c r="I71" s="5"/>
      <c r="J71" s="40"/>
      <c r="K71" s="40"/>
      <c r="M71" s="146"/>
      <c r="O71" s="146"/>
      <c r="Q71" s="146"/>
      <c r="S71" s="146"/>
      <c r="U71" s="63"/>
      <c r="W71" s="5"/>
      <c r="X71" s="5"/>
      <c r="Y71" s="5"/>
      <c r="Z71" s="5"/>
      <c r="AA71" s="5"/>
    </row>
    <row r="72" spans="1:27" customFormat="1" ht="19.899999999999999" customHeight="1" x14ac:dyDescent="0.35">
      <c r="A72" s="5"/>
      <c r="B72" s="5"/>
      <c r="C72" s="5"/>
      <c r="D72" s="23"/>
      <c r="E72" s="23"/>
      <c r="F72" s="5"/>
      <c r="G72" s="40"/>
      <c r="H72" s="40"/>
      <c r="I72" s="5"/>
      <c r="J72" s="40"/>
      <c r="K72" s="40"/>
      <c r="M72" s="146"/>
      <c r="O72" s="146"/>
      <c r="Q72" s="146"/>
      <c r="S72" s="146"/>
      <c r="U72" s="63"/>
      <c r="W72" s="5"/>
      <c r="X72" s="5"/>
      <c r="Y72" s="5"/>
      <c r="Z72" s="5"/>
      <c r="AA72" s="5"/>
    </row>
    <row r="73" spans="1:27" customFormat="1" ht="19.899999999999999" customHeight="1" x14ac:dyDescent="0.35">
      <c r="A73" s="5"/>
      <c r="B73" s="5"/>
      <c r="C73" s="5"/>
      <c r="D73" s="23"/>
      <c r="E73" s="23"/>
      <c r="F73" s="5"/>
      <c r="G73" s="40"/>
      <c r="H73" s="40"/>
      <c r="I73" s="5"/>
      <c r="J73" s="40"/>
      <c r="K73" s="40"/>
      <c r="M73" s="146"/>
      <c r="O73" s="146"/>
      <c r="Q73" s="146"/>
      <c r="S73" s="146"/>
      <c r="U73" s="63"/>
      <c r="W73" s="5"/>
      <c r="X73" s="5"/>
      <c r="Y73" s="5"/>
      <c r="Z73" s="5"/>
      <c r="AA73" s="5"/>
    </row>
    <row r="74" spans="1:27" customFormat="1" ht="19.899999999999999" customHeight="1" x14ac:dyDescent="0.35">
      <c r="A74" s="5"/>
      <c r="B74" s="5"/>
      <c r="C74" s="5"/>
      <c r="D74" s="23"/>
      <c r="E74" s="23"/>
      <c r="F74" s="5"/>
      <c r="G74" s="40"/>
      <c r="H74" s="40"/>
      <c r="I74" s="5"/>
      <c r="J74" s="40"/>
      <c r="K74" s="40"/>
      <c r="M74" s="146"/>
      <c r="O74" s="146"/>
      <c r="Q74" s="146"/>
      <c r="S74" s="146"/>
      <c r="U74" s="63"/>
      <c r="W74" s="5"/>
      <c r="X74" s="5"/>
      <c r="Y74" s="5"/>
      <c r="Z74" s="5"/>
      <c r="AA74" s="5"/>
    </row>
    <row r="75" spans="1:27" customFormat="1" ht="19.899999999999999" customHeight="1" x14ac:dyDescent="0.35">
      <c r="A75" s="5"/>
      <c r="B75" s="5"/>
      <c r="C75" s="5"/>
      <c r="D75" s="23"/>
      <c r="E75" s="23"/>
      <c r="F75" s="5"/>
      <c r="G75" s="40"/>
      <c r="H75" s="40"/>
      <c r="I75" s="5"/>
      <c r="J75" s="40"/>
      <c r="K75" s="40"/>
      <c r="M75" s="146"/>
      <c r="O75" s="146"/>
      <c r="Q75" s="146"/>
      <c r="S75" s="146"/>
      <c r="U75" s="63"/>
      <c r="W75" s="5"/>
      <c r="X75" s="5"/>
      <c r="Y75" s="5"/>
      <c r="Z75" s="5"/>
      <c r="AA75" s="5"/>
    </row>
    <row r="76" spans="1:27" customFormat="1" ht="19.899999999999999" customHeight="1" x14ac:dyDescent="0.35">
      <c r="A76" s="5"/>
      <c r="B76" s="5"/>
      <c r="C76" s="5"/>
      <c r="D76" s="23"/>
      <c r="E76" s="23"/>
      <c r="F76" s="5"/>
      <c r="G76" s="40"/>
      <c r="H76" s="40"/>
      <c r="I76" s="5"/>
      <c r="J76" s="40"/>
      <c r="K76" s="40"/>
      <c r="M76" s="146"/>
      <c r="O76" s="146"/>
      <c r="Q76" s="146"/>
      <c r="S76" s="146"/>
      <c r="U76" s="63"/>
      <c r="W76" s="5"/>
      <c r="X76" s="5"/>
      <c r="Y76" s="5"/>
      <c r="Z76" s="5"/>
      <c r="AA76" s="5"/>
    </row>
    <row r="77" spans="1:27" customFormat="1" ht="19.899999999999999" customHeight="1" x14ac:dyDescent="0.35">
      <c r="A77" s="5"/>
      <c r="B77" s="5"/>
      <c r="C77" s="5"/>
      <c r="D77" s="23"/>
      <c r="E77" s="23"/>
      <c r="F77" s="5"/>
      <c r="G77" s="40"/>
      <c r="H77" s="40"/>
      <c r="I77" s="5"/>
      <c r="J77" s="40"/>
      <c r="K77" s="40"/>
      <c r="M77" s="146"/>
      <c r="O77" s="146"/>
      <c r="Q77" s="146"/>
      <c r="S77" s="146"/>
      <c r="U77" s="63"/>
      <c r="W77" s="5"/>
      <c r="X77" s="5"/>
      <c r="Y77" s="5"/>
      <c r="Z77" s="5"/>
      <c r="AA77" s="5"/>
    </row>
    <row r="78" spans="1:27" customFormat="1" ht="19.899999999999999" customHeight="1" x14ac:dyDescent="0.35">
      <c r="A78" s="5"/>
      <c r="B78" s="5"/>
      <c r="C78" s="5"/>
      <c r="D78" s="23"/>
      <c r="E78" s="23"/>
      <c r="F78" s="5"/>
      <c r="G78" s="40"/>
      <c r="H78" s="40"/>
      <c r="I78" s="5"/>
      <c r="J78" s="40"/>
      <c r="K78" s="40"/>
      <c r="M78" s="146"/>
      <c r="O78" s="146"/>
      <c r="Q78" s="146"/>
      <c r="S78" s="146"/>
      <c r="U78" s="63"/>
      <c r="W78" s="5"/>
      <c r="X78" s="5"/>
      <c r="Y78" s="5"/>
      <c r="Z78" s="5"/>
      <c r="AA78" s="5"/>
    </row>
    <row r="79" spans="1:27" customFormat="1" ht="19.899999999999999" customHeight="1" x14ac:dyDescent="0.35">
      <c r="A79" s="5"/>
      <c r="B79" s="5"/>
      <c r="C79" s="5"/>
      <c r="D79" s="23"/>
      <c r="E79" s="23"/>
      <c r="F79" s="5"/>
      <c r="G79" s="40"/>
      <c r="H79" s="40"/>
      <c r="I79" s="5"/>
      <c r="J79" s="40"/>
      <c r="K79" s="40"/>
      <c r="M79" s="146"/>
      <c r="O79" s="146"/>
      <c r="Q79" s="146"/>
      <c r="S79" s="146"/>
      <c r="U79" s="63"/>
      <c r="W79" s="5"/>
      <c r="X79" s="5"/>
      <c r="Y79" s="5"/>
      <c r="Z79" s="5"/>
      <c r="AA79" s="5"/>
    </row>
    <row r="80" spans="1:27" customFormat="1" ht="19.899999999999999" customHeight="1" x14ac:dyDescent="0.35">
      <c r="A80" s="5"/>
      <c r="B80" s="5"/>
      <c r="C80" s="5"/>
      <c r="D80" s="23"/>
      <c r="E80" s="23"/>
      <c r="F80" s="5"/>
      <c r="G80" s="40"/>
      <c r="H80" s="40"/>
      <c r="I80" s="5"/>
      <c r="J80" s="40"/>
      <c r="K80" s="40"/>
      <c r="M80" s="146"/>
      <c r="O80" s="146"/>
      <c r="Q80" s="146"/>
      <c r="S80" s="146"/>
      <c r="U80" s="63"/>
      <c r="W80" s="5"/>
      <c r="X80" s="5"/>
      <c r="Y80" s="5"/>
      <c r="Z80" s="5"/>
      <c r="AA80" s="5"/>
    </row>
    <row r="81" spans="1:27" customFormat="1" ht="19.899999999999999" customHeight="1" x14ac:dyDescent="0.35">
      <c r="A81" s="5"/>
      <c r="B81" s="5"/>
      <c r="C81" s="5"/>
      <c r="D81" s="23"/>
      <c r="E81" s="23"/>
      <c r="F81" s="5"/>
      <c r="G81" s="40"/>
      <c r="H81" s="40"/>
      <c r="I81" s="5"/>
      <c r="J81" s="40"/>
      <c r="K81" s="40"/>
      <c r="M81" s="146"/>
      <c r="O81" s="146"/>
      <c r="Q81" s="146"/>
      <c r="S81" s="146"/>
      <c r="U81" s="63"/>
      <c r="W81" s="5"/>
      <c r="X81" s="5"/>
      <c r="Y81" s="5"/>
      <c r="Z81" s="5"/>
      <c r="AA81" s="5"/>
    </row>
    <row r="82" spans="1:27" customFormat="1" ht="19.899999999999999" customHeight="1" x14ac:dyDescent="0.35">
      <c r="A82" s="5"/>
      <c r="B82" s="5"/>
      <c r="C82" s="5"/>
      <c r="D82" s="23"/>
      <c r="E82" s="23"/>
      <c r="F82" s="5"/>
      <c r="G82" s="40"/>
      <c r="H82" s="40"/>
      <c r="I82" s="5"/>
      <c r="J82" s="40"/>
      <c r="K82" s="40"/>
      <c r="M82" s="146"/>
      <c r="O82" s="146"/>
      <c r="Q82" s="146"/>
      <c r="S82" s="146"/>
      <c r="U82" s="63"/>
      <c r="W82" s="5"/>
      <c r="X82" s="5"/>
      <c r="Y82" s="5"/>
      <c r="Z82" s="5"/>
      <c r="AA82" s="5"/>
    </row>
    <row r="83" spans="1:27" customFormat="1" ht="19.899999999999999" customHeight="1" x14ac:dyDescent="0.35">
      <c r="A83" s="5"/>
      <c r="B83" s="5"/>
      <c r="C83" s="5"/>
      <c r="D83" s="23"/>
      <c r="E83" s="23"/>
      <c r="F83" s="5"/>
      <c r="G83" s="40"/>
      <c r="H83" s="40"/>
      <c r="I83" s="5"/>
      <c r="J83" s="40"/>
      <c r="K83" s="40"/>
      <c r="M83" s="146"/>
      <c r="O83" s="146"/>
      <c r="Q83" s="146"/>
      <c r="S83" s="146"/>
      <c r="U83" s="63"/>
      <c r="W83" s="5"/>
      <c r="X83" s="5"/>
      <c r="Y83" s="5"/>
      <c r="Z83" s="5"/>
      <c r="AA83" s="5"/>
    </row>
    <row r="84" spans="1:27" customFormat="1" ht="19.899999999999999" customHeight="1" x14ac:dyDescent="0.35">
      <c r="A84" s="5"/>
      <c r="B84" s="5"/>
      <c r="C84" s="5"/>
      <c r="D84" s="23"/>
      <c r="E84" s="23"/>
      <c r="F84" s="5"/>
      <c r="G84" s="40"/>
      <c r="H84" s="40"/>
      <c r="I84" s="5"/>
      <c r="J84" s="40"/>
      <c r="K84" s="40"/>
      <c r="M84" s="146"/>
      <c r="O84" s="146"/>
      <c r="Q84" s="146"/>
      <c r="S84" s="146"/>
      <c r="U84" s="63"/>
      <c r="W84" s="5"/>
      <c r="X84" s="5"/>
      <c r="Y84" s="5"/>
      <c r="Z84" s="5"/>
      <c r="AA84" s="5"/>
    </row>
    <row r="85" spans="1:27" customFormat="1" ht="19.899999999999999" customHeight="1" x14ac:dyDescent="0.35">
      <c r="A85" s="5"/>
      <c r="B85" s="5"/>
      <c r="C85" s="5"/>
      <c r="D85" s="23"/>
      <c r="E85" s="23"/>
      <c r="F85" s="5"/>
      <c r="G85" s="40"/>
      <c r="H85" s="40"/>
      <c r="I85" s="5"/>
      <c r="J85" s="40"/>
      <c r="K85" s="40"/>
      <c r="M85" s="146"/>
      <c r="O85" s="146"/>
      <c r="Q85" s="146"/>
      <c r="S85" s="146"/>
      <c r="U85" s="63"/>
      <c r="W85" s="5"/>
      <c r="X85" s="5"/>
      <c r="Y85" s="5"/>
      <c r="Z85" s="5"/>
      <c r="AA85" s="5"/>
    </row>
    <row r="86" spans="1:27" customFormat="1" ht="19.899999999999999" customHeight="1" x14ac:dyDescent="0.35">
      <c r="A86" s="5"/>
      <c r="B86" s="5"/>
      <c r="C86" s="5"/>
      <c r="D86" s="23"/>
      <c r="E86" s="23"/>
      <c r="F86" s="5"/>
      <c r="G86" s="40"/>
      <c r="H86" s="40"/>
      <c r="I86" s="5"/>
      <c r="J86" s="40"/>
      <c r="K86" s="40"/>
      <c r="M86" s="146"/>
      <c r="O86" s="146"/>
      <c r="Q86" s="146"/>
      <c r="S86" s="146"/>
      <c r="U86" s="63"/>
      <c r="W86" s="5"/>
      <c r="X86" s="5"/>
      <c r="Y86" s="5"/>
      <c r="Z86" s="5"/>
      <c r="AA86" s="5"/>
    </row>
    <row r="87" spans="1:27" customFormat="1" ht="19.899999999999999" customHeight="1" x14ac:dyDescent="0.35">
      <c r="A87" s="5"/>
      <c r="B87" s="5"/>
      <c r="C87" s="5"/>
      <c r="D87" s="23"/>
      <c r="E87" s="23"/>
      <c r="F87" s="5"/>
      <c r="G87" s="40"/>
      <c r="H87" s="40"/>
      <c r="I87" s="5"/>
      <c r="J87" s="40"/>
      <c r="K87" s="40"/>
      <c r="M87" s="146"/>
      <c r="O87" s="146"/>
      <c r="Q87" s="146"/>
      <c r="S87" s="146"/>
      <c r="U87" s="63"/>
      <c r="W87" s="5"/>
      <c r="X87" s="5"/>
      <c r="Y87" s="5"/>
      <c r="Z87" s="5"/>
      <c r="AA87" s="5"/>
    </row>
    <row r="88" spans="1:27" customFormat="1" ht="19.899999999999999" customHeight="1" x14ac:dyDescent="0.35">
      <c r="A88" s="5"/>
      <c r="B88" s="5"/>
      <c r="C88" s="5"/>
      <c r="D88" s="23"/>
      <c r="E88" s="23"/>
      <c r="F88" s="5"/>
      <c r="G88" s="40"/>
      <c r="H88" s="40"/>
      <c r="I88" s="5"/>
      <c r="J88" s="40"/>
      <c r="K88" s="40"/>
      <c r="M88" s="146"/>
      <c r="O88" s="146"/>
      <c r="Q88" s="146"/>
      <c r="S88" s="146"/>
      <c r="U88" s="63"/>
      <c r="W88" s="5"/>
      <c r="X88" s="5"/>
      <c r="Y88" s="5"/>
      <c r="Z88" s="5"/>
      <c r="AA88" s="5"/>
    </row>
    <row r="89" spans="1:27" customFormat="1" ht="19.899999999999999" customHeight="1" x14ac:dyDescent="0.35">
      <c r="A89" s="5"/>
      <c r="B89" s="5"/>
      <c r="C89" s="5"/>
      <c r="D89" s="23"/>
      <c r="E89" s="23"/>
      <c r="F89" s="5"/>
      <c r="G89" s="40"/>
      <c r="H89" s="40"/>
      <c r="I89" s="5"/>
      <c r="J89" s="40"/>
      <c r="K89" s="40"/>
      <c r="M89" s="146"/>
      <c r="O89" s="146"/>
      <c r="Q89" s="146"/>
      <c r="S89" s="146"/>
      <c r="U89" s="63"/>
      <c r="W89" s="5"/>
      <c r="X89" s="5"/>
      <c r="Y89" s="5"/>
      <c r="Z89" s="5"/>
      <c r="AA89" s="5"/>
    </row>
    <row r="90" spans="1:27" customFormat="1" ht="19.899999999999999" customHeight="1" x14ac:dyDescent="0.35">
      <c r="A90" s="5"/>
      <c r="B90" s="5"/>
      <c r="C90" s="5"/>
      <c r="D90" s="23"/>
      <c r="E90" s="23"/>
      <c r="F90" s="5"/>
      <c r="G90" s="40"/>
      <c r="H90" s="40"/>
      <c r="I90" s="5"/>
      <c r="J90" s="40"/>
      <c r="K90" s="40"/>
      <c r="M90" s="146"/>
      <c r="O90" s="146"/>
      <c r="Q90" s="146"/>
      <c r="S90" s="146"/>
      <c r="U90" s="63"/>
      <c r="W90" s="5"/>
      <c r="X90" s="5"/>
      <c r="Y90" s="5"/>
      <c r="Z90" s="5"/>
      <c r="AA90" s="5"/>
    </row>
    <row r="91" spans="1:27" customFormat="1" ht="19.899999999999999" customHeight="1" x14ac:dyDescent="0.35">
      <c r="A91" s="5"/>
      <c r="B91" s="5"/>
      <c r="C91" s="5"/>
      <c r="D91" s="23"/>
      <c r="E91" s="23"/>
      <c r="F91" s="5"/>
      <c r="G91" s="40"/>
      <c r="H91" s="40"/>
      <c r="I91" s="5"/>
      <c r="J91" s="40"/>
      <c r="K91" s="40"/>
      <c r="M91" s="146"/>
      <c r="O91" s="146"/>
      <c r="Q91" s="146"/>
      <c r="S91" s="146"/>
      <c r="U91" s="63"/>
      <c r="W91" s="5"/>
      <c r="X91" s="5"/>
      <c r="Y91" s="5"/>
      <c r="Z91" s="5"/>
      <c r="AA91" s="5"/>
    </row>
    <row r="92" spans="1:27" customFormat="1" ht="19.899999999999999" customHeight="1" x14ac:dyDescent="0.35">
      <c r="A92" s="5"/>
      <c r="B92" s="5"/>
      <c r="C92" s="5"/>
      <c r="D92" s="23"/>
      <c r="E92" s="23"/>
      <c r="F92" s="5"/>
      <c r="G92" s="40"/>
      <c r="H92" s="40"/>
      <c r="I92" s="5"/>
      <c r="J92" s="40"/>
      <c r="K92" s="40"/>
      <c r="M92" s="146"/>
      <c r="O92" s="146"/>
      <c r="Q92" s="146"/>
      <c r="S92" s="146"/>
      <c r="U92" s="63"/>
      <c r="W92" s="5"/>
      <c r="X92" s="5"/>
      <c r="Y92" s="5"/>
      <c r="Z92" s="5"/>
      <c r="AA92" s="5"/>
    </row>
    <row r="93" spans="1:27" customFormat="1" ht="19.899999999999999" customHeight="1" x14ac:dyDescent="0.35">
      <c r="A93" s="5"/>
      <c r="B93" s="5"/>
      <c r="C93" s="5"/>
      <c r="D93" s="23"/>
      <c r="E93" s="23"/>
      <c r="F93" s="5"/>
      <c r="G93" s="40"/>
      <c r="H93" s="40"/>
      <c r="I93" s="5"/>
      <c r="J93" s="40"/>
      <c r="K93" s="40"/>
      <c r="M93" s="146"/>
      <c r="O93" s="146"/>
      <c r="Q93" s="146"/>
      <c r="S93" s="146"/>
      <c r="U93" s="63"/>
      <c r="W93" s="5"/>
      <c r="X93" s="5"/>
      <c r="Y93" s="5"/>
      <c r="Z93" s="5"/>
      <c r="AA93" s="5"/>
    </row>
    <row r="94" spans="1:27" customFormat="1" ht="19.899999999999999" customHeight="1" x14ac:dyDescent="0.35">
      <c r="A94" s="5"/>
      <c r="B94" s="5"/>
      <c r="C94" s="5"/>
      <c r="D94" s="23"/>
      <c r="E94" s="23"/>
      <c r="F94" s="5"/>
      <c r="G94" s="40"/>
      <c r="H94" s="40"/>
      <c r="I94" s="5"/>
      <c r="J94" s="40"/>
      <c r="K94" s="40"/>
      <c r="M94" s="146"/>
      <c r="O94" s="146"/>
      <c r="Q94" s="146"/>
      <c r="S94" s="146"/>
      <c r="U94" s="63"/>
      <c r="W94" s="5"/>
      <c r="X94" s="5"/>
      <c r="Y94" s="5"/>
      <c r="Z94" s="5"/>
      <c r="AA94" s="5"/>
    </row>
    <row r="95" spans="1:27" customFormat="1" ht="19.899999999999999" customHeight="1" x14ac:dyDescent="0.35">
      <c r="A95" s="5"/>
      <c r="B95" s="5"/>
      <c r="C95" s="5"/>
      <c r="D95" s="23"/>
      <c r="E95" s="23"/>
      <c r="F95" s="5"/>
      <c r="G95" s="40"/>
      <c r="H95" s="40"/>
      <c r="I95" s="5"/>
      <c r="J95" s="40"/>
      <c r="K95" s="40"/>
      <c r="M95" s="146"/>
      <c r="O95" s="146"/>
      <c r="Q95" s="146"/>
      <c r="S95" s="146"/>
      <c r="U95" s="63"/>
      <c r="W95" s="5"/>
      <c r="X95" s="5"/>
      <c r="Y95" s="5"/>
      <c r="Z95" s="5"/>
      <c r="AA95" s="5"/>
    </row>
    <row r="96" spans="1:27" customFormat="1" ht="19.899999999999999" customHeight="1" x14ac:dyDescent="0.35">
      <c r="A96" s="5"/>
      <c r="B96" s="5"/>
      <c r="C96" s="5"/>
      <c r="D96" s="23"/>
      <c r="E96" s="23"/>
      <c r="F96" s="5"/>
      <c r="G96" s="40"/>
      <c r="H96" s="40"/>
      <c r="I96" s="5"/>
      <c r="J96" s="40"/>
      <c r="K96" s="40"/>
      <c r="M96" s="146"/>
      <c r="O96" s="146"/>
      <c r="Q96" s="146"/>
      <c r="S96" s="146"/>
      <c r="U96" s="63"/>
      <c r="W96" s="5"/>
      <c r="X96" s="5"/>
      <c r="Y96" s="5"/>
      <c r="Z96" s="5"/>
      <c r="AA96" s="5"/>
    </row>
    <row r="97" spans="1:27" customFormat="1" ht="19.899999999999999" customHeight="1" x14ac:dyDescent="0.35">
      <c r="A97" s="5"/>
      <c r="B97" s="5"/>
      <c r="C97" s="5"/>
      <c r="D97" s="23"/>
      <c r="E97" s="23"/>
      <c r="F97" s="5"/>
      <c r="G97" s="40"/>
      <c r="H97" s="40"/>
      <c r="I97" s="5"/>
      <c r="J97" s="40"/>
      <c r="K97" s="40"/>
      <c r="M97" s="146"/>
      <c r="O97" s="146"/>
      <c r="Q97" s="146"/>
      <c r="S97" s="146"/>
      <c r="U97" s="63"/>
      <c r="W97" s="5"/>
      <c r="X97" s="5"/>
      <c r="Y97" s="5"/>
      <c r="Z97" s="5"/>
      <c r="AA97" s="5"/>
    </row>
    <row r="98" spans="1:27" customFormat="1" ht="19.899999999999999" customHeight="1" x14ac:dyDescent="0.35">
      <c r="A98" s="5"/>
      <c r="B98" s="5"/>
      <c r="C98" s="5"/>
      <c r="D98" s="23"/>
      <c r="E98" s="23"/>
      <c r="F98" s="5"/>
      <c r="G98" s="40"/>
      <c r="H98" s="40"/>
      <c r="I98" s="5"/>
      <c r="J98" s="40"/>
      <c r="K98" s="40"/>
      <c r="M98" s="146"/>
      <c r="O98" s="146"/>
      <c r="Q98" s="146"/>
      <c r="S98" s="146"/>
      <c r="U98" s="63"/>
      <c r="W98" s="5"/>
      <c r="X98" s="5"/>
      <c r="Y98" s="5"/>
      <c r="Z98" s="5"/>
      <c r="AA98" s="5"/>
    </row>
    <row r="99" spans="1:27" customFormat="1" ht="19.899999999999999" customHeight="1" x14ac:dyDescent="0.35">
      <c r="A99" s="5"/>
      <c r="B99" s="5"/>
      <c r="C99" s="5"/>
      <c r="D99" s="23"/>
      <c r="E99" s="23"/>
      <c r="F99" s="5"/>
      <c r="G99" s="40"/>
      <c r="H99" s="40"/>
      <c r="I99" s="5"/>
      <c r="J99" s="40"/>
      <c r="K99" s="40"/>
      <c r="M99" s="146"/>
      <c r="O99" s="146"/>
      <c r="Q99" s="146"/>
      <c r="S99" s="146"/>
      <c r="U99" s="63"/>
      <c r="W99" s="5"/>
      <c r="X99" s="5"/>
      <c r="Y99" s="5"/>
      <c r="Z99" s="5"/>
      <c r="AA99" s="5"/>
    </row>
    <row r="100" spans="1:27" customFormat="1" ht="19.899999999999999" customHeight="1" x14ac:dyDescent="0.35">
      <c r="A100" s="5"/>
      <c r="B100" s="5"/>
      <c r="C100" s="5"/>
      <c r="D100" s="23"/>
      <c r="E100" s="23"/>
      <c r="F100" s="5"/>
      <c r="G100" s="40"/>
      <c r="H100" s="40"/>
      <c r="I100" s="5"/>
      <c r="J100" s="40"/>
      <c r="K100" s="40"/>
      <c r="M100" s="146"/>
      <c r="O100" s="146"/>
      <c r="Q100" s="146"/>
      <c r="S100" s="146"/>
      <c r="U100" s="63"/>
      <c r="W100" s="5"/>
      <c r="X100" s="5"/>
      <c r="Y100" s="5"/>
      <c r="Z100" s="5"/>
      <c r="AA100" s="5"/>
    </row>
    <row r="101" spans="1:27" customFormat="1" ht="19.899999999999999" customHeight="1" x14ac:dyDescent="0.35">
      <c r="A101" s="5"/>
      <c r="B101" s="5"/>
      <c r="C101" s="5"/>
      <c r="D101" s="23"/>
      <c r="E101" s="23"/>
      <c r="F101" s="5"/>
      <c r="G101" s="40"/>
      <c r="H101" s="40"/>
      <c r="I101" s="5"/>
      <c r="J101" s="40"/>
      <c r="K101" s="40"/>
      <c r="M101" s="146"/>
      <c r="O101" s="146"/>
      <c r="Q101" s="146"/>
      <c r="S101" s="146"/>
      <c r="U101" s="63"/>
      <c r="W101" s="5"/>
      <c r="X101" s="5"/>
      <c r="Y101" s="5"/>
      <c r="Z101" s="5"/>
      <c r="AA101" s="5"/>
    </row>
    <row r="102" spans="1:27" customFormat="1" ht="19.899999999999999" customHeight="1" x14ac:dyDescent="0.35">
      <c r="A102" s="5"/>
      <c r="B102" s="5"/>
      <c r="C102" s="5"/>
      <c r="D102" s="23"/>
      <c r="E102" s="23"/>
      <c r="F102" s="5"/>
      <c r="G102" s="40"/>
      <c r="H102" s="40"/>
      <c r="I102" s="5"/>
      <c r="J102" s="40"/>
      <c r="K102" s="40"/>
      <c r="M102" s="146"/>
      <c r="O102" s="146"/>
      <c r="Q102" s="146"/>
      <c r="S102" s="146"/>
      <c r="U102" s="63"/>
      <c r="W102" s="5"/>
      <c r="X102" s="5"/>
      <c r="Y102" s="5"/>
      <c r="Z102" s="5"/>
      <c r="AA102" s="5"/>
    </row>
    <row r="103" spans="1:27" customFormat="1" ht="19.899999999999999" customHeight="1" x14ac:dyDescent="0.35">
      <c r="A103" s="5"/>
      <c r="B103" s="5"/>
      <c r="C103" s="5"/>
      <c r="D103" s="23"/>
      <c r="E103" s="23"/>
      <c r="F103" s="5"/>
      <c r="G103" s="40"/>
      <c r="H103" s="40"/>
      <c r="I103" s="5"/>
      <c r="J103" s="40"/>
      <c r="K103" s="40"/>
      <c r="M103" s="146"/>
      <c r="O103" s="146"/>
      <c r="Q103" s="146"/>
      <c r="S103" s="146"/>
      <c r="U103" s="63"/>
      <c r="W103" s="5"/>
      <c r="X103" s="5"/>
      <c r="Y103" s="5"/>
      <c r="Z103" s="5"/>
      <c r="AA103" s="5"/>
    </row>
    <row r="104" spans="1:27" customFormat="1" ht="19.899999999999999" customHeight="1" x14ac:dyDescent="0.35">
      <c r="A104" s="5"/>
      <c r="B104" s="5"/>
      <c r="C104" s="5"/>
      <c r="D104" s="23"/>
      <c r="E104" s="23"/>
      <c r="F104" s="5"/>
      <c r="G104" s="40"/>
      <c r="H104" s="40"/>
      <c r="I104" s="5"/>
      <c r="J104" s="40"/>
      <c r="K104" s="40"/>
      <c r="M104" s="146"/>
      <c r="O104" s="146"/>
      <c r="Q104" s="146"/>
      <c r="S104" s="146"/>
      <c r="U104" s="63"/>
      <c r="W104" s="5"/>
      <c r="X104" s="5"/>
      <c r="Y104" s="5"/>
      <c r="Z104" s="5"/>
      <c r="AA104" s="5"/>
    </row>
    <row r="105" spans="1:27" customFormat="1" ht="19.899999999999999" customHeight="1" x14ac:dyDescent="0.35">
      <c r="A105" s="5"/>
      <c r="B105" s="5"/>
      <c r="C105" s="5"/>
      <c r="D105" s="23"/>
      <c r="E105" s="23"/>
      <c r="F105" s="5"/>
      <c r="G105" s="40"/>
      <c r="H105" s="40"/>
      <c r="I105" s="5"/>
      <c r="J105" s="40"/>
      <c r="K105" s="40"/>
      <c r="M105" s="146"/>
      <c r="O105" s="146"/>
      <c r="Q105" s="146"/>
      <c r="S105" s="146"/>
      <c r="U105" s="63"/>
      <c r="W105" s="5"/>
      <c r="X105" s="5"/>
      <c r="Y105" s="5"/>
      <c r="Z105" s="5"/>
      <c r="AA105" s="5"/>
    </row>
    <row r="106" spans="1:27" customFormat="1" ht="19.899999999999999" customHeight="1" x14ac:dyDescent="0.35">
      <c r="A106" s="5"/>
      <c r="B106" s="5"/>
      <c r="C106" s="5"/>
      <c r="D106" s="23"/>
      <c r="E106" s="23"/>
      <c r="F106" s="5"/>
      <c r="G106" s="40"/>
      <c r="H106" s="40"/>
      <c r="I106" s="5"/>
      <c r="J106" s="40"/>
      <c r="K106" s="40"/>
      <c r="M106" s="146"/>
      <c r="O106" s="146"/>
      <c r="Q106" s="146"/>
      <c r="S106" s="146"/>
      <c r="U106" s="63"/>
      <c r="W106" s="5"/>
      <c r="X106" s="5"/>
      <c r="Y106" s="5"/>
      <c r="Z106" s="5"/>
      <c r="AA106" s="5"/>
    </row>
    <row r="107" spans="1:27" customFormat="1" ht="19.899999999999999" customHeight="1" x14ac:dyDescent="0.35">
      <c r="A107" s="5"/>
      <c r="B107" s="5"/>
      <c r="C107" s="5"/>
      <c r="D107" s="23"/>
      <c r="E107" s="23"/>
      <c r="F107" s="5"/>
      <c r="G107" s="40"/>
      <c r="H107" s="40"/>
      <c r="I107" s="5"/>
      <c r="J107" s="40"/>
      <c r="K107" s="40"/>
      <c r="M107" s="146"/>
      <c r="O107" s="146"/>
      <c r="Q107" s="146"/>
      <c r="S107" s="146"/>
      <c r="U107" s="63"/>
      <c r="W107" s="5"/>
      <c r="X107" s="5"/>
      <c r="Y107" s="5"/>
      <c r="Z107" s="5"/>
      <c r="AA107" s="5"/>
    </row>
    <row r="108" spans="1:27" customFormat="1" ht="19.899999999999999" customHeight="1" x14ac:dyDescent="0.35">
      <c r="A108" s="5"/>
      <c r="B108" s="5"/>
      <c r="C108" s="5"/>
      <c r="D108" s="23"/>
      <c r="E108" s="23"/>
      <c r="F108" s="5"/>
      <c r="G108" s="40"/>
      <c r="H108" s="40"/>
      <c r="I108" s="5"/>
      <c r="J108" s="40"/>
      <c r="K108" s="40"/>
      <c r="M108" s="146"/>
      <c r="O108" s="146"/>
      <c r="Q108" s="146"/>
      <c r="S108" s="146"/>
      <c r="U108" s="63"/>
      <c r="W108" s="5"/>
      <c r="X108" s="5"/>
      <c r="Y108" s="5"/>
      <c r="Z108" s="5"/>
      <c r="AA108" s="5"/>
    </row>
    <row r="109" spans="1:27" customFormat="1" ht="19.899999999999999" customHeight="1" x14ac:dyDescent="0.35">
      <c r="A109" s="5"/>
      <c r="B109" s="5"/>
      <c r="C109" s="5"/>
      <c r="D109" s="23"/>
      <c r="E109" s="23"/>
      <c r="F109" s="5"/>
      <c r="G109" s="40"/>
      <c r="H109" s="40"/>
      <c r="I109" s="5"/>
      <c r="J109" s="40"/>
      <c r="K109" s="40"/>
      <c r="M109" s="146"/>
      <c r="O109" s="146"/>
      <c r="Q109" s="146"/>
      <c r="S109" s="146"/>
      <c r="U109" s="63"/>
      <c r="W109" s="5"/>
      <c r="X109" s="5"/>
      <c r="Y109" s="5"/>
      <c r="Z109" s="5"/>
      <c r="AA109" s="5"/>
    </row>
  </sheetData>
  <printOptions horizontalCentered="1"/>
  <pageMargins left="0.70866141732283472" right="0.51181102362204722" top="0.74803149606299213" bottom="0.55118110236220474" header="0.31496062992125984" footer="0.31496062992125984"/>
  <pageSetup paperSize="9" orientation="portrait" verticalDpi="4294967293" r:id="rId1"/>
  <headerFooter>
    <oddHeader>&amp;LQUÍMICOS&amp;R"El Origen"</oddHeader>
    <oddFooter>&amp;R&amp;D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B050"/>
  </sheetPr>
  <dimension ref="B1:S61"/>
  <sheetViews>
    <sheetView topLeftCell="A35" workbookViewId="0">
      <selection activeCell="O53" sqref="O53"/>
    </sheetView>
  </sheetViews>
  <sheetFormatPr baseColWidth="10" defaultColWidth="11.5703125" defaultRowHeight="15" x14ac:dyDescent="0.25"/>
  <cols>
    <col min="1" max="1" width="5.85546875" customWidth="1"/>
    <col min="2" max="2" width="7.5703125" customWidth="1"/>
    <col min="3" max="3" width="45" customWidth="1"/>
    <col min="4" max="5" width="15.7109375" customWidth="1"/>
    <col min="6" max="6" width="3.7109375" customWidth="1"/>
    <col min="7" max="8" width="11.5703125" hidden="1" customWidth="1"/>
    <col min="9" max="9" width="3.7109375" hidden="1" customWidth="1"/>
    <col min="10" max="10" width="16.85546875" hidden="1" customWidth="1"/>
    <col min="11" max="11" width="14.28515625" hidden="1" customWidth="1"/>
    <col min="12" max="12" width="3.7109375" hidden="1" customWidth="1"/>
    <col min="13" max="13" width="13.140625" customWidth="1"/>
    <col min="14" max="14" width="3.7109375" customWidth="1"/>
    <col min="15" max="15" width="49" customWidth="1"/>
    <col min="16" max="16" width="45" customWidth="1"/>
    <col min="17" max="18" width="15.7109375" customWidth="1"/>
    <col min="19" max="19" width="3.7109375" customWidth="1"/>
    <col min="21" max="21" width="14.42578125" bestFit="1" customWidth="1"/>
  </cols>
  <sheetData>
    <row r="1" spans="2:19" ht="23.25" x14ac:dyDescent="0.35">
      <c r="C1" s="65" t="s">
        <v>209</v>
      </c>
      <c r="D1" s="35"/>
      <c r="E1" s="35"/>
      <c r="F1" s="1"/>
      <c r="G1" s="56" t="s">
        <v>181</v>
      </c>
      <c r="H1" s="56">
        <v>0.2</v>
      </c>
      <c r="I1" s="33"/>
      <c r="J1" s="61"/>
      <c r="K1" s="61"/>
      <c r="L1" s="33"/>
      <c r="M1" s="62"/>
    </row>
    <row r="2" spans="2:19" ht="21" x14ac:dyDescent="0.35">
      <c r="C2" s="5"/>
      <c r="D2" s="23"/>
      <c r="E2" s="23"/>
      <c r="F2" s="1"/>
      <c r="G2" s="57" t="s">
        <v>39</v>
      </c>
      <c r="H2" s="57" t="s">
        <v>173</v>
      </c>
      <c r="I2" s="37"/>
      <c r="J2" s="57" t="s">
        <v>39</v>
      </c>
      <c r="K2" s="57" t="s">
        <v>173</v>
      </c>
      <c r="L2" s="37"/>
      <c r="M2" s="46" t="s">
        <v>174</v>
      </c>
    </row>
    <row r="3" spans="2:19" ht="15.75" thickBot="1" x14ac:dyDescent="0.3"/>
    <row r="4" spans="2:19" s="5" customFormat="1" ht="19.899999999999999" customHeight="1" thickBot="1" x14ac:dyDescent="0.4">
      <c r="B4" s="5">
        <v>1266</v>
      </c>
      <c r="C4" s="569" t="s">
        <v>38</v>
      </c>
      <c r="D4" s="570"/>
      <c r="E4" s="571"/>
      <c r="F4" s="1"/>
      <c r="G4" s="60">
        <f>J4*$G$3</f>
        <v>0</v>
      </c>
      <c r="H4" s="60">
        <f>K4*$H$3</f>
        <v>0</v>
      </c>
      <c r="I4" s="1"/>
      <c r="J4" s="60">
        <f>M4*$J$3</f>
        <v>0</v>
      </c>
      <c r="K4" s="60">
        <f>M4*$K$3</f>
        <v>0</v>
      </c>
      <c r="L4" s="33"/>
      <c r="M4" s="62"/>
      <c r="N4" s="33"/>
      <c r="O4" s="33"/>
      <c r="P4" s="26" t="s">
        <v>38</v>
      </c>
      <c r="Q4" s="27"/>
      <c r="R4" s="28"/>
      <c r="S4" s="1"/>
    </row>
    <row r="5" spans="2:19" s="5" customFormat="1" ht="19.899999999999999" customHeight="1" x14ac:dyDescent="0.35">
      <c r="C5" s="102"/>
      <c r="D5" s="102"/>
      <c r="E5" s="102"/>
      <c r="G5" s="40"/>
      <c r="H5" s="40"/>
      <c r="J5" s="40"/>
      <c r="K5" s="40"/>
      <c r="L5"/>
      <c r="M5" s="103"/>
      <c r="N5"/>
      <c r="O5"/>
      <c r="P5" s="26"/>
      <c r="Q5" s="27"/>
      <c r="R5" s="28"/>
    </row>
    <row r="6" spans="2:19" s="5" customFormat="1" ht="19.899999999999999" customHeight="1" x14ac:dyDescent="0.35">
      <c r="C6" s="2" t="s">
        <v>40</v>
      </c>
      <c r="D6" s="4">
        <f t="shared" ref="D6:D38" si="0">MROUND(G6+4.7,10)</f>
        <v>2260</v>
      </c>
      <c r="E6" s="86">
        <f t="shared" ref="E6:E38" si="1">MROUND(H6+4.7,10)</f>
        <v>1590</v>
      </c>
      <c r="F6" s="1"/>
      <c r="G6" s="60">
        <f>J6*1</f>
        <v>2258</v>
      </c>
      <c r="H6" s="60">
        <f>K6*1</f>
        <v>1580.6</v>
      </c>
      <c r="I6" s="1"/>
      <c r="J6" s="60">
        <f>M6*2</f>
        <v>2258</v>
      </c>
      <c r="K6" s="60">
        <f>M6*1.4</f>
        <v>1580.6</v>
      </c>
      <c r="L6" s="33"/>
      <c r="M6" s="90">
        <v>1129</v>
      </c>
      <c r="N6" s="33"/>
      <c r="O6" s="33"/>
      <c r="P6" s="2" t="s">
        <v>40</v>
      </c>
      <c r="Q6" s="32">
        <v>2080</v>
      </c>
      <c r="R6" s="32">
        <v>1460</v>
      </c>
      <c r="S6" s="1"/>
    </row>
    <row r="7" spans="2:19" s="5" customFormat="1" ht="19.899999999999999" customHeight="1" x14ac:dyDescent="0.35">
      <c r="C7" s="2" t="s">
        <v>41</v>
      </c>
      <c r="D7" s="4">
        <f t="shared" si="0"/>
        <v>1990</v>
      </c>
      <c r="E7" s="86">
        <f t="shared" si="1"/>
        <v>1390</v>
      </c>
      <c r="F7" s="1"/>
      <c r="G7" s="60">
        <f t="shared" ref="G7:G61" si="2">J7*1</f>
        <v>1984.66</v>
      </c>
      <c r="H7" s="60">
        <f t="shared" ref="H7:H61" si="3">K7*1</f>
        <v>1389.2619999999999</v>
      </c>
      <c r="I7" s="1"/>
      <c r="J7" s="60">
        <f t="shared" ref="J7:J61" si="4">M7*2</f>
        <v>1984.66</v>
      </c>
      <c r="K7" s="60">
        <f t="shared" ref="K7:K61" si="5">M7*1.4</f>
        <v>1389.2619999999999</v>
      </c>
      <c r="L7" s="33"/>
      <c r="M7" s="90">
        <v>992.33</v>
      </c>
      <c r="N7" s="33"/>
      <c r="O7" s="33"/>
      <c r="P7" s="2" t="s">
        <v>41</v>
      </c>
      <c r="Q7" s="32">
        <v>1680</v>
      </c>
      <c r="R7" s="32">
        <v>1170</v>
      </c>
      <c r="S7" s="1"/>
    </row>
    <row r="8" spans="2:19" s="5" customFormat="1" ht="19.899999999999999" customHeight="1" x14ac:dyDescent="0.35">
      <c r="C8" s="2" t="s">
        <v>42</v>
      </c>
      <c r="D8" s="4">
        <f t="shared" si="0"/>
        <v>3310</v>
      </c>
      <c r="E8" s="86">
        <f t="shared" si="1"/>
        <v>2320</v>
      </c>
      <c r="F8" s="1"/>
      <c r="G8" s="60">
        <f t="shared" si="2"/>
        <v>3303.78</v>
      </c>
      <c r="H8" s="60">
        <f t="shared" si="3"/>
        <v>2312.6460000000002</v>
      </c>
      <c r="I8" s="1"/>
      <c r="J8" s="60">
        <f t="shared" si="4"/>
        <v>3303.78</v>
      </c>
      <c r="K8" s="60">
        <f t="shared" si="5"/>
        <v>2312.6460000000002</v>
      </c>
      <c r="L8" s="33"/>
      <c r="M8" s="90">
        <v>1651.89</v>
      </c>
      <c r="N8" s="33"/>
      <c r="O8" s="33"/>
      <c r="P8" s="2" t="s">
        <v>42</v>
      </c>
      <c r="Q8" s="32">
        <v>2790</v>
      </c>
      <c r="R8" s="32">
        <v>1950</v>
      </c>
      <c r="S8" s="1"/>
    </row>
    <row r="9" spans="2:19" s="5" customFormat="1" ht="19.899999999999999" customHeight="1" x14ac:dyDescent="0.35">
      <c r="C9" s="2" t="s">
        <v>43</v>
      </c>
      <c r="D9" s="4">
        <f t="shared" si="0"/>
        <v>2990</v>
      </c>
      <c r="E9" s="86">
        <f t="shared" si="1"/>
        <v>2090</v>
      </c>
      <c r="F9" s="1"/>
      <c r="G9" s="60">
        <f t="shared" si="2"/>
        <v>2982.92</v>
      </c>
      <c r="H9" s="60">
        <f t="shared" si="3"/>
        <v>2088.0439999999999</v>
      </c>
      <c r="I9" s="1"/>
      <c r="J9" s="60">
        <f t="shared" si="4"/>
        <v>2982.92</v>
      </c>
      <c r="K9" s="60">
        <f t="shared" si="5"/>
        <v>2088.0439999999999</v>
      </c>
      <c r="L9" s="33"/>
      <c r="M9" s="90">
        <v>1491.46</v>
      </c>
      <c r="N9" s="33"/>
      <c r="O9" s="33"/>
      <c r="P9" s="2" t="s">
        <v>43</v>
      </c>
      <c r="Q9" s="32">
        <v>2520</v>
      </c>
      <c r="R9" s="32">
        <v>1760</v>
      </c>
      <c r="S9" s="1"/>
    </row>
    <row r="10" spans="2:19" s="5" customFormat="1" ht="19.899999999999999" customHeight="1" x14ac:dyDescent="0.35">
      <c r="C10" s="2" t="s">
        <v>44</v>
      </c>
      <c r="D10" s="4">
        <f t="shared" si="0"/>
        <v>6990</v>
      </c>
      <c r="E10" s="86">
        <f t="shared" si="1"/>
        <v>4890</v>
      </c>
      <c r="F10" s="1"/>
      <c r="G10" s="60">
        <f t="shared" si="2"/>
        <v>6982.44</v>
      </c>
      <c r="H10" s="60">
        <f t="shared" si="3"/>
        <v>4887.7079999999996</v>
      </c>
      <c r="I10" s="1"/>
      <c r="J10" s="60">
        <f t="shared" si="4"/>
        <v>6982.44</v>
      </c>
      <c r="K10" s="60">
        <f t="shared" si="5"/>
        <v>4887.7079999999996</v>
      </c>
      <c r="L10" s="33"/>
      <c r="M10" s="100">
        <v>3491.22</v>
      </c>
      <c r="N10" s="33"/>
      <c r="O10" s="33"/>
      <c r="P10" s="2" t="s">
        <v>44</v>
      </c>
      <c r="Q10" s="32">
        <v>6990</v>
      </c>
      <c r="R10" s="32">
        <v>4890</v>
      </c>
      <c r="S10" s="1"/>
    </row>
    <row r="11" spans="2:19" s="5" customFormat="1" ht="19.899999999999999" customHeight="1" x14ac:dyDescent="0.35">
      <c r="C11" s="2" t="s">
        <v>45</v>
      </c>
      <c r="D11" s="4">
        <f t="shared" si="0"/>
        <v>2870</v>
      </c>
      <c r="E11" s="86">
        <f t="shared" si="1"/>
        <v>2010</v>
      </c>
      <c r="F11" s="1"/>
      <c r="G11" s="60">
        <f t="shared" si="2"/>
        <v>2864.08</v>
      </c>
      <c r="H11" s="60">
        <f t="shared" si="3"/>
        <v>2004.8559999999998</v>
      </c>
      <c r="I11" s="1"/>
      <c r="J11" s="60">
        <f t="shared" si="4"/>
        <v>2864.08</v>
      </c>
      <c r="K11" s="60">
        <f t="shared" si="5"/>
        <v>2004.8559999999998</v>
      </c>
      <c r="L11" s="33"/>
      <c r="M11" s="90">
        <v>1432.04</v>
      </c>
      <c r="N11" s="33"/>
      <c r="O11" s="33"/>
      <c r="P11" s="2" t="s">
        <v>45</v>
      </c>
      <c r="Q11" s="32">
        <v>2420</v>
      </c>
      <c r="R11" s="32">
        <v>1690</v>
      </c>
      <c r="S11" s="1"/>
    </row>
    <row r="12" spans="2:19" s="5" customFormat="1" ht="19.899999999999999" customHeight="1" x14ac:dyDescent="0.35">
      <c r="C12" s="2" t="s">
        <v>46</v>
      </c>
      <c r="D12" s="4">
        <f t="shared" si="0"/>
        <v>6600</v>
      </c>
      <c r="E12" s="86">
        <f t="shared" si="1"/>
        <v>4620</v>
      </c>
      <c r="F12" s="1"/>
      <c r="G12" s="60">
        <f t="shared" si="2"/>
        <v>6592.3</v>
      </c>
      <c r="H12" s="60">
        <f t="shared" si="3"/>
        <v>4614.6099999999997</v>
      </c>
      <c r="I12" s="1"/>
      <c r="J12" s="60">
        <f t="shared" si="4"/>
        <v>6592.3</v>
      </c>
      <c r="K12" s="60">
        <f t="shared" si="5"/>
        <v>4614.6099999999997</v>
      </c>
      <c r="L12" s="33"/>
      <c r="M12" s="100">
        <v>3296.15</v>
      </c>
      <c r="N12" s="33"/>
      <c r="O12" s="33"/>
      <c r="P12" s="2" t="s">
        <v>46</v>
      </c>
      <c r="Q12" s="32">
        <v>6600</v>
      </c>
      <c r="R12" s="32">
        <v>4620</v>
      </c>
      <c r="S12" s="1"/>
    </row>
    <row r="13" spans="2:19" s="5" customFormat="1" ht="19.899999999999999" customHeight="1" x14ac:dyDescent="0.35">
      <c r="C13" s="2" t="s">
        <v>47</v>
      </c>
      <c r="D13" s="4">
        <f t="shared" si="0"/>
        <v>1620</v>
      </c>
      <c r="E13" s="86">
        <f t="shared" si="1"/>
        <v>1140</v>
      </c>
      <c r="F13" s="1"/>
      <c r="G13" s="60">
        <f t="shared" si="2"/>
        <v>1616.24</v>
      </c>
      <c r="H13" s="60">
        <f t="shared" si="3"/>
        <v>1131.3679999999999</v>
      </c>
      <c r="I13" s="1"/>
      <c r="J13" s="60">
        <f t="shared" si="4"/>
        <v>1616.24</v>
      </c>
      <c r="K13" s="60">
        <f t="shared" si="5"/>
        <v>1131.3679999999999</v>
      </c>
      <c r="L13" s="33"/>
      <c r="M13" s="90">
        <v>808.12</v>
      </c>
      <c r="N13" s="33"/>
      <c r="O13" s="33"/>
      <c r="P13" s="2" t="s">
        <v>47</v>
      </c>
      <c r="Q13" s="32">
        <v>1370</v>
      </c>
      <c r="R13" s="32">
        <v>960</v>
      </c>
      <c r="S13" s="1"/>
    </row>
    <row r="14" spans="2:19" s="5" customFormat="1" ht="19.899999999999999" customHeight="1" x14ac:dyDescent="0.35">
      <c r="C14" s="2" t="s">
        <v>48</v>
      </c>
      <c r="D14" s="4">
        <f t="shared" si="0"/>
        <v>1190</v>
      </c>
      <c r="E14" s="86">
        <f t="shared" si="1"/>
        <v>830</v>
      </c>
      <c r="F14" s="1"/>
      <c r="G14" s="60">
        <f t="shared" si="2"/>
        <v>1185.6199999999999</v>
      </c>
      <c r="H14" s="60">
        <f t="shared" si="3"/>
        <v>829.93399999999986</v>
      </c>
      <c r="I14" s="1"/>
      <c r="J14" s="60">
        <f t="shared" si="4"/>
        <v>1185.6199999999999</v>
      </c>
      <c r="K14" s="60">
        <f t="shared" si="5"/>
        <v>829.93399999999986</v>
      </c>
      <c r="L14" s="33"/>
      <c r="M14" s="90">
        <v>592.80999999999995</v>
      </c>
      <c r="N14" s="33"/>
      <c r="O14" s="33"/>
      <c r="P14" s="2" t="s">
        <v>48</v>
      </c>
      <c r="Q14" s="32">
        <v>1000</v>
      </c>
      <c r="R14" s="32">
        <v>700</v>
      </c>
      <c r="S14" s="1"/>
    </row>
    <row r="15" spans="2:19" s="5" customFormat="1" ht="19.899999999999999" customHeight="1" x14ac:dyDescent="0.35">
      <c r="C15" s="2" t="s">
        <v>49</v>
      </c>
      <c r="D15" s="4">
        <f t="shared" si="0"/>
        <v>810</v>
      </c>
      <c r="E15" s="86">
        <f t="shared" si="1"/>
        <v>570</v>
      </c>
      <c r="F15" s="1"/>
      <c r="G15" s="60">
        <f t="shared" si="2"/>
        <v>807.84</v>
      </c>
      <c r="H15" s="60">
        <f t="shared" si="3"/>
        <v>565.48799999999994</v>
      </c>
      <c r="I15" s="1"/>
      <c r="J15" s="60">
        <f t="shared" si="4"/>
        <v>807.84</v>
      </c>
      <c r="K15" s="60">
        <f t="shared" si="5"/>
        <v>565.48799999999994</v>
      </c>
      <c r="L15" s="33"/>
      <c r="M15" s="90">
        <v>403.92</v>
      </c>
      <c r="N15" s="33"/>
      <c r="O15" s="33"/>
      <c r="P15" s="2" t="s">
        <v>49</v>
      </c>
      <c r="Q15" s="32">
        <v>690</v>
      </c>
      <c r="R15" s="32">
        <v>480</v>
      </c>
      <c r="S15" s="1"/>
    </row>
    <row r="16" spans="2:19" s="5" customFormat="1" ht="19.899999999999999" customHeight="1" x14ac:dyDescent="0.35">
      <c r="C16" s="2" t="s">
        <v>50</v>
      </c>
      <c r="D16" s="4">
        <f t="shared" si="0"/>
        <v>1560</v>
      </c>
      <c r="E16" s="86">
        <f t="shared" si="1"/>
        <v>1090</v>
      </c>
      <c r="F16" s="1"/>
      <c r="G16" s="60">
        <f t="shared" si="2"/>
        <v>1556.28</v>
      </c>
      <c r="H16" s="60">
        <f t="shared" si="3"/>
        <v>1089.396</v>
      </c>
      <c r="I16" s="1"/>
      <c r="J16" s="60">
        <f t="shared" si="4"/>
        <v>1556.28</v>
      </c>
      <c r="K16" s="60">
        <f t="shared" si="5"/>
        <v>1089.396</v>
      </c>
      <c r="L16" s="33"/>
      <c r="M16" s="90">
        <v>778.14</v>
      </c>
      <c r="N16" s="33"/>
      <c r="O16" s="33"/>
      <c r="P16" s="2" t="s">
        <v>50</v>
      </c>
      <c r="Q16" s="32">
        <v>1310</v>
      </c>
      <c r="R16" s="32">
        <v>920</v>
      </c>
      <c r="S16" s="1"/>
    </row>
    <row r="17" spans="3:19" s="5" customFormat="1" ht="19.899999999999999" customHeight="1" x14ac:dyDescent="0.35">
      <c r="C17" s="2" t="s">
        <v>51</v>
      </c>
      <c r="D17" s="4">
        <f t="shared" si="0"/>
        <v>1790</v>
      </c>
      <c r="E17" s="86">
        <f t="shared" si="1"/>
        <v>1260</v>
      </c>
      <c r="F17" s="1"/>
      <c r="G17" s="60">
        <f t="shared" si="2"/>
        <v>1790</v>
      </c>
      <c r="H17" s="60">
        <f t="shared" si="3"/>
        <v>1253</v>
      </c>
      <c r="I17" s="1"/>
      <c r="J17" s="60">
        <f t="shared" si="4"/>
        <v>1790</v>
      </c>
      <c r="K17" s="60">
        <f t="shared" si="5"/>
        <v>1253</v>
      </c>
      <c r="L17" s="33"/>
      <c r="M17" s="100">
        <v>895</v>
      </c>
      <c r="N17" s="33"/>
      <c r="O17" s="33"/>
      <c r="P17" s="2" t="s">
        <v>51</v>
      </c>
      <c r="Q17" s="32">
        <v>1790</v>
      </c>
      <c r="R17" s="32">
        <v>1260</v>
      </c>
      <c r="S17" s="1"/>
    </row>
    <row r="18" spans="3:19" s="5" customFormat="1" ht="19.899999999999999" customHeight="1" x14ac:dyDescent="0.35">
      <c r="C18" s="2" t="s">
        <v>52</v>
      </c>
      <c r="D18" s="4">
        <f t="shared" si="0"/>
        <v>1060</v>
      </c>
      <c r="E18" s="86">
        <f t="shared" si="1"/>
        <v>750</v>
      </c>
      <c r="F18" s="1"/>
      <c r="G18" s="60">
        <f t="shared" si="2"/>
        <v>1060</v>
      </c>
      <c r="H18" s="60">
        <f t="shared" si="3"/>
        <v>742</v>
      </c>
      <c r="I18" s="1"/>
      <c r="J18" s="60">
        <f t="shared" si="4"/>
        <v>1060</v>
      </c>
      <c r="K18" s="60">
        <f t="shared" si="5"/>
        <v>742</v>
      </c>
      <c r="L18" s="33"/>
      <c r="M18" s="90">
        <v>530</v>
      </c>
      <c r="N18" s="33"/>
      <c r="O18" s="33"/>
      <c r="P18" s="2" t="s">
        <v>52</v>
      </c>
      <c r="Q18" s="32">
        <v>1060</v>
      </c>
      <c r="R18" s="32">
        <v>750</v>
      </c>
      <c r="S18" s="1"/>
    </row>
    <row r="19" spans="3:19" s="5" customFormat="1" ht="19.899999999999999" customHeight="1" x14ac:dyDescent="0.35">
      <c r="C19" s="2" t="s">
        <v>53</v>
      </c>
      <c r="D19" s="4">
        <f t="shared" si="0"/>
        <v>2400</v>
      </c>
      <c r="E19" s="86">
        <f t="shared" si="1"/>
        <v>1680</v>
      </c>
      <c r="F19" s="1"/>
      <c r="G19" s="60">
        <f t="shared" si="2"/>
        <v>2398</v>
      </c>
      <c r="H19" s="60">
        <f t="shared" si="3"/>
        <v>1678.6</v>
      </c>
      <c r="I19" s="1"/>
      <c r="J19" s="60">
        <f t="shared" si="4"/>
        <v>2398</v>
      </c>
      <c r="K19" s="60">
        <f t="shared" si="5"/>
        <v>1678.6</v>
      </c>
      <c r="L19" s="33"/>
      <c r="M19" s="100">
        <v>1199</v>
      </c>
      <c r="N19" s="33"/>
      <c r="O19" s="33"/>
      <c r="P19" s="2" t="s">
        <v>53</v>
      </c>
      <c r="Q19" s="32">
        <v>2400</v>
      </c>
      <c r="R19" s="32">
        <v>1680</v>
      </c>
      <c r="S19" s="1"/>
    </row>
    <row r="20" spans="3:19" s="5" customFormat="1" ht="19.899999999999999" customHeight="1" x14ac:dyDescent="0.35">
      <c r="C20" s="2" t="s">
        <v>54</v>
      </c>
      <c r="D20" s="4">
        <f t="shared" si="0"/>
        <v>1560</v>
      </c>
      <c r="E20" s="86">
        <f t="shared" si="1"/>
        <v>1100</v>
      </c>
      <c r="F20" s="1"/>
      <c r="G20" s="60">
        <f t="shared" si="2"/>
        <v>1558.54</v>
      </c>
      <c r="H20" s="60">
        <f t="shared" si="3"/>
        <v>1090.9779999999998</v>
      </c>
      <c r="I20" s="1"/>
      <c r="J20" s="60">
        <f t="shared" si="4"/>
        <v>1558.54</v>
      </c>
      <c r="K20" s="60">
        <f t="shared" si="5"/>
        <v>1090.9779999999998</v>
      </c>
      <c r="L20" s="33"/>
      <c r="M20" s="100">
        <v>779.27</v>
      </c>
      <c r="N20" s="33"/>
      <c r="O20" s="33"/>
      <c r="P20" s="2" t="s">
        <v>54</v>
      </c>
      <c r="Q20" s="32">
        <v>1560</v>
      </c>
      <c r="R20" s="32">
        <v>1100</v>
      </c>
      <c r="S20" s="1"/>
    </row>
    <row r="21" spans="3:19" s="5" customFormat="1" ht="19.899999999999999" customHeight="1" x14ac:dyDescent="0.35">
      <c r="C21" s="2" t="s">
        <v>55</v>
      </c>
      <c r="D21" s="4">
        <f t="shared" si="0"/>
        <v>2190</v>
      </c>
      <c r="E21" s="86">
        <f t="shared" si="1"/>
        <v>1540</v>
      </c>
      <c r="F21" s="1"/>
      <c r="G21" s="60">
        <f t="shared" si="2"/>
        <v>2190</v>
      </c>
      <c r="H21" s="60">
        <f t="shared" si="3"/>
        <v>1533</v>
      </c>
      <c r="I21" s="1"/>
      <c r="J21" s="60">
        <f t="shared" si="4"/>
        <v>2190</v>
      </c>
      <c r="K21" s="60">
        <f t="shared" si="5"/>
        <v>1533</v>
      </c>
      <c r="L21" s="33"/>
      <c r="M21" s="100">
        <v>1095</v>
      </c>
      <c r="N21" s="33"/>
      <c r="O21" s="33"/>
      <c r="P21" s="2" t="s">
        <v>55</v>
      </c>
      <c r="Q21" s="32">
        <v>2190</v>
      </c>
      <c r="R21" s="32">
        <v>1540</v>
      </c>
      <c r="S21" s="1"/>
    </row>
    <row r="22" spans="3:19" s="5" customFormat="1" ht="19.899999999999999" customHeight="1" x14ac:dyDescent="0.35">
      <c r="C22" s="2" t="s">
        <v>56</v>
      </c>
      <c r="D22" s="4">
        <f t="shared" si="0"/>
        <v>850</v>
      </c>
      <c r="E22" s="86">
        <f t="shared" si="1"/>
        <v>600</v>
      </c>
      <c r="F22" s="1"/>
      <c r="G22" s="60">
        <f t="shared" si="2"/>
        <v>848.3</v>
      </c>
      <c r="H22" s="60">
        <f t="shared" si="3"/>
        <v>593.80999999999995</v>
      </c>
      <c r="I22" s="1"/>
      <c r="J22" s="60">
        <f t="shared" si="4"/>
        <v>848.3</v>
      </c>
      <c r="K22" s="60">
        <f t="shared" si="5"/>
        <v>593.80999999999995</v>
      </c>
      <c r="L22" s="33"/>
      <c r="M22" s="100">
        <v>424.15</v>
      </c>
      <c r="N22" s="33"/>
      <c r="O22" s="33"/>
      <c r="P22" s="2" t="s">
        <v>56</v>
      </c>
      <c r="Q22" s="32">
        <v>850</v>
      </c>
      <c r="R22" s="32">
        <v>600</v>
      </c>
      <c r="S22" s="1"/>
    </row>
    <row r="23" spans="3:19" s="5" customFormat="1" ht="19.899999999999999" customHeight="1" x14ac:dyDescent="0.35">
      <c r="C23" s="2" t="s">
        <v>57</v>
      </c>
      <c r="D23" s="4">
        <f t="shared" si="0"/>
        <v>2020</v>
      </c>
      <c r="E23" s="86">
        <f t="shared" si="1"/>
        <v>1420</v>
      </c>
      <c r="F23" s="1"/>
      <c r="G23" s="60">
        <f t="shared" si="2"/>
        <v>2019.62</v>
      </c>
      <c r="H23" s="60">
        <f t="shared" si="3"/>
        <v>1413.7339999999999</v>
      </c>
      <c r="I23" s="1"/>
      <c r="J23" s="60">
        <f t="shared" si="4"/>
        <v>2019.62</v>
      </c>
      <c r="K23" s="60">
        <f t="shared" si="5"/>
        <v>1413.7339999999999</v>
      </c>
      <c r="L23" s="33"/>
      <c r="M23" s="90">
        <v>1009.81</v>
      </c>
      <c r="N23" s="33"/>
      <c r="O23" s="33"/>
      <c r="P23" s="2" t="s">
        <v>57</v>
      </c>
      <c r="Q23" s="32">
        <v>1700</v>
      </c>
      <c r="R23" s="32">
        <v>1190</v>
      </c>
      <c r="S23" s="1"/>
    </row>
    <row r="24" spans="3:19" s="5" customFormat="1" ht="19.899999999999999" customHeight="1" x14ac:dyDescent="0.35">
      <c r="C24" s="2" t="s">
        <v>58</v>
      </c>
      <c r="D24" s="4">
        <f t="shared" si="0"/>
        <v>2670</v>
      </c>
      <c r="E24" s="86">
        <f t="shared" si="1"/>
        <v>1870</v>
      </c>
      <c r="F24" s="1"/>
      <c r="G24" s="60">
        <f t="shared" si="2"/>
        <v>2661.12</v>
      </c>
      <c r="H24" s="60">
        <f t="shared" si="3"/>
        <v>1862.7839999999999</v>
      </c>
      <c r="I24" s="1"/>
      <c r="J24" s="60">
        <f t="shared" si="4"/>
        <v>2661.12</v>
      </c>
      <c r="K24" s="60">
        <f t="shared" si="5"/>
        <v>1862.7839999999999</v>
      </c>
      <c r="L24" s="33"/>
      <c r="M24" s="90">
        <v>1330.56</v>
      </c>
      <c r="N24" s="33"/>
      <c r="O24" s="33"/>
      <c r="P24" s="2" t="s">
        <v>58</v>
      </c>
      <c r="Q24" s="32">
        <v>2240</v>
      </c>
      <c r="R24" s="32">
        <v>1570</v>
      </c>
      <c r="S24" s="1"/>
    </row>
    <row r="25" spans="3:19" s="5" customFormat="1" ht="19.899999999999999" customHeight="1" x14ac:dyDescent="0.35">
      <c r="C25" s="2" t="s">
        <v>210</v>
      </c>
      <c r="D25" s="4">
        <f>MROUND(G25+4.7,10)</f>
        <v>2610</v>
      </c>
      <c r="E25" s="86">
        <f>MROUND(H25+4.7,10)</f>
        <v>1830</v>
      </c>
      <c r="F25" s="1"/>
      <c r="G25" s="60">
        <f>J25*1</f>
        <v>2601.7399999999998</v>
      </c>
      <c r="H25" s="60">
        <f>K25*1</f>
        <v>1821.2179999999996</v>
      </c>
      <c r="I25" s="1"/>
      <c r="J25" s="60">
        <f>M25*2</f>
        <v>2601.7399999999998</v>
      </c>
      <c r="K25" s="60">
        <f>M25*1.4</f>
        <v>1821.2179999999996</v>
      </c>
      <c r="L25" s="33"/>
      <c r="M25" s="90">
        <v>1300.8699999999999</v>
      </c>
      <c r="N25" s="33"/>
      <c r="O25" s="33"/>
      <c r="P25" s="2" t="s">
        <v>58</v>
      </c>
      <c r="Q25" s="32">
        <v>2240</v>
      </c>
      <c r="R25" s="32">
        <v>1570</v>
      </c>
      <c r="S25" s="1"/>
    </row>
    <row r="26" spans="3:19" s="5" customFormat="1" ht="19.899999999999999" customHeight="1" x14ac:dyDescent="0.35">
      <c r="C26" s="2" t="s">
        <v>59</v>
      </c>
      <c r="D26" s="4">
        <f t="shared" si="0"/>
        <v>1540</v>
      </c>
      <c r="E26" s="86">
        <f t="shared" si="1"/>
        <v>1080</v>
      </c>
      <c r="F26" s="1"/>
      <c r="G26" s="60">
        <f t="shared" si="2"/>
        <v>1533.06</v>
      </c>
      <c r="H26" s="60">
        <f t="shared" si="3"/>
        <v>1073.1419999999998</v>
      </c>
      <c r="I26" s="1"/>
      <c r="J26" s="60">
        <f t="shared" si="4"/>
        <v>1533.06</v>
      </c>
      <c r="K26" s="60">
        <f t="shared" si="5"/>
        <v>1073.1419999999998</v>
      </c>
      <c r="L26" s="33"/>
      <c r="M26" s="90">
        <v>766.53</v>
      </c>
      <c r="N26" s="33"/>
      <c r="O26" s="33"/>
      <c r="P26" s="2" t="s">
        <v>59</v>
      </c>
      <c r="Q26" s="32">
        <v>1300</v>
      </c>
      <c r="R26" s="32">
        <v>910</v>
      </c>
      <c r="S26" s="1"/>
    </row>
    <row r="27" spans="3:19" s="5" customFormat="1" ht="19.899999999999999" customHeight="1" x14ac:dyDescent="0.35">
      <c r="C27" s="2" t="s">
        <v>60</v>
      </c>
      <c r="D27" s="4">
        <f t="shared" si="0"/>
        <v>1990</v>
      </c>
      <c r="E27" s="86">
        <f t="shared" si="1"/>
        <v>1390</v>
      </c>
      <c r="F27" s="1"/>
      <c r="G27" s="60">
        <f t="shared" si="2"/>
        <v>1984.66</v>
      </c>
      <c r="H27" s="60">
        <f t="shared" si="3"/>
        <v>1389.2619999999999</v>
      </c>
      <c r="I27" s="1"/>
      <c r="J27" s="60">
        <f t="shared" si="4"/>
        <v>1984.66</v>
      </c>
      <c r="K27" s="60">
        <f t="shared" si="5"/>
        <v>1389.2619999999999</v>
      </c>
      <c r="L27" s="33"/>
      <c r="M27" s="90">
        <v>992.33</v>
      </c>
      <c r="N27" s="33"/>
      <c r="O27" s="33"/>
      <c r="P27" s="2" t="s">
        <v>60</v>
      </c>
      <c r="Q27" s="32">
        <v>1680</v>
      </c>
      <c r="R27" s="32">
        <v>1170</v>
      </c>
      <c r="S27" s="1"/>
    </row>
    <row r="28" spans="3:19" s="5" customFormat="1" ht="19.899999999999999" customHeight="1" x14ac:dyDescent="0.35">
      <c r="C28" s="2" t="s">
        <v>61</v>
      </c>
      <c r="D28" s="4">
        <f t="shared" si="0"/>
        <v>2010</v>
      </c>
      <c r="E28" s="86">
        <f t="shared" si="1"/>
        <v>1410</v>
      </c>
      <c r="F28" s="1"/>
      <c r="G28" s="60">
        <f t="shared" si="2"/>
        <v>2008.42</v>
      </c>
      <c r="H28" s="60">
        <f t="shared" si="3"/>
        <v>1405.894</v>
      </c>
      <c r="I28" s="1"/>
      <c r="J28" s="60">
        <f t="shared" si="4"/>
        <v>2008.42</v>
      </c>
      <c r="K28" s="60">
        <f t="shared" si="5"/>
        <v>1405.894</v>
      </c>
      <c r="L28" s="33"/>
      <c r="M28" s="90">
        <v>1004.21</v>
      </c>
      <c r="N28" s="33"/>
      <c r="O28" s="33"/>
      <c r="P28" s="2" t="s">
        <v>61</v>
      </c>
      <c r="Q28" s="32">
        <v>1700</v>
      </c>
      <c r="R28" s="32">
        <v>1190</v>
      </c>
      <c r="S28" s="1"/>
    </row>
    <row r="29" spans="3:19" s="5" customFormat="1" ht="19.899999999999999" customHeight="1" x14ac:dyDescent="0.35">
      <c r="C29" s="2" t="s">
        <v>62</v>
      </c>
      <c r="D29" s="4">
        <f t="shared" si="0"/>
        <v>3130</v>
      </c>
      <c r="E29" s="86">
        <f t="shared" si="1"/>
        <v>2190</v>
      </c>
      <c r="F29" s="1"/>
      <c r="G29" s="60">
        <f t="shared" si="2"/>
        <v>3125.54</v>
      </c>
      <c r="H29" s="60">
        <f t="shared" si="3"/>
        <v>2187.8779999999997</v>
      </c>
      <c r="I29" s="1"/>
      <c r="J29" s="60">
        <f t="shared" si="4"/>
        <v>3125.54</v>
      </c>
      <c r="K29" s="60">
        <f t="shared" si="5"/>
        <v>2187.8779999999997</v>
      </c>
      <c r="L29" s="33"/>
      <c r="M29" s="90">
        <v>1562.77</v>
      </c>
      <c r="N29" s="33"/>
      <c r="O29" s="33"/>
      <c r="P29" s="2" t="s">
        <v>62</v>
      </c>
      <c r="Q29" s="32">
        <v>2640</v>
      </c>
      <c r="R29" s="32">
        <v>1850</v>
      </c>
      <c r="S29" s="1"/>
    </row>
    <row r="30" spans="3:19" s="5" customFormat="1" ht="19.899999999999999" customHeight="1" x14ac:dyDescent="0.35">
      <c r="C30" s="2" t="s">
        <v>63</v>
      </c>
      <c r="D30" s="4">
        <f t="shared" si="0"/>
        <v>4690</v>
      </c>
      <c r="E30" s="86">
        <f t="shared" si="1"/>
        <v>3280</v>
      </c>
      <c r="F30" s="1"/>
      <c r="G30" s="60">
        <f t="shared" si="2"/>
        <v>4681.6400000000003</v>
      </c>
      <c r="H30" s="60">
        <f t="shared" si="3"/>
        <v>3277.1480000000001</v>
      </c>
      <c r="I30" s="1"/>
      <c r="J30" s="60">
        <f t="shared" si="4"/>
        <v>4681.6400000000003</v>
      </c>
      <c r="K30" s="60">
        <f t="shared" si="5"/>
        <v>3277.1480000000001</v>
      </c>
      <c r="L30" s="33"/>
      <c r="M30" s="100">
        <v>2340.8200000000002</v>
      </c>
      <c r="N30" s="33"/>
      <c r="O30" s="33"/>
      <c r="P30" s="2" t="s">
        <v>63</v>
      </c>
      <c r="Q30" s="32">
        <v>4690</v>
      </c>
      <c r="R30" s="32">
        <v>3280</v>
      </c>
      <c r="S30" s="1"/>
    </row>
    <row r="31" spans="3:19" s="5" customFormat="1" ht="19.899999999999999" customHeight="1" x14ac:dyDescent="0.35">
      <c r="C31" s="2" t="s">
        <v>64</v>
      </c>
      <c r="D31" s="4">
        <f t="shared" si="0"/>
        <v>2600</v>
      </c>
      <c r="E31" s="86">
        <f t="shared" si="1"/>
        <v>1820</v>
      </c>
      <c r="F31" s="1"/>
      <c r="G31" s="60">
        <f t="shared" si="2"/>
        <v>2598.6999999999998</v>
      </c>
      <c r="H31" s="60">
        <f t="shared" si="3"/>
        <v>1819.0899999999997</v>
      </c>
      <c r="I31" s="1"/>
      <c r="J31" s="60">
        <f t="shared" si="4"/>
        <v>2598.6999999999998</v>
      </c>
      <c r="K31" s="60">
        <f t="shared" si="5"/>
        <v>1819.0899999999997</v>
      </c>
      <c r="L31" s="33"/>
      <c r="M31" s="90">
        <v>1299.3499999999999</v>
      </c>
      <c r="N31" s="33"/>
      <c r="O31" s="33"/>
      <c r="P31" s="2" t="s">
        <v>64</v>
      </c>
      <c r="Q31" s="32">
        <v>2190</v>
      </c>
      <c r="R31" s="32">
        <v>1540</v>
      </c>
      <c r="S31" s="1"/>
    </row>
    <row r="32" spans="3:19" s="5" customFormat="1" ht="19.899999999999999" customHeight="1" x14ac:dyDescent="0.35">
      <c r="C32" s="2" t="s">
        <v>65</v>
      </c>
      <c r="D32" s="4">
        <f t="shared" si="0"/>
        <v>4450</v>
      </c>
      <c r="E32" s="86">
        <f t="shared" si="1"/>
        <v>3120</v>
      </c>
      <c r="F32" s="1"/>
      <c r="G32" s="60">
        <f t="shared" si="2"/>
        <v>4445.5200000000004</v>
      </c>
      <c r="H32" s="60">
        <f t="shared" si="3"/>
        <v>3111.864</v>
      </c>
      <c r="I32" s="1"/>
      <c r="J32" s="60">
        <f t="shared" si="4"/>
        <v>4445.5200000000004</v>
      </c>
      <c r="K32" s="60">
        <f t="shared" si="5"/>
        <v>3111.864</v>
      </c>
      <c r="L32" s="33"/>
      <c r="M32" s="90">
        <v>2222.7600000000002</v>
      </c>
      <c r="N32" s="33"/>
      <c r="O32" s="33"/>
      <c r="P32" s="2" t="s">
        <v>65</v>
      </c>
      <c r="Q32" s="32">
        <v>3750</v>
      </c>
      <c r="R32" s="32">
        <v>2620</v>
      </c>
      <c r="S32" s="1"/>
    </row>
    <row r="33" spans="2:19" s="5" customFormat="1" ht="19.899999999999999" customHeight="1" x14ac:dyDescent="0.35">
      <c r="C33" s="2" t="s">
        <v>66</v>
      </c>
      <c r="D33" s="4">
        <f t="shared" si="0"/>
        <v>940</v>
      </c>
      <c r="E33" s="86">
        <f t="shared" si="1"/>
        <v>660</v>
      </c>
      <c r="F33" s="1"/>
      <c r="G33" s="60">
        <f t="shared" si="2"/>
        <v>936</v>
      </c>
      <c r="H33" s="60">
        <f t="shared" si="3"/>
        <v>655.19999999999993</v>
      </c>
      <c r="I33" s="1"/>
      <c r="J33" s="60">
        <f t="shared" si="4"/>
        <v>936</v>
      </c>
      <c r="K33" s="60">
        <f t="shared" si="5"/>
        <v>655.19999999999993</v>
      </c>
      <c r="L33" s="33"/>
      <c r="M33" s="100">
        <v>468</v>
      </c>
      <c r="N33" s="33"/>
      <c r="O33" s="33"/>
      <c r="P33" s="2" t="s">
        <v>66</v>
      </c>
      <c r="Q33" s="32">
        <v>940</v>
      </c>
      <c r="R33" s="32">
        <v>660</v>
      </c>
      <c r="S33" s="1"/>
    </row>
    <row r="34" spans="2:19" s="5" customFormat="1" ht="19.899999999999999" customHeight="1" x14ac:dyDescent="0.35">
      <c r="C34" s="2" t="s">
        <v>67</v>
      </c>
      <c r="D34" s="4">
        <f t="shared" si="0"/>
        <v>1230</v>
      </c>
      <c r="E34" s="86">
        <f t="shared" si="1"/>
        <v>860</v>
      </c>
      <c r="F34" s="1"/>
      <c r="G34" s="60">
        <f t="shared" si="2"/>
        <v>1221.02</v>
      </c>
      <c r="H34" s="60">
        <f t="shared" si="3"/>
        <v>854.71399999999994</v>
      </c>
      <c r="I34" s="1"/>
      <c r="J34" s="60">
        <f t="shared" si="4"/>
        <v>1221.02</v>
      </c>
      <c r="K34" s="60">
        <f t="shared" si="5"/>
        <v>854.71399999999994</v>
      </c>
      <c r="L34" s="33"/>
      <c r="M34" s="90">
        <v>610.51</v>
      </c>
      <c r="N34" s="33"/>
      <c r="O34" s="33"/>
      <c r="P34" s="2" t="s">
        <v>67</v>
      </c>
      <c r="Q34" s="32">
        <v>1230</v>
      </c>
      <c r="R34" s="32">
        <v>860</v>
      </c>
      <c r="S34" s="1"/>
    </row>
    <row r="35" spans="2:19" s="5" customFormat="1" ht="19.899999999999999" customHeight="1" x14ac:dyDescent="0.35">
      <c r="C35" s="2" t="s">
        <v>68</v>
      </c>
      <c r="D35" s="4">
        <f t="shared" si="0"/>
        <v>1000</v>
      </c>
      <c r="E35" s="86">
        <f t="shared" si="1"/>
        <v>700</v>
      </c>
      <c r="F35" s="1"/>
      <c r="G35" s="60">
        <f t="shared" si="2"/>
        <v>998.34</v>
      </c>
      <c r="H35" s="60">
        <f t="shared" si="3"/>
        <v>698.83799999999997</v>
      </c>
      <c r="I35" s="1"/>
      <c r="J35" s="60">
        <f t="shared" si="4"/>
        <v>998.34</v>
      </c>
      <c r="K35" s="60">
        <f t="shared" si="5"/>
        <v>698.83799999999997</v>
      </c>
      <c r="L35" s="33"/>
      <c r="M35" s="90">
        <v>499.17</v>
      </c>
      <c r="N35" s="33"/>
      <c r="O35" s="33"/>
      <c r="P35" s="2" t="s">
        <v>68</v>
      </c>
      <c r="Q35" s="32">
        <v>1000</v>
      </c>
      <c r="R35" s="32">
        <v>700</v>
      </c>
      <c r="S35" s="1"/>
    </row>
    <row r="36" spans="2:19" s="5" customFormat="1" ht="19.899999999999999" customHeight="1" x14ac:dyDescent="0.35">
      <c r="B36" s="5" t="s">
        <v>177</v>
      </c>
      <c r="C36" s="2" t="s">
        <v>178</v>
      </c>
      <c r="D36" s="4">
        <f t="shared" si="0"/>
        <v>6710</v>
      </c>
      <c r="E36" s="86">
        <f t="shared" si="1"/>
        <v>4700</v>
      </c>
      <c r="F36" s="1"/>
      <c r="G36" s="60">
        <f t="shared" si="2"/>
        <v>6705.76</v>
      </c>
      <c r="H36" s="60">
        <f t="shared" si="3"/>
        <v>4694.0320000000002</v>
      </c>
      <c r="I36" s="1"/>
      <c r="J36" s="60">
        <f t="shared" si="4"/>
        <v>6705.76</v>
      </c>
      <c r="K36" s="60">
        <f t="shared" si="5"/>
        <v>4694.0320000000002</v>
      </c>
      <c r="L36" s="33"/>
      <c r="M36" s="90">
        <v>3352.88</v>
      </c>
      <c r="N36" s="33"/>
      <c r="O36" s="33"/>
      <c r="P36" s="2" t="s">
        <v>178</v>
      </c>
      <c r="Q36" s="32">
        <v>6710</v>
      </c>
      <c r="R36" s="32">
        <v>4700</v>
      </c>
      <c r="S36" s="1"/>
    </row>
    <row r="37" spans="2:19" s="5" customFormat="1" ht="19.899999999999999" customHeight="1" x14ac:dyDescent="0.35">
      <c r="C37" s="2" t="s">
        <v>69</v>
      </c>
      <c r="D37" s="4">
        <f t="shared" si="0"/>
        <v>1940</v>
      </c>
      <c r="E37" s="86">
        <f t="shared" si="1"/>
        <v>1360</v>
      </c>
      <c r="F37" s="1"/>
      <c r="G37" s="60">
        <f t="shared" si="2"/>
        <v>1939.98</v>
      </c>
      <c r="H37" s="60">
        <f t="shared" si="3"/>
        <v>1357.9859999999999</v>
      </c>
      <c r="I37" s="1"/>
      <c r="J37" s="60">
        <f t="shared" si="4"/>
        <v>1939.98</v>
      </c>
      <c r="K37" s="60">
        <f t="shared" si="5"/>
        <v>1357.9859999999999</v>
      </c>
      <c r="L37" s="33"/>
      <c r="M37" s="90">
        <v>969.99</v>
      </c>
      <c r="N37" s="33"/>
      <c r="O37" s="33"/>
      <c r="P37" s="2" t="s">
        <v>69</v>
      </c>
      <c r="Q37" s="32">
        <v>1940</v>
      </c>
      <c r="R37" s="32">
        <v>1360</v>
      </c>
      <c r="S37" s="1"/>
    </row>
    <row r="38" spans="2:19" s="5" customFormat="1" ht="19.899999999999999" customHeight="1" x14ac:dyDescent="0.35">
      <c r="C38" s="2" t="s">
        <v>70</v>
      </c>
      <c r="D38" s="4">
        <f t="shared" si="0"/>
        <v>4080</v>
      </c>
      <c r="E38" s="86">
        <f t="shared" si="1"/>
        <v>2860</v>
      </c>
      <c r="F38" s="1"/>
      <c r="G38" s="60">
        <f t="shared" si="2"/>
        <v>4079.14</v>
      </c>
      <c r="H38" s="60">
        <f t="shared" si="3"/>
        <v>2855.3979999999997</v>
      </c>
      <c r="I38" s="1"/>
      <c r="J38" s="60">
        <f t="shared" si="4"/>
        <v>4079.14</v>
      </c>
      <c r="K38" s="60">
        <f t="shared" si="5"/>
        <v>2855.3979999999997</v>
      </c>
      <c r="L38" s="33"/>
      <c r="M38" s="90">
        <v>2039.57</v>
      </c>
      <c r="N38" s="33"/>
      <c r="O38" s="33"/>
      <c r="P38" s="2" t="s">
        <v>70</v>
      </c>
      <c r="Q38" s="32">
        <v>4080</v>
      </c>
      <c r="R38" s="32">
        <v>2860</v>
      </c>
      <c r="S38" s="1"/>
    </row>
    <row r="39" spans="2:19" s="5" customFormat="1" ht="19.899999999999999" customHeight="1" x14ac:dyDescent="0.35">
      <c r="C39" s="2" t="s">
        <v>71</v>
      </c>
      <c r="D39" s="4">
        <f t="shared" ref="D39:D61" si="6">MROUND(G39+4.7,10)</f>
        <v>680</v>
      </c>
      <c r="E39" s="86">
        <f t="shared" ref="E39:E61" si="7">MROUND(H39+4.7,10)</f>
        <v>480</v>
      </c>
      <c r="F39" s="1"/>
      <c r="G39" s="60">
        <f t="shared" si="2"/>
        <v>680.24</v>
      </c>
      <c r="H39" s="60">
        <f t="shared" si="3"/>
        <v>476.16799999999995</v>
      </c>
      <c r="I39" s="1"/>
      <c r="J39" s="60">
        <f t="shared" si="4"/>
        <v>680.24</v>
      </c>
      <c r="K39" s="60">
        <f t="shared" si="5"/>
        <v>476.16799999999995</v>
      </c>
      <c r="L39" s="33"/>
      <c r="M39" s="90">
        <v>340.12</v>
      </c>
      <c r="N39" s="33"/>
      <c r="O39" s="33"/>
      <c r="P39" s="2" t="s">
        <v>71</v>
      </c>
      <c r="Q39" s="32">
        <v>690</v>
      </c>
      <c r="R39" s="32">
        <v>480</v>
      </c>
      <c r="S39" s="1"/>
    </row>
    <row r="40" spans="2:19" s="5" customFormat="1" ht="19.899999999999999" customHeight="1" x14ac:dyDescent="0.35">
      <c r="C40" s="2" t="s">
        <v>72</v>
      </c>
      <c r="D40" s="4">
        <f t="shared" si="6"/>
        <v>830</v>
      </c>
      <c r="E40" s="86">
        <f t="shared" si="7"/>
        <v>590</v>
      </c>
      <c r="F40" s="1"/>
      <c r="G40" s="60">
        <f t="shared" si="2"/>
        <v>830</v>
      </c>
      <c r="H40" s="60">
        <f t="shared" si="3"/>
        <v>581</v>
      </c>
      <c r="I40" s="1"/>
      <c r="J40" s="60">
        <f t="shared" si="4"/>
        <v>830</v>
      </c>
      <c r="K40" s="60">
        <f t="shared" si="5"/>
        <v>581</v>
      </c>
      <c r="L40" s="33"/>
      <c r="M40" s="90">
        <v>415</v>
      </c>
      <c r="N40" s="33"/>
      <c r="O40" s="33"/>
      <c r="P40" s="2" t="s">
        <v>72</v>
      </c>
      <c r="Q40" s="32">
        <v>830</v>
      </c>
      <c r="R40" s="32">
        <v>590</v>
      </c>
      <c r="S40" s="1"/>
    </row>
    <row r="41" spans="2:19" s="5" customFormat="1" ht="19.899999999999999" customHeight="1" x14ac:dyDescent="0.35">
      <c r="C41" s="2" t="s">
        <v>73</v>
      </c>
      <c r="D41" s="4">
        <f t="shared" si="6"/>
        <v>2050</v>
      </c>
      <c r="E41" s="86">
        <f t="shared" si="7"/>
        <v>1430</v>
      </c>
      <c r="F41" s="1"/>
      <c r="G41" s="60">
        <f t="shared" si="2"/>
        <v>2040.72</v>
      </c>
      <c r="H41" s="60">
        <f t="shared" si="3"/>
        <v>1428.5039999999999</v>
      </c>
      <c r="I41" s="1"/>
      <c r="J41" s="60">
        <f t="shared" si="4"/>
        <v>2040.72</v>
      </c>
      <c r="K41" s="60">
        <f t="shared" si="5"/>
        <v>1428.5039999999999</v>
      </c>
      <c r="L41" s="33"/>
      <c r="M41" s="100">
        <v>1020.36</v>
      </c>
      <c r="N41" s="33"/>
      <c r="O41" s="33"/>
      <c r="P41" s="2" t="s">
        <v>73</v>
      </c>
      <c r="Q41" s="32">
        <v>2050</v>
      </c>
      <c r="R41" s="32">
        <v>1430</v>
      </c>
      <c r="S41" s="1"/>
    </row>
    <row r="42" spans="2:19" s="5" customFormat="1" ht="19.899999999999999" customHeight="1" x14ac:dyDescent="0.35">
      <c r="C42" s="2" t="s">
        <v>211</v>
      </c>
      <c r="D42" s="4">
        <f t="shared" si="6"/>
        <v>450</v>
      </c>
      <c r="E42" s="86">
        <f t="shared" si="7"/>
        <v>320</v>
      </c>
      <c r="F42" s="1"/>
      <c r="G42" s="60">
        <f t="shared" si="2"/>
        <v>444.48</v>
      </c>
      <c r="H42" s="60">
        <f t="shared" si="3"/>
        <v>311.13599999999997</v>
      </c>
      <c r="I42" s="1"/>
      <c r="J42" s="60">
        <f t="shared" si="4"/>
        <v>444.48</v>
      </c>
      <c r="K42" s="60">
        <f t="shared" si="5"/>
        <v>311.13599999999997</v>
      </c>
      <c r="L42" s="33"/>
      <c r="M42" s="90">
        <v>222.24</v>
      </c>
      <c r="N42" s="33"/>
      <c r="O42" s="33"/>
      <c r="P42" s="2" t="s">
        <v>74</v>
      </c>
      <c r="Q42" s="32">
        <v>380</v>
      </c>
      <c r="R42" s="32">
        <v>270</v>
      </c>
      <c r="S42" s="1"/>
    </row>
    <row r="43" spans="2:19" s="5" customFormat="1" ht="19.899999999999999" customHeight="1" x14ac:dyDescent="0.35">
      <c r="C43" s="2" t="s">
        <v>212</v>
      </c>
      <c r="D43" s="4">
        <f t="shared" si="6"/>
        <v>920</v>
      </c>
      <c r="E43" s="86">
        <f t="shared" si="7"/>
        <v>650</v>
      </c>
      <c r="F43" s="1"/>
      <c r="G43" s="60">
        <f t="shared" si="2"/>
        <v>915.08</v>
      </c>
      <c r="H43" s="60">
        <f t="shared" si="3"/>
        <v>640.55600000000004</v>
      </c>
      <c r="I43" s="1"/>
      <c r="J43" s="60">
        <f t="shared" si="4"/>
        <v>915.08</v>
      </c>
      <c r="K43" s="60">
        <f t="shared" si="5"/>
        <v>640.55600000000004</v>
      </c>
      <c r="L43" s="33"/>
      <c r="M43" s="90">
        <v>457.54</v>
      </c>
      <c r="N43" s="33"/>
      <c r="O43" s="33"/>
      <c r="P43" s="2" t="s">
        <v>75</v>
      </c>
      <c r="Q43" s="32">
        <v>780</v>
      </c>
      <c r="R43" s="32">
        <v>540</v>
      </c>
      <c r="S43" s="1"/>
    </row>
    <row r="44" spans="2:19" s="5" customFormat="1" ht="19.899999999999999" customHeight="1" x14ac:dyDescent="0.35">
      <c r="C44" s="2" t="s">
        <v>76</v>
      </c>
      <c r="D44" s="4">
        <f t="shared" si="6"/>
        <v>1220</v>
      </c>
      <c r="E44" s="86">
        <f t="shared" si="7"/>
        <v>850</v>
      </c>
      <c r="F44" s="1"/>
      <c r="G44" s="60">
        <f t="shared" si="2"/>
        <v>1210.42</v>
      </c>
      <c r="H44" s="60">
        <f t="shared" si="3"/>
        <v>847.29399999999998</v>
      </c>
      <c r="I44" s="1"/>
      <c r="J44" s="60">
        <f t="shared" si="4"/>
        <v>1210.42</v>
      </c>
      <c r="K44" s="60">
        <f t="shared" si="5"/>
        <v>847.29399999999998</v>
      </c>
      <c r="L44" s="33"/>
      <c r="M44" s="100">
        <v>605.21</v>
      </c>
      <c r="N44" s="33"/>
      <c r="O44" s="33"/>
      <c r="P44" s="2" t="s">
        <v>76</v>
      </c>
      <c r="Q44" s="32">
        <v>1220</v>
      </c>
      <c r="R44" s="32">
        <v>850</v>
      </c>
      <c r="S44" s="1"/>
    </row>
    <row r="45" spans="2:19" s="5" customFormat="1" ht="19.899999999999999" customHeight="1" x14ac:dyDescent="0.35">
      <c r="C45" s="2" t="s">
        <v>77</v>
      </c>
      <c r="D45" s="4">
        <f t="shared" si="6"/>
        <v>2680</v>
      </c>
      <c r="E45" s="86">
        <f t="shared" si="7"/>
        <v>1880</v>
      </c>
      <c r="F45" s="1"/>
      <c r="G45" s="60">
        <f t="shared" si="2"/>
        <v>2673</v>
      </c>
      <c r="H45" s="60">
        <f t="shared" si="3"/>
        <v>1871.1</v>
      </c>
      <c r="I45" s="1"/>
      <c r="J45" s="60">
        <f t="shared" si="4"/>
        <v>2673</v>
      </c>
      <c r="K45" s="60">
        <f t="shared" si="5"/>
        <v>1871.1</v>
      </c>
      <c r="L45" s="33"/>
      <c r="M45" s="90">
        <v>1336.5</v>
      </c>
      <c r="N45" s="33"/>
      <c r="O45" s="33"/>
      <c r="P45" s="2" t="s">
        <v>77</v>
      </c>
      <c r="Q45" s="32">
        <v>2250</v>
      </c>
      <c r="R45" s="32">
        <v>1580</v>
      </c>
      <c r="S45" s="1"/>
    </row>
    <row r="46" spans="2:19" s="5" customFormat="1" ht="19.899999999999999" customHeight="1" x14ac:dyDescent="0.35">
      <c r="C46" s="2" t="s">
        <v>78</v>
      </c>
      <c r="D46" s="4">
        <f t="shared" si="6"/>
        <v>1890</v>
      </c>
      <c r="E46" s="86">
        <f t="shared" si="7"/>
        <v>1330</v>
      </c>
      <c r="F46" s="1"/>
      <c r="G46" s="60">
        <f t="shared" si="2"/>
        <v>1889.58</v>
      </c>
      <c r="H46" s="60">
        <f t="shared" si="3"/>
        <v>1322.7059999999999</v>
      </c>
      <c r="I46" s="1"/>
      <c r="J46" s="60">
        <f t="shared" si="4"/>
        <v>1889.58</v>
      </c>
      <c r="K46" s="60">
        <f t="shared" si="5"/>
        <v>1322.7059999999999</v>
      </c>
      <c r="L46" s="33"/>
      <c r="M46" s="90">
        <v>944.79</v>
      </c>
      <c r="N46" s="33"/>
      <c r="O46" s="33"/>
      <c r="P46" s="2" t="s">
        <v>78</v>
      </c>
      <c r="Q46" s="32">
        <v>1600</v>
      </c>
      <c r="R46" s="32">
        <v>1120</v>
      </c>
      <c r="S46" s="1"/>
    </row>
    <row r="47" spans="2:19" s="5" customFormat="1" ht="19.899999999999999" customHeight="1" x14ac:dyDescent="0.35">
      <c r="C47" s="2" t="s">
        <v>79</v>
      </c>
      <c r="D47" s="4">
        <f t="shared" si="6"/>
        <v>740</v>
      </c>
      <c r="E47" s="86">
        <f t="shared" si="7"/>
        <v>520</v>
      </c>
      <c r="F47" s="1"/>
      <c r="G47" s="60">
        <f t="shared" si="2"/>
        <v>738.26</v>
      </c>
      <c r="H47" s="60">
        <f t="shared" si="3"/>
        <v>516.78199999999993</v>
      </c>
      <c r="I47" s="1"/>
      <c r="J47" s="60">
        <f t="shared" si="4"/>
        <v>738.26</v>
      </c>
      <c r="K47" s="60">
        <f t="shared" si="5"/>
        <v>516.78199999999993</v>
      </c>
      <c r="L47" s="33"/>
      <c r="M47" s="100">
        <v>369.13</v>
      </c>
      <c r="N47" s="33"/>
      <c r="O47" s="33"/>
      <c r="P47" s="2" t="s">
        <v>79</v>
      </c>
      <c r="Q47" s="32">
        <v>740</v>
      </c>
      <c r="R47" s="32">
        <v>520</v>
      </c>
      <c r="S47" s="1"/>
    </row>
    <row r="48" spans="2:19" s="5" customFormat="1" ht="19.899999999999999" customHeight="1" x14ac:dyDescent="0.35">
      <c r="C48" s="2" t="s">
        <v>247</v>
      </c>
      <c r="D48" s="4">
        <f t="shared" si="6"/>
        <v>1870</v>
      </c>
      <c r="E48" s="86">
        <f t="shared" si="7"/>
        <v>1310</v>
      </c>
      <c r="F48" s="1"/>
      <c r="G48" s="60">
        <f t="shared" si="2"/>
        <v>1865.82</v>
      </c>
      <c r="H48" s="60">
        <f t="shared" si="3"/>
        <v>1306.0739999999998</v>
      </c>
      <c r="I48" s="1"/>
      <c r="J48" s="60">
        <f t="shared" si="4"/>
        <v>1865.82</v>
      </c>
      <c r="K48" s="60">
        <f t="shared" si="5"/>
        <v>1306.0739999999998</v>
      </c>
      <c r="L48" s="33"/>
      <c r="M48" s="90">
        <v>932.91</v>
      </c>
      <c r="N48" s="33"/>
      <c r="O48" s="33"/>
      <c r="P48" s="2" t="s">
        <v>80</v>
      </c>
      <c r="Q48" s="32">
        <v>1580</v>
      </c>
      <c r="R48" s="32">
        <v>1100</v>
      </c>
      <c r="S48" s="1"/>
    </row>
    <row r="49" spans="3:19" s="5" customFormat="1" ht="19.899999999999999" customHeight="1" x14ac:dyDescent="0.35">
      <c r="C49" s="2" t="s">
        <v>248</v>
      </c>
      <c r="D49" s="4">
        <f t="shared" si="6"/>
        <v>2540</v>
      </c>
      <c r="E49" s="86">
        <f t="shared" si="7"/>
        <v>1780</v>
      </c>
      <c r="F49" s="1"/>
      <c r="G49" s="60">
        <f t="shared" si="2"/>
        <v>2531.3200000000002</v>
      </c>
      <c r="H49" s="60">
        <f t="shared" si="3"/>
        <v>1771.924</v>
      </c>
      <c r="I49" s="1"/>
      <c r="J49" s="60">
        <f t="shared" si="4"/>
        <v>2531.3200000000002</v>
      </c>
      <c r="K49" s="60">
        <f t="shared" si="5"/>
        <v>1771.924</v>
      </c>
      <c r="L49" s="33"/>
      <c r="M49" s="90">
        <v>1265.6600000000001</v>
      </c>
      <c r="N49" s="33"/>
      <c r="O49" s="33"/>
      <c r="P49" s="2" t="s">
        <v>81</v>
      </c>
      <c r="Q49" s="32">
        <v>2140</v>
      </c>
      <c r="R49" s="32">
        <v>1500</v>
      </c>
      <c r="S49" s="1"/>
    </row>
    <row r="50" spans="3:19" s="5" customFormat="1" ht="19.899999999999999" customHeight="1" x14ac:dyDescent="0.35">
      <c r="C50" s="2" t="s">
        <v>82</v>
      </c>
      <c r="D50" s="4">
        <f t="shared" si="6"/>
        <v>720</v>
      </c>
      <c r="E50" s="86">
        <f t="shared" si="7"/>
        <v>510</v>
      </c>
      <c r="F50" s="1"/>
      <c r="G50" s="60">
        <f t="shared" si="2"/>
        <v>716.26</v>
      </c>
      <c r="H50" s="60">
        <f t="shared" si="3"/>
        <v>501.38199999999995</v>
      </c>
      <c r="I50" s="1"/>
      <c r="J50" s="60">
        <f t="shared" si="4"/>
        <v>716.26</v>
      </c>
      <c r="K50" s="60">
        <f t="shared" si="5"/>
        <v>501.38199999999995</v>
      </c>
      <c r="L50" s="33"/>
      <c r="M50" s="100">
        <v>358.13</v>
      </c>
      <c r="N50" s="33"/>
      <c r="O50" s="33"/>
      <c r="P50" s="2" t="s">
        <v>82</v>
      </c>
      <c r="Q50" s="32">
        <v>720</v>
      </c>
      <c r="R50" s="32">
        <v>510</v>
      </c>
      <c r="S50" s="1"/>
    </row>
    <row r="51" spans="3:19" s="5" customFormat="1" ht="19.899999999999999" customHeight="1" x14ac:dyDescent="0.35">
      <c r="C51" s="2" t="s">
        <v>83</v>
      </c>
      <c r="D51" s="4">
        <f t="shared" si="6"/>
        <v>3130</v>
      </c>
      <c r="E51" s="86">
        <f t="shared" si="7"/>
        <v>2190</v>
      </c>
      <c r="F51" s="1"/>
      <c r="G51" s="60">
        <f t="shared" si="2"/>
        <v>3125.54</v>
      </c>
      <c r="H51" s="60">
        <f t="shared" si="3"/>
        <v>2187.8779999999997</v>
      </c>
      <c r="I51" s="1"/>
      <c r="J51" s="60">
        <f t="shared" si="4"/>
        <v>3125.54</v>
      </c>
      <c r="K51" s="60">
        <f t="shared" si="5"/>
        <v>2187.8779999999997</v>
      </c>
      <c r="L51" s="33"/>
      <c r="M51" s="90">
        <v>1562.77</v>
      </c>
      <c r="N51" s="33"/>
      <c r="O51" s="33"/>
      <c r="P51" s="2" t="s">
        <v>83</v>
      </c>
      <c r="Q51" s="32">
        <v>2640</v>
      </c>
      <c r="R51" s="32">
        <v>1850</v>
      </c>
      <c r="S51" s="1"/>
    </row>
    <row r="52" spans="3:19" s="5" customFormat="1" ht="19.899999999999999" customHeight="1" x14ac:dyDescent="0.35">
      <c r="C52" s="2" t="s">
        <v>84</v>
      </c>
      <c r="D52" s="4">
        <f t="shared" si="6"/>
        <v>1120</v>
      </c>
      <c r="E52" s="86">
        <f t="shared" si="7"/>
        <v>780</v>
      </c>
      <c r="F52" s="1"/>
      <c r="G52" s="60">
        <f t="shared" si="2"/>
        <v>1110.3800000000001</v>
      </c>
      <c r="H52" s="60">
        <f t="shared" si="3"/>
        <v>777.26600000000008</v>
      </c>
      <c r="I52" s="1"/>
      <c r="J52" s="60">
        <f t="shared" si="4"/>
        <v>1110.3800000000001</v>
      </c>
      <c r="K52" s="60">
        <f t="shared" si="5"/>
        <v>777.26600000000008</v>
      </c>
      <c r="L52" s="33"/>
      <c r="M52" s="100">
        <v>555.19000000000005</v>
      </c>
      <c r="N52" s="33"/>
      <c r="O52" s="33"/>
      <c r="P52" s="2" t="s">
        <v>84</v>
      </c>
      <c r="Q52" s="32">
        <v>1120</v>
      </c>
      <c r="R52" s="32">
        <v>780</v>
      </c>
      <c r="S52" s="1"/>
    </row>
    <row r="53" spans="3:19" s="5" customFormat="1" ht="19.899999999999999" customHeight="1" x14ac:dyDescent="0.35">
      <c r="C53" s="2" t="s">
        <v>85</v>
      </c>
      <c r="D53" s="4">
        <f t="shared" si="6"/>
        <v>860</v>
      </c>
      <c r="E53" s="86">
        <f t="shared" si="7"/>
        <v>610</v>
      </c>
      <c r="F53" s="1"/>
      <c r="G53" s="60">
        <f t="shared" si="2"/>
        <v>860</v>
      </c>
      <c r="H53" s="60">
        <f t="shared" si="3"/>
        <v>602</v>
      </c>
      <c r="I53" s="1"/>
      <c r="J53" s="60">
        <f t="shared" si="4"/>
        <v>860</v>
      </c>
      <c r="K53" s="60">
        <f t="shared" si="5"/>
        <v>602</v>
      </c>
      <c r="L53" s="33"/>
      <c r="M53" s="90">
        <v>430</v>
      </c>
      <c r="N53" s="33"/>
      <c r="O53" s="33"/>
      <c r="P53" s="2" t="s">
        <v>85</v>
      </c>
      <c r="Q53" s="32">
        <v>860</v>
      </c>
      <c r="R53" s="32">
        <v>610</v>
      </c>
      <c r="S53" s="1"/>
    </row>
    <row r="54" spans="3:19" s="5" customFormat="1" ht="19.899999999999999" customHeight="1" x14ac:dyDescent="0.35">
      <c r="C54" s="2" t="s">
        <v>86</v>
      </c>
      <c r="D54" s="4">
        <f t="shared" si="6"/>
        <v>430</v>
      </c>
      <c r="E54" s="86">
        <f t="shared" si="7"/>
        <v>310</v>
      </c>
      <c r="F54" s="1"/>
      <c r="G54" s="60">
        <f t="shared" si="2"/>
        <v>430</v>
      </c>
      <c r="H54" s="60">
        <f t="shared" si="3"/>
        <v>301</v>
      </c>
      <c r="I54" s="1"/>
      <c r="J54" s="60">
        <f t="shared" si="4"/>
        <v>430</v>
      </c>
      <c r="K54" s="60">
        <f t="shared" si="5"/>
        <v>301</v>
      </c>
      <c r="L54" s="33"/>
      <c r="M54" s="90">
        <v>215</v>
      </c>
      <c r="N54" s="33"/>
      <c r="O54" s="33"/>
      <c r="P54" s="2" t="s">
        <v>86</v>
      </c>
      <c r="Q54" s="32">
        <v>430</v>
      </c>
      <c r="R54" s="32">
        <v>310</v>
      </c>
      <c r="S54" s="1"/>
    </row>
    <row r="55" spans="3:19" s="5" customFormat="1" ht="19.899999999999999" customHeight="1" x14ac:dyDescent="0.35">
      <c r="C55" s="2" t="s">
        <v>87</v>
      </c>
      <c r="D55" s="4">
        <f t="shared" si="6"/>
        <v>10900</v>
      </c>
      <c r="E55" s="86">
        <f t="shared" si="7"/>
        <v>7630</v>
      </c>
      <c r="F55" s="1"/>
      <c r="G55" s="60">
        <f t="shared" si="2"/>
        <v>10900</v>
      </c>
      <c r="H55" s="60">
        <f t="shared" si="3"/>
        <v>7629.9999999999991</v>
      </c>
      <c r="I55" s="1"/>
      <c r="J55" s="60">
        <f t="shared" si="4"/>
        <v>10900</v>
      </c>
      <c r="K55" s="60">
        <f t="shared" si="5"/>
        <v>7629.9999999999991</v>
      </c>
      <c r="L55" s="33"/>
      <c r="M55" s="90">
        <v>5450</v>
      </c>
      <c r="N55" s="33"/>
      <c r="O55" s="33"/>
      <c r="P55" s="2" t="s">
        <v>87</v>
      </c>
      <c r="Q55" s="32">
        <v>10900</v>
      </c>
      <c r="R55" s="32">
        <v>7630</v>
      </c>
      <c r="S55" s="1"/>
    </row>
    <row r="56" spans="3:19" s="5" customFormat="1" ht="19.899999999999999" customHeight="1" x14ac:dyDescent="0.35">
      <c r="C56" s="2" t="s">
        <v>192</v>
      </c>
      <c r="D56" s="4">
        <f t="shared" si="6"/>
        <v>8880</v>
      </c>
      <c r="E56" s="86">
        <f t="shared" si="7"/>
        <v>6220</v>
      </c>
      <c r="F56" s="1"/>
      <c r="G56" s="60">
        <f t="shared" si="2"/>
        <v>8880</v>
      </c>
      <c r="H56" s="60">
        <f t="shared" si="3"/>
        <v>6216</v>
      </c>
      <c r="I56" s="1"/>
      <c r="J56" s="60">
        <f t="shared" si="4"/>
        <v>8880</v>
      </c>
      <c r="K56" s="60">
        <f t="shared" si="5"/>
        <v>6216</v>
      </c>
      <c r="L56" s="33"/>
      <c r="M56" s="90">
        <v>4440</v>
      </c>
      <c r="N56" s="33"/>
      <c r="O56" s="33"/>
      <c r="P56" s="2" t="s">
        <v>88</v>
      </c>
      <c r="Q56" s="32">
        <v>8880</v>
      </c>
      <c r="R56" s="32">
        <v>6220</v>
      </c>
      <c r="S56" s="1"/>
    </row>
    <row r="57" spans="3:19" s="5" customFormat="1" ht="19.899999999999999" customHeight="1" x14ac:dyDescent="0.35">
      <c r="C57" s="2" t="s">
        <v>89</v>
      </c>
      <c r="D57" s="4">
        <f t="shared" si="6"/>
        <v>1790</v>
      </c>
      <c r="E57" s="86">
        <f t="shared" si="7"/>
        <v>1250</v>
      </c>
      <c r="F57" s="1"/>
      <c r="G57" s="60">
        <f t="shared" si="2"/>
        <v>1780.62</v>
      </c>
      <c r="H57" s="60">
        <f t="shared" si="3"/>
        <v>1246.4339999999997</v>
      </c>
      <c r="I57" s="1"/>
      <c r="J57" s="60">
        <f t="shared" si="4"/>
        <v>1780.62</v>
      </c>
      <c r="K57" s="60">
        <f t="shared" si="5"/>
        <v>1246.4339999999997</v>
      </c>
      <c r="L57" s="33"/>
      <c r="M57" s="90">
        <v>890.31</v>
      </c>
      <c r="N57" s="33"/>
      <c r="O57" s="33"/>
      <c r="P57" s="2" t="s">
        <v>89</v>
      </c>
      <c r="Q57" s="32">
        <v>1790</v>
      </c>
      <c r="R57" s="32">
        <v>1250</v>
      </c>
      <c r="S57" s="1"/>
    </row>
    <row r="58" spans="3:19" s="5" customFormat="1" ht="19.899999999999999" customHeight="1" x14ac:dyDescent="0.35">
      <c r="C58" s="2" t="s">
        <v>90</v>
      </c>
      <c r="D58" s="4">
        <f t="shared" si="6"/>
        <v>990</v>
      </c>
      <c r="E58" s="86">
        <f t="shared" si="7"/>
        <v>690</v>
      </c>
      <c r="F58" s="1"/>
      <c r="G58" s="60">
        <f t="shared" si="2"/>
        <v>980.44</v>
      </c>
      <c r="H58" s="60">
        <f t="shared" si="3"/>
        <v>686.30799999999999</v>
      </c>
      <c r="I58" s="1"/>
      <c r="J58" s="60">
        <f t="shared" si="4"/>
        <v>980.44</v>
      </c>
      <c r="K58" s="60">
        <f t="shared" si="5"/>
        <v>686.30799999999999</v>
      </c>
      <c r="L58" s="33"/>
      <c r="M58" s="90">
        <v>490.22</v>
      </c>
      <c r="N58" s="33"/>
      <c r="O58" s="33"/>
      <c r="P58" s="2" t="s">
        <v>90</v>
      </c>
      <c r="Q58" s="32">
        <v>830</v>
      </c>
      <c r="R58" s="32">
        <v>580</v>
      </c>
      <c r="S58" s="1"/>
    </row>
    <row r="59" spans="3:19" s="5" customFormat="1" ht="19.899999999999999" customHeight="1" x14ac:dyDescent="0.35">
      <c r="C59" s="2" t="s">
        <v>91</v>
      </c>
      <c r="D59" s="4">
        <f t="shared" si="6"/>
        <v>5000</v>
      </c>
      <c r="E59" s="86">
        <f t="shared" si="7"/>
        <v>3500</v>
      </c>
      <c r="F59" s="1"/>
      <c r="G59" s="60">
        <f t="shared" si="2"/>
        <v>4999.0600000000004</v>
      </c>
      <c r="H59" s="60">
        <f t="shared" si="3"/>
        <v>3499.3420000000001</v>
      </c>
      <c r="I59" s="1"/>
      <c r="J59" s="60">
        <f t="shared" si="4"/>
        <v>4999.0600000000004</v>
      </c>
      <c r="K59" s="60">
        <f t="shared" si="5"/>
        <v>3499.3420000000001</v>
      </c>
      <c r="L59" s="33"/>
      <c r="M59" s="101">
        <v>2499.5300000000002</v>
      </c>
      <c r="N59" s="33"/>
      <c r="O59" s="33"/>
      <c r="P59" s="2" t="s">
        <v>91</v>
      </c>
      <c r="Q59" s="32">
        <v>5000</v>
      </c>
      <c r="R59" s="32">
        <v>3500</v>
      </c>
      <c r="S59" s="1"/>
    </row>
    <row r="60" spans="3:19" s="5" customFormat="1" ht="19.899999999999999" customHeight="1" x14ac:dyDescent="0.35">
      <c r="C60" s="2" t="s">
        <v>92</v>
      </c>
      <c r="D60" s="4">
        <f t="shared" si="6"/>
        <v>3190</v>
      </c>
      <c r="E60" s="86">
        <f t="shared" si="7"/>
        <v>2230</v>
      </c>
      <c r="F60" s="1"/>
      <c r="G60" s="60">
        <f t="shared" si="2"/>
        <v>3183.4</v>
      </c>
      <c r="H60" s="60">
        <f t="shared" si="3"/>
        <v>2228.38</v>
      </c>
      <c r="I60" s="1"/>
      <c r="J60" s="60">
        <f t="shared" si="4"/>
        <v>3183.4</v>
      </c>
      <c r="K60" s="60">
        <f t="shared" si="5"/>
        <v>2228.38</v>
      </c>
      <c r="L60" s="33"/>
      <c r="M60" s="101">
        <v>1591.7</v>
      </c>
      <c r="N60" s="33"/>
      <c r="O60" s="33"/>
      <c r="P60" s="2" t="s">
        <v>92</v>
      </c>
      <c r="Q60" s="32">
        <v>3190</v>
      </c>
      <c r="R60" s="32">
        <v>2230</v>
      </c>
      <c r="S60" s="1"/>
    </row>
    <row r="61" spans="3:19" s="5" customFormat="1" ht="19.899999999999999" customHeight="1" x14ac:dyDescent="0.35">
      <c r="C61" s="2" t="s">
        <v>93</v>
      </c>
      <c r="D61" s="4">
        <f t="shared" si="6"/>
        <v>900</v>
      </c>
      <c r="E61" s="86">
        <f t="shared" si="7"/>
        <v>630</v>
      </c>
      <c r="F61" s="1"/>
      <c r="G61" s="60">
        <f t="shared" si="2"/>
        <v>890.32</v>
      </c>
      <c r="H61" s="60">
        <f t="shared" si="3"/>
        <v>623.22400000000005</v>
      </c>
      <c r="I61" s="1"/>
      <c r="J61" s="60">
        <f t="shared" si="4"/>
        <v>890.32</v>
      </c>
      <c r="K61" s="60">
        <f t="shared" si="5"/>
        <v>623.22400000000005</v>
      </c>
      <c r="L61" s="33"/>
      <c r="M61" s="101">
        <v>445.16</v>
      </c>
      <c r="N61" s="33"/>
      <c r="O61" s="33"/>
      <c r="P61" s="2" t="s">
        <v>93</v>
      </c>
      <c r="Q61" s="32">
        <v>900</v>
      </c>
      <c r="R61" s="32">
        <v>630</v>
      </c>
      <c r="S61" s="1"/>
    </row>
  </sheetData>
  <mergeCells count="1">
    <mergeCell ref="C4:E4"/>
  </mergeCells>
  <printOptions horizontalCentered="1"/>
  <pageMargins left="0.70866141732283472" right="0.70866141732283472" top="0.74803149606299213" bottom="0.74803149606299213" header="0.31496062992125984" footer="0.31496062992125984"/>
  <pageSetup orientation="portrait" r:id="rId1"/>
  <headerFooter>
    <oddHeader>&amp;LGLACOXAN&amp;R"El Origen"</oddHeader>
    <oddFooter>&amp;L&amp;P&amp;R&amp;D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5" tint="0.39997558519241921"/>
  </sheetPr>
  <dimension ref="B1:S44"/>
  <sheetViews>
    <sheetView topLeftCell="B28" workbookViewId="0">
      <selection activeCell="M1" sqref="M1:M1048576"/>
    </sheetView>
  </sheetViews>
  <sheetFormatPr baseColWidth="10" defaultColWidth="11.5703125" defaultRowHeight="18" customHeight="1" x14ac:dyDescent="0.25"/>
  <cols>
    <col min="1" max="1" width="5.85546875" style="104" customWidth="1"/>
    <col min="2" max="2" width="7.5703125" style="104" customWidth="1"/>
    <col min="3" max="3" width="53.85546875" style="104" customWidth="1"/>
    <col min="4" max="4" width="14.7109375" style="117" customWidth="1"/>
    <col min="5" max="5" width="14.7109375" style="120" customWidth="1"/>
    <col min="6" max="6" width="3.7109375" style="104" customWidth="1"/>
    <col min="7" max="8" width="11.5703125" style="104" hidden="1" customWidth="1"/>
    <col min="9" max="9" width="3.7109375" style="104" hidden="1" customWidth="1"/>
    <col min="10" max="10" width="16.85546875" style="104" hidden="1" customWidth="1"/>
    <col min="11" max="11" width="14.28515625" style="104" hidden="1" customWidth="1"/>
    <col min="12" max="12" width="3.7109375" style="104" customWidth="1"/>
    <col min="13" max="13" width="15.140625" style="156" customWidth="1"/>
    <col min="14" max="14" width="3.7109375" style="104" customWidth="1"/>
    <col min="15" max="15" width="15.140625" style="156" customWidth="1"/>
    <col min="16" max="16" width="3.7109375" style="104" customWidth="1"/>
    <col min="17" max="17" width="13.140625" style="117" customWidth="1"/>
    <col min="18" max="18" width="3.7109375" style="104" customWidth="1"/>
    <col min="19" max="16384" width="11.5703125" style="104"/>
  </cols>
  <sheetData>
    <row r="1" spans="2:19" ht="18" customHeight="1" x14ac:dyDescent="0.25">
      <c r="M1" s="156" t="s">
        <v>358</v>
      </c>
    </row>
    <row r="2" spans="2:19" ht="18" customHeight="1" x14ac:dyDescent="0.25">
      <c r="C2" s="105" t="s">
        <v>209</v>
      </c>
      <c r="D2" s="115"/>
      <c r="E2" s="118"/>
      <c r="F2" s="106"/>
      <c r="G2" s="107" t="s">
        <v>181</v>
      </c>
      <c r="H2" s="107">
        <v>0.2</v>
      </c>
      <c r="I2" s="108"/>
      <c r="J2" s="109"/>
      <c r="K2" s="109"/>
      <c r="L2" s="108"/>
      <c r="M2" s="193">
        <v>45200</v>
      </c>
      <c r="N2" s="108"/>
      <c r="O2" s="151">
        <v>45167</v>
      </c>
      <c r="P2" s="108"/>
      <c r="Q2" s="123"/>
    </row>
    <row r="3" spans="2:19" ht="18" customHeight="1" x14ac:dyDescent="0.25">
      <c r="C3" s="110"/>
      <c r="D3" s="116"/>
      <c r="E3" s="119"/>
      <c r="F3" s="106"/>
      <c r="G3" s="111" t="s">
        <v>39</v>
      </c>
      <c r="H3" s="111" t="s">
        <v>173</v>
      </c>
      <c r="I3" s="112"/>
      <c r="J3" s="111" t="s">
        <v>39</v>
      </c>
      <c r="K3" s="111" t="s">
        <v>173</v>
      </c>
      <c r="L3" s="112"/>
      <c r="M3" s="152" t="s">
        <v>174</v>
      </c>
      <c r="N3" s="112"/>
      <c r="O3" s="152" t="s">
        <v>174</v>
      </c>
      <c r="P3" s="112"/>
      <c r="Q3" s="124" t="s">
        <v>174</v>
      </c>
    </row>
    <row r="4" spans="2:19" ht="18" customHeight="1" thickBot="1" x14ac:dyDescent="0.3">
      <c r="M4" s="157">
        <v>26.5</v>
      </c>
      <c r="O4" s="157">
        <v>26.5</v>
      </c>
    </row>
    <row r="5" spans="2:19" s="110" customFormat="1" ht="18" customHeight="1" thickBot="1" x14ac:dyDescent="0.3">
      <c r="B5" s="110">
        <v>1266</v>
      </c>
      <c r="C5" s="572" t="s">
        <v>38</v>
      </c>
      <c r="D5" s="573"/>
      <c r="E5" s="574"/>
      <c r="F5" s="106"/>
      <c r="G5" s="113">
        <v>1</v>
      </c>
      <c r="H5" s="113">
        <v>1</v>
      </c>
      <c r="I5" s="106"/>
      <c r="J5" s="113">
        <v>2</v>
      </c>
      <c r="K5" s="113">
        <v>1.4</v>
      </c>
      <c r="L5" s="108"/>
      <c r="M5" s="153" t="s">
        <v>358</v>
      </c>
      <c r="N5" s="108"/>
      <c r="O5" s="153"/>
      <c r="P5" s="108"/>
      <c r="Q5" s="123"/>
      <c r="R5" s="108"/>
    </row>
    <row r="6" spans="2:19" s="110" customFormat="1" ht="18" customHeight="1" x14ac:dyDescent="0.25">
      <c r="C6" s="82"/>
      <c r="D6" s="95"/>
      <c r="E6" s="121"/>
      <c r="L6" s="104"/>
      <c r="M6" s="154"/>
      <c r="N6" s="104"/>
      <c r="O6" s="154"/>
      <c r="P6" s="104"/>
      <c r="Q6" s="125"/>
      <c r="R6" s="104"/>
    </row>
    <row r="7" spans="2:19" s="110" customFormat="1" ht="18" customHeight="1" x14ac:dyDescent="0.25">
      <c r="C7" s="114" t="s">
        <v>255</v>
      </c>
      <c r="D7" s="96">
        <f t="shared" ref="D7:E29" si="0">MROUND(G7+4.7,10)</f>
        <v>3080</v>
      </c>
      <c r="E7" s="122">
        <f t="shared" si="0"/>
        <v>2160</v>
      </c>
      <c r="F7" s="106"/>
      <c r="G7" s="113">
        <f>J7*1</f>
        <v>3073.95</v>
      </c>
      <c r="H7" s="113">
        <f>K7*1</f>
        <v>2151.7649999999999</v>
      </c>
      <c r="I7" s="106"/>
      <c r="J7" s="113">
        <f>M7*2</f>
        <v>3073.95</v>
      </c>
      <c r="K7" s="113">
        <f>M7*1.4</f>
        <v>2151.7649999999999</v>
      </c>
      <c r="L7" s="108"/>
      <c r="M7" s="155">
        <f>Q7*1.265</f>
        <v>1536.9749999999999</v>
      </c>
      <c r="N7" s="108"/>
      <c r="O7" s="155">
        <v>1536.9749999999999</v>
      </c>
      <c r="P7" s="108"/>
      <c r="Q7" s="138">
        <v>1215</v>
      </c>
      <c r="R7" s="108"/>
      <c r="S7" s="110">
        <f t="shared" ref="S7:S44" si="1">(M7-Q7)*100/Q7</f>
        <v>26.499999999999993</v>
      </c>
    </row>
    <row r="8" spans="2:19" s="110" customFormat="1" ht="18" customHeight="1" x14ac:dyDescent="0.25">
      <c r="C8" s="114" t="s">
        <v>257</v>
      </c>
      <c r="D8" s="96">
        <f t="shared" si="0"/>
        <v>2700</v>
      </c>
      <c r="E8" s="122">
        <f t="shared" si="0"/>
        <v>1890</v>
      </c>
      <c r="F8" s="106"/>
      <c r="G8" s="113">
        <f t="shared" ref="G8:H43" si="2">J8*1</f>
        <v>2691.9199999999996</v>
      </c>
      <c r="H8" s="113">
        <f t="shared" si="2"/>
        <v>1884.3439999999996</v>
      </c>
      <c r="I8" s="106"/>
      <c r="J8" s="113">
        <f t="shared" ref="J8:J44" si="3">M8*2</f>
        <v>2691.9199999999996</v>
      </c>
      <c r="K8" s="113">
        <f t="shared" ref="K8:K44" si="4">M8*1.4</f>
        <v>1884.3439999999996</v>
      </c>
      <c r="L8" s="108"/>
      <c r="M8" s="155">
        <f t="shared" ref="M8:M44" si="5">Q8*1.265</f>
        <v>1345.9599999999998</v>
      </c>
      <c r="N8" s="108"/>
      <c r="O8" s="155">
        <v>1345.9599999999998</v>
      </c>
      <c r="P8" s="108"/>
      <c r="Q8" s="138">
        <v>1064</v>
      </c>
      <c r="R8" s="108"/>
      <c r="S8" s="110">
        <f t="shared" si="1"/>
        <v>26.499999999999982</v>
      </c>
    </row>
    <row r="9" spans="2:19" s="110" customFormat="1" ht="18" customHeight="1" x14ac:dyDescent="0.25">
      <c r="C9" s="114" t="s">
        <v>276</v>
      </c>
      <c r="D9" s="96">
        <f t="shared" si="0"/>
        <v>4080</v>
      </c>
      <c r="E9" s="122">
        <f t="shared" si="0"/>
        <v>2860</v>
      </c>
      <c r="F9" s="106"/>
      <c r="G9" s="113">
        <f t="shared" si="2"/>
        <v>4073.2746999999995</v>
      </c>
      <c r="H9" s="113">
        <f t="shared" si="2"/>
        <v>2851.2922899999994</v>
      </c>
      <c r="I9" s="106"/>
      <c r="J9" s="113">
        <f t="shared" si="3"/>
        <v>4073.2746999999995</v>
      </c>
      <c r="K9" s="113">
        <f t="shared" si="4"/>
        <v>2851.2922899999994</v>
      </c>
      <c r="L9" s="108"/>
      <c r="M9" s="155">
        <f t="shared" si="5"/>
        <v>2036.6373499999997</v>
      </c>
      <c r="N9" s="108"/>
      <c r="O9" s="155">
        <v>2036.6373499999997</v>
      </c>
      <c r="P9" s="108"/>
      <c r="Q9" s="138">
        <v>1609.99</v>
      </c>
      <c r="R9" s="108"/>
      <c r="S9" s="110">
        <f t="shared" si="1"/>
        <v>26.499999999999982</v>
      </c>
    </row>
    <row r="10" spans="2:19" s="110" customFormat="1" ht="18" customHeight="1" x14ac:dyDescent="0.25">
      <c r="C10" s="114" t="s">
        <v>277</v>
      </c>
      <c r="D10" s="96">
        <f t="shared" si="0"/>
        <v>3910</v>
      </c>
      <c r="E10" s="122">
        <f t="shared" si="0"/>
        <v>2740</v>
      </c>
      <c r="F10" s="106"/>
      <c r="G10" s="113">
        <f t="shared" si="2"/>
        <v>3908.85</v>
      </c>
      <c r="H10" s="113">
        <f t="shared" si="2"/>
        <v>2736.1949999999997</v>
      </c>
      <c r="I10" s="106"/>
      <c r="J10" s="113">
        <f t="shared" si="3"/>
        <v>3908.85</v>
      </c>
      <c r="K10" s="113">
        <f t="shared" si="4"/>
        <v>2736.1949999999997</v>
      </c>
      <c r="L10" s="108"/>
      <c r="M10" s="155">
        <f t="shared" si="5"/>
        <v>1954.425</v>
      </c>
      <c r="N10" s="108"/>
      <c r="O10" s="155">
        <v>1954.425</v>
      </c>
      <c r="P10" s="108"/>
      <c r="Q10" s="138">
        <v>1545</v>
      </c>
      <c r="R10" s="108"/>
      <c r="S10" s="110">
        <f t="shared" si="1"/>
        <v>26.499999999999996</v>
      </c>
    </row>
    <row r="11" spans="2:19" s="110" customFormat="1" ht="18" customHeight="1" x14ac:dyDescent="0.25">
      <c r="C11" s="114" t="s">
        <v>254</v>
      </c>
      <c r="D11" s="96">
        <f t="shared" si="0"/>
        <v>2220</v>
      </c>
      <c r="E11" s="122">
        <f t="shared" si="0"/>
        <v>1550</v>
      </c>
      <c r="F11" s="106"/>
      <c r="G11" s="113">
        <f t="shared" si="2"/>
        <v>2213.75</v>
      </c>
      <c r="H11" s="113">
        <f t="shared" si="2"/>
        <v>1549.625</v>
      </c>
      <c r="I11" s="106"/>
      <c r="J11" s="113">
        <f t="shared" si="3"/>
        <v>2213.75</v>
      </c>
      <c r="K11" s="113">
        <f t="shared" si="4"/>
        <v>1549.625</v>
      </c>
      <c r="L11" s="108"/>
      <c r="M11" s="155">
        <f t="shared" si="5"/>
        <v>1106.875</v>
      </c>
      <c r="N11" s="108"/>
      <c r="O11" s="155">
        <v>1106.875</v>
      </c>
      <c r="P11" s="108"/>
      <c r="Q11" s="138">
        <v>875</v>
      </c>
      <c r="R11" s="108"/>
      <c r="S11" s="110">
        <f t="shared" si="1"/>
        <v>26.5</v>
      </c>
    </row>
    <row r="12" spans="2:19" s="110" customFormat="1" ht="18" customHeight="1" x14ac:dyDescent="0.25">
      <c r="C12" s="114" t="s">
        <v>271</v>
      </c>
      <c r="D12" s="96">
        <f>MROUND(G12+4.7,10)</f>
        <v>1080</v>
      </c>
      <c r="E12" s="122">
        <f>MROUND(H12+4.7,10)</f>
        <v>760</v>
      </c>
      <c r="F12" s="106"/>
      <c r="G12" s="113">
        <f>J12*1</f>
        <v>1075.25</v>
      </c>
      <c r="H12" s="113">
        <f>K12*1</f>
        <v>752.67499999999995</v>
      </c>
      <c r="I12" s="106"/>
      <c r="J12" s="113">
        <f>M12*2</f>
        <v>1075.25</v>
      </c>
      <c r="K12" s="113">
        <f>M12*1.4</f>
        <v>752.67499999999995</v>
      </c>
      <c r="L12" s="108"/>
      <c r="M12" s="155">
        <f t="shared" si="5"/>
        <v>537.625</v>
      </c>
      <c r="N12" s="108"/>
      <c r="O12" s="155">
        <v>537.625</v>
      </c>
      <c r="P12" s="108"/>
      <c r="Q12" s="138">
        <v>425</v>
      </c>
      <c r="R12" s="108"/>
      <c r="S12" s="110">
        <f t="shared" si="1"/>
        <v>26.5</v>
      </c>
    </row>
    <row r="13" spans="2:19" s="110" customFormat="1" ht="18" customHeight="1" x14ac:dyDescent="0.25">
      <c r="C13" s="114" t="s">
        <v>270</v>
      </c>
      <c r="D13" s="96">
        <f t="shared" si="0"/>
        <v>1600</v>
      </c>
      <c r="E13" s="122">
        <f t="shared" si="0"/>
        <v>1120</v>
      </c>
      <c r="F13" s="106"/>
      <c r="G13" s="113">
        <f t="shared" si="2"/>
        <v>1593.8999999999999</v>
      </c>
      <c r="H13" s="113">
        <f t="shared" si="2"/>
        <v>1115.7299999999998</v>
      </c>
      <c r="I13" s="106"/>
      <c r="J13" s="113">
        <f t="shared" si="3"/>
        <v>1593.8999999999999</v>
      </c>
      <c r="K13" s="113">
        <f t="shared" si="4"/>
        <v>1115.7299999999998</v>
      </c>
      <c r="L13" s="108"/>
      <c r="M13" s="155">
        <f t="shared" si="5"/>
        <v>796.94999999999993</v>
      </c>
      <c r="N13" s="108"/>
      <c r="O13" s="155">
        <v>796.94999999999993</v>
      </c>
      <c r="P13" s="108"/>
      <c r="Q13" s="138">
        <v>630</v>
      </c>
      <c r="R13" s="108"/>
      <c r="S13" s="110">
        <f t="shared" si="1"/>
        <v>26.499999999999989</v>
      </c>
    </row>
    <row r="14" spans="2:19" s="110" customFormat="1" ht="18" customHeight="1" x14ac:dyDescent="0.25">
      <c r="C14" s="114" t="s">
        <v>253</v>
      </c>
      <c r="D14" s="96">
        <f t="shared" si="0"/>
        <v>2120</v>
      </c>
      <c r="E14" s="122">
        <f t="shared" si="0"/>
        <v>1480</v>
      </c>
      <c r="F14" s="106"/>
      <c r="G14" s="113">
        <f t="shared" si="2"/>
        <v>2112.5499999999997</v>
      </c>
      <c r="H14" s="113">
        <f t="shared" si="2"/>
        <v>1478.7849999999996</v>
      </c>
      <c r="I14" s="106"/>
      <c r="J14" s="113">
        <f t="shared" si="3"/>
        <v>2112.5499999999997</v>
      </c>
      <c r="K14" s="113">
        <f t="shared" si="4"/>
        <v>1478.7849999999996</v>
      </c>
      <c r="L14" s="108"/>
      <c r="M14" s="155">
        <f t="shared" si="5"/>
        <v>1056.2749999999999</v>
      </c>
      <c r="N14" s="108"/>
      <c r="O14" s="155">
        <v>1056.2749999999999</v>
      </c>
      <c r="P14" s="108"/>
      <c r="Q14" s="150">
        <v>835</v>
      </c>
      <c r="R14" s="108"/>
      <c r="S14" s="110">
        <f t="shared" si="1"/>
        <v>26.499999999999982</v>
      </c>
    </row>
    <row r="15" spans="2:19" s="110" customFormat="1" ht="18" customHeight="1" x14ac:dyDescent="0.25">
      <c r="C15" s="114" t="s">
        <v>272</v>
      </c>
      <c r="D15" s="96">
        <f t="shared" si="0"/>
        <v>1710</v>
      </c>
      <c r="E15" s="122">
        <f t="shared" si="0"/>
        <v>1200</v>
      </c>
      <c r="F15" s="106"/>
      <c r="G15" s="113">
        <f t="shared" si="2"/>
        <v>1707.7499999999998</v>
      </c>
      <c r="H15" s="113">
        <f t="shared" si="2"/>
        <v>1195.4249999999997</v>
      </c>
      <c r="I15" s="106"/>
      <c r="J15" s="113">
        <f t="shared" si="3"/>
        <v>1707.7499999999998</v>
      </c>
      <c r="K15" s="113">
        <f t="shared" si="4"/>
        <v>1195.4249999999997</v>
      </c>
      <c r="L15" s="108"/>
      <c r="M15" s="155">
        <f t="shared" si="5"/>
        <v>853.87499999999989</v>
      </c>
      <c r="N15" s="108"/>
      <c r="O15" s="155">
        <v>853.87499999999989</v>
      </c>
      <c r="P15" s="108"/>
      <c r="Q15" s="138">
        <v>675</v>
      </c>
      <c r="R15" s="108"/>
      <c r="S15" s="110">
        <f t="shared" si="1"/>
        <v>26.499999999999982</v>
      </c>
    </row>
    <row r="16" spans="2:19" s="110" customFormat="1" ht="18" customHeight="1" x14ac:dyDescent="0.25">
      <c r="C16" s="114" t="s">
        <v>273</v>
      </c>
      <c r="D16" s="96">
        <f t="shared" si="0"/>
        <v>3900</v>
      </c>
      <c r="E16" s="122">
        <f t="shared" si="0"/>
        <v>2730</v>
      </c>
      <c r="F16" s="106"/>
      <c r="G16" s="113">
        <f t="shared" si="2"/>
        <v>3893.6699999999996</v>
      </c>
      <c r="H16" s="113">
        <f t="shared" si="2"/>
        <v>2725.5689999999995</v>
      </c>
      <c r="I16" s="106"/>
      <c r="J16" s="113">
        <f t="shared" si="3"/>
        <v>3893.6699999999996</v>
      </c>
      <c r="K16" s="113">
        <f t="shared" si="4"/>
        <v>2725.5689999999995</v>
      </c>
      <c r="L16" s="108"/>
      <c r="M16" s="155">
        <f t="shared" si="5"/>
        <v>1946.8349999999998</v>
      </c>
      <c r="N16" s="108"/>
      <c r="O16" s="155">
        <v>1946.8349999999998</v>
      </c>
      <c r="P16" s="108"/>
      <c r="Q16" s="138">
        <v>1539</v>
      </c>
      <c r="R16" s="108"/>
      <c r="S16" s="110">
        <f t="shared" si="1"/>
        <v>26.499999999999986</v>
      </c>
    </row>
    <row r="17" spans="3:19" s="110" customFormat="1" ht="18" customHeight="1" x14ac:dyDescent="0.25">
      <c r="C17" s="114" t="s">
        <v>256</v>
      </c>
      <c r="D17" s="96">
        <f t="shared" si="0"/>
        <v>2520</v>
      </c>
      <c r="E17" s="122">
        <f t="shared" si="0"/>
        <v>1770</v>
      </c>
      <c r="F17" s="106"/>
      <c r="G17" s="113">
        <f t="shared" si="2"/>
        <v>2515.4777999999997</v>
      </c>
      <c r="H17" s="113">
        <f t="shared" si="2"/>
        <v>1760.8344599999996</v>
      </c>
      <c r="I17" s="106"/>
      <c r="J17" s="113">
        <f t="shared" si="3"/>
        <v>2515.4777999999997</v>
      </c>
      <c r="K17" s="113">
        <f t="shared" si="4"/>
        <v>1760.8344599999996</v>
      </c>
      <c r="L17" s="108"/>
      <c r="M17" s="155">
        <f t="shared" si="5"/>
        <v>1257.7388999999998</v>
      </c>
      <c r="N17" s="108"/>
      <c r="O17" s="155">
        <v>1257.7388999999998</v>
      </c>
      <c r="P17" s="108"/>
      <c r="Q17" s="138">
        <v>994.26</v>
      </c>
      <c r="R17" s="108"/>
      <c r="S17" s="110">
        <f t="shared" si="1"/>
        <v>26.499999999999986</v>
      </c>
    </row>
    <row r="18" spans="3:19" s="110" customFormat="1" ht="18" customHeight="1" x14ac:dyDescent="0.25">
      <c r="C18" s="114" t="s">
        <v>56</v>
      </c>
      <c r="D18" s="96">
        <f t="shared" si="0"/>
        <v>1370</v>
      </c>
      <c r="E18" s="122">
        <f t="shared" si="0"/>
        <v>960</v>
      </c>
      <c r="F18" s="106"/>
      <c r="G18" s="113">
        <f t="shared" si="2"/>
        <v>1366.1999999999998</v>
      </c>
      <c r="H18" s="113">
        <f t="shared" si="2"/>
        <v>956.3399999999998</v>
      </c>
      <c r="I18" s="106"/>
      <c r="J18" s="113">
        <f t="shared" si="3"/>
        <v>1366.1999999999998</v>
      </c>
      <c r="K18" s="113">
        <f t="shared" si="4"/>
        <v>956.3399999999998</v>
      </c>
      <c r="L18" s="108"/>
      <c r="M18" s="155">
        <f t="shared" si="5"/>
        <v>683.09999999999991</v>
      </c>
      <c r="N18" s="108"/>
      <c r="O18" s="155">
        <v>683.09999999999991</v>
      </c>
      <c r="P18" s="108"/>
      <c r="Q18" s="138">
        <v>540</v>
      </c>
      <c r="R18" s="108"/>
      <c r="S18" s="110">
        <f t="shared" si="1"/>
        <v>26.499999999999982</v>
      </c>
    </row>
    <row r="19" spans="3:19" s="110" customFormat="1" ht="18" customHeight="1" x14ac:dyDescent="0.25">
      <c r="C19" s="114" t="s">
        <v>274</v>
      </c>
      <c r="D19" s="96">
        <f t="shared" si="0"/>
        <v>2760</v>
      </c>
      <c r="E19" s="122">
        <f t="shared" si="0"/>
        <v>1940</v>
      </c>
      <c r="F19" s="106"/>
      <c r="G19" s="113">
        <f t="shared" si="2"/>
        <v>2757.7</v>
      </c>
      <c r="H19" s="113">
        <f t="shared" si="2"/>
        <v>1930.3899999999996</v>
      </c>
      <c r="I19" s="106"/>
      <c r="J19" s="113">
        <f t="shared" si="3"/>
        <v>2757.7</v>
      </c>
      <c r="K19" s="113">
        <f t="shared" si="4"/>
        <v>1930.3899999999996</v>
      </c>
      <c r="L19" s="108"/>
      <c r="M19" s="155">
        <f t="shared" si="5"/>
        <v>1378.85</v>
      </c>
      <c r="N19" s="108"/>
      <c r="O19" s="155">
        <v>1378.85</v>
      </c>
      <c r="P19" s="108"/>
      <c r="Q19" s="138">
        <v>1090</v>
      </c>
      <c r="R19" s="108"/>
      <c r="S19" s="110">
        <f t="shared" si="1"/>
        <v>26.499999999999993</v>
      </c>
    </row>
    <row r="20" spans="3:19" s="110" customFormat="1" ht="18" customHeight="1" x14ac:dyDescent="0.25">
      <c r="C20" s="114" t="s">
        <v>275</v>
      </c>
      <c r="D20" s="96">
        <f t="shared" si="0"/>
        <v>3640</v>
      </c>
      <c r="E20" s="122">
        <f t="shared" si="0"/>
        <v>2550</v>
      </c>
      <c r="F20" s="106"/>
      <c r="G20" s="113">
        <f t="shared" si="2"/>
        <v>3630.5499999999997</v>
      </c>
      <c r="H20" s="113">
        <f t="shared" si="2"/>
        <v>2541.3849999999998</v>
      </c>
      <c r="I20" s="106"/>
      <c r="J20" s="113">
        <f t="shared" si="3"/>
        <v>3630.5499999999997</v>
      </c>
      <c r="K20" s="113">
        <f t="shared" si="4"/>
        <v>2541.3849999999998</v>
      </c>
      <c r="L20" s="108"/>
      <c r="M20" s="155">
        <f t="shared" si="5"/>
        <v>1815.2749999999999</v>
      </c>
      <c r="N20" s="108"/>
      <c r="O20" s="155">
        <v>1815.2749999999999</v>
      </c>
      <c r="P20" s="108"/>
      <c r="Q20" s="138">
        <v>1435</v>
      </c>
      <c r="R20" s="108"/>
      <c r="S20" s="110">
        <f t="shared" si="1"/>
        <v>26.499999999999989</v>
      </c>
    </row>
    <row r="21" spans="3:19" s="110" customFormat="1" ht="18" customHeight="1" x14ac:dyDescent="0.25">
      <c r="C21" s="114" t="s">
        <v>210</v>
      </c>
      <c r="D21" s="96">
        <f t="shared" si="0"/>
        <v>3630</v>
      </c>
      <c r="E21" s="122">
        <f t="shared" si="0"/>
        <v>2540</v>
      </c>
      <c r="F21" s="106"/>
      <c r="G21" s="133">
        <f>J21*1.1</f>
        <v>3620.3212099999996</v>
      </c>
      <c r="H21" s="133">
        <f>K21*1.1</f>
        <v>2534.2248469999995</v>
      </c>
      <c r="I21" s="106"/>
      <c r="J21" s="113">
        <f t="shared" si="3"/>
        <v>3291.2010999999993</v>
      </c>
      <c r="K21" s="113">
        <f t="shared" si="4"/>
        <v>2303.8407699999993</v>
      </c>
      <c r="L21" s="108"/>
      <c r="M21" s="155">
        <f t="shared" si="5"/>
        <v>1645.6005499999997</v>
      </c>
      <c r="N21" s="108"/>
      <c r="O21" s="155">
        <v>1645.6005499999997</v>
      </c>
      <c r="P21" s="108"/>
      <c r="Q21" s="126">
        <v>1300.8699999999999</v>
      </c>
      <c r="R21" s="108"/>
      <c r="S21" s="110">
        <f t="shared" si="1"/>
        <v>26.499999999999986</v>
      </c>
    </row>
    <row r="22" spans="3:19" s="110" customFormat="1" ht="18" customHeight="1" x14ac:dyDescent="0.25">
      <c r="C22" s="114" t="s">
        <v>278</v>
      </c>
      <c r="D22" s="96">
        <f t="shared" si="0"/>
        <v>2090</v>
      </c>
      <c r="E22" s="122">
        <f t="shared" si="0"/>
        <v>1470</v>
      </c>
      <c r="F22" s="106"/>
      <c r="G22" s="113">
        <f t="shared" si="2"/>
        <v>2087.25</v>
      </c>
      <c r="H22" s="113">
        <f t="shared" si="2"/>
        <v>1461.0749999999998</v>
      </c>
      <c r="I22" s="106"/>
      <c r="J22" s="113">
        <f t="shared" si="3"/>
        <v>2087.25</v>
      </c>
      <c r="K22" s="113">
        <f t="shared" si="4"/>
        <v>1461.0749999999998</v>
      </c>
      <c r="L22" s="108"/>
      <c r="M22" s="155">
        <f t="shared" si="5"/>
        <v>1043.625</v>
      </c>
      <c r="N22" s="108"/>
      <c r="O22" s="155">
        <v>1043.625</v>
      </c>
      <c r="P22" s="108"/>
      <c r="Q22" s="138">
        <v>825</v>
      </c>
      <c r="R22" s="108"/>
      <c r="S22" s="110">
        <f t="shared" si="1"/>
        <v>26.5</v>
      </c>
    </row>
    <row r="23" spans="3:19" s="110" customFormat="1" ht="18" customHeight="1" x14ac:dyDescent="0.25">
      <c r="C23" s="114" t="s">
        <v>279</v>
      </c>
      <c r="D23" s="96">
        <f t="shared" si="0"/>
        <v>2750</v>
      </c>
      <c r="E23" s="122">
        <f t="shared" si="0"/>
        <v>1930</v>
      </c>
      <c r="F23" s="106"/>
      <c r="G23" s="113">
        <f t="shared" si="2"/>
        <v>2745.0499999999997</v>
      </c>
      <c r="H23" s="113">
        <f t="shared" si="2"/>
        <v>1921.5349999999996</v>
      </c>
      <c r="I23" s="106"/>
      <c r="J23" s="113">
        <f t="shared" si="3"/>
        <v>2745.0499999999997</v>
      </c>
      <c r="K23" s="113">
        <f t="shared" si="4"/>
        <v>1921.5349999999996</v>
      </c>
      <c r="L23" s="108"/>
      <c r="M23" s="155">
        <f t="shared" si="5"/>
        <v>1372.5249999999999</v>
      </c>
      <c r="N23" s="108"/>
      <c r="O23" s="155">
        <v>1372.5249999999999</v>
      </c>
      <c r="P23" s="108"/>
      <c r="Q23" s="150">
        <v>1085</v>
      </c>
      <c r="R23" s="108"/>
      <c r="S23" s="110">
        <f t="shared" si="1"/>
        <v>26.499999999999986</v>
      </c>
    </row>
    <row r="24" spans="3:19" s="110" customFormat="1" ht="18" customHeight="1" x14ac:dyDescent="0.25">
      <c r="C24" s="114" t="s">
        <v>280</v>
      </c>
      <c r="D24" s="96">
        <f t="shared" si="0"/>
        <v>3880</v>
      </c>
      <c r="E24" s="122">
        <f t="shared" si="0"/>
        <v>2720</v>
      </c>
      <c r="F24" s="106"/>
      <c r="G24" s="113">
        <f t="shared" si="2"/>
        <v>3880</v>
      </c>
      <c r="H24" s="113">
        <f t="shared" si="2"/>
        <v>2716</v>
      </c>
      <c r="I24" s="106"/>
      <c r="J24" s="113">
        <f t="shared" si="3"/>
        <v>3880</v>
      </c>
      <c r="K24" s="113">
        <f t="shared" si="4"/>
        <v>2716</v>
      </c>
      <c r="L24" s="108"/>
      <c r="M24" s="192">
        <v>1940</v>
      </c>
      <c r="N24" s="108"/>
      <c r="O24" s="155">
        <v>2131.5249999999996</v>
      </c>
      <c r="P24" s="108"/>
      <c r="Q24" s="138">
        <v>1685</v>
      </c>
      <c r="R24" s="108"/>
      <c r="S24" s="110">
        <f t="shared" si="1"/>
        <v>15.13353115727003</v>
      </c>
    </row>
    <row r="25" spans="3:19" s="110" customFormat="1" ht="18" customHeight="1" x14ac:dyDescent="0.25">
      <c r="C25" s="114" t="s">
        <v>258</v>
      </c>
      <c r="D25" s="96">
        <f t="shared" si="0"/>
        <v>3560</v>
      </c>
      <c r="E25" s="122">
        <f t="shared" si="0"/>
        <v>2490</v>
      </c>
      <c r="F25" s="106"/>
      <c r="G25" s="113">
        <f t="shared" si="2"/>
        <v>3554.6499999999996</v>
      </c>
      <c r="H25" s="113">
        <f t="shared" si="2"/>
        <v>2488.2549999999997</v>
      </c>
      <c r="I25" s="106"/>
      <c r="J25" s="113">
        <f t="shared" si="3"/>
        <v>3554.6499999999996</v>
      </c>
      <c r="K25" s="113">
        <f t="shared" si="4"/>
        <v>2488.2549999999997</v>
      </c>
      <c r="L25" s="108"/>
      <c r="M25" s="155">
        <f t="shared" si="5"/>
        <v>1777.3249999999998</v>
      </c>
      <c r="N25" s="108"/>
      <c r="O25" s="155">
        <v>1777.3249999999998</v>
      </c>
      <c r="P25" s="108"/>
      <c r="Q25" s="138">
        <v>1405</v>
      </c>
      <c r="R25" s="108"/>
      <c r="S25" s="110">
        <f t="shared" si="1"/>
        <v>26.499999999999989</v>
      </c>
    </row>
    <row r="26" spans="3:19" s="110" customFormat="1" ht="18" customHeight="1" x14ac:dyDescent="0.25">
      <c r="C26" s="114" t="s">
        <v>259</v>
      </c>
      <c r="D26" s="96">
        <f t="shared" si="0"/>
        <v>6080</v>
      </c>
      <c r="E26" s="122">
        <f t="shared" si="0"/>
        <v>4260</v>
      </c>
      <c r="F26" s="106"/>
      <c r="G26" s="113">
        <f t="shared" si="2"/>
        <v>6071.9999999999991</v>
      </c>
      <c r="H26" s="113">
        <f t="shared" si="2"/>
        <v>4250.3999999999987</v>
      </c>
      <c r="I26" s="106"/>
      <c r="J26" s="113">
        <f t="shared" si="3"/>
        <v>6071.9999999999991</v>
      </c>
      <c r="K26" s="113">
        <f t="shared" si="4"/>
        <v>4250.3999999999987</v>
      </c>
      <c r="L26" s="108"/>
      <c r="M26" s="155">
        <f t="shared" si="5"/>
        <v>3035.9999999999995</v>
      </c>
      <c r="N26" s="108"/>
      <c r="O26" s="155">
        <v>3035.9999999999995</v>
      </c>
      <c r="P26" s="108"/>
      <c r="Q26" s="138">
        <v>2400</v>
      </c>
      <c r="R26" s="108"/>
      <c r="S26" s="110">
        <f t="shared" si="1"/>
        <v>26.499999999999982</v>
      </c>
    </row>
    <row r="27" spans="3:19" s="110" customFormat="1" ht="18" customHeight="1" x14ac:dyDescent="0.25">
      <c r="C27" s="114" t="s">
        <v>269</v>
      </c>
      <c r="D27" s="96">
        <f t="shared" si="0"/>
        <v>1510</v>
      </c>
      <c r="E27" s="122">
        <f t="shared" si="0"/>
        <v>1060</v>
      </c>
      <c r="F27" s="106"/>
      <c r="G27" s="113">
        <f t="shared" si="2"/>
        <v>1502.82</v>
      </c>
      <c r="H27" s="113">
        <f t="shared" si="2"/>
        <v>1051.9739999999999</v>
      </c>
      <c r="I27" s="106"/>
      <c r="J27" s="113">
        <f t="shared" si="3"/>
        <v>1502.82</v>
      </c>
      <c r="K27" s="113">
        <f t="shared" si="4"/>
        <v>1051.9739999999999</v>
      </c>
      <c r="L27" s="108"/>
      <c r="M27" s="155">
        <f t="shared" si="5"/>
        <v>751.41</v>
      </c>
      <c r="N27" s="108"/>
      <c r="O27" s="155">
        <v>751.41</v>
      </c>
      <c r="P27" s="108"/>
      <c r="Q27" s="138">
        <v>594</v>
      </c>
      <c r="R27" s="108"/>
      <c r="S27" s="110">
        <f t="shared" si="1"/>
        <v>26.499999999999993</v>
      </c>
    </row>
    <row r="28" spans="3:19" s="110" customFormat="1" ht="18" customHeight="1" x14ac:dyDescent="0.25">
      <c r="C28" s="114" t="s">
        <v>286</v>
      </c>
      <c r="D28" s="96">
        <f t="shared" si="0"/>
        <v>1730</v>
      </c>
      <c r="E28" s="122">
        <f t="shared" si="0"/>
        <v>1210</v>
      </c>
      <c r="F28" s="106"/>
      <c r="G28" s="113">
        <f t="shared" si="2"/>
        <v>1720.3999999999999</v>
      </c>
      <c r="H28" s="113">
        <f t="shared" si="2"/>
        <v>1204.2799999999997</v>
      </c>
      <c r="I28" s="106"/>
      <c r="J28" s="113">
        <f t="shared" si="3"/>
        <v>1720.3999999999999</v>
      </c>
      <c r="K28" s="113">
        <f t="shared" si="4"/>
        <v>1204.2799999999997</v>
      </c>
      <c r="L28" s="108"/>
      <c r="M28" s="155">
        <f t="shared" si="5"/>
        <v>860.19999999999993</v>
      </c>
      <c r="N28" s="108"/>
      <c r="O28" s="155">
        <v>860.19999999999993</v>
      </c>
      <c r="P28" s="108"/>
      <c r="Q28" s="138">
        <v>680</v>
      </c>
      <c r="R28" s="108"/>
      <c r="S28" s="110">
        <f t="shared" si="1"/>
        <v>26.499999999999989</v>
      </c>
    </row>
    <row r="29" spans="3:19" s="110" customFormat="1" ht="18" customHeight="1" x14ac:dyDescent="0.25">
      <c r="C29" s="114" t="s">
        <v>287</v>
      </c>
      <c r="D29" s="96">
        <f t="shared" si="0"/>
        <v>2850</v>
      </c>
      <c r="E29" s="122">
        <f t="shared" si="0"/>
        <v>2000</v>
      </c>
      <c r="F29" s="106"/>
      <c r="G29" s="113">
        <f t="shared" si="2"/>
        <v>2846.25</v>
      </c>
      <c r="H29" s="113">
        <f t="shared" si="2"/>
        <v>1992.3749999999998</v>
      </c>
      <c r="I29" s="106"/>
      <c r="J29" s="113">
        <f t="shared" si="3"/>
        <v>2846.25</v>
      </c>
      <c r="K29" s="113">
        <f t="shared" si="4"/>
        <v>1992.3749999999998</v>
      </c>
      <c r="L29" s="108"/>
      <c r="M29" s="155">
        <f t="shared" si="5"/>
        <v>1423.125</v>
      </c>
      <c r="N29" s="108"/>
      <c r="O29" s="155">
        <v>1423.125</v>
      </c>
      <c r="P29" s="108"/>
      <c r="Q29" s="138">
        <v>1125</v>
      </c>
      <c r="R29" s="108"/>
      <c r="S29" s="110">
        <f t="shared" si="1"/>
        <v>26.5</v>
      </c>
    </row>
    <row r="30" spans="3:19" s="110" customFormat="1" ht="18" customHeight="1" x14ac:dyDescent="0.25">
      <c r="C30" s="114" t="s">
        <v>284</v>
      </c>
      <c r="D30" s="96">
        <f t="shared" ref="D30:E44" si="6">MROUND(G30+4.7,10)</f>
        <v>1080</v>
      </c>
      <c r="E30" s="122">
        <f t="shared" si="6"/>
        <v>760</v>
      </c>
      <c r="F30" s="106"/>
      <c r="G30" s="113">
        <f t="shared" si="2"/>
        <v>1075.25</v>
      </c>
      <c r="H30" s="113">
        <f t="shared" si="2"/>
        <v>752.67499999999995</v>
      </c>
      <c r="I30" s="106"/>
      <c r="J30" s="113">
        <f t="shared" si="3"/>
        <v>1075.25</v>
      </c>
      <c r="K30" s="113">
        <f t="shared" si="4"/>
        <v>752.67499999999995</v>
      </c>
      <c r="L30" s="108"/>
      <c r="M30" s="155">
        <f t="shared" si="5"/>
        <v>537.625</v>
      </c>
      <c r="N30" s="108"/>
      <c r="O30" s="155">
        <v>537.625</v>
      </c>
      <c r="P30" s="108"/>
      <c r="Q30" s="138">
        <v>425</v>
      </c>
      <c r="R30" s="108"/>
      <c r="S30" s="110">
        <f t="shared" si="1"/>
        <v>26.5</v>
      </c>
    </row>
    <row r="31" spans="3:19" s="110" customFormat="1" ht="18" customHeight="1" x14ac:dyDescent="0.25">
      <c r="C31" s="114" t="s">
        <v>285</v>
      </c>
      <c r="D31" s="96">
        <f t="shared" si="6"/>
        <v>1600</v>
      </c>
      <c r="E31" s="122">
        <f t="shared" si="6"/>
        <v>1120</v>
      </c>
      <c r="F31" s="106"/>
      <c r="G31" s="113">
        <f t="shared" si="2"/>
        <v>1593.8999999999999</v>
      </c>
      <c r="H31" s="113">
        <f t="shared" si="2"/>
        <v>1115.7299999999998</v>
      </c>
      <c r="I31" s="106"/>
      <c r="J31" s="113">
        <f t="shared" si="3"/>
        <v>1593.8999999999999</v>
      </c>
      <c r="K31" s="113">
        <f t="shared" si="4"/>
        <v>1115.7299999999998</v>
      </c>
      <c r="L31" s="108"/>
      <c r="M31" s="155">
        <f t="shared" si="5"/>
        <v>796.94999999999993</v>
      </c>
      <c r="N31" s="108"/>
      <c r="O31" s="155">
        <v>796.94999999999993</v>
      </c>
      <c r="P31" s="108"/>
      <c r="Q31" s="138">
        <v>630</v>
      </c>
      <c r="R31" s="108"/>
      <c r="S31" s="110">
        <f t="shared" si="1"/>
        <v>26.499999999999989</v>
      </c>
    </row>
    <row r="32" spans="3:19" s="110" customFormat="1" ht="18" customHeight="1" x14ac:dyDescent="0.25">
      <c r="C32" s="114" t="s">
        <v>288</v>
      </c>
      <c r="D32" s="96">
        <f t="shared" si="6"/>
        <v>1210</v>
      </c>
      <c r="E32" s="122">
        <f t="shared" si="6"/>
        <v>850</v>
      </c>
      <c r="F32" s="106"/>
      <c r="G32" s="113">
        <f t="shared" si="2"/>
        <v>1201.75</v>
      </c>
      <c r="H32" s="113">
        <f t="shared" si="2"/>
        <v>841.22499999999991</v>
      </c>
      <c r="I32" s="106"/>
      <c r="J32" s="113">
        <f t="shared" si="3"/>
        <v>1201.75</v>
      </c>
      <c r="K32" s="113">
        <f t="shared" si="4"/>
        <v>841.22499999999991</v>
      </c>
      <c r="L32" s="108"/>
      <c r="M32" s="155">
        <f t="shared" si="5"/>
        <v>600.875</v>
      </c>
      <c r="N32" s="108"/>
      <c r="O32" s="155">
        <v>600.875</v>
      </c>
      <c r="P32" s="108"/>
      <c r="Q32" s="138">
        <v>475</v>
      </c>
      <c r="R32" s="108"/>
      <c r="S32" s="110">
        <f t="shared" si="1"/>
        <v>26.5</v>
      </c>
    </row>
    <row r="33" spans="3:19" s="110" customFormat="1" ht="18" customHeight="1" x14ac:dyDescent="0.25">
      <c r="C33" s="114" t="s">
        <v>268</v>
      </c>
      <c r="D33" s="96">
        <f t="shared" si="6"/>
        <v>3640</v>
      </c>
      <c r="E33" s="122">
        <f t="shared" si="6"/>
        <v>2550</v>
      </c>
      <c r="F33" s="106"/>
      <c r="G33" s="113">
        <f t="shared" si="2"/>
        <v>3630.5499999999997</v>
      </c>
      <c r="H33" s="113">
        <f t="shared" si="2"/>
        <v>2541.3849999999998</v>
      </c>
      <c r="I33" s="106"/>
      <c r="J33" s="113">
        <f t="shared" si="3"/>
        <v>3630.5499999999997</v>
      </c>
      <c r="K33" s="113">
        <f t="shared" si="4"/>
        <v>2541.3849999999998</v>
      </c>
      <c r="L33" s="108"/>
      <c r="M33" s="155">
        <f t="shared" si="5"/>
        <v>1815.2749999999999</v>
      </c>
      <c r="N33" s="108"/>
      <c r="O33" s="155">
        <v>1815.2749999999999</v>
      </c>
      <c r="P33" s="108"/>
      <c r="Q33" s="150">
        <v>1435</v>
      </c>
      <c r="R33" s="108"/>
      <c r="S33" s="110">
        <f t="shared" si="1"/>
        <v>26.499999999999989</v>
      </c>
    </row>
    <row r="34" spans="3:19" s="110" customFormat="1" ht="18" customHeight="1" x14ac:dyDescent="0.25">
      <c r="C34" s="114" t="s">
        <v>267</v>
      </c>
      <c r="D34" s="96">
        <f t="shared" si="6"/>
        <v>2570</v>
      </c>
      <c r="E34" s="122">
        <f t="shared" si="6"/>
        <v>1800</v>
      </c>
      <c r="F34" s="106"/>
      <c r="G34" s="113">
        <f t="shared" si="2"/>
        <v>2567.9499999999998</v>
      </c>
      <c r="H34" s="113">
        <f t="shared" si="2"/>
        <v>1797.5649999999998</v>
      </c>
      <c r="I34" s="106"/>
      <c r="J34" s="113">
        <f t="shared" si="3"/>
        <v>2567.9499999999998</v>
      </c>
      <c r="K34" s="113">
        <f t="shared" si="4"/>
        <v>1797.5649999999998</v>
      </c>
      <c r="L34" s="108"/>
      <c r="M34" s="155">
        <f t="shared" si="5"/>
        <v>1283.9749999999999</v>
      </c>
      <c r="N34" s="108"/>
      <c r="O34" s="155">
        <v>1283.9749999999999</v>
      </c>
      <c r="P34" s="108"/>
      <c r="Q34" s="138">
        <v>1015</v>
      </c>
      <c r="R34" s="108"/>
      <c r="S34" s="110">
        <f t="shared" si="1"/>
        <v>26.499999999999993</v>
      </c>
    </row>
    <row r="35" spans="3:19" s="110" customFormat="1" ht="18" customHeight="1" x14ac:dyDescent="0.25">
      <c r="C35" s="114" t="s">
        <v>283</v>
      </c>
      <c r="D35" s="96">
        <f t="shared" si="6"/>
        <v>1190</v>
      </c>
      <c r="E35" s="122">
        <f t="shared" si="6"/>
        <v>840</v>
      </c>
      <c r="F35" s="106"/>
      <c r="G35" s="113">
        <f t="shared" si="2"/>
        <v>1189.0999999999999</v>
      </c>
      <c r="H35" s="113">
        <f t="shared" si="2"/>
        <v>832.36999999999989</v>
      </c>
      <c r="I35" s="106"/>
      <c r="J35" s="113">
        <f t="shared" si="3"/>
        <v>1189.0999999999999</v>
      </c>
      <c r="K35" s="113">
        <f t="shared" si="4"/>
        <v>832.36999999999989</v>
      </c>
      <c r="L35" s="108"/>
      <c r="M35" s="155">
        <f t="shared" si="5"/>
        <v>594.54999999999995</v>
      </c>
      <c r="N35" s="108"/>
      <c r="O35" s="155">
        <v>594.54999999999995</v>
      </c>
      <c r="P35" s="108"/>
      <c r="Q35" s="138">
        <v>470</v>
      </c>
      <c r="R35" s="108"/>
      <c r="S35" s="110">
        <f t="shared" si="1"/>
        <v>26.499999999999993</v>
      </c>
    </row>
    <row r="36" spans="3:19" s="110" customFormat="1" ht="18" customHeight="1" x14ac:dyDescent="0.25">
      <c r="C36" s="114" t="s">
        <v>281</v>
      </c>
      <c r="D36" s="96">
        <f t="shared" si="6"/>
        <v>2550</v>
      </c>
      <c r="E36" s="122">
        <f t="shared" si="6"/>
        <v>1780</v>
      </c>
      <c r="F36" s="106"/>
      <c r="G36" s="113">
        <f t="shared" si="2"/>
        <v>2542.6499999999996</v>
      </c>
      <c r="H36" s="113">
        <f t="shared" si="2"/>
        <v>1779.8549999999996</v>
      </c>
      <c r="I36" s="106"/>
      <c r="J36" s="113">
        <f t="shared" si="3"/>
        <v>2542.6499999999996</v>
      </c>
      <c r="K36" s="113">
        <f t="shared" si="4"/>
        <v>1779.8549999999996</v>
      </c>
      <c r="L36" s="108"/>
      <c r="M36" s="155">
        <f t="shared" si="5"/>
        <v>1271.3249999999998</v>
      </c>
      <c r="N36" s="108"/>
      <c r="O36" s="155">
        <v>1271.3249999999998</v>
      </c>
      <c r="P36" s="108"/>
      <c r="Q36" s="138">
        <v>1005</v>
      </c>
      <c r="R36" s="108"/>
      <c r="S36" s="110">
        <f t="shared" si="1"/>
        <v>26.499999999999982</v>
      </c>
    </row>
    <row r="37" spans="3:19" s="110" customFormat="1" ht="18" customHeight="1" x14ac:dyDescent="0.25">
      <c r="C37" s="114" t="s">
        <v>282</v>
      </c>
      <c r="D37" s="96">
        <f t="shared" si="6"/>
        <v>3460</v>
      </c>
      <c r="E37" s="122">
        <f t="shared" si="6"/>
        <v>2420</v>
      </c>
      <c r="F37" s="106"/>
      <c r="G37" s="113">
        <f t="shared" si="2"/>
        <v>3453.45</v>
      </c>
      <c r="H37" s="113">
        <f t="shared" si="2"/>
        <v>2417.4149999999995</v>
      </c>
      <c r="I37" s="106"/>
      <c r="J37" s="113">
        <f t="shared" si="3"/>
        <v>3453.45</v>
      </c>
      <c r="K37" s="113">
        <f t="shared" si="4"/>
        <v>2417.4149999999995</v>
      </c>
      <c r="L37" s="108"/>
      <c r="M37" s="155">
        <f t="shared" si="5"/>
        <v>1726.7249999999999</v>
      </c>
      <c r="N37" s="108"/>
      <c r="O37" s="155">
        <v>1726.7249999999999</v>
      </c>
      <c r="P37" s="108"/>
      <c r="Q37" s="138">
        <v>1365</v>
      </c>
      <c r="R37" s="108"/>
      <c r="S37" s="110">
        <f t="shared" si="1"/>
        <v>26.499999999999993</v>
      </c>
    </row>
    <row r="38" spans="3:19" s="110" customFormat="1" ht="18" customHeight="1" x14ac:dyDescent="0.25">
      <c r="C38" s="114" t="s">
        <v>266</v>
      </c>
      <c r="D38" s="96">
        <f t="shared" si="6"/>
        <v>1170</v>
      </c>
      <c r="E38" s="122">
        <f t="shared" si="6"/>
        <v>820</v>
      </c>
      <c r="F38" s="106"/>
      <c r="G38" s="113">
        <f t="shared" si="2"/>
        <v>1161.27</v>
      </c>
      <c r="H38" s="113">
        <f t="shared" si="2"/>
        <v>812.8889999999999</v>
      </c>
      <c r="I38" s="106"/>
      <c r="J38" s="113">
        <f t="shared" si="3"/>
        <v>1161.27</v>
      </c>
      <c r="K38" s="113">
        <f t="shared" si="4"/>
        <v>812.8889999999999</v>
      </c>
      <c r="L38" s="108"/>
      <c r="M38" s="155">
        <f t="shared" si="5"/>
        <v>580.63499999999999</v>
      </c>
      <c r="N38" s="108"/>
      <c r="O38" s="155">
        <v>580.63499999999999</v>
      </c>
      <c r="P38" s="108"/>
      <c r="Q38" s="138">
        <v>459</v>
      </c>
      <c r="R38" s="108"/>
      <c r="S38" s="110">
        <f t="shared" si="1"/>
        <v>26.5</v>
      </c>
    </row>
    <row r="39" spans="3:19" s="110" customFormat="1" ht="18" customHeight="1" x14ac:dyDescent="0.25">
      <c r="C39" s="114" t="s">
        <v>265</v>
      </c>
      <c r="D39" s="96">
        <f t="shared" si="6"/>
        <v>4440</v>
      </c>
      <c r="E39" s="122">
        <f t="shared" si="6"/>
        <v>3110</v>
      </c>
      <c r="F39" s="106"/>
      <c r="G39" s="113">
        <f t="shared" si="2"/>
        <v>4437.62</v>
      </c>
      <c r="H39" s="113">
        <f t="shared" si="2"/>
        <v>3106.3339999999998</v>
      </c>
      <c r="I39" s="106"/>
      <c r="J39" s="113">
        <f t="shared" si="3"/>
        <v>4437.62</v>
      </c>
      <c r="K39" s="113">
        <f t="shared" si="4"/>
        <v>3106.3339999999998</v>
      </c>
      <c r="L39" s="108"/>
      <c r="M39" s="155">
        <f t="shared" si="5"/>
        <v>2218.81</v>
      </c>
      <c r="N39" s="108"/>
      <c r="O39" s="155">
        <v>2218.81</v>
      </c>
      <c r="P39" s="108"/>
      <c r="Q39" s="138">
        <v>1754</v>
      </c>
      <c r="R39" s="108"/>
      <c r="S39" s="110">
        <f t="shared" si="1"/>
        <v>26.499999999999996</v>
      </c>
    </row>
    <row r="40" spans="3:19" s="110" customFormat="1" ht="18" customHeight="1" x14ac:dyDescent="0.25">
      <c r="C40" s="114" t="s">
        <v>264</v>
      </c>
      <c r="D40" s="96">
        <f t="shared" si="6"/>
        <v>1770</v>
      </c>
      <c r="E40" s="122">
        <f t="shared" si="6"/>
        <v>1240</v>
      </c>
      <c r="F40" s="106"/>
      <c r="G40" s="113">
        <f t="shared" si="2"/>
        <v>1763.4099999999999</v>
      </c>
      <c r="H40" s="113">
        <f t="shared" si="2"/>
        <v>1234.3869999999997</v>
      </c>
      <c r="I40" s="106"/>
      <c r="J40" s="113">
        <f t="shared" si="3"/>
        <v>1763.4099999999999</v>
      </c>
      <c r="K40" s="113">
        <f t="shared" si="4"/>
        <v>1234.3869999999997</v>
      </c>
      <c r="L40" s="108"/>
      <c r="M40" s="155">
        <f t="shared" si="5"/>
        <v>881.70499999999993</v>
      </c>
      <c r="N40" s="108"/>
      <c r="O40" s="155">
        <v>881.70499999999993</v>
      </c>
      <c r="P40" s="108"/>
      <c r="Q40" s="138">
        <v>697</v>
      </c>
      <c r="R40" s="108"/>
      <c r="S40" s="110">
        <f t="shared" si="1"/>
        <v>26.499999999999989</v>
      </c>
    </row>
    <row r="41" spans="3:19" s="110" customFormat="1" ht="18" customHeight="1" x14ac:dyDescent="0.25">
      <c r="C41" s="114" t="s">
        <v>262</v>
      </c>
      <c r="D41" s="96">
        <f>MROUND(G41+4.7,10)</f>
        <v>730</v>
      </c>
      <c r="E41" s="122">
        <f>MROUND(H41+4.7,10)</f>
        <v>510</v>
      </c>
      <c r="F41" s="106"/>
      <c r="G41" s="113">
        <f>J41*1</f>
        <v>721.05</v>
      </c>
      <c r="H41" s="113">
        <f>K41*1</f>
        <v>504.73499999999996</v>
      </c>
      <c r="I41" s="106"/>
      <c r="J41" s="113">
        <f>M41*2</f>
        <v>721.05</v>
      </c>
      <c r="K41" s="113">
        <f>M41*1.4</f>
        <v>504.73499999999996</v>
      </c>
      <c r="L41" s="108"/>
      <c r="M41" s="155">
        <f t="shared" si="5"/>
        <v>360.52499999999998</v>
      </c>
      <c r="N41" s="108"/>
      <c r="O41" s="155">
        <v>360.52499999999998</v>
      </c>
      <c r="P41" s="108"/>
      <c r="Q41" s="138">
        <v>285</v>
      </c>
      <c r="R41" s="108"/>
      <c r="S41" s="110">
        <f t="shared" si="1"/>
        <v>26.499999999999993</v>
      </c>
    </row>
    <row r="42" spans="3:19" s="110" customFormat="1" ht="18" customHeight="1" x14ac:dyDescent="0.25">
      <c r="C42" s="114" t="s">
        <v>263</v>
      </c>
      <c r="D42" s="96">
        <f t="shared" si="6"/>
        <v>1200</v>
      </c>
      <c r="E42" s="122">
        <f t="shared" si="6"/>
        <v>840</v>
      </c>
      <c r="F42" s="106"/>
      <c r="G42" s="133">
        <f>J42*1.1</f>
        <v>1196.69</v>
      </c>
      <c r="H42" s="133">
        <f>K42*1.1</f>
        <v>837.68299999999988</v>
      </c>
      <c r="I42" s="106"/>
      <c r="J42" s="113">
        <f t="shared" si="3"/>
        <v>1087.8999999999999</v>
      </c>
      <c r="K42" s="113">
        <f t="shared" si="4"/>
        <v>761.52999999999986</v>
      </c>
      <c r="L42" s="108"/>
      <c r="M42" s="155">
        <f t="shared" si="5"/>
        <v>543.94999999999993</v>
      </c>
      <c r="N42" s="108"/>
      <c r="O42" s="155">
        <v>543.94999999999993</v>
      </c>
      <c r="P42" s="108"/>
      <c r="Q42" s="126">
        <v>430</v>
      </c>
      <c r="R42" s="108"/>
      <c r="S42" s="110">
        <f t="shared" si="1"/>
        <v>26.499999999999982</v>
      </c>
    </row>
    <row r="43" spans="3:19" s="110" customFormat="1" ht="18" customHeight="1" x14ac:dyDescent="0.25">
      <c r="C43" s="114" t="s">
        <v>261</v>
      </c>
      <c r="D43" s="96">
        <f t="shared" si="6"/>
        <v>14410</v>
      </c>
      <c r="E43" s="122">
        <f t="shared" si="6"/>
        <v>10090</v>
      </c>
      <c r="F43" s="106"/>
      <c r="G43" s="113">
        <f t="shared" si="2"/>
        <v>14408.349999999999</v>
      </c>
      <c r="H43" s="113">
        <f t="shared" si="2"/>
        <v>10085.844999999998</v>
      </c>
      <c r="I43" s="106"/>
      <c r="J43" s="113">
        <f t="shared" si="3"/>
        <v>14408.349999999999</v>
      </c>
      <c r="K43" s="113">
        <f t="shared" si="4"/>
        <v>10085.844999999998</v>
      </c>
      <c r="L43" s="108"/>
      <c r="M43" s="155">
        <f t="shared" si="5"/>
        <v>7204.1749999999993</v>
      </c>
      <c r="N43" s="108"/>
      <c r="O43" s="155">
        <v>7204.1749999999993</v>
      </c>
      <c r="P43" s="108"/>
      <c r="Q43" s="138">
        <v>5695</v>
      </c>
      <c r="R43" s="108"/>
      <c r="S43" s="110">
        <f t="shared" si="1"/>
        <v>26.499999999999989</v>
      </c>
    </row>
    <row r="44" spans="3:19" s="110" customFormat="1" ht="18" customHeight="1" x14ac:dyDescent="0.25">
      <c r="C44" s="114" t="s">
        <v>260</v>
      </c>
      <c r="D44" s="96">
        <f t="shared" si="6"/>
        <v>1210</v>
      </c>
      <c r="E44" s="122">
        <f t="shared" si="6"/>
        <v>850</v>
      </c>
      <c r="F44" s="106"/>
      <c r="G44" s="113">
        <f>J44*1</f>
        <v>1201.75</v>
      </c>
      <c r="H44" s="113">
        <f>K44*1</f>
        <v>841.22499999999991</v>
      </c>
      <c r="I44" s="106"/>
      <c r="J44" s="113">
        <f t="shared" si="3"/>
        <v>1201.75</v>
      </c>
      <c r="K44" s="113">
        <f t="shared" si="4"/>
        <v>841.22499999999991</v>
      </c>
      <c r="L44" s="108"/>
      <c r="M44" s="155">
        <f t="shared" si="5"/>
        <v>600.875</v>
      </c>
      <c r="N44" s="108"/>
      <c r="O44" s="155">
        <v>600.875</v>
      </c>
      <c r="P44" s="108"/>
      <c r="Q44" s="138">
        <v>475</v>
      </c>
      <c r="R44" s="108"/>
      <c r="S44" s="110">
        <f t="shared" si="1"/>
        <v>26.5</v>
      </c>
    </row>
  </sheetData>
  <mergeCells count="1">
    <mergeCell ref="C5:E5"/>
  </mergeCells>
  <printOptions horizontalCentered="1"/>
  <pageMargins left="0.70866141732283472" right="0.70866141732283472" top="0.55118110236220474" bottom="0.55118110236220474" header="0.31496062992125984" footer="0.31496062992125984"/>
  <pageSetup orientation="portrait" r:id="rId1"/>
  <headerFooter>
    <oddHeader>&amp;LGLACOXAN&amp;R"El Origen"</oddHeader>
    <oddFooter>&amp;L&amp;P&amp;R&amp;D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5" tint="0.39997558519241921"/>
  </sheetPr>
  <dimension ref="B1:V45"/>
  <sheetViews>
    <sheetView topLeftCell="B11" workbookViewId="0">
      <selection activeCell="B32" sqref="A32:XFD33"/>
    </sheetView>
  </sheetViews>
  <sheetFormatPr baseColWidth="10" defaultColWidth="11.5703125" defaultRowHeight="16.899999999999999" customHeight="1" x14ac:dyDescent="0.25"/>
  <cols>
    <col min="1" max="1" width="5.85546875" style="104" customWidth="1"/>
    <col min="2" max="2" width="7.5703125" style="104" customWidth="1"/>
    <col min="3" max="3" width="53.85546875" style="104" customWidth="1"/>
    <col min="4" max="4" width="14.7109375" style="117" customWidth="1"/>
    <col min="5" max="5" width="14.7109375" style="120" customWidth="1"/>
    <col min="6" max="6" width="3.7109375" style="104" customWidth="1"/>
    <col min="7" max="8" width="11.5703125" style="104" hidden="1" customWidth="1"/>
    <col min="9" max="9" width="3.7109375" style="104" hidden="1" customWidth="1"/>
    <col min="10" max="10" width="16.85546875" style="104" hidden="1" customWidth="1"/>
    <col min="11" max="11" width="14.28515625" style="104" hidden="1" customWidth="1"/>
    <col min="12" max="12" width="15.140625" style="204" customWidth="1"/>
    <col min="13" max="13" width="3.7109375" style="104" customWidth="1"/>
    <col min="14" max="14" width="15.140625" style="204" hidden="1" customWidth="1"/>
    <col min="15" max="15" width="3.7109375" style="104" hidden="1" customWidth="1"/>
    <col min="16" max="16" width="15.140625" style="156" hidden="1" customWidth="1"/>
    <col min="17" max="17" width="3.7109375" style="104" hidden="1" customWidth="1"/>
    <col min="18" max="18" width="15.140625" style="156" hidden="1" customWidth="1"/>
    <col min="19" max="19" width="3.7109375" style="104" hidden="1" customWidth="1"/>
    <col min="20" max="20" width="13.140625" style="117" hidden="1" customWidth="1"/>
    <col min="21" max="21" width="3.7109375" style="104" hidden="1" customWidth="1"/>
    <col min="22" max="24" width="11.5703125" style="104" customWidth="1"/>
    <col min="25" max="16384" width="11.5703125" style="104"/>
  </cols>
  <sheetData>
    <row r="1" spans="2:22" ht="16.899999999999999" customHeight="1" x14ac:dyDescent="0.25">
      <c r="L1" s="204" t="s">
        <v>415</v>
      </c>
      <c r="N1" s="204" t="s">
        <v>376</v>
      </c>
      <c r="P1" s="156" t="s">
        <v>358</v>
      </c>
    </row>
    <row r="2" spans="2:22" ht="16.899999999999999" customHeight="1" x14ac:dyDescent="0.25">
      <c r="C2" s="105" t="s">
        <v>209</v>
      </c>
      <c r="D2" s="115"/>
      <c r="E2" s="118"/>
      <c r="F2" s="106"/>
      <c r="G2" s="107" t="s">
        <v>181</v>
      </c>
      <c r="H2" s="107">
        <v>0.2</v>
      </c>
      <c r="I2" s="108"/>
      <c r="J2" s="109"/>
      <c r="K2" s="109"/>
      <c r="L2" s="205">
        <v>45268</v>
      </c>
      <c r="M2" s="108"/>
      <c r="N2" s="205">
        <v>45228</v>
      </c>
      <c r="O2" s="108"/>
      <c r="P2" s="193">
        <v>45200</v>
      </c>
      <c r="Q2" s="108"/>
      <c r="R2" s="151">
        <v>45167</v>
      </c>
      <c r="S2" s="108"/>
      <c r="T2" s="123"/>
    </row>
    <row r="3" spans="2:22" ht="16.899999999999999" customHeight="1" x14ac:dyDescent="0.25">
      <c r="C3" s="110"/>
      <c r="D3" s="116"/>
      <c r="E3" s="119"/>
      <c r="F3" s="106"/>
      <c r="G3" s="111" t="s">
        <v>39</v>
      </c>
      <c r="H3" s="111" t="s">
        <v>173</v>
      </c>
      <c r="I3" s="112"/>
      <c r="J3" s="111" t="s">
        <v>39</v>
      </c>
      <c r="K3" s="111" t="s">
        <v>173</v>
      </c>
      <c r="L3" s="206" t="s">
        <v>174</v>
      </c>
      <c r="M3" s="112"/>
      <c r="N3" s="206" t="s">
        <v>174</v>
      </c>
      <c r="O3" s="112"/>
      <c r="P3" s="152" t="s">
        <v>174</v>
      </c>
      <c r="Q3" s="112"/>
      <c r="R3" s="152" t="s">
        <v>174</v>
      </c>
      <c r="S3" s="112"/>
      <c r="T3" s="124" t="s">
        <v>174</v>
      </c>
    </row>
    <row r="4" spans="2:22" ht="16.899999999999999" customHeight="1" thickBot="1" x14ac:dyDescent="0.3">
      <c r="L4" s="207"/>
      <c r="N4" s="207">
        <v>26.5</v>
      </c>
      <c r="P4" s="157">
        <v>26.5</v>
      </c>
      <c r="R4" s="157">
        <v>26.5</v>
      </c>
    </row>
    <row r="5" spans="2:22" s="110" customFormat="1" ht="16.899999999999999" customHeight="1" thickBot="1" x14ac:dyDescent="0.3">
      <c r="B5" s="110">
        <v>1266</v>
      </c>
      <c r="C5" s="572" t="s">
        <v>38</v>
      </c>
      <c r="D5" s="573"/>
      <c r="E5" s="574"/>
      <c r="F5" s="106"/>
      <c r="G5" s="113">
        <v>1</v>
      </c>
      <c r="H5" s="113">
        <v>1</v>
      </c>
      <c r="I5" s="106"/>
      <c r="J5" s="113">
        <v>2</v>
      </c>
      <c r="K5" s="113">
        <v>1.4</v>
      </c>
      <c r="L5" s="208"/>
      <c r="M5" s="108"/>
      <c r="N5" s="208">
        <v>291023</v>
      </c>
      <c r="O5" s="108"/>
      <c r="P5" s="153" t="s">
        <v>358</v>
      </c>
      <c r="Q5" s="108"/>
      <c r="R5" s="153"/>
      <c r="S5" s="108"/>
      <c r="T5" s="123"/>
      <c r="U5" s="108"/>
    </row>
    <row r="6" spans="2:22" s="110" customFormat="1" ht="16.899999999999999" hidden="1" customHeight="1" x14ac:dyDescent="0.25">
      <c r="C6" s="82"/>
      <c r="D6" s="95"/>
      <c r="E6" s="121"/>
      <c r="L6" s="209"/>
      <c r="M6" s="104"/>
      <c r="N6" s="209"/>
      <c r="O6" s="104"/>
      <c r="P6" s="154"/>
      <c r="Q6" s="104"/>
      <c r="R6" s="154"/>
      <c r="S6" s="104"/>
      <c r="T6" s="125"/>
      <c r="U6" s="104"/>
    </row>
    <row r="7" spans="2:22" s="110" customFormat="1" ht="16.899999999999999" customHeight="1" x14ac:dyDescent="0.25">
      <c r="C7" s="114" t="s">
        <v>255</v>
      </c>
      <c r="D7" s="96">
        <f t="shared" ref="D7:E31" si="0">MROUND(G7+4.7,10)</f>
        <v>3550</v>
      </c>
      <c r="E7" s="122">
        <f t="shared" si="0"/>
        <v>2480</v>
      </c>
      <c r="F7" s="106"/>
      <c r="G7" s="113">
        <f>J7*1</f>
        <v>3543.24</v>
      </c>
      <c r="H7" s="113">
        <f>K7*1</f>
        <v>2480.2679999999996</v>
      </c>
      <c r="I7" s="106"/>
      <c r="J7" s="113">
        <f>L7*2</f>
        <v>3543.24</v>
      </c>
      <c r="K7" s="113">
        <f>L7*1.4</f>
        <v>2480.2679999999996</v>
      </c>
      <c r="L7" s="244">
        <v>1771.62</v>
      </c>
      <c r="M7" s="108"/>
      <c r="N7" s="210">
        <v>1771.62</v>
      </c>
      <c r="O7" s="108"/>
      <c r="P7" s="155">
        <v>1536.9749999999999</v>
      </c>
      <c r="Q7" s="108"/>
      <c r="R7" s="155">
        <v>1536.9749999999999</v>
      </c>
      <c r="S7" s="108"/>
      <c r="T7" s="138">
        <v>1215</v>
      </c>
      <c r="U7" s="108"/>
      <c r="V7" s="110">
        <f>L7/N7</f>
        <v>1</v>
      </c>
    </row>
    <row r="8" spans="2:22" s="110" customFormat="1" ht="16.899999999999999" customHeight="1" x14ac:dyDescent="0.25">
      <c r="C8" s="114" t="s">
        <v>257</v>
      </c>
      <c r="D8" s="96">
        <f t="shared" si="0"/>
        <v>3110</v>
      </c>
      <c r="E8" s="122">
        <f t="shared" si="0"/>
        <v>2180</v>
      </c>
      <c r="F8" s="106"/>
      <c r="G8" s="113">
        <f t="shared" ref="G8:H44" si="1">J8*1</f>
        <v>3106.1</v>
      </c>
      <c r="H8" s="113">
        <f t="shared" si="1"/>
        <v>2174.27</v>
      </c>
      <c r="I8" s="106"/>
      <c r="J8" s="113">
        <f t="shared" ref="J8:J45" si="2">L8*2</f>
        <v>3106.1</v>
      </c>
      <c r="K8" s="113">
        <f t="shared" ref="K8:K45" si="3">L8*1.4</f>
        <v>2174.27</v>
      </c>
      <c r="L8" s="210">
        <v>1553.05</v>
      </c>
      <c r="M8" s="108"/>
      <c r="N8" s="210">
        <v>1553.05</v>
      </c>
      <c r="O8" s="108"/>
      <c r="P8" s="155">
        <v>1345.9599999999998</v>
      </c>
      <c r="Q8" s="108"/>
      <c r="R8" s="155">
        <v>1345.9599999999998</v>
      </c>
      <c r="S8" s="108"/>
      <c r="T8" s="138">
        <v>1064</v>
      </c>
      <c r="U8" s="108"/>
      <c r="V8" s="110">
        <f t="shared" ref="V8:V45" si="4">L8/N8</f>
        <v>1</v>
      </c>
    </row>
    <row r="9" spans="2:22" s="110" customFormat="1" ht="16.899999999999999" customHeight="1" x14ac:dyDescent="0.25">
      <c r="C9" s="114" t="s">
        <v>276</v>
      </c>
      <c r="D9" s="96">
        <f t="shared" si="0"/>
        <v>4700</v>
      </c>
      <c r="E9" s="122">
        <f t="shared" si="0"/>
        <v>3290</v>
      </c>
      <c r="F9" s="106"/>
      <c r="G9" s="113">
        <f t="shared" si="1"/>
        <v>4693.6400000000003</v>
      </c>
      <c r="H9" s="113">
        <f t="shared" si="1"/>
        <v>3285.5480000000002</v>
      </c>
      <c r="I9" s="106"/>
      <c r="J9" s="113">
        <f t="shared" si="2"/>
        <v>4693.6400000000003</v>
      </c>
      <c r="K9" s="113">
        <f t="shared" si="3"/>
        <v>3285.5480000000002</v>
      </c>
      <c r="L9" s="210">
        <v>2346.8200000000002</v>
      </c>
      <c r="M9" s="108"/>
      <c r="N9" s="210">
        <v>2346.8200000000002</v>
      </c>
      <c r="O9" s="108"/>
      <c r="P9" s="155">
        <v>2036.6373499999997</v>
      </c>
      <c r="Q9" s="108"/>
      <c r="R9" s="155">
        <v>2036.6373499999997</v>
      </c>
      <c r="S9" s="108"/>
      <c r="T9" s="138">
        <v>1609.99</v>
      </c>
      <c r="U9" s="108"/>
      <c r="V9" s="110">
        <f t="shared" si="4"/>
        <v>1</v>
      </c>
    </row>
    <row r="10" spans="2:22" s="110" customFormat="1" ht="16.899999999999999" customHeight="1" x14ac:dyDescent="0.25">
      <c r="C10" s="114" t="s">
        <v>277</v>
      </c>
      <c r="D10" s="96">
        <f t="shared" si="0"/>
        <v>4500</v>
      </c>
      <c r="E10" s="122">
        <f t="shared" si="0"/>
        <v>3150</v>
      </c>
      <c r="F10" s="106"/>
      <c r="G10" s="113">
        <f t="shared" si="1"/>
        <v>4498.08</v>
      </c>
      <c r="H10" s="113">
        <f t="shared" si="1"/>
        <v>3148.6559999999999</v>
      </c>
      <c r="I10" s="106"/>
      <c r="J10" s="113">
        <f t="shared" si="2"/>
        <v>4498.08</v>
      </c>
      <c r="K10" s="113">
        <f t="shared" si="3"/>
        <v>3148.6559999999999</v>
      </c>
      <c r="L10" s="210">
        <v>2249.04</v>
      </c>
      <c r="M10" s="108"/>
      <c r="N10" s="210">
        <v>2249.04</v>
      </c>
      <c r="O10" s="108"/>
      <c r="P10" s="155">
        <v>1954.425</v>
      </c>
      <c r="Q10" s="108"/>
      <c r="R10" s="155">
        <v>1954.425</v>
      </c>
      <c r="S10" s="108"/>
      <c r="T10" s="138">
        <v>1545</v>
      </c>
      <c r="U10" s="108"/>
      <c r="V10" s="110">
        <f t="shared" si="4"/>
        <v>1</v>
      </c>
    </row>
    <row r="11" spans="2:22" s="110" customFormat="1" ht="16.899999999999999" customHeight="1" x14ac:dyDescent="0.25">
      <c r="C11" s="114" t="s">
        <v>254</v>
      </c>
      <c r="D11" s="96">
        <f t="shared" si="0"/>
        <v>2590</v>
      </c>
      <c r="E11" s="122">
        <f t="shared" si="0"/>
        <v>1820</v>
      </c>
      <c r="F11" s="106"/>
      <c r="G11" s="113">
        <f t="shared" si="1"/>
        <v>2588.4</v>
      </c>
      <c r="H11" s="113">
        <f t="shared" si="1"/>
        <v>1811.8799999999999</v>
      </c>
      <c r="I11" s="106"/>
      <c r="J11" s="113">
        <f t="shared" si="2"/>
        <v>2588.4</v>
      </c>
      <c r="K11" s="113">
        <f t="shared" si="3"/>
        <v>1811.8799999999999</v>
      </c>
      <c r="L11" s="210">
        <v>1294.2</v>
      </c>
      <c r="M11" s="108"/>
      <c r="N11" s="210">
        <v>1294.2</v>
      </c>
      <c r="O11" s="108"/>
      <c r="P11" s="155">
        <v>1106.875</v>
      </c>
      <c r="Q11" s="108"/>
      <c r="R11" s="155">
        <v>1106.875</v>
      </c>
      <c r="S11" s="108"/>
      <c r="T11" s="138">
        <v>875</v>
      </c>
      <c r="U11" s="108"/>
      <c r="V11" s="110">
        <f t="shared" si="4"/>
        <v>1</v>
      </c>
    </row>
    <row r="12" spans="2:22" s="110" customFormat="1" ht="16.899999999999999" customHeight="1" x14ac:dyDescent="0.25">
      <c r="C12" s="114" t="s">
        <v>386</v>
      </c>
      <c r="D12" s="96">
        <f>MROUND(G12+4.7,10)</f>
        <v>1330</v>
      </c>
      <c r="E12" s="122">
        <f>MROUND(H12+4.7,10)</f>
        <v>930</v>
      </c>
      <c r="F12" s="106"/>
      <c r="G12" s="113">
        <f>J12*1</f>
        <v>1322.06</v>
      </c>
      <c r="H12" s="113">
        <f>K12*1</f>
        <v>925.44199999999989</v>
      </c>
      <c r="I12" s="106"/>
      <c r="J12" s="113">
        <f>L12*2</f>
        <v>1322.06</v>
      </c>
      <c r="K12" s="113">
        <f>L12*1.4</f>
        <v>925.44199999999989</v>
      </c>
      <c r="L12" s="210">
        <v>661.03</v>
      </c>
      <c r="M12" s="108"/>
      <c r="N12" s="210">
        <v>661.03</v>
      </c>
      <c r="O12" s="108"/>
      <c r="P12" s="155">
        <v>537.625</v>
      </c>
      <c r="Q12" s="108"/>
      <c r="R12" s="155">
        <v>537.625</v>
      </c>
      <c r="S12" s="108"/>
      <c r="T12" s="138">
        <v>425</v>
      </c>
      <c r="U12" s="108"/>
      <c r="V12" s="110">
        <f t="shared" si="4"/>
        <v>1</v>
      </c>
    </row>
    <row r="13" spans="2:22" s="110" customFormat="1" ht="16.899999999999999" customHeight="1" x14ac:dyDescent="0.25">
      <c r="C13" s="114" t="s">
        <v>387</v>
      </c>
      <c r="D13" s="96">
        <f t="shared" si="0"/>
        <v>1950</v>
      </c>
      <c r="E13" s="122">
        <f t="shared" si="0"/>
        <v>1370</v>
      </c>
      <c r="F13" s="106"/>
      <c r="G13" s="113">
        <f t="shared" si="1"/>
        <v>1949.48</v>
      </c>
      <c r="H13" s="113">
        <f t="shared" si="1"/>
        <v>1364.636</v>
      </c>
      <c r="I13" s="106"/>
      <c r="J13" s="113">
        <f t="shared" si="2"/>
        <v>1949.48</v>
      </c>
      <c r="K13" s="113">
        <f t="shared" si="3"/>
        <v>1364.636</v>
      </c>
      <c r="L13" s="210">
        <v>974.74</v>
      </c>
      <c r="M13" s="108"/>
      <c r="N13" s="210">
        <v>974.74</v>
      </c>
      <c r="O13" s="108"/>
      <c r="P13" s="155">
        <v>796.94999999999993</v>
      </c>
      <c r="Q13" s="108"/>
      <c r="R13" s="155">
        <v>796.94999999999993</v>
      </c>
      <c r="S13" s="108"/>
      <c r="T13" s="138">
        <v>630</v>
      </c>
      <c r="U13" s="108"/>
      <c r="V13" s="110">
        <f t="shared" si="4"/>
        <v>1</v>
      </c>
    </row>
    <row r="14" spans="2:22" s="110" customFormat="1" ht="16.899999999999999" customHeight="1" x14ac:dyDescent="0.25">
      <c r="C14" s="114" t="s">
        <v>253</v>
      </c>
      <c r="D14" s="96">
        <f t="shared" si="0"/>
        <v>2480</v>
      </c>
      <c r="E14" s="122">
        <f t="shared" si="0"/>
        <v>1740</v>
      </c>
      <c r="F14" s="106"/>
      <c r="G14" s="113">
        <f t="shared" si="1"/>
        <v>2472.48</v>
      </c>
      <c r="H14" s="113">
        <f t="shared" si="1"/>
        <v>1730.7359999999999</v>
      </c>
      <c r="I14" s="106"/>
      <c r="J14" s="113">
        <f t="shared" si="2"/>
        <v>2472.48</v>
      </c>
      <c r="K14" s="113">
        <f t="shared" si="3"/>
        <v>1730.7359999999999</v>
      </c>
      <c r="L14" s="210">
        <v>1236.24</v>
      </c>
      <c r="M14" s="108"/>
      <c r="N14" s="210">
        <v>1236.24</v>
      </c>
      <c r="O14" s="108"/>
      <c r="P14" s="155">
        <v>1056.2749999999999</v>
      </c>
      <c r="Q14" s="108"/>
      <c r="R14" s="155">
        <v>1056.2749999999999</v>
      </c>
      <c r="S14" s="108"/>
      <c r="T14" s="150">
        <v>835</v>
      </c>
      <c r="U14" s="108"/>
      <c r="V14" s="110">
        <f t="shared" si="4"/>
        <v>1</v>
      </c>
    </row>
    <row r="15" spans="2:22" s="110" customFormat="1" ht="16.899999999999999" customHeight="1" x14ac:dyDescent="0.25">
      <c r="C15" s="114" t="s">
        <v>389</v>
      </c>
      <c r="D15" s="96">
        <f t="shared" si="0"/>
        <v>2010</v>
      </c>
      <c r="E15" s="122">
        <f t="shared" si="0"/>
        <v>1410</v>
      </c>
      <c r="F15" s="106"/>
      <c r="G15" s="113">
        <f t="shared" si="1"/>
        <v>2001</v>
      </c>
      <c r="H15" s="113">
        <f t="shared" si="1"/>
        <v>1400.6999999999998</v>
      </c>
      <c r="I15" s="106"/>
      <c r="J15" s="113">
        <f t="shared" si="2"/>
        <v>2001</v>
      </c>
      <c r="K15" s="113">
        <f t="shared" si="3"/>
        <v>1400.6999999999998</v>
      </c>
      <c r="L15" s="210">
        <v>1000.5</v>
      </c>
      <c r="M15" s="108"/>
      <c r="N15" s="210">
        <v>1000.5</v>
      </c>
      <c r="O15" s="108"/>
      <c r="P15" s="155">
        <v>853.87499999999989</v>
      </c>
      <c r="Q15" s="108"/>
      <c r="R15" s="155">
        <v>853.87499999999989</v>
      </c>
      <c r="S15" s="108"/>
      <c r="T15" s="138">
        <v>675</v>
      </c>
      <c r="U15" s="108"/>
      <c r="V15" s="110">
        <f t="shared" si="4"/>
        <v>1</v>
      </c>
    </row>
    <row r="16" spans="2:22" s="110" customFormat="1" ht="16.899999999999999" customHeight="1" x14ac:dyDescent="0.25">
      <c r="C16" s="114" t="s">
        <v>388</v>
      </c>
      <c r="D16" s="96">
        <f t="shared" si="0"/>
        <v>4480</v>
      </c>
      <c r="E16" s="122">
        <f t="shared" si="0"/>
        <v>3140</v>
      </c>
      <c r="F16" s="106"/>
      <c r="G16" s="113">
        <f t="shared" si="1"/>
        <v>4473.5</v>
      </c>
      <c r="H16" s="113">
        <f t="shared" si="1"/>
        <v>3131.45</v>
      </c>
      <c r="I16" s="106"/>
      <c r="J16" s="113">
        <f t="shared" si="2"/>
        <v>4473.5</v>
      </c>
      <c r="K16" s="113">
        <f t="shared" si="3"/>
        <v>3131.45</v>
      </c>
      <c r="L16" s="210">
        <v>2236.75</v>
      </c>
      <c r="M16" s="108"/>
      <c r="N16" s="210">
        <v>2236.75</v>
      </c>
      <c r="O16" s="108"/>
      <c r="P16" s="155">
        <v>1946.8349999999998</v>
      </c>
      <c r="Q16" s="108"/>
      <c r="R16" s="155">
        <v>1946.8349999999998</v>
      </c>
      <c r="S16" s="108"/>
      <c r="T16" s="138">
        <v>1539</v>
      </c>
      <c r="U16" s="108"/>
      <c r="V16" s="110">
        <f t="shared" si="4"/>
        <v>1</v>
      </c>
    </row>
    <row r="17" spans="3:22" s="110" customFormat="1" ht="16.899999999999999" customHeight="1" x14ac:dyDescent="0.25">
      <c r="C17" s="114" t="s">
        <v>256</v>
      </c>
      <c r="D17" s="96">
        <f t="shared" si="0"/>
        <v>3000</v>
      </c>
      <c r="E17" s="122">
        <f t="shared" si="0"/>
        <v>2100</v>
      </c>
      <c r="F17" s="106"/>
      <c r="G17" s="113">
        <f t="shared" si="1"/>
        <v>3000</v>
      </c>
      <c r="H17" s="113">
        <f t="shared" si="1"/>
        <v>2100</v>
      </c>
      <c r="I17" s="106"/>
      <c r="J17" s="113">
        <f t="shared" si="2"/>
        <v>3000</v>
      </c>
      <c r="K17" s="113">
        <f t="shared" si="3"/>
        <v>2100</v>
      </c>
      <c r="L17" s="211">
        <v>1500</v>
      </c>
      <c r="M17" s="108"/>
      <c r="N17" s="211">
        <v>1500</v>
      </c>
      <c r="O17" s="108"/>
      <c r="P17" s="155">
        <v>1257.7388999999998</v>
      </c>
      <c r="Q17" s="108"/>
      <c r="R17" s="155">
        <v>1257.7388999999998</v>
      </c>
      <c r="S17" s="108"/>
      <c r="T17" s="138">
        <v>994.26</v>
      </c>
      <c r="U17" s="108"/>
      <c r="V17" s="110">
        <f t="shared" si="4"/>
        <v>1</v>
      </c>
    </row>
    <row r="18" spans="3:22" s="110" customFormat="1" ht="16.899999999999999" customHeight="1" x14ac:dyDescent="0.25">
      <c r="C18" s="114" t="s">
        <v>56</v>
      </c>
      <c r="D18" s="96">
        <f t="shared" si="0"/>
        <v>1450</v>
      </c>
      <c r="E18" s="122">
        <f t="shared" si="0"/>
        <v>1020</v>
      </c>
      <c r="F18" s="106"/>
      <c r="G18" s="113">
        <f t="shared" si="1"/>
        <v>1445.3</v>
      </c>
      <c r="H18" s="113">
        <f t="shared" si="1"/>
        <v>1011.7099999999999</v>
      </c>
      <c r="I18" s="106"/>
      <c r="J18" s="113">
        <f t="shared" si="2"/>
        <v>1445.3</v>
      </c>
      <c r="K18" s="113">
        <f t="shared" si="3"/>
        <v>1011.7099999999999</v>
      </c>
      <c r="L18" s="210">
        <v>722.65</v>
      </c>
      <c r="M18" s="108"/>
      <c r="N18" s="210">
        <v>722.65</v>
      </c>
      <c r="O18" s="108"/>
      <c r="P18" s="155">
        <v>683.09999999999991</v>
      </c>
      <c r="Q18" s="108"/>
      <c r="R18" s="155">
        <v>683.09999999999991</v>
      </c>
      <c r="S18" s="108"/>
      <c r="T18" s="138">
        <v>540</v>
      </c>
      <c r="U18" s="108"/>
      <c r="V18" s="110">
        <f t="shared" si="4"/>
        <v>1</v>
      </c>
    </row>
    <row r="19" spans="3:22" s="110" customFormat="1" ht="16.899999999999999" customHeight="1" x14ac:dyDescent="0.25">
      <c r="C19" s="114" t="s">
        <v>274</v>
      </c>
      <c r="D19" s="96">
        <f t="shared" si="0"/>
        <v>3180</v>
      </c>
      <c r="E19" s="122">
        <f t="shared" si="0"/>
        <v>2230</v>
      </c>
      <c r="F19" s="106"/>
      <c r="G19" s="113">
        <f t="shared" si="1"/>
        <v>3174</v>
      </c>
      <c r="H19" s="113">
        <f t="shared" si="1"/>
        <v>2221.7999999999997</v>
      </c>
      <c r="I19" s="106"/>
      <c r="J19" s="113">
        <f t="shared" si="2"/>
        <v>3174</v>
      </c>
      <c r="K19" s="113">
        <f t="shared" si="3"/>
        <v>2221.7999999999997</v>
      </c>
      <c r="L19" s="210">
        <v>1587</v>
      </c>
      <c r="M19" s="108"/>
      <c r="N19" s="210">
        <v>1587</v>
      </c>
      <c r="O19" s="108"/>
      <c r="P19" s="155">
        <v>1378.85</v>
      </c>
      <c r="Q19" s="108"/>
      <c r="R19" s="155">
        <v>1378.85</v>
      </c>
      <c r="S19" s="108"/>
      <c r="T19" s="138">
        <v>1090</v>
      </c>
      <c r="U19" s="108"/>
      <c r="V19" s="110">
        <f t="shared" si="4"/>
        <v>1</v>
      </c>
    </row>
    <row r="20" spans="3:22" s="110" customFormat="1" ht="16.899999999999999" customHeight="1" x14ac:dyDescent="0.25">
      <c r="C20" s="114" t="s">
        <v>275</v>
      </c>
      <c r="D20" s="96">
        <f t="shared" si="0"/>
        <v>4130</v>
      </c>
      <c r="E20" s="122">
        <f t="shared" si="0"/>
        <v>2900</v>
      </c>
      <c r="F20" s="106"/>
      <c r="G20" s="113">
        <f t="shared" si="1"/>
        <v>4129.96</v>
      </c>
      <c r="H20" s="113">
        <f t="shared" si="1"/>
        <v>2890.9719999999998</v>
      </c>
      <c r="I20" s="106"/>
      <c r="J20" s="113">
        <f t="shared" si="2"/>
        <v>4129.96</v>
      </c>
      <c r="K20" s="113">
        <f t="shared" si="3"/>
        <v>2890.9719999999998</v>
      </c>
      <c r="L20" s="210">
        <v>2064.98</v>
      </c>
      <c r="M20" s="108"/>
      <c r="N20" s="210">
        <v>2064.98</v>
      </c>
      <c r="O20" s="108"/>
      <c r="P20" s="155">
        <v>1815.2749999999999</v>
      </c>
      <c r="Q20" s="108"/>
      <c r="R20" s="155">
        <v>1815.2749999999999</v>
      </c>
      <c r="S20" s="108"/>
      <c r="T20" s="138">
        <v>1435</v>
      </c>
      <c r="U20" s="108"/>
      <c r="V20" s="110">
        <f t="shared" si="4"/>
        <v>1</v>
      </c>
    </row>
    <row r="21" spans="3:22" s="110" customFormat="1" ht="16.899999999999999" customHeight="1" x14ac:dyDescent="0.25">
      <c r="C21" s="114" t="s">
        <v>393</v>
      </c>
      <c r="D21" s="96">
        <f t="shared" si="0"/>
        <v>4330</v>
      </c>
      <c r="E21" s="122">
        <f t="shared" si="0"/>
        <v>3030</v>
      </c>
      <c r="F21" s="106"/>
      <c r="G21" s="113">
        <f>J21*1</f>
        <v>4324.0200000000004</v>
      </c>
      <c r="H21" s="113">
        <f>K21*1</f>
        <v>3026.8140000000003</v>
      </c>
      <c r="I21" s="106"/>
      <c r="J21" s="113">
        <f t="shared" si="2"/>
        <v>4324.0200000000004</v>
      </c>
      <c r="K21" s="113">
        <f t="shared" si="3"/>
        <v>3026.8140000000003</v>
      </c>
      <c r="L21" s="210">
        <v>2162.0100000000002</v>
      </c>
      <c r="M21" s="108"/>
      <c r="N21" s="210">
        <v>2162.0100000000002</v>
      </c>
      <c r="O21" s="108"/>
      <c r="P21" s="155">
        <v>1645.6005499999997</v>
      </c>
      <c r="Q21" s="108"/>
      <c r="R21" s="155">
        <v>1645.6005499999997</v>
      </c>
      <c r="S21" s="108"/>
      <c r="T21" s="126">
        <v>1300.8699999999999</v>
      </c>
      <c r="U21" s="108"/>
      <c r="V21" s="110">
        <f t="shared" si="4"/>
        <v>1</v>
      </c>
    </row>
    <row r="22" spans="3:22" s="110" customFormat="1" ht="16.899999999999999" customHeight="1" x14ac:dyDescent="0.25">
      <c r="C22" s="114" t="s">
        <v>278</v>
      </c>
      <c r="D22" s="96">
        <f t="shared" si="0"/>
        <v>2460</v>
      </c>
      <c r="E22" s="122">
        <f t="shared" si="0"/>
        <v>1720</v>
      </c>
      <c r="F22" s="106"/>
      <c r="G22" s="113">
        <f t="shared" si="1"/>
        <v>2450.36</v>
      </c>
      <c r="H22" s="113">
        <f t="shared" si="1"/>
        <v>1715.252</v>
      </c>
      <c r="I22" s="106"/>
      <c r="J22" s="113">
        <f t="shared" si="2"/>
        <v>2450.36</v>
      </c>
      <c r="K22" s="113">
        <f t="shared" si="3"/>
        <v>1715.252</v>
      </c>
      <c r="L22" s="210">
        <v>1225.18</v>
      </c>
      <c r="M22" s="108"/>
      <c r="N22" s="210">
        <v>1225.18</v>
      </c>
      <c r="O22" s="108"/>
      <c r="P22" s="155">
        <v>1043.625</v>
      </c>
      <c r="Q22" s="108"/>
      <c r="R22" s="155">
        <v>1043.625</v>
      </c>
      <c r="S22" s="108"/>
      <c r="T22" s="138">
        <v>825</v>
      </c>
      <c r="U22" s="108"/>
      <c r="V22" s="110">
        <f t="shared" si="4"/>
        <v>1</v>
      </c>
    </row>
    <row r="23" spans="3:22" s="110" customFormat="1" ht="16.899999999999999" customHeight="1" x14ac:dyDescent="0.25">
      <c r="C23" s="114" t="s">
        <v>377</v>
      </c>
      <c r="D23" s="96">
        <f>MROUND(G23+4.7,10)</f>
        <v>3110</v>
      </c>
      <c r="E23" s="122">
        <f>MROUND(H23+4.7,10)</f>
        <v>2180</v>
      </c>
      <c r="F23" s="106"/>
      <c r="G23" s="113">
        <f>J23*1</f>
        <v>3106.1</v>
      </c>
      <c r="H23" s="113">
        <f>K23*1</f>
        <v>2174.27</v>
      </c>
      <c r="I23" s="106"/>
      <c r="J23" s="113">
        <f>L23*2</f>
        <v>3106.1</v>
      </c>
      <c r="K23" s="113">
        <f>L23*1.4</f>
        <v>2174.27</v>
      </c>
      <c r="L23" s="210">
        <v>1553.05</v>
      </c>
      <c r="M23" s="108"/>
      <c r="N23" s="210">
        <v>1553.05</v>
      </c>
      <c r="O23" s="108"/>
      <c r="P23" s="155">
        <v>1043.625</v>
      </c>
      <c r="Q23" s="108"/>
      <c r="R23" s="155">
        <v>1043.625</v>
      </c>
      <c r="S23" s="108"/>
      <c r="T23" s="138">
        <v>825</v>
      </c>
      <c r="U23" s="108"/>
      <c r="V23" s="110">
        <f t="shared" si="4"/>
        <v>1</v>
      </c>
    </row>
    <row r="24" spans="3:22" s="110" customFormat="1" ht="16.899999999999999" customHeight="1" x14ac:dyDescent="0.25">
      <c r="C24" s="114" t="s">
        <v>279</v>
      </c>
      <c r="D24" s="96">
        <f t="shared" si="0"/>
        <v>3170</v>
      </c>
      <c r="E24" s="122">
        <f t="shared" si="0"/>
        <v>2220</v>
      </c>
      <c r="F24" s="106"/>
      <c r="G24" s="113">
        <f t="shared" si="1"/>
        <v>3163.62</v>
      </c>
      <c r="H24" s="113">
        <f t="shared" si="1"/>
        <v>2214.5339999999997</v>
      </c>
      <c r="I24" s="106"/>
      <c r="J24" s="113">
        <f t="shared" si="2"/>
        <v>3163.62</v>
      </c>
      <c r="K24" s="113">
        <f t="shared" si="3"/>
        <v>2214.5339999999997</v>
      </c>
      <c r="L24" s="210">
        <v>1581.81</v>
      </c>
      <c r="M24" s="108"/>
      <c r="N24" s="210">
        <v>1581.81</v>
      </c>
      <c r="O24" s="108"/>
      <c r="P24" s="155">
        <v>1372.5249999999999</v>
      </c>
      <c r="Q24" s="108"/>
      <c r="R24" s="155">
        <v>1372.5249999999999</v>
      </c>
      <c r="S24" s="108"/>
      <c r="T24" s="150">
        <v>1085</v>
      </c>
      <c r="U24" s="108"/>
      <c r="V24" s="110">
        <f t="shared" si="4"/>
        <v>1</v>
      </c>
    </row>
    <row r="25" spans="3:22" s="110" customFormat="1" ht="16.899999999999999" customHeight="1" x14ac:dyDescent="0.25">
      <c r="C25" s="114" t="s">
        <v>280</v>
      </c>
      <c r="D25" s="96">
        <f t="shared" si="0"/>
        <v>4910</v>
      </c>
      <c r="E25" s="122">
        <f t="shared" si="0"/>
        <v>3440</v>
      </c>
      <c r="F25" s="106"/>
      <c r="G25" s="113">
        <f t="shared" si="1"/>
        <v>4900.7</v>
      </c>
      <c r="H25" s="113">
        <f t="shared" si="1"/>
        <v>3430.49</v>
      </c>
      <c r="I25" s="106"/>
      <c r="J25" s="113">
        <f t="shared" si="2"/>
        <v>4900.7</v>
      </c>
      <c r="K25" s="113">
        <f t="shared" si="3"/>
        <v>3430.49</v>
      </c>
      <c r="L25" s="210">
        <v>2450.35</v>
      </c>
      <c r="M25" s="108"/>
      <c r="N25" s="210">
        <v>2450.35</v>
      </c>
      <c r="O25" s="108"/>
      <c r="P25" s="192">
        <v>1940</v>
      </c>
      <c r="Q25" s="108"/>
      <c r="R25" s="155">
        <v>2131.5249999999996</v>
      </c>
      <c r="S25" s="108"/>
      <c r="T25" s="138">
        <v>1685</v>
      </c>
      <c r="U25" s="108"/>
      <c r="V25" s="110">
        <f t="shared" si="4"/>
        <v>1</v>
      </c>
    </row>
    <row r="26" spans="3:22" s="110" customFormat="1" ht="16.899999999999999" customHeight="1" x14ac:dyDescent="0.25">
      <c r="C26" s="114" t="s">
        <v>258</v>
      </c>
      <c r="D26" s="96">
        <f t="shared" si="0"/>
        <v>4090</v>
      </c>
      <c r="E26" s="122">
        <f t="shared" si="0"/>
        <v>2870</v>
      </c>
      <c r="F26" s="106"/>
      <c r="G26" s="113">
        <f t="shared" si="1"/>
        <v>4086.22</v>
      </c>
      <c r="H26" s="113">
        <f t="shared" si="1"/>
        <v>2860.3539999999998</v>
      </c>
      <c r="I26" s="106"/>
      <c r="J26" s="113">
        <f t="shared" si="2"/>
        <v>4086.22</v>
      </c>
      <c r="K26" s="113">
        <f t="shared" si="3"/>
        <v>2860.3539999999998</v>
      </c>
      <c r="L26" s="210">
        <v>2043.11</v>
      </c>
      <c r="M26" s="108"/>
      <c r="N26" s="210">
        <v>2043.11</v>
      </c>
      <c r="O26" s="108"/>
      <c r="P26" s="155">
        <v>1777.3249999999998</v>
      </c>
      <c r="Q26" s="108"/>
      <c r="R26" s="155">
        <v>1777.3249999999998</v>
      </c>
      <c r="S26" s="108"/>
      <c r="T26" s="138">
        <v>1405</v>
      </c>
      <c r="U26" s="108"/>
      <c r="V26" s="110">
        <f t="shared" si="4"/>
        <v>1</v>
      </c>
    </row>
    <row r="27" spans="3:22" s="110" customFormat="1" ht="16.899999999999999" customHeight="1" x14ac:dyDescent="0.25">
      <c r="C27" s="114" t="s">
        <v>259</v>
      </c>
      <c r="D27" s="96">
        <f t="shared" si="0"/>
        <v>6990</v>
      </c>
      <c r="E27" s="122">
        <f t="shared" si="0"/>
        <v>4890</v>
      </c>
      <c r="F27" s="106"/>
      <c r="G27" s="113">
        <f t="shared" si="1"/>
        <v>6984.9</v>
      </c>
      <c r="H27" s="113">
        <f t="shared" si="1"/>
        <v>4889.4299999999994</v>
      </c>
      <c r="I27" s="106"/>
      <c r="J27" s="113">
        <f t="shared" si="2"/>
        <v>6984.9</v>
      </c>
      <c r="K27" s="113">
        <f t="shared" si="3"/>
        <v>4889.4299999999994</v>
      </c>
      <c r="L27" s="210">
        <v>3492.45</v>
      </c>
      <c r="M27" s="108"/>
      <c r="N27" s="210">
        <v>3492.45</v>
      </c>
      <c r="O27" s="108"/>
      <c r="P27" s="155">
        <v>3035.9999999999995</v>
      </c>
      <c r="Q27" s="108"/>
      <c r="R27" s="155">
        <v>3035.9999999999995</v>
      </c>
      <c r="S27" s="108"/>
      <c r="T27" s="138">
        <v>2400</v>
      </c>
      <c r="U27" s="108"/>
      <c r="V27" s="110">
        <f t="shared" si="4"/>
        <v>1</v>
      </c>
    </row>
    <row r="28" spans="3:22" s="110" customFormat="1" ht="16.899999999999999" customHeight="1" x14ac:dyDescent="0.25">
      <c r="C28" s="114" t="s">
        <v>269</v>
      </c>
      <c r="D28" s="96">
        <f t="shared" si="0"/>
        <v>1580</v>
      </c>
      <c r="E28" s="122">
        <f t="shared" si="0"/>
        <v>1110</v>
      </c>
      <c r="F28" s="106"/>
      <c r="G28" s="113">
        <f t="shared" si="1"/>
        <v>1579.76</v>
      </c>
      <c r="H28" s="113">
        <f t="shared" si="1"/>
        <v>1105.8319999999999</v>
      </c>
      <c r="I28" s="106"/>
      <c r="J28" s="113">
        <f t="shared" si="2"/>
        <v>1579.76</v>
      </c>
      <c r="K28" s="113">
        <f t="shared" si="3"/>
        <v>1105.8319999999999</v>
      </c>
      <c r="L28" s="210">
        <v>789.88</v>
      </c>
      <c r="M28" s="108"/>
      <c r="N28" s="210">
        <v>789.88</v>
      </c>
      <c r="O28" s="108"/>
      <c r="P28" s="155">
        <v>751.41</v>
      </c>
      <c r="Q28" s="108"/>
      <c r="R28" s="155">
        <v>751.41</v>
      </c>
      <c r="S28" s="108"/>
      <c r="T28" s="138">
        <v>594</v>
      </c>
      <c r="U28" s="108"/>
      <c r="V28" s="110">
        <f t="shared" si="4"/>
        <v>1</v>
      </c>
    </row>
    <row r="29" spans="3:22" s="110" customFormat="1" ht="16.899999999999999" customHeight="1" x14ac:dyDescent="0.25">
      <c r="C29" s="114" t="s">
        <v>288</v>
      </c>
      <c r="D29" s="96">
        <f>MROUND(G29+4.7,10)</f>
        <v>1380</v>
      </c>
      <c r="E29" s="122">
        <f>MROUND(H29+4.7,10)</f>
        <v>970</v>
      </c>
      <c r="F29" s="106"/>
      <c r="G29" s="113">
        <f>J29*1</f>
        <v>1380</v>
      </c>
      <c r="H29" s="113">
        <f>K29*1</f>
        <v>965.99999999999989</v>
      </c>
      <c r="I29" s="106"/>
      <c r="J29" s="113">
        <f>L29*2</f>
        <v>1380</v>
      </c>
      <c r="K29" s="113">
        <f>L29*1.4</f>
        <v>965.99999999999989</v>
      </c>
      <c r="L29" s="210">
        <v>690</v>
      </c>
      <c r="M29" s="108"/>
      <c r="N29" s="210">
        <v>690</v>
      </c>
      <c r="O29" s="108"/>
      <c r="P29" s="155">
        <v>600.875</v>
      </c>
      <c r="Q29" s="108"/>
      <c r="R29" s="155">
        <v>600.875</v>
      </c>
      <c r="S29" s="108"/>
      <c r="T29" s="138">
        <v>475</v>
      </c>
      <c r="U29" s="108"/>
      <c r="V29" s="110">
        <f t="shared" si="4"/>
        <v>1</v>
      </c>
    </row>
    <row r="30" spans="3:22" s="110" customFormat="1" ht="16.899999999999999" customHeight="1" x14ac:dyDescent="0.25">
      <c r="C30" s="114" t="s">
        <v>286</v>
      </c>
      <c r="D30" s="96">
        <f t="shared" si="0"/>
        <v>2000</v>
      </c>
      <c r="E30" s="122">
        <f t="shared" si="0"/>
        <v>1400</v>
      </c>
      <c r="F30" s="106"/>
      <c r="G30" s="113">
        <f t="shared" si="1"/>
        <v>2000</v>
      </c>
      <c r="H30" s="113">
        <f t="shared" si="1"/>
        <v>1400</v>
      </c>
      <c r="I30" s="106"/>
      <c r="J30" s="113">
        <f t="shared" si="2"/>
        <v>2000</v>
      </c>
      <c r="K30" s="113">
        <f t="shared" si="3"/>
        <v>1400</v>
      </c>
      <c r="L30" s="211">
        <v>1000</v>
      </c>
      <c r="M30" s="108"/>
      <c r="N30" s="211">
        <v>1000</v>
      </c>
      <c r="O30" s="108"/>
      <c r="P30" s="155">
        <v>860.19999999999993</v>
      </c>
      <c r="Q30" s="108"/>
      <c r="R30" s="155">
        <v>860.19999999999993</v>
      </c>
      <c r="S30" s="108"/>
      <c r="T30" s="138">
        <v>680</v>
      </c>
      <c r="U30" s="108"/>
      <c r="V30" s="110">
        <f t="shared" si="4"/>
        <v>1</v>
      </c>
    </row>
    <row r="31" spans="3:22" s="110" customFormat="1" ht="16.899999999999999" customHeight="1" x14ac:dyDescent="0.25">
      <c r="C31" s="114" t="s">
        <v>287</v>
      </c>
      <c r="D31" s="96">
        <f t="shared" si="0"/>
        <v>3400</v>
      </c>
      <c r="E31" s="122">
        <f t="shared" si="0"/>
        <v>2380</v>
      </c>
      <c r="F31" s="106"/>
      <c r="G31" s="113">
        <f t="shared" si="1"/>
        <v>3400</v>
      </c>
      <c r="H31" s="113">
        <f t="shared" si="1"/>
        <v>2380</v>
      </c>
      <c r="I31" s="106"/>
      <c r="J31" s="113">
        <f t="shared" si="2"/>
        <v>3400</v>
      </c>
      <c r="K31" s="113">
        <f t="shared" si="3"/>
        <v>2380</v>
      </c>
      <c r="L31" s="211">
        <v>1700</v>
      </c>
      <c r="M31" s="108"/>
      <c r="N31" s="211">
        <v>1700</v>
      </c>
      <c r="O31" s="108"/>
      <c r="P31" s="155">
        <v>1423.125</v>
      </c>
      <c r="Q31" s="108"/>
      <c r="R31" s="155">
        <v>1423.125</v>
      </c>
      <c r="S31" s="108"/>
      <c r="T31" s="138">
        <v>1125</v>
      </c>
      <c r="U31" s="108"/>
      <c r="V31" s="110">
        <f t="shared" si="4"/>
        <v>1</v>
      </c>
    </row>
    <row r="32" spans="3:22" s="110" customFormat="1" ht="16.899999999999999" customHeight="1" x14ac:dyDescent="0.25">
      <c r="C32" s="114" t="s">
        <v>378</v>
      </c>
      <c r="D32" s="96">
        <f t="shared" ref="D32:E45" si="5">MROUND(G32+4.7,10)</f>
        <v>1250</v>
      </c>
      <c r="E32" s="122">
        <f t="shared" si="5"/>
        <v>870</v>
      </c>
      <c r="F32" s="106"/>
      <c r="G32" s="113">
        <f t="shared" si="1"/>
        <v>1242.44</v>
      </c>
      <c r="H32" s="113">
        <f t="shared" si="1"/>
        <v>869.70799999999997</v>
      </c>
      <c r="I32" s="106"/>
      <c r="J32" s="113">
        <f t="shared" si="2"/>
        <v>1242.44</v>
      </c>
      <c r="K32" s="113">
        <f t="shared" si="3"/>
        <v>869.70799999999997</v>
      </c>
      <c r="L32" s="210">
        <v>621.22</v>
      </c>
      <c r="M32" s="108"/>
      <c r="N32" s="210">
        <v>621.22</v>
      </c>
      <c r="O32" s="108"/>
      <c r="P32" s="155">
        <v>537.625</v>
      </c>
      <c r="Q32" s="108"/>
      <c r="R32" s="155">
        <v>537.625</v>
      </c>
      <c r="S32" s="108"/>
      <c r="T32" s="138">
        <v>425</v>
      </c>
      <c r="U32" s="108"/>
      <c r="V32" s="110">
        <f t="shared" si="4"/>
        <v>1</v>
      </c>
    </row>
    <row r="33" spans="3:22" s="110" customFormat="1" ht="16.899999999999999" customHeight="1" x14ac:dyDescent="0.25">
      <c r="C33" s="114" t="s">
        <v>379</v>
      </c>
      <c r="D33" s="96">
        <f t="shared" si="5"/>
        <v>1830</v>
      </c>
      <c r="E33" s="122">
        <f t="shared" si="5"/>
        <v>1290</v>
      </c>
      <c r="F33" s="106"/>
      <c r="G33" s="113">
        <f t="shared" si="1"/>
        <v>1829.14</v>
      </c>
      <c r="H33" s="113">
        <f t="shared" si="1"/>
        <v>1280.3979999999999</v>
      </c>
      <c r="I33" s="106"/>
      <c r="J33" s="113">
        <f t="shared" si="2"/>
        <v>1829.14</v>
      </c>
      <c r="K33" s="113">
        <f t="shared" si="3"/>
        <v>1280.3979999999999</v>
      </c>
      <c r="L33" s="210">
        <v>914.57</v>
      </c>
      <c r="M33" s="108"/>
      <c r="N33" s="210">
        <v>914.57</v>
      </c>
      <c r="O33" s="108"/>
      <c r="P33" s="155">
        <v>796.94999999999993</v>
      </c>
      <c r="Q33" s="108"/>
      <c r="R33" s="155">
        <v>796.94999999999993</v>
      </c>
      <c r="S33" s="108"/>
      <c r="T33" s="138">
        <v>630</v>
      </c>
      <c r="U33" s="108"/>
      <c r="V33" s="110">
        <f t="shared" si="4"/>
        <v>1</v>
      </c>
    </row>
    <row r="34" spans="3:22" s="110" customFormat="1" ht="16.899999999999999" customHeight="1" x14ac:dyDescent="0.25">
      <c r="C34" s="114" t="s">
        <v>268</v>
      </c>
      <c r="D34" s="96">
        <f t="shared" si="5"/>
        <v>4190</v>
      </c>
      <c r="E34" s="122">
        <f t="shared" si="5"/>
        <v>2940</v>
      </c>
      <c r="F34" s="106"/>
      <c r="G34" s="113">
        <f t="shared" si="1"/>
        <v>4187.46</v>
      </c>
      <c r="H34" s="113">
        <f t="shared" si="1"/>
        <v>2931.2219999999998</v>
      </c>
      <c r="I34" s="106"/>
      <c r="J34" s="113">
        <f t="shared" si="2"/>
        <v>4187.46</v>
      </c>
      <c r="K34" s="113">
        <f t="shared" si="3"/>
        <v>2931.2219999999998</v>
      </c>
      <c r="L34" s="210">
        <v>2093.73</v>
      </c>
      <c r="M34" s="108"/>
      <c r="N34" s="210">
        <v>2093.73</v>
      </c>
      <c r="O34" s="108"/>
      <c r="P34" s="155">
        <v>1815.2749999999999</v>
      </c>
      <c r="Q34" s="108"/>
      <c r="R34" s="155">
        <v>1815.2749999999999</v>
      </c>
      <c r="S34" s="108"/>
      <c r="T34" s="150">
        <v>1435</v>
      </c>
      <c r="U34" s="108"/>
      <c r="V34" s="110">
        <f t="shared" si="4"/>
        <v>1</v>
      </c>
    </row>
    <row r="35" spans="3:22" s="110" customFormat="1" ht="16.899999999999999" customHeight="1" x14ac:dyDescent="0.25">
      <c r="C35" s="114" t="s">
        <v>267</v>
      </c>
      <c r="D35" s="96">
        <f t="shared" si="5"/>
        <v>2960</v>
      </c>
      <c r="E35" s="122">
        <f t="shared" si="5"/>
        <v>2070</v>
      </c>
      <c r="F35" s="106"/>
      <c r="G35" s="113">
        <f t="shared" si="1"/>
        <v>2956.52</v>
      </c>
      <c r="H35" s="113">
        <f t="shared" si="1"/>
        <v>2069.5639999999999</v>
      </c>
      <c r="I35" s="106"/>
      <c r="J35" s="113">
        <f t="shared" si="2"/>
        <v>2956.52</v>
      </c>
      <c r="K35" s="113">
        <f t="shared" si="3"/>
        <v>2069.5639999999999</v>
      </c>
      <c r="L35" s="210">
        <v>1478.26</v>
      </c>
      <c r="M35" s="108"/>
      <c r="N35" s="210">
        <v>1478.26</v>
      </c>
      <c r="O35" s="108"/>
      <c r="P35" s="155">
        <v>1283.9749999999999</v>
      </c>
      <c r="Q35" s="108"/>
      <c r="R35" s="155">
        <v>1283.9749999999999</v>
      </c>
      <c r="S35" s="108"/>
      <c r="T35" s="138">
        <v>1015</v>
      </c>
      <c r="U35" s="108"/>
      <c r="V35" s="110">
        <f t="shared" si="4"/>
        <v>1</v>
      </c>
    </row>
    <row r="36" spans="3:22" s="110" customFormat="1" ht="16.899999999999999" customHeight="1" x14ac:dyDescent="0.25">
      <c r="C36" s="114" t="s">
        <v>390</v>
      </c>
      <c r="D36" s="96">
        <f t="shared" si="5"/>
        <v>1370</v>
      </c>
      <c r="E36" s="122">
        <f t="shared" si="5"/>
        <v>960</v>
      </c>
      <c r="F36" s="106"/>
      <c r="G36" s="113">
        <f t="shared" si="1"/>
        <v>1370</v>
      </c>
      <c r="H36" s="113">
        <f t="shared" si="1"/>
        <v>958.99999999999989</v>
      </c>
      <c r="I36" s="106"/>
      <c r="J36" s="113">
        <f t="shared" si="2"/>
        <v>1370</v>
      </c>
      <c r="K36" s="113">
        <f t="shared" si="3"/>
        <v>958.99999999999989</v>
      </c>
      <c r="L36" s="211">
        <v>685</v>
      </c>
      <c r="M36" s="108"/>
      <c r="N36" s="211">
        <v>685</v>
      </c>
      <c r="O36" s="108"/>
      <c r="P36" s="155">
        <v>594.54999999999995</v>
      </c>
      <c r="Q36" s="108"/>
      <c r="R36" s="155">
        <v>594.54999999999995</v>
      </c>
      <c r="S36" s="108"/>
      <c r="T36" s="138">
        <v>470</v>
      </c>
      <c r="U36" s="108"/>
      <c r="V36" s="110">
        <f t="shared" si="4"/>
        <v>1</v>
      </c>
    </row>
    <row r="37" spans="3:22" s="110" customFormat="1" ht="16.899999999999999" customHeight="1" x14ac:dyDescent="0.25">
      <c r="C37" s="114" t="s">
        <v>391</v>
      </c>
      <c r="D37" s="96">
        <f t="shared" si="5"/>
        <v>2930</v>
      </c>
      <c r="E37" s="122">
        <f t="shared" si="5"/>
        <v>2050</v>
      </c>
      <c r="F37" s="106"/>
      <c r="G37" s="113">
        <f t="shared" si="1"/>
        <v>2924</v>
      </c>
      <c r="H37" s="113">
        <f t="shared" si="1"/>
        <v>2046.8</v>
      </c>
      <c r="I37" s="106"/>
      <c r="J37" s="113">
        <f t="shared" si="2"/>
        <v>2924</v>
      </c>
      <c r="K37" s="113">
        <f t="shared" si="3"/>
        <v>2046.8</v>
      </c>
      <c r="L37" s="227">
        <v>1462</v>
      </c>
      <c r="M37" s="108"/>
      <c r="N37" s="227">
        <v>1462</v>
      </c>
      <c r="O37" s="108"/>
      <c r="P37" s="155">
        <v>1271.3249999999998</v>
      </c>
      <c r="Q37" s="108"/>
      <c r="R37" s="155">
        <v>1271.3249999999998</v>
      </c>
      <c r="S37" s="108"/>
      <c r="T37" s="138">
        <v>1005</v>
      </c>
      <c r="U37" s="108"/>
      <c r="V37" s="110">
        <f t="shared" si="4"/>
        <v>1</v>
      </c>
    </row>
    <row r="38" spans="3:22" s="110" customFormat="1" ht="16.899999999999999" customHeight="1" x14ac:dyDescent="0.25">
      <c r="C38" s="114" t="s">
        <v>392</v>
      </c>
      <c r="D38" s="96">
        <f t="shared" si="5"/>
        <v>3970</v>
      </c>
      <c r="E38" s="122">
        <f t="shared" si="5"/>
        <v>2780</v>
      </c>
      <c r="F38" s="106"/>
      <c r="G38" s="113">
        <f t="shared" si="1"/>
        <v>3970</v>
      </c>
      <c r="H38" s="113">
        <f t="shared" si="1"/>
        <v>2779</v>
      </c>
      <c r="I38" s="106"/>
      <c r="J38" s="113">
        <f t="shared" si="2"/>
        <v>3970</v>
      </c>
      <c r="K38" s="113">
        <f t="shared" si="3"/>
        <v>2779</v>
      </c>
      <c r="L38" s="211">
        <v>1985</v>
      </c>
      <c r="M38" s="108"/>
      <c r="N38" s="211">
        <v>1985</v>
      </c>
      <c r="O38" s="108"/>
      <c r="P38" s="155">
        <v>1726.7249999999999</v>
      </c>
      <c r="Q38" s="108"/>
      <c r="R38" s="155">
        <v>1726.7249999999999</v>
      </c>
      <c r="S38" s="108"/>
      <c r="T38" s="138">
        <v>1365</v>
      </c>
      <c r="U38" s="108"/>
      <c r="V38" s="110">
        <f t="shared" si="4"/>
        <v>1</v>
      </c>
    </row>
    <row r="39" spans="3:22" s="110" customFormat="1" ht="16.899999999999999" customHeight="1" x14ac:dyDescent="0.25">
      <c r="C39" s="114" t="s">
        <v>383</v>
      </c>
      <c r="D39" s="96">
        <f t="shared" si="5"/>
        <v>1360</v>
      </c>
      <c r="E39" s="122">
        <f t="shared" si="5"/>
        <v>950</v>
      </c>
      <c r="F39" s="106"/>
      <c r="G39" s="113">
        <f t="shared" si="1"/>
        <v>1357.46</v>
      </c>
      <c r="H39" s="113">
        <f t="shared" si="1"/>
        <v>950.22199999999998</v>
      </c>
      <c r="I39" s="106"/>
      <c r="J39" s="113">
        <f t="shared" si="2"/>
        <v>1357.46</v>
      </c>
      <c r="K39" s="113">
        <f t="shared" si="3"/>
        <v>950.22199999999998</v>
      </c>
      <c r="L39" s="210">
        <v>678.73</v>
      </c>
      <c r="M39" s="108"/>
      <c r="N39" s="210">
        <v>678.73</v>
      </c>
      <c r="O39" s="108"/>
      <c r="P39" s="155">
        <v>580.63499999999999</v>
      </c>
      <c r="Q39" s="108"/>
      <c r="R39" s="155">
        <v>580.63499999999999</v>
      </c>
      <c r="S39" s="108"/>
      <c r="T39" s="138">
        <v>459</v>
      </c>
      <c r="U39" s="108"/>
      <c r="V39" s="110">
        <f t="shared" si="4"/>
        <v>1</v>
      </c>
    </row>
    <row r="40" spans="3:22" s="110" customFormat="1" ht="16.899999999999999" customHeight="1" x14ac:dyDescent="0.25">
      <c r="C40" s="114" t="s">
        <v>265</v>
      </c>
      <c r="D40" s="96">
        <f t="shared" si="5"/>
        <v>4510</v>
      </c>
      <c r="E40" s="122">
        <f t="shared" si="5"/>
        <v>3160</v>
      </c>
      <c r="F40" s="106"/>
      <c r="G40" s="113">
        <f t="shared" si="1"/>
        <v>4507.78</v>
      </c>
      <c r="H40" s="113">
        <f t="shared" si="1"/>
        <v>3155.4459999999995</v>
      </c>
      <c r="I40" s="106"/>
      <c r="J40" s="113">
        <f t="shared" si="2"/>
        <v>4507.78</v>
      </c>
      <c r="K40" s="113">
        <f t="shared" si="3"/>
        <v>3155.4459999999995</v>
      </c>
      <c r="L40" s="210">
        <v>2253.89</v>
      </c>
      <c r="M40" s="108"/>
      <c r="N40" s="210">
        <v>2253.89</v>
      </c>
      <c r="O40" s="108"/>
      <c r="P40" s="155">
        <v>2218.81</v>
      </c>
      <c r="Q40" s="108"/>
      <c r="R40" s="155">
        <v>2218.81</v>
      </c>
      <c r="S40" s="108"/>
      <c r="T40" s="138">
        <v>1754</v>
      </c>
      <c r="U40" s="108"/>
      <c r="V40" s="110">
        <f t="shared" si="4"/>
        <v>1</v>
      </c>
    </row>
    <row r="41" spans="3:22" s="110" customFormat="1" ht="16.899999999999999" customHeight="1" x14ac:dyDescent="0.25">
      <c r="C41" s="114" t="s">
        <v>264</v>
      </c>
      <c r="D41" s="96">
        <f t="shared" si="5"/>
        <v>2030</v>
      </c>
      <c r="E41" s="122">
        <f t="shared" si="5"/>
        <v>1430</v>
      </c>
      <c r="F41" s="106"/>
      <c r="G41" s="113">
        <f t="shared" si="1"/>
        <v>2030</v>
      </c>
      <c r="H41" s="113">
        <f t="shared" si="1"/>
        <v>1421</v>
      </c>
      <c r="I41" s="106"/>
      <c r="J41" s="113">
        <f t="shared" si="2"/>
        <v>2030</v>
      </c>
      <c r="K41" s="113">
        <f t="shared" si="3"/>
        <v>1421</v>
      </c>
      <c r="L41" s="211">
        <v>1015</v>
      </c>
      <c r="M41" s="108"/>
      <c r="N41" s="211">
        <v>1015</v>
      </c>
      <c r="O41" s="108"/>
      <c r="P41" s="155">
        <v>881.70499999999993</v>
      </c>
      <c r="Q41" s="108"/>
      <c r="R41" s="155">
        <v>881.70499999999993</v>
      </c>
      <c r="S41" s="108"/>
      <c r="T41" s="138">
        <v>697</v>
      </c>
      <c r="U41" s="108"/>
      <c r="V41" s="110">
        <f t="shared" si="4"/>
        <v>1</v>
      </c>
    </row>
    <row r="42" spans="3:22" s="110" customFormat="1" ht="16.899999999999999" customHeight="1" x14ac:dyDescent="0.25">
      <c r="C42" s="114" t="s">
        <v>380</v>
      </c>
      <c r="D42" s="96">
        <f>MROUND(G42+4.7,10)</f>
        <v>830</v>
      </c>
      <c r="E42" s="122">
        <f>MROUND(H42+4.7,10)</f>
        <v>580</v>
      </c>
      <c r="F42" s="106"/>
      <c r="G42" s="113">
        <f>J42*1</f>
        <v>828</v>
      </c>
      <c r="H42" s="113">
        <f>K42*1</f>
        <v>579.59999999999991</v>
      </c>
      <c r="I42" s="106"/>
      <c r="J42" s="113">
        <f>L42*2</f>
        <v>828</v>
      </c>
      <c r="K42" s="113">
        <f>L42*1.4</f>
        <v>579.59999999999991</v>
      </c>
      <c r="L42" s="210">
        <v>414</v>
      </c>
      <c r="M42" s="108"/>
      <c r="N42" s="210">
        <v>414</v>
      </c>
      <c r="O42" s="108"/>
      <c r="P42" s="155">
        <v>360.52499999999998</v>
      </c>
      <c r="Q42" s="108"/>
      <c r="R42" s="155">
        <v>360.52499999999998</v>
      </c>
      <c r="S42" s="108"/>
      <c r="T42" s="138">
        <v>285</v>
      </c>
      <c r="U42" s="108"/>
      <c r="V42" s="110">
        <f t="shared" si="4"/>
        <v>1</v>
      </c>
    </row>
    <row r="43" spans="3:22" s="110" customFormat="1" ht="16.899999999999999" customHeight="1" x14ac:dyDescent="0.25">
      <c r="C43" s="114" t="s">
        <v>382</v>
      </c>
      <c r="D43" s="96">
        <f t="shared" si="5"/>
        <v>3310</v>
      </c>
      <c r="E43" s="122">
        <f t="shared" si="5"/>
        <v>2320</v>
      </c>
      <c r="F43" s="106"/>
      <c r="G43" s="113">
        <f>J43*1</f>
        <v>3300.5</v>
      </c>
      <c r="H43" s="113">
        <f>K43*1</f>
        <v>2310.35</v>
      </c>
      <c r="I43" s="106"/>
      <c r="J43" s="113">
        <f t="shared" si="2"/>
        <v>3300.5</v>
      </c>
      <c r="K43" s="113">
        <f t="shared" si="3"/>
        <v>2310.35</v>
      </c>
      <c r="L43" s="210">
        <v>1650.25</v>
      </c>
      <c r="M43" s="108"/>
      <c r="N43" s="210">
        <v>1650.25</v>
      </c>
      <c r="O43" s="108"/>
      <c r="P43" s="155">
        <v>543.94999999999993</v>
      </c>
      <c r="Q43" s="108"/>
      <c r="R43" s="155">
        <v>543.94999999999993</v>
      </c>
      <c r="S43" s="108"/>
      <c r="T43" s="126">
        <v>430</v>
      </c>
      <c r="U43" s="108"/>
      <c r="V43" s="110">
        <f t="shared" si="4"/>
        <v>1</v>
      </c>
    </row>
    <row r="44" spans="3:22" s="110" customFormat="1" ht="16.899999999999999" customHeight="1" x14ac:dyDescent="0.25">
      <c r="C44" s="114" t="s">
        <v>381</v>
      </c>
      <c r="D44" s="96">
        <f t="shared" si="5"/>
        <v>16580</v>
      </c>
      <c r="E44" s="122">
        <f t="shared" si="5"/>
        <v>11600</v>
      </c>
      <c r="F44" s="106"/>
      <c r="G44" s="113">
        <f t="shared" si="1"/>
        <v>16571.5</v>
      </c>
      <c r="H44" s="113">
        <f t="shared" si="1"/>
        <v>11600.05</v>
      </c>
      <c r="I44" s="106"/>
      <c r="J44" s="113">
        <f t="shared" si="2"/>
        <v>16571.5</v>
      </c>
      <c r="K44" s="113">
        <f t="shared" si="3"/>
        <v>11600.05</v>
      </c>
      <c r="L44" s="210">
        <v>8285.75</v>
      </c>
      <c r="M44" s="108"/>
      <c r="N44" s="210">
        <v>8285.75</v>
      </c>
      <c r="O44" s="108"/>
      <c r="P44" s="155">
        <v>7204.1749999999993</v>
      </c>
      <c r="Q44" s="108"/>
      <c r="R44" s="155">
        <v>7204.1749999999993</v>
      </c>
      <c r="S44" s="108"/>
      <c r="T44" s="138">
        <v>5695</v>
      </c>
      <c r="U44" s="108"/>
      <c r="V44" s="110">
        <f t="shared" si="4"/>
        <v>1</v>
      </c>
    </row>
    <row r="45" spans="3:22" s="110" customFormat="1" ht="16.899999999999999" customHeight="1" x14ac:dyDescent="0.25">
      <c r="C45" s="114" t="s">
        <v>260</v>
      </c>
      <c r="D45" s="96">
        <f t="shared" si="5"/>
        <v>1380</v>
      </c>
      <c r="E45" s="122">
        <f t="shared" si="5"/>
        <v>970</v>
      </c>
      <c r="F45" s="106"/>
      <c r="G45" s="113">
        <f>J45*1</f>
        <v>1380</v>
      </c>
      <c r="H45" s="113">
        <f>K45*1</f>
        <v>965.99999999999989</v>
      </c>
      <c r="I45" s="106"/>
      <c r="J45" s="113">
        <f t="shared" si="2"/>
        <v>1380</v>
      </c>
      <c r="K45" s="113">
        <f t="shared" si="3"/>
        <v>965.99999999999989</v>
      </c>
      <c r="L45" s="211">
        <v>690</v>
      </c>
      <c r="M45" s="108"/>
      <c r="N45" s="211">
        <v>690</v>
      </c>
      <c r="O45" s="108"/>
      <c r="P45" s="155">
        <v>600.875</v>
      </c>
      <c r="Q45" s="108"/>
      <c r="R45" s="155">
        <v>600.875</v>
      </c>
      <c r="S45" s="108"/>
      <c r="T45" s="138">
        <v>475</v>
      </c>
      <c r="U45" s="108"/>
      <c r="V45" s="110">
        <f t="shared" si="4"/>
        <v>1</v>
      </c>
    </row>
  </sheetData>
  <mergeCells count="1">
    <mergeCell ref="C5:E5"/>
  </mergeCells>
  <printOptions horizontalCentered="1"/>
  <pageMargins left="0.70866141732283472" right="0.70866141732283472" top="0.55118110236220474" bottom="0.55118110236220474" header="0.31496062992125984" footer="0.31496062992125984"/>
  <pageSetup orientation="portrait" r:id="rId1"/>
  <headerFooter>
    <oddHeader>&amp;LGLACOXAN&amp;R"El Origen"</oddHeader>
    <oddFooter>&amp;L&amp;P&amp;R&amp;D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5" tint="0.39997558519241921"/>
    <pageSetUpPr fitToPage="1"/>
  </sheetPr>
  <dimension ref="B1:Y51"/>
  <sheetViews>
    <sheetView topLeftCell="A38" workbookViewId="0">
      <selection activeCell="M13" sqref="M13"/>
    </sheetView>
  </sheetViews>
  <sheetFormatPr baseColWidth="10" defaultColWidth="11.5703125" defaultRowHeight="16.899999999999999" customHeight="1" x14ac:dyDescent="0.25"/>
  <cols>
    <col min="1" max="1" width="5.85546875" style="104" customWidth="1"/>
    <col min="2" max="2" width="7.5703125" style="104" customWidth="1"/>
    <col min="3" max="3" width="53.85546875" style="104" customWidth="1"/>
    <col min="4" max="4" width="14.7109375" style="117" customWidth="1"/>
    <col min="5" max="5" width="14.7109375" style="120" customWidth="1"/>
    <col min="6" max="6" width="2.7109375" style="104" customWidth="1"/>
    <col min="7" max="8" width="15.7109375" style="64" hidden="1" customWidth="1"/>
    <col min="9" max="9" width="2.7109375" style="104" hidden="1" customWidth="1"/>
    <col min="10" max="11" width="15.7109375" style="64" hidden="1" customWidth="1"/>
    <col min="12" max="12" width="2.7109375" style="104" hidden="1" customWidth="1"/>
    <col min="13" max="13" width="15.7109375" style="262" customWidth="1"/>
    <col min="14" max="14" width="2.7109375" style="104" customWidth="1"/>
    <col min="15" max="15" width="15.7109375" style="245" customWidth="1"/>
    <col min="16" max="16" width="2.7109375" style="104" customWidth="1"/>
    <col min="17" max="17" width="15.140625" style="204" customWidth="1"/>
    <col min="18" max="18" width="3.7109375" style="104" customWidth="1"/>
    <col min="19" max="19" width="15.140625" style="156" customWidth="1"/>
    <col min="20" max="20" width="3.7109375" style="104" customWidth="1"/>
    <col min="21" max="21" width="15.140625" style="156" customWidth="1"/>
    <col min="22" max="22" width="3.7109375" style="104" customWidth="1"/>
    <col min="23" max="23" width="13.140625" style="117" customWidth="1"/>
    <col min="24" max="24" width="3.7109375" style="104" customWidth="1"/>
    <col min="25" max="27" width="11.5703125" style="104" customWidth="1"/>
    <col min="28" max="16384" width="11.5703125" style="104"/>
  </cols>
  <sheetData>
    <row r="1" spans="2:25" ht="16.899999999999999" customHeight="1" x14ac:dyDescent="0.25">
      <c r="M1" s="262" t="s">
        <v>495</v>
      </c>
      <c r="O1" s="245" t="s">
        <v>415</v>
      </c>
      <c r="Q1" s="204" t="s">
        <v>376</v>
      </c>
      <c r="S1" s="156" t="s">
        <v>358</v>
      </c>
    </row>
    <row r="2" spans="2:25" ht="16.899999999999999" customHeight="1" x14ac:dyDescent="0.25">
      <c r="C2" s="105" t="s">
        <v>209</v>
      </c>
      <c r="D2" s="115"/>
      <c r="E2" s="118"/>
      <c r="F2" s="106"/>
      <c r="G2" s="56" t="s">
        <v>181</v>
      </c>
      <c r="H2" s="56">
        <v>0.2</v>
      </c>
      <c r="I2" s="108"/>
      <c r="J2" s="61"/>
      <c r="K2" s="61"/>
      <c r="L2" s="108"/>
      <c r="M2" s="263">
        <v>45274</v>
      </c>
      <c r="N2" s="108"/>
      <c r="O2" s="246">
        <v>45268</v>
      </c>
      <c r="P2" s="108"/>
      <c r="Q2" s="205">
        <v>45228</v>
      </c>
      <c r="R2" s="108"/>
      <c r="S2" s="193">
        <v>45200</v>
      </c>
      <c r="T2" s="108"/>
      <c r="U2" s="151">
        <v>45167</v>
      </c>
      <c r="V2" s="108"/>
      <c r="W2" s="123"/>
    </row>
    <row r="3" spans="2:25" ht="16.899999999999999" customHeight="1" x14ac:dyDescent="0.25">
      <c r="C3" s="110"/>
      <c r="D3" s="116"/>
      <c r="E3" s="119"/>
      <c r="F3" s="106"/>
      <c r="G3" s="57" t="s">
        <v>39</v>
      </c>
      <c r="H3" s="57" t="s">
        <v>173</v>
      </c>
      <c r="I3" s="112"/>
      <c r="J3" s="57" t="s">
        <v>39</v>
      </c>
      <c r="K3" s="57" t="s">
        <v>173</v>
      </c>
      <c r="L3" s="112"/>
      <c r="M3" s="264"/>
      <c r="N3" s="112"/>
      <c r="O3" s="247" t="s">
        <v>174</v>
      </c>
      <c r="P3" s="112"/>
      <c r="Q3" s="206" t="s">
        <v>174</v>
      </c>
      <c r="R3" s="112"/>
      <c r="S3" s="152" t="s">
        <v>174</v>
      </c>
      <c r="T3" s="112"/>
      <c r="U3" s="152" t="s">
        <v>174</v>
      </c>
      <c r="V3" s="112"/>
      <c r="W3" s="124" t="s">
        <v>174</v>
      </c>
    </row>
    <row r="4" spans="2:25" ht="16.899999999999999" customHeight="1" thickBot="1" x14ac:dyDescent="0.3">
      <c r="M4" s="265" t="s">
        <v>496</v>
      </c>
      <c r="O4" s="248"/>
      <c r="Q4" s="207">
        <v>26.5</v>
      </c>
      <c r="S4" s="157">
        <v>26.5</v>
      </c>
      <c r="U4" s="157">
        <v>26.5</v>
      </c>
    </row>
    <row r="5" spans="2:25" s="110" customFormat="1" ht="16.899999999999999" customHeight="1" thickBot="1" x14ac:dyDescent="0.3">
      <c r="B5" s="110">
        <v>1266</v>
      </c>
      <c r="C5" s="572" t="s">
        <v>38</v>
      </c>
      <c r="D5" s="573"/>
      <c r="E5" s="574"/>
      <c r="F5" s="106"/>
      <c r="G5" s="60">
        <v>1</v>
      </c>
      <c r="H5" s="60">
        <v>1</v>
      </c>
      <c r="I5" s="106"/>
      <c r="J5" s="60">
        <v>2</v>
      </c>
      <c r="K5" s="60">
        <v>1.4</v>
      </c>
      <c r="L5" s="108"/>
      <c r="M5" s="266"/>
      <c r="N5" s="108"/>
      <c r="O5" s="249"/>
      <c r="P5" s="108"/>
      <c r="Q5" s="208">
        <v>291023</v>
      </c>
      <c r="R5" s="108"/>
      <c r="S5" s="153" t="s">
        <v>358</v>
      </c>
      <c r="T5" s="108"/>
      <c r="U5" s="153"/>
      <c r="V5" s="108"/>
      <c r="W5" s="123"/>
      <c r="X5" s="108"/>
    </row>
    <row r="6" spans="2:25" s="110" customFormat="1" ht="16.899999999999999" hidden="1" customHeight="1" x14ac:dyDescent="0.25">
      <c r="C6" s="82"/>
      <c r="D6" s="95"/>
      <c r="E6" s="121"/>
      <c r="G6" s="40"/>
      <c r="H6" s="40"/>
      <c r="J6" s="40"/>
      <c r="K6" s="40"/>
      <c r="L6" s="104"/>
      <c r="M6" s="266"/>
      <c r="N6" s="104"/>
      <c r="O6" s="250"/>
      <c r="P6" s="104"/>
      <c r="Q6" s="209"/>
      <c r="R6" s="104"/>
      <c r="S6" s="154"/>
      <c r="T6" s="104"/>
      <c r="U6" s="154"/>
      <c r="V6" s="104"/>
      <c r="W6" s="125"/>
      <c r="X6" s="104"/>
    </row>
    <row r="7" spans="2:25" s="110" customFormat="1" ht="16.899999999999999" customHeight="1" x14ac:dyDescent="0.25">
      <c r="C7" s="114" t="s">
        <v>416</v>
      </c>
      <c r="D7" s="96">
        <f t="shared" ref="D7:E31" si="0">MROUND(G7+4.7,10)</f>
        <v>2230</v>
      </c>
      <c r="E7" s="122">
        <f t="shared" si="0"/>
        <v>1560</v>
      </c>
      <c r="F7" s="106"/>
      <c r="G7" s="60">
        <f>J7*1</f>
        <v>2226</v>
      </c>
      <c r="H7" s="60">
        <f>K7*1</f>
        <v>1558.1999999999998</v>
      </c>
      <c r="I7" s="106"/>
      <c r="J7" s="60">
        <f>M7*2</f>
        <v>2226</v>
      </c>
      <c r="K7" s="60">
        <f>M7*1.4</f>
        <v>1558.1999999999998</v>
      </c>
      <c r="L7" s="108"/>
      <c r="M7" s="267">
        <f>O7*1.4</f>
        <v>1113</v>
      </c>
      <c r="N7" s="108"/>
      <c r="O7" s="244">
        <v>795</v>
      </c>
      <c r="P7" s="108"/>
      <c r="Q7" s="210">
        <v>1771.62</v>
      </c>
      <c r="R7" s="108"/>
      <c r="S7" s="155">
        <v>1536.9749999999999</v>
      </c>
      <c r="T7" s="108"/>
      <c r="U7" s="155">
        <v>1536.9749999999999</v>
      </c>
      <c r="V7" s="108"/>
      <c r="W7" s="138">
        <v>1215</v>
      </c>
      <c r="X7" s="108"/>
      <c r="Y7" s="110">
        <f>M7/Q7</f>
        <v>0.62823856131676092</v>
      </c>
    </row>
    <row r="8" spans="2:25" s="110" customFormat="1" ht="16.899999999999999" customHeight="1" x14ac:dyDescent="0.25">
      <c r="C8" s="114" t="s">
        <v>417</v>
      </c>
      <c r="D8" s="96">
        <f t="shared" si="0"/>
        <v>3210</v>
      </c>
      <c r="E8" s="122">
        <f t="shared" si="0"/>
        <v>2250</v>
      </c>
      <c r="F8" s="106"/>
      <c r="G8" s="60">
        <f t="shared" ref="G8:H49" si="1">J8*1</f>
        <v>3206</v>
      </c>
      <c r="H8" s="60">
        <f t="shared" si="1"/>
        <v>2244.1999999999998</v>
      </c>
      <c r="I8" s="106"/>
      <c r="J8" s="60">
        <f t="shared" ref="J8:J51" si="2">M8*2</f>
        <v>3206</v>
      </c>
      <c r="K8" s="60">
        <f t="shared" ref="K8:K51" si="3">M8*1.4</f>
        <v>2244.1999999999998</v>
      </c>
      <c r="L8" s="108"/>
      <c r="M8" s="267">
        <f t="shared" ref="M8:M51" si="4">O8*1.4</f>
        <v>1603</v>
      </c>
      <c r="N8" s="108"/>
      <c r="O8" s="244">
        <v>1145</v>
      </c>
      <c r="P8" s="108"/>
      <c r="Q8" s="210">
        <v>1553.05</v>
      </c>
      <c r="R8" s="108"/>
      <c r="S8" s="155">
        <v>1345.9599999999998</v>
      </c>
      <c r="T8" s="108"/>
      <c r="U8" s="155">
        <v>1345.9599999999998</v>
      </c>
      <c r="V8" s="108"/>
      <c r="W8" s="138">
        <v>1064</v>
      </c>
      <c r="X8" s="108"/>
      <c r="Y8" s="110">
        <f t="shared" ref="Y8:Y51" si="5">M8/Q8</f>
        <v>1.0321625189143944</v>
      </c>
    </row>
    <row r="9" spans="2:25" s="110" customFormat="1" ht="16.899999999999999" customHeight="1" x14ac:dyDescent="0.25">
      <c r="C9" s="114" t="s">
        <v>418</v>
      </c>
      <c r="D9" s="96">
        <f t="shared" si="0"/>
        <v>5300</v>
      </c>
      <c r="E9" s="122">
        <f t="shared" si="0"/>
        <v>3710</v>
      </c>
      <c r="F9" s="106"/>
      <c r="G9" s="60">
        <f t="shared" si="1"/>
        <v>5292</v>
      </c>
      <c r="H9" s="60">
        <f t="shared" si="1"/>
        <v>3704.3999999999996</v>
      </c>
      <c r="I9" s="106"/>
      <c r="J9" s="60">
        <f t="shared" si="2"/>
        <v>5292</v>
      </c>
      <c r="K9" s="60">
        <f t="shared" si="3"/>
        <v>3704.3999999999996</v>
      </c>
      <c r="L9" s="108"/>
      <c r="M9" s="267">
        <f t="shared" si="4"/>
        <v>2646</v>
      </c>
      <c r="N9" s="108"/>
      <c r="O9" s="244">
        <v>1890</v>
      </c>
      <c r="P9" s="108"/>
      <c r="Q9" s="210">
        <v>2346.8200000000002</v>
      </c>
      <c r="R9" s="108"/>
      <c r="S9" s="155">
        <v>2036.6373499999997</v>
      </c>
      <c r="T9" s="108"/>
      <c r="U9" s="155">
        <v>2036.6373499999997</v>
      </c>
      <c r="V9" s="108"/>
      <c r="W9" s="138">
        <v>1609.99</v>
      </c>
      <c r="X9" s="108"/>
      <c r="Y9" s="110">
        <f t="shared" si="5"/>
        <v>1.1274831474079818</v>
      </c>
    </row>
    <row r="10" spans="2:25" s="110" customFormat="1" ht="16.899999999999999" customHeight="1" x14ac:dyDescent="0.25">
      <c r="C10" s="114" t="s">
        <v>419</v>
      </c>
      <c r="D10" s="96">
        <f t="shared" si="0"/>
        <v>10140</v>
      </c>
      <c r="E10" s="122">
        <f t="shared" si="0"/>
        <v>7100</v>
      </c>
      <c r="F10" s="106"/>
      <c r="G10" s="60">
        <f t="shared" si="1"/>
        <v>10136</v>
      </c>
      <c r="H10" s="60">
        <f t="shared" si="1"/>
        <v>7095.2</v>
      </c>
      <c r="I10" s="106"/>
      <c r="J10" s="60">
        <f t="shared" si="2"/>
        <v>10136</v>
      </c>
      <c r="K10" s="60">
        <f t="shared" si="3"/>
        <v>7095.2</v>
      </c>
      <c r="L10" s="108"/>
      <c r="M10" s="267">
        <f t="shared" si="4"/>
        <v>5068</v>
      </c>
      <c r="N10" s="108"/>
      <c r="O10" s="244">
        <v>3620</v>
      </c>
      <c r="P10" s="108"/>
      <c r="Q10" s="210">
        <v>2249.04</v>
      </c>
      <c r="R10" s="108"/>
      <c r="S10" s="155">
        <v>1954.425</v>
      </c>
      <c r="T10" s="108"/>
      <c r="U10" s="155">
        <v>1954.425</v>
      </c>
      <c r="V10" s="108"/>
      <c r="W10" s="138">
        <v>1545</v>
      </c>
      <c r="X10" s="108"/>
      <c r="Y10" s="110">
        <f t="shared" si="5"/>
        <v>2.2534058976274323</v>
      </c>
    </row>
    <row r="11" spans="2:25" s="110" customFormat="1" ht="16.899999999999999" customHeight="1" x14ac:dyDescent="0.25">
      <c r="C11" s="114" t="s">
        <v>420</v>
      </c>
      <c r="D11" s="96"/>
      <c r="E11" s="122"/>
      <c r="F11" s="106"/>
      <c r="G11" s="60">
        <f t="shared" si="1"/>
        <v>0</v>
      </c>
      <c r="H11" s="60">
        <f t="shared" si="1"/>
        <v>0</v>
      </c>
      <c r="I11" s="106"/>
      <c r="J11" s="60">
        <f t="shared" si="2"/>
        <v>0</v>
      </c>
      <c r="K11" s="60">
        <f t="shared" si="3"/>
        <v>0</v>
      </c>
      <c r="L11" s="108"/>
      <c r="M11" s="267"/>
      <c r="N11" s="108"/>
      <c r="O11" s="244"/>
      <c r="P11" s="108"/>
      <c r="Q11" s="210">
        <v>1294.2</v>
      </c>
      <c r="R11" s="108"/>
      <c r="S11" s="155">
        <v>1106.875</v>
      </c>
      <c r="T11" s="108"/>
      <c r="U11" s="155">
        <v>1106.875</v>
      </c>
      <c r="V11" s="108"/>
      <c r="W11" s="138">
        <v>875</v>
      </c>
      <c r="X11" s="108"/>
      <c r="Y11" s="110">
        <f t="shared" si="5"/>
        <v>0</v>
      </c>
    </row>
    <row r="12" spans="2:25" s="110" customFormat="1" ht="16.899999999999999" customHeight="1" x14ac:dyDescent="0.25">
      <c r="C12" s="114" t="s">
        <v>493</v>
      </c>
      <c r="D12" s="96">
        <f>MROUND(G12+4.7,10)</f>
        <v>7640</v>
      </c>
      <c r="E12" s="122">
        <f>MROUND(H12+4.7,10)</f>
        <v>5350</v>
      </c>
      <c r="F12" s="106"/>
      <c r="G12" s="60">
        <f>J12*1</f>
        <v>7632.6599999999989</v>
      </c>
      <c r="H12" s="60">
        <f>K12*1</f>
        <v>5342.8619999999992</v>
      </c>
      <c r="I12" s="106"/>
      <c r="J12" s="60">
        <f>M12*2</f>
        <v>7632.6599999999989</v>
      </c>
      <c r="K12" s="60">
        <f>M12*1.4</f>
        <v>5342.8619999999992</v>
      </c>
      <c r="L12" s="108"/>
      <c r="M12" s="267">
        <f t="shared" si="4"/>
        <v>3816.3299999999995</v>
      </c>
      <c r="N12" s="108"/>
      <c r="O12" s="244">
        <v>2725.95</v>
      </c>
      <c r="P12" s="108"/>
      <c r="Q12" s="210">
        <v>661.03</v>
      </c>
      <c r="R12" s="108"/>
      <c r="S12" s="155">
        <v>537.625</v>
      </c>
      <c r="T12" s="108"/>
      <c r="U12" s="155">
        <v>537.625</v>
      </c>
      <c r="V12" s="108"/>
      <c r="W12" s="138">
        <v>425</v>
      </c>
      <c r="X12" s="108"/>
      <c r="Y12" s="110">
        <f t="shared" si="5"/>
        <v>5.7733083218613368</v>
      </c>
    </row>
    <row r="13" spans="2:25" s="110" customFormat="1" ht="16.899999999999999" customHeight="1" x14ac:dyDescent="0.25">
      <c r="C13" s="114" t="s">
        <v>421</v>
      </c>
      <c r="D13" s="96">
        <f t="shared" si="0"/>
        <v>8690</v>
      </c>
      <c r="E13" s="122">
        <f t="shared" si="0"/>
        <v>6080</v>
      </c>
      <c r="F13" s="106"/>
      <c r="G13" s="60">
        <f t="shared" si="1"/>
        <v>8683.0519999999997</v>
      </c>
      <c r="H13" s="60">
        <f t="shared" si="1"/>
        <v>6078.1363999999994</v>
      </c>
      <c r="I13" s="106"/>
      <c r="J13" s="60">
        <f t="shared" si="2"/>
        <v>8683.0519999999997</v>
      </c>
      <c r="K13" s="60">
        <f t="shared" si="3"/>
        <v>6078.1363999999994</v>
      </c>
      <c r="L13" s="108"/>
      <c r="M13" s="267">
        <f t="shared" si="4"/>
        <v>4341.5259999999998</v>
      </c>
      <c r="N13" s="108"/>
      <c r="O13" s="244">
        <v>3101.09</v>
      </c>
      <c r="P13" s="108"/>
      <c r="Q13" s="210">
        <v>974.74</v>
      </c>
      <c r="R13" s="108"/>
      <c r="S13" s="155">
        <v>796.94999999999993</v>
      </c>
      <c r="T13" s="108"/>
      <c r="U13" s="155">
        <v>796.94999999999993</v>
      </c>
      <c r="V13" s="108"/>
      <c r="W13" s="138">
        <v>630</v>
      </c>
      <c r="X13" s="108"/>
      <c r="Y13" s="110">
        <f t="shared" si="5"/>
        <v>4.4540349221330811</v>
      </c>
    </row>
    <row r="14" spans="2:25" s="110" customFormat="1" ht="16.899999999999999" customHeight="1" x14ac:dyDescent="0.25">
      <c r="C14" s="114" t="s">
        <v>422</v>
      </c>
      <c r="D14" s="96">
        <f t="shared" si="0"/>
        <v>4530</v>
      </c>
      <c r="E14" s="122">
        <f t="shared" si="0"/>
        <v>3170</v>
      </c>
      <c r="F14" s="106"/>
      <c r="G14" s="60">
        <f t="shared" si="1"/>
        <v>4522</v>
      </c>
      <c r="H14" s="60">
        <f t="shared" si="1"/>
        <v>3165.3999999999996</v>
      </c>
      <c r="I14" s="106"/>
      <c r="J14" s="60">
        <f t="shared" si="2"/>
        <v>4522</v>
      </c>
      <c r="K14" s="60">
        <f t="shared" si="3"/>
        <v>3165.3999999999996</v>
      </c>
      <c r="L14" s="108"/>
      <c r="M14" s="267">
        <f t="shared" si="4"/>
        <v>2261</v>
      </c>
      <c r="N14" s="108"/>
      <c r="O14" s="244">
        <v>1615</v>
      </c>
      <c r="P14" s="108"/>
      <c r="Q14" s="210">
        <v>1236.24</v>
      </c>
      <c r="R14" s="108"/>
      <c r="S14" s="155">
        <v>1056.2749999999999</v>
      </c>
      <c r="T14" s="108"/>
      <c r="U14" s="155">
        <v>1056.2749999999999</v>
      </c>
      <c r="V14" s="108"/>
      <c r="W14" s="150">
        <v>835</v>
      </c>
      <c r="X14" s="108"/>
      <c r="Y14" s="110">
        <f t="shared" si="5"/>
        <v>1.828932893289329</v>
      </c>
    </row>
    <row r="15" spans="2:25" s="110" customFormat="1" ht="16.899999999999999" customHeight="1" x14ac:dyDescent="0.25">
      <c r="C15" s="114" t="s">
        <v>423</v>
      </c>
      <c r="D15" s="96">
        <f t="shared" si="0"/>
        <v>6000</v>
      </c>
      <c r="E15" s="122">
        <f t="shared" si="0"/>
        <v>4200</v>
      </c>
      <c r="F15" s="106"/>
      <c r="G15" s="60">
        <f t="shared" si="1"/>
        <v>5992</v>
      </c>
      <c r="H15" s="60">
        <f t="shared" si="1"/>
        <v>4194.3999999999996</v>
      </c>
      <c r="I15" s="106"/>
      <c r="J15" s="60">
        <f t="shared" si="2"/>
        <v>5992</v>
      </c>
      <c r="K15" s="60">
        <f t="shared" si="3"/>
        <v>4194.3999999999996</v>
      </c>
      <c r="L15" s="108"/>
      <c r="M15" s="267">
        <f t="shared" si="4"/>
        <v>2996</v>
      </c>
      <c r="N15" s="108"/>
      <c r="O15" s="244">
        <v>2140</v>
      </c>
      <c r="P15" s="108"/>
      <c r="Q15" s="210">
        <v>1000.5</v>
      </c>
      <c r="R15" s="108"/>
      <c r="S15" s="155">
        <v>853.87499999999989</v>
      </c>
      <c r="T15" s="108"/>
      <c r="U15" s="155">
        <v>853.87499999999989</v>
      </c>
      <c r="V15" s="108"/>
      <c r="W15" s="138">
        <v>675</v>
      </c>
      <c r="X15" s="108"/>
      <c r="Y15" s="110">
        <f t="shared" si="5"/>
        <v>2.994502748625687</v>
      </c>
    </row>
    <row r="16" spans="2:25" s="110" customFormat="1" ht="16.899999999999999" customHeight="1" x14ac:dyDescent="0.25">
      <c r="C16" s="114" t="s">
        <v>50</v>
      </c>
      <c r="D16" s="96">
        <f t="shared" si="0"/>
        <v>4190</v>
      </c>
      <c r="E16" s="122">
        <f t="shared" si="0"/>
        <v>2930</v>
      </c>
      <c r="F16" s="106"/>
      <c r="G16" s="60">
        <f t="shared" si="1"/>
        <v>4186</v>
      </c>
      <c r="H16" s="60">
        <f t="shared" si="1"/>
        <v>2930.2</v>
      </c>
      <c r="I16" s="106"/>
      <c r="J16" s="60">
        <f t="shared" si="2"/>
        <v>4186</v>
      </c>
      <c r="K16" s="60">
        <f t="shared" si="3"/>
        <v>2930.2</v>
      </c>
      <c r="L16" s="108"/>
      <c r="M16" s="267">
        <f t="shared" si="4"/>
        <v>2093</v>
      </c>
      <c r="N16" s="108"/>
      <c r="O16" s="244">
        <v>1495</v>
      </c>
      <c r="P16" s="108"/>
      <c r="Q16" s="210">
        <v>2236.75</v>
      </c>
      <c r="R16" s="108"/>
      <c r="S16" s="155">
        <v>1946.8349999999998</v>
      </c>
      <c r="T16" s="108"/>
      <c r="U16" s="155">
        <v>1946.8349999999998</v>
      </c>
      <c r="V16" s="108"/>
      <c r="W16" s="138">
        <v>1539</v>
      </c>
      <c r="X16" s="108"/>
      <c r="Y16" s="110">
        <f t="shared" si="5"/>
        <v>0.93573264781491006</v>
      </c>
    </row>
    <row r="17" spans="3:25" s="110" customFormat="1" ht="16.899999999999999" customHeight="1" x14ac:dyDescent="0.25">
      <c r="C17" s="114" t="s">
        <v>492</v>
      </c>
      <c r="D17" s="96">
        <f t="shared" si="0"/>
        <v>6000</v>
      </c>
      <c r="E17" s="122">
        <f t="shared" si="0"/>
        <v>4200</v>
      </c>
      <c r="F17" s="106"/>
      <c r="G17" s="60">
        <f t="shared" si="1"/>
        <v>5992</v>
      </c>
      <c r="H17" s="60">
        <f t="shared" si="1"/>
        <v>4194.3999999999996</v>
      </c>
      <c r="I17" s="106"/>
      <c r="J17" s="60">
        <f t="shared" si="2"/>
        <v>5992</v>
      </c>
      <c r="K17" s="60">
        <f t="shared" si="3"/>
        <v>4194.3999999999996</v>
      </c>
      <c r="L17" s="108"/>
      <c r="M17" s="267">
        <f t="shared" si="4"/>
        <v>2996</v>
      </c>
      <c r="N17" s="108"/>
      <c r="O17" s="244">
        <v>2140</v>
      </c>
      <c r="P17" s="108"/>
      <c r="Q17" s="211">
        <v>1500</v>
      </c>
      <c r="R17" s="108"/>
      <c r="S17" s="155">
        <v>1257.7388999999998</v>
      </c>
      <c r="T17" s="108"/>
      <c r="U17" s="155">
        <v>1257.7388999999998</v>
      </c>
      <c r="V17" s="108"/>
      <c r="W17" s="138">
        <v>994.26</v>
      </c>
      <c r="X17" s="108"/>
      <c r="Y17" s="110">
        <f t="shared" si="5"/>
        <v>1.9973333333333334</v>
      </c>
    </row>
    <row r="18" spans="3:25" s="110" customFormat="1" ht="16.899999999999999" customHeight="1" x14ac:dyDescent="0.25">
      <c r="C18" s="114" t="s">
        <v>424</v>
      </c>
      <c r="D18" s="96">
        <f t="shared" si="0"/>
        <v>9990</v>
      </c>
      <c r="E18" s="122">
        <f t="shared" si="0"/>
        <v>6990</v>
      </c>
      <c r="F18" s="106"/>
      <c r="G18" s="60">
        <f t="shared" si="1"/>
        <v>9985.5</v>
      </c>
      <c r="H18" s="60">
        <f t="shared" si="1"/>
        <v>6989.8499999999995</v>
      </c>
      <c r="I18" s="106"/>
      <c r="J18" s="60">
        <f t="shared" si="2"/>
        <v>9985.5</v>
      </c>
      <c r="K18" s="60">
        <f t="shared" si="3"/>
        <v>6989.8499999999995</v>
      </c>
      <c r="L18" s="108"/>
      <c r="M18" s="267">
        <f t="shared" si="4"/>
        <v>4992.75</v>
      </c>
      <c r="N18" s="108"/>
      <c r="O18" s="244">
        <v>3566.25</v>
      </c>
      <c r="P18" s="108"/>
      <c r="Q18" s="210">
        <v>722.65</v>
      </c>
      <c r="R18" s="108"/>
      <c r="S18" s="155">
        <v>683.09999999999991</v>
      </c>
      <c r="T18" s="108"/>
      <c r="U18" s="155">
        <v>683.09999999999991</v>
      </c>
      <c r="V18" s="108"/>
      <c r="W18" s="138">
        <v>540</v>
      </c>
      <c r="X18" s="108"/>
      <c r="Y18" s="110">
        <f t="shared" si="5"/>
        <v>6.9089462395350445</v>
      </c>
    </row>
    <row r="19" spans="3:25" s="110" customFormat="1" ht="16.899999999999999" customHeight="1" x14ac:dyDescent="0.25">
      <c r="C19" s="114" t="s">
        <v>77</v>
      </c>
      <c r="D19" s="96">
        <f t="shared" si="0"/>
        <v>7420</v>
      </c>
      <c r="E19" s="122">
        <f t="shared" si="0"/>
        <v>5200</v>
      </c>
      <c r="F19" s="106"/>
      <c r="G19" s="60">
        <f t="shared" si="1"/>
        <v>7419.9999999999991</v>
      </c>
      <c r="H19" s="60">
        <f t="shared" si="1"/>
        <v>5193.9999999999991</v>
      </c>
      <c r="I19" s="106"/>
      <c r="J19" s="60">
        <f t="shared" si="2"/>
        <v>7419.9999999999991</v>
      </c>
      <c r="K19" s="60">
        <f t="shared" si="3"/>
        <v>5193.9999999999991</v>
      </c>
      <c r="L19" s="108"/>
      <c r="M19" s="267">
        <f t="shared" si="4"/>
        <v>3709.9999999999995</v>
      </c>
      <c r="N19" s="108"/>
      <c r="O19" s="244">
        <v>2650</v>
      </c>
      <c r="P19" s="108"/>
      <c r="Q19" s="210">
        <v>1587</v>
      </c>
      <c r="R19" s="108"/>
      <c r="S19" s="155">
        <v>1378.85</v>
      </c>
      <c r="T19" s="108"/>
      <c r="U19" s="155">
        <v>1378.85</v>
      </c>
      <c r="V19" s="108"/>
      <c r="W19" s="138">
        <v>1090</v>
      </c>
      <c r="X19" s="108"/>
      <c r="Y19" s="110">
        <f t="shared" si="5"/>
        <v>2.3377441713925644</v>
      </c>
    </row>
    <row r="20" spans="3:25" s="110" customFormat="1" ht="16.899999999999999" customHeight="1" x14ac:dyDescent="0.25">
      <c r="C20" s="114" t="s">
        <v>491</v>
      </c>
      <c r="D20" s="96">
        <f t="shared" si="0"/>
        <v>10630</v>
      </c>
      <c r="E20" s="122">
        <f t="shared" si="0"/>
        <v>7440</v>
      </c>
      <c r="F20" s="106"/>
      <c r="G20" s="60">
        <f t="shared" si="1"/>
        <v>10626</v>
      </c>
      <c r="H20" s="60">
        <f t="shared" si="1"/>
        <v>7438.2</v>
      </c>
      <c r="I20" s="106"/>
      <c r="J20" s="60">
        <f t="shared" si="2"/>
        <v>10626</v>
      </c>
      <c r="K20" s="60">
        <f t="shared" si="3"/>
        <v>7438.2</v>
      </c>
      <c r="L20" s="108"/>
      <c r="M20" s="267">
        <f t="shared" si="4"/>
        <v>5313</v>
      </c>
      <c r="N20" s="108"/>
      <c r="O20" s="244">
        <v>3795</v>
      </c>
      <c r="P20" s="108"/>
      <c r="Q20" s="210">
        <v>2064.98</v>
      </c>
      <c r="R20" s="108"/>
      <c r="S20" s="155">
        <v>1815.2749999999999</v>
      </c>
      <c r="T20" s="108"/>
      <c r="U20" s="155">
        <v>1815.2749999999999</v>
      </c>
      <c r="V20" s="108"/>
      <c r="W20" s="138">
        <v>1435</v>
      </c>
      <c r="X20" s="108"/>
      <c r="Y20" s="110">
        <f t="shared" si="5"/>
        <v>2.5729062751213085</v>
      </c>
    </row>
    <row r="21" spans="3:25" s="110" customFormat="1" ht="16.899999999999999" customHeight="1" x14ac:dyDescent="0.25">
      <c r="C21" s="114" t="s">
        <v>47</v>
      </c>
      <c r="D21" s="96">
        <f t="shared" si="0"/>
        <v>4600</v>
      </c>
      <c r="E21" s="122">
        <f t="shared" si="0"/>
        <v>3220</v>
      </c>
      <c r="F21" s="106"/>
      <c r="G21" s="60">
        <f t="shared" si="1"/>
        <v>4592</v>
      </c>
      <c r="H21" s="60">
        <f t="shared" si="1"/>
        <v>3214.3999999999996</v>
      </c>
      <c r="I21" s="106"/>
      <c r="J21" s="60">
        <f t="shared" si="2"/>
        <v>4592</v>
      </c>
      <c r="K21" s="60">
        <f t="shared" si="3"/>
        <v>3214.3999999999996</v>
      </c>
      <c r="L21" s="108"/>
      <c r="M21" s="267">
        <f t="shared" si="4"/>
        <v>2296</v>
      </c>
      <c r="N21" s="108"/>
      <c r="O21" s="244">
        <v>1640</v>
      </c>
      <c r="P21" s="108"/>
      <c r="Q21" s="210">
        <v>2162.0100000000002</v>
      </c>
      <c r="R21" s="108"/>
      <c r="S21" s="155">
        <v>1645.6005499999997</v>
      </c>
      <c r="T21" s="108"/>
      <c r="U21" s="155">
        <v>1645.6005499999997</v>
      </c>
      <c r="V21" s="108"/>
      <c r="W21" s="126">
        <v>1300.8699999999999</v>
      </c>
      <c r="X21" s="108"/>
      <c r="Y21" s="110">
        <f t="shared" si="5"/>
        <v>1.0619747364720791</v>
      </c>
    </row>
    <row r="22" spans="3:25" s="110" customFormat="1" ht="16.899999999999999" customHeight="1" x14ac:dyDescent="0.25">
      <c r="C22" s="114" t="s">
        <v>64</v>
      </c>
      <c r="D22" s="96">
        <f t="shared" si="0"/>
        <v>7800</v>
      </c>
      <c r="E22" s="122">
        <f t="shared" si="0"/>
        <v>5460</v>
      </c>
      <c r="F22" s="106"/>
      <c r="G22" s="60">
        <f t="shared" si="1"/>
        <v>7795.1159999999991</v>
      </c>
      <c r="H22" s="60">
        <f t="shared" si="1"/>
        <v>5456.5811999999987</v>
      </c>
      <c r="I22" s="106"/>
      <c r="J22" s="60">
        <f t="shared" si="2"/>
        <v>7795.1159999999991</v>
      </c>
      <c r="K22" s="60">
        <f t="shared" si="3"/>
        <v>5456.5811999999987</v>
      </c>
      <c r="L22" s="108"/>
      <c r="M22" s="267">
        <f t="shared" si="4"/>
        <v>3897.5579999999995</v>
      </c>
      <c r="N22" s="108"/>
      <c r="O22" s="244">
        <v>2783.97</v>
      </c>
      <c r="P22" s="108"/>
      <c r="Q22" s="210">
        <v>1225.18</v>
      </c>
      <c r="R22" s="108"/>
      <c r="S22" s="155">
        <v>1043.625</v>
      </c>
      <c r="T22" s="108"/>
      <c r="U22" s="155">
        <v>1043.625</v>
      </c>
      <c r="V22" s="108"/>
      <c r="W22" s="138">
        <v>825</v>
      </c>
      <c r="X22" s="108"/>
      <c r="Y22" s="110">
        <f t="shared" si="5"/>
        <v>3.1812125565223064</v>
      </c>
    </row>
    <row r="23" spans="3:25" s="110" customFormat="1" ht="16.899999999999999" customHeight="1" x14ac:dyDescent="0.25">
      <c r="C23" s="114" t="s">
        <v>65</v>
      </c>
      <c r="D23" s="96">
        <f t="shared" si="0"/>
        <v>13360</v>
      </c>
      <c r="E23" s="122">
        <f t="shared" si="0"/>
        <v>9350</v>
      </c>
      <c r="F23" s="106"/>
      <c r="G23" s="60">
        <f t="shared" si="1"/>
        <v>13353.395999999999</v>
      </c>
      <c r="H23" s="60">
        <f t="shared" si="1"/>
        <v>9347.377199999999</v>
      </c>
      <c r="I23" s="106"/>
      <c r="J23" s="60">
        <f t="shared" si="2"/>
        <v>13353.395999999999</v>
      </c>
      <c r="K23" s="60">
        <f t="shared" si="3"/>
        <v>9347.377199999999</v>
      </c>
      <c r="L23" s="108"/>
      <c r="M23" s="267">
        <f t="shared" si="4"/>
        <v>6676.6979999999994</v>
      </c>
      <c r="N23" s="108"/>
      <c r="O23" s="244">
        <v>4769.07</v>
      </c>
      <c r="P23" s="108"/>
      <c r="Q23" s="210">
        <v>1553.05</v>
      </c>
      <c r="R23" s="108"/>
      <c r="S23" s="155">
        <v>1043.625</v>
      </c>
      <c r="T23" s="108"/>
      <c r="U23" s="155">
        <v>1043.625</v>
      </c>
      <c r="V23" s="108"/>
      <c r="W23" s="138">
        <v>825</v>
      </c>
      <c r="X23" s="108"/>
      <c r="Y23" s="110">
        <f t="shared" si="5"/>
        <v>4.2990876018157813</v>
      </c>
    </row>
    <row r="24" spans="3:25" s="110" customFormat="1" ht="16.899999999999999" customHeight="1" x14ac:dyDescent="0.25">
      <c r="C24" s="114" t="s">
        <v>61</v>
      </c>
      <c r="D24" s="96">
        <f t="shared" si="0"/>
        <v>5550</v>
      </c>
      <c r="E24" s="122">
        <f t="shared" si="0"/>
        <v>3890</v>
      </c>
      <c r="F24" s="106"/>
      <c r="G24" s="60">
        <f t="shared" si="1"/>
        <v>5545.9319999999998</v>
      </c>
      <c r="H24" s="60">
        <f t="shared" si="1"/>
        <v>3882.1523999999995</v>
      </c>
      <c r="I24" s="106"/>
      <c r="J24" s="60">
        <f t="shared" si="2"/>
        <v>5545.9319999999998</v>
      </c>
      <c r="K24" s="60">
        <f t="shared" si="3"/>
        <v>3882.1523999999995</v>
      </c>
      <c r="L24" s="108"/>
      <c r="M24" s="267">
        <f t="shared" si="4"/>
        <v>2772.9659999999999</v>
      </c>
      <c r="N24" s="108"/>
      <c r="O24" s="244">
        <v>1980.69</v>
      </c>
      <c r="P24" s="108"/>
      <c r="Q24" s="210">
        <v>1581.81</v>
      </c>
      <c r="R24" s="108"/>
      <c r="S24" s="155">
        <v>1372.5249999999999</v>
      </c>
      <c r="T24" s="108"/>
      <c r="U24" s="155">
        <v>1372.5249999999999</v>
      </c>
      <c r="V24" s="108"/>
      <c r="W24" s="150">
        <v>1085</v>
      </c>
      <c r="X24" s="108"/>
      <c r="Y24" s="110">
        <f t="shared" si="5"/>
        <v>1.7530335501735355</v>
      </c>
    </row>
    <row r="25" spans="3:25" s="110" customFormat="1" ht="16.899999999999999" customHeight="1" x14ac:dyDescent="0.25">
      <c r="C25" s="114" t="s">
        <v>62</v>
      </c>
      <c r="D25" s="96">
        <f t="shared" si="0"/>
        <v>8580</v>
      </c>
      <c r="E25" s="122">
        <f t="shared" si="0"/>
        <v>6000</v>
      </c>
      <c r="F25" s="106"/>
      <c r="G25" s="60">
        <f t="shared" si="1"/>
        <v>8570.9959999999992</v>
      </c>
      <c r="H25" s="60">
        <f t="shared" si="1"/>
        <v>5999.6971999999987</v>
      </c>
      <c r="I25" s="106"/>
      <c r="J25" s="60">
        <f t="shared" si="2"/>
        <v>8570.9959999999992</v>
      </c>
      <c r="K25" s="60">
        <f t="shared" si="3"/>
        <v>5999.6971999999987</v>
      </c>
      <c r="L25" s="108"/>
      <c r="M25" s="267">
        <f t="shared" si="4"/>
        <v>4285.4979999999996</v>
      </c>
      <c r="N25" s="108"/>
      <c r="O25" s="244">
        <v>3061.07</v>
      </c>
      <c r="P25" s="108"/>
      <c r="Q25" s="210">
        <v>2450.35</v>
      </c>
      <c r="R25" s="108"/>
      <c r="S25" s="192">
        <v>1940</v>
      </c>
      <c r="T25" s="108"/>
      <c r="U25" s="155">
        <v>2131.5249999999996</v>
      </c>
      <c r="V25" s="108"/>
      <c r="W25" s="138">
        <v>1685</v>
      </c>
      <c r="X25" s="108"/>
      <c r="Y25" s="110">
        <f t="shared" si="5"/>
        <v>1.7489330095700613</v>
      </c>
    </row>
    <row r="26" spans="3:25" s="110" customFormat="1" ht="16.899999999999999" customHeight="1" x14ac:dyDescent="0.25">
      <c r="C26" s="114" t="s">
        <v>57</v>
      </c>
      <c r="D26" s="96">
        <f t="shared" si="0"/>
        <v>5300</v>
      </c>
      <c r="E26" s="122">
        <f t="shared" si="0"/>
        <v>3710</v>
      </c>
      <c r="F26" s="106"/>
      <c r="G26" s="60">
        <f t="shared" si="1"/>
        <v>5292</v>
      </c>
      <c r="H26" s="60">
        <f t="shared" si="1"/>
        <v>3704.3999999999996</v>
      </c>
      <c r="I26" s="106"/>
      <c r="J26" s="60">
        <f t="shared" si="2"/>
        <v>5292</v>
      </c>
      <c r="K26" s="60">
        <f t="shared" si="3"/>
        <v>3704.3999999999996</v>
      </c>
      <c r="L26" s="108"/>
      <c r="M26" s="267">
        <f t="shared" si="4"/>
        <v>2646</v>
      </c>
      <c r="N26" s="108"/>
      <c r="O26" s="244">
        <v>1890</v>
      </c>
      <c r="P26" s="108"/>
      <c r="Q26" s="210">
        <v>2043.11</v>
      </c>
      <c r="R26" s="108"/>
      <c r="S26" s="155">
        <v>1777.3249999999998</v>
      </c>
      <c r="T26" s="108"/>
      <c r="U26" s="155">
        <v>1777.3249999999998</v>
      </c>
      <c r="V26" s="108"/>
      <c r="W26" s="138">
        <v>1405</v>
      </c>
      <c r="X26" s="108"/>
      <c r="Y26" s="110">
        <f t="shared" si="5"/>
        <v>1.2950844545814959</v>
      </c>
    </row>
    <row r="27" spans="3:25" s="110" customFormat="1" ht="16.899999999999999" customHeight="1" x14ac:dyDescent="0.25">
      <c r="C27" s="114" t="s">
        <v>58</v>
      </c>
      <c r="D27" s="96">
        <f t="shared" si="0"/>
        <v>6860</v>
      </c>
      <c r="E27" s="122">
        <f t="shared" si="0"/>
        <v>4810</v>
      </c>
      <c r="F27" s="106"/>
      <c r="G27" s="60">
        <f t="shared" si="1"/>
        <v>6860</v>
      </c>
      <c r="H27" s="60">
        <f t="shared" si="1"/>
        <v>4802</v>
      </c>
      <c r="I27" s="106"/>
      <c r="J27" s="60">
        <f t="shared" si="2"/>
        <v>6860</v>
      </c>
      <c r="K27" s="60">
        <f t="shared" si="3"/>
        <v>4802</v>
      </c>
      <c r="L27" s="108"/>
      <c r="M27" s="267">
        <f t="shared" si="4"/>
        <v>3430</v>
      </c>
      <c r="N27" s="108"/>
      <c r="O27" s="244">
        <v>2450</v>
      </c>
      <c r="P27" s="108"/>
      <c r="Q27" s="210">
        <v>3492.45</v>
      </c>
      <c r="R27" s="108"/>
      <c r="S27" s="155">
        <v>3035.9999999999995</v>
      </c>
      <c r="T27" s="108"/>
      <c r="U27" s="155">
        <v>3035.9999999999995</v>
      </c>
      <c r="V27" s="108"/>
      <c r="W27" s="138">
        <v>2400</v>
      </c>
      <c r="X27" s="108"/>
      <c r="Y27" s="110">
        <f t="shared" si="5"/>
        <v>0.98211857005826864</v>
      </c>
    </row>
    <row r="28" spans="3:25" s="110" customFormat="1" ht="16.899999999999999" customHeight="1" x14ac:dyDescent="0.25">
      <c r="C28" s="114" t="s">
        <v>425</v>
      </c>
      <c r="D28" s="96">
        <f t="shared" si="0"/>
        <v>8190</v>
      </c>
      <c r="E28" s="122">
        <f t="shared" si="0"/>
        <v>5740</v>
      </c>
      <c r="F28" s="106"/>
      <c r="G28" s="60">
        <f t="shared" si="1"/>
        <v>8189.9999999999991</v>
      </c>
      <c r="H28" s="60">
        <f t="shared" si="1"/>
        <v>5732.9999999999991</v>
      </c>
      <c r="I28" s="106"/>
      <c r="J28" s="60">
        <f t="shared" si="2"/>
        <v>8189.9999999999991</v>
      </c>
      <c r="K28" s="60">
        <f t="shared" si="3"/>
        <v>5732.9999999999991</v>
      </c>
      <c r="L28" s="108"/>
      <c r="M28" s="267">
        <f t="shared" si="4"/>
        <v>4094.9999999999995</v>
      </c>
      <c r="N28" s="108"/>
      <c r="O28" s="244">
        <v>2925</v>
      </c>
      <c r="P28" s="108"/>
      <c r="Q28" s="210">
        <v>789.88</v>
      </c>
      <c r="R28" s="108"/>
      <c r="S28" s="155">
        <v>751.41</v>
      </c>
      <c r="T28" s="108"/>
      <c r="U28" s="155">
        <v>751.41</v>
      </c>
      <c r="V28" s="108"/>
      <c r="W28" s="138">
        <v>594</v>
      </c>
      <c r="X28" s="108"/>
      <c r="Y28" s="110">
        <f t="shared" si="5"/>
        <v>5.1843317972350222</v>
      </c>
    </row>
    <row r="29" spans="3:25" s="110" customFormat="1" ht="16.899999999999999" customHeight="1" x14ac:dyDescent="0.25">
      <c r="C29" s="114" t="s">
        <v>426</v>
      </c>
      <c r="D29" s="96">
        <f>MROUND(G29+4.7,10)</f>
        <v>2500</v>
      </c>
      <c r="E29" s="122">
        <f>MROUND(H29+4.7,10)</f>
        <v>1750</v>
      </c>
      <c r="F29" s="106"/>
      <c r="G29" s="60">
        <f>J29*1</f>
        <v>2492</v>
      </c>
      <c r="H29" s="60">
        <f>K29*1</f>
        <v>1744.3999999999999</v>
      </c>
      <c r="I29" s="106"/>
      <c r="J29" s="60">
        <f>M29*2</f>
        <v>2492</v>
      </c>
      <c r="K29" s="60">
        <f>M29*1.4</f>
        <v>1744.3999999999999</v>
      </c>
      <c r="L29" s="108"/>
      <c r="M29" s="267">
        <f t="shared" si="4"/>
        <v>1246</v>
      </c>
      <c r="N29" s="108"/>
      <c r="O29" s="244">
        <v>890</v>
      </c>
      <c r="P29" s="108"/>
      <c r="Q29" s="210">
        <v>690</v>
      </c>
      <c r="R29" s="108"/>
      <c r="S29" s="155">
        <v>600.875</v>
      </c>
      <c r="T29" s="108"/>
      <c r="U29" s="155">
        <v>600.875</v>
      </c>
      <c r="V29" s="108"/>
      <c r="W29" s="138">
        <v>475</v>
      </c>
      <c r="X29" s="108"/>
      <c r="Y29" s="110">
        <f t="shared" si="5"/>
        <v>1.8057971014492753</v>
      </c>
    </row>
    <row r="30" spans="3:25" s="110" customFormat="1" ht="16.899999999999999" customHeight="1" x14ac:dyDescent="0.25">
      <c r="C30" s="114" t="s">
        <v>427</v>
      </c>
      <c r="D30" s="96">
        <f t="shared" si="0"/>
        <v>3630</v>
      </c>
      <c r="E30" s="122">
        <f t="shared" si="0"/>
        <v>2540</v>
      </c>
      <c r="F30" s="106"/>
      <c r="G30" s="60">
        <f t="shared" si="1"/>
        <v>3625.9999999999995</v>
      </c>
      <c r="H30" s="60">
        <f t="shared" si="1"/>
        <v>2538.1999999999994</v>
      </c>
      <c r="I30" s="106"/>
      <c r="J30" s="60">
        <f t="shared" si="2"/>
        <v>3625.9999999999995</v>
      </c>
      <c r="K30" s="60">
        <f t="shared" si="3"/>
        <v>2538.1999999999994</v>
      </c>
      <c r="L30" s="108"/>
      <c r="M30" s="267">
        <f t="shared" si="4"/>
        <v>1812.9999999999998</v>
      </c>
      <c r="N30" s="108"/>
      <c r="O30" s="244">
        <v>1295</v>
      </c>
      <c r="P30" s="108"/>
      <c r="Q30" s="211">
        <v>1000</v>
      </c>
      <c r="R30" s="108"/>
      <c r="S30" s="155">
        <v>860.19999999999993</v>
      </c>
      <c r="T30" s="108"/>
      <c r="U30" s="155">
        <v>860.19999999999993</v>
      </c>
      <c r="V30" s="108"/>
      <c r="W30" s="138">
        <v>680</v>
      </c>
      <c r="X30" s="108"/>
      <c r="Y30" s="110">
        <f t="shared" si="5"/>
        <v>1.8129999999999997</v>
      </c>
    </row>
    <row r="31" spans="3:25" s="110" customFormat="1" ht="16.899999999999999" customHeight="1" x14ac:dyDescent="0.25">
      <c r="C31" s="114" t="s">
        <v>428</v>
      </c>
      <c r="D31" s="96">
        <f t="shared" si="0"/>
        <v>1170</v>
      </c>
      <c r="E31" s="122">
        <f t="shared" si="0"/>
        <v>820</v>
      </c>
      <c r="F31" s="106"/>
      <c r="G31" s="60">
        <f t="shared" si="1"/>
        <v>1162</v>
      </c>
      <c r="H31" s="60">
        <f t="shared" si="1"/>
        <v>813.4</v>
      </c>
      <c r="I31" s="106"/>
      <c r="J31" s="60">
        <f t="shared" si="2"/>
        <v>1162</v>
      </c>
      <c r="K31" s="60">
        <f t="shared" si="3"/>
        <v>813.4</v>
      </c>
      <c r="L31" s="108"/>
      <c r="M31" s="267">
        <f t="shared" si="4"/>
        <v>581</v>
      </c>
      <c r="N31" s="108"/>
      <c r="O31" s="244">
        <v>415</v>
      </c>
      <c r="P31" s="108"/>
      <c r="Q31" s="211">
        <v>1700</v>
      </c>
      <c r="R31" s="108"/>
      <c r="S31" s="155">
        <v>1423.125</v>
      </c>
      <c r="T31" s="108"/>
      <c r="U31" s="155">
        <v>1423.125</v>
      </c>
      <c r="V31" s="108"/>
      <c r="W31" s="138">
        <v>1125</v>
      </c>
      <c r="X31" s="108"/>
      <c r="Y31" s="110">
        <f t="shared" si="5"/>
        <v>0.34176470588235291</v>
      </c>
    </row>
    <row r="32" spans="3:25" s="110" customFormat="1" ht="16.899999999999999" customHeight="1" x14ac:dyDescent="0.25">
      <c r="C32" s="114" t="s">
        <v>429</v>
      </c>
      <c r="D32" s="96">
        <f t="shared" ref="D32:E51" si="6">MROUND(G32+4.7,10)</f>
        <v>3500</v>
      </c>
      <c r="E32" s="122">
        <f t="shared" si="6"/>
        <v>2450</v>
      </c>
      <c r="F32" s="106"/>
      <c r="G32" s="60">
        <f t="shared" si="1"/>
        <v>3500</v>
      </c>
      <c r="H32" s="60">
        <f t="shared" si="1"/>
        <v>2450</v>
      </c>
      <c r="I32" s="106"/>
      <c r="J32" s="60">
        <f t="shared" si="2"/>
        <v>3500</v>
      </c>
      <c r="K32" s="60">
        <f t="shared" si="3"/>
        <v>2450</v>
      </c>
      <c r="L32" s="108"/>
      <c r="M32" s="267">
        <f t="shared" si="4"/>
        <v>1750</v>
      </c>
      <c r="N32" s="108"/>
      <c r="O32" s="244">
        <v>1250</v>
      </c>
      <c r="P32" s="108"/>
      <c r="Q32" s="210">
        <v>621.22</v>
      </c>
      <c r="R32" s="108"/>
      <c r="S32" s="155">
        <v>537.625</v>
      </c>
      <c r="T32" s="108"/>
      <c r="U32" s="155">
        <v>537.625</v>
      </c>
      <c r="V32" s="108"/>
      <c r="W32" s="138">
        <v>425</v>
      </c>
      <c r="X32" s="108"/>
      <c r="Y32" s="110">
        <f t="shared" si="5"/>
        <v>2.8170374424519493</v>
      </c>
    </row>
    <row r="33" spans="3:25" s="110" customFormat="1" ht="16.899999999999999" customHeight="1" x14ac:dyDescent="0.25">
      <c r="C33" s="114" t="s">
        <v>430</v>
      </c>
      <c r="D33" s="96">
        <f t="shared" si="6"/>
        <v>7790</v>
      </c>
      <c r="E33" s="122">
        <f t="shared" si="6"/>
        <v>5450</v>
      </c>
      <c r="F33" s="106"/>
      <c r="G33" s="60">
        <f t="shared" si="1"/>
        <v>7783.9999999999991</v>
      </c>
      <c r="H33" s="60">
        <f t="shared" si="1"/>
        <v>5448.7999999999993</v>
      </c>
      <c r="I33" s="106"/>
      <c r="J33" s="60">
        <f t="shared" si="2"/>
        <v>7783.9999999999991</v>
      </c>
      <c r="K33" s="60">
        <f t="shared" si="3"/>
        <v>5448.7999999999993</v>
      </c>
      <c r="L33" s="108"/>
      <c r="M33" s="267">
        <f t="shared" si="4"/>
        <v>3891.9999999999995</v>
      </c>
      <c r="N33" s="108"/>
      <c r="O33" s="244">
        <v>2780</v>
      </c>
      <c r="P33" s="108"/>
      <c r="Q33" s="210">
        <v>914.57</v>
      </c>
      <c r="R33" s="108"/>
      <c r="S33" s="155">
        <v>796.94999999999993</v>
      </c>
      <c r="T33" s="108"/>
      <c r="U33" s="155">
        <v>796.94999999999993</v>
      </c>
      <c r="V33" s="108"/>
      <c r="W33" s="138">
        <v>630</v>
      </c>
      <c r="X33" s="108"/>
      <c r="Y33" s="110">
        <f t="shared" si="5"/>
        <v>4.2555517893654935</v>
      </c>
    </row>
    <row r="34" spans="3:25" s="110" customFormat="1" ht="16.899999999999999" customHeight="1" x14ac:dyDescent="0.25">
      <c r="C34" s="114" t="s">
        <v>431</v>
      </c>
      <c r="D34" s="96">
        <f t="shared" si="6"/>
        <v>31050</v>
      </c>
      <c r="E34" s="122">
        <f t="shared" si="6"/>
        <v>21740</v>
      </c>
      <c r="F34" s="106"/>
      <c r="G34" s="60">
        <f t="shared" si="1"/>
        <v>31046.063999999995</v>
      </c>
      <c r="H34" s="60">
        <f t="shared" si="1"/>
        <v>21732.244799999997</v>
      </c>
      <c r="I34" s="106"/>
      <c r="J34" s="60">
        <f t="shared" si="2"/>
        <v>31046.063999999995</v>
      </c>
      <c r="K34" s="60">
        <f t="shared" si="3"/>
        <v>21732.244799999997</v>
      </c>
      <c r="L34" s="108"/>
      <c r="M34" s="267">
        <f t="shared" si="4"/>
        <v>15523.031999999997</v>
      </c>
      <c r="N34" s="108"/>
      <c r="O34" s="244">
        <v>11087.88</v>
      </c>
      <c r="P34" s="108"/>
      <c r="Q34" s="210">
        <v>2093.73</v>
      </c>
      <c r="R34" s="108"/>
      <c r="S34" s="155">
        <v>1815.2749999999999</v>
      </c>
      <c r="T34" s="108"/>
      <c r="U34" s="155">
        <v>1815.2749999999999</v>
      </c>
      <c r="V34" s="108"/>
      <c r="W34" s="150">
        <v>1435</v>
      </c>
      <c r="X34" s="108"/>
      <c r="Y34" s="110">
        <f t="shared" si="5"/>
        <v>7.4140562536716752</v>
      </c>
    </row>
    <row r="35" spans="3:25" s="110" customFormat="1" ht="16.899999999999999" customHeight="1" x14ac:dyDescent="0.25">
      <c r="C35" s="114" t="s">
        <v>432</v>
      </c>
      <c r="D35" s="96">
        <f t="shared" si="6"/>
        <v>3790</v>
      </c>
      <c r="E35" s="122">
        <f t="shared" si="6"/>
        <v>2650</v>
      </c>
      <c r="F35" s="106"/>
      <c r="G35" s="60">
        <f t="shared" si="1"/>
        <v>3781.3159999999998</v>
      </c>
      <c r="H35" s="60">
        <f t="shared" si="1"/>
        <v>2646.9211999999998</v>
      </c>
      <c r="I35" s="106"/>
      <c r="J35" s="60">
        <f t="shared" si="2"/>
        <v>3781.3159999999998</v>
      </c>
      <c r="K35" s="60">
        <f t="shared" si="3"/>
        <v>2646.9211999999998</v>
      </c>
      <c r="L35" s="108"/>
      <c r="M35" s="267">
        <f t="shared" si="4"/>
        <v>1890.6579999999999</v>
      </c>
      <c r="N35" s="108"/>
      <c r="O35" s="244">
        <v>1350.47</v>
      </c>
      <c r="P35" s="108"/>
      <c r="Q35" s="210">
        <v>1478.26</v>
      </c>
      <c r="R35" s="108"/>
      <c r="S35" s="155">
        <v>1283.9749999999999</v>
      </c>
      <c r="T35" s="108"/>
      <c r="U35" s="155">
        <v>1283.9749999999999</v>
      </c>
      <c r="V35" s="108"/>
      <c r="W35" s="138">
        <v>1015</v>
      </c>
      <c r="X35" s="108"/>
      <c r="Y35" s="110">
        <f t="shared" si="5"/>
        <v>1.2789752817501656</v>
      </c>
    </row>
    <row r="36" spans="3:25" s="110" customFormat="1" ht="16.899999999999999" customHeight="1" x14ac:dyDescent="0.25">
      <c r="C36" s="114" t="s">
        <v>433</v>
      </c>
      <c r="D36" s="96">
        <f t="shared" si="6"/>
        <v>4150</v>
      </c>
      <c r="E36" s="122">
        <f t="shared" si="6"/>
        <v>2910</v>
      </c>
      <c r="F36" s="106"/>
      <c r="G36" s="60">
        <f t="shared" si="1"/>
        <v>4144</v>
      </c>
      <c r="H36" s="60">
        <f t="shared" si="1"/>
        <v>2900.7999999999997</v>
      </c>
      <c r="I36" s="106"/>
      <c r="J36" s="60">
        <f t="shared" si="2"/>
        <v>4144</v>
      </c>
      <c r="K36" s="60">
        <f t="shared" si="3"/>
        <v>2900.7999999999997</v>
      </c>
      <c r="L36" s="108"/>
      <c r="M36" s="267">
        <f t="shared" si="4"/>
        <v>2072</v>
      </c>
      <c r="N36" s="108"/>
      <c r="O36" s="244">
        <v>1480</v>
      </c>
      <c r="P36" s="108"/>
      <c r="Q36" s="211">
        <v>685</v>
      </c>
      <c r="R36" s="108"/>
      <c r="S36" s="155">
        <v>594.54999999999995</v>
      </c>
      <c r="T36" s="108"/>
      <c r="U36" s="155">
        <v>594.54999999999995</v>
      </c>
      <c r="V36" s="108"/>
      <c r="W36" s="138">
        <v>470</v>
      </c>
      <c r="X36" s="108"/>
      <c r="Y36" s="110">
        <f t="shared" si="5"/>
        <v>3.0248175182481751</v>
      </c>
    </row>
    <row r="37" spans="3:25" s="110" customFormat="1" ht="16.899999999999999" customHeight="1" x14ac:dyDescent="0.25">
      <c r="C37" s="114" t="s">
        <v>434</v>
      </c>
      <c r="D37" s="96">
        <f t="shared" si="6"/>
        <v>9900</v>
      </c>
      <c r="E37" s="122">
        <f t="shared" si="6"/>
        <v>6930</v>
      </c>
      <c r="F37" s="106"/>
      <c r="G37" s="60">
        <f t="shared" si="1"/>
        <v>9898</v>
      </c>
      <c r="H37" s="60">
        <f t="shared" si="1"/>
        <v>6928.5999999999995</v>
      </c>
      <c r="I37" s="106"/>
      <c r="J37" s="60">
        <f t="shared" si="2"/>
        <v>9898</v>
      </c>
      <c r="K37" s="60">
        <f t="shared" si="3"/>
        <v>6928.5999999999995</v>
      </c>
      <c r="L37" s="108"/>
      <c r="M37" s="267">
        <f t="shared" si="4"/>
        <v>4949</v>
      </c>
      <c r="N37" s="108"/>
      <c r="O37" s="244">
        <v>3535</v>
      </c>
      <c r="P37" s="108"/>
      <c r="Q37" s="227">
        <v>1462</v>
      </c>
      <c r="R37" s="108"/>
      <c r="S37" s="155">
        <v>1271.3249999999998</v>
      </c>
      <c r="T37" s="108"/>
      <c r="U37" s="155">
        <v>1271.3249999999998</v>
      </c>
      <c r="V37" s="108"/>
      <c r="W37" s="138">
        <v>1005</v>
      </c>
      <c r="X37" s="108"/>
      <c r="Y37" s="110">
        <f t="shared" si="5"/>
        <v>3.3850889192886457</v>
      </c>
    </row>
    <row r="38" spans="3:25" s="110" customFormat="1" ht="16.899999999999999" customHeight="1" x14ac:dyDescent="0.25">
      <c r="C38" s="114" t="s">
        <v>435</v>
      </c>
      <c r="D38" s="96">
        <f t="shared" si="6"/>
        <v>31990</v>
      </c>
      <c r="E38" s="122">
        <f t="shared" si="6"/>
        <v>22400</v>
      </c>
      <c r="F38" s="106"/>
      <c r="G38" s="60">
        <f t="shared" si="1"/>
        <v>31987.199999999997</v>
      </c>
      <c r="H38" s="60">
        <f t="shared" si="1"/>
        <v>22391.039999999997</v>
      </c>
      <c r="I38" s="106"/>
      <c r="J38" s="60">
        <f t="shared" si="2"/>
        <v>31987.199999999997</v>
      </c>
      <c r="K38" s="60">
        <f t="shared" si="3"/>
        <v>22391.039999999997</v>
      </c>
      <c r="L38" s="108"/>
      <c r="M38" s="267">
        <f t="shared" si="4"/>
        <v>15993.599999999999</v>
      </c>
      <c r="N38" s="108"/>
      <c r="O38" s="244">
        <v>11424</v>
      </c>
      <c r="P38" s="108"/>
      <c r="Q38" s="211">
        <v>1985</v>
      </c>
      <c r="R38" s="108"/>
      <c r="S38" s="155">
        <v>1726.7249999999999</v>
      </c>
      <c r="T38" s="108"/>
      <c r="U38" s="155">
        <v>1726.7249999999999</v>
      </c>
      <c r="V38" s="108"/>
      <c r="W38" s="138">
        <v>1365</v>
      </c>
      <c r="X38" s="108"/>
      <c r="Y38" s="110">
        <f t="shared" si="5"/>
        <v>8.0572292191435757</v>
      </c>
    </row>
    <row r="39" spans="3:25" s="110" customFormat="1" ht="16.899999999999999" customHeight="1" x14ac:dyDescent="0.25">
      <c r="C39" s="114" t="s">
        <v>436</v>
      </c>
      <c r="D39" s="96">
        <f t="shared" si="6"/>
        <v>5700</v>
      </c>
      <c r="E39" s="122">
        <f t="shared" si="6"/>
        <v>3990</v>
      </c>
      <c r="F39" s="106"/>
      <c r="G39" s="60">
        <f t="shared" si="1"/>
        <v>5698</v>
      </c>
      <c r="H39" s="60">
        <f t="shared" si="1"/>
        <v>3988.6</v>
      </c>
      <c r="I39" s="106"/>
      <c r="J39" s="60">
        <f t="shared" si="2"/>
        <v>5698</v>
      </c>
      <c r="K39" s="60">
        <f t="shared" si="3"/>
        <v>3988.6</v>
      </c>
      <c r="L39" s="108"/>
      <c r="M39" s="267">
        <f t="shared" si="4"/>
        <v>2849</v>
      </c>
      <c r="N39" s="108"/>
      <c r="O39" s="244">
        <v>2035</v>
      </c>
      <c r="P39" s="108"/>
      <c r="Q39" s="210">
        <v>678.73</v>
      </c>
      <c r="R39" s="108"/>
      <c r="S39" s="155">
        <v>580.63499999999999</v>
      </c>
      <c r="T39" s="108"/>
      <c r="U39" s="155">
        <v>580.63499999999999</v>
      </c>
      <c r="V39" s="108"/>
      <c r="W39" s="138">
        <v>459</v>
      </c>
      <c r="X39" s="108"/>
      <c r="Y39" s="110">
        <f t="shared" si="5"/>
        <v>4.1975454157028569</v>
      </c>
    </row>
    <row r="40" spans="3:25" s="110" customFormat="1" ht="16.899999999999999" customHeight="1" x14ac:dyDescent="0.25">
      <c r="C40" s="114" t="s">
        <v>247</v>
      </c>
      <c r="D40" s="96">
        <f t="shared" si="6"/>
        <v>5650</v>
      </c>
      <c r="E40" s="122">
        <f t="shared" si="6"/>
        <v>3960</v>
      </c>
      <c r="F40" s="106"/>
      <c r="G40" s="60">
        <f t="shared" si="1"/>
        <v>5643.9879999999994</v>
      </c>
      <c r="H40" s="60">
        <f t="shared" si="1"/>
        <v>3950.7915999999991</v>
      </c>
      <c r="I40" s="106"/>
      <c r="J40" s="60">
        <f t="shared" si="2"/>
        <v>5643.9879999999994</v>
      </c>
      <c r="K40" s="60">
        <f t="shared" si="3"/>
        <v>3950.7915999999991</v>
      </c>
      <c r="L40" s="108"/>
      <c r="M40" s="267">
        <f t="shared" si="4"/>
        <v>2821.9939999999997</v>
      </c>
      <c r="N40" s="108"/>
      <c r="O40" s="244">
        <v>2015.71</v>
      </c>
      <c r="P40" s="108"/>
      <c r="Q40" s="210">
        <v>2253.89</v>
      </c>
      <c r="R40" s="108"/>
      <c r="S40" s="155">
        <v>2218.81</v>
      </c>
      <c r="T40" s="108"/>
      <c r="U40" s="155">
        <v>2218.81</v>
      </c>
      <c r="V40" s="108"/>
      <c r="W40" s="138">
        <v>1754</v>
      </c>
      <c r="X40" s="108"/>
      <c r="Y40" s="110">
        <f t="shared" si="5"/>
        <v>1.2520548917649041</v>
      </c>
    </row>
    <row r="41" spans="3:25" s="110" customFormat="1" ht="16.899999999999999" customHeight="1" x14ac:dyDescent="0.25">
      <c r="C41" s="114" t="s">
        <v>248</v>
      </c>
      <c r="D41" s="96">
        <f t="shared" ref="D41:E45" si="7">MROUND(G41+4.7,10)</f>
        <v>7650</v>
      </c>
      <c r="E41" s="122">
        <f t="shared" si="7"/>
        <v>5360</v>
      </c>
      <c r="F41" s="106"/>
      <c r="G41" s="60">
        <f t="shared" ref="G41:H45" si="8">J41*1</f>
        <v>7646.6879999999992</v>
      </c>
      <c r="H41" s="60">
        <f t="shared" si="8"/>
        <v>5352.681599999999</v>
      </c>
      <c r="I41" s="106"/>
      <c r="J41" s="60">
        <f>M41*2</f>
        <v>7646.6879999999992</v>
      </c>
      <c r="K41" s="60">
        <f>M41*1.4</f>
        <v>5352.681599999999</v>
      </c>
      <c r="L41" s="108"/>
      <c r="M41" s="267">
        <f t="shared" si="4"/>
        <v>3823.3439999999996</v>
      </c>
      <c r="N41" s="108"/>
      <c r="O41" s="244">
        <v>2730.96</v>
      </c>
      <c r="P41" s="108"/>
      <c r="Q41" s="211">
        <v>1015</v>
      </c>
      <c r="R41" s="108"/>
      <c r="S41" s="155">
        <v>881.70499999999993</v>
      </c>
      <c r="T41" s="108"/>
      <c r="U41" s="155">
        <v>881.70499999999993</v>
      </c>
      <c r="V41" s="108"/>
      <c r="W41" s="138">
        <v>697</v>
      </c>
      <c r="X41" s="108"/>
      <c r="Y41" s="110">
        <f>M41/Q41</f>
        <v>3.7668413793103444</v>
      </c>
    </row>
    <row r="42" spans="3:25" s="110" customFormat="1" ht="16.899999999999999" customHeight="1" x14ac:dyDescent="0.25">
      <c r="C42" s="114" t="s">
        <v>437</v>
      </c>
      <c r="D42" s="96">
        <f t="shared" si="7"/>
        <v>4970</v>
      </c>
      <c r="E42" s="122">
        <f t="shared" si="7"/>
        <v>3480</v>
      </c>
      <c r="F42" s="106"/>
      <c r="G42" s="60">
        <f t="shared" si="8"/>
        <v>4960.5359999999991</v>
      </c>
      <c r="H42" s="60">
        <f t="shared" si="8"/>
        <v>3472.375199999999</v>
      </c>
      <c r="I42" s="106"/>
      <c r="J42" s="60">
        <f>M42*2</f>
        <v>4960.5359999999991</v>
      </c>
      <c r="K42" s="60">
        <f>M42*1.4</f>
        <v>3472.375199999999</v>
      </c>
      <c r="L42" s="108"/>
      <c r="M42" s="267">
        <f t="shared" si="4"/>
        <v>2480.2679999999996</v>
      </c>
      <c r="N42" s="108"/>
      <c r="O42" s="244">
        <v>1771.62</v>
      </c>
      <c r="P42" s="108"/>
      <c r="Q42" s="210">
        <v>414</v>
      </c>
      <c r="R42" s="108"/>
      <c r="S42" s="155">
        <v>360.52499999999998</v>
      </c>
      <c r="T42" s="108"/>
      <c r="U42" s="155">
        <v>360.52499999999998</v>
      </c>
      <c r="V42" s="108"/>
      <c r="W42" s="138">
        <v>285</v>
      </c>
      <c r="X42" s="108"/>
      <c r="Y42" s="110">
        <f>M42/Q42</f>
        <v>5.9909855072463758</v>
      </c>
    </row>
    <row r="43" spans="3:25" s="110" customFormat="1" ht="16.899999999999999" customHeight="1" x14ac:dyDescent="0.25">
      <c r="C43" s="114" t="s">
        <v>438</v>
      </c>
      <c r="D43" s="96">
        <f t="shared" si="7"/>
        <v>2430</v>
      </c>
      <c r="E43" s="122">
        <f t="shared" si="7"/>
        <v>1700</v>
      </c>
      <c r="F43" s="106"/>
      <c r="G43" s="60">
        <f t="shared" si="8"/>
        <v>2422</v>
      </c>
      <c r="H43" s="60">
        <f t="shared" si="8"/>
        <v>1695.3999999999999</v>
      </c>
      <c r="I43" s="106"/>
      <c r="J43" s="60">
        <f>M43*2</f>
        <v>2422</v>
      </c>
      <c r="K43" s="60">
        <f>M43*1.4</f>
        <v>1695.3999999999999</v>
      </c>
      <c r="L43" s="108"/>
      <c r="M43" s="267">
        <f t="shared" si="4"/>
        <v>1211</v>
      </c>
      <c r="N43" s="108"/>
      <c r="O43" s="244">
        <v>865</v>
      </c>
      <c r="P43" s="108"/>
      <c r="Q43" s="210">
        <v>1650.25</v>
      </c>
      <c r="R43" s="108"/>
      <c r="S43" s="155">
        <v>543.94999999999993</v>
      </c>
      <c r="T43" s="108"/>
      <c r="U43" s="155">
        <v>543.94999999999993</v>
      </c>
      <c r="V43" s="108"/>
      <c r="W43" s="126">
        <v>430</v>
      </c>
      <c r="X43" s="108"/>
      <c r="Y43" s="110">
        <f>M43/Q43</f>
        <v>0.73382820784729585</v>
      </c>
    </row>
    <row r="44" spans="3:25" s="110" customFormat="1" ht="16.899999999999999" customHeight="1" x14ac:dyDescent="0.25">
      <c r="C44" s="114" t="s">
        <v>439</v>
      </c>
      <c r="D44" s="96">
        <f t="shared" si="7"/>
        <v>3570</v>
      </c>
      <c r="E44" s="122">
        <f t="shared" si="7"/>
        <v>2500</v>
      </c>
      <c r="F44" s="106"/>
      <c r="G44" s="60">
        <f t="shared" si="8"/>
        <v>3570</v>
      </c>
      <c r="H44" s="60">
        <f t="shared" si="8"/>
        <v>2499</v>
      </c>
      <c r="I44" s="106"/>
      <c r="J44" s="60">
        <f>M44*2</f>
        <v>3570</v>
      </c>
      <c r="K44" s="60">
        <f>M44*1.4</f>
        <v>2499</v>
      </c>
      <c r="L44" s="108"/>
      <c r="M44" s="267">
        <f t="shared" si="4"/>
        <v>1785</v>
      </c>
      <c r="N44" s="108"/>
      <c r="O44" s="244">
        <v>1275</v>
      </c>
      <c r="P44" s="108"/>
      <c r="Q44" s="210">
        <v>8285.75</v>
      </c>
      <c r="R44" s="108"/>
      <c r="S44" s="155">
        <v>7204.1749999999993</v>
      </c>
      <c r="T44" s="108"/>
      <c r="U44" s="155">
        <v>7204.1749999999993</v>
      </c>
      <c r="V44" s="108"/>
      <c r="W44" s="138">
        <v>5695</v>
      </c>
      <c r="X44" s="108"/>
      <c r="Y44" s="110">
        <f>M44/Q44</f>
        <v>0.21543010590471592</v>
      </c>
    </row>
    <row r="45" spans="3:25" s="110" customFormat="1" ht="16.899999999999999" customHeight="1" x14ac:dyDescent="0.25">
      <c r="C45" s="114" t="s">
        <v>440</v>
      </c>
      <c r="D45" s="96">
        <f t="shared" si="7"/>
        <v>2440</v>
      </c>
      <c r="E45" s="122">
        <f t="shared" si="7"/>
        <v>1710</v>
      </c>
      <c r="F45" s="106"/>
      <c r="G45" s="60">
        <f t="shared" si="8"/>
        <v>2436</v>
      </c>
      <c r="H45" s="60">
        <f t="shared" si="8"/>
        <v>1705.1999999999998</v>
      </c>
      <c r="I45" s="106"/>
      <c r="J45" s="60">
        <f>M45*2</f>
        <v>2436</v>
      </c>
      <c r="K45" s="60">
        <f>M45*1.4</f>
        <v>1705.1999999999998</v>
      </c>
      <c r="L45" s="108"/>
      <c r="M45" s="267">
        <f t="shared" si="4"/>
        <v>1218</v>
      </c>
      <c r="N45" s="108"/>
      <c r="O45" s="244">
        <v>870</v>
      </c>
      <c r="P45" s="108"/>
      <c r="Q45" s="211">
        <v>690</v>
      </c>
      <c r="R45" s="108"/>
      <c r="S45" s="155">
        <v>600.875</v>
      </c>
      <c r="T45" s="108"/>
      <c r="U45" s="155">
        <v>600.875</v>
      </c>
      <c r="V45" s="108"/>
      <c r="W45" s="138">
        <v>475</v>
      </c>
      <c r="X45" s="108"/>
      <c r="Y45" s="110">
        <f>M45/Q45</f>
        <v>1.7652173913043478</v>
      </c>
    </row>
    <row r="46" spans="3:25" s="110" customFormat="1" ht="16.899999999999999" customHeight="1" x14ac:dyDescent="0.25">
      <c r="C46" s="114" t="s">
        <v>441</v>
      </c>
      <c r="D46" s="96">
        <f t="shared" si="6"/>
        <v>1490</v>
      </c>
      <c r="E46" s="122">
        <f t="shared" si="6"/>
        <v>1040</v>
      </c>
      <c r="F46" s="106"/>
      <c r="G46" s="60">
        <f t="shared" si="1"/>
        <v>1484</v>
      </c>
      <c r="H46" s="60">
        <f t="shared" si="1"/>
        <v>1038.8</v>
      </c>
      <c r="I46" s="106"/>
      <c r="J46" s="60">
        <f t="shared" si="2"/>
        <v>1484</v>
      </c>
      <c r="K46" s="60">
        <f t="shared" si="3"/>
        <v>1038.8</v>
      </c>
      <c r="L46" s="108"/>
      <c r="M46" s="267">
        <f t="shared" si="4"/>
        <v>742</v>
      </c>
      <c r="N46" s="108"/>
      <c r="O46" s="244">
        <v>530</v>
      </c>
      <c r="P46" s="108"/>
      <c r="Q46" s="211">
        <v>1015</v>
      </c>
      <c r="R46" s="108"/>
      <c r="S46" s="155">
        <v>881.70499999999993</v>
      </c>
      <c r="T46" s="108"/>
      <c r="U46" s="155">
        <v>881.70499999999993</v>
      </c>
      <c r="V46" s="108"/>
      <c r="W46" s="138">
        <v>697</v>
      </c>
      <c r="X46" s="108"/>
      <c r="Y46" s="110">
        <f t="shared" si="5"/>
        <v>0.73103448275862071</v>
      </c>
    </row>
    <row r="47" spans="3:25" s="110" customFormat="1" ht="16.899999999999999" customHeight="1" x14ac:dyDescent="0.25">
      <c r="C47" s="114" t="s">
        <v>442</v>
      </c>
      <c r="D47" s="96">
        <f>MROUND(G47+4.7,10)</f>
        <v>5580</v>
      </c>
      <c r="E47" s="122">
        <f>MROUND(H47+4.7,10)</f>
        <v>3910</v>
      </c>
      <c r="F47" s="106"/>
      <c r="G47" s="60">
        <f>J47*1</f>
        <v>5572</v>
      </c>
      <c r="H47" s="60">
        <f>K47*1</f>
        <v>3900.3999999999996</v>
      </c>
      <c r="I47" s="106"/>
      <c r="J47" s="60">
        <f>M47*2</f>
        <v>5572</v>
      </c>
      <c r="K47" s="60">
        <f>M47*1.4</f>
        <v>3900.3999999999996</v>
      </c>
      <c r="L47" s="108"/>
      <c r="M47" s="267">
        <f t="shared" si="4"/>
        <v>2786</v>
      </c>
      <c r="N47" s="108"/>
      <c r="O47" s="244">
        <v>1990</v>
      </c>
      <c r="P47" s="108"/>
      <c r="Q47" s="210">
        <v>414</v>
      </c>
      <c r="R47" s="108"/>
      <c r="S47" s="155">
        <v>360.52499999999998</v>
      </c>
      <c r="T47" s="108"/>
      <c r="U47" s="155">
        <v>360.52499999999998</v>
      </c>
      <c r="V47" s="108"/>
      <c r="W47" s="138">
        <v>285</v>
      </c>
      <c r="X47" s="108"/>
      <c r="Y47" s="110">
        <f t="shared" si="5"/>
        <v>6.7294685990338161</v>
      </c>
    </row>
    <row r="48" spans="3:25" s="110" customFormat="1" ht="16.899999999999999" customHeight="1" x14ac:dyDescent="0.25">
      <c r="C48" s="114" t="s">
        <v>443</v>
      </c>
      <c r="D48" s="96">
        <f t="shared" si="6"/>
        <v>27860</v>
      </c>
      <c r="E48" s="122">
        <f t="shared" si="6"/>
        <v>19510</v>
      </c>
      <c r="F48" s="106"/>
      <c r="G48" s="60">
        <f>J48*1</f>
        <v>27860</v>
      </c>
      <c r="H48" s="60">
        <f>K48*1</f>
        <v>19502</v>
      </c>
      <c r="I48" s="106"/>
      <c r="J48" s="60">
        <f t="shared" si="2"/>
        <v>27860</v>
      </c>
      <c r="K48" s="60">
        <f t="shared" si="3"/>
        <v>19502</v>
      </c>
      <c r="L48" s="108"/>
      <c r="M48" s="267">
        <f t="shared" si="4"/>
        <v>13930</v>
      </c>
      <c r="N48" s="108"/>
      <c r="O48" s="244">
        <v>9950</v>
      </c>
      <c r="P48" s="108"/>
      <c r="Q48" s="210">
        <v>1650.25</v>
      </c>
      <c r="R48" s="108"/>
      <c r="S48" s="155">
        <v>543.94999999999993</v>
      </c>
      <c r="T48" s="108"/>
      <c r="U48" s="155">
        <v>543.94999999999993</v>
      </c>
      <c r="V48" s="108"/>
      <c r="W48" s="126">
        <v>430</v>
      </c>
      <c r="X48" s="108"/>
      <c r="Y48" s="110">
        <f t="shared" si="5"/>
        <v>8.4411452810180272</v>
      </c>
    </row>
    <row r="49" spans="3:25" s="110" customFormat="1" ht="16.899999999999999" customHeight="1" x14ac:dyDescent="0.25">
      <c r="C49" s="114" t="s">
        <v>444</v>
      </c>
      <c r="D49" s="96">
        <f t="shared" si="6"/>
        <v>2610</v>
      </c>
      <c r="E49" s="122">
        <f t="shared" si="6"/>
        <v>1830</v>
      </c>
      <c r="F49" s="106"/>
      <c r="G49" s="60">
        <f t="shared" si="1"/>
        <v>2604.924</v>
      </c>
      <c r="H49" s="60">
        <f t="shared" si="1"/>
        <v>1823.4467999999999</v>
      </c>
      <c r="I49" s="106"/>
      <c r="J49" s="60">
        <f t="shared" si="2"/>
        <v>2604.924</v>
      </c>
      <c r="K49" s="60">
        <f t="shared" si="3"/>
        <v>1823.4467999999999</v>
      </c>
      <c r="L49" s="108"/>
      <c r="M49" s="267">
        <f t="shared" si="4"/>
        <v>1302.462</v>
      </c>
      <c r="N49" s="108"/>
      <c r="O49" s="244">
        <v>930.33</v>
      </c>
      <c r="P49" s="108"/>
      <c r="Q49" s="210">
        <v>8285.75</v>
      </c>
      <c r="R49" s="108"/>
      <c r="S49" s="155">
        <v>7204.1749999999993</v>
      </c>
      <c r="T49" s="108"/>
      <c r="U49" s="155">
        <v>7204.1749999999993</v>
      </c>
      <c r="V49" s="108"/>
      <c r="W49" s="138">
        <v>5695</v>
      </c>
      <c r="X49" s="108"/>
      <c r="Y49" s="110">
        <f t="shared" si="5"/>
        <v>0.15719301209908579</v>
      </c>
    </row>
    <row r="50" spans="3:25" s="110" customFormat="1" ht="16.899999999999999" customHeight="1" x14ac:dyDescent="0.25">
      <c r="C50" s="114" t="s">
        <v>445</v>
      </c>
      <c r="D50" s="96">
        <f>MROUND(G50+4.7,10)</f>
        <v>2920</v>
      </c>
      <c r="E50" s="122">
        <f>MROUND(H50+4.7,10)</f>
        <v>2040</v>
      </c>
      <c r="F50" s="106"/>
      <c r="G50" s="60">
        <f>J50*1</f>
        <v>2912</v>
      </c>
      <c r="H50" s="60">
        <f>K50*1</f>
        <v>2038.3999999999999</v>
      </c>
      <c r="I50" s="106"/>
      <c r="J50" s="60">
        <f>M50*2</f>
        <v>2912</v>
      </c>
      <c r="K50" s="60">
        <f>M50*1.4</f>
        <v>2038.3999999999999</v>
      </c>
      <c r="L50" s="108"/>
      <c r="M50" s="267">
        <f t="shared" si="4"/>
        <v>1456</v>
      </c>
      <c r="N50" s="108"/>
      <c r="O50" s="244">
        <v>1040</v>
      </c>
      <c r="P50" s="108"/>
      <c r="Q50" s="211">
        <v>690</v>
      </c>
      <c r="R50" s="108"/>
      <c r="S50" s="155">
        <v>600.875</v>
      </c>
      <c r="T50" s="108"/>
      <c r="U50" s="155">
        <v>600.875</v>
      </c>
      <c r="V50" s="108"/>
      <c r="W50" s="138">
        <v>475</v>
      </c>
      <c r="X50" s="108"/>
      <c r="Y50" s="110">
        <f>M50/Q50</f>
        <v>2.1101449275362318</v>
      </c>
    </row>
    <row r="51" spans="3:25" s="110" customFormat="1" ht="16.899999999999999" customHeight="1" x14ac:dyDescent="0.25">
      <c r="C51" s="114" t="s">
        <v>494</v>
      </c>
      <c r="D51" s="96">
        <f t="shared" si="6"/>
        <v>2240</v>
      </c>
      <c r="E51" s="122">
        <f t="shared" si="6"/>
        <v>1570</v>
      </c>
      <c r="F51" s="106"/>
      <c r="G51" s="60">
        <f>J51*1</f>
        <v>2240</v>
      </c>
      <c r="H51" s="60">
        <f>K51*1</f>
        <v>1568</v>
      </c>
      <c r="I51" s="106"/>
      <c r="J51" s="60">
        <f t="shared" si="2"/>
        <v>2240</v>
      </c>
      <c r="K51" s="60">
        <f t="shared" si="3"/>
        <v>1568</v>
      </c>
      <c r="L51" s="108"/>
      <c r="M51" s="267">
        <f t="shared" si="4"/>
        <v>1120</v>
      </c>
      <c r="N51" s="108"/>
      <c r="O51" s="244">
        <v>800</v>
      </c>
      <c r="P51" s="108"/>
      <c r="Q51" s="211">
        <v>690</v>
      </c>
      <c r="R51" s="108"/>
      <c r="S51" s="155">
        <v>600.875</v>
      </c>
      <c r="T51" s="108"/>
      <c r="U51" s="155">
        <v>600.875</v>
      </c>
      <c r="V51" s="108"/>
      <c r="W51" s="138">
        <v>475</v>
      </c>
      <c r="X51" s="108"/>
      <c r="Y51" s="110">
        <f t="shared" si="5"/>
        <v>1.6231884057971016</v>
      </c>
    </row>
  </sheetData>
  <mergeCells count="1">
    <mergeCell ref="C5:E5"/>
  </mergeCells>
  <printOptions horizontalCentered="1"/>
  <pageMargins left="0.70866141732283472" right="0.70866141732283472" top="0.35433070866141736" bottom="0.35433070866141736" header="0.11811023622047245" footer="0.11811023622047245"/>
  <pageSetup fitToWidth="0" orientation="portrait" r:id="rId1"/>
  <headerFooter>
    <oddHeader>&amp;LGLACOXAN&amp;R"El Origen"</oddHeader>
    <oddFooter>&amp;L&amp;P&amp;R&amp;D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5" tint="0.39997558519241921"/>
    <pageSetUpPr fitToPage="1"/>
  </sheetPr>
  <dimension ref="B1:AG51"/>
  <sheetViews>
    <sheetView workbookViewId="0">
      <selection activeCell="D1" sqref="D1:D1048576"/>
    </sheetView>
  </sheetViews>
  <sheetFormatPr baseColWidth="10" defaultColWidth="11.5703125" defaultRowHeight="16.899999999999999" customHeight="1" x14ac:dyDescent="0.25"/>
  <cols>
    <col min="1" max="1" width="5.85546875" style="104" customWidth="1"/>
    <col min="2" max="2" width="7.5703125" style="104" customWidth="1"/>
    <col min="3" max="3" width="53.85546875" style="104" customWidth="1"/>
    <col min="4" max="4" width="14.7109375" style="117" customWidth="1"/>
    <col min="5" max="5" width="14.7109375" style="120" customWidth="1"/>
    <col min="6" max="6" width="2.7109375" style="104" customWidth="1"/>
    <col min="7" max="8" width="15.7109375" style="64" hidden="1" customWidth="1"/>
    <col min="9" max="9" width="2.7109375" style="104" hidden="1" customWidth="1"/>
    <col min="10" max="11" width="15.7109375" style="64" hidden="1" customWidth="1"/>
    <col min="12" max="12" width="2.7109375" style="104" hidden="1" customWidth="1"/>
    <col min="13" max="13" width="15.7109375" style="269" customWidth="1"/>
    <col min="14" max="14" width="2.7109375" style="104" customWidth="1"/>
    <col min="15" max="16" width="15.7109375" style="64" hidden="1" customWidth="1"/>
    <col min="17" max="17" width="2.7109375" style="104" hidden="1" customWidth="1"/>
    <col min="18" max="19" width="15.7109375" style="64" hidden="1" customWidth="1"/>
    <col min="20" max="20" width="2.7109375" style="104" hidden="1" customWidth="1"/>
    <col min="21" max="21" width="15.7109375" style="262" customWidth="1"/>
    <col min="22" max="22" width="2.7109375" style="104" customWidth="1"/>
    <col min="23" max="23" width="15.7109375" style="245" hidden="1" customWidth="1"/>
    <col min="24" max="24" width="2.7109375" style="104" hidden="1" customWidth="1"/>
    <col min="25" max="25" width="15.140625" style="204" hidden="1" customWidth="1"/>
    <col min="26" max="26" width="3.7109375" style="104" hidden="1" customWidth="1"/>
    <col min="27" max="27" width="15.140625" style="156" hidden="1" customWidth="1"/>
    <col min="28" max="28" width="3.7109375" style="104" hidden="1" customWidth="1"/>
    <col min="29" max="29" width="15.140625" style="156" hidden="1" customWidth="1"/>
    <col min="30" max="30" width="3.7109375" style="104" hidden="1" customWidth="1"/>
    <col min="31" max="31" width="13.140625" style="117" hidden="1" customWidth="1"/>
    <col min="32" max="32" width="3.7109375" style="104" hidden="1" customWidth="1"/>
    <col min="33" max="35" width="11.5703125" style="104" customWidth="1"/>
    <col min="36" max="16384" width="11.5703125" style="104"/>
  </cols>
  <sheetData>
    <row r="1" spans="2:33" ht="16.899999999999999" customHeight="1" x14ac:dyDescent="0.25">
      <c r="U1" s="262" t="s">
        <v>495</v>
      </c>
      <c r="W1" s="245" t="s">
        <v>415</v>
      </c>
      <c r="Y1" s="204" t="s">
        <v>376</v>
      </c>
      <c r="AA1" s="156" t="s">
        <v>358</v>
      </c>
    </row>
    <row r="2" spans="2:33" ht="16.899999999999999" customHeight="1" x14ac:dyDescent="0.25">
      <c r="C2" s="105" t="s">
        <v>209</v>
      </c>
      <c r="D2" s="115"/>
      <c r="E2" s="118"/>
      <c r="F2" s="106"/>
      <c r="G2" s="56" t="s">
        <v>181</v>
      </c>
      <c r="H2" s="56">
        <v>0.2</v>
      </c>
      <c r="I2" s="108"/>
      <c r="J2" s="61"/>
      <c r="K2" s="61"/>
      <c r="L2" s="108"/>
      <c r="M2" s="270">
        <v>45295</v>
      </c>
      <c r="N2" s="106"/>
      <c r="O2" s="56" t="s">
        <v>181</v>
      </c>
      <c r="P2" s="56">
        <v>0.2</v>
      </c>
      <c r="Q2" s="108"/>
      <c r="R2" s="61"/>
      <c r="S2" s="61"/>
      <c r="T2" s="108"/>
      <c r="U2" s="263">
        <v>45274</v>
      </c>
      <c r="V2" s="108"/>
      <c r="W2" s="246">
        <v>45268</v>
      </c>
      <c r="X2" s="108"/>
      <c r="Y2" s="205">
        <v>45228</v>
      </c>
      <c r="Z2" s="108"/>
      <c r="AA2" s="193">
        <v>45200</v>
      </c>
      <c r="AB2" s="108"/>
      <c r="AC2" s="151">
        <v>45167</v>
      </c>
      <c r="AD2" s="108"/>
      <c r="AE2" s="123"/>
    </row>
    <row r="3" spans="2:33" ht="16.899999999999999" customHeight="1" x14ac:dyDescent="0.25">
      <c r="C3" s="110"/>
      <c r="D3" s="116"/>
      <c r="E3" s="119"/>
      <c r="F3" s="106"/>
      <c r="G3" s="57" t="s">
        <v>39</v>
      </c>
      <c r="H3" s="57" t="s">
        <v>173</v>
      </c>
      <c r="I3" s="112"/>
      <c r="J3" s="57" t="s">
        <v>39</v>
      </c>
      <c r="K3" s="57" t="s">
        <v>173</v>
      </c>
      <c r="L3" s="112"/>
      <c r="M3" s="271" t="s">
        <v>499</v>
      </c>
      <c r="N3" s="106"/>
      <c r="O3" s="57" t="s">
        <v>39</v>
      </c>
      <c r="P3" s="57" t="s">
        <v>173</v>
      </c>
      <c r="Q3" s="112"/>
      <c r="R3" s="57" t="s">
        <v>39</v>
      </c>
      <c r="S3" s="57" t="s">
        <v>173</v>
      </c>
      <c r="T3" s="112"/>
      <c r="U3" s="264"/>
      <c r="V3" s="112"/>
      <c r="W3" s="247" t="s">
        <v>174</v>
      </c>
      <c r="X3" s="112"/>
      <c r="Y3" s="206" t="s">
        <v>174</v>
      </c>
      <c r="Z3" s="112"/>
      <c r="AA3" s="152" t="s">
        <v>174</v>
      </c>
      <c r="AB3" s="112"/>
      <c r="AC3" s="152" t="s">
        <v>174</v>
      </c>
      <c r="AD3" s="112"/>
      <c r="AE3" s="124" t="s">
        <v>174</v>
      </c>
    </row>
    <row r="4" spans="2:33" ht="16.899999999999999" customHeight="1" thickBot="1" x14ac:dyDescent="0.3">
      <c r="M4" s="272"/>
      <c r="U4" s="265" t="s">
        <v>496</v>
      </c>
      <c r="W4" s="248"/>
      <c r="Y4" s="207">
        <v>26.5</v>
      </c>
      <c r="AA4" s="157">
        <v>26.5</v>
      </c>
      <c r="AC4" s="157">
        <v>26.5</v>
      </c>
    </row>
    <row r="5" spans="2:33" s="110" customFormat="1" ht="16.899999999999999" customHeight="1" thickBot="1" x14ac:dyDescent="0.3">
      <c r="B5" s="110">
        <v>1266</v>
      </c>
      <c r="C5" s="572" t="s">
        <v>38</v>
      </c>
      <c r="D5" s="573"/>
      <c r="E5" s="574"/>
      <c r="F5" s="106"/>
      <c r="G5" s="60">
        <v>1</v>
      </c>
      <c r="H5" s="60">
        <v>1</v>
      </c>
      <c r="I5" s="106"/>
      <c r="J5" s="60">
        <v>2</v>
      </c>
      <c r="K5" s="60">
        <v>1.4</v>
      </c>
      <c r="L5" s="108"/>
      <c r="M5" s="273"/>
      <c r="N5" s="106"/>
      <c r="O5" s="60">
        <v>1</v>
      </c>
      <c r="P5" s="60">
        <v>1</v>
      </c>
      <c r="Q5" s="106"/>
      <c r="R5" s="60">
        <v>2</v>
      </c>
      <c r="S5" s="60">
        <v>1.4</v>
      </c>
      <c r="T5" s="108"/>
      <c r="U5" s="266"/>
      <c r="V5" s="108"/>
      <c r="W5" s="249"/>
      <c r="X5" s="108"/>
      <c r="Y5" s="208">
        <v>291023</v>
      </c>
      <c r="Z5" s="108"/>
      <c r="AA5" s="153" t="s">
        <v>358</v>
      </c>
      <c r="AB5" s="108"/>
      <c r="AC5" s="153"/>
      <c r="AD5" s="108"/>
      <c r="AE5" s="123"/>
      <c r="AF5" s="108"/>
    </row>
    <row r="6" spans="2:33" s="110" customFormat="1" ht="16.899999999999999" hidden="1" customHeight="1" x14ac:dyDescent="0.25">
      <c r="C6" s="82"/>
      <c r="D6" s="95"/>
      <c r="E6" s="121"/>
      <c r="G6" s="40"/>
      <c r="H6" s="40"/>
      <c r="J6" s="40"/>
      <c r="K6" s="40"/>
      <c r="L6" s="104"/>
      <c r="M6" s="273"/>
      <c r="O6" s="40"/>
      <c r="P6" s="40"/>
      <c r="R6" s="40"/>
      <c r="S6" s="40"/>
      <c r="T6" s="104"/>
      <c r="U6" s="266"/>
      <c r="V6" s="104"/>
      <c r="W6" s="250"/>
      <c r="X6" s="104"/>
      <c r="Y6" s="209"/>
      <c r="Z6" s="104"/>
      <c r="AA6" s="154"/>
      <c r="AB6" s="104"/>
      <c r="AC6" s="154"/>
      <c r="AD6" s="104"/>
      <c r="AE6" s="125"/>
      <c r="AF6" s="104"/>
    </row>
    <row r="7" spans="2:33" s="110" customFormat="1" ht="16.899999999999999" customHeight="1" x14ac:dyDescent="0.25">
      <c r="C7" s="114" t="s">
        <v>416</v>
      </c>
      <c r="D7" s="96">
        <f t="shared" ref="D7:E31" si="0">MROUND(G7+4.7,10)</f>
        <v>2290</v>
      </c>
      <c r="E7" s="122">
        <f t="shared" si="0"/>
        <v>1610</v>
      </c>
      <c r="F7" s="106"/>
      <c r="G7" s="60">
        <f>J7*1</f>
        <v>2288.5</v>
      </c>
      <c r="H7" s="60">
        <f>K7*1</f>
        <v>1601.9499999999998</v>
      </c>
      <c r="I7" s="106"/>
      <c r="J7" s="60">
        <f>M7*2</f>
        <v>2288.5</v>
      </c>
      <c r="K7" s="60">
        <f>M7*1.4</f>
        <v>1601.9499999999998</v>
      </c>
      <c r="L7" s="108"/>
      <c r="M7" s="274">
        <v>1144.25</v>
      </c>
      <c r="N7" s="106"/>
      <c r="O7" s="60">
        <f t="shared" ref="O7:P12" si="1">R7*1</f>
        <v>2226</v>
      </c>
      <c r="P7" s="60">
        <f t="shared" si="1"/>
        <v>1558.1999999999998</v>
      </c>
      <c r="Q7" s="106"/>
      <c r="R7" s="60">
        <f t="shared" ref="R7:R12" si="2">U7*2</f>
        <v>2226</v>
      </c>
      <c r="S7" s="60">
        <f t="shared" ref="S7:S12" si="3">U7*1.4</f>
        <v>1558.1999999999998</v>
      </c>
      <c r="T7" s="108"/>
      <c r="U7" s="267">
        <v>1113</v>
      </c>
      <c r="V7" s="108"/>
      <c r="W7" s="244">
        <v>795</v>
      </c>
      <c r="X7" s="108"/>
      <c r="Y7" s="210">
        <v>1771.62</v>
      </c>
      <c r="Z7" s="108"/>
      <c r="AA7" s="155">
        <v>1536.9749999999999</v>
      </c>
      <c r="AB7" s="108"/>
      <c r="AC7" s="155">
        <v>1536.9749999999999</v>
      </c>
      <c r="AD7" s="108"/>
      <c r="AE7" s="138">
        <v>1215</v>
      </c>
      <c r="AF7" s="108"/>
      <c r="AG7" s="110">
        <f>M7/U7</f>
        <v>1.0280772686433064</v>
      </c>
    </row>
    <row r="8" spans="2:33" s="110" customFormat="1" ht="16.899999999999999" customHeight="1" x14ac:dyDescent="0.25">
      <c r="C8" s="114" t="s">
        <v>417</v>
      </c>
      <c r="D8" s="96">
        <f t="shared" si="0"/>
        <v>3290</v>
      </c>
      <c r="E8" s="122">
        <f t="shared" si="0"/>
        <v>2310</v>
      </c>
      <c r="F8" s="106"/>
      <c r="G8" s="60">
        <f t="shared" ref="G8:H49" si="4">J8*1</f>
        <v>3288.9999999999995</v>
      </c>
      <c r="H8" s="60">
        <f t="shared" si="4"/>
        <v>2302.2999999999997</v>
      </c>
      <c r="I8" s="106"/>
      <c r="J8" s="60">
        <f t="shared" ref="J8:J51" si="5">M8*2</f>
        <v>3288.9999999999995</v>
      </c>
      <c r="K8" s="60">
        <f t="shared" ref="K8:K51" si="6">M8*1.4</f>
        <v>2302.2999999999997</v>
      </c>
      <c r="L8" s="108"/>
      <c r="M8" s="274">
        <v>1644.4999999999998</v>
      </c>
      <c r="N8" s="106"/>
      <c r="O8" s="60">
        <f t="shared" si="1"/>
        <v>3206</v>
      </c>
      <c r="P8" s="60">
        <f t="shared" si="1"/>
        <v>2244.1999999999998</v>
      </c>
      <c r="Q8" s="106"/>
      <c r="R8" s="60">
        <f t="shared" si="2"/>
        <v>3206</v>
      </c>
      <c r="S8" s="60">
        <f t="shared" si="3"/>
        <v>2244.1999999999998</v>
      </c>
      <c r="T8" s="108"/>
      <c r="U8" s="267">
        <v>1603</v>
      </c>
      <c r="V8" s="108"/>
      <c r="W8" s="244">
        <v>1145</v>
      </c>
      <c r="X8" s="108"/>
      <c r="Y8" s="210">
        <v>1553.05</v>
      </c>
      <c r="Z8" s="108"/>
      <c r="AA8" s="155">
        <v>1345.9599999999998</v>
      </c>
      <c r="AB8" s="108"/>
      <c r="AC8" s="155">
        <v>1345.9599999999998</v>
      </c>
      <c r="AD8" s="108"/>
      <c r="AE8" s="138">
        <v>1064</v>
      </c>
      <c r="AF8" s="108"/>
      <c r="AG8" s="110">
        <f t="shared" ref="AG8:AG51" si="7">M8/U8</f>
        <v>1.0258889582033686</v>
      </c>
    </row>
    <row r="9" spans="2:33" s="110" customFormat="1" ht="16.899999999999999" customHeight="1" x14ac:dyDescent="0.25">
      <c r="C9" s="114" t="s">
        <v>418</v>
      </c>
      <c r="D9" s="96">
        <f t="shared" si="0"/>
        <v>5430</v>
      </c>
      <c r="E9" s="122">
        <f t="shared" si="0"/>
        <v>3800</v>
      </c>
      <c r="F9" s="106"/>
      <c r="G9" s="60">
        <f t="shared" si="4"/>
        <v>5428</v>
      </c>
      <c r="H9" s="60">
        <f t="shared" si="4"/>
        <v>3799.6</v>
      </c>
      <c r="I9" s="106"/>
      <c r="J9" s="60">
        <f t="shared" si="5"/>
        <v>5428</v>
      </c>
      <c r="K9" s="60">
        <f t="shared" si="6"/>
        <v>3799.6</v>
      </c>
      <c r="L9" s="108"/>
      <c r="M9" s="274">
        <v>2714</v>
      </c>
      <c r="N9" s="106"/>
      <c r="O9" s="60">
        <f t="shared" si="1"/>
        <v>5292</v>
      </c>
      <c r="P9" s="60">
        <f t="shared" si="1"/>
        <v>3704.3999999999996</v>
      </c>
      <c r="Q9" s="106"/>
      <c r="R9" s="60">
        <f t="shared" si="2"/>
        <v>5292</v>
      </c>
      <c r="S9" s="60">
        <f t="shared" si="3"/>
        <v>3704.3999999999996</v>
      </c>
      <c r="T9" s="108"/>
      <c r="U9" s="267">
        <v>2646</v>
      </c>
      <c r="V9" s="108"/>
      <c r="W9" s="244">
        <v>1890</v>
      </c>
      <c r="X9" s="108"/>
      <c r="Y9" s="210">
        <v>2346.8200000000002</v>
      </c>
      <c r="Z9" s="108"/>
      <c r="AA9" s="155">
        <v>2036.6373499999997</v>
      </c>
      <c r="AB9" s="108"/>
      <c r="AC9" s="155">
        <v>2036.6373499999997</v>
      </c>
      <c r="AD9" s="108"/>
      <c r="AE9" s="138">
        <v>1609.99</v>
      </c>
      <c r="AF9" s="108"/>
      <c r="AG9" s="110">
        <f t="shared" si="7"/>
        <v>1.0256991685563115</v>
      </c>
    </row>
    <row r="10" spans="2:33" s="110" customFormat="1" ht="16.899999999999999" customHeight="1" x14ac:dyDescent="0.25">
      <c r="C10" s="114" t="s">
        <v>419</v>
      </c>
      <c r="D10" s="96">
        <f t="shared" si="0"/>
        <v>12600</v>
      </c>
      <c r="E10" s="122">
        <f t="shared" si="0"/>
        <v>8820</v>
      </c>
      <c r="F10" s="106"/>
      <c r="G10" s="60">
        <f t="shared" si="4"/>
        <v>12597.491</v>
      </c>
      <c r="H10" s="60">
        <f t="shared" si="4"/>
        <v>8818.2436999999991</v>
      </c>
      <c r="I10" s="106"/>
      <c r="J10" s="60">
        <f t="shared" si="5"/>
        <v>12597.491</v>
      </c>
      <c r="K10" s="60">
        <f t="shared" si="6"/>
        <v>8818.2436999999991</v>
      </c>
      <c r="L10" s="108"/>
      <c r="M10" s="274">
        <v>6298.7455</v>
      </c>
      <c r="N10" s="106"/>
      <c r="O10" s="60">
        <f t="shared" si="1"/>
        <v>10136</v>
      </c>
      <c r="P10" s="60">
        <f t="shared" si="1"/>
        <v>7095.2</v>
      </c>
      <c r="Q10" s="106"/>
      <c r="R10" s="60">
        <f t="shared" si="2"/>
        <v>10136</v>
      </c>
      <c r="S10" s="60">
        <f t="shared" si="3"/>
        <v>7095.2</v>
      </c>
      <c r="T10" s="108"/>
      <c r="U10" s="267">
        <v>5068</v>
      </c>
      <c r="V10" s="108"/>
      <c r="W10" s="244">
        <v>3620</v>
      </c>
      <c r="X10" s="108"/>
      <c r="Y10" s="210">
        <v>2249.04</v>
      </c>
      <c r="Z10" s="108"/>
      <c r="AA10" s="155">
        <v>1954.425</v>
      </c>
      <c r="AB10" s="108"/>
      <c r="AC10" s="155">
        <v>1954.425</v>
      </c>
      <c r="AD10" s="108"/>
      <c r="AE10" s="138">
        <v>1545</v>
      </c>
      <c r="AF10" s="108"/>
      <c r="AG10" s="110">
        <f t="shared" si="7"/>
        <v>1.2428463891081294</v>
      </c>
    </row>
    <row r="11" spans="2:33" s="110" customFormat="1" ht="16.899999999999999" customHeight="1" x14ac:dyDescent="0.25">
      <c r="C11" s="114" t="s">
        <v>420</v>
      </c>
      <c r="D11" s="96"/>
      <c r="E11" s="122"/>
      <c r="F11" s="106"/>
      <c r="G11" s="60">
        <f t="shared" si="4"/>
        <v>0</v>
      </c>
      <c r="H11" s="60">
        <f t="shared" si="4"/>
        <v>0</v>
      </c>
      <c r="I11" s="106"/>
      <c r="J11" s="60">
        <f t="shared" si="5"/>
        <v>0</v>
      </c>
      <c r="K11" s="60">
        <f t="shared" si="6"/>
        <v>0</v>
      </c>
      <c r="L11" s="108"/>
      <c r="M11" s="274"/>
      <c r="N11" s="106"/>
      <c r="O11" s="60">
        <f t="shared" si="1"/>
        <v>0</v>
      </c>
      <c r="P11" s="60">
        <f t="shared" si="1"/>
        <v>0</v>
      </c>
      <c r="Q11" s="106"/>
      <c r="R11" s="60">
        <f t="shared" si="2"/>
        <v>0</v>
      </c>
      <c r="S11" s="60">
        <f t="shared" si="3"/>
        <v>0</v>
      </c>
      <c r="T11" s="108"/>
      <c r="U11" s="267"/>
      <c r="V11" s="108"/>
      <c r="W11" s="244"/>
      <c r="X11" s="108"/>
      <c r="Y11" s="210">
        <v>1294.2</v>
      </c>
      <c r="Z11" s="108"/>
      <c r="AA11" s="155">
        <v>1106.875</v>
      </c>
      <c r="AB11" s="108"/>
      <c r="AC11" s="155">
        <v>1106.875</v>
      </c>
      <c r="AD11" s="108"/>
      <c r="AE11" s="138">
        <v>875</v>
      </c>
      <c r="AF11" s="108"/>
      <c r="AG11" s="110" t="e">
        <f t="shared" si="7"/>
        <v>#DIV/0!</v>
      </c>
    </row>
    <row r="12" spans="2:33" s="110" customFormat="1" ht="16.899999999999999" customHeight="1" x14ac:dyDescent="0.25">
      <c r="C12" s="114" t="s">
        <v>493</v>
      </c>
      <c r="D12" s="96">
        <f>MROUND(G12+4.7,10)</f>
        <v>8160</v>
      </c>
      <c r="E12" s="122">
        <f>MROUND(H12+4.7,10)</f>
        <v>5710</v>
      </c>
      <c r="F12" s="106"/>
      <c r="G12" s="60">
        <f>J12*1</f>
        <v>8156.351999999999</v>
      </c>
      <c r="H12" s="60">
        <f>K12*1</f>
        <v>5709.4463999999989</v>
      </c>
      <c r="I12" s="106"/>
      <c r="J12" s="60">
        <f>M12*2</f>
        <v>8156.351999999999</v>
      </c>
      <c r="K12" s="60">
        <f>M12*1.4</f>
        <v>5709.4463999999989</v>
      </c>
      <c r="L12" s="108"/>
      <c r="M12" s="274">
        <v>4078.1759999999995</v>
      </c>
      <c r="N12" s="106"/>
      <c r="O12" s="60">
        <f t="shared" si="1"/>
        <v>7632.6599999999989</v>
      </c>
      <c r="P12" s="60">
        <f t="shared" si="1"/>
        <v>5342.8619999999992</v>
      </c>
      <c r="Q12" s="106"/>
      <c r="R12" s="60">
        <f t="shared" si="2"/>
        <v>7632.6599999999989</v>
      </c>
      <c r="S12" s="60">
        <f t="shared" si="3"/>
        <v>5342.8619999999992</v>
      </c>
      <c r="T12" s="108"/>
      <c r="U12" s="267">
        <v>3816.3299999999995</v>
      </c>
      <c r="V12" s="108"/>
      <c r="W12" s="244">
        <v>2725.95</v>
      </c>
      <c r="X12" s="108"/>
      <c r="Y12" s="210">
        <v>661.03</v>
      </c>
      <c r="Z12" s="108"/>
      <c r="AA12" s="155">
        <v>537.625</v>
      </c>
      <c r="AB12" s="108"/>
      <c r="AC12" s="155">
        <v>537.625</v>
      </c>
      <c r="AD12" s="108"/>
      <c r="AE12" s="138">
        <v>425</v>
      </c>
      <c r="AF12" s="108"/>
      <c r="AG12" s="110">
        <f t="shared" si="7"/>
        <v>1.0686119911013985</v>
      </c>
    </row>
    <row r="13" spans="2:33" s="110" customFormat="1" ht="16.899999999999999" customHeight="1" x14ac:dyDescent="0.25">
      <c r="C13" s="114" t="s">
        <v>421</v>
      </c>
      <c r="D13" s="96">
        <f t="shared" si="0"/>
        <v>9280</v>
      </c>
      <c r="E13" s="122">
        <f t="shared" si="0"/>
        <v>6500</v>
      </c>
      <c r="F13" s="106"/>
      <c r="G13" s="60">
        <f t="shared" si="4"/>
        <v>9272.2429999999986</v>
      </c>
      <c r="H13" s="60">
        <f t="shared" si="4"/>
        <v>6490.570099999999</v>
      </c>
      <c r="I13" s="106"/>
      <c r="J13" s="60">
        <f t="shared" si="5"/>
        <v>9272.2429999999986</v>
      </c>
      <c r="K13" s="60">
        <f t="shared" si="6"/>
        <v>6490.570099999999</v>
      </c>
      <c r="L13" s="108"/>
      <c r="M13" s="274">
        <v>4636.1214999999993</v>
      </c>
      <c r="N13" s="106"/>
      <c r="O13" s="60">
        <f t="shared" ref="O13:O28" si="8">R13*1</f>
        <v>8683.0519999999997</v>
      </c>
      <c r="P13" s="60">
        <f t="shared" ref="P13:P28" si="9">S13*1</f>
        <v>6078.1363999999994</v>
      </c>
      <c r="Q13" s="106"/>
      <c r="R13" s="60">
        <f t="shared" ref="R13:R28" si="10">U13*2</f>
        <v>8683.0519999999997</v>
      </c>
      <c r="S13" s="60">
        <f t="shared" ref="S13:S28" si="11">U13*1.4</f>
        <v>6078.1363999999994</v>
      </c>
      <c r="T13" s="108"/>
      <c r="U13" s="267">
        <v>4341.5259999999998</v>
      </c>
      <c r="V13" s="108"/>
      <c r="W13" s="244">
        <v>3101.09</v>
      </c>
      <c r="X13" s="108"/>
      <c r="Y13" s="210">
        <v>974.74</v>
      </c>
      <c r="Z13" s="108"/>
      <c r="AA13" s="155">
        <v>796.94999999999993</v>
      </c>
      <c r="AB13" s="108"/>
      <c r="AC13" s="155">
        <v>796.94999999999993</v>
      </c>
      <c r="AD13" s="108"/>
      <c r="AE13" s="138">
        <v>630</v>
      </c>
      <c r="AF13" s="108"/>
      <c r="AG13" s="110">
        <f t="shared" si="7"/>
        <v>1.0678552886703891</v>
      </c>
    </row>
    <row r="14" spans="2:33" s="110" customFormat="1" ht="16.899999999999999" customHeight="1" x14ac:dyDescent="0.25">
      <c r="C14" s="114" t="s">
        <v>422</v>
      </c>
      <c r="D14" s="96">
        <f t="shared" si="0"/>
        <v>4650</v>
      </c>
      <c r="E14" s="122">
        <f t="shared" si="0"/>
        <v>3260</v>
      </c>
      <c r="F14" s="106"/>
      <c r="G14" s="60">
        <f t="shared" si="4"/>
        <v>4647.6329999999998</v>
      </c>
      <c r="H14" s="60">
        <f t="shared" si="4"/>
        <v>3253.3430999999996</v>
      </c>
      <c r="I14" s="106"/>
      <c r="J14" s="60">
        <f t="shared" si="5"/>
        <v>4647.6329999999998</v>
      </c>
      <c r="K14" s="60">
        <f t="shared" si="6"/>
        <v>3253.3430999999996</v>
      </c>
      <c r="L14" s="108"/>
      <c r="M14" s="274">
        <v>2323.8164999999999</v>
      </c>
      <c r="N14" s="106"/>
      <c r="O14" s="60">
        <f t="shared" si="8"/>
        <v>4522</v>
      </c>
      <c r="P14" s="60">
        <f t="shared" si="9"/>
        <v>3165.3999999999996</v>
      </c>
      <c r="Q14" s="106"/>
      <c r="R14" s="60">
        <f t="shared" si="10"/>
        <v>4522</v>
      </c>
      <c r="S14" s="60">
        <f t="shared" si="11"/>
        <v>3165.3999999999996</v>
      </c>
      <c r="T14" s="108"/>
      <c r="U14" s="267">
        <v>2261</v>
      </c>
      <c r="V14" s="108"/>
      <c r="W14" s="244">
        <v>1615</v>
      </c>
      <c r="X14" s="108"/>
      <c r="Y14" s="210">
        <v>1236.24</v>
      </c>
      <c r="Z14" s="108"/>
      <c r="AA14" s="155">
        <v>1056.2749999999999</v>
      </c>
      <c r="AB14" s="108"/>
      <c r="AC14" s="155">
        <v>1056.2749999999999</v>
      </c>
      <c r="AD14" s="108"/>
      <c r="AE14" s="150">
        <v>835</v>
      </c>
      <c r="AF14" s="108"/>
      <c r="AG14" s="110">
        <f t="shared" si="7"/>
        <v>1.0277826183104821</v>
      </c>
    </row>
    <row r="15" spans="2:33" s="110" customFormat="1" ht="16.899999999999999" customHeight="1" x14ac:dyDescent="0.25">
      <c r="C15" s="114" t="s">
        <v>423</v>
      </c>
      <c r="D15" s="96">
        <f t="shared" si="0"/>
        <v>6160</v>
      </c>
      <c r="E15" s="122">
        <f t="shared" si="0"/>
        <v>4310</v>
      </c>
      <c r="F15" s="106"/>
      <c r="G15" s="60">
        <f t="shared" si="4"/>
        <v>6154.6619999999994</v>
      </c>
      <c r="H15" s="60">
        <f t="shared" si="4"/>
        <v>4308.2633999999989</v>
      </c>
      <c r="I15" s="106"/>
      <c r="J15" s="60">
        <f t="shared" si="5"/>
        <v>6154.6619999999994</v>
      </c>
      <c r="K15" s="60">
        <f t="shared" si="6"/>
        <v>4308.2633999999989</v>
      </c>
      <c r="L15" s="108"/>
      <c r="M15" s="274">
        <v>3077.3309999999997</v>
      </c>
      <c r="N15" s="106"/>
      <c r="O15" s="60">
        <f t="shared" si="8"/>
        <v>5992</v>
      </c>
      <c r="P15" s="60">
        <f t="shared" si="9"/>
        <v>4194.3999999999996</v>
      </c>
      <c r="Q15" s="106"/>
      <c r="R15" s="60">
        <f t="shared" si="10"/>
        <v>5992</v>
      </c>
      <c r="S15" s="60">
        <f t="shared" si="11"/>
        <v>4194.3999999999996</v>
      </c>
      <c r="T15" s="108"/>
      <c r="U15" s="267">
        <v>2996</v>
      </c>
      <c r="V15" s="108"/>
      <c r="W15" s="244">
        <v>2140</v>
      </c>
      <c r="X15" s="108"/>
      <c r="Y15" s="210">
        <v>1000.5</v>
      </c>
      <c r="Z15" s="108"/>
      <c r="AA15" s="155">
        <v>853.87499999999989</v>
      </c>
      <c r="AB15" s="108"/>
      <c r="AC15" s="155">
        <v>853.87499999999989</v>
      </c>
      <c r="AD15" s="108"/>
      <c r="AE15" s="138">
        <v>675</v>
      </c>
      <c r="AF15" s="108"/>
      <c r="AG15" s="110">
        <f t="shared" si="7"/>
        <v>1.0271465287049397</v>
      </c>
    </row>
    <row r="16" spans="2:33" s="110" customFormat="1" ht="16.899999999999999" customHeight="1" x14ac:dyDescent="0.25">
      <c r="C16" s="114" t="s">
        <v>50</v>
      </c>
      <c r="D16" s="96">
        <f t="shared" si="0"/>
        <v>4310</v>
      </c>
      <c r="E16" s="122">
        <f t="shared" si="0"/>
        <v>3020</v>
      </c>
      <c r="F16" s="106"/>
      <c r="G16" s="60">
        <f t="shared" si="4"/>
        <v>4301</v>
      </c>
      <c r="H16" s="60">
        <f t="shared" si="4"/>
        <v>3010.7</v>
      </c>
      <c r="I16" s="106"/>
      <c r="J16" s="60">
        <f t="shared" si="5"/>
        <v>4301</v>
      </c>
      <c r="K16" s="60">
        <f t="shared" si="6"/>
        <v>3010.7</v>
      </c>
      <c r="L16" s="108"/>
      <c r="M16" s="274">
        <v>2150.5</v>
      </c>
      <c r="N16" s="106"/>
      <c r="O16" s="60">
        <f t="shared" si="8"/>
        <v>4186</v>
      </c>
      <c r="P16" s="60">
        <f t="shared" si="9"/>
        <v>2930.2</v>
      </c>
      <c r="Q16" s="106"/>
      <c r="R16" s="60">
        <f t="shared" si="10"/>
        <v>4186</v>
      </c>
      <c r="S16" s="60">
        <f t="shared" si="11"/>
        <v>2930.2</v>
      </c>
      <c r="T16" s="108"/>
      <c r="U16" s="267">
        <v>2093</v>
      </c>
      <c r="V16" s="108"/>
      <c r="W16" s="244">
        <v>1495</v>
      </c>
      <c r="X16" s="108"/>
      <c r="Y16" s="210">
        <v>2236.75</v>
      </c>
      <c r="Z16" s="108"/>
      <c r="AA16" s="155">
        <v>1946.8349999999998</v>
      </c>
      <c r="AB16" s="108"/>
      <c r="AC16" s="155">
        <v>1946.8349999999998</v>
      </c>
      <c r="AD16" s="108"/>
      <c r="AE16" s="138">
        <v>1539</v>
      </c>
      <c r="AF16" s="108"/>
      <c r="AG16" s="110">
        <f t="shared" si="7"/>
        <v>1.0274725274725274</v>
      </c>
    </row>
    <row r="17" spans="3:33" s="110" customFormat="1" ht="16.899999999999999" customHeight="1" x14ac:dyDescent="0.25">
      <c r="C17" s="114" t="s">
        <v>492</v>
      </c>
      <c r="D17" s="96">
        <f t="shared" si="0"/>
        <v>6160</v>
      </c>
      <c r="E17" s="122">
        <f t="shared" si="0"/>
        <v>4310</v>
      </c>
      <c r="F17" s="106"/>
      <c r="G17" s="60">
        <f t="shared" si="4"/>
        <v>6154.6849999999995</v>
      </c>
      <c r="H17" s="60">
        <f t="shared" si="4"/>
        <v>4308.2794999999996</v>
      </c>
      <c r="I17" s="106"/>
      <c r="J17" s="60">
        <f t="shared" si="5"/>
        <v>6154.6849999999995</v>
      </c>
      <c r="K17" s="60">
        <f t="shared" si="6"/>
        <v>4308.2794999999996</v>
      </c>
      <c r="L17" s="108"/>
      <c r="M17" s="274">
        <v>3077.3424999999997</v>
      </c>
      <c r="N17" s="106"/>
      <c r="O17" s="60">
        <f t="shared" si="8"/>
        <v>5992</v>
      </c>
      <c r="P17" s="60">
        <f t="shared" si="9"/>
        <v>4194.3999999999996</v>
      </c>
      <c r="Q17" s="106"/>
      <c r="R17" s="60">
        <f t="shared" si="10"/>
        <v>5992</v>
      </c>
      <c r="S17" s="60">
        <f t="shared" si="11"/>
        <v>4194.3999999999996</v>
      </c>
      <c r="T17" s="108"/>
      <c r="U17" s="267">
        <v>2996</v>
      </c>
      <c r="V17" s="108"/>
      <c r="W17" s="244">
        <v>2140</v>
      </c>
      <c r="X17" s="108"/>
      <c r="Y17" s="211">
        <v>1500</v>
      </c>
      <c r="Z17" s="108"/>
      <c r="AA17" s="155">
        <v>1257.7388999999998</v>
      </c>
      <c r="AB17" s="108"/>
      <c r="AC17" s="155">
        <v>1257.7388999999998</v>
      </c>
      <c r="AD17" s="108"/>
      <c r="AE17" s="138">
        <v>994.26</v>
      </c>
      <c r="AF17" s="108"/>
      <c r="AG17" s="110">
        <f t="shared" si="7"/>
        <v>1.0271503671562081</v>
      </c>
    </row>
    <row r="18" spans="3:33" s="110" customFormat="1" ht="16.899999999999999" customHeight="1" x14ac:dyDescent="0.25">
      <c r="C18" s="114" t="s">
        <v>424</v>
      </c>
      <c r="D18" s="96">
        <f t="shared" si="0"/>
        <v>10250</v>
      </c>
      <c r="E18" s="122">
        <f t="shared" si="0"/>
        <v>7180</v>
      </c>
      <c r="F18" s="106"/>
      <c r="G18" s="60">
        <f t="shared" si="4"/>
        <v>10250.088</v>
      </c>
      <c r="H18" s="60">
        <f t="shared" si="4"/>
        <v>7175.0615999999991</v>
      </c>
      <c r="I18" s="106"/>
      <c r="J18" s="60">
        <f t="shared" si="5"/>
        <v>10250.088</v>
      </c>
      <c r="K18" s="60">
        <f t="shared" si="6"/>
        <v>7175.0615999999991</v>
      </c>
      <c r="L18" s="108"/>
      <c r="M18" s="274">
        <v>5125.0439999999999</v>
      </c>
      <c r="N18" s="106"/>
      <c r="O18" s="60">
        <f t="shared" si="8"/>
        <v>9985.5</v>
      </c>
      <c r="P18" s="60">
        <f t="shared" si="9"/>
        <v>6989.8499999999995</v>
      </c>
      <c r="Q18" s="106"/>
      <c r="R18" s="60">
        <f t="shared" si="10"/>
        <v>9985.5</v>
      </c>
      <c r="S18" s="60">
        <f t="shared" si="11"/>
        <v>6989.8499999999995</v>
      </c>
      <c r="T18" s="108"/>
      <c r="U18" s="267">
        <v>4992.75</v>
      </c>
      <c r="V18" s="108"/>
      <c r="W18" s="244">
        <v>3566.25</v>
      </c>
      <c r="X18" s="108"/>
      <c r="Y18" s="210">
        <v>722.65</v>
      </c>
      <c r="Z18" s="108"/>
      <c r="AA18" s="155">
        <v>683.09999999999991</v>
      </c>
      <c r="AB18" s="108"/>
      <c r="AC18" s="155">
        <v>683.09999999999991</v>
      </c>
      <c r="AD18" s="108"/>
      <c r="AE18" s="138">
        <v>540</v>
      </c>
      <c r="AF18" s="108"/>
      <c r="AG18" s="110">
        <f t="shared" si="7"/>
        <v>1.0264972209704071</v>
      </c>
    </row>
    <row r="19" spans="3:33" s="110" customFormat="1" ht="16.899999999999999" customHeight="1" x14ac:dyDescent="0.25">
      <c r="C19" s="114" t="s">
        <v>77</v>
      </c>
      <c r="D19" s="96">
        <f t="shared" si="0"/>
        <v>7320</v>
      </c>
      <c r="E19" s="122">
        <f t="shared" si="0"/>
        <v>5130</v>
      </c>
      <c r="F19" s="106"/>
      <c r="G19" s="60">
        <f t="shared" si="4"/>
        <v>7316.5529999999999</v>
      </c>
      <c r="H19" s="60">
        <f t="shared" si="4"/>
        <v>5121.5870999999997</v>
      </c>
      <c r="I19" s="106"/>
      <c r="J19" s="60">
        <f t="shared" si="5"/>
        <v>7316.5529999999999</v>
      </c>
      <c r="K19" s="60">
        <f t="shared" si="6"/>
        <v>5121.5870999999997</v>
      </c>
      <c r="L19" s="108"/>
      <c r="M19" s="274">
        <v>3658.2764999999999</v>
      </c>
      <c r="N19" s="106"/>
      <c r="O19" s="60">
        <f t="shared" si="8"/>
        <v>7419.9999999999991</v>
      </c>
      <c r="P19" s="60">
        <f t="shared" si="9"/>
        <v>5193.9999999999991</v>
      </c>
      <c r="Q19" s="106"/>
      <c r="R19" s="60">
        <f t="shared" si="10"/>
        <v>7419.9999999999991</v>
      </c>
      <c r="S19" s="60">
        <f t="shared" si="11"/>
        <v>5193.9999999999991</v>
      </c>
      <c r="T19" s="108"/>
      <c r="U19" s="267">
        <v>3709.9999999999995</v>
      </c>
      <c r="V19" s="108"/>
      <c r="W19" s="244">
        <v>2650</v>
      </c>
      <c r="X19" s="108"/>
      <c r="Y19" s="210">
        <v>1587</v>
      </c>
      <c r="Z19" s="108"/>
      <c r="AA19" s="155">
        <v>1378.85</v>
      </c>
      <c r="AB19" s="108"/>
      <c r="AC19" s="155">
        <v>1378.85</v>
      </c>
      <c r="AD19" s="108"/>
      <c r="AE19" s="138">
        <v>1090</v>
      </c>
      <c r="AF19" s="108"/>
      <c r="AG19" s="110">
        <f t="shared" si="7"/>
        <v>0.98605835579514833</v>
      </c>
    </row>
    <row r="20" spans="3:33" s="110" customFormat="1" ht="16.899999999999999" customHeight="1" x14ac:dyDescent="0.25">
      <c r="C20" s="114" t="s">
        <v>491</v>
      </c>
      <c r="D20" s="96">
        <f t="shared" si="0"/>
        <v>11800</v>
      </c>
      <c r="E20" s="122">
        <f t="shared" si="0"/>
        <v>8260</v>
      </c>
      <c r="F20" s="106"/>
      <c r="G20" s="60">
        <f t="shared" si="4"/>
        <v>11791.616999999998</v>
      </c>
      <c r="H20" s="60">
        <f t="shared" si="4"/>
        <v>8254.1318999999985</v>
      </c>
      <c r="I20" s="106"/>
      <c r="J20" s="60">
        <f t="shared" si="5"/>
        <v>11791.616999999998</v>
      </c>
      <c r="K20" s="60">
        <f t="shared" si="6"/>
        <v>8254.1318999999985</v>
      </c>
      <c r="L20" s="108"/>
      <c r="M20" s="274">
        <v>5895.8084999999992</v>
      </c>
      <c r="N20" s="106"/>
      <c r="O20" s="60">
        <f t="shared" si="8"/>
        <v>10626</v>
      </c>
      <c r="P20" s="60">
        <f t="shared" si="9"/>
        <v>7438.2</v>
      </c>
      <c r="Q20" s="106"/>
      <c r="R20" s="60">
        <f t="shared" si="10"/>
        <v>10626</v>
      </c>
      <c r="S20" s="60">
        <f t="shared" si="11"/>
        <v>7438.2</v>
      </c>
      <c r="T20" s="108"/>
      <c r="U20" s="267">
        <v>5313</v>
      </c>
      <c r="V20" s="108"/>
      <c r="W20" s="244">
        <v>3795</v>
      </c>
      <c r="X20" s="108"/>
      <c r="Y20" s="210">
        <v>2064.98</v>
      </c>
      <c r="Z20" s="108"/>
      <c r="AA20" s="155">
        <v>1815.2749999999999</v>
      </c>
      <c r="AB20" s="108"/>
      <c r="AC20" s="155">
        <v>1815.2749999999999</v>
      </c>
      <c r="AD20" s="108"/>
      <c r="AE20" s="138">
        <v>1435</v>
      </c>
      <c r="AF20" s="108"/>
      <c r="AG20" s="110">
        <f t="shared" si="7"/>
        <v>1.109694805194805</v>
      </c>
    </row>
    <row r="21" spans="3:33" s="110" customFormat="1" ht="16.899999999999999" customHeight="1" x14ac:dyDescent="0.25">
      <c r="C21" s="114" t="s">
        <v>47</v>
      </c>
      <c r="D21" s="96">
        <f t="shared" si="0"/>
        <v>4720</v>
      </c>
      <c r="E21" s="122">
        <f t="shared" si="0"/>
        <v>3310</v>
      </c>
      <c r="F21" s="106"/>
      <c r="G21" s="60">
        <f t="shared" si="4"/>
        <v>4716.655999999999</v>
      </c>
      <c r="H21" s="60">
        <f t="shared" si="4"/>
        <v>3301.6591999999991</v>
      </c>
      <c r="I21" s="106"/>
      <c r="J21" s="60">
        <f t="shared" si="5"/>
        <v>4716.655999999999</v>
      </c>
      <c r="K21" s="60">
        <f t="shared" si="6"/>
        <v>3301.6591999999991</v>
      </c>
      <c r="L21" s="108"/>
      <c r="M21" s="274">
        <v>2358.3279999999995</v>
      </c>
      <c r="N21" s="106"/>
      <c r="O21" s="60">
        <f t="shared" si="8"/>
        <v>4592</v>
      </c>
      <c r="P21" s="60">
        <f t="shared" si="9"/>
        <v>3214.3999999999996</v>
      </c>
      <c r="Q21" s="106"/>
      <c r="R21" s="60">
        <f t="shared" si="10"/>
        <v>4592</v>
      </c>
      <c r="S21" s="60">
        <f t="shared" si="11"/>
        <v>3214.3999999999996</v>
      </c>
      <c r="T21" s="108"/>
      <c r="U21" s="267">
        <v>2296</v>
      </c>
      <c r="V21" s="108"/>
      <c r="W21" s="244">
        <v>1640</v>
      </c>
      <c r="X21" s="108"/>
      <c r="Y21" s="210">
        <v>2162.0100000000002</v>
      </c>
      <c r="Z21" s="108"/>
      <c r="AA21" s="155">
        <v>1645.6005499999997</v>
      </c>
      <c r="AB21" s="108"/>
      <c r="AC21" s="155">
        <v>1645.6005499999997</v>
      </c>
      <c r="AD21" s="108"/>
      <c r="AE21" s="126">
        <v>1300.8699999999999</v>
      </c>
      <c r="AF21" s="108"/>
      <c r="AG21" s="110">
        <f t="shared" si="7"/>
        <v>1.0271463414634143</v>
      </c>
    </row>
    <row r="22" spans="3:33" s="110" customFormat="1" ht="16.899999999999999" customHeight="1" x14ac:dyDescent="0.25">
      <c r="C22" s="114" t="s">
        <v>64</v>
      </c>
      <c r="D22" s="96">
        <f t="shared" si="0"/>
        <v>7350</v>
      </c>
      <c r="E22" s="122">
        <f t="shared" si="0"/>
        <v>5140</v>
      </c>
      <c r="F22" s="106"/>
      <c r="G22" s="60">
        <f t="shared" si="4"/>
        <v>7342.4509999999991</v>
      </c>
      <c r="H22" s="60">
        <f t="shared" si="4"/>
        <v>5139.7156999999988</v>
      </c>
      <c r="I22" s="106"/>
      <c r="J22" s="60">
        <f t="shared" si="5"/>
        <v>7342.4509999999991</v>
      </c>
      <c r="K22" s="60">
        <f t="shared" si="6"/>
        <v>5139.7156999999988</v>
      </c>
      <c r="L22" s="108"/>
      <c r="M22" s="274">
        <v>3671.2254999999996</v>
      </c>
      <c r="N22" s="106"/>
      <c r="O22" s="60">
        <f t="shared" si="8"/>
        <v>7795.1159999999991</v>
      </c>
      <c r="P22" s="60">
        <f t="shared" si="9"/>
        <v>5456.5811999999987</v>
      </c>
      <c r="Q22" s="106"/>
      <c r="R22" s="60">
        <f t="shared" si="10"/>
        <v>7795.1159999999991</v>
      </c>
      <c r="S22" s="60">
        <f t="shared" si="11"/>
        <v>5456.5811999999987</v>
      </c>
      <c r="T22" s="108"/>
      <c r="U22" s="267">
        <v>3897.5579999999995</v>
      </c>
      <c r="V22" s="108"/>
      <c r="W22" s="244">
        <v>2783.97</v>
      </c>
      <c r="X22" s="108"/>
      <c r="Y22" s="210">
        <v>1225.18</v>
      </c>
      <c r="Z22" s="108"/>
      <c r="AA22" s="155">
        <v>1043.625</v>
      </c>
      <c r="AB22" s="108"/>
      <c r="AC22" s="155">
        <v>1043.625</v>
      </c>
      <c r="AD22" s="108"/>
      <c r="AE22" s="138">
        <v>825</v>
      </c>
      <c r="AF22" s="108"/>
      <c r="AG22" s="110">
        <f t="shared" si="7"/>
        <v>0.94192966467721584</v>
      </c>
    </row>
    <row r="23" spans="3:33" s="110" customFormat="1" ht="16.899999999999999" customHeight="1" x14ac:dyDescent="0.25">
      <c r="C23" s="114" t="s">
        <v>65</v>
      </c>
      <c r="D23" s="96">
        <f t="shared" si="0"/>
        <v>12580</v>
      </c>
      <c r="E23" s="122">
        <f t="shared" si="0"/>
        <v>8810</v>
      </c>
      <c r="F23" s="106"/>
      <c r="G23" s="60">
        <f t="shared" si="4"/>
        <v>12577.917999999998</v>
      </c>
      <c r="H23" s="60">
        <f t="shared" si="4"/>
        <v>8804.542599999997</v>
      </c>
      <c r="I23" s="106"/>
      <c r="J23" s="60">
        <f t="shared" si="5"/>
        <v>12577.917999999998</v>
      </c>
      <c r="K23" s="60">
        <f t="shared" si="6"/>
        <v>8804.542599999997</v>
      </c>
      <c r="L23" s="108"/>
      <c r="M23" s="274">
        <v>6288.9589999999989</v>
      </c>
      <c r="N23" s="106"/>
      <c r="O23" s="60">
        <f t="shared" si="8"/>
        <v>13353.395999999999</v>
      </c>
      <c r="P23" s="60">
        <f t="shared" si="9"/>
        <v>9347.377199999999</v>
      </c>
      <c r="Q23" s="106"/>
      <c r="R23" s="60">
        <f t="shared" si="10"/>
        <v>13353.395999999999</v>
      </c>
      <c r="S23" s="60">
        <f t="shared" si="11"/>
        <v>9347.377199999999</v>
      </c>
      <c r="T23" s="108"/>
      <c r="U23" s="267">
        <v>6676.6979999999994</v>
      </c>
      <c r="V23" s="108"/>
      <c r="W23" s="244">
        <v>4769.07</v>
      </c>
      <c r="X23" s="108"/>
      <c r="Y23" s="210">
        <v>1553.05</v>
      </c>
      <c r="Z23" s="108"/>
      <c r="AA23" s="155">
        <v>1043.625</v>
      </c>
      <c r="AB23" s="108"/>
      <c r="AC23" s="155">
        <v>1043.625</v>
      </c>
      <c r="AD23" s="108"/>
      <c r="AE23" s="138">
        <v>825</v>
      </c>
      <c r="AF23" s="108"/>
      <c r="AG23" s="110">
        <f t="shared" si="7"/>
        <v>0.94192653314557573</v>
      </c>
    </row>
    <row r="24" spans="3:33" s="110" customFormat="1" ht="16.899999999999999" customHeight="1" x14ac:dyDescent="0.25">
      <c r="C24" s="114" t="s">
        <v>61</v>
      </c>
      <c r="D24" s="96">
        <f t="shared" si="0"/>
        <v>5700</v>
      </c>
      <c r="E24" s="122">
        <f t="shared" si="0"/>
        <v>3990</v>
      </c>
      <c r="F24" s="106"/>
      <c r="G24" s="60">
        <f t="shared" si="4"/>
        <v>5694.5009999999993</v>
      </c>
      <c r="H24" s="60">
        <f t="shared" si="4"/>
        <v>3986.1506999999992</v>
      </c>
      <c r="I24" s="106"/>
      <c r="J24" s="60">
        <f t="shared" si="5"/>
        <v>5694.5009999999993</v>
      </c>
      <c r="K24" s="60">
        <f t="shared" si="6"/>
        <v>3986.1506999999992</v>
      </c>
      <c r="L24" s="108"/>
      <c r="M24" s="274">
        <v>2847.2504999999996</v>
      </c>
      <c r="N24" s="106"/>
      <c r="O24" s="60">
        <f t="shared" si="8"/>
        <v>5545.9319999999998</v>
      </c>
      <c r="P24" s="60">
        <f t="shared" si="9"/>
        <v>3882.1523999999995</v>
      </c>
      <c r="Q24" s="106"/>
      <c r="R24" s="60">
        <f t="shared" si="10"/>
        <v>5545.9319999999998</v>
      </c>
      <c r="S24" s="60">
        <f t="shared" si="11"/>
        <v>3882.1523999999995</v>
      </c>
      <c r="T24" s="108"/>
      <c r="U24" s="267">
        <v>2772.9659999999999</v>
      </c>
      <c r="V24" s="108"/>
      <c r="W24" s="244">
        <v>1980.69</v>
      </c>
      <c r="X24" s="108"/>
      <c r="Y24" s="210">
        <v>1581.81</v>
      </c>
      <c r="Z24" s="108"/>
      <c r="AA24" s="155">
        <v>1372.5249999999999</v>
      </c>
      <c r="AB24" s="108"/>
      <c r="AC24" s="155">
        <v>1372.5249999999999</v>
      </c>
      <c r="AD24" s="108"/>
      <c r="AE24" s="150">
        <v>1085</v>
      </c>
      <c r="AF24" s="108"/>
      <c r="AG24" s="110">
        <f t="shared" si="7"/>
        <v>1.0267888246736525</v>
      </c>
    </row>
    <row r="25" spans="3:33" s="110" customFormat="1" ht="16.899999999999999" customHeight="1" x14ac:dyDescent="0.25">
      <c r="C25" s="114" t="s">
        <v>62</v>
      </c>
      <c r="D25" s="96">
        <f t="shared" si="0"/>
        <v>8810</v>
      </c>
      <c r="E25" s="122">
        <f t="shared" si="0"/>
        <v>6170</v>
      </c>
      <c r="F25" s="106"/>
      <c r="G25" s="60">
        <f t="shared" si="4"/>
        <v>8800.5820000000003</v>
      </c>
      <c r="H25" s="60">
        <f t="shared" si="4"/>
        <v>6160.4074000000001</v>
      </c>
      <c r="I25" s="106"/>
      <c r="J25" s="60">
        <f t="shared" si="5"/>
        <v>8800.5820000000003</v>
      </c>
      <c r="K25" s="60">
        <f t="shared" si="6"/>
        <v>6160.4074000000001</v>
      </c>
      <c r="L25" s="108"/>
      <c r="M25" s="274">
        <v>4400.2910000000002</v>
      </c>
      <c r="N25" s="106"/>
      <c r="O25" s="60">
        <f t="shared" si="8"/>
        <v>8570.9959999999992</v>
      </c>
      <c r="P25" s="60">
        <f t="shared" si="9"/>
        <v>5999.6971999999987</v>
      </c>
      <c r="Q25" s="106"/>
      <c r="R25" s="60">
        <f t="shared" si="10"/>
        <v>8570.9959999999992</v>
      </c>
      <c r="S25" s="60">
        <f t="shared" si="11"/>
        <v>5999.6971999999987</v>
      </c>
      <c r="T25" s="108"/>
      <c r="U25" s="267">
        <v>4285.4979999999996</v>
      </c>
      <c r="V25" s="108"/>
      <c r="W25" s="244">
        <v>3061.07</v>
      </c>
      <c r="X25" s="108"/>
      <c r="Y25" s="210">
        <v>2450.35</v>
      </c>
      <c r="Z25" s="108"/>
      <c r="AA25" s="192">
        <v>1940</v>
      </c>
      <c r="AB25" s="108"/>
      <c r="AC25" s="155">
        <v>2131.5249999999996</v>
      </c>
      <c r="AD25" s="108"/>
      <c r="AE25" s="138">
        <v>1685</v>
      </c>
      <c r="AF25" s="108"/>
      <c r="AG25" s="110">
        <f t="shared" si="7"/>
        <v>1.0267863851529042</v>
      </c>
    </row>
    <row r="26" spans="3:33" s="110" customFormat="1" ht="16.899999999999999" customHeight="1" x14ac:dyDescent="0.25">
      <c r="C26" s="114" t="s">
        <v>57</v>
      </c>
      <c r="D26" s="96">
        <f t="shared" si="0"/>
        <v>5650</v>
      </c>
      <c r="E26" s="122">
        <f t="shared" si="0"/>
        <v>3960</v>
      </c>
      <c r="F26" s="106"/>
      <c r="G26" s="60">
        <f t="shared" si="4"/>
        <v>5648.4780000000001</v>
      </c>
      <c r="H26" s="60">
        <f t="shared" si="4"/>
        <v>3953.9345999999996</v>
      </c>
      <c r="I26" s="106"/>
      <c r="J26" s="60">
        <f t="shared" si="5"/>
        <v>5648.4780000000001</v>
      </c>
      <c r="K26" s="60">
        <f t="shared" si="6"/>
        <v>3953.9345999999996</v>
      </c>
      <c r="L26" s="108"/>
      <c r="M26" s="274">
        <v>2824.239</v>
      </c>
      <c r="N26" s="106"/>
      <c r="O26" s="60">
        <f t="shared" si="8"/>
        <v>5292</v>
      </c>
      <c r="P26" s="60">
        <f t="shared" si="9"/>
        <v>3704.3999999999996</v>
      </c>
      <c r="Q26" s="106"/>
      <c r="R26" s="60">
        <f t="shared" si="10"/>
        <v>5292</v>
      </c>
      <c r="S26" s="60">
        <f t="shared" si="11"/>
        <v>3704.3999999999996</v>
      </c>
      <c r="T26" s="108"/>
      <c r="U26" s="267">
        <v>2646</v>
      </c>
      <c r="V26" s="108"/>
      <c r="W26" s="244">
        <v>1890</v>
      </c>
      <c r="X26" s="108"/>
      <c r="Y26" s="210">
        <v>2043.11</v>
      </c>
      <c r="Z26" s="108"/>
      <c r="AA26" s="155">
        <v>1777.3249999999998</v>
      </c>
      <c r="AB26" s="108"/>
      <c r="AC26" s="155">
        <v>1777.3249999999998</v>
      </c>
      <c r="AD26" s="108"/>
      <c r="AE26" s="138">
        <v>1405</v>
      </c>
      <c r="AF26" s="108"/>
      <c r="AG26" s="110">
        <f t="shared" si="7"/>
        <v>1.0673616780045352</v>
      </c>
    </row>
    <row r="27" spans="3:33" s="110" customFormat="1" ht="16.899999999999999" customHeight="1" x14ac:dyDescent="0.25">
      <c r="C27" s="114" t="s">
        <v>58</v>
      </c>
      <c r="D27" s="96">
        <f t="shared" si="0"/>
        <v>7330</v>
      </c>
      <c r="E27" s="122">
        <f t="shared" si="0"/>
        <v>5130</v>
      </c>
      <c r="F27" s="106"/>
      <c r="G27" s="60">
        <f t="shared" si="4"/>
        <v>7328.0529999999999</v>
      </c>
      <c r="H27" s="60">
        <f t="shared" si="4"/>
        <v>5129.6370999999999</v>
      </c>
      <c r="I27" s="106"/>
      <c r="J27" s="60">
        <f t="shared" si="5"/>
        <v>7328.0529999999999</v>
      </c>
      <c r="K27" s="60">
        <f t="shared" si="6"/>
        <v>5129.6370999999999</v>
      </c>
      <c r="L27" s="108"/>
      <c r="M27" s="274">
        <v>3664.0264999999999</v>
      </c>
      <c r="N27" s="106"/>
      <c r="O27" s="60">
        <f t="shared" si="8"/>
        <v>6860</v>
      </c>
      <c r="P27" s="60">
        <f t="shared" si="9"/>
        <v>4802</v>
      </c>
      <c r="Q27" s="106"/>
      <c r="R27" s="60">
        <f t="shared" si="10"/>
        <v>6860</v>
      </c>
      <c r="S27" s="60">
        <f t="shared" si="11"/>
        <v>4802</v>
      </c>
      <c r="T27" s="108"/>
      <c r="U27" s="267">
        <v>3430</v>
      </c>
      <c r="V27" s="108"/>
      <c r="W27" s="244">
        <v>2450</v>
      </c>
      <c r="X27" s="108"/>
      <c r="Y27" s="210">
        <v>3492.45</v>
      </c>
      <c r="Z27" s="108"/>
      <c r="AA27" s="155">
        <v>3035.9999999999995</v>
      </c>
      <c r="AB27" s="108"/>
      <c r="AC27" s="155">
        <v>3035.9999999999995</v>
      </c>
      <c r="AD27" s="108"/>
      <c r="AE27" s="138">
        <v>2400</v>
      </c>
      <c r="AF27" s="108"/>
      <c r="AG27" s="110">
        <f t="shared" si="7"/>
        <v>1.0682293002915453</v>
      </c>
    </row>
    <row r="28" spans="3:33" s="110" customFormat="1" ht="16.899999999999999" customHeight="1" x14ac:dyDescent="0.25">
      <c r="C28" s="114" t="s">
        <v>425</v>
      </c>
      <c r="D28" s="96">
        <f t="shared" si="0"/>
        <v>8740</v>
      </c>
      <c r="E28" s="122">
        <f t="shared" si="0"/>
        <v>6120</v>
      </c>
      <c r="F28" s="106"/>
      <c r="G28" s="60">
        <f t="shared" si="4"/>
        <v>8731.5589999999993</v>
      </c>
      <c r="H28" s="60">
        <f t="shared" si="4"/>
        <v>6112.0912999999991</v>
      </c>
      <c r="I28" s="106"/>
      <c r="J28" s="60">
        <f t="shared" si="5"/>
        <v>8731.5589999999993</v>
      </c>
      <c r="K28" s="60">
        <f t="shared" si="6"/>
        <v>6112.0912999999991</v>
      </c>
      <c r="L28" s="108"/>
      <c r="M28" s="274">
        <v>4365.7794999999996</v>
      </c>
      <c r="N28" s="106"/>
      <c r="O28" s="60">
        <f t="shared" si="8"/>
        <v>8189.9999999999991</v>
      </c>
      <c r="P28" s="60">
        <f t="shared" si="9"/>
        <v>5732.9999999999991</v>
      </c>
      <c r="Q28" s="106"/>
      <c r="R28" s="60">
        <f t="shared" si="10"/>
        <v>8189.9999999999991</v>
      </c>
      <c r="S28" s="60">
        <f t="shared" si="11"/>
        <v>5732.9999999999991</v>
      </c>
      <c r="T28" s="108"/>
      <c r="U28" s="267">
        <v>4094.9999999999995</v>
      </c>
      <c r="V28" s="108"/>
      <c r="W28" s="244">
        <v>2925</v>
      </c>
      <c r="X28" s="108"/>
      <c r="Y28" s="210">
        <v>789.88</v>
      </c>
      <c r="Z28" s="108"/>
      <c r="AA28" s="155">
        <v>751.41</v>
      </c>
      <c r="AB28" s="108"/>
      <c r="AC28" s="155">
        <v>751.41</v>
      </c>
      <c r="AD28" s="108"/>
      <c r="AE28" s="138">
        <v>594</v>
      </c>
      <c r="AF28" s="108"/>
      <c r="AG28" s="110">
        <f t="shared" si="7"/>
        <v>1.06612442002442</v>
      </c>
    </row>
    <row r="29" spans="3:33" s="110" customFormat="1" ht="16.899999999999999" customHeight="1" x14ac:dyDescent="0.25">
      <c r="C29" s="114" t="s">
        <v>426</v>
      </c>
      <c r="D29" s="96">
        <f>MROUND(G29+4.7,10)</f>
        <v>2530</v>
      </c>
      <c r="E29" s="122">
        <f>MROUND(H29+4.7,10)</f>
        <v>1780</v>
      </c>
      <c r="F29" s="106"/>
      <c r="G29" s="60">
        <f>J29*1</f>
        <v>2530</v>
      </c>
      <c r="H29" s="60">
        <f>K29*1</f>
        <v>1771</v>
      </c>
      <c r="I29" s="106"/>
      <c r="J29" s="60">
        <f>M29*2</f>
        <v>2530</v>
      </c>
      <c r="K29" s="60">
        <f>M29*1.4</f>
        <v>1771</v>
      </c>
      <c r="L29" s="108"/>
      <c r="M29" s="274">
        <v>1265</v>
      </c>
      <c r="N29" s="106"/>
      <c r="O29" s="60">
        <f>R29*1</f>
        <v>2492</v>
      </c>
      <c r="P29" s="60">
        <f>S29*1</f>
        <v>1744.3999999999999</v>
      </c>
      <c r="Q29" s="106"/>
      <c r="R29" s="60">
        <f>U29*2</f>
        <v>2492</v>
      </c>
      <c r="S29" s="60">
        <f>U29*1.4</f>
        <v>1744.3999999999999</v>
      </c>
      <c r="T29" s="108"/>
      <c r="U29" s="267">
        <v>1246</v>
      </c>
      <c r="V29" s="108"/>
      <c r="W29" s="244">
        <v>890</v>
      </c>
      <c r="X29" s="108"/>
      <c r="Y29" s="210">
        <v>690</v>
      </c>
      <c r="Z29" s="108"/>
      <c r="AA29" s="155">
        <v>600.875</v>
      </c>
      <c r="AB29" s="108"/>
      <c r="AC29" s="155">
        <v>600.875</v>
      </c>
      <c r="AD29" s="108"/>
      <c r="AE29" s="138">
        <v>475</v>
      </c>
      <c r="AF29" s="108"/>
      <c r="AG29" s="110">
        <f t="shared" si="7"/>
        <v>1.0152487961476726</v>
      </c>
    </row>
    <row r="30" spans="3:33" s="110" customFormat="1" ht="16.899999999999999" customHeight="1" x14ac:dyDescent="0.25">
      <c r="C30" s="114" t="s">
        <v>427</v>
      </c>
      <c r="D30" s="96">
        <f t="shared" si="0"/>
        <v>3730</v>
      </c>
      <c r="E30" s="122">
        <f t="shared" si="0"/>
        <v>2610</v>
      </c>
      <c r="F30" s="106"/>
      <c r="G30" s="60">
        <f t="shared" si="4"/>
        <v>3725.9999999999995</v>
      </c>
      <c r="H30" s="60">
        <f t="shared" si="4"/>
        <v>2608.1999999999994</v>
      </c>
      <c r="I30" s="106"/>
      <c r="J30" s="60">
        <f t="shared" si="5"/>
        <v>3725.9999999999995</v>
      </c>
      <c r="K30" s="60">
        <f t="shared" si="6"/>
        <v>2608.1999999999994</v>
      </c>
      <c r="L30" s="108"/>
      <c r="M30" s="274">
        <v>1862.9999999999998</v>
      </c>
      <c r="N30" s="106"/>
      <c r="O30" s="60">
        <f t="shared" ref="O30:O41" si="12">R30*1</f>
        <v>3625.9999999999995</v>
      </c>
      <c r="P30" s="60">
        <f t="shared" ref="P30:P41" si="13">S30*1</f>
        <v>2538.1999999999994</v>
      </c>
      <c r="Q30" s="106"/>
      <c r="R30" s="60">
        <f t="shared" ref="R30:R41" si="14">U30*2</f>
        <v>3625.9999999999995</v>
      </c>
      <c r="S30" s="60">
        <f t="shared" ref="S30:S41" si="15">U30*1.4</f>
        <v>2538.1999999999994</v>
      </c>
      <c r="T30" s="108"/>
      <c r="U30" s="267">
        <v>1812.9999999999998</v>
      </c>
      <c r="V30" s="108"/>
      <c r="W30" s="244">
        <v>1295</v>
      </c>
      <c r="X30" s="108"/>
      <c r="Y30" s="211">
        <v>1000</v>
      </c>
      <c r="Z30" s="108"/>
      <c r="AA30" s="155">
        <v>860.19999999999993</v>
      </c>
      <c r="AB30" s="108"/>
      <c r="AC30" s="155">
        <v>860.19999999999993</v>
      </c>
      <c r="AD30" s="108"/>
      <c r="AE30" s="138">
        <v>680</v>
      </c>
      <c r="AF30" s="108"/>
      <c r="AG30" s="110">
        <f t="shared" si="7"/>
        <v>1.0275785990071704</v>
      </c>
    </row>
    <row r="31" spans="3:33" s="110" customFormat="1" ht="16.899999999999999" customHeight="1" x14ac:dyDescent="0.25">
      <c r="C31" s="114" t="s">
        <v>428</v>
      </c>
      <c r="D31" s="96">
        <f t="shared" si="0"/>
        <v>1250</v>
      </c>
      <c r="E31" s="122">
        <f t="shared" si="0"/>
        <v>870</v>
      </c>
      <c r="F31" s="106"/>
      <c r="G31" s="60">
        <f t="shared" si="4"/>
        <v>1242.4370000000001</v>
      </c>
      <c r="H31" s="60">
        <f t="shared" si="4"/>
        <v>869.70590000000004</v>
      </c>
      <c r="I31" s="106"/>
      <c r="J31" s="60">
        <f t="shared" si="5"/>
        <v>1242.4370000000001</v>
      </c>
      <c r="K31" s="60">
        <f t="shared" si="6"/>
        <v>869.70590000000004</v>
      </c>
      <c r="L31" s="108"/>
      <c r="M31" s="274">
        <v>621.21850000000006</v>
      </c>
      <c r="N31" s="106"/>
      <c r="O31" s="60">
        <f t="shared" si="12"/>
        <v>1162</v>
      </c>
      <c r="P31" s="60">
        <f t="shared" si="13"/>
        <v>813.4</v>
      </c>
      <c r="Q31" s="106"/>
      <c r="R31" s="60">
        <f t="shared" si="14"/>
        <v>1162</v>
      </c>
      <c r="S31" s="60">
        <f t="shared" si="15"/>
        <v>813.4</v>
      </c>
      <c r="T31" s="108"/>
      <c r="U31" s="267">
        <v>581</v>
      </c>
      <c r="V31" s="108"/>
      <c r="W31" s="244">
        <v>415</v>
      </c>
      <c r="X31" s="108"/>
      <c r="Y31" s="211">
        <v>1700</v>
      </c>
      <c r="Z31" s="108"/>
      <c r="AA31" s="155">
        <v>1423.125</v>
      </c>
      <c r="AB31" s="108"/>
      <c r="AC31" s="155">
        <v>1423.125</v>
      </c>
      <c r="AD31" s="108"/>
      <c r="AE31" s="138">
        <v>1125</v>
      </c>
      <c r="AF31" s="108"/>
      <c r="AG31" s="110">
        <f t="shared" si="7"/>
        <v>1.0692228915662652</v>
      </c>
    </row>
    <row r="32" spans="3:33" s="110" customFormat="1" ht="16.899999999999999" customHeight="1" x14ac:dyDescent="0.25">
      <c r="C32" s="114" t="s">
        <v>429</v>
      </c>
      <c r="D32" s="96">
        <f t="shared" ref="D32:E51" si="16">MROUND(G32+4.7,10)</f>
        <v>3740</v>
      </c>
      <c r="E32" s="122">
        <f t="shared" si="16"/>
        <v>2620</v>
      </c>
      <c r="F32" s="106"/>
      <c r="G32" s="60">
        <f t="shared" si="4"/>
        <v>3738.8109999999997</v>
      </c>
      <c r="H32" s="60">
        <f t="shared" si="4"/>
        <v>2617.1676999999995</v>
      </c>
      <c r="I32" s="106"/>
      <c r="J32" s="60">
        <f t="shared" si="5"/>
        <v>3738.8109999999997</v>
      </c>
      <c r="K32" s="60">
        <f t="shared" si="6"/>
        <v>2617.1676999999995</v>
      </c>
      <c r="L32" s="108"/>
      <c r="M32" s="274">
        <v>1869.4054999999998</v>
      </c>
      <c r="N32" s="106"/>
      <c r="O32" s="60">
        <f t="shared" si="12"/>
        <v>3500</v>
      </c>
      <c r="P32" s="60">
        <f t="shared" si="13"/>
        <v>2450</v>
      </c>
      <c r="Q32" s="106"/>
      <c r="R32" s="60">
        <f t="shared" si="14"/>
        <v>3500</v>
      </c>
      <c r="S32" s="60">
        <f t="shared" si="15"/>
        <v>2450</v>
      </c>
      <c r="T32" s="108"/>
      <c r="U32" s="267">
        <v>1750</v>
      </c>
      <c r="V32" s="108"/>
      <c r="W32" s="244">
        <v>1250</v>
      </c>
      <c r="X32" s="108"/>
      <c r="Y32" s="210">
        <v>621.22</v>
      </c>
      <c r="Z32" s="108"/>
      <c r="AA32" s="155">
        <v>537.625</v>
      </c>
      <c r="AB32" s="108"/>
      <c r="AC32" s="155">
        <v>537.625</v>
      </c>
      <c r="AD32" s="108"/>
      <c r="AE32" s="138">
        <v>425</v>
      </c>
      <c r="AF32" s="108"/>
      <c r="AG32" s="110">
        <f t="shared" si="7"/>
        <v>1.0682317142857143</v>
      </c>
    </row>
    <row r="33" spans="3:33" s="110" customFormat="1" ht="16.899999999999999" customHeight="1" x14ac:dyDescent="0.25">
      <c r="C33" s="114" t="s">
        <v>430</v>
      </c>
      <c r="D33" s="96">
        <f t="shared" si="16"/>
        <v>8320</v>
      </c>
      <c r="E33" s="122">
        <f t="shared" si="16"/>
        <v>5820</v>
      </c>
      <c r="F33" s="106"/>
      <c r="G33" s="60">
        <f t="shared" si="4"/>
        <v>8314.5</v>
      </c>
      <c r="H33" s="60">
        <f t="shared" si="4"/>
        <v>5820.15</v>
      </c>
      <c r="I33" s="106"/>
      <c r="J33" s="60">
        <f t="shared" si="5"/>
        <v>8314.5</v>
      </c>
      <c r="K33" s="60">
        <f t="shared" si="6"/>
        <v>5820.15</v>
      </c>
      <c r="L33" s="108"/>
      <c r="M33" s="274">
        <v>4157.25</v>
      </c>
      <c r="N33" s="106"/>
      <c r="O33" s="60">
        <f t="shared" si="12"/>
        <v>7783.9999999999991</v>
      </c>
      <c r="P33" s="60">
        <f t="shared" si="13"/>
        <v>5448.7999999999993</v>
      </c>
      <c r="Q33" s="106"/>
      <c r="R33" s="60">
        <f t="shared" si="14"/>
        <v>7783.9999999999991</v>
      </c>
      <c r="S33" s="60">
        <f t="shared" si="15"/>
        <v>5448.7999999999993</v>
      </c>
      <c r="T33" s="108"/>
      <c r="U33" s="267">
        <v>3891.9999999999995</v>
      </c>
      <c r="V33" s="108"/>
      <c r="W33" s="244">
        <v>2780</v>
      </c>
      <c r="X33" s="108"/>
      <c r="Y33" s="210">
        <v>914.57</v>
      </c>
      <c r="Z33" s="108"/>
      <c r="AA33" s="155">
        <v>796.94999999999993</v>
      </c>
      <c r="AB33" s="108"/>
      <c r="AC33" s="155">
        <v>796.94999999999993</v>
      </c>
      <c r="AD33" s="108"/>
      <c r="AE33" s="138">
        <v>630</v>
      </c>
      <c r="AF33" s="108"/>
      <c r="AG33" s="110">
        <f t="shared" si="7"/>
        <v>1.0681526207605345</v>
      </c>
    </row>
    <row r="34" spans="3:33" s="110" customFormat="1" ht="16.899999999999999" customHeight="1" x14ac:dyDescent="0.25">
      <c r="C34" s="114" t="s">
        <v>431</v>
      </c>
      <c r="D34" s="96">
        <f t="shared" si="16"/>
        <v>33160</v>
      </c>
      <c r="E34" s="122">
        <f t="shared" si="16"/>
        <v>23210</v>
      </c>
      <c r="F34" s="106"/>
      <c r="G34" s="60">
        <f t="shared" si="4"/>
        <v>33157.144999999997</v>
      </c>
      <c r="H34" s="60">
        <f t="shared" si="4"/>
        <v>23210.001499999995</v>
      </c>
      <c r="I34" s="106"/>
      <c r="J34" s="60">
        <f t="shared" si="5"/>
        <v>33157.144999999997</v>
      </c>
      <c r="K34" s="60">
        <f t="shared" si="6"/>
        <v>23210.001499999995</v>
      </c>
      <c r="L34" s="108"/>
      <c r="M34" s="274">
        <v>16578.572499999998</v>
      </c>
      <c r="N34" s="106"/>
      <c r="O34" s="60">
        <f t="shared" si="12"/>
        <v>31046.063999999995</v>
      </c>
      <c r="P34" s="60">
        <f t="shared" si="13"/>
        <v>21732.244799999997</v>
      </c>
      <c r="Q34" s="106"/>
      <c r="R34" s="60">
        <f t="shared" si="14"/>
        <v>31046.063999999995</v>
      </c>
      <c r="S34" s="60">
        <f t="shared" si="15"/>
        <v>21732.244799999997</v>
      </c>
      <c r="T34" s="108"/>
      <c r="U34" s="267">
        <v>15523.031999999997</v>
      </c>
      <c r="V34" s="108"/>
      <c r="W34" s="244">
        <v>11087.88</v>
      </c>
      <c r="X34" s="108"/>
      <c r="Y34" s="210">
        <v>2093.73</v>
      </c>
      <c r="Z34" s="108"/>
      <c r="AA34" s="155">
        <v>1815.2749999999999</v>
      </c>
      <c r="AB34" s="108"/>
      <c r="AC34" s="155">
        <v>1815.2749999999999</v>
      </c>
      <c r="AD34" s="108"/>
      <c r="AE34" s="150">
        <v>1435</v>
      </c>
      <c r="AF34" s="108"/>
      <c r="AG34" s="110">
        <f t="shared" si="7"/>
        <v>1.0679983459416951</v>
      </c>
    </row>
    <row r="35" spans="3:33" s="110" customFormat="1" ht="16.899999999999999" customHeight="1" x14ac:dyDescent="0.25">
      <c r="C35" s="114" t="s">
        <v>432</v>
      </c>
      <c r="D35" s="96">
        <f t="shared" si="16"/>
        <v>4040</v>
      </c>
      <c r="E35" s="122">
        <f t="shared" si="16"/>
        <v>2830</v>
      </c>
      <c r="F35" s="106"/>
      <c r="G35" s="60">
        <f t="shared" si="4"/>
        <v>4037.9029999999993</v>
      </c>
      <c r="H35" s="60">
        <f t="shared" si="4"/>
        <v>2826.5320999999994</v>
      </c>
      <c r="I35" s="106"/>
      <c r="J35" s="60">
        <f t="shared" si="5"/>
        <v>4037.9029999999993</v>
      </c>
      <c r="K35" s="60">
        <f t="shared" si="6"/>
        <v>2826.5320999999994</v>
      </c>
      <c r="L35" s="108"/>
      <c r="M35" s="274">
        <v>2018.9514999999997</v>
      </c>
      <c r="N35" s="106"/>
      <c r="O35" s="60">
        <f t="shared" si="12"/>
        <v>3781.3159999999998</v>
      </c>
      <c r="P35" s="60">
        <f t="shared" si="13"/>
        <v>2646.9211999999998</v>
      </c>
      <c r="Q35" s="106"/>
      <c r="R35" s="60">
        <f t="shared" si="14"/>
        <v>3781.3159999999998</v>
      </c>
      <c r="S35" s="60">
        <f t="shared" si="15"/>
        <v>2646.9211999999998</v>
      </c>
      <c r="T35" s="108"/>
      <c r="U35" s="267">
        <v>1890.6579999999999</v>
      </c>
      <c r="V35" s="108"/>
      <c r="W35" s="244">
        <v>1350.47</v>
      </c>
      <c r="X35" s="108"/>
      <c r="Y35" s="210">
        <v>1478.26</v>
      </c>
      <c r="Z35" s="108"/>
      <c r="AA35" s="155">
        <v>1283.9749999999999</v>
      </c>
      <c r="AB35" s="108"/>
      <c r="AC35" s="155">
        <v>1283.9749999999999</v>
      </c>
      <c r="AD35" s="108"/>
      <c r="AE35" s="138">
        <v>1015</v>
      </c>
      <c r="AF35" s="108"/>
      <c r="AG35" s="110">
        <f t="shared" si="7"/>
        <v>1.0678565346032967</v>
      </c>
    </row>
    <row r="36" spans="3:33" s="110" customFormat="1" ht="16.899999999999999" customHeight="1" x14ac:dyDescent="0.25">
      <c r="C36" s="114" t="s">
        <v>433</v>
      </c>
      <c r="D36" s="96">
        <f t="shared" si="16"/>
        <v>4430</v>
      </c>
      <c r="E36" s="122">
        <f t="shared" si="16"/>
        <v>3110</v>
      </c>
      <c r="F36" s="106"/>
      <c r="G36" s="60">
        <f t="shared" si="4"/>
        <v>4429.0410000000002</v>
      </c>
      <c r="H36" s="60">
        <f t="shared" si="4"/>
        <v>3100.3287</v>
      </c>
      <c r="I36" s="106"/>
      <c r="J36" s="60">
        <f t="shared" si="5"/>
        <v>4429.0410000000002</v>
      </c>
      <c r="K36" s="60">
        <f t="shared" si="6"/>
        <v>3100.3287</v>
      </c>
      <c r="L36" s="108"/>
      <c r="M36" s="274">
        <v>2214.5205000000001</v>
      </c>
      <c r="N36" s="106"/>
      <c r="O36" s="60">
        <f t="shared" si="12"/>
        <v>4144</v>
      </c>
      <c r="P36" s="60">
        <f t="shared" si="13"/>
        <v>2900.7999999999997</v>
      </c>
      <c r="Q36" s="106"/>
      <c r="R36" s="60">
        <f t="shared" si="14"/>
        <v>4144</v>
      </c>
      <c r="S36" s="60">
        <f t="shared" si="15"/>
        <v>2900.7999999999997</v>
      </c>
      <c r="T36" s="108"/>
      <c r="U36" s="267">
        <v>2072</v>
      </c>
      <c r="V36" s="108"/>
      <c r="W36" s="244">
        <v>1480</v>
      </c>
      <c r="X36" s="108"/>
      <c r="Y36" s="211">
        <v>685</v>
      </c>
      <c r="Z36" s="108"/>
      <c r="AA36" s="155">
        <v>594.54999999999995</v>
      </c>
      <c r="AB36" s="108"/>
      <c r="AC36" s="155">
        <v>594.54999999999995</v>
      </c>
      <c r="AD36" s="108"/>
      <c r="AE36" s="138">
        <v>470</v>
      </c>
      <c r="AF36" s="108"/>
      <c r="AG36" s="110">
        <f t="shared" si="7"/>
        <v>1.068784025096525</v>
      </c>
    </row>
    <row r="37" spans="3:33" s="110" customFormat="1" ht="16.899999999999999" customHeight="1" x14ac:dyDescent="0.25">
      <c r="C37" s="114" t="s">
        <v>434</v>
      </c>
      <c r="D37" s="96">
        <f t="shared" si="16"/>
        <v>10580</v>
      </c>
      <c r="E37" s="122">
        <f t="shared" si="16"/>
        <v>7410</v>
      </c>
      <c r="F37" s="106"/>
      <c r="G37" s="60">
        <f t="shared" si="4"/>
        <v>10572.202999999998</v>
      </c>
      <c r="H37" s="60">
        <f t="shared" si="4"/>
        <v>7400.5420999999978</v>
      </c>
      <c r="I37" s="106"/>
      <c r="J37" s="60">
        <f t="shared" si="5"/>
        <v>10572.202999999998</v>
      </c>
      <c r="K37" s="60">
        <f t="shared" si="6"/>
        <v>7400.5420999999978</v>
      </c>
      <c r="L37" s="108"/>
      <c r="M37" s="274">
        <v>5286.1014999999989</v>
      </c>
      <c r="N37" s="106"/>
      <c r="O37" s="60">
        <f t="shared" si="12"/>
        <v>9898</v>
      </c>
      <c r="P37" s="60">
        <f t="shared" si="13"/>
        <v>6928.5999999999995</v>
      </c>
      <c r="Q37" s="106"/>
      <c r="R37" s="60">
        <f t="shared" si="14"/>
        <v>9898</v>
      </c>
      <c r="S37" s="60">
        <f t="shared" si="15"/>
        <v>6928.5999999999995</v>
      </c>
      <c r="T37" s="108"/>
      <c r="U37" s="267">
        <v>4949</v>
      </c>
      <c r="V37" s="108"/>
      <c r="W37" s="244">
        <v>3535</v>
      </c>
      <c r="X37" s="108"/>
      <c r="Y37" s="227">
        <v>1462</v>
      </c>
      <c r="Z37" s="108"/>
      <c r="AA37" s="155">
        <v>1271.3249999999998</v>
      </c>
      <c r="AB37" s="108"/>
      <c r="AC37" s="155">
        <v>1271.3249999999998</v>
      </c>
      <c r="AD37" s="108"/>
      <c r="AE37" s="138">
        <v>1005</v>
      </c>
      <c r="AF37" s="108"/>
      <c r="AG37" s="110">
        <f t="shared" si="7"/>
        <v>1.0681150737522729</v>
      </c>
    </row>
    <row r="38" spans="3:33" s="110" customFormat="1" ht="16.899999999999999" customHeight="1" x14ac:dyDescent="0.25">
      <c r="C38" s="114" t="s">
        <v>435</v>
      </c>
      <c r="D38" s="96">
        <f t="shared" si="16"/>
        <v>34160</v>
      </c>
      <c r="E38" s="122">
        <f t="shared" si="16"/>
        <v>23910</v>
      </c>
      <c r="F38" s="106"/>
      <c r="G38" s="60">
        <f t="shared" si="4"/>
        <v>34155.46</v>
      </c>
      <c r="H38" s="60">
        <f t="shared" si="4"/>
        <v>23908.821999999996</v>
      </c>
      <c r="I38" s="106"/>
      <c r="J38" s="60">
        <f t="shared" si="5"/>
        <v>34155.46</v>
      </c>
      <c r="K38" s="60">
        <f t="shared" si="6"/>
        <v>23908.821999999996</v>
      </c>
      <c r="L38" s="108"/>
      <c r="M38" s="274">
        <v>17077.73</v>
      </c>
      <c r="N38" s="106"/>
      <c r="O38" s="60">
        <f t="shared" si="12"/>
        <v>31987.199999999997</v>
      </c>
      <c r="P38" s="60">
        <f t="shared" si="13"/>
        <v>22391.039999999997</v>
      </c>
      <c r="Q38" s="106"/>
      <c r="R38" s="60">
        <f t="shared" si="14"/>
        <v>31987.199999999997</v>
      </c>
      <c r="S38" s="60">
        <f t="shared" si="15"/>
        <v>22391.039999999997</v>
      </c>
      <c r="T38" s="108"/>
      <c r="U38" s="267">
        <v>15993.599999999999</v>
      </c>
      <c r="V38" s="108"/>
      <c r="W38" s="244">
        <v>11424</v>
      </c>
      <c r="X38" s="108"/>
      <c r="Y38" s="211">
        <v>1985</v>
      </c>
      <c r="Z38" s="108"/>
      <c r="AA38" s="155">
        <v>1726.7249999999999</v>
      </c>
      <c r="AB38" s="108"/>
      <c r="AC38" s="155">
        <v>1726.7249999999999</v>
      </c>
      <c r="AD38" s="108"/>
      <c r="AE38" s="138">
        <v>1365</v>
      </c>
      <c r="AF38" s="108"/>
      <c r="AG38" s="110">
        <f t="shared" si="7"/>
        <v>1.0677852390956384</v>
      </c>
    </row>
    <row r="39" spans="3:33" s="110" customFormat="1" ht="16.899999999999999" customHeight="1" x14ac:dyDescent="0.25">
      <c r="C39" s="114" t="s">
        <v>436</v>
      </c>
      <c r="D39" s="96">
        <f t="shared" si="16"/>
        <v>6090</v>
      </c>
      <c r="E39" s="122">
        <f t="shared" si="16"/>
        <v>4260</v>
      </c>
      <c r="F39" s="106"/>
      <c r="G39" s="60">
        <f t="shared" si="4"/>
        <v>6085.6389999999992</v>
      </c>
      <c r="H39" s="60">
        <f t="shared" si="4"/>
        <v>4259.9472999999989</v>
      </c>
      <c r="I39" s="106"/>
      <c r="J39" s="60">
        <f t="shared" si="5"/>
        <v>6085.6389999999992</v>
      </c>
      <c r="K39" s="60">
        <f t="shared" si="6"/>
        <v>4259.9472999999989</v>
      </c>
      <c r="L39" s="108"/>
      <c r="M39" s="274">
        <v>3042.8194999999996</v>
      </c>
      <c r="N39" s="106"/>
      <c r="O39" s="60">
        <f t="shared" si="12"/>
        <v>5698</v>
      </c>
      <c r="P39" s="60">
        <f t="shared" si="13"/>
        <v>3988.6</v>
      </c>
      <c r="Q39" s="106"/>
      <c r="R39" s="60">
        <f t="shared" si="14"/>
        <v>5698</v>
      </c>
      <c r="S39" s="60">
        <f t="shared" si="15"/>
        <v>3988.6</v>
      </c>
      <c r="T39" s="108"/>
      <c r="U39" s="267">
        <v>2849</v>
      </c>
      <c r="V39" s="108"/>
      <c r="W39" s="244">
        <v>2035</v>
      </c>
      <c r="X39" s="108"/>
      <c r="Y39" s="210">
        <v>678.73</v>
      </c>
      <c r="Z39" s="108"/>
      <c r="AA39" s="155">
        <v>580.63499999999999</v>
      </c>
      <c r="AB39" s="108"/>
      <c r="AC39" s="155">
        <v>580.63499999999999</v>
      </c>
      <c r="AD39" s="108"/>
      <c r="AE39" s="138">
        <v>459</v>
      </c>
      <c r="AF39" s="108"/>
      <c r="AG39" s="110">
        <f t="shared" si="7"/>
        <v>1.0680307125307125</v>
      </c>
    </row>
    <row r="40" spans="3:33" s="110" customFormat="1" ht="16.899999999999999" customHeight="1" x14ac:dyDescent="0.25">
      <c r="C40" s="114" t="s">
        <v>247</v>
      </c>
      <c r="D40" s="96">
        <f t="shared" si="16"/>
        <v>5800</v>
      </c>
      <c r="E40" s="122">
        <f t="shared" si="16"/>
        <v>4060</v>
      </c>
      <c r="F40" s="106"/>
      <c r="G40" s="60">
        <f t="shared" si="4"/>
        <v>5798.0239999999994</v>
      </c>
      <c r="H40" s="60">
        <f t="shared" si="4"/>
        <v>4058.6167999999993</v>
      </c>
      <c r="I40" s="106"/>
      <c r="J40" s="60">
        <f t="shared" si="5"/>
        <v>5798.0239999999994</v>
      </c>
      <c r="K40" s="60">
        <f t="shared" si="6"/>
        <v>4058.6167999999993</v>
      </c>
      <c r="L40" s="108"/>
      <c r="M40" s="274">
        <v>2899.0119999999997</v>
      </c>
      <c r="N40" s="106"/>
      <c r="O40" s="60">
        <f t="shared" si="12"/>
        <v>5643.9879999999994</v>
      </c>
      <c r="P40" s="60">
        <f t="shared" si="13"/>
        <v>3950.7915999999991</v>
      </c>
      <c r="Q40" s="106"/>
      <c r="R40" s="60">
        <f t="shared" si="14"/>
        <v>5643.9879999999994</v>
      </c>
      <c r="S40" s="60">
        <f t="shared" si="15"/>
        <v>3950.7915999999991</v>
      </c>
      <c r="T40" s="108"/>
      <c r="U40" s="267">
        <v>2821.9939999999997</v>
      </c>
      <c r="V40" s="108"/>
      <c r="W40" s="244">
        <v>2015.71</v>
      </c>
      <c r="X40" s="108"/>
      <c r="Y40" s="210">
        <v>2253.89</v>
      </c>
      <c r="Z40" s="108"/>
      <c r="AA40" s="155">
        <v>2218.81</v>
      </c>
      <c r="AB40" s="108"/>
      <c r="AC40" s="155">
        <v>2218.81</v>
      </c>
      <c r="AD40" s="108"/>
      <c r="AE40" s="138">
        <v>1754</v>
      </c>
      <c r="AF40" s="108"/>
      <c r="AG40" s="110">
        <f t="shared" si="7"/>
        <v>1.0272920495224298</v>
      </c>
    </row>
    <row r="41" spans="3:33" s="110" customFormat="1" ht="16.899999999999999" customHeight="1" x14ac:dyDescent="0.25">
      <c r="C41" s="114" t="s">
        <v>248</v>
      </c>
      <c r="D41" s="96">
        <f t="shared" si="16"/>
        <v>7860</v>
      </c>
      <c r="E41" s="122">
        <f t="shared" si="16"/>
        <v>5500</v>
      </c>
      <c r="F41" s="106"/>
      <c r="G41" s="60">
        <f t="shared" si="4"/>
        <v>7857.2599999999993</v>
      </c>
      <c r="H41" s="60">
        <f t="shared" si="4"/>
        <v>5500.0819999999994</v>
      </c>
      <c r="I41" s="106"/>
      <c r="J41" s="60">
        <f t="shared" si="5"/>
        <v>7857.2599999999993</v>
      </c>
      <c r="K41" s="60">
        <f t="shared" si="6"/>
        <v>5500.0819999999994</v>
      </c>
      <c r="L41" s="108"/>
      <c r="M41" s="274">
        <v>3928.6299999999997</v>
      </c>
      <c r="N41" s="106"/>
      <c r="O41" s="60">
        <f t="shared" si="12"/>
        <v>7646.6879999999992</v>
      </c>
      <c r="P41" s="60">
        <f t="shared" si="13"/>
        <v>5352.681599999999</v>
      </c>
      <c r="Q41" s="106"/>
      <c r="R41" s="60">
        <f t="shared" si="14"/>
        <v>7646.6879999999992</v>
      </c>
      <c r="S41" s="60">
        <f t="shared" si="15"/>
        <v>5352.681599999999</v>
      </c>
      <c r="T41" s="108"/>
      <c r="U41" s="267">
        <v>3823.3439999999996</v>
      </c>
      <c r="V41" s="108"/>
      <c r="W41" s="244">
        <v>2730.96</v>
      </c>
      <c r="X41" s="108"/>
      <c r="Y41" s="211">
        <v>1015</v>
      </c>
      <c r="Z41" s="108"/>
      <c r="AA41" s="155">
        <v>881.70499999999993</v>
      </c>
      <c r="AB41" s="108"/>
      <c r="AC41" s="155">
        <v>881.70499999999993</v>
      </c>
      <c r="AD41" s="108"/>
      <c r="AE41" s="138">
        <v>697</v>
      </c>
      <c r="AF41" s="108"/>
      <c r="AG41" s="110">
        <f t="shared" si="7"/>
        <v>1.0275376738268909</v>
      </c>
    </row>
    <row r="42" spans="3:33" s="110" customFormat="1" ht="16.899999999999999" customHeight="1" x14ac:dyDescent="0.25">
      <c r="C42" s="114" t="s">
        <v>437</v>
      </c>
      <c r="D42" s="96">
        <f>MROUND(G42+4.7,10)</f>
        <v>5100</v>
      </c>
      <c r="E42" s="122">
        <f>MROUND(H42+4.7,10)</f>
        <v>3570</v>
      </c>
      <c r="F42" s="106"/>
      <c r="G42" s="60">
        <f t="shared" ref="G42:H45" si="17">J42*1</f>
        <v>5096.2939999999999</v>
      </c>
      <c r="H42" s="60">
        <f t="shared" si="17"/>
        <v>3567.4057999999995</v>
      </c>
      <c r="I42" s="106"/>
      <c r="J42" s="60">
        <f>M42*2</f>
        <v>5096.2939999999999</v>
      </c>
      <c r="K42" s="60">
        <f>M42*1.4</f>
        <v>3567.4057999999995</v>
      </c>
      <c r="L42" s="108"/>
      <c r="M42" s="274">
        <v>2548.1469999999999</v>
      </c>
      <c r="N42" s="106"/>
      <c r="O42" s="60">
        <f t="shared" ref="O42:O51" si="18">R42*1</f>
        <v>4960.5359999999991</v>
      </c>
      <c r="P42" s="60">
        <f t="shared" ref="P42:P51" si="19">S42*1</f>
        <v>3472.375199999999</v>
      </c>
      <c r="Q42" s="106"/>
      <c r="R42" s="60">
        <f t="shared" ref="R42:R51" si="20">U42*2</f>
        <v>4960.5359999999991</v>
      </c>
      <c r="S42" s="60">
        <f t="shared" ref="S42:S51" si="21">U42*1.4</f>
        <v>3472.375199999999</v>
      </c>
      <c r="T42" s="108"/>
      <c r="U42" s="267">
        <v>2480.2679999999996</v>
      </c>
      <c r="V42" s="108"/>
      <c r="W42" s="244">
        <v>1771.62</v>
      </c>
      <c r="X42" s="108"/>
      <c r="Y42" s="210">
        <v>414</v>
      </c>
      <c r="Z42" s="108"/>
      <c r="AA42" s="155">
        <v>360.52499999999998</v>
      </c>
      <c r="AB42" s="108"/>
      <c r="AC42" s="155">
        <v>360.52499999999998</v>
      </c>
      <c r="AD42" s="108"/>
      <c r="AE42" s="138">
        <v>285</v>
      </c>
      <c r="AF42" s="108"/>
      <c r="AG42" s="110">
        <f t="shared" si="7"/>
        <v>1.0273676070489157</v>
      </c>
    </row>
    <row r="43" spans="3:33" s="110" customFormat="1" ht="16.899999999999999" customHeight="1" x14ac:dyDescent="0.25">
      <c r="C43" s="114" t="s">
        <v>438</v>
      </c>
      <c r="D43" s="96">
        <f t="shared" ref="D43:E45" si="22">MROUND(G43+4.7,10)</f>
        <v>2490</v>
      </c>
      <c r="E43" s="122">
        <f t="shared" si="22"/>
        <v>1740</v>
      </c>
      <c r="F43" s="106"/>
      <c r="G43" s="60">
        <f t="shared" si="17"/>
        <v>2484.8740000000003</v>
      </c>
      <c r="H43" s="60">
        <f t="shared" si="17"/>
        <v>1739.4118000000001</v>
      </c>
      <c r="I43" s="106"/>
      <c r="J43" s="60">
        <f>M43*2</f>
        <v>2484.8740000000003</v>
      </c>
      <c r="K43" s="60">
        <f>M43*1.4</f>
        <v>1739.4118000000001</v>
      </c>
      <c r="L43" s="108"/>
      <c r="M43" s="274">
        <v>1242.4370000000001</v>
      </c>
      <c r="N43" s="106"/>
      <c r="O43" s="60">
        <f t="shared" si="18"/>
        <v>2422</v>
      </c>
      <c r="P43" s="60">
        <f t="shared" si="19"/>
        <v>1695.3999999999999</v>
      </c>
      <c r="Q43" s="106"/>
      <c r="R43" s="60">
        <f t="shared" si="20"/>
        <v>2422</v>
      </c>
      <c r="S43" s="60">
        <f t="shared" si="21"/>
        <v>1695.3999999999999</v>
      </c>
      <c r="T43" s="108"/>
      <c r="U43" s="267">
        <v>1211</v>
      </c>
      <c r="V43" s="108"/>
      <c r="W43" s="244">
        <v>865</v>
      </c>
      <c r="X43" s="108"/>
      <c r="Y43" s="210">
        <v>1650.25</v>
      </c>
      <c r="Z43" s="108"/>
      <c r="AA43" s="155">
        <v>543.94999999999993</v>
      </c>
      <c r="AB43" s="108"/>
      <c r="AC43" s="155">
        <v>543.94999999999993</v>
      </c>
      <c r="AD43" s="108"/>
      <c r="AE43" s="126">
        <v>430</v>
      </c>
      <c r="AF43" s="108"/>
      <c r="AG43" s="110">
        <f t="shared" si="7"/>
        <v>1.0259595375722543</v>
      </c>
    </row>
    <row r="44" spans="3:33" s="110" customFormat="1" ht="16.899999999999999" customHeight="1" x14ac:dyDescent="0.25">
      <c r="C44" s="114" t="s">
        <v>439</v>
      </c>
      <c r="D44" s="96">
        <f t="shared" si="22"/>
        <v>3670</v>
      </c>
      <c r="E44" s="122">
        <f t="shared" si="22"/>
        <v>2570</v>
      </c>
      <c r="F44" s="106"/>
      <c r="G44" s="60">
        <f t="shared" si="17"/>
        <v>3669.7879999999996</v>
      </c>
      <c r="H44" s="60">
        <f t="shared" si="17"/>
        <v>2568.8515999999995</v>
      </c>
      <c r="I44" s="106"/>
      <c r="J44" s="60">
        <f>M44*2</f>
        <v>3669.7879999999996</v>
      </c>
      <c r="K44" s="60">
        <f>M44*1.4</f>
        <v>2568.8515999999995</v>
      </c>
      <c r="L44" s="108"/>
      <c r="M44" s="274">
        <v>1834.8939999999998</v>
      </c>
      <c r="N44" s="106"/>
      <c r="O44" s="60">
        <f t="shared" si="18"/>
        <v>3570</v>
      </c>
      <c r="P44" s="60">
        <f t="shared" si="19"/>
        <v>2499</v>
      </c>
      <c r="Q44" s="106"/>
      <c r="R44" s="60">
        <f t="shared" si="20"/>
        <v>3570</v>
      </c>
      <c r="S44" s="60">
        <f t="shared" si="21"/>
        <v>2499</v>
      </c>
      <c r="T44" s="108"/>
      <c r="U44" s="267">
        <v>1785</v>
      </c>
      <c r="V44" s="108"/>
      <c r="W44" s="244">
        <v>1275</v>
      </c>
      <c r="X44" s="108"/>
      <c r="Y44" s="210">
        <v>8285.75</v>
      </c>
      <c r="Z44" s="108"/>
      <c r="AA44" s="155">
        <v>7204.1749999999993</v>
      </c>
      <c r="AB44" s="108"/>
      <c r="AC44" s="155">
        <v>7204.1749999999993</v>
      </c>
      <c r="AD44" s="108"/>
      <c r="AE44" s="138">
        <v>5695</v>
      </c>
      <c r="AF44" s="108"/>
      <c r="AG44" s="110">
        <f t="shared" si="7"/>
        <v>1.0279518207282912</v>
      </c>
    </row>
    <row r="45" spans="3:33" s="110" customFormat="1" ht="16.899999999999999" customHeight="1" x14ac:dyDescent="0.25">
      <c r="C45" s="114" t="s">
        <v>440</v>
      </c>
      <c r="D45" s="96">
        <f t="shared" si="22"/>
        <v>2510</v>
      </c>
      <c r="E45" s="122">
        <f t="shared" si="22"/>
        <v>1760</v>
      </c>
      <c r="F45" s="106"/>
      <c r="G45" s="60">
        <f t="shared" si="17"/>
        <v>2507.8740000000003</v>
      </c>
      <c r="H45" s="60">
        <f t="shared" si="17"/>
        <v>1755.5118</v>
      </c>
      <c r="I45" s="106"/>
      <c r="J45" s="60">
        <f>M45*2</f>
        <v>2507.8740000000003</v>
      </c>
      <c r="K45" s="60">
        <f>M45*1.4</f>
        <v>1755.5118</v>
      </c>
      <c r="L45" s="108"/>
      <c r="M45" s="274">
        <v>1253.9370000000001</v>
      </c>
      <c r="N45" s="106"/>
      <c r="O45" s="60">
        <f t="shared" si="18"/>
        <v>2436</v>
      </c>
      <c r="P45" s="60">
        <f t="shared" si="19"/>
        <v>1705.1999999999998</v>
      </c>
      <c r="Q45" s="106"/>
      <c r="R45" s="60">
        <f t="shared" si="20"/>
        <v>2436</v>
      </c>
      <c r="S45" s="60">
        <f t="shared" si="21"/>
        <v>1705.1999999999998</v>
      </c>
      <c r="T45" s="108"/>
      <c r="U45" s="267">
        <v>1218</v>
      </c>
      <c r="V45" s="108"/>
      <c r="W45" s="244">
        <v>870</v>
      </c>
      <c r="X45" s="108"/>
      <c r="Y45" s="211">
        <v>690</v>
      </c>
      <c r="Z45" s="108"/>
      <c r="AA45" s="155">
        <v>600.875</v>
      </c>
      <c r="AB45" s="108"/>
      <c r="AC45" s="155">
        <v>600.875</v>
      </c>
      <c r="AD45" s="108"/>
      <c r="AE45" s="138">
        <v>475</v>
      </c>
      <c r="AF45" s="108"/>
      <c r="AG45" s="110">
        <f t="shared" si="7"/>
        <v>1.0295049261083744</v>
      </c>
    </row>
    <row r="46" spans="3:33" s="110" customFormat="1" ht="16.899999999999999" customHeight="1" x14ac:dyDescent="0.25">
      <c r="C46" s="114" t="s">
        <v>441</v>
      </c>
      <c r="D46" s="96">
        <f t="shared" si="16"/>
        <v>1590</v>
      </c>
      <c r="E46" s="122">
        <f t="shared" si="16"/>
        <v>1120</v>
      </c>
      <c r="F46" s="106"/>
      <c r="G46" s="60">
        <f t="shared" si="4"/>
        <v>1586.9999999999998</v>
      </c>
      <c r="H46" s="60">
        <f t="shared" si="4"/>
        <v>1110.8999999999999</v>
      </c>
      <c r="I46" s="106"/>
      <c r="J46" s="60">
        <f t="shared" si="5"/>
        <v>1586.9999999999998</v>
      </c>
      <c r="K46" s="60">
        <f t="shared" si="6"/>
        <v>1110.8999999999999</v>
      </c>
      <c r="L46" s="108"/>
      <c r="M46" s="274">
        <v>793.49999999999989</v>
      </c>
      <c r="N46" s="106"/>
      <c r="O46" s="60">
        <f t="shared" si="18"/>
        <v>1484</v>
      </c>
      <c r="P46" s="60">
        <f t="shared" si="19"/>
        <v>1038.8</v>
      </c>
      <c r="Q46" s="106"/>
      <c r="R46" s="60">
        <f t="shared" si="20"/>
        <v>1484</v>
      </c>
      <c r="S46" s="60">
        <f t="shared" si="21"/>
        <v>1038.8</v>
      </c>
      <c r="T46" s="108"/>
      <c r="U46" s="267">
        <v>742</v>
      </c>
      <c r="V46" s="108"/>
      <c r="W46" s="244">
        <v>530</v>
      </c>
      <c r="X46" s="108"/>
      <c r="Y46" s="211">
        <v>1015</v>
      </c>
      <c r="Z46" s="108"/>
      <c r="AA46" s="155">
        <v>881.70499999999993</v>
      </c>
      <c r="AB46" s="108"/>
      <c r="AC46" s="155">
        <v>881.70499999999993</v>
      </c>
      <c r="AD46" s="108"/>
      <c r="AE46" s="138">
        <v>697</v>
      </c>
      <c r="AF46" s="108"/>
      <c r="AG46" s="110">
        <f t="shared" si="7"/>
        <v>1.0694070080862532</v>
      </c>
    </row>
    <row r="47" spans="3:33" s="110" customFormat="1" ht="16.899999999999999" customHeight="1" x14ac:dyDescent="0.25">
      <c r="C47" s="114" t="s">
        <v>442</v>
      </c>
      <c r="D47" s="96">
        <f>MROUND(G47+4.7,10)</f>
        <v>5950</v>
      </c>
      <c r="E47" s="122">
        <f>MROUND(H47+4.7,10)</f>
        <v>4170</v>
      </c>
      <c r="F47" s="106"/>
      <c r="G47" s="60">
        <f>J47*1</f>
        <v>5947.57</v>
      </c>
      <c r="H47" s="60">
        <f>K47*1</f>
        <v>4163.299</v>
      </c>
      <c r="I47" s="106"/>
      <c r="J47" s="60">
        <f>M47*2</f>
        <v>5947.57</v>
      </c>
      <c r="K47" s="60">
        <f>M47*1.4</f>
        <v>4163.299</v>
      </c>
      <c r="L47" s="108"/>
      <c r="M47" s="274">
        <v>2973.7849999999999</v>
      </c>
      <c r="N47" s="106"/>
      <c r="O47" s="60">
        <f t="shared" si="18"/>
        <v>5572</v>
      </c>
      <c r="P47" s="60">
        <f t="shared" si="19"/>
        <v>3900.3999999999996</v>
      </c>
      <c r="Q47" s="106"/>
      <c r="R47" s="60">
        <f t="shared" si="20"/>
        <v>5572</v>
      </c>
      <c r="S47" s="60">
        <f t="shared" si="21"/>
        <v>3900.3999999999996</v>
      </c>
      <c r="T47" s="108"/>
      <c r="U47" s="267">
        <v>2786</v>
      </c>
      <c r="V47" s="108"/>
      <c r="W47" s="244">
        <v>1990</v>
      </c>
      <c r="X47" s="108"/>
      <c r="Y47" s="210">
        <v>414</v>
      </c>
      <c r="Z47" s="108"/>
      <c r="AA47" s="155">
        <v>360.52499999999998</v>
      </c>
      <c r="AB47" s="108"/>
      <c r="AC47" s="155">
        <v>360.52499999999998</v>
      </c>
      <c r="AD47" s="108"/>
      <c r="AE47" s="138">
        <v>285</v>
      </c>
      <c r="AF47" s="108"/>
      <c r="AG47" s="110">
        <f t="shared" si="7"/>
        <v>1.0674030868628859</v>
      </c>
    </row>
    <row r="48" spans="3:33" s="110" customFormat="1" ht="16.899999999999999" customHeight="1" x14ac:dyDescent="0.25">
      <c r="C48" s="114" t="s">
        <v>443</v>
      </c>
      <c r="D48" s="96">
        <f t="shared" si="16"/>
        <v>29770</v>
      </c>
      <c r="E48" s="122">
        <f t="shared" si="16"/>
        <v>20840</v>
      </c>
      <c r="F48" s="106"/>
      <c r="G48" s="60">
        <f>J48*1</f>
        <v>29760.918999999998</v>
      </c>
      <c r="H48" s="60">
        <f>K48*1</f>
        <v>20832.643299999996</v>
      </c>
      <c r="I48" s="106"/>
      <c r="J48" s="60">
        <f t="shared" si="5"/>
        <v>29760.918999999998</v>
      </c>
      <c r="K48" s="60">
        <f t="shared" si="6"/>
        <v>20832.643299999996</v>
      </c>
      <c r="L48" s="108"/>
      <c r="M48" s="274">
        <v>14880.459499999999</v>
      </c>
      <c r="N48" s="106"/>
      <c r="O48" s="60">
        <f t="shared" si="18"/>
        <v>27860</v>
      </c>
      <c r="P48" s="60">
        <f t="shared" si="19"/>
        <v>19502</v>
      </c>
      <c r="Q48" s="106"/>
      <c r="R48" s="60">
        <f t="shared" si="20"/>
        <v>27860</v>
      </c>
      <c r="S48" s="60">
        <f t="shared" si="21"/>
        <v>19502</v>
      </c>
      <c r="T48" s="108"/>
      <c r="U48" s="267">
        <v>13930</v>
      </c>
      <c r="V48" s="108"/>
      <c r="W48" s="244">
        <v>9950</v>
      </c>
      <c r="X48" s="108"/>
      <c r="Y48" s="210">
        <v>1650.25</v>
      </c>
      <c r="Z48" s="108"/>
      <c r="AA48" s="155">
        <v>543.94999999999993</v>
      </c>
      <c r="AB48" s="108"/>
      <c r="AC48" s="155">
        <v>543.94999999999993</v>
      </c>
      <c r="AD48" s="108"/>
      <c r="AE48" s="126">
        <v>430</v>
      </c>
      <c r="AF48" s="108"/>
      <c r="AG48" s="110">
        <f t="shared" si="7"/>
        <v>1.06823111988514</v>
      </c>
    </row>
    <row r="49" spans="3:33" s="110" customFormat="1" ht="16.899999999999999" customHeight="1" x14ac:dyDescent="0.25">
      <c r="C49" s="114" t="s">
        <v>444</v>
      </c>
      <c r="D49" s="96">
        <f t="shared" si="16"/>
        <v>2800</v>
      </c>
      <c r="E49" s="122">
        <f t="shared" si="16"/>
        <v>1960</v>
      </c>
      <c r="F49" s="106"/>
      <c r="G49" s="60">
        <f t="shared" si="4"/>
        <v>2795.489</v>
      </c>
      <c r="H49" s="60">
        <f t="shared" si="4"/>
        <v>1956.8422999999998</v>
      </c>
      <c r="I49" s="106"/>
      <c r="J49" s="60">
        <f t="shared" si="5"/>
        <v>2795.489</v>
      </c>
      <c r="K49" s="60">
        <f t="shared" si="6"/>
        <v>1956.8422999999998</v>
      </c>
      <c r="L49" s="108"/>
      <c r="M49" s="274">
        <v>1397.7445</v>
      </c>
      <c r="N49" s="106"/>
      <c r="O49" s="60">
        <f t="shared" si="18"/>
        <v>2604.924</v>
      </c>
      <c r="P49" s="60">
        <f t="shared" si="19"/>
        <v>1823.4467999999999</v>
      </c>
      <c r="Q49" s="106"/>
      <c r="R49" s="60">
        <f t="shared" si="20"/>
        <v>2604.924</v>
      </c>
      <c r="S49" s="60">
        <f t="shared" si="21"/>
        <v>1823.4467999999999</v>
      </c>
      <c r="T49" s="108"/>
      <c r="U49" s="267">
        <v>1302.462</v>
      </c>
      <c r="V49" s="108"/>
      <c r="W49" s="244">
        <v>930.33</v>
      </c>
      <c r="X49" s="108"/>
      <c r="Y49" s="210">
        <v>8285.75</v>
      </c>
      <c r="Z49" s="108"/>
      <c r="AA49" s="155">
        <v>7204.1749999999993</v>
      </c>
      <c r="AB49" s="108"/>
      <c r="AC49" s="155">
        <v>7204.1749999999993</v>
      </c>
      <c r="AD49" s="108"/>
      <c r="AE49" s="138">
        <v>5695</v>
      </c>
      <c r="AF49" s="108"/>
      <c r="AG49" s="110">
        <f t="shared" si="7"/>
        <v>1.0731556851562656</v>
      </c>
    </row>
    <row r="50" spans="3:33" s="110" customFormat="1" ht="16.899999999999999" customHeight="1" x14ac:dyDescent="0.25">
      <c r="C50" s="114" t="s">
        <v>445</v>
      </c>
      <c r="D50" s="96">
        <f t="shared" si="16"/>
        <v>2920</v>
      </c>
      <c r="E50" s="122">
        <f t="shared" si="16"/>
        <v>2040</v>
      </c>
      <c r="F50" s="106"/>
      <c r="G50" s="60">
        <f>J50*1</f>
        <v>2912</v>
      </c>
      <c r="H50" s="60">
        <f>K50*1</f>
        <v>2038.3999999999999</v>
      </c>
      <c r="I50" s="106"/>
      <c r="J50" s="60">
        <f t="shared" si="5"/>
        <v>2912</v>
      </c>
      <c r="K50" s="60">
        <f t="shared" si="6"/>
        <v>2038.3999999999999</v>
      </c>
      <c r="L50" s="108"/>
      <c r="M50" s="274">
        <v>1456</v>
      </c>
      <c r="N50" s="106"/>
      <c r="O50" s="60">
        <f t="shared" si="18"/>
        <v>2912</v>
      </c>
      <c r="P50" s="60">
        <f t="shared" si="19"/>
        <v>2038.3999999999999</v>
      </c>
      <c r="Q50" s="106"/>
      <c r="R50" s="60">
        <f t="shared" si="20"/>
        <v>2912</v>
      </c>
      <c r="S50" s="60">
        <f t="shared" si="21"/>
        <v>2038.3999999999999</v>
      </c>
      <c r="T50" s="108"/>
      <c r="U50" s="267">
        <v>1456</v>
      </c>
      <c r="V50" s="108"/>
      <c r="W50" s="244">
        <v>1040</v>
      </c>
      <c r="X50" s="108"/>
      <c r="Y50" s="211">
        <v>690</v>
      </c>
      <c r="Z50" s="108"/>
      <c r="AA50" s="155">
        <v>600.875</v>
      </c>
      <c r="AB50" s="108"/>
      <c r="AC50" s="155">
        <v>600.875</v>
      </c>
      <c r="AD50" s="108"/>
      <c r="AE50" s="138">
        <v>475</v>
      </c>
      <c r="AF50" s="108"/>
      <c r="AG50" s="110">
        <f t="shared" si="7"/>
        <v>1</v>
      </c>
    </row>
    <row r="51" spans="3:33" s="110" customFormat="1" ht="16.899999999999999" customHeight="1" x14ac:dyDescent="0.25">
      <c r="C51" s="114" t="s">
        <v>494</v>
      </c>
      <c r="D51" s="96">
        <f t="shared" si="16"/>
        <v>2240</v>
      </c>
      <c r="E51" s="122">
        <f t="shared" si="16"/>
        <v>1570</v>
      </c>
      <c r="F51" s="106"/>
      <c r="G51" s="60">
        <f>J51*1</f>
        <v>2240</v>
      </c>
      <c r="H51" s="60">
        <f>K51*1</f>
        <v>1568</v>
      </c>
      <c r="I51" s="106"/>
      <c r="J51" s="60">
        <f t="shared" si="5"/>
        <v>2240</v>
      </c>
      <c r="K51" s="60">
        <f t="shared" si="6"/>
        <v>1568</v>
      </c>
      <c r="L51" s="108"/>
      <c r="M51" s="274">
        <f>W51*1.4</f>
        <v>1120</v>
      </c>
      <c r="N51" s="106"/>
      <c r="O51" s="60">
        <f t="shared" si="18"/>
        <v>2240</v>
      </c>
      <c r="P51" s="60">
        <f t="shared" si="19"/>
        <v>1568</v>
      </c>
      <c r="Q51" s="106"/>
      <c r="R51" s="60">
        <f t="shared" si="20"/>
        <v>2240</v>
      </c>
      <c r="S51" s="60">
        <f t="shared" si="21"/>
        <v>1568</v>
      </c>
      <c r="T51" s="108"/>
      <c r="U51" s="267">
        <v>1120</v>
      </c>
      <c r="V51" s="108"/>
      <c r="W51" s="244">
        <v>800</v>
      </c>
      <c r="X51" s="108"/>
      <c r="Y51" s="211">
        <v>690</v>
      </c>
      <c r="Z51" s="108"/>
      <c r="AA51" s="155">
        <v>600.875</v>
      </c>
      <c r="AB51" s="108"/>
      <c r="AC51" s="155">
        <v>600.875</v>
      </c>
      <c r="AD51" s="108"/>
      <c r="AE51" s="138">
        <v>475</v>
      </c>
      <c r="AF51" s="108"/>
      <c r="AG51" s="110">
        <f t="shared" si="7"/>
        <v>1</v>
      </c>
    </row>
  </sheetData>
  <mergeCells count="1">
    <mergeCell ref="C5:E5"/>
  </mergeCells>
  <printOptions horizontalCentered="1"/>
  <pageMargins left="0.70866141732283472" right="0.70866141732283472" top="0.35433070866141736" bottom="0.35433070866141736" header="0.11811023622047245" footer="0.11811023622047245"/>
  <pageSetup fitToWidth="0" orientation="portrait" r:id="rId1"/>
  <headerFooter>
    <oddHeader>&amp;LGLACOXAN&amp;R"El Origen"</oddHeader>
    <oddFooter>&amp;L&amp;P&amp;R&amp;D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5" tint="0.39997558519241921"/>
    <pageSetUpPr fitToPage="1"/>
  </sheetPr>
  <dimension ref="B1:AC53"/>
  <sheetViews>
    <sheetView topLeftCell="A4" workbookViewId="0">
      <selection activeCell="C9" sqref="C9"/>
    </sheetView>
  </sheetViews>
  <sheetFormatPr baseColWidth="10" defaultColWidth="11.5703125" defaultRowHeight="16.899999999999999" customHeight="1" x14ac:dyDescent="0.25"/>
  <cols>
    <col min="1" max="1" width="5.85546875" style="104" customWidth="1"/>
    <col min="2" max="2" width="7.5703125" style="104" customWidth="1"/>
    <col min="3" max="3" width="50.7109375" style="104" customWidth="1"/>
    <col min="4" max="4" width="15.7109375" style="117" customWidth="1"/>
    <col min="5" max="5" width="15.7109375" style="120" customWidth="1"/>
    <col min="6" max="6" width="1.7109375" style="104" customWidth="1"/>
    <col min="7" max="8" width="15.7109375" style="64" customWidth="1"/>
    <col min="9" max="9" width="1.7109375" style="104" customWidth="1"/>
    <col min="10" max="11" width="15.7109375" style="64" customWidth="1"/>
    <col min="12" max="12" width="1.7109375" style="104" customWidth="1"/>
    <col min="13" max="13" width="15.7109375" style="269" customWidth="1"/>
    <col min="14" max="14" width="1.7109375" style="104" customWidth="1"/>
    <col min="15" max="15" width="15.7109375" style="269" customWidth="1"/>
    <col min="16" max="16" width="1.7109375" style="104" customWidth="1"/>
    <col min="17" max="17" width="15.7109375" style="262" customWidth="1"/>
    <col min="18" max="18" width="1.7109375" style="104" customWidth="1"/>
    <col min="19" max="19" width="15.7109375" style="245" customWidth="1"/>
    <col min="20" max="20" width="1.7109375" style="104" customWidth="1"/>
    <col min="21" max="21" width="15.140625" style="204" customWidth="1"/>
    <col min="22" max="22" width="1.7109375" style="104" customWidth="1"/>
    <col min="23" max="23" width="15.140625" style="156" customWidth="1"/>
    <col min="24" max="24" width="1.7109375" style="104" customWidth="1"/>
    <col min="25" max="25" width="15.140625" style="156" customWidth="1"/>
    <col min="26" max="26" width="1.7109375" style="104" customWidth="1"/>
    <col min="27" max="27" width="13.140625" style="117" customWidth="1"/>
    <col min="28" max="28" width="1.7109375" style="104" customWidth="1"/>
    <col min="29" max="31" width="11.5703125" style="104" customWidth="1"/>
    <col min="32" max="16384" width="11.5703125" style="104"/>
  </cols>
  <sheetData>
    <row r="1" spans="2:29" ht="16.899999999999999" customHeight="1" x14ac:dyDescent="0.25">
      <c r="Q1" s="262" t="s">
        <v>495</v>
      </c>
      <c r="S1" s="245" t="s">
        <v>415</v>
      </c>
      <c r="U1" s="204" t="s">
        <v>376</v>
      </c>
      <c r="W1" s="156" t="s">
        <v>358</v>
      </c>
    </row>
    <row r="2" spans="2:29" ht="16.899999999999999" customHeight="1" x14ac:dyDescent="0.25">
      <c r="C2" s="105" t="s">
        <v>209</v>
      </c>
      <c r="D2" s="115"/>
      <c r="E2" s="118"/>
      <c r="F2" s="106"/>
      <c r="G2" s="56" t="s">
        <v>181</v>
      </c>
      <c r="H2" s="56">
        <v>0.2</v>
      </c>
      <c r="I2" s="108"/>
      <c r="J2" s="61"/>
      <c r="K2" s="61"/>
      <c r="L2" s="108"/>
      <c r="M2" s="270">
        <v>45325</v>
      </c>
      <c r="N2" s="108"/>
      <c r="O2" s="270">
        <v>45295</v>
      </c>
      <c r="P2" s="108"/>
      <c r="Q2" s="263">
        <v>45274</v>
      </c>
      <c r="R2" s="108"/>
      <c r="S2" s="246">
        <v>45268</v>
      </c>
      <c r="T2" s="108"/>
      <c r="U2" s="205">
        <v>45228</v>
      </c>
      <c r="V2" s="108"/>
      <c r="W2" s="193">
        <v>45200</v>
      </c>
      <c r="X2" s="108"/>
      <c r="Y2" s="151">
        <v>45167</v>
      </c>
      <c r="Z2" s="108"/>
      <c r="AA2" s="123"/>
    </row>
    <row r="3" spans="2:29" ht="16.899999999999999" customHeight="1" x14ac:dyDescent="0.25">
      <c r="C3" s="110"/>
      <c r="D3" s="116"/>
      <c r="E3" s="119"/>
      <c r="F3" s="106"/>
      <c r="G3" s="57" t="s">
        <v>39</v>
      </c>
      <c r="H3" s="57" t="s">
        <v>173</v>
      </c>
      <c r="I3" s="112"/>
      <c r="J3" s="57" t="s">
        <v>39</v>
      </c>
      <c r="K3" s="57" t="s">
        <v>173</v>
      </c>
      <c r="L3" s="112"/>
      <c r="M3" s="291" t="s">
        <v>512</v>
      </c>
      <c r="N3" s="112"/>
      <c r="O3" s="292" t="s">
        <v>499</v>
      </c>
      <c r="P3" s="112"/>
      <c r="Q3" s="264"/>
      <c r="R3" s="112"/>
      <c r="S3" s="247" t="s">
        <v>174</v>
      </c>
      <c r="T3" s="112"/>
      <c r="U3" s="206" t="s">
        <v>174</v>
      </c>
      <c r="V3" s="112"/>
      <c r="W3" s="152" t="s">
        <v>174</v>
      </c>
      <c r="X3" s="112"/>
      <c r="Y3" s="152" t="s">
        <v>174</v>
      </c>
      <c r="Z3" s="112"/>
      <c r="AA3" s="124" t="s">
        <v>174</v>
      </c>
    </row>
    <row r="4" spans="2:29" ht="16.899999999999999" customHeight="1" thickBot="1" x14ac:dyDescent="0.3">
      <c r="M4" s="272"/>
      <c r="O4" s="272"/>
      <c r="Q4" s="265" t="s">
        <v>496</v>
      </c>
      <c r="S4" s="248"/>
      <c r="U4" s="207">
        <v>26.5</v>
      </c>
      <c r="W4" s="157">
        <v>26.5</v>
      </c>
      <c r="Y4" s="157">
        <v>26.5</v>
      </c>
    </row>
    <row r="5" spans="2:29" s="110" customFormat="1" ht="16.899999999999999" customHeight="1" thickBot="1" x14ac:dyDescent="0.3">
      <c r="B5" s="110">
        <v>1266</v>
      </c>
      <c r="C5" s="569" t="s">
        <v>38</v>
      </c>
      <c r="D5" s="570"/>
      <c r="E5" s="571"/>
      <c r="F5" s="106"/>
      <c r="G5" s="370">
        <v>1</v>
      </c>
      <c r="H5" s="370">
        <v>1</v>
      </c>
      <c r="I5" s="106"/>
      <c r="J5" s="370">
        <v>2.5</v>
      </c>
      <c r="K5" s="370">
        <v>1.5</v>
      </c>
      <c r="L5" s="108"/>
      <c r="M5" s="273"/>
      <c r="N5" s="108"/>
      <c r="O5" s="273"/>
      <c r="P5" s="108"/>
      <c r="Q5" s="266"/>
      <c r="R5" s="108"/>
      <c r="S5" s="249"/>
      <c r="T5" s="108"/>
      <c r="U5" s="208">
        <v>291023</v>
      </c>
      <c r="V5" s="108"/>
      <c r="W5" s="153" t="s">
        <v>358</v>
      </c>
      <c r="X5" s="108"/>
      <c r="Y5" s="153"/>
      <c r="Z5" s="108"/>
      <c r="AA5" s="123"/>
      <c r="AB5" s="108"/>
    </row>
    <row r="6" spans="2:29" s="110" customFormat="1" ht="16.899999999999999" hidden="1" customHeight="1" x14ac:dyDescent="0.25">
      <c r="C6" s="82"/>
      <c r="D6" s="95"/>
      <c r="E6" s="121"/>
      <c r="G6" s="40"/>
      <c r="H6" s="40"/>
      <c r="J6" s="40"/>
      <c r="K6" s="40"/>
      <c r="L6" s="104"/>
      <c r="M6" s="273"/>
      <c r="N6" s="104"/>
      <c r="O6" s="273"/>
      <c r="P6" s="104"/>
      <c r="Q6" s="266"/>
      <c r="R6" s="104"/>
      <c r="S6" s="250"/>
      <c r="T6" s="104"/>
      <c r="U6" s="209"/>
      <c r="V6" s="104"/>
      <c r="W6" s="154"/>
      <c r="X6" s="104"/>
      <c r="Y6" s="154"/>
      <c r="Z6" s="104"/>
      <c r="AA6" s="125"/>
      <c r="AB6" s="104"/>
    </row>
    <row r="7" spans="2:29" s="110" customFormat="1" ht="16.899999999999999" customHeight="1" x14ac:dyDescent="0.25">
      <c r="C7" s="114" t="s">
        <v>416</v>
      </c>
      <c r="D7" s="96">
        <f>G7</f>
        <v>2750</v>
      </c>
      <c r="E7" s="122">
        <f>H7</f>
        <v>1650</v>
      </c>
      <c r="F7" s="106"/>
      <c r="G7" s="60">
        <f>MROUND(J7+25,50)</f>
        <v>2750</v>
      </c>
      <c r="H7" s="60">
        <f>MROUND(K7+25,50)</f>
        <v>1650</v>
      </c>
      <c r="I7" s="106"/>
      <c r="J7" s="60">
        <f>M7*2.5</f>
        <v>2736.25</v>
      </c>
      <c r="K7" s="60">
        <f>M7*1.5</f>
        <v>1641.75</v>
      </c>
      <c r="L7" s="108"/>
      <c r="M7" s="274">
        <v>1094.5</v>
      </c>
      <c r="N7" s="108"/>
      <c r="O7" s="274">
        <v>1144.25</v>
      </c>
      <c r="P7" s="108"/>
      <c r="Q7" s="267">
        <v>1113</v>
      </c>
      <c r="R7" s="108"/>
      <c r="S7" s="244">
        <v>795</v>
      </c>
      <c r="T7" s="108"/>
      <c r="U7" s="210">
        <v>1771.62</v>
      </c>
      <c r="V7" s="108"/>
      <c r="W7" s="155">
        <v>1536.9749999999999</v>
      </c>
      <c r="X7" s="108"/>
      <c r="Y7" s="155">
        <v>1536.9749999999999</v>
      </c>
      <c r="Z7" s="108"/>
      <c r="AA7" s="138">
        <v>1215</v>
      </c>
      <c r="AB7" s="108"/>
      <c r="AC7" s="110">
        <f>M7/O7</f>
        <v>0.95652173913043481</v>
      </c>
    </row>
    <row r="8" spans="2:29" s="110" customFormat="1" ht="16.899999999999999" customHeight="1" x14ac:dyDescent="0.25">
      <c r="C8" s="114" t="s">
        <v>417</v>
      </c>
      <c r="D8" s="96">
        <f t="shared" ref="D8:D51" si="0">G8</f>
        <v>3950</v>
      </c>
      <c r="E8" s="122">
        <f t="shared" ref="E8:E51" si="1">H8</f>
        <v>2400</v>
      </c>
      <c r="F8" s="106"/>
      <c r="G8" s="60">
        <f t="shared" ref="G8:G51" si="2">MROUND(J8+25,50)</f>
        <v>3950</v>
      </c>
      <c r="H8" s="60">
        <f t="shared" ref="H8:H51" si="3">MROUND(K8+25,50)</f>
        <v>2400</v>
      </c>
      <c r="I8" s="106"/>
      <c r="J8" s="60">
        <f t="shared" ref="J8:J51" si="4">M8*2.5</f>
        <v>3932.4749999999999</v>
      </c>
      <c r="K8" s="60">
        <f t="shared" ref="K8:K51" si="5">M8*1.5</f>
        <v>2359.4850000000001</v>
      </c>
      <c r="L8" s="108"/>
      <c r="M8" s="274">
        <v>1572.99</v>
      </c>
      <c r="N8" s="108"/>
      <c r="O8" s="274">
        <v>1644.4999999999998</v>
      </c>
      <c r="P8" s="108"/>
      <c r="Q8" s="267">
        <v>1603</v>
      </c>
      <c r="R8" s="108"/>
      <c r="S8" s="244">
        <v>1145</v>
      </c>
      <c r="T8" s="108"/>
      <c r="U8" s="210">
        <v>1553.05</v>
      </c>
      <c r="V8" s="108"/>
      <c r="W8" s="155">
        <v>1345.9599999999998</v>
      </c>
      <c r="X8" s="108"/>
      <c r="Y8" s="155">
        <v>1345.9599999999998</v>
      </c>
      <c r="Z8" s="108"/>
      <c r="AA8" s="138">
        <v>1064</v>
      </c>
      <c r="AB8" s="108"/>
      <c r="AC8" s="110">
        <f t="shared" ref="AC8:AC51" si="6">M8/O8</f>
        <v>0.95651565825478879</v>
      </c>
    </row>
    <row r="9" spans="2:29" s="110" customFormat="1" ht="16.899999999999999" customHeight="1" x14ac:dyDescent="0.25">
      <c r="C9" s="114" t="s">
        <v>418</v>
      </c>
      <c r="D9" s="96">
        <f t="shared" si="0"/>
        <v>6500</v>
      </c>
      <c r="E9" s="122">
        <f t="shared" si="1"/>
        <v>3900</v>
      </c>
      <c r="F9" s="106"/>
      <c r="G9" s="60">
        <f t="shared" si="2"/>
        <v>6500</v>
      </c>
      <c r="H9" s="60">
        <f t="shared" si="3"/>
        <v>3900</v>
      </c>
      <c r="I9" s="106"/>
      <c r="J9" s="60">
        <f t="shared" si="4"/>
        <v>6490</v>
      </c>
      <c r="K9" s="60">
        <f t="shared" si="5"/>
        <v>3894</v>
      </c>
      <c r="L9" s="108"/>
      <c r="M9" s="274">
        <v>2596</v>
      </c>
      <c r="N9" s="108"/>
      <c r="O9" s="274">
        <v>2714</v>
      </c>
      <c r="P9" s="108"/>
      <c r="Q9" s="267">
        <v>2646</v>
      </c>
      <c r="R9" s="108"/>
      <c r="S9" s="244">
        <v>1890</v>
      </c>
      <c r="T9" s="108"/>
      <c r="U9" s="210">
        <v>2346.8200000000002</v>
      </c>
      <c r="V9" s="108"/>
      <c r="W9" s="155">
        <v>2036.6373499999997</v>
      </c>
      <c r="X9" s="108"/>
      <c r="Y9" s="155">
        <v>2036.6373499999997</v>
      </c>
      <c r="Z9" s="108"/>
      <c r="AA9" s="138">
        <v>1609.99</v>
      </c>
      <c r="AB9" s="108"/>
      <c r="AC9" s="110">
        <f t="shared" si="6"/>
        <v>0.95652173913043481</v>
      </c>
    </row>
    <row r="10" spans="2:29" s="110" customFormat="1" ht="16.899999999999999" customHeight="1" x14ac:dyDescent="0.25">
      <c r="C10" s="114" t="s">
        <v>419</v>
      </c>
      <c r="D10" s="96">
        <f t="shared" si="0"/>
        <v>15100</v>
      </c>
      <c r="E10" s="122">
        <f t="shared" si="1"/>
        <v>9050</v>
      </c>
      <c r="F10" s="106"/>
      <c r="G10" s="60">
        <f t="shared" si="2"/>
        <v>15100</v>
      </c>
      <c r="H10" s="60">
        <f t="shared" si="3"/>
        <v>9050</v>
      </c>
      <c r="I10" s="106"/>
      <c r="J10" s="60">
        <f t="shared" si="4"/>
        <v>15062.225</v>
      </c>
      <c r="K10" s="60">
        <f t="shared" si="5"/>
        <v>9037.3350000000009</v>
      </c>
      <c r="L10" s="108"/>
      <c r="M10" s="274">
        <v>6024.89</v>
      </c>
      <c r="N10" s="108"/>
      <c r="O10" s="274">
        <v>6298.7455</v>
      </c>
      <c r="P10" s="108"/>
      <c r="Q10" s="267">
        <v>5068</v>
      </c>
      <c r="R10" s="108"/>
      <c r="S10" s="244">
        <v>3620</v>
      </c>
      <c r="T10" s="108"/>
      <c r="U10" s="210">
        <v>2249.04</v>
      </c>
      <c r="V10" s="108"/>
      <c r="W10" s="155">
        <v>1954.425</v>
      </c>
      <c r="X10" s="108"/>
      <c r="Y10" s="155">
        <v>1954.425</v>
      </c>
      <c r="Z10" s="108"/>
      <c r="AA10" s="138">
        <v>1545</v>
      </c>
      <c r="AB10" s="108"/>
      <c r="AC10" s="110">
        <f t="shared" si="6"/>
        <v>0.95652221541575233</v>
      </c>
    </row>
    <row r="11" spans="2:29" s="110" customFormat="1" ht="16.899999999999999" hidden="1" customHeight="1" x14ac:dyDescent="0.25">
      <c r="C11" s="114" t="s">
        <v>420</v>
      </c>
      <c r="D11" s="96">
        <f t="shared" si="0"/>
        <v>50</v>
      </c>
      <c r="E11" s="122">
        <f t="shared" si="1"/>
        <v>50</v>
      </c>
      <c r="F11" s="106"/>
      <c r="G11" s="60">
        <f t="shared" si="2"/>
        <v>50</v>
      </c>
      <c r="H11" s="60">
        <f t="shared" si="3"/>
        <v>50</v>
      </c>
      <c r="I11" s="106"/>
      <c r="J11" s="60">
        <f t="shared" si="4"/>
        <v>0</v>
      </c>
      <c r="K11" s="60">
        <f t="shared" si="5"/>
        <v>0</v>
      </c>
      <c r="L11" s="108"/>
      <c r="M11" s="274"/>
      <c r="N11" s="108"/>
      <c r="O11" s="274"/>
      <c r="P11" s="108"/>
      <c r="Q11" s="267"/>
      <c r="R11" s="108"/>
      <c r="S11" s="244"/>
      <c r="T11" s="108"/>
      <c r="U11" s="210">
        <v>1294.2</v>
      </c>
      <c r="V11" s="108"/>
      <c r="W11" s="155">
        <v>1106.875</v>
      </c>
      <c r="X11" s="108"/>
      <c r="Y11" s="155">
        <v>1106.875</v>
      </c>
      <c r="Z11" s="108"/>
      <c r="AA11" s="138">
        <v>875</v>
      </c>
      <c r="AB11" s="108"/>
      <c r="AC11" s="110" t="e">
        <f t="shared" si="6"/>
        <v>#DIV/0!</v>
      </c>
    </row>
    <row r="12" spans="2:29" s="110" customFormat="1" ht="16.899999999999999" customHeight="1" x14ac:dyDescent="0.25">
      <c r="C12" s="114" t="s">
        <v>493</v>
      </c>
      <c r="D12" s="96">
        <f t="shared" si="0"/>
        <v>9800</v>
      </c>
      <c r="E12" s="122">
        <f t="shared" si="1"/>
        <v>5900</v>
      </c>
      <c r="F12" s="106"/>
      <c r="G12" s="60">
        <f t="shared" si="2"/>
        <v>9800</v>
      </c>
      <c r="H12" s="60">
        <f t="shared" si="3"/>
        <v>5900</v>
      </c>
      <c r="I12" s="106"/>
      <c r="J12" s="60">
        <f t="shared" si="4"/>
        <v>9752.1749999999993</v>
      </c>
      <c r="K12" s="60">
        <f t="shared" si="5"/>
        <v>5851.3050000000003</v>
      </c>
      <c r="L12" s="108"/>
      <c r="M12" s="274">
        <v>3900.87</v>
      </c>
      <c r="N12" s="108"/>
      <c r="O12" s="274">
        <v>4078.1759999999995</v>
      </c>
      <c r="P12" s="108"/>
      <c r="Q12" s="267">
        <v>3816.3299999999995</v>
      </c>
      <c r="R12" s="108"/>
      <c r="S12" s="244">
        <v>2725.95</v>
      </c>
      <c r="T12" s="108"/>
      <c r="U12" s="210">
        <v>661.03</v>
      </c>
      <c r="V12" s="108"/>
      <c r="W12" s="155">
        <v>537.625</v>
      </c>
      <c r="X12" s="108"/>
      <c r="Y12" s="155">
        <v>537.625</v>
      </c>
      <c r="Z12" s="108"/>
      <c r="AA12" s="138">
        <v>425</v>
      </c>
      <c r="AB12" s="108"/>
      <c r="AC12" s="110">
        <f t="shared" si="6"/>
        <v>0.95652321037640364</v>
      </c>
    </row>
    <row r="13" spans="2:29" s="110" customFormat="1" ht="16.899999999999999" customHeight="1" x14ac:dyDescent="0.25">
      <c r="C13" s="114" t="s">
        <v>421</v>
      </c>
      <c r="D13" s="96">
        <f t="shared" si="0"/>
        <v>11100</v>
      </c>
      <c r="E13" s="122">
        <f t="shared" si="1"/>
        <v>6700</v>
      </c>
      <c r="F13" s="106"/>
      <c r="G13" s="60">
        <f t="shared" si="2"/>
        <v>11100</v>
      </c>
      <c r="H13" s="60">
        <f t="shared" si="3"/>
        <v>6700</v>
      </c>
      <c r="I13" s="106"/>
      <c r="J13" s="60">
        <f t="shared" si="4"/>
        <v>11086.375</v>
      </c>
      <c r="K13" s="60">
        <f t="shared" si="5"/>
        <v>6651.8250000000007</v>
      </c>
      <c r="L13" s="108"/>
      <c r="M13" s="274">
        <v>4434.55</v>
      </c>
      <c r="N13" s="108"/>
      <c r="O13" s="274">
        <v>4636.1214999999993</v>
      </c>
      <c r="P13" s="108"/>
      <c r="Q13" s="267">
        <v>4341.5259999999998</v>
      </c>
      <c r="R13" s="108"/>
      <c r="S13" s="244">
        <v>3101.09</v>
      </c>
      <c r="T13" s="108"/>
      <c r="U13" s="210">
        <v>974.74</v>
      </c>
      <c r="V13" s="108"/>
      <c r="W13" s="155">
        <v>796.94999999999993</v>
      </c>
      <c r="X13" s="108"/>
      <c r="Y13" s="155">
        <v>796.94999999999993</v>
      </c>
      <c r="Z13" s="108"/>
      <c r="AA13" s="138">
        <v>630</v>
      </c>
      <c r="AB13" s="108"/>
      <c r="AC13" s="110">
        <f t="shared" si="6"/>
        <v>0.95652152343289554</v>
      </c>
    </row>
    <row r="14" spans="2:29" s="110" customFormat="1" ht="16.899999999999999" customHeight="1" x14ac:dyDescent="0.25">
      <c r="C14" s="114" t="s">
        <v>422</v>
      </c>
      <c r="D14" s="96">
        <f t="shared" si="0"/>
        <v>5600</v>
      </c>
      <c r="E14" s="122">
        <f t="shared" si="1"/>
        <v>3350</v>
      </c>
      <c r="F14" s="106"/>
      <c r="G14" s="60">
        <f t="shared" si="2"/>
        <v>5600</v>
      </c>
      <c r="H14" s="60">
        <f t="shared" si="3"/>
        <v>3350</v>
      </c>
      <c r="I14" s="106"/>
      <c r="J14" s="60">
        <f t="shared" si="4"/>
        <v>5556.9500000000007</v>
      </c>
      <c r="K14" s="60">
        <f t="shared" si="5"/>
        <v>3334.17</v>
      </c>
      <c r="L14" s="108"/>
      <c r="M14" s="274">
        <v>2222.7800000000002</v>
      </c>
      <c r="N14" s="108"/>
      <c r="O14" s="274">
        <v>2323.8164999999999</v>
      </c>
      <c r="P14" s="108"/>
      <c r="Q14" s="267">
        <v>2261</v>
      </c>
      <c r="R14" s="108"/>
      <c r="S14" s="244">
        <v>1615</v>
      </c>
      <c r="T14" s="108"/>
      <c r="U14" s="210">
        <v>1236.24</v>
      </c>
      <c r="V14" s="108"/>
      <c r="W14" s="155">
        <v>1056.2749999999999</v>
      </c>
      <c r="X14" s="108"/>
      <c r="Y14" s="155">
        <v>1056.2749999999999</v>
      </c>
      <c r="Z14" s="108"/>
      <c r="AA14" s="150">
        <v>835</v>
      </c>
      <c r="AB14" s="108"/>
      <c r="AC14" s="110">
        <f t="shared" si="6"/>
        <v>0.95652130880385788</v>
      </c>
    </row>
    <row r="15" spans="2:29" s="110" customFormat="1" ht="16.899999999999999" customHeight="1" x14ac:dyDescent="0.25">
      <c r="C15" s="114" t="s">
        <v>423</v>
      </c>
      <c r="D15" s="96">
        <f t="shared" si="0"/>
        <v>7400</v>
      </c>
      <c r="E15" s="122">
        <f t="shared" si="1"/>
        <v>4450</v>
      </c>
      <c r="F15" s="106"/>
      <c r="G15" s="60">
        <f t="shared" si="2"/>
        <v>7400</v>
      </c>
      <c r="H15" s="60">
        <f t="shared" si="3"/>
        <v>4450</v>
      </c>
      <c r="I15" s="106"/>
      <c r="J15" s="60">
        <f t="shared" si="4"/>
        <v>7358.85</v>
      </c>
      <c r="K15" s="60">
        <f t="shared" si="5"/>
        <v>4415.3099999999995</v>
      </c>
      <c r="L15" s="108"/>
      <c r="M15" s="274">
        <v>2943.54</v>
      </c>
      <c r="N15" s="108"/>
      <c r="O15" s="274">
        <v>3077.3309999999997</v>
      </c>
      <c r="P15" s="108"/>
      <c r="Q15" s="267">
        <v>2996</v>
      </c>
      <c r="R15" s="108"/>
      <c r="S15" s="244">
        <v>2140</v>
      </c>
      <c r="T15" s="108"/>
      <c r="U15" s="210">
        <v>1000.5</v>
      </c>
      <c r="V15" s="108"/>
      <c r="W15" s="155">
        <v>853.87499999999989</v>
      </c>
      <c r="X15" s="108"/>
      <c r="Y15" s="155">
        <v>853.87499999999989</v>
      </c>
      <c r="Z15" s="108"/>
      <c r="AA15" s="138">
        <v>675</v>
      </c>
      <c r="AB15" s="108"/>
      <c r="AC15" s="110">
        <f t="shared" si="6"/>
        <v>0.95652368887194794</v>
      </c>
    </row>
    <row r="16" spans="2:29" s="110" customFormat="1" ht="16.899999999999999" customHeight="1" x14ac:dyDescent="0.25">
      <c r="C16" s="114" t="s">
        <v>50</v>
      </c>
      <c r="D16" s="96">
        <f t="shared" si="0"/>
        <v>5150</v>
      </c>
      <c r="E16" s="122">
        <f t="shared" si="1"/>
        <v>3100</v>
      </c>
      <c r="F16" s="106"/>
      <c r="G16" s="60">
        <f t="shared" si="2"/>
        <v>5150</v>
      </c>
      <c r="H16" s="60">
        <f t="shared" si="3"/>
        <v>3100</v>
      </c>
      <c r="I16" s="106"/>
      <c r="J16" s="60">
        <f t="shared" si="4"/>
        <v>5142.5</v>
      </c>
      <c r="K16" s="60">
        <f t="shared" si="5"/>
        <v>3085.5</v>
      </c>
      <c r="L16" s="108"/>
      <c r="M16" s="274">
        <v>2057</v>
      </c>
      <c r="N16" s="108"/>
      <c r="O16" s="274">
        <v>2150.5</v>
      </c>
      <c r="P16" s="108"/>
      <c r="Q16" s="267">
        <v>2093</v>
      </c>
      <c r="R16" s="108"/>
      <c r="S16" s="244">
        <v>1495</v>
      </c>
      <c r="T16" s="108"/>
      <c r="U16" s="210">
        <v>2236.75</v>
      </c>
      <c r="V16" s="108"/>
      <c r="W16" s="155">
        <v>1946.8349999999998</v>
      </c>
      <c r="X16" s="108"/>
      <c r="Y16" s="155">
        <v>1946.8349999999998</v>
      </c>
      <c r="Z16" s="108"/>
      <c r="AA16" s="138">
        <v>1539</v>
      </c>
      <c r="AB16" s="108"/>
      <c r="AC16" s="110">
        <f t="shared" si="6"/>
        <v>0.95652173913043481</v>
      </c>
    </row>
    <row r="17" spans="3:29" s="110" customFormat="1" ht="16.899999999999999" customHeight="1" x14ac:dyDescent="0.25">
      <c r="C17" s="114" t="s">
        <v>492</v>
      </c>
      <c r="D17" s="96">
        <f t="shared" si="0"/>
        <v>7400</v>
      </c>
      <c r="E17" s="122">
        <f t="shared" si="1"/>
        <v>4450</v>
      </c>
      <c r="F17" s="106"/>
      <c r="G17" s="60">
        <f t="shared" si="2"/>
        <v>7400</v>
      </c>
      <c r="H17" s="60">
        <f t="shared" si="3"/>
        <v>4450</v>
      </c>
      <c r="I17" s="106"/>
      <c r="J17" s="60">
        <f t="shared" si="4"/>
        <v>7358.85</v>
      </c>
      <c r="K17" s="60">
        <f t="shared" si="5"/>
        <v>4415.3099999999995</v>
      </c>
      <c r="L17" s="108"/>
      <c r="M17" s="274">
        <v>2943.54</v>
      </c>
      <c r="N17" s="108"/>
      <c r="O17" s="274">
        <v>3077.3424999999997</v>
      </c>
      <c r="P17" s="108"/>
      <c r="Q17" s="267">
        <v>2996</v>
      </c>
      <c r="R17" s="108"/>
      <c r="S17" s="244">
        <v>2140</v>
      </c>
      <c r="T17" s="108"/>
      <c r="U17" s="211">
        <v>1500</v>
      </c>
      <c r="V17" s="108"/>
      <c r="W17" s="155">
        <v>1257.7388999999998</v>
      </c>
      <c r="X17" s="108"/>
      <c r="Y17" s="155">
        <v>1257.7388999999998</v>
      </c>
      <c r="Z17" s="108"/>
      <c r="AA17" s="138">
        <v>994.26</v>
      </c>
      <c r="AB17" s="108"/>
      <c r="AC17" s="110">
        <f t="shared" si="6"/>
        <v>0.95652011435191242</v>
      </c>
    </row>
    <row r="18" spans="3:29" s="110" customFormat="1" ht="16.899999999999999" customHeight="1" x14ac:dyDescent="0.25">
      <c r="C18" s="114" t="s">
        <v>424</v>
      </c>
      <c r="D18" s="96">
        <f t="shared" si="0"/>
        <v>12300</v>
      </c>
      <c r="E18" s="122">
        <f t="shared" si="1"/>
        <v>7400</v>
      </c>
      <c r="F18" s="106"/>
      <c r="G18" s="60">
        <f t="shared" si="2"/>
        <v>12300</v>
      </c>
      <c r="H18" s="60">
        <f t="shared" si="3"/>
        <v>7400</v>
      </c>
      <c r="I18" s="106"/>
      <c r="J18" s="60">
        <f t="shared" si="4"/>
        <v>12256.099999999999</v>
      </c>
      <c r="K18" s="60">
        <f t="shared" si="5"/>
        <v>7353.66</v>
      </c>
      <c r="L18" s="108"/>
      <c r="M18" s="274">
        <v>4902.4399999999996</v>
      </c>
      <c r="N18" s="108"/>
      <c r="O18" s="274">
        <v>5125.0439999999999</v>
      </c>
      <c r="P18" s="108"/>
      <c r="Q18" s="267">
        <v>4992.75</v>
      </c>
      <c r="R18" s="108"/>
      <c r="S18" s="244">
        <v>3566.25</v>
      </c>
      <c r="T18" s="108"/>
      <c r="U18" s="210">
        <v>722.65</v>
      </c>
      <c r="V18" s="108"/>
      <c r="W18" s="155">
        <v>683.09999999999991</v>
      </c>
      <c r="X18" s="108"/>
      <c r="Y18" s="155">
        <v>683.09999999999991</v>
      </c>
      <c r="Z18" s="108"/>
      <c r="AA18" s="138">
        <v>540</v>
      </c>
      <c r="AB18" s="108"/>
      <c r="AC18" s="110">
        <f t="shared" si="6"/>
        <v>0.95656544607226779</v>
      </c>
    </row>
    <row r="19" spans="3:29" s="110" customFormat="1" ht="16.899999999999999" customHeight="1" x14ac:dyDescent="0.25">
      <c r="C19" s="114" t="s">
        <v>77</v>
      </c>
      <c r="D19" s="96">
        <f t="shared" si="0"/>
        <v>8750</v>
      </c>
      <c r="E19" s="122">
        <f t="shared" si="1"/>
        <v>5250</v>
      </c>
      <c r="F19" s="106"/>
      <c r="G19" s="60">
        <f t="shared" si="2"/>
        <v>8750</v>
      </c>
      <c r="H19" s="60">
        <f t="shared" si="3"/>
        <v>5250</v>
      </c>
      <c r="I19" s="106"/>
      <c r="J19" s="60">
        <f t="shared" si="4"/>
        <v>8748.0499999999993</v>
      </c>
      <c r="K19" s="60">
        <f t="shared" si="5"/>
        <v>5248.83</v>
      </c>
      <c r="L19" s="108"/>
      <c r="M19" s="274">
        <v>3499.22</v>
      </c>
      <c r="N19" s="108"/>
      <c r="O19" s="274">
        <v>3658.2764999999999</v>
      </c>
      <c r="P19" s="108"/>
      <c r="Q19" s="267">
        <v>3709.9999999999995</v>
      </c>
      <c r="R19" s="108"/>
      <c r="S19" s="244">
        <v>2650</v>
      </c>
      <c r="T19" s="108"/>
      <c r="U19" s="210">
        <v>1587</v>
      </c>
      <c r="V19" s="108"/>
      <c r="W19" s="155">
        <v>1378.85</v>
      </c>
      <c r="X19" s="108"/>
      <c r="Y19" s="155">
        <v>1378.85</v>
      </c>
      <c r="Z19" s="108"/>
      <c r="AA19" s="138">
        <v>1090</v>
      </c>
      <c r="AB19" s="108"/>
      <c r="AC19" s="110">
        <f t="shared" si="6"/>
        <v>0.95652146577766872</v>
      </c>
    </row>
    <row r="20" spans="3:29" s="110" customFormat="1" ht="16.899999999999999" customHeight="1" x14ac:dyDescent="0.25">
      <c r="C20" s="114" t="s">
        <v>491</v>
      </c>
      <c r="D20" s="96">
        <f t="shared" si="0"/>
        <v>14100</v>
      </c>
      <c r="E20" s="122">
        <f t="shared" si="1"/>
        <v>8500</v>
      </c>
      <c r="F20" s="106"/>
      <c r="G20" s="60">
        <f t="shared" si="2"/>
        <v>14100</v>
      </c>
      <c r="H20" s="60">
        <f t="shared" si="3"/>
        <v>8500</v>
      </c>
      <c r="I20" s="106"/>
      <c r="J20" s="60">
        <f t="shared" si="4"/>
        <v>14098.699999999999</v>
      </c>
      <c r="K20" s="60">
        <f t="shared" si="5"/>
        <v>8459.2199999999993</v>
      </c>
      <c r="L20" s="108"/>
      <c r="M20" s="274">
        <v>5639.48</v>
      </c>
      <c r="N20" s="108"/>
      <c r="O20" s="274">
        <v>5895.8084999999992</v>
      </c>
      <c r="P20" s="108"/>
      <c r="Q20" s="267">
        <v>5313</v>
      </c>
      <c r="R20" s="108"/>
      <c r="S20" s="244">
        <v>3795</v>
      </c>
      <c r="T20" s="108"/>
      <c r="U20" s="210">
        <v>2064.98</v>
      </c>
      <c r="V20" s="108"/>
      <c r="W20" s="155">
        <v>1815.2749999999999</v>
      </c>
      <c r="X20" s="108"/>
      <c r="Y20" s="155">
        <v>1815.2749999999999</v>
      </c>
      <c r="Z20" s="108"/>
      <c r="AA20" s="138">
        <v>1435</v>
      </c>
      <c r="AB20" s="108"/>
      <c r="AC20" s="110">
        <f t="shared" si="6"/>
        <v>0.95652360486267496</v>
      </c>
    </row>
    <row r="21" spans="3:29" s="110" customFormat="1" ht="16.899999999999999" customHeight="1" x14ac:dyDescent="0.25">
      <c r="C21" s="114" t="s">
        <v>47</v>
      </c>
      <c r="D21" s="96">
        <f t="shared" si="0"/>
        <v>5650</v>
      </c>
      <c r="E21" s="122">
        <f t="shared" si="1"/>
        <v>3400</v>
      </c>
      <c r="F21" s="106"/>
      <c r="G21" s="60">
        <f t="shared" si="2"/>
        <v>5650</v>
      </c>
      <c r="H21" s="60">
        <f t="shared" si="3"/>
        <v>3400</v>
      </c>
      <c r="I21" s="106"/>
      <c r="J21" s="60">
        <f t="shared" si="4"/>
        <v>5639.4750000000004</v>
      </c>
      <c r="K21" s="60">
        <f t="shared" si="5"/>
        <v>3383.6849999999999</v>
      </c>
      <c r="L21" s="108"/>
      <c r="M21" s="274">
        <v>2255.79</v>
      </c>
      <c r="N21" s="108"/>
      <c r="O21" s="274">
        <v>2358.3279999999995</v>
      </c>
      <c r="P21" s="108"/>
      <c r="Q21" s="267">
        <v>2296</v>
      </c>
      <c r="R21" s="108"/>
      <c r="S21" s="244">
        <v>1640</v>
      </c>
      <c r="T21" s="108"/>
      <c r="U21" s="210">
        <v>2162.0100000000002</v>
      </c>
      <c r="V21" s="108"/>
      <c r="W21" s="155">
        <v>1645.6005499999997</v>
      </c>
      <c r="X21" s="108"/>
      <c r="Y21" s="155">
        <v>1645.6005499999997</v>
      </c>
      <c r="Z21" s="108"/>
      <c r="AA21" s="126">
        <v>1300.8699999999999</v>
      </c>
      <c r="AB21" s="108"/>
      <c r="AC21" s="110">
        <f t="shared" si="6"/>
        <v>0.95652089107198002</v>
      </c>
    </row>
    <row r="22" spans="3:29" s="110" customFormat="1" ht="16.899999999999999" customHeight="1" x14ac:dyDescent="0.25">
      <c r="C22" s="114" t="s">
        <v>64</v>
      </c>
      <c r="D22" s="96">
        <f t="shared" si="0"/>
        <v>8800</v>
      </c>
      <c r="E22" s="122">
        <f t="shared" si="1"/>
        <v>5300</v>
      </c>
      <c r="F22" s="106"/>
      <c r="G22" s="60">
        <f t="shared" si="2"/>
        <v>8800</v>
      </c>
      <c r="H22" s="60">
        <f t="shared" si="3"/>
        <v>5300</v>
      </c>
      <c r="I22" s="106"/>
      <c r="J22" s="60">
        <f t="shared" si="4"/>
        <v>8779.0249999999996</v>
      </c>
      <c r="K22" s="60">
        <f t="shared" si="5"/>
        <v>5267.415</v>
      </c>
      <c r="L22" s="108"/>
      <c r="M22" s="274">
        <v>3511.61</v>
      </c>
      <c r="N22" s="108"/>
      <c r="O22" s="274">
        <v>3671.2254999999996</v>
      </c>
      <c r="P22" s="108"/>
      <c r="Q22" s="267">
        <v>3897.5579999999995</v>
      </c>
      <c r="R22" s="108"/>
      <c r="S22" s="244">
        <v>2783.97</v>
      </c>
      <c r="T22" s="108"/>
      <c r="U22" s="210">
        <v>1225.18</v>
      </c>
      <c r="V22" s="108"/>
      <c r="W22" s="155">
        <v>1043.625</v>
      </c>
      <c r="X22" s="108"/>
      <c r="Y22" s="155">
        <v>1043.625</v>
      </c>
      <c r="Z22" s="108"/>
      <c r="AA22" s="138">
        <v>825</v>
      </c>
      <c r="AB22" s="108"/>
      <c r="AC22" s="110">
        <f t="shared" si="6"/>
        <v>0.95652255629625604</v>
      </c>
    </row>
    <row r="23" spans="3:29" s="110" customFormat="1" ht="16.899999999999999" customHeight="1" x14ac:dyDescent="0.25">
      <c r="C23" s="114" t="s">
        <v>65</v>
      </c>
      <c r="D23" s="96">
        <f t="shared" si="0"/>
        <v>15050</v>
      </c>
      <c r="E23" s="122">
        <f t="shared" si="1"/>
        <v>9050</v>
      </c>
      <c r="F23" s="106"/>
      <c r="G23" s="60">
        <f t="shared" si="2"/>
        <v>15050</v>
      </c>
      <c r="H23" s="60">
        <f t="shared" si="3"/>
        <v>9050</v>
      </c>
      <c r="I23" s="106"/>
      <c r="J23" s="60">
        <f t="shared" si="4"/>
        <v>15038.824999999999</v>
      </c>
      <c r="K23" s="60">
        <f t="shared" si="5"/>
        <v>9023.2950000000001</v>
      </c>
      <c r="L23" s="108"/>
      <c r="M23" s="274">
        <v>6015.53</v>
      </c>
      <c r="N23" s="108"/>
      <c r="O23" s="274">
        <v>6288.9589999999989</v>
      </c>
      <c r="P23" s="108"/>
      <c r="Q23" s="267">
        <v>6676.6979999999994</v>
      </c>
      <c r="R23" s="108"/>
      <c r="S23" s="244">
        <v>4769.07</v>
      </c>
      <c r="T23" s="108"/>
      <c r="U23" s="210">
        <v>1553.05</v>
      </c>
      <c r="V23" s="108"/>
      <c r="W23" s="155">
        <v>1043.625</v>
      </c>
      <c r="X23" s="108"/>
      <c r="Y23" s="155">
        <v>1043.625</v>
      </c>
      <c r="Z23" s="108"/>
      <c r="AA23" s="138">
        <v>825</v>
      </c>
      <c r="AB23" s="108"/>
      <c r="AC23" s="110">
        <f t="shared" si="6"/>
        <v>0.9565223751657469</v>
      </c>
    </row>
    <row r="24" spans="3:29" s="110" customFormat="1" ht="16.899999999999999" customHeight="1" x14ac:dyDescent="0.25">
      <c r="C24" s="114" t="s">
        <v>61</v>
      </c>
      <c r="D24" s="96">
        <f t="shared" si="0"/>
        <v>6850</v>
      </c>
      <c r="E24" s="122">
        <f t="shared" si="1"/>
        <v>4100</v>
      </c>
      <c r="F24" s="106"/>
      <c r="G24" s="60">
        <f t="shared" si="2"/>
        <v>6850</v>
      </c>
      <c r="H24" s="60">
        <f t="shared" si="3"/>
        <v>4100</v>
      </c>
      <c r="I24" s="106"/>
      <c r="J24" s="60">
        <f t="shared" si="4"/>
        <v>6808.65</v>
      </c>
      <c r="K24" s="60">
        <f t="shared" si="5"/>
        <v>4085.19</v>
      </c>
      <c r="L24" s="108"/>
      <c r="M24" s="274">
        <v>2723.46</v>
      </c>
      <c r="N24" s="108"/>
      <c r="O24" s="274">
        <v>2847.2504999999996</v>
      </c>
      <c r="P24" s="108"/>
      <c r="Q24" s="267">
        <v>2772.9659999999999</v>
      </c>
      <c r="R24" s="108"/>
      <c r="S24" s="244">
        <v>1980.69</v>
      </c>
      <c r="T24" s="108"/>
      <c r="U24" s="210">
        <v>1581.81</v>
      </c>
      <c r="V24" s="108"/>
      <c r="W24" s="155">
        <v>1372.5249999999999</v>
      </c>
      <c r="X24" s="108"/>
      <c r="Y24" s="155">
        <v>1372.5249999999999</v>
      </c>
      <c r="Z24" s="108"/>
      <c r="AA24" s="150">
        <v>1085</v>
      </c>
      <c r="AB24" s="108"/>
      <c r="AC24" s="110">
        <f t="shared" si="6"/>
        <v>0.95652279277850694</v>
      </c>
    </row>
    <row r="25" spans="3:29" s="110" customFormat="1" ht="16.899999999999999" customHeight="1" x14ac:dyDescent="0.25">
      <c r="C25" s="114" t="s">
        <v>62</v>
      </c>
      <c r="D25" s="96">
        <f t="shared" si="0"/>
        <v>10550</v>
      </c>
      <c r="E25" s="122">
        <f t="shared" si="1"/>
        <v>6350</v>
      </c>
      <c r="F25" s="106"/>
      <c r="G25" s="60">
        <f t="shared" si="2"/>
        <v>10550</v>
      </c>
      <c r="H25" s="60">
        <f t="shared" si="3"/>
        <v>6350</v>
      </c>
      <c r="I25" s="106"/>
      <c r="J25" s="60">
        <f t="shared" si="4"/>
        <v>10522.4</v>
      </c>
      <c r="K25" s="60">
        <f t="shared" si="5"/>
        <v>6313.4400000000005</v>
      </c>
      <c r="L25" s="108"/>
      <c r="M25" s="274">
        <v>4208.96</v>
      </c>
      <c r="N25" s="108"/>
      <c r="O25" s="274">
        <v>4400.2910000000002</v>
      </c>
      <c r="P25" s="108"/>
      <c r="Q25" s="267">
        <v>4285.4979999999996</v>
      </c>
      <c r="R25" s="108"/>
      <c r="S25" s="244">
        <v>3061.07</v>
      </c>
      <c r="T25" s="108"/>
      <c r="U25" s="210">
        <v>2450.35</v>
      </c>
      <c r="V25" s="108"/>
      <c r="W25" s="192">
        <v>1940</v>
      </c>
      <c r="X25" s="108"/>
      <c r="Y25" s="155">
        <v>2131.5249999999996</v>
      </c>
      <c r="Z25" s="108"/>
      <c r="AA25" s="138">
        <v>1685</v>
      </c>
      <c r="AB25" s="108"/>
      <c r="AC25" s="110">
        <f t="shared" si="6"/>
        <v>0.9565185575226729</v>
      </c>
    </row>
    <row r="26" spans="3:29" s="110" customFormat="1" ht="16.899999999999999" customHeight="1" x14ac:dyDescent="0.25">
      <c r="C26" s="114" t="s">
        <v>57</v>
      </c>
      <c r="D26" s="96">
        <f t="shared" si="0"/>
        <v>6800</v>
      </c>
      <c r="E26" s="122">
        <f t="shared" si="1"/>
        <v>4100</v>
      </c>
      <c r="F26" s="106"/>
      <c r="G26" s="60">
        <f t="shared" si="2"/>
        <v>6800</v>
      </c>
      <c r="H26" s="60">
        <f t="shared" si="3"/>
        <v>4100</v>
      </c>
      <c r="I26" s="106"/>
      <c r="J26" s="60">
        <f t="shared" si="4"/>
        <v>6753.625</v>
      </c>
      <c r="K26" s="60">
        <f t="shared" si="5"/>
        <v>4052.1749999999997</v>
      </c>
      <c r="L26" s="108"/>
      <c r="M26" s="274">
        <v>2701.45</v>
      </c>
      <c r="N26" s="108"/>
      <c r="O26" s="274">
        <v>2824.239</v>
      </c>
      <c r="P26" s="108"/>
      <c r="Q26" s="267">
        <v>2646</v>
      </c>
      <c r="R26" s="108"/>
      <c r="S26" s="244">
        <v>1890</v>
      </c>
      <c r="T26" s="108"/>
      <c r="U26" s="210">
        <v>2043.11</v>
      </c>
      <c r="V26" s="108"/>
      <c r="W26" s="155">
        <v>1777.3249999999998</v>
      </c>
      <c r="X26" s="108"/>
      <c r="Y26" s="155">
        <v>1777.3249999999998</v>
      </c>
      <c r="Z26" s="108"/>
      <c r="AA26" s="138">
        <v>1405</v>
      </c>
      <c r="AB26" s="108"/>
      <c r="AC26" s="110">
        <f t="shared" si="6"/>
        <v>0.95652315544116473</v>
      </c>
    </row>
    <row r="27" spans="3:29" s="110" customFormat="1" ht="16.899999999999999" customHeight="1" x14ac:dyDescent="0.25">
      <c r="C27" s="114" t="s">
        <v>58</v>
      </c>
      <c r="D27" s="96">
        <f t="shared" si="0"/>
        <v>8800</v>
      </c>
      <c r="E27" s="122">
        <f t="shared" si="1"/>
        <v>5300</v>
      </c>
      <c r="F27" s="106"/>
      <c r="G27" s="60">
        <f t="shared" si="2"/>
        <v>8800</v>
      </c>
      <c r="H27" s="60">
        <f t="shared" si="3"/>
        <v>5300</v>
      </c>
      <c r="I27" s="106"/>
      <c r="J27" s="60">
        <f t="shared" si="4"/>
        <v>8761.8250000000007</v>
      </c>
      <c r="K27" s="60">
        <f t="shared" si="5"/>
        <v>5257.0950000000003</v>
      </c>
      <c r="L27" s="108"/>
      <c r="M27" s="274">
        <v>3504.73</v>
      </c>
      <c r="N27" s="108"/>
      <c r="O27" s="274">
        <v>3664.0264999999999</v>
      </c>
      <c r="P27" s="108"/>
      <c r="Q27" s="267">
        <v>3430</v>
      </c>
      <c r="R27" s="108"/>
      <c r="S27" s="244">
        <v>2450</v>
      </c>
      <c r="T27" s="108"/>
      <c r="U27" s="210">
        <v>3492.45</v>
      </c>
      <c r="V27" s="108"/>
      <c r="W27" s="155">
        <v>3035.9999999999995</v>
      </c>
      <c r="X27" s="108"/>
      <c r="Y27" s="155">
        <v>3035.9999999999995</v>
      </c>
      <c r="Z27" s="108"/>
      <c r="AA27" s="138">
        <v>2400</v>
      </c>
      <c r="AB27" s="108"/>
      <c r="AC27" s="110">
        <f t="shared" si="6"/>
        <v>0.95652419544454714</v>
      </c>
    </row>
    <row r="28" spans="3:29" s="110" customFormat="1" ht="16.899999999999999" customHeight="1" x14ac:dyDescent="0.25">
      <c r="C28" s="114" t="s">
        <v>425</v>
      </c>
      <c r="D28" s="96">
        <f t="shared" si="0"/>
        <v>10450</v>
      </c>
      <c r="E28" s="122">
        <f t="shared" si="1"/>
        <v>6300</v>
      </c>
      <c r="F28" s="106"/>
      <c r="G28" s="60">
        <f t="shared" si="2"/>
        <v>10450</v>
      </c>
      <c r="H28" s="60">
        <f t="shared" si="3"/>
        <v>6300</v>
      </c>
      <c r="I28" s="106"/>
      <c r="J28" s="60">
        <f t="shared" si="4"/>
        <v>10439.925000000001</v>
      </c>
      <c r="K28" s="60">
        <f t="shared" si="5"/>
        <v>6263.9549999999999</v>
      </c>
      <c r="L28" s="108"/>
      <c r="M28" s="274">
        <v>4175.97</v>
      </c>
      <c r="N28" s="108"/>
      <c r="O28" s="274">
        <v>4365.7794999999996</v>
      </c>
      <c r="P28" s="108"/>
      <c r="Q28" s="267">
        <v>4094.9999999999995</v>
      </c>
      <c r="R28" s="108"/>
      <c r="S28" s="244">
        <v>2925</v>
      </c>
      <c r="T28" s="108"/>
      <c r="U28" s="210">
        <v>789.88</v>
      </c>
      <c r="V28" s="108"/>
      <c r="W28" s="155">
        <v>751.41</v>
      </c>
      <c r="X28" s="108"/>
      <c r="Y28" s="155">
        <v>751.41</v>
      </c>
      <c r="Z28" s="108"/>
      <c r="AA28" s="138">
        <v>594</v>
      </c>
      <c r="AB28" s="108"/>
      <c r="AC28" s="110">
        <f t="shared" si="6"/>
        <v>0.95652334250962523</v>
      </c>
    </row>
    <row r="29" spans="3:29" s="110" customFormat="1" ht="16.899999999999999" customHeight="1" x14ac:dyDescent="0.25">
      <c r="C29" s="114" t="s">
        <v>426</v>
      </c>
      <c r="D29" s="96">
        <f t="shared" si="0"/>
        <v>3050</v>
      </c>
      <c r="E29" s="122">
        <f t="shared" si="1"/>
        <v>1850</v>
      </c>
      <c r="F29" s="106"/>
      <c r="G29" s="60">
        <f t="shared" si="2"/>
        <v>3050</v>
      </c>
      <c r="H29" s="60">
        <f t="shared" si="3"/>
        <v>1850</v>
      </c>
      <c r="I29" s="106"/>
      <c r="J29" s="60">
        <f t="shared" si="4"/>
        <v>3024.9749999999999</v>
      </c>
      <c r="K29" s="60">
        <f t="shared" si="5"/>
        <v>1814.9850000000001</v>
      </c>
      <c r="L29" s="108"/>
      <c r="M29" s="274">
        <v>1209.99</v>
      </c>
      <c r="N29" s="108"/>
      <c r="O29" s="274">
        <v>1265</v>
      </c>
      <c r="P29" s="108"/>
      <c r="Q29" s="267">
        <v>1246</v>
      </c>
      <c r="R29" s="108"/>
      <c r="S29" s="244">
        <v>890</v>
      </c>
      <c r="T29" s="108"/>
      <c r="U29" s="210">
        <v>690</v>
      </c>
      <c r="V29" s="108"/>
      <c r="W29" s="155">
        <v>600.875</v>
      </c>
      <c r="X29" s="108"/>
      <c r="Y29" s="155">
        <v>600.875</v>
      </c>
      <c r="Z29" s="108"/>
      <c r="AA29" s="138">
        <v>475</v>
      </c>
      <c r="AB29" s="108"/>
      <c r="AC29" s="110">
        <f t="shared" si="6"/>
        <v>0.95651383399209489</v>
      </c>
    </row>
    <row r="30" spans="3:29" s="110" customFormat="1" ht="16.899999999999999" customHeight="1" x14ac:dyDescent="0.25">
      <c r="C30" s="114" t="s">
        <v>427</v>
      </c>
      <c r="D30" s="96">
        <f t="shared" si="0"/>
        <v>4500</v>
      </c>
      <c r="E30" s="122">
        <f t="shared" si="1"/>
        <v>2700</v>
      </c>
      <c r="F30" s="106"/>
      <c r="G30" s="60">
        <f t="shared" si="2"/>
        <v>4500</v>
      </c>
      <c r="H30" s="60">
        <f t="shared" si="3"/>
        <v>2700</v>
      </c>
      <c r="I30" s="106"/>
      <c r="J30" s="60">
        <f t="shared" si="4"/>
        <v>4455</v>
      </c>
      <c r="K30" s="60">
        <f t="shared" si="5"/>
        <v>2673</v>
      </c>
      <c r="L30" s="108"/>
      <c r="M30" s="274">
        <v>1782</v>
      </c>
      <c r="N30" s="108"/>
      <c r="O30" s="274">
        <v>1862.9999999999998</v>
      </c>
      <c r="P30" s="108"/>
      <c r="Q30" s="267">
        <v>1812.9999999999998</v>
      </c>
      <c r="R30" s="108"/>
      <c r="S30" s="244">
        <v>1295</v>
      </c>
      <c r="T30" s="108"/>
      <c r="U30" s="211">
        <v>1000</v>
      </c>
      <c r="V30" s="108"/>
      <c r="W30" s="155">
        <v>860.19999999999993</v>
      </c>
      <c r="X30" s="108"/>
      <c r="Y30" s="155">
        <v>860.19999999999993</v>
      </c>
      <c r="Z30" s="108"/>
      <c r="AA30" s="138">
        <v>680</v>
      </c>
      <c r="AB30" s="108"/>
      <c r="AC30" s="110">
        <f t="shared" si="6"/>
        <v>0.95652173913043492</v>
      </c>
    </row>
    <row r="31" spans="3:29" s="110" customFormat="1" ht="16.899999999999999" customHeight="1" x14ac:dyDescent="0.25">
      <c r="C31" s="114" t="s">
        <v>428</v>
      </c>
      <c r="D31" s="96">
        <f t="shared" si="0"/>
        <v>1500</v>
      </c>
      <c r="E31" s="122">
        <f t="shared" si="1"/>
        <v>900</v>
      </c>
      <c r="F31" s="106"/>
      <c r="G31" s="60">
        <f t="shared" si="2"/>
        <v>1500</v>
      </c>
      <c r="H31" s="60">
        <f t="shared" si="3"/>
        <v>900</v>
      </c>
      <c r="I31" s="106"/>
      <c r="J31" s="60">
        <f t="shared" si="4"/>
        <v>1485.5250000000001</v>
      </c>
      <c r="K31" s="60">
        <f t="shared" si="5"/>
        <v>891.31500000000005</v>
      </c>
      <c r="L31" s="108"/>
      <c r="M31" s="274">
        <v>594.21</v>
      </c>
      <c r="N31" s="108"/>
      <c r="O31" s="274">
        <v>621.21850000000006</v>
      </c>
      <c r="P31" s="108"/>
      <c r="Q31" s="267">
        <v>581</v>
      </c>
      <c r="R31" s="108"/>
      <c r="S31" s="244">
        <v>415</v>
      </c>
      <c r="T31" s="108"/>
      <c r="U31" s="211">
        <v>1700</v>
      </c>
      <c r="V31" s="108"/>
      <c r="W31" s="155">
        <v>1423.125</v>
      </c>
      <c r="X31" s="108"/>
      <c r="Y31" s="155">
        <v>1423.125</v>
      </c>
      <c r="Z31" s="108"/>
      <c r="AA31" s="138">
        <v>1125</v>
      </c>
      <c r="AB31" s="108"/>
      <c r="AC31" s="110">
        <f t="shared" si="6"/>
        <v>0.95652334887000301</v>
      </c>
    </row>
    <row r="32" spans="3:29" s="110" customFormat="1" ht="16.899999999999999" customHeight="1" x14ac:dyDescent="0.25">
      <c r="C32" s="114" t="s">
        <v>429</v>
      </c>
      <c r="D32" s="96">
        <f t="shared" si="0"/>
        <v>4300</v>
      </c>
      <c r="E32" s="122">
        <f t="shared" si="1"/>
        <v>2600</v>
      </c>
      <c r="F32" s="106"/>
      <c r="G32" s="60">
        <f t="shared" si="2"/>
        <v>4300</v>
      </c>
      <c r="H32" s="60">
        <f t="shared" si="3"/>
        <v>2600</v>
      </c>
      <c r="I32" s="106"/>
      <c r="J32" s="60">
        <f t="shared" si="4"/>
        <v>4270.3250000000007</v>
      </c>
      <c r="K32" s="60">
        <f t="shared" si="5"/>
        <v>2562.1950000000002</v>
      </c>
      <c r="L32" s="108"/>
      <c r="M32" s="274">
        <v>1708.13</v>
      </c>
      <c r="N32" s="108"/>
      <c r="O32" s="274">
        <v>1869.4054999999998</v>
      </c>
      <c r="P32" s="108"/>
      <c r="Q32" s="267">
        <v>1750</v>
      </c>
      <c r="R32" s="108"/>
      <c r="S32" s="244">
        <v>1250</v>
      </c>
      <c r="T32" s="108"/>
      <c r="U32" s="210">
        <v>621.22</v>
      </c>
      <c r="V32" s="108"/>
      <c r="W32" s="155">
        <v>537.625</v>
      </c>
      <c r="X32" s="108"/>
      <c r="Y32" s="155">
        <v>537.625</v>
      </c>
      <c r="Z32" s="108"/>
      <c r="AA32" s="138">
        <v>425</v>
      </c>
      <c r="AB32" s="108"/>
      <c r="AC32" s="110">
        <f t="shared" si="6"/>
        <v>0.91372899031269583</v>
      </c>
    </row>
    <row r="33" spans="3:29" s="110" customFormat="1" ht="16.899999999999999" customHeight="1" x14ac:dyDescent="0.25">
      <c r="C33" s="114" t="s">
        <v>430</v>
      </c>
      <c r="D33" s="96">
        <f t="shared" si="0"/>
        <v>9950</v>
      </c>
      <c r="E33" s="122">
        <f t="shared" si="1"/>
        <v>6000</v>
      </c>
      <c r="F33" s="106"/>
      <c r="G33" s="60">
        <f t="shared" si="2"/>
        <v>9950</v>
      </c>
      <c r="H33" s="60">
        <f t="shared" si="3"/>
        <v>6000</v>
      </c>
      <c r="I33" s="106"/>
      <c r="J33" s="60">
        <f t="shared" si="4"/>
        <v>9941.2750000000015</v>
      </c>
      <c r="K33" s="60">
        <f t="shared" si="5"/>
        <v>5964.7650000000003</v>
      </c>
      <c r="L33" s="108"/>
      <c r="M33" s="274">
        <v>3976.51</v>
      </c>
      <c r="N33" s="108"/>
      <c r="O33" s="274">
        <v>4157.25</v>
      </c>
      <c r="P33" s="108"/>
      <c r="Q33" s="267">
        <v>3891.9999999999995</v>
      </c>
      <c r="R33" s="108"/>
      <c r="S33" s="244">
        <v>2780</v>
      </c>
      <c r="T33" s="108"/>
      <c r="U33" s="210">
        <v>914.57</v>
      </c>
      <c r="V33" s="108"/>
      <c r="W33" s="155">
        <v>796.94999999999993</v>
      </c>
      <c r="X33" s="108"/>
      <c r="Y33" s="155">
        <v>796.94999999999993</v>
      </c>
      <c r="Z33" s="108"/>
      <c r="AA33" s="138">
        <v>630</v>
      </c>
      <c r="AB33" s="108"/>
      <c r="AC33" s="110">
        <f t="shared" si="6"/>
        <v>0.95652414456672086</v>
      </c>
    </row>
    <row r="34" spans="3:29" s="110" customFormat="1" ht="16.899999999999999" customHeight="1" x14ac:dyDescent="0.25">
      <c r="C34" s="114" t="s">
        <v>431</v>
      </c>
      <c r="D34" s="96">
        <f t="shared" si="0"/>
        <v>39650</v>
      </c>
      <c r="E34" s="122">
        <f t="shared" si="1"/>
        <v>23800</v>
      </c>
      <c r="F34" s="106"/>
      <c r="G34" s="60">
        <f t="shared" si="2"/>
        <v>39650</v>
      </c>
      <c r="H34" s="60">
        <f t="shared" si="3"/>
        <v>23800</v>
      </c>
      <c r="I34" s="106"/>
      <c r="J34" s="60">
        <f t="shared" si="4"/>
        <v>39644.425000000003</v>
      </c>
      <c r="K34" s="60">
        <f t="shared" si="5"/>
        <v>23786.654999999999</v>
      </c>
      <c r="L34" s="108"/>
      <c r="M34" s="274">
        <v>15857.77</v>
      </c>
      <c r="N34" s="108"/>
      <c r="O34" s="274">
        <v>16578.572499999998</v>
      </c>
      <c r="P34" s="108"/>
      <c r="Q34" s="267">
        <v>15523.031999999997</v>
      </c>
      <c r="R34" s="108"/>
      <c r="S34" s="244">
        <v>11087.88</v>
      </c>
      <c r="T34" s="108"/>
      <c r="U34" s="210">
        <v>2093.73</v>
      </c>
      <c r="V34" s="108"/>
      <c r="W34" s="155">
        <v>1815.2749999999999</v>
      </c>
      <c r="X34" s="108"/>
      <c r="Y34" s="155">
        <v>1815.2749999999999</v>
      </c>
      <c r="Z34" s="108"/>
      <c r="AA34" s="150">
        <v>1435</v>
      </c>
      <c r="AB34" s="108"/>
      <c r="AC34" s="110">
        <f t="shared" si="6"/>
        <v>0.95652204072455582</v>
      </c>
    </row>
    <row r="35" spans="3:29" s="110" customFormat="1" ht="16.899999999999999" customHeight="1" x14ac:dyDescent="0.25">
      <c r="C35" s="114" t="s">
        <v>432</v>
      </c>
      <c r="D35" s="96">
        <f t="shared" si="0"/>
        <v>4850</v>
      </c>
      <c r="E35" s="122">
        <f t="shared" si="1"/>
        <v>2900</v>
      </c>
      <c r="F35" s="106"/>
      <c r="G35" s="60">
        <f t="shared" si="2"/>
        <v>4850</v>
      </c>
      <c r="H35" s="60">
        <f t="shared" si="3"/>
        <v>2900</v>
      </c>
      <c r="I35" s="106"/>
      <c r="J35" s="60">
        <f t="shared" si="4"/>
        <v>4827.95</v>
      </c>
      <c r="K35" s="60">
        <f t="shared" si="5"/>
        <v>2896.77</v>
      </c>
      <c r="L35" s="108"/>
      <c r="M35" s="274">
        <v>1931.18</v>
      </c>
      <c r="N35" s="108"/>
      <c r="O35" s="274">
        <v>2018.9514999999997</v>
      </c>
      <c r="P35" s="108"/>
      <c r="Q35" s="267">
        <v>1890.6579999999999</v>
      </c>
      <c r="R35" s="108"/>
      <c r="S35" s="244">
        <v>1350.47</v>
      </c>
      <c r="T35" s="108"/>
      <c r="U35" s="210">
        <v>1478.26</v>
      </c>
      <c r="V35" s="108"/>
      <c r="W35" s="155">
        <v>1283.9749999999999</v>
      </c>
      <c r="X35" s="108"/>
      <c r="Y35" s="155">
        <v>1283.9749999999999</v>
      </c>
      <c r="Z35" s="108"/>
      <c r="AA35" s="138">
        <v>1015</v>
      </c>
      <c r="AB35" s="108"/>
      <c r="AC35" s="110">
        <f t="shared" si="6"/>
        <v>0.95652619688982143</v>
      </c>
    </row>
    <row r="36" spans="3:29" s="110" customFormat="1" ht="16.899999999999999" customHeight="1" x14ac:dyDescent="0.25">
      <c r="C36" s="114" t="s">
        <v>433</v>
      </c>
      <c r="D36" s="96">
        <f t="shared" si="0"/>
        <v>5300</v>
      </c>
      <c r="E36" s="122">
        <f t="shared" si="1"/>
        <v>3200</v>
      </c>
      <c r="F36" s="106"/>
      <c r="G36" s="60">
        <f t="shared" si="2"/>
        <v>5300</v>
      </c>
      <c r="H36" s="60">
        <f t="shared" si="3"/>
        <v>3200</v>
      </c>
      <c r="I36" s="106"/>
      <c r="J36" s="60">
        <f t="shared" si="4"/>
        <v>5295.625</v>
      </c>
      <c r="K36" s="60">
        <f t="shared" si="5"/>
        <v>3177.375</v>
      </c>
      <c r="L36" s="108"/>
      <c r="M36" s="274">
        <v>2118.25</v>
      </c>
      <c r="N36" s="108"/>
      <c r="O36" s="274">
        <v>2214.5205000000001</v>
      </c>
      <c r="P36" s="108"/>
      <c r="Q36" s="267">
        <v>2072</v>
      </c>
      <c r="R36" s="108"/>
      <c r="S36" s="244">
        <v>1480</v>
      </c>
      <c r="T36" s="108"/>
      <c r="U36" s="211">
        <v>685</v>
      </c>
      <c r="V36" s="108"/>
      <c r="W36" s="155">
        <v>594.54999999999995</v>
      </c>
      <c r="X36" s="108"/>
      <c r="Y36" s="155">
        <v>594.54999999999995</v>
      </c>
      <c r="Z36" s="108"/>
      <c r="AA36" s="138">
        <v>470</v>
      </c>
      <c r="AB36" s="108"/>
      <c r="AC36" s="110">
        <f t="shared" si="6"/>
        <v>0.95652760947573068</v>
      </c>
    </row>
    <row r="37" spans="3:29" s="110" customFormat="1" ht="16.899999999999999" customHeight="1" x14ac:dyDescent="0.25">
      <c r="C37" s="114" t="s">
        <v>434</v>
      </c>
      <c r="D37" s="96">
        <f t="shared" si="0"/>
        <v>12650</v>
      </c>
      <c r="E37" s="122">
        <f t="shared" si="1"/>
        <v>7600</v>
      </c>
      <c r="F37" s="106"/>
      <c r="G37" s="60">
        <f t="shared" si="2"/>
        <v>12650</v>
      </c>
      <c r="H37" s="60">
        <f t="shared" si="3"/>
        <v>7600</v>
      </c>
      <c r="I37" s="106"/>
      <c r="J37" s="60">
        <f t="shared" si="4"/>
        <v>12640.675000000001</v>
      </c>
      <c r="K37" s="60">
        <f t="shared" si="5"/>
        <v>7584.4050000000007</v>
      </c>
      <c r="L37" s="108"/>
      <c r="M37" s="274">
        <v>5056.2700000000004</v>
      </c>
      <c r="N37" s="108"/>
      <c r="O37" s="274">
        <v>5286.1014999999989</v>
      </c>
      <c r="P37" s="108"/>
      <c r="Q37" s="267">
        <v>4949</v>
      </c>
      <c r="R37" s="108"/>
      <c r="S37" s="244">
        <v>3535</v>
      </c>
      <c r="T37" s="108"/>
      <c r="U37" s="227">
        <v>1462</v>
      </c>
      <c r="V37" s="108"/>
      <c r="W37" s="155">
        <v>1271.3249999999998</v>
      </c>
      <c r="X37" s="108"/>
      <c r="Y37" s="155">
        <v>1271.3249999999998</v>
      </c>
      <c r="Z37" s="108"/>
      <c r="AA37" s="138">
        <v>1005</v>
      </c>
      <c r="AB37" s="108"/>
      <c r="AC37" s="110">
        <f t="shared" si="6"/>
        <v>0.9565215499551043</v>
      </c>
    </row>
    <row r="38" spans="3:29" s="110" customFormat="1" ht="16.899999999999999" customHeight="1" x14ac:dyDescent="0.25">
      <c r="C38" s="114" t="s">
        <v>435</v>
      </c>
      <c r="D38" s="96">
        <f t="shared" si="0"/>
        <v>40850</v>
      </c>
      <c r="E38" s="122">
        <f t="shared" si="1"/>
        <v>24550</v>
      </c>
      <c r="F38" s="106"/>
      <c r="G38" s="60">
        <f t="shared" si="2"/>
        <v>40850</v>
      </c>
      <c r="H38" s="60">
        <f t="shared" si="3"/>
        <v>24550</v>
      </c>
      <c r="I38" s="106"/>
      <c r="J38" s="60">
        <f t="shared" si="4"/>
        <v>40838.049999999996</v>
      </c>
      <c r="K38" s="60">
        <f t="shared" si="5"/>
        <v>24502.829999999998</v>
      </c>
      <c r="L38" s="108"/>
      <c r="M38" s="274">
        <v>16335.22</v>
      </c>
      <c r="N38" s="108"/>
      <c r="O38" s="274">
        <v>17077.73</v>
      </c>
      <c r="P38" s="108"/>
      <c r="Q38" s="267">
        <v>15993.599999999999</v>
      </c>
      <c r="R38" s="108"/>
      <c r="S38" s="244">
        <v>11424</v>
      </c>
      <c r="T38" s="108"/>
      <c r="U38" s="211">
        <v>1985</v>
      </c>
      <c r="V38" s="108"/>
      <c r="W38" s="155">
        <v>1726.7249999999999</v>
      </c>
      <c r="X38" s="108"/>
      <c r="Y38" s="155">
        <v>1726.7249999999999</v>
      </c>
      <c r="Z38" s="108"/>
      <c r="AA38" s="138">
        <v>1365</v>
      </c>
      <c r="AB38" s="108"/>
      <c r="AC38" s="110">
        <f t="shared" si="6"/>
        <v>0.95652173913043481</v>
      </c>
    </row>
    <row r="39" spans="3:29" s="110" customFormat="1" ht="16.899999999999999" customHeight="1" x14ac:dyDescent="0.25">
      <c r="C39" s="114" t="s">
        <v>513</v>
      </c>
      <c r="D39" s="96">
        <f t="shared" si="0"/>
        <v>7300</v>
      </c>
      <c r="E39" s="122">
        <f t="shared" si="1"/>
        <v>4400</v>
      </c>
      <c r="F39" s="106"/>
      <c r="G39" s="60">
        <f t="shared" si="2"/>
        <v>7300</v>
      </c>
      <c r="H39" s="60">
        <f t="shared" si="3"/>
        <v>4400</v>
      </c>
      <c r="I39" s="106"/>
      <c r="J39" s="60">
        <f t="shared" si="4"/>
        <v>7276.3</v>
      </c>
      <c r="K39" s="60">
        <f t="shared" si="5"/>
        <v>4365.78</v>
      </c>
      <c r="L39" s="108"/>
      <c r="M39" s="274">
        <v>2910.52</v>
      </c>
      <c r="N39" s="108"/>
      <c r="O39" s="274">
        <v>3042.8194999999996</v>
      </c>
      <c r="P39" s="108"/>
      <c r="Q39" s="267">
        <v>2849</v>
      </c>
      <c r="R39" s="108"/>
      <c r="S39" s="244">
        <v>2035</v>
      </c>
      <c r="T39" s="108"/>
      <c r="U39" s="210">
        <v>678.73</v>
      </c>
      <c r="V39" s="108"/>
      <c r="W39" s="155">
        <v>580.63499999999999</v>
      </c>
      <c r="X39" s="108"/>
      <c r="Y39" s="155">
        <v>580.63499999999999</v>
      </c>
      <c r="Z39" s="108"/>
      <c r="AA39" s="138">
        <v>459</v>
      </c>
      <c r="AB39" s="108"/>
      <c r="AC39" s="110">
        <f t="shared" si="6"/>
        <v>0.9565207532027451</v>
      </c>
    </row>
    <row r="40" spans="3:29" s="110" customFormat="1" ht="16.899999999999999" customHeight="1" x14ac:dyDescent="0.25">
      <c r="C40" s="114" t="s">
        <v>247</v>
      </c>
      <c r="D40" s="96">
        <f t="shared" si="0"/>
        <v>6950</v>
      </c>
      <c r="E40" s="122">
        <f t="shared" si="1"/>
        <v>4200</v>
      </c>
      <c r="F40" s="106"/>
      <c r="G40" s="60">
        <f t="shared" si="2"/>
        <v>6950</v>
      </c>
      <c r="H40" s="60">
        <f t="shared" si="3"/>
        <v>4200</v>
      </c>
      <c r="I40" s="106"/>
      <c r="J40" s="60">
        <f t="shared" si="4"/>
        <v>6932.4249999999993</v>
      </c>
      <c r="K40" s="60">
        <f t="shared" si="5"/>
        <v>4159.4549999999999</v>
      </c>
      <c r="L40" s="108"/>
      <c r="M40" s="274">
        <v>2772.97</v>
      </c>
      <c r="N40" s="108"/>
      <c r="O40" s="274">
        <v>2899.0119999999997</v>
      </c>
      <c r="P40" s="108"/>
      <c r="Q40" s="267">
        <v>2821.9939999999997</v>
      </c>
      <c r="R40" s="108"/>
      <c r="S40" s="244">
        <v>2015.71</v>
      </c>
      <c r="T40" s="108"/>
      <c r="U40" s="210">
        <v>2253.89</v>
      </c>
      <c r="V40" s="108"/>
      <c r="W40" s="155">
        <v>2218.81</v>
      </c>
      <c r="X40" s="108"/>
      <c r="Y40" s="155">
        <v>2218.81</v>
      </c>
      <c r="Z40" s="108"/>
      <c r="AA40" s="138">
        <v>1754</v>
      </c>
      <c r="AB40" s="108"/>
      <c r="AC40" s="110">
        <f t="shared" si="6"/>
        <v>0.95652242902064566</v>
      </c>
    </row>
    <row r="41" spans="3:29" s="110" customFormat="1" ht="16.899999999999999" customHeight="1" x14ac:dyDescent="0.25">
      <c r="C41" s="114" t="s">
        <v>248</v>
      </c>
      <c r="D41" s="96">
        <f t="shared" si="0"/>
        <v>9400</v>
      </c>
      <c r="E41" s="122">
        <f t="shared" si="1"/>
        <v>5650</v>
      </c>
      <c r="F41" s="106"/>
      <c r="G41" s="60">
        <f t="shared" si="2"/>
        <v>9400</v>
      </c>
      <c r="H41" s="60">
        <f t="shared" si="3"/>
        <v>5650</v>
      </c>
      <c r="I41" s="106"/>
      <c r="J41" s="60">
        <f t="shared" si="4"/>
        <v>9394.625</v>
      </c>
      <c r="K41" s="60">
        <f t="shared" si="5"/>
        <v>5636.7749999999996</v>
      </c>
      <c r="L41" s="108"/>
      <c r="M41" s="274">
        <v>3757.85</v>
      </c>
      <c r="N41" s="108"/>
      <c r="O41" s="274">
        <v>3928.6299999999997</v>
      </c>
      <c r="P41" s="108"/>
      <c r="Q41" s="267">
        <v>3823.3439999999996</v>
      </c>
      <c r="R41" s="108"/>
      <c r="S41" s="244">
        <v>2730.96</v>
      </c>
      <c r="T41" s="108"/>
      <c r="U41" s="211">
        <v>1015</v>
      </c>
      <c r="V41" s="108"/>
      <c r="W41" s="155">
        <v>881.70499999999993</v>
      </c>
      <c r="X41" s="108"/>
      <c r="Y41" s="155">
        <v>881.70499999999993</v>
      </c>
      <c r="Z41" s="108"/>
      <c r="AA41" s="138">
        <v>697</v>
      </c>
      <c r="AB41" s="108"/>
      <c r="AC41" s="110">
        <f t="shared" si="6"/>
        <v>0.95652937538022165</v>
      </c>
    </row>
    <row r="42" spans="3:29" s="110" customFormat="1" ht="16.899999999999999" customHeight="1" x14ac:dyDescent="0.25">
      <c r="C42" s="114" t="s">
        <v>437</v>
      </c>
      <c r="D42" s="96">
        <f t="shared" si="0"/>
        <v>6100</v>
      </c>
      <c r="E42" s="122">
        <f t="shared" si="1"/>
        <v>3700</v>
      </c>
      <c r="F42" s="106"/>
      <c r="G42" s="60">
        <f t="shared" si="2"/>
        <v>6100</v>
      </c>
      <c r="H42" s="60">
        <f t="shared" si="3"/>
        <v>3700</v>
      </c>
      <c r="I42" s="106"/>
      <c r="J42" s="60">
        <f t="shared" si="4"/>
        <v>6093.4000000000005</v>
      </c>
      <c r="K42" s="60">
        <f t="shared" si="5"/>
        <v>3656.04</v>
      </c>
      <c r="L42" s="108"/>
      <c r="M42" s="274">
        <v>2437.36</v>
      </c>
      <c r="N42" s="108"/>
      <c r="O42" s="274">
        <v>2548.1469999999999</v>
      </c>
      <c r="P42" s="108"/>
      <c r="Q42" s="267">
        <v>2480.2679999999996</v>
      </c>
      <c r="R42" s="108"/>
      <c r="S42" s="244">
        <v>1771.62</v>
      </c>
      <c r="T42" s="108"/>
      <c r="U42" s="210">
        <v>414</v>
      </c>
      <c r="V42" s="108"/>
      <c r="W42" s="155">
        <v>360.52499999999998</v>
      </c>
      <c r="X42" s="108"/>
      <c r="Y42" s="155">
        <v>360.52499999999998</v>
      </c>
      <c r="Z42" s="108"/>
      <c r="AA42" s="138">
        <v>285</v>
      </c>
      <c r="AB42" s="108"/>
      <c r="AC42" s="110">
        <f t="shared" si="6"/>
        <v>0.95652252401450943</v>
      </c>
    </row>
    <row r="43" spans="3:29" s="110" customFormat="1" ht="16.899999999999999" customHeight="1" x14ac:dyDescent="0.25">
      <c r="C43" s="114" t="s">
        <v>438</v>
      </c>
      <c r="D43" s="96">
        <f t="shared" si="0"/>
        <v>3000</v>
      </c>
      <c r="E43" s="122">
        <f t="shared" si="1"/>
        <v>1800</v>
      </c>
      <c r="F43" s="106"/>
      <c r="G43" s="60">
        <f t="shared" si="2"/>
        <v>3000</v>
      </c>
      <c r="H43" s="60">
        <f t="shared" si="3"/>
        <v>1800</v>
      </c>
      <c r="I43" s="106"/>
      <c r="J43" s="60">
        <f t="shared" si="4"/>
        <v>2971.05</v>
      </c>
      <c r="K43" s="60">
        <f t="shared" si="5"/>
        <v>1782.63</v>
      </c>
      <c r="L43" s="108"/>
      <c r="M43" s="274">
        <v>1188.42</v>
      </c>
      <c r="N43" s="108"/>
      <c r="O43" s="274">
        <v>1242.4370000000001</v>
      </c>
      <c r="P43" s="108"/>
      <c r="Q43" s="267">
        <v>1211</v>
      </c>
      <c r="R43" s="108"/>
      <c r="S43" s="244">
        <v>865</v>
      </c>
      <c r="T43" s="108"/>
      <c r="U43" s="210">
        <v>1650.25</v>
      </c>
      <c r="V43" s="108"/>
      <c r="W43" s="155">
        <v>543.94999999999993</v>
      </c>
      <c r="X43" s="108"/>
      <c r="Y43" s="155">
        <v>543.94999999999993</v>
      </c>
      <c r="Z43" s="108"/>
      <c r="AA43" s="126">
        <v>430</v>
      </c>
      <c r="AB43" s="108"/>
      <c r="AC43" s="110">
        <f t="shared" si="6"/>
        <v>0.95652334887000301</v>
      </c>
    </row>
    <row r="44" spans="3:29" s="110" customFormat="1" ht="16.899999999999999" customHeight="1" x14ac:dyDescent="0.25">
      <c r="C44" s="114" t="s">
        <v>439</v>
      </c>
      <c r="D44" s="96">
        <f t="shared" si="0"/>
        <v>4400</v>
      </c>
      <c r="E44" s="122">
        <f t="shared" si="1"/>
        <v>2650</v>
      </c>
      <c r="F44" s="106"/>
      <c r="G44" s="60">
        <f t="shared" si="2"/>
        <v>4400</v>
      </c>
      <c r="H44" s="60">
        <f t="shared" si="3"/>
        <v>2650</v>
      </c>
      <c r="I44" s="106"/>
      <c r="J44" s="60">
        <f t="shared" si="4"/>
        <v>4387.7999999999993</v>
      </c>
      <c r="K44" s="60">
        <f t="shared" si="5"/>
        <v>2632.68</v>
      </c>
      <c r="L44" s="108"/>
      <c r="M44" s="274">
        <v>1755.12</v>
      </c>
      <c r="N44" s="108"/>
      <c r="O44" s="274">
        <v>1834.8939999999998</v>
      </c>
      <c r="P44" s="108"/>
      <c r="Q44" s="267">
        <v>1785</v>
      </c>
      <c r="R44" s="108"/>
      <c r="S44" s="244">
        <v>1275</v>
      </c>
      <c r="T44" s="108"/>
      <c r="U44" s="210">
        <v>8285.75</v>
      </c>
      <c r="V44" s="108"/>
      <c r="W44" s="155">
        <v>7204.1749999999993</v>
      </c>
      <c r="X44" s="108"/>
      <c r="Y44" s="155">
        <v>7204.1749999999993</v>
      </c>
      <c r="Z44" s="108"/>
      <c r="AA44" s="138">
        <v>5695</v>
      </c>
      <c r="AB44" s="108"/>
      <c r="AC44" s="110">
        <f t="shared" si="6"/>
        <v>0.95652391909287404</v>
      </c>
    </row>
    <row r="45" spans="3:29" s="110" customFormat="1" ht="16.899999999999999" customHeight="1" x14ac:dyDescent="0.25">
      <c r="C45" s="114" t="s">
        <v>440</v>
      </c>
      <c r="D45" s="96">
        <f t="shared" si="0"/>
        <v>3000</v>
      </c>
      <c r="E45" s="122">
        <f t="shared" si="1"/>
        <v>1800</v>
      </c>
      <c r="F45" s="106"/>
      <c r="G45" s="60">
        <f t="shared" si="2"/>
        <v>3000</v>
      </c>
      <c r="H45" s="60">
        <f t="shared" si="3"/>
        <v>1800</v>
      </c>
      <c r="I45" s="106"/>
      <c r="J45" s="60">
        <f t="shared" si="4"/>
        <v>2998.55</v>
      </c>
      <c r="K45" s="60">
        <f t="shared" si="5"/>
        <v>1799.13</v>
      </c>
      <c r="L45" s="108"/>
      <c r="M45" s="274">
        <v>1199.42</v>
      </c>
      <c r="N45" s="108"/>
      <c r="O45" s="274">
        <v>1253.9370000000001</v>
      </c>
      <c r="P45" s="108"/>
      <c r="Q45" s="267">
        <v>1218</v>
      </c>
      <c r="R45" s="108"/>
      <c r="S45" s="244">
        <v>870</v>
      </c>
      <c r="T45" s="108"/>
      <c r="U45" s="211">
        <v>690</v>
      </c>
      <c r="V45" s="108"/>
      <c r="W45" s="155">
        <v>600.875</v>
      </c>
      <c r="X45" s="108"/>
      <c r="Y45" s="155">
        <v>600.875</v>
      </c>
      <c r="Z45" s="108"/>
      <c r="AA45" s="138">
        <v>475</v>
      </c>
      <c r="AB45" s="108"/>
      <c r="AC45" s="110">
        <f t="shared" si="6"/>
        <v>0.95652333410689683</v>
      </c>
    </row>
    <row r="46" spans="3:29" s="110" customFormat="1" ht="16.899999999999999" customHeight="1" x14ac:dyDescent="0.25">
      <c r="C46" s="114" t="s">
        <v>441</v>
      </c>
      <c r="D46" s="96">
        <f t="shared" si="0"/>
        <v>1900</v>
      </c>
      <c r="E46" s="122">
        <f t="shared" si="1"/>
        <v>1150</v>
      </c>
      <c r="F46" s="106"/>
      <c r="G46" s="60">
        <f t="shared" si="2"/>
        <v>1900</v>
      </c>
      <c r="H46" s="60">
        <f t="shared" si="3"/>
        <v>1150</v>
      </c>
      <c r="I46" s="106"/>
      <c r="J46" s="60">
        <f t="shared" si="4"/>
        <v>1897.5</v>
      </c>
      <c r="K46" s="60">
        <f t="shared" si="5"/>
        <v>1138.5</v>
      </c>
      <c r="L46" s="108"/>
      <c r="M46" s="274">
        <v>759</v>
      </c>
      <c r="N46" s="108"/>
      <c r="O46" s="274">
        <v>793.49999999999989</v>
      </c>
      <c r="P46" s="108"/>
      <c r="Q46" s="267">
        <v>742</v>
      </c>
      <c r="R46" s="108"/>
      <c r="S46" s="244">
        <v>530</v>
      </c>
      <c r="T46" s="108"/>
      <c r="U46" s="211">
        <v>1015</v>
      </c>
      <c r="V46" s="108"/>
      <c r="W46" s="155">
        <v>881.70499999999993</v>
      </c>
      <c r="X46" s="108"/>
      <c r="Y46" s="155">
        <v>881.70499999999993</v>
      </c>
      <c r="Z46" s="108"/>
      <c r="AA46" s="138">
        <v>697</v>
      </c>
      <c r="AB46" s="108"/>
      <c r="AC46" s="110">
        <f t="shared" si="6"/>
        <v>0.95652173913043492</v>
      </c>
    </row>
    <row r="47" spans="3:29" s="110" customFormat="1" ht="16.899999999999999" customHeight="1" x14ac:dyDescent="0.25">
      <c r="C47" s="114" t="s">
        <v>442</v>
      </c>
      <c r="D47" s="96">
        <f t="shared" si="0"/>
        <v>7150</v>
      </c>
      <c r="E47" s="122">
        <f t="shared" si="1"/>
        <v>4300</v>
      </c>
      <c r="F47" s="106"/>
      <c r="G47" s="60">
        <f t="shared" si="2"/>
        <v>7150</v>
      </c>
      <c r="H47" s="60">
        <f t="shared" si="3"/>
        <v>4300</v>
      </c>
      <c r="I47" s="106"/>
      <c r="J47" s="60">
        <f t="shared" si="4"/>
        <v>7111.25</v>
      </c>
      <c r="K47" s="60">
        <f t="shared" si="5"/>
        <v>4266.75</v>
      </c>
      <c r="L47" s="108"/>
      <c r="M47" s="274">
        <v>2844.5</v>
      </c>
      <c r="N47" s="108"/>
      <c r="O47" s="274">
        <v>2973.7849999999999</v>
      </c>
      <c r="P47" s="108"/>
      <c r="Q47" s="267">
        <v>2786</v>
      </c>
      <c r="R47" s="108"/>
      <c r="S47" s="244">
        <v>1990</v>
      </c>
      <c r="T47" s="108"/>
      <c r="U47" s="210">
        <v>414</v>
      </c>
      <c r="V47" s="108"/>
      <c r="W47" s="155">
        <v>360.52499999999998</v>
      </c>
      <c r="X47" s="108"/>
      <c r="Y47" s="155">
        <v>360.52499999999998</v>
      </c>
      <c r="Z47" s="108"/>
      <c r="AA47" s="138">
        <v>285</v>
      </c>
      <c r="AB47" s="108"/>
      <c r="AC47" s="110">
        <f t="shared" si="6"/>
        <v>0.95652510184831796</v>
      </c>
    </row>
    <row r="48" spans="3:29" s="110" customFormat="1" ht="16.899999999999999" customHeight="1" x14ac:dyDescent="0.25">
      <c r="C48" s="114" t="s">
        <v>443</v>
      </c>
      <c r="D48" s="96">
        <f t="shared" si="0"/>
        <v>35600</v>
      </c>
      <c r="E48" s="122">
        <f t="shared" si="1"/>
        <v>21400</v>
      </c>
      <c r="F48" s="106"/>
      <c r="G48" s="60">
        <f t="shared" si="2"/>
        <v>35600</v>
      </c>
      <c r="H48" s="60">
        <f t="shared" si="3"/>
        <v>21400</v>
      </c>
      <c r="I48" s="106"/>
      <c r="J48" s="60">
        <f t="shared" si="4"/>
        <v>35583.724999999999</v>
      </c>
      <c r="K48" s="60">
        <f t="shared" si="5"/>
        <v>21350.235000000001</v>
      </c>
      <c r="L48" s="108"/>
      <c r="M48" s="274">
        <v>14233.49</v>
      </c>
      <c r="N48" s="108"/>
      <c r="O48" s="274">
        <v>14880.459499999999</v>
      </c>
      <c r="P48" s="108"/>
      <c r="Q48" s="267">
        <v>13930</v>
      </c>
      <c r="R48" s="108"/>
      <c r="S48" s="244">
        <v>9950</v>
      </c>
      <c r="T48" s="108"/>
      <c r="U48" s="210">
        <v>1650.25</v>
      </c>
      <c r="V48" s="108"/>
      <c r="W48" s="155">
        <v>543.94999999999993</v>
      </c>
      <c r="X48" s="108"/>
      <c r="Y48" s="155">
        <v>543.94999999999993</v>
      </c>
      <c r="Z48" s="108"/>
      <c r="AA48" s="126">
        <v>430</v>
      </c>
      <c r="AB48" s="108"/>
      <c r="AC48" s="110">
        <f t="shared" si="6"/>
        <v>0.95652220954601574</v>
      </c>
    </row>
    <row r="49" spans="3:29" s="110" customFormat="1" ht="16.899999999999999" customHeight="1" x14ac:dyDescent="0.25">
      <c r="C49" s="114" t="s">
        <v>444</v>
      </c>
      <c r="D49" s="96">
        <f t="shared" si="0"/>
        <v>3350</v>
      </c>
      <c r="E49" s="122">
        <f t="shared" si="1"/>
        <v>2050</v>
      </c>
      <c r="F49" s="106"/>
      <c r="G49" s="60">
        <f t="shared" si="2"/>
        <v>3350</v>
      </c>
      <c r="H49" s="60">
        <f t="shared" si="3"/>
        <v>2050</v>
      </c>
      <c r="I49" s="106"/>
      <c r="J49" s="60">
        <f t="shared" si="4"/>
        <v>3342.4250000000002</v>
      </c>
      <c r="K49" s="60">
        <f t="shared" si="5"/>
        <v>2005.4549999999999</v>
      </c>
      <c r="L49" s="108"/>
      <c r="M49" s="274">
        <v>1336.97</v>
      </c>
      <c r="N49" s="108"/>
      <c r="O49" s="274">
        <v>1397.7445</v>
      </c>
      <c r="P49" s="108"/>
      <c r="Q49" s="267">
        <v>1302.462</v>
      </c>
      <c r="R49" s="108"/>
      <c r="S49" s="244">
        <v>930.33</v>
      </c>
      <c r="T49" s="108"/>
      <c r="U49" s="210">
        <v>8285.75</v>
      </c>
      <c r="V49" s="108"/>
      <c r="W49" s="155">
        <v>7204.1749999999993</v>
      </c>
      <c r="X49" s="108"/>
      <c r="Y49" s="155">
        <v>7204.1749999999993</v>
      </c>
      <c r="Z49" s="108"/>
      <c r="AA49" s="138">
        <v>5695</v>
      </c>
      <c r="AB49" s="108"/>
      <c r="AC49" s="110">
        <f t="shared" si="6"/>
        <v>0.95651959281542509</v>
      </c>
    </row>
    <row r="50" spans="3:29" s="110" customFormat="1" ht="16.899999999999999" customHeight="1" x14ac:dyDescent="0.25">
      <c r="C50" s="114" t="s">
        <v>445</v>
      </c>
      <c r="D50" s="96">
        <f t="shared" si="0"/>
        <v>3600</v>
      </c>
      <c r="E50" s="122">
        <f t="shared" si="1"/>
        <v>2150</v>
      </c>
      <c r="F50" s="106"/>
      <c r="G50" s="60">
        <f t="shared" si="2"/>
        <v>3600</v>
      </c>
      <c r="H50" s="60">
        <f t="shared" si="3"/>
        <v>2150</v>
      </c>
      <c r="I50" s="106"/>
      <c r="J50" s="60">
        <f t="shared" si="4"/>
        <v>3577.5</v>
      </c>
      <c r="K50" s="60">
        <f t="shared" si="5"/>
        <v>2146.5</v>
      </c>
      <c r="L50" s="108"/>
      <c r="M50" s="274">
        <v>1431</v>
      </c>
      <c r="N50" s="108"/>
      <c r="O50" s="274">
        <v>1456</v>
      </c>
      <c r="P50" s="108"/>
      <c r="Q50" s="267">
        <v>1456</v>
      </c>
      <c r="R50" s="108"/>
      <c r="S50" s="244">
        <v>1040</v>
      </c>
      <c r="T50" s="108"/>
      <c r="U50" s="211">
        <v>690</v>
      </c>
      <c r="V50" s="108"/>
      <c r="W50" s="155">
        <v>600.875</v>
      </c>
      <c r="X50" s="108"/>
      <c r="Y50" s="155">
        <v>600.875</v>
      </c>
      <c r="Z50" s="108"/>
      <c r="AA50" s="138">
        <v>475</v>
      </c>
      <c r="AB50" s="108"/>
      <c r="AC50" s="110">
        <f t="shared" si="6"/>
        <v>0.98282967032967028</v>
      </c>
    </row>
    <row r="51" spans="3:29" s="110" customFormat="1" ht="16.899999999999999" customHeight="1" x14ac:dyDescent="0.25">
      <c r="C51" s="114" t="s">
        <v>511</v>
      </c>
      <c r="D51" s="96">
        <f t="shared" si="0"/>
        <v>2850</v>
      </c>
      <c r="E51" s="122">
        <f t="shared" si="1"/>
        <v>1700</v>
      </c>
      <c r="F51" s="106"/>
      <c r="G51" s="60">
        <f t="shared" si="2"/>
        <v>2850</v>
      </c>
      <c r="H51" s="60">
        <f t="shared" si="3"/>
        <v>1700</v>
      </c>
      <c r="I51" s="106"/>
      <c r="J51" s="60">
        <f t="shared" si="4"/>
        <v>2800</v>
      </c>
      <c r="K51" s="60">
        <f t="shared" si="5"/>
        <v>1680</v>
      </c>
      <c r="L51" s="108"/>
      <c r="M51" s="274">
        <f>S51*1.4</f>
        <v>1120</v>
      </c>
      <c r="N51" s="108"/>
      <c r="O51" s="274">
        <f>U51*1.4</f>
        <v>965.99999999999989</v>
      </c>
      <c r="P51" s="108"/>
      <c r="Q51" s="267">
        <v>1120</v>
      </c>
      <c r="R51" s="108"/>
      <c r="S51" s="244">
        <v>800</v>
      </c>
      <c r="T51" s="108"/>
      <c r="U51" s="211">
        <v>690</v>
      </c>
      <c r="V51" s="108"/>
      <c r="W51" s="155">
        <v>600.875</v>
      </c>
      <c r="X51" s="108"/>
      <c r="Y51" s="155">
        <v>600.875</v>
      </c>
      <c r="Z51" s="108"/>
      <c r="AA51" s="138">
        <v>475</v>
      </c>
      <c r="AB51" s="108"/>
      <c r="AC51" s="110">
        <f t="shared" si="6"/>
        <v>1.1594202898550725</v>
      </c>
    </row>
    <row r="52" spans="3:29" ht="16.899999999999999" customHeight="1" x14ac:dyDescent="0.25">
      <c r="AC52" s="110"/>
    </row>
    <row r="53" spans="3:29" ht="16.899999999999999" customHeight="1" x14ac:dyDescent="0.25">
      <c r="AC53" s="110"/>
    </row>
  </sheetData>
  <mergeCells count="1">
    <mergeCell ref="C5:E5"/>
  </mergeCells>
  <printOptions horizontalCentered="1"/>
  <pageMargins left="0.70866141732283472" right="0.70866141732283472" top="0.35433070866141736" bottom="0.35433070866141736" header="0.11811023622047245" footer="0.11811023622047245"/>
  <pageSetup fitToWidth="0" orientation="portrait" r:id="rId1"/>
  <headerFooter>
    <oddHeader>&amp;LGLACOXAN&amp;R"El Origen"</oddHeader>
    <oddFooter>&amp;L&amp;P&amp;R&amp;D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7030A0"/>
  </sheetPr>
  <dimension ref="A1:S124"/>
  <sheetViews>
    <sheetView topLeftCell="B13" zoomScaleNormal="100" workbookViewId="0">
      <selection activeCell="N23" sqref="N23"/>
    </sheetView>
  </sheetViews>
  <sheetFormatPr baseColWidth="10" defaultColWidth="11.5703125" defaultRowHeight="19.899999999999999" customHeight="1" x14ac:dyDescent="0.35"/>
  <cols>
    <col min="1" max="1" width="5.85546875" style="5" customWidth="1"/>
    <col min="2" max="2" width="7.5703125" style="5" customWidth="1"/>
    <col min="3" max="3" width="45" style="5" customWidth="1"/>
    <col min="4" max="5" width="15.7109375" style="23" customWidth="1"/>
    <col min="6" max="6" width="3.7109375" style="5" hidden="1" customWidth="1"/>
    <col min="7" max="7" width="16.85546875" style="64" hidden="1" customWidth="1"/>
    <col min="8" max="8" width="14.28515625" style="64" hidden="1" customWidth="1"/>
    <col min="9" max="9" width="3.7109375" hidden="1" customWidth="1"/>
    <col min="10" max="10" width="16.85546875" style="64" hidden="1" customWidth="1"/>
    <col min="11" max="11" width="14.28515625" style="64" hidden="1" customWidth="1"/>
    <col min="12" max="12" width="3.7109375" hidden="1" customWidth="1"/>
    <col min="13" max="13" width="12" style="63" customWidth="1"/>
    <col min="14" max="14" width="3.7109375" customWidth="1"/>
    <col min="15" max="15" width="49" customWidth="1"/>
    <col min="16" max="16" width="45" style="5" customWidth="1"/>
    <col min="17" max="18" width="15.7109375" style="23" customWidth="1"/>
    <col min="19" max="19" width="3.7109375" style="5" customWidth="1"/>
    <col min="20" max="20" width="11.5703125" style="5"/>
    <col min="21" max="21" width="14.42578125" style="5" bestFit="1" customWidth="1"/>
    <col min="22" max="25" width="11.5703125" style="5"/>
    <col min="26" max="26" width="11.5703125" style="5" customWidth="1"/>
    <col min="27" max="16384" width="11.5703125" style="5"/>
  </cols>
  <sheetData>
    <row r="1" spans="1:19" ht="19.899999999999999" customHeight="1" x14ac:dyDescent="0.35">
      <c r="C1" s="65" t="s">
        <v>209</v>
      </c>
      <c r="D1" s="35"/>
      <c r="E1" s="35"/>
      <c r="F1" s="1"/>
      <c r="G1" s="56" t="s">
        <v>181</v>
      </c>
      <c r="H1" s="56">
        <v>0.2</v>
      </c>
      <c r="I1" s="33"/>
      <c r="J1" s="61"/>
      <c r="K1" s="61"/>
      <c r="L1" s="33"/>
      <c r="M1" s="62"/>
      <c r="N1" s="33"/>
      <c r="O1" s="33"/>
      <c r="P1" s="5" t="s">
        <v>182</v>
      </c>
      <c r="S1" s="1"/>
    </row>
    <row r="2" spans="1:19" ht="19.899999999999999" customHeight="1" thickBot="1" x14ac:dyDescent="0.4">
      <c r="A2" s="3" t="s">
        <v>19</v>
      </c>
      <c r="F2" s="1"/>
      <c r="G2" s="57" t="s">
        <v>39</v>
      </c>
      <c r="H2" s="57" t="s">
        <v>173</v>
      </c>
      <c r="I2" s="37"/>
      <c r="J2" s="57" t="s">
        <v>39</v>
      </c>
      <c r="K2" s="57" t="s">
        <v>173</v>
      </c>
      <c r="L2" s="37"/>
      <c r="M2" s="46" t="s">
        <v>174</v>
      </c>
      <c r="N2" s="36"/>
      <c r="O2" s="36"/>
      <c r="S2" s="1"/>
    </row>
    <row r="3" spans="1:19" ht="19.899999999999999" customHeight="1" thickBot="1" x14ac:dyDescent="0.4">
      <c r="A3" s="5" t="s">
        <v>213</v>
      </c>
      <c r="B3" s="5">
        <v>1428</v>
      </c>
      <c r="C3" s="47" t="s">
        <v>183</v>
      </c>
      <c r="D3" s="11"/>
      <c r="E3" s="12"/>
      <c r="F3" s="1"/>
      <c r="G3" s="58">
        <v>1</v>
      </c>
      <c r="H3" s="59">
        <v>1</v>
      </c>
      <c r="I3" s="38"/>
      <c r="J3" s="58">
        <v>2</v>
      </c>
      <c r="K3" s="59">
        <v>1.4</v>
      </c>
      <c r="L3" s="38"/>
      <c r="M3" s="39" t="s">
        <v>176</v>
      </c>
      <c r="N3" s="41"/>
      <c r="O3" s="41"/>
      <c r="P3" s="24" t="s">
        <v>94</v>
      </c>
      <c r="Q3" s="9"/>
      <c r="R3" s="10"/>
      <c r="S3" s="1"/>
    </row>
    <row r="4" spans="1:19" ht="19.899999999999999" customHeight="1" x14ac:dyDescent="0.35">
      <c r="C4" s="88"/>
      <c r="D4" s="83"/>
      <c r="E4" s="84"/>
      <c r="G4" s="76"/>
      <c r="H4" s="76"/>
      <c r="I4" s="77"/>
      <c r="J4" s="76"/>
      <c r="K4" s="76"/>
      <c r="L4" s="77"/>
      <c r="M4" s="78"/>
      <c r="N4" s="79"/>
      <c r="O4" s="79"/>
      <c r="P4" s="80"/>
      <c r="Q4" s="81"/>
      <c r="R4" s="81"/>
    </row>
    <row r="5" spans="1:19" ht="19.899999999999999" customHeight="1" x14ac:dyDescent="0.35">
      <c r="A5" s="5" t="s">
        <v>213</v>
      </c>
      <c r="C5" s="2" t="s">
        <v>193</v>
      </c>
      <c r="D5" s="32">
        <f t="shared" ref="D5:E20" si="0">MROUND(G5+4.7,10)</f>
        <v>380</v>
      </c>
      <c r="E5" s="89">
        <f t="shared" si="0"/>
        <v>270</v>
      </c>
      <c r="F5" s="1"/>
      <c r="G5" s="60">
        <f t="shared" ref="G5:G26" si="1">J5*$G$3</f>
        <v>375.4</v>
      </c>
      <c r="H5" s="60">
        <f t="shared" ref="H5:H26" si="2">K5*$H$3</f>
        <v>262.77999999999997</v>
      </c>
      <c r="I5" s="1"/>
      <c r="J5" s="60">
        <f t="shared" ref="J5:J26" si="3">M5*$J$3</f>
        <v>375.4</v>
      </c>
      <c r="K5" s="60">
        <f t="shared" ref="K5:K26" si="4">M5*$K$3</f>
        <v>262.77999999999997</v>
      </c>
      <c r="L5" s="33"/>
      <c r="M5" s="98">
        <v>187.7</v>
      </c>
      <c r="N5" s="33"/>
      <c r="O5" s="33"/>
      <c r="P5" s="2" t="s">
        <v>95</v>
      </c>
      <c r="Q5" s="32">
        <v>320</v>
      </c>
      <c r="R5" s="32">
        <v>230</v>
      </c>
      <c r="S5" s="1"/>
    </row>
    <row r="6" spans="1:19" ht="19.899999999999999" customHeight="1" x14ac:dyDescent="0.35">
      <c r="A6" s="5" t="s">
        <v>213</v>
      </c>
      <c r="C6" s="2" t="s">
        <v>194</v>
      </c>
      <c r="D6" s="32">
        <f t="shared" si="0"/>
        <v>770</v>
      </c>
      <c r="E6" s="89">
        <f t="shared" si="0"/>
        <v>540</v>
      </c>
      <c r="F6" s="1"/>
      <c r="G6" s="60">
        <f t="shared" si="1"/>
        <v>764.3</v>
      </c>
      <c r="H6" s="60">
        <f t="shared" si="2"/>
        <v>535.01</v>
      </c>
      <c r="I6" s="1"/>
      <c r="J6" s="60">
        <f t="shared" si="3"/>
        <v>764.3</v>
      </c>
      <c r="K6" s="60">
        <f t="shared" si="4"/>
        <v>535.01</v>
      </c>
      <c r="L6" s="33"/>
      <c r="M6" s="98">
        <v>382.15</v>
      </c>
      <c r="N6" s="33"/>
      <c r="O6" s="33"/>
      <c r="P6" s="2" t="s">
        <v>96</v>
      </c>
      <c r="Q6" s="32">
        <v>650</v>
      </c>
      <c r="R6" s="32">
        <v>460</v>
      </c>
      <c r="S6" s="1"/>
    </row>
    <row r="7" spans="1:19" ht="19.899999999999999" customHeight="1" x14ac:dyDescent="0.35">
      <c r="A7" s="5" t="s">
        <v>213</v>
      </c>
      <c r="C7" s="2" t="s">
        <v>195</v>
      </c>
      <c r="D7" s="32">
        <f t="shared" si="0"/>
        <v>1220</v>
      </c>
      <c r="E7" s="89">
        <f t="shared" si="0"/>
        <v>850</v>
      </c>
      <c r="F7" s="1"/>
      <c r="G7" s="60">
        <f t="shared" si="1"/>
        <v>1211.04</v>
      </c>
      <c r="H7" s="60">
        <f t="shared" si="2"/>
        <v>847.72799999999995</v>
      </c>
      <c r="I7" s="1"/>
      <c r="J7" s="60">
        <f t="shared" si="3"/>
        <v>1211.04</v>
      </c>
      <c r="K7" s="60">
        <f t="shared" si="4"/>
        <v>847.72799999999995</v>
      </c>
      <c r="L7" s="33"/>
      <c r="M7" s="98">
        <v>605.52</v>
      </c>
      <c r="N7" s="33"/>
      <c r="O7" s="33"/>
      <c r="P7" s="2" t="s">
        <v>97</v>
      </c>
      <c r="Q7" s="32">
        <v>1050</v>
      </c>
      <c r="R7" s="32">
        <v>720</v>
      </c>
      <c r="S7" s="1"/>
    </row>
    <row r="8" spans="1:19" ht="19.899999999999999" customHeight="1" x14ac:dyDescent="0.35">
      <c r="A8" s="5" t="s">
        <v>213</v>
      </c>
      <c r="C8" s="2" t="s">
        <v>196</v>
      </c>
      <c r="D8" s="32">
        <f t="shared" si="0"/>
        <v>2190</v>
      </c>
      <c r="E8" s="89">
        <f t="shared" si="0"/>
        <v>1530</v>
      </c>
      <c r="F8" s="1"/>
      <c r="G8" s="60">
        <f t="shared" si="1"/>
        <v>2185.48</v>
      </c>
      <c r="H8" s="60">
        <f t="shared" si="2"/>
        <v>1529.836</v>
      </c>
      <c r="I8" s="1"/>
      <c r="J8" s="60">
        <f t="shared" si="3"/>
        <v>2185.48</v>
      </c>
      <c r="K8" s="60">
        <f t="shared" si="4"/>
        <v>1529.836</v>
      </c>
      <c r="L8" s="33"/>
      <c r="M8" s="98">
        <v>1092.74</v>
      </c>
      <c r="N8" s="33"/>
      <c r="O8" s="33"/>
      <c r="P8" s="2" t="s">
        <v>98</v>
      </c>
      <c r="Q8" s="32">
        <v>1860</v>
      </c>
      <c r="R8" s="32">
        <v>1300</v>
      </c>
      <c r="S8" s="1"/>
    </row>
    <row r="9" spans="1:19" ht="19.899999999999999" customHeight="1" x14ac:dyDescent="0.35">
      <c r="A9" s="5" t="s">
        <v>213</v>
      </c>
      <c r="C9" s="2" t="s">
        <v>191</v>
      </c>
      <c r="D9" s="32">
        <f t="shared" si="0"/>
        <v>870</v>
      </c>
      <c r="E9" s="89">
        <f t="shared" si="0"/>
        <v>610</v>
      </c>
      <c r="F9" s="1"/>
      <c r="G9" s="60">
        <f t="shared" si="1"/>
        <v>869.42</v>
      </c>
      <c r="H9" s="60">
        <f t="shared" si="2"/>
        <v>608.59399999999994</v>
      </c>
      <c r="I9" s="1"/>
      <c r="J9" s="60">
        <f t="shared" si="3"/>
        <v>869.42</v>
      </c>
      <c r="K9" s="60">
        <f t="shared" si="4"/>
        <v>608.59399999999994</v>
      </c>
      <c r="L9" s="33"/>
      <c r="M9" s="98">
        <v>434.71</v>
      </c>
      <c r="N9" s="33"/>
      <c r="O9" s="33"/>
      <c r="P9" s="2" t="s">
        <v>99</v>
      </c>
      <c r="Q9" s="32">
        <v>730</v>
      </c>
      <c r="R9" s="32">
        <v>510</v>
      </c>
      <c r="S9" s="1"/>
    </row>
    <row r="10" spans="1:19" ht="19.899999999999999" customHeight="1" x14ac:dyDescent="0.35">
      <c r="A10" s="5" t="s">
        <v>213</v>
      </c>
      <c r="C10" s="2" t="s">
        <v>190</v>
      </c>
      <c r="D10" s="32">
        <f t="shared" si="0"/>
        <v>1250</v>
      </c>
      <c r="E10" s="89">
        <f t="shared" si="0"/>
        <v>880</v>
      </c>
      <c r="F10" s="1"/>
      <c r="G10" s="60">
        <f t="shared" si="1"/>
        <v>1246.5</v>
      </c>
      <c r="H10" s="60">
        <f t="shared" si="2"/>
        <v>872.55</v>
      </c>
      <c r="I10" s="1"/>
      <c r="J10" s="60">
        <f t="shared" si="3"/>
        <v>1246.5</v>
      </c>
      <c r="K10" s="60">
        <f t="shared" si="4"/>
        <v>872.55</v>
      </c>
      <c r="L10" s="33"/>
      <c r="M10" s="98">
        <v>623.25</v>
      </c>
      <c r="N10" s="33"/>
      <c r="O10" s="33"/>
      <c r="P10" s="2" t="s">
        <v>100</v>
      </c>
      <c r="Q10" s="32">
        <v>1050</v>
      </c>
      <c r="R10" s="32">
        <v>730</v>
      </c>
      <c r="S10" s="1"/>
    </row>
    <row r="11" spans="1:19" ht="19.899999999999999" customHeight="1" x14ac:dyDescent="0.35">
      <c r="A11" s="5" t="s">
        <v>213</v>
      </c>
      <c r="C11" s="2" t="s">
        <v>189</v>
      </c>
      <c r="D11" s="32">
        <f t="shared" si="0"/>
        <v>2060</v>
      </c>
      <c r="E11" s="89">
        <f t="shared" si="0"/>
        <v>1440</v>
      </c>
      <c r="F11" s="1"/>
      <c r="G11" s="60">
        <f t="shared" si="1"/>
        <v>2053.5</v>
      </c>
      <c r="H11" s="60">
        <f t="shared" si="2"/>
        <v>1437.4499999999998</v>
      </c>
      <c r="I11" s="1"/>
      <c r="J11" s="60">
        <f t="shared" si="3"/>
        <v>2053.5</v>
      </c>
      <c r="K11" s="60">
        <f t="shared" si="4"/>
        <v>1437.4499999999998</v>
      </c>
      <c r="L11" s="33"/>
      <c r="M11" s="98">
        <v>1026.75</v>
      </c>
      <c r="N11" s="33"/>
      <c r="O11" s="33"/>
      <c r="P11" s="2" t="s">
        <v>101</v>
      </c>
      <c r="Q11" s="32">
        <v>1720</v>
      </c>
      <c r="R11" s="32">
        <v>1200</v>
      </c>
      <c r="S11" s="1"/>
    </row>
    <row r="12" spans="1:19" ht="19.899999999999999" customHeight="1" x14ac:dyDescent="0.35">
      <c r="A12" s="5" t="s">
        <v>213</v>
      </c>
      <c r="C12" s="2" t="s">
        <v>188</v>
      </c>
      <c r="D12" s="32">
        <f t="shared" si="0"/>
        <v>3610</v>
      </c>
      <c r="E12" s="89">
        <f t="shared" si="0"/>
        <v>2530</v>
      </c>
      <c r="F12" s="1"/>
      <c r="G12" s="60">
        <f t="shared" si="1"/>
        <v>3603.14</v>
      </c>
      <c r="H12" s="60">
        <f t="shared" si="2"/>
        <v>2522.1979999999999</v>
      </c>
      <c r="I12" s="1"/>
      <c r="J12" s="60">
        <f t="shared" si="3"/>
        <v>3603.14</v>
      </c>
      <c r="K12" s="60">
        <f t="shared" si="4"/>
        <v>2522.1979999999999</v>
      </c>
      <c r="L12" s="33"/>
      <c r="M12" s="98">
        <v>1801.57</v>
      </c>
      <c r="N12" s="33"/>
      <c r="O12" s="33"/>
      <c r="P12" s="2" t="s">
        <v>102</v>
      </c>
      <c r="Q12" s="32">
        <v>3010</v>
      </c>
      <c r="R12" s="32">
        <v>2150</v>
      </c>
      <c r="S12" s="1"/>
    </row>
    <row r="13" spans="1:19" ht="19.899999999999999" customHeight="1" x14ac:dyDescent="0.35">
      <c r="A13" s="5" t="s">
        <v>213</v>
      </c>
      <c r="C13" s="2" t="s">
        <v>187</v>
      </c>
      <c r="D13" s="32">
        <f t="shared" si="0"/>
        <v>6350</v>
      </c>
      <c r="E13" s="89">
        <f t="shared" si="0"/>
        <v>4440</v>
      </c>
      <c r="F13" s="1"/>
      <c r="G13" s="60">
        <f t="shared" si="1"/>
        <v>6341.42</v>
      </c>
      <c r="H13" s="60">
        <f t="shared" si="2"/>
        <v>4438.9939999999997</v>
      </c>
      <c r="I13" s="1"/>
      <c r="J13" s="60">
        <f t="shared" si="3"/>
        <v>6341.42</v>
      </c>
      <c r="K13" s="60">
        <f t="shared" si="4"/>
        <v>4438.9939999999997</v>
      </c>
      <c r="L13" s="33"/>
      <c r="M13" s="98">
        <v>3170.71</v>
      </c>
      <c r="N13" s="33"/>
      <c r="O13" s="33"/>
      <c r="P13" s="2" t="s">
        <v>103</v>
      </c>
      <c r="Q13" s="32">
        <v>5300</v>
      </c>
      <c r="R13" s="32">
        <v>3750</v>
      </c>
      <c r="S13" s="1"/>
    </row>
    <row r="14" spans="1:19" ht="19.899999999999999" customHeight="1" x14ac:dyDescent="0.35">
      <c r="D14" s="32"/>
      <c r="E14" s="32"/>
      <c r="F14" s="1"/>
      <c r="G14" s="60">
        <f t="shared" si="1"/>
        <v>0</v>
      </c>
      <c r="H14" s="60">
        <f t="shared" si="2"/>
        <v>0</v>
      </c>
      <c r="I14" s="1"/>
      <c r="J14" s="60">
        <f t="shared" si="3"/>
        <v>0</v>
      </c>
      <c r="K14" s="60">
        <f t="shared" si="4"/>
        <v>0</v>
      </c>
      <c r="L14" s="33"/>
      <c r="M14" s="62"/>
      <c r="N14" s="33"/>
      <c r="O14" s="33"/>
      <c r="S14" s="1"/>
    </row>
    <row r="15" spans="1:19" ht="19.899999999999999" customHeight="1" x14ac:dyDescent="0.35">
      <c r="C15" s="2" t="s">
        <v>104</v>
      </c>
      <c r="D15" s="32">
        <f t="shared" si="0"/>
        <v>330</v>
      </c>
      <c r="E15" s="89">
        <f t="shared" si="0"/>
        <v>230</v>
      </c>
      <c r="F15" s="1"/>
      <c r="G15" s="60">
        <f t="shared" si="1"/>
        <v>328.88</v>
      </c>
      <c r="H15" s="60">
        <f t="shared" si="2"/>
        <v>230.21599999999998</v>
      </c>
      <c r="I15" s="1"/>
      <c r="J15" s="60">
        <f t="shared" si="3"/>
        <v>328.88</v>
      </c>
      <c r="K15" s="60">
        <f t="shared" si="4"/>
        <v>230.21599999999998</v>
      </c>
      <c r="L15" s="33"/>
      <c r="M15" s="62">
        <v>164.44</v>
      </c>
      <c r="N15" s="33"/>
      <c r="O15" s="33"/>
      <c r="P15" s="2" t="s">
        <v>104</v>
      </c>
      <c r="Q15" s="32">
        <v>300</v>
      </c>
      <c r="R15" s="32">
        <v>210</v>
      </c>
      <c r="S15" s="1"/>
    </row>
    <row r="16" spans="1:19" ht="19.899999999999999" customHeight="1" x14ac:dyDescent="0.35">
      <c r="A16" s="5" t="s">
        <v>213</v>
      </c>
      <c r="C16" s="2" t="s">
        <v>105</v>
      </c>
      <c r="D16" s="32">
        <f t="shared" si="0"/>
        <v>1130</v>
      </c>
      <c r="E16" s="89">
        <f t="shared" si="0"/>
        <v>790</v>
      </c>
      <c r="F16" s="1"/>
      <c r="G16" s="60">
        <f t="shared" si="1"/>
        <v>1121.82</v>
      </c>
      <c r="H16" s="60">
        <f t="shared" si="2"/>
        <v>785.27399999999989</v>
      </c>
      <c r="I16" s="1"/>
      <c r="J16" s="60">
        <f t="shared" si="3"/>
        <v>1121.82</v>
      </c>
      <c r="K16" s="60">
        <f t="shared" si="4"/>
        <v>785.27399999999989</v>
      </c>
      <c r="L16" s="33"/>
      <c r="M16" s="98">
        <v>560.91</v>
      </c>
      <c r="N16" s="33"/>
      <c r="O16" s="33"/>
      <c r="P16" s="2" t="s">
        <v>105</v>
      </c>
      <c r="Q16" s="32">
        <v>960</v>
      </c>
      <c r="R16" s="32">
        <v>670</v>
      </c>
      <c r="S16" s="1"/>
    </row>
    <row r="17" spans="1:19" ht="19.899999999999999" customHeight="1" x14ac:dyDescent="0.35">
      <c r="A17" s="5" t="s">
        <v>213</v>
      </c>
      <c r="C17" s="2" t="s">
        <v>106</v>
      </c>
      <c r="D17" s="32">
        <f t="shared" si="0"/>
        <v>1780</v>
      </c>
      <c r="E17" s="89">
        <f t="shared" si="0"/>
        <v>1250</v>
      </c>
      <c r="F17" s="1"/>
      <c r="G17" s="60">
        <f t="shared" si="1"/>
        <v>1775.16</v>
      </c>
      <c r="H17" s="60">
        <f t="shared" si="2"/>
        <v>1242.6120000000001</v>
      </c>
      <c r="I17" s="1"/>
      <c r="J17" s="60">
        <f t="shared" si="3"/>
        <v>1775.16</v>
      </c>
      <c r="K17" s="60">
        <f t="shared" si="4"/>
        <v>1242.6120000000001</v>
      </c>
      <c r="L17" s="33"/>
      <c r="M17" s="98">
        <v>887.58</v>
      </c>
      <c r="N17" s="33"/>
      <c r="O17" s="33"/>
      <c r="P17" s="2" t="s">
        <v>106</v>
      </c>
      <c r="Q17" s="32">
        <v>1400</v>
      </c>
      <c r="R17" s="32">
        <v>970</v>
      </c>
      <c r="S17" s="1"/>
    </row>
    <row r="18" spans="1:19" ht="19.899999999999999" customHeight="1" x14ac:dyDescent="0.35">
      <c r="C18" s="2" t="s">
        <v>107</v>
      </c>
      <c r="D18" s="32">
        <f t="shared" si="0"/>
        <v>630</v>
      </c>
      <c r="E18" s="89">
        <f t="shared" si="0"/>
        <v>440</v>
      </c>
      <c r="F18" s="1"/>
      <c r="G18" s="60">
        <f t="shared" si="1"/>
        <v>625.91999999999996</v>
      </c>
      <c r="H18" s="60">
        <f t="shared" si="2"/>
        <v>438.14399999999995</v>
      </c>
      <c r="I18" s="1"/>
      <c r="J18" s="60">
        <f t="shared" si="3"/>
        <v>625.91999999999996</v>
      </c>
      <c r="K18" s="60">
        <f t="shared" si="4"/>
        <v>438.14399999999995</v>
      </c>
      <c r="L18" s="33"/>
      <c r="M18" s="62">
        <v>312.95999999999998</v>
      </c>
      <c r="N18" s="33"/>
      <c r="O18" s="33"/>
      <c r="P18" s="2" t="s">
        <v>107</v>
      </c>
      <c r="Q18" s="32">
        <v>520</v>
      </c>
      <c r="R18" s="32">
        <v>370</v>
      </c>
      <c r="S18" s="1"/>
    </row>
    <row r="19" spans="1:19" ht="19.899999999999999" customHeight="1" x14ac:dyDescent="0.35">
      <c r="D19" s="32"/>
      <c r="E19" s="32"/>
      <c r="F19" s="1"/>
      <c r="G19" s="60">
        <f t="shared" si="1"/>
        <v>0</v>
      </c>
      <c r="H19" s="60">
        <f t="shared" si="2"/>
        <v>0</v>
      </c>
      <c r="I19" s="1"/>
      <c r="J19" s="60">
        <f t="shared" si="3"/>
        <v>0</v>
      </c>
      <c r="K19" s="60">
        <f t="shared" si="4"/>
        <v>0</v>
      </c>
      <c r="L19" s="33"/>
      <c r="M19" s="62"/>
      <c r="N19" s="33"/>
      <c r="O19" s="33"/>
      <c r="S19" s="1"/>
    </row>
    <row r="20" spans="1:19" ht="19.899999999999999" customHeight="1" x14ac:dyDescent="0.35">
      <c r="C20" s="2" t="s">
        <v>184</v>
      </c>
      <c r="D20" s="32">
        <f t="shared" si="0"/>
        <v>480</v>
      </c>
      <c r="E20" s="89">
        <f t="shared" si="0"/>
        <v>340</v>
      </c>
      <c r="F20" s="1"/>
      <c r="G20" s="60">
        <f t="shared" si="1"/>
        <v>475.8</v>
      </c>
      <c r="H20" s="60">
        <f t="shared" si="2"/>
        <v>333.06</v>
      </c>
      <c r="I20" s="1"/>
      <c r="J20" s="60">
        <f t="shared" si="3"/>
        <v>475.8</v>
      </c>
      <c r="K20" s="60">
        <f t="shared" si="4"/>
        <v>333.06</v>
      </c>
      <c r="L20" s="33"/>
      <c r="M20" s="62">
        <v>237.9</v>
      </c>
      <c r="N20" s="33"/>
      <c r="O20" s="33"/>
      <c r="P20" s="2" t="s">
        <v>108</v>
      </c>
      <c r="Q20" s="32">
        <v>470</v>
      </c>
      <c r="R20" s="32">
        <v>300</v>
      </c>
      <c r="S20" s="1"/>
    </row>
    <row r="21" spans="1:19" ht="19.899999999999999" customHeight="1" x14ac:dyDescent="0.35">
      <c r="C21" s="2" t="s">
        <v>185</v>
      </c>
      <c r="D21" s="32">
        <f t="shared" ref="D21:E25" si="5">MROUND(G21+4.7,10)</f>
        <v>760</v>
      </c>
      <c r="E21" s="89">
        <f t="shared" si="5"/>
        <v>530</v>
      </c>
      <c r="F21" s="1"/>
      <c r="G21" s="60">
        <f t="shared" si="1"/>
        <v>756</v>
      </c>
      <c r="H21" s="60">
        <f t="shared" si="2"/>
        <v>529.19999999999993</v>
      </c>
      <c r="I21" s="1"/>
      <c r="J21" s="60">
        <f t="shared" si="3"/>
        <v>756</v>
      </c>
      <c r="K21" s="60">
        <f t="shared" si="4"/>
        <v>529.19999999999993</v>
      </c>
      <c r="L21" s="33"/>
      <c r="M21" s="62">
        <v>378</v>
      </c>
      <c r="N21" s="33"/>
      <c r="O21" s="33"/>
      <c r="P21" s="2" t="s">
        <v>109</v>
      </c>
      <c r="Q21" s="32">
        <v>730</v>
      </c>
      <c r="R21" s="32">
        <v>470</v>
      </c>
      <c r="S21" s="1"/>
    </row>
    <row r="22" spans="1:19" ht="19.899999999999999" customHeight="1" x14ac:dyDescent="0.35">
      <c r="C22" s="2" t="s">
        <v>186</v>
      </c>
      <c r="D22" s="32">
        <f t="shared" si="5"/>
        <v>1760</v>
      </c>
      <c r="E22" s="89">
        <f t="shared" si="5"/>
        <v>1230</v>
      </c>
      <c r="F22" s="1"/>
      <c r="G22" s="60">
        <f t="shared" si="1"/>
        <v>1756</v>
      </c>
      <c r="H22" s="60">
        <f t="shared" si="2"/>
        <v>1229.1999999999998</v>
      </c>
      <c r="I22" s="1"/>
      <c r="J22" s="60">
        <f t="shared" si="3"/>
        <v>1756</v>
      </c>
      <c r="K22" s="60">
        <f t="shared" si="4"/>
        <v>1229.1999999999998</v>
      </c>
      <c r="L22" s="33"/>
      <c r="M22" s="62">
        <v>878</v>
      </c>
      <c r="N22" s="33"/>
      <c r="O22" s="33"/>
      <c r="P22" s="2" t="s">
        <v>110</v>
      </c>
      <c r="Q22" s="32">
        <v>1720</v>
      </c>
      <c r="R22" s="32">
        <v>1100</v>
      </c>
      <c r="S22" s="1"/>
    </row>
    <row r="23" spans="1:19" ht="19.899999999999999" customHeight="1" x14ac:dyDescent="0.35">
      <c r="A23" s="5" t="s">
        <v>206</v>
      </c>
      <c r="B23" s="5">
        <v>1518</v>
      </c>
      <c r="C23" s="2" t="s">
        <v>197</v>
      </c>
      <c r="D23" s="32">
        <f t="shared" si="5"/>
        <v>420</v>
      </c>
      <c r="E23" s="89">
        <f t="shared" si="5"/>
        <v>290</v>
      </c>
      <c r="F23" s="1"/>
      <c r="G23" s="60">
        <f t="shared" si="1"/>
        <v>414.7</v>
      </c>
      <c r="H23" s="60">
        <f t="shared" si="2"/>
        <v>290.28999999999996</v>
      </c>
      <c r="I23" s="1"/>
      <c r="J23" s="60">
        <f t="shared" si="3"/>
        <v>414.7</v>
      </c>
      <c r="K23" s="60">
        <f t="shared" si="4"/>
        <v>290.28999999999996</v>
      </c>
      <c r="L23" s="33"/>
      <c r="M23" s="98">
        <v>207.35</v>
      </c>
      <c r="N23" s="33" t="s">
        <v>236</v>
      </c>
      <c r="O23" s="33"/>
      <c r="P23" s="2" t="s">
        <v>111</v>
      </c>
      <c r="Q23" s="32">
        <v>380</v>
      </c>
      <c r="R23" s="32">
        <v>275</v>
      </c>
      <c r="S23" s="1"/>
    </row>
    <row r="24" spans="1:19" ht="19.899999999999999" customHeight="1" x14ac:dyDescent="0.35">
      <c r="A24" s="5" t="s">
        <v>206</v>
      </c>
      <c r="B24" s="5">
        <v>1520</v>
      </c>
      <c r="C24" s="2" t="s">
        <v>198</v>
      </c>
      <c r="D24" s="32">
        <f t="shared" si="5"/>
        <v>880</v>
      </c>
      <c r="E24" s="89">
        <f t="shared" si="5"/>
        <v>620</v>
      </c>
      <c r="F24" s="1"/>
      <c r="G24" s="60">
        <f t="shared" si="1"/>
        <v>878.04</v>
      </c>
      <c r="H24" s="60">
        <f t="shared" si="2"/>
        <v>614.62799999999993</v>
      </c>
      <c r="I24" s="1"/>
      <c r="J24" s="60">
        <f t="shared" si="3"/>
        <v>878.04</v>
      </c>
      <c r="K24" s="60">
        <f t="shared" si="4"/>
        <v>614.62799999999993</v>
      </c>
      <c r="L24" s="33"/>
      <c r="M24" s="98">
        <v>439.02</v>
      </c>
      <c r="N24" s="33" t="s">
        <v>202</v>
      </c>
      <c r="O24" s="33"/>
      <c r="P24" s="2" t="s">
        <v>112</v>
      </c>
      <c r="Q24" s="32">
        <v>810</v>
      </c>
      <c r="R24" s="32">
        <v>570</v>
      </c>
      <c r="S24" s="1"/>
    </row>
    <row r="25" spans="1:19" ht="19.899999999999999" customHeight="1" x14ac:dyDescent="0.35">
      <c r="A25" s="5" t="s">
        <v>206</v>
      </c>
      <c r="B25" s="5">
        <v>1519</v>
      </c>
      <c r="C25" s="2" t="s">
        <v>199</v>
      </c>
      <c r="D25" s="32">
        <f t="shared" si="5"/>
        <v>2590</v>
      </c>
      <c r="E25" s="89">
        <f t="shared" si="5"/>
        <v>1820</v>
      </c>
      <c r="F25" s="1"/>
      <c r="G25" s="60">
        <f t="shared" si="1"/>
        <v>2588.3200000000002</v>
      </c>
      <c r="H25" s="60">
        <f t="shared" si="2"/>
        <v>1811.8240000000001</v>
      </c>
      <c r="I25" s="1"/>
      <c r="J25" s="60">
        <f t="shared" si="3"/>
        <v>2588.3200000000002</v>
      </c>
      <c r="K25" s="60">
        <f t="shared" si="4"/>
        <v>1811.8240000000001</v>
      </c>
      <c r="L25" s="33"/>
      <c r="M25" s="98">
        <v>1294.1600000000001</v>
      </c>
      <c r="N25" s="33" t="s">
        <v>235</v>
      </c>
      <c r="O25" s="33"/>
      <c r="P25" s="2" t="s">
        <v>113</v>
      </c>
      <c r="Q25" s="32">
        <v>2390</v>
      </c>
      <c r="R25" s="32">
        <v>1680</v>
      </c>
      <c r="S25" s="1"/>
    </row>
    <row r="26" spans="1:19" ht="19.899999999999999" customHeight="1" x14ac:dyDescent="0.35">
      <c r="F26" s="1"/>
      <c r="G26" s="60">
        <f t="shared" si="1"/>
        <v>0</v>
      </c>
      <c r="H26" s="60">
        <f t="shared" si="2"/>
        <v>0</v>
      </c>
      <c r="I26" s="1"/>
      <c r="J26" s="60">
        <f t="shared" si="3"/>
        <v>0</v>
      </c>
      <c r="K26" s="60">
        <f t="shared" si="4"/>
        <v>0</v>
      </c>
      <c r="L26" s="33"/>
      <c r="M26" s="62"/>
      <c r="N26" s="33"/>
      <c r="O26" s="33"/>
      <c r="S26" s="1"/>
    </row>
    <row r="27" spans="1:19" ht="19.899999999999999" customHeight="1" x14ac:dyDescent="0.35">
      <c r="G27" s="40"/>
      <c r="H27" s="40"/>
      <c r="I27" s="5"/>
      <c r="J27" s="40"/>
      <c r="K27" s="40"/>
    </row>
    <row r="28" spans="1:19" ht="19.899999999999999" customHeight="1" x14ac:dyDescent="0.35">
      <c r="G28" s="40"/>
      <c r="H28" s="40"/>
      <c r="I28" s="5"/>
      <c r="J28" s="40"/>
      <c r="K28" s="40"/>
    </row>
    <row r="29" spans="1:19" ht="19.899999999999999" customHeight="1" x14ac:dyDescent="0.35">
      <c r="G29" s="40"/>
      <c r="H29" s="40"/>
      <c r="I29" s="5"/>
      <c r="J29" s="40"/>
      <c r="K29" s="40"/>
    </row>
    <row r="30" spans="1:19" ht="19.899999999999999" customHeight="1" x14ac:dyDescent="0.35">
      <c r="G30" s="40"/>
      <c r="H30" s="40"/>
      <c r="I30" s="5"/>
      <c r="J30" s="40"/>
      <c r="K30" s="40"/>
    </row>
    <row r="31" spans="1:19" ht="19.899999999999999" customHeight="1" x14ac:dyDescent="0.35">
      <c r="G31" s="40"/>
      <c r="H31" s="40"/>
      <c r="I31" s="5"/>
      <c r="J31" s="40"/>
      <c r="K31" s="40"/>
    </row>
    <row r="32" spans="1:19" ht="19.899999999999999" customHeight="1" x14ac:dyDescent="0.35">
      <c r="G32" s="40"/>
      <c r="H32" s="40"/>
      <c r="I32" s="5"/>
      <c r="J32" s="40"/>
      <c r="K32" s="40"/>
    </row>
    <row r="33" spans="7:11" ht="19.899999999999999" customHeight="1" x14ac:dyDescent="0.35">
      <c r="G33" s="40"/>
      <c r="H33" s="40"/>
      <c r="I33" s="5"/>
      <c r="J33" s="40"/>
      <c r="K33" s="40"/>
    </row>
    <row r="34" spans="7:11" ht="19.899999999999999" customHeight="1" x14ac:dyDescent="0.35">
      <c r="G34" s="40"/>
      <c r="H34" s="40"/>
      <c r="I34" s="5"/>
      <c r="J34" s="40"/>
      <c r="K34" s="40"/>
    </row>
    <row r="35" spans="7:11" ht="19.899999999999999" customHeight="1" x14ac:dyDescent="0.35">
      <c r="G35" s="40"/>
      <c r="H35" s="40"/>
      <c r="I35" s="5"/>
      <c r="J35" s="40"/>
      <c r="K35" s="40"/>
    </row>
    <row r="36" spans="7:11" ht="19.899999999999999" customHeight="1" x14ac:dyDescent="0.35">
      <c r="G36" s="40"/>
      <c r="H36" s="40"/>
      <c r="I36" s="5"/>
      <c r="J36" s="40"/>
      <c r="K36" s="40"/>
    </row>
    <row r="37" spans="7:11" ht="19.899999999999999" customHeight="1" x14ac:dyDescent="0.35">
      <c r="G37" s="40"/>
      <c r="H37" s="40"/>
      <c r="I37" s="5"/>
      <c r="J37" s="40"/>
      <c r="K37" s="40"/>
    </row>
    <row r="38" spans="7:11" ht="19.899999999999999" customHeight="1" x14ac:dyDescent="0.35">
      <c r="G38" s="40"/>
      <c r="H38" s="40"/>
      <c r="I38" s="5"/>
      <c r="J38" s="40"/>
      <c r="K38" s="40"/>
    </row>
    <row r="39" spans="7:11" ht="19.899999999999999" customHeight="1" x14ac:dyDescent="0.35">
      <c r="G39" s="40"/>
      <c r="H39" s="40"/>
      <c r="I39" s="5"/>
      <c r="J39" s="40"/>
      <c r="K39" s="40"/>
    </row>
    <row r="40" spans="7:11" ht="19.899999999999999" customHeight="1" x14ac:dyDescent="0.35">
      <c r="G40" s="40"/>
      <c r="H40" s="40"/>
      <c r="I40" s="5"/>
      <c r="J40" s="40"/>
      <c r="K40" s="40"/>
    </row>
    <row r="41" spans="7:11" ht="19.899999999999999" customHeight="1" x14ac:dyDescent="0.35">
      <c r="G41" s="40"/>
      <c r="H41" s="40"/>
      <c r="I41" s="5"/>
      <c r="J41" s="40"/>
      <c r="K41" s="40"/>
    </row>
    <row r="42" spans="7:11" ht="19.899999999999999" customHeight="1" x14ac:dyDescent="0.35">
      <c r="G42" s="40"/>
      <c r="H42" s="40"/>
      <c r="I42" s="5"/>
      <c r="J42" s="40"/>
      <c r="K42" s="40"/>
    </row>
    <row r="43" spans="7:11" ht="19.899999999999999" customHeight="1" x14ac:dyDescent="0.35">
      <c r="G43" s="40"/>
      <c r="H43" s="40"/>
      <c r="I43" s="5"/>
      <c r="J43" s="40"/>
      <c r="K43" s="40"/>
    </row>
    <row r="44" spans="7:11" ht="19.899999999999999" customHeight="1" x14ac:dyDescent="0.35">
      <c r="G44" s="40"/>
      <c r="H44" s="40"/>
      <c r="I44" s="5"/>
      <c r="J44" s="40"/>
      <c r="K44" s="40"/>
    </row>
    <row r="45" spans="7:11" ht="19.899999999999999" customHeight="1" x14ac:dyDescent="0.35">
      <c r="G45" s="40"/>
      <c r="H45" s="40"/>
      <c r="I45" s="5"/>
      <c r="J45" s="40"/>
      <c r="K45" s="40"/>
    </row>
    <row r="46" spans="7:11" ht="19.899999999999999" customHeight="1" x14ac:dyDescent="0.35">
      <c r="G46" s="40"/>
      <c r="H46" s="40"/>
      <c r="I46" s="5"/>
      <c r="J46" s="40"/>
      <c r="K46" s="40"/>
    </row>
    <row r="47" spans="7:11" ht="19.899999999999999" customHeight="1" x14ac:dyDescent="0.35">
      <c r="G47" s="40"/>
      <c r="H47" s="40"/>
      <c r="I47" s="5"/>
      <c r="J47" s="40"/>
      <c r="K47" s="40"/>
    </row>
    <row r="48" spans="7:11" ht="19.899999999999999" customHeight="1" x14ac:dyDescent="0.35">
      <c r="G48" s="40"/>
      <c r="H48" s="40"/>
      <c r="I48" s="5"/>
      <c r="J48" s="40"/>
      <c r="K48" s="40"/>
    </row>
    <row r="49" spans="7:11" ht="19.899999999999999" customHeight="1" x14ac:dyDescent="0.35">
      <c r="G49" s="40"/>
      <c r="H49" s="40"/>
      <c r="I49" s="5"/>
      <c r="J49" s="40"/>
      <c r="K49" s="40"/>
    </row>
    <row r="50" spans="7:11" ht="19.899999999999999" customHeight="1" x14ac:dyDescent="0.35">
      <c r="G50" s="40"/>
      <c r="H50" s="40"/>
      <c r="I50" s="5"/>
      <c r="J50" s="40"/>
      <c r="K50" s="40"/>
    </row>
    <row r="51" spans="7:11" ht="19.899999999999999" customHeight="1" x14ac:dyDescent="0.35">
      <c r="G51" s="40"/>
      <c r="H51" s="40"/>
      <c r="I51" s="5"/>
      <c r="J51" s="40"/>
      <c r="K51" s="40"/>
    </row>
    <row r="52" spans="7:11" ht="19.899999999999999" customHeight="1" x14ac:dyDescent="0.35">
      <c r="G52" s="40"/>
      <c r="H52" s="40"/>
      <c r="I52" s="5"/>
      <c r="J52" s="40"/>
      <c r="K52" s="40"/>
    </row>
    <row r="53" spans="7:11" ht="19.899999999999999" customHeight="1" x14ac:dyDescent="0.35">
      <c r="G53" s="40"/>
      <c r="H53" s="40"/>
      <c r="I53" s="5"/>
      <c r="J53" s="40"/>
      <c r="K53" s="40"/>
    </row>
    <row r="54" spans="7:11" ht="19.899999999999999" customHeight="1" x14ac:dyDescent="0.35">
      <c r="G54" s="40"/>
      <c r="H54" s="40"/>
      <c r="I54" s="5"/>
      <c r="J54" s="40"/>
      <c r="K54" s="40"/>
    </row>
    <row r="55" spans="7:11" ht="19.899999999999999" customHeight="1" x14ac:dyDescent="0.35">
      <c r="G55" s="40"/>
      <c r="H55" s="40"/>
      <c r="I55" s="5"/>
      <c r="J55" s="40"/>
      <c r="K55" s="40"/>
    </row>
    <row r="56" spans="7:11" ht="19.899999999999999" customHeight="1" x14ac:dyDescent="0.35">
      <c r="G56" s="40"/>
      <c r="H56" s="40"/>
      <c r="I56" s="5"/>
      <c r="J56" s="40"/>
      <c r="K56" s="40"/>
    </row>
    <row r="57" spans="7:11" ht="19.899999999999999" customHeight="1" x14ac:dyDescent="0.35">
      <c r="G57" s="40"/>
      <c r="H57" s="40"/>
      <c r="I57" s="5"/>
      <c r="J57" s="40"/>
      <c r="K57" s="40"/>
    </row>
    <row r="58" spans="7:11" ht="19.899999999999999" customHeight="1" x14ac:dyDescent="0.35">
      <c r="G58" s="40"/>
      <c r="H58" s="40"/>
      <c r="I58" s="5"/>
      <c r="J58" s="40"/>
      <c r="K58" s="40"/>
    </row>
    <row r="59" spans="7:11" ht="19.899999999999999" customHeight="1" x14ac:dyDescent="0.35">
      <c r="G59" s="40"/>
      <c r="H59" s="40"/>
      <c r="I59" s="5"/>
      <c r="J59" s="40"/>
      <c r="K59" s="40"/>
    </row>
    <row r="60" spans="7:11" ht="19.899999999999999" customHeight="1" x14ac:dyDescent="0.35">
      <c r="G60" s="40"/>
      <c r="H60" s="40"/>
      <c r="I60" s="5"/>
      <c r="J60" s="40"/>
      <c r="K60" s="40"/>
    </row>
    <row r="61" spans="7:11" ht="19.899999999999999" customHeight="1" x14ac:dyDescent="0.35">
      <c r="G61" s="40"/>
      <c r="H61" s="40"/>
      <c r="I61" s="5"/>
      <c r="J61" s="40"/>
      <c r="K61" s="40"/>
    </row>
    <row r="62" spans="7:11" ht="19.899999999999999" customHeight="1" x14ac:dyDescent="0.35">
      <c r="G62" s="40"/>
      <c r="H62" s="40"/>
      <c r="I62" s="5"/>
      <c r="J62" s="40"/>
      <c r="K62" s="40"/>
    </row>
    <row r="63" spans="7:11" ht="19.899999999999999" customHeight="1" x14ac:dyDescent="0.35">
      <c r="G63" s="40"/>
      <c r="H63" s="40"/>
      <c r="I63" s="5"/>
      <c r="J63" s="40"/>
      <c r="K63" s="40"/>
    </row>
    <row r="64" spans="7:11" ht="19.899999999999999" customHeight="1" x14ac:dyDescent="0.35">
      <c r="G64" s="40"/>
      <c r="H64" s="40"/>
      <c r="I64" s="5"/>
      <c r="J64" s="40"/>
      <c r="K64" s="40"/>
    </row>
    <row r="65" spans="7:11" ht="19.899999999999999" customHeight="1" x14ac:dyDescent="0.35">
      <c r="G65" s="40"/>
      <c r="H65" s="40"/>
      <c r="I65" s="5"/>
      <c r="J65" s="40"/>
      <c r="K65" s="40"/>
    </row>
    <row r="66" spans="7:11" ht="19.899999999999999" customHeight="1" x14ac:dyDescent="0.35">
      <c r="G66" s="40"/>
      <c r="H66" s="40"/>
      <c r="I66" s="5"/>
      <c r="J66" s="40"/>
      <c r="K66" s="40"/>
    </row>
    <row r="67" spans="7:11" ht="19.899999999999999" customHeight="1" x14ac:dyDescent="0.35">
      <c r="G67" s="40"/>
      <c r="H67" s="40"/>
      <c r="I67" s="5"/>
      <c r="J67" s="40"/>
      <c r="K67" s="40"/>
    </row>
    <row r="68" spans="7:11" ht="19.899999999999999" customHeight="1" x14ac:dyDescent="0.35">
      <c r="G68" s="40"/>
      <c r="H68" s="40"/>
      <c r="I68" s="5"/>
      <c r="J68" s="40"/>
      <c r="K68" s="40"/>
    </row>
    <row r="69" spans="7:11" ht="19.899999999999999" customHeight="1" x14ac:dyDescent="0.35">
      <c r="G69" s="40"/>
      <c r="H69" s="40"/>
      <c r="I69" s="5"/>
      <c r="J69" s="40"/>
      <c r="K69" s="40"/>
    </row>
    <row r="70" spans="7:11" ht="19.899999999999999" customHeight="1" x14ac:dyDescent="0.35">
      <c r="G70" s="40"/>
      <c r="H70" s="40"/>
      <c r="I70" s="5"/>
      <c r="J70" s="40"/>
      <c r="K70" s="40"/>
    </row>
    <row r="71" spans="7:11" ht="19.899999999999999" customHeight="1" x14ac:dyDescent="0.35">
      <c r="G71" s="40"/>
      <c r="H71" s="40"/>
      <c r="I71" s="5"/>
      <c r="J71" s="40"/>
      <c r="K71" s="40"/>
    </row>
    <row r="72" spans="7:11" ht="19.899999999999999" customHeight="1" x14ac:dyDescent="0.35">
      <c r="G72" s="40"/>
      <c r="H72" s="40"/>
      <c r="I72" s="5"/>
      <c r="J72" s="40"/>
      <c r="K72" s="40"/>
    </row>
    <row r="73" spans="7:11" ht="19.899999999999999" customHeight="1" x14ac:dyDescent="0.35">
      <c r="G73" s="40"/>
      <c r="H73" s="40"/>
      <c r="I73" s="5"/>
      <c r="J73" s="40"/>
      <c r="K73" s="40"/>
    </row>
    <row r="74" spans="7:11" ht="19.899999999999999" customHeight="1" x14ac:dyDescent="0.35">
      <c r="G74" s="40"/>
      <c r="H74" s="40"/>
      <c r="I74" s="5"/>
      <c r="J74" s="40"/>
      <c r="K74" s="40"/>
    </row>
    <row r="75" spans="7:11" ht="19.899999999999999" customHeight="1" x14ac:dyDescent="0.35">
      <c r="G75" s="40"/>
      <c r="H75" s="40"/>
      <c r="I75" s="5"/>
      <c r="J75" s="40"/>
      <c r="K75" s="40"/>
    </row>
    <row r="76" spans="7:11" ht="19.899999999999999" customHeight="1" x14ac:dyDescent="0.35">
      <c r="G76" s="40"/>
      <c r="H76" s="40"/>
      <c r="I76" s="5"/>
      <c r="J76" s="40"/>
      <c r="K76" s="40"/>
    </row>
    <row r="77" spans="7:11" ht="19.899999999999999" customHeight="1" x14ac:dyDescent="0.35">
      <c r="G77" s="40"/>
      <c r="H77" s="40"/>
      <c r="I77" s="5"/>
      <c r="J77" s="40"/>
      <c r="K77" s="40"/>
    </row>
    <row r="78" spans="7:11" ht="19.899999999999999" customHeight="1" x14ac:dyDescent="0.35">
      <c r="G78" s="40"/>
      <c r="H78" s="40"/>
      <c r="I78" s="5"/>
      <c r="J78" s="40"/>
      <c r="K78" s="40"/>
    </row>
    <row r="79" spans="7:11" ht="19.899999999999999" customHeight="1" x14ac:dyDescent="0.35">
      <c r="G79" s="40"/>
      <c r="H79" s="40"/>
      <c r="I79" s="5"/>
      <c r="J79" s="40"/>
      <c r="K79" s="40"/>
    </row>
    <row r="80" spans="7:11" ht="19.899999999999999" customHeight="1" x14ac:dyDescent="0.35">
      <c r="G80" s="40"/>
      <c r="H80" s="40"/>
      <c r="I80" s="5"/>
      <c r="J80" s="40"/>
      <c r="K80" s="40"/>
    </row>
    <row r="81" spans="7:11" ht="19.899999999999999" customHeight="1" x14ac:dyDescent="0.35">
      <c r="G81" s="40"/>
      <c r="H81" s="40"/>
      <c r="I81" s="5"/>
      <c r="J81" s="40"/>
      <c r="K81" s="40"/>
    </row>
    <row r="82" spans="7:11" ht="19.899999999999999" customHeight="1" x14ac:dyDescent="0.35">
      <c r="G82" s="40"/>
      <c r="H82" s="40"/>
      <c r="I82" s="5"/>
      <c r="J82" s="40"/>
      <c r="K82" s="40"/>
    </row>
    <row r="83" spans="7:11" ht="19.899999999999999" customHeight="1" x14ac:dyDescent="0.35">
      <c r="G83" s="40"/>
      <c r="H83" s="40"/>
      <c r="I83" s="5"/>
      <c r="J83" s="40"/>
      <c r="K83" s="40"/>
    </row>
    <row r="84" spans="7:11" ht="19.899999999999999" customHeight="1" x14ac:dyDescent="0.35">
      <c r="G84" s="40"/>
      <c r="H84" s="40"/>
      <c r="I84" s="5"/>
      <c r="J84" s="40"/>
      <c r="K84" s="40"/>
    </row>
    <row r="85" spans="7:11" ht="19.899999999999999" customHeight="1" x14ac:dyDescent="0.35">
      <c r="G85" s="40"/>
      <c r="H85" s="40"/>
      <c r="I85" s="5"/>
      <c r="J85" s="40"/>
      <c r="K85" s="40"/>
    </row>
    <row r="86" spans="7:11" ht="19.899999999999999" customHeight="1" x14ac:dyDescent="0.35">
      <c r="G86" s="40"/>
      <c r="H86" s="40"/>
      <c r="I86" s="5"/>
      <c r="J86" s="40"/>
      <c r="K86" s="40"/>
    </row>
    <row r="87" spans="7:11" ht="19.899999999999999" customHeight="1" x14ac:dyDescent="0.35">
      <c r="G87" s="40"/>
      <c r="H87" s="40"/>
      <c r="I87" s="5"/>
      <c r="J87" s="40"/>
      <c r="K87" s="40"/>
    </row>
    <row r="88" spans="7:11" ht="19.899999999999999" customHeight="1" x14ac:dyDescent="0.35">
      <c r="G88" s="40"/>
      <c r="H88" s="40"/>
      <c r="I88" s="5"/>
      <c r="J88" s="40"/>
      <c r="K88" s="40"/>
    </row>
    <row r="89" spans="7:11" ht="19.899999999999999" customHeight="1" x14ac:dyDescent="0.35">
      <c r="G89" s="40"/>
      <c r="H89" s="40"/>
      <c r="I89" s="5"/>
      <c r="J89" s="40"/>
      <c r="K89" s="40"/>
    </row>
    <row r="90" spans="7:11" ht="19.899999999999999" customHeight="1" x14ac:dyDescent="0.35">
      <c r="G90" s="40"/>
      <c r="H90" s="40"/>
      <c r="I90" s="5"/>
      <c r="J90" s="40"/>
      <c r="K90" s="40"/>
    </row>
    <row r="91" spans="7:11" ht="19.899999999999999" customHeight="1" x14ac:dyDescent="0.35">
      <c r="G91" s="40"/>
      <c r="H91" s="40"/>
      <c r="I91" s="5"/>
      <c r="J91" s="40"/>
      <c r="K91" s="40"/>
    </row>
    <row r="92" spans="7:11" ht="19.899999999999999" customHeight="1" x14ac:dyDescent="0.35">
      <c r="G92" s="40"/>
      <c r="H92" s="40"/>
      <c r="I92" s="5"/>
      <c r="J92" s="40"/>
      <c r="K92" s="40"/>
    </row>
    <row r="93" spans="7:11" ht="19.899999999999999" customHeight="1" x14ac:dyDescent="0.35">
      <c r="G93" s="40"/>
      <c r="H93" s="40"/>
      <c r="I93" s="5"/>
      <c r="J93" s="40"/>
      <c r="K93" s="40"/>
    </row>
    <row r="94" spans="7:11" ht="19.899999999999999" customHeight="1" x14ac:dyDescent="0.35">
      <c r="G94" s="40"/>
      <c r="H94" s="40"/>
      <c r="I94" s="5"/>
      <c r="J94" s="40"/>
      <c r="K94" s="40"/>
    </row>
    <row r="95" spans="7:11" ht="19.899999999999999" customHeight="1" x14ac:dyDescent="0.35">
      <c r="G95" s="40"/>
      <c r="H95" s="40"/>
      <c r="I95" s="5"/>
      <c r="J95" s="40"/>
      <c r="K95" s="40"/>
    </row>
    <row r="96" spans="7:11" ht="19.899999999999999" customHeight="1" x14ac:dyDescent="0.35">
      <c r="G96" s="40"/>
      <c r="H96" s="40"/>
      <c r="I96" s="5"/>
      <c r="J96" s="40"/>
      <c r="K96" s="40"/>
    </row>
    <row r="97" spans="7:11" ht="19.899999999999999" customHeight="1" x14ac:dyDescent="0.35">
      <c r="G97" s="40"/>
      <c r="H97" s="40"/>
      <c r="I97" s="5"/>
      <c r="J97" s="40"/>
      <c r="K97" s="40"/>
    </row>
    <row r="98" spans="7:11" ht="19.899999999999999" customHeight="1" x14ac:dyDescent="0.35">
      <c r="G98" s="40"/>
      <c r="H98" s="40"/>
      <c r="I98" s="5"/>
      <c r="J98" s="40"/>
      <c r="K98" s="40"/>
    </row>
    <row r="99" spans="7:11" ht="19.899999999999999" customHeight="1" x14ac:dyDescent="0.35">
      <c r="G99" s="40"/>
      <c r="H99" s="40"/>
      <c r="I99" s="5"/>
      <c r="J99" s="40"/>
      <c r="K99" s="40"/>
    </row>
    <row r="100" spans="7:11" ht="19.899999999999999" customHeight="1" x14ac:dyDescent="0.35">
      <c r="G100" s="40"/>
      <c r="H100" s="40"/>
      <c r="I100" s="5"/>
      <c r="J100" s="40"/>
      <c r="K100" s="40"/>
    </row>
    <row r="101" spans="7:11" ht="19.899999999999999" customHeight="1" x14ac:dyDescent="0.35">
      <c r="G101" s="40"/>
      <c r="H101" s="40"/>
      <c r="I101" s="5"/>
      <c r="J101" s="40"/>
      <c r="K101" s="40"/>
    </row>
    <row r="102" spans="7:11" ht="19.899999999999999" customHeight="1" x14ac:dyDescent="0.35">
      <c r="G102" s="40"/>
      <c r="H102" s="40"/>
      <c r="I102" s="5"/>
      <c r="J102" s="40"/>
      <c r="K102" s="40"/>
    </row>
    <row r="103" spans="7:11" ht="19.899999999999999" customHeight="1" x14ac:dyDescent="0.35">
      <c r="G103" s="40"/>
      <c r="H103" s="40"/>
      <c r="I103" s="5"/>
      <c r="J103" s="40"/>
      <c r="K103" s="40"/>
    </row>
    <row r="104" spans="7:11" ht="19.899999999999999" customHeight="1" x14ac:dyDescent="0.35">
      <c r="G104" s="40"/>
      <c r="H104" s="40"/>
      <c r="I104" s="5"/>
      <c r="J104" s="40"/>
      <c r="K104" s="40"/>
    </row>
    <row r="105" spans="7:11" ht="19.899999999999999" customHeight="1" x14ac:dyDescent="0.35">
      <c r="G105" s="40"/>
      <c r="H105" s="40"/>
      <c r="I105" s="5"/>
      <c r="J105" s="40"/>
      <c r="K105" s="40"/>
    </row>
    <row r="106" spans="7:11" ht="19.899999999999999" customHeight="1" x14ac:dyDescent="0.35">
      <c r="G106" s="40"/>
      <c r="H106" s="40"/>
      <c r="I106" s="5"/>
      <c r="J106" s="40"/>
      <c r="K106" s="40"/>
    </row>
    <row r="107" spans="7:11" ht="19.899999999999999" customHeight="1" x14ac:dyDescent="0.35">
      <c r="G107" s="40"/>
      <c r="H107" s="40"/>
      <c r="I107" s="5"/>
      <c r="J107" s="40"/>
      <c r="K107" s="40"/>
    </row>
    <row r="108" spans="7:11" ht="19.899999999999999" customHeight="1" x14ac:dyDescent="0.35">
      <c r="G108" s="40"/>
      <c r="H108" s="40"/>
      <c r="I108" s="5"/>
      <c r="J108" s="40"/>
      <c r="K108" s="40"/>
    </row>
    <row r="109" spans="7:11" ht="19.899999999999999" customHeight="1" x14ac:dyDescent="0.35">
      <c r="G109" s="40"/>
      <c r="H109" s="40"/>
      <c r="I109" s="5"/>
      <c r="J109" s="40"/>
      <c r="K109" s="40"/>
    </row>
    <row r="110" spans="7:11" ht="19.899999999999999" customHeight="1" x14ac:dyDescent="0.35">
      <c r="G110" s="40"/>
      <c r="H110" s="40"/>
      <c r="I110" s="5"/>
      <c r="J110" s="40"/>
      <c r="K110" s="40"/>
    </row>
    <row r="111" spans="7:11" ht="19.899999999999999" customHeight="1" x14ac:dyDescent="0.35">
      <c r="G111" s="40"/>
      <c r="H111" s="40"/>
      <c r="I111" s="5"/>
      <c r="J111" s="40"/>
      <c r="K111" s="40"/>
    </row>
    <row r="112" spans="7:11" ht="19.899999999999999" customHeight="1" x14ac:dyDescent="0.35">
      <c r="G112" s="40"/>
      <c r="H112" s="40"/>
      <c r="I112" s="5"/>
      <c r="J112" s="40"/>
      <c r="K112" s="40"/>
    </row>
    <row r="113" spans="7:11" ht="19.899999999999999" customHeight="1" x14ac:dyDescent="0.35">
      <c r="G113" s="40"/>
      <c r="H113" s="40"/>
      <c r="I113" s="5"/>
      <c r="J113" s="40"/>
      <c r="K113" s="40"/>
    </row>
    <row r="114" spans="7:11" ht="19.899999999999999" customHeight="1" x14ac:dyDescent="0.35">
      <c r="G114" s="40"/>
      <c r="H114" s="40"/>
      <c r="I114" s="5"/>
      <c r="J114" s="40"/>
      <c r="K114" s="40"/>
    </row>
    <row r="115" spans="7:11" ht="19.899999999999999" customHeight="1" x14ac:dyDescent="0.35">
      <c r="G115" s="40"/>
      <c r="H115" s="40"/>
      <c r="I115" s="5"/>
      <c r="J115" s="40"/>
      <c r="K115" s="40"/>
    </row>
    <row r="116" spans="7:11" ht="19.899999999999999" customHeight="1" x14ac:dyDescent="0.35">
      <c r="G116" s="40"/>
      <c r="H116" s="40"/>
      <c r="I116" s="5"/>
      <c r="J116" s="40"/>
      <c r="K116" s="40"/>
    </row>
    <row r="117" spans="7:11" ht="19.899999999999999" customHeight="1" x14ac:dyDescent="0.35">
      <c r="G117" s="40"/>
      <c r="H117" s="40"/>
      <c r="I117" s="5"/>
      <c r="J117" s="40"/>
      <c r="K117" s="40"/>
    </row>
    <row r="118" spans="7:11" ht="19.899999999999999" customHeight="1" x14ac:dyDescent="0.35">
      <c r="G118" s="40"/>
      <c r="H118" s="40"/>
      <c r="I118" s="5"/>
      <c r="J118" s="40"/>
      <c r="K118" s="40"/>
    </row>
    <row r="119" spans="7:11" ht="19.899999999999999" customHeight="1" x14ac:dyDescent="0.35">
      <c r="G119" s="40"/>
      <c r="H119" s="40"/>
      <c r="I119" s="5"/>
      <c r="J119" s="40"/>
      <c r="K119" s="40"/>
    </row>
    <row r="120" spans="7:11" ht="19.899999999999999" customHeight="1" x14ac:dyDescent="0.35">
      <c r="G120" s="40"/>
      <c r="H120" s="40"/>
      <c r="I120" s="5"/>
      <c r="J120" s="40"/>
      <c r="K120" s="40"/>
    </row>
    <row r="121" spans="7:11" ht="19.899999999999999" customHeight="1" x14ac:dyDescent="0.35">
      <c r="G121" s="40"/>
      <c r="H121" s="40"/>
      <c r="I121" s="5"/>
      <c r="J121" s="40"/>
      <c r="K121" s="40"/>
    </row>
    <row r="122" spans="7:11" ht="19.899999999999999" customHeight="1" x14ac:dyDescent="0.35">
      <c r="G122" s="40"/>
      <c r="H122" s="40"/>
      <c r="I122" s="5"/>
      <c r="J122" s="40"/>
      <c r="K122" s="40"/>
    </row>
    <row r="123" spans="7:11" ht="19.899999999999999" customHeight="1" x14ac:dyDescent="0.35">
      <c r="G123" s="40"/>
      <c r="H123" s="40"/>
      <c r="I123" s="5"/>
      <c r="J123" s="40"/>
      <c r="K123" s="40"/>
    </row>
    <row r="124" spans="7:11" ht="19.899999999999999" customHeight="1" x14ac:dyDescent="0.35">
      <c r="G124" s="40"/>
      <c r="H124" s="40"/>
      <c r="I124" s="5"/>
      <c r="J124" s="40"/>
      <c r="K124" s="40"/>
    </row>
  </sheetData>
  <printOptions horizontalCentered="1"/>
  <pageMargins left="0.70866141732283472" right="0.51181102362204722" top="0.55118110236220474" bottom="0.55118110236220474" header="0.31496062992125984" footer="0.31496062992125984"/>
  <pageSetup paperSize="9" orientation="portrait" verticalDpi="4294967293" r:id="rId1"/>
  <headerFooter>
    <oddHeader>&amp;LQUÍMICOS&amp;R"El Origen"</oddHeader>
    <oddFooter>&amp;R&amp;D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5" tint="0.39997558519241921"/>
  </sheetPr>
  <dimension ref="A1:Z126"/>
  <sheetViews>
    <sheetView topLeftCell="A13" zoomScaleNormal="100" workbookViewId="0">
      <selection activeCell="C14" sqref="C14"/>
    </sheetView>
  </sheetViews>
  <sheetFormatPr baseColWidth="10" defaultColWidth="11.5703125" defaultRowHeight="19.899999999999999" customHeight="1" x14ac:dyDescent="0.35"/>
  <cols>
    <col min="1" max="1" width="5.85546875" style="5" customWidth="1"/>
    <col min="2" max="2" width="7.5703125" style="5" customWidth="1"/>
    <col min="3" max="3" width="45" style="5" customWidth="1"/>
    <col min="4" max="5" width="15.7109375" style="23" customWidth="1"/>
    <col min="6" max="6" width="3.7109375" style="5" customWidth="1"/>
    <col min="7" max="7" width="16.85546875" style="64" customWidth="1"/>
    <col min="8" max="8" width="14.28515625" style="64" customWidth="1"/>
    <col min="9" max="9" width="3.7109375" customWidth="1"/>
    <col min="10" max="10" width="16.85546875" style="64" customWidth="1"/>
    <col min="11" max="11" width="14.28515625" style="64" customWidth="1"/>
    <col min="12" max="12" width="3.7109375" customWidth="1"/>
    <col min="13" max="13" width="12" style="63" customWidth="1"/>
    <col min="14" max="14" width="3.7109375" customWidth="1"/>
    <col min="15" max="17" width="11.5703125" style="5"/>
    <col min="18" max="18" width="11.5703125" style="5" customWidth="1"/>
    <col min="19" max="16384" width="11.5703125" style="5"/>
  </cols>
  <sheetData>
    <row r="1" spans="1:14" ht="19.899999999999999" customHeight="1" x14ac:dyDescent="0.35">
      <c r="C1" s="65" t="s">
        <v>209</v>
      </c>
      <c r="D1" s="35"/>
      <c r="E1" s="35"/>
      <c r="F1" s="1"/>
      <c r="G1" s="56" t="s">
        <v>181</v>
      </c>
      <c r="H1" s="56">
        <v>0.2</v>
      </c>
      <c r="I1" s="33"/>
      <c r="J1" s="61"/>
      <c r="K1" s="61"/>
      <c r="L1" s="33"/>
      <c r="M1" s="62"/>
      <c r="N1" s="33"/>
    </row>
    <row r="2" spans="1:14" ht="19.899999999999999" customHeight="1" thickBot="1" x14ac:dyDescent="0.4">
      <c r="A2" s="3"/>
      <c r="F2" s="1"/>
      <c r="G2" s="57" t="s">
        <v>39</v>
      </c>
      <c r="H2" s="57" t="s">
        <v>173</v>
      </c>
      <c r="I2" s="37"/>
      <c r="J2" s="57" t="s">
        <v>39</v>
      </c>
      <c r="K2" s="57" t="s">
        <v>173</v>
      </c>
      <c r="L2" s="37"/>
      <c r="M2" s="46" t="s">
        <v>174</v>
      </c>
      <c r="N2" s="36"/>
    </row>
    <row r="3" spans="1:14" ht="19.899999999999999" customHeight="1" thickBot="1" x14ac:dyDescent="0.4">
      <c r="C3" s="47" t="s">
        <v>332</v>
      </c>
      <c r="D3" s="11"/>
      <c r="E3" s="12"/>
      <c r="F3" s="1"/>
      <c r="G3" s="58">
        <v>1</v>
      </c>
      <c r="H3" s="59">
        <v>1</v>
      </c>
      <c r="I3" s="38"/>
      <c r="J3" s="58">
        <v>2</v>
      </c>
      <c r="K3" s="59">
        <v>1.4</v>
      </c>
      <c r="L3" s="38"/>
      <c r="M3" s="39" t="s">
        <v>176</v>
      </c>
      <c r="N3" s="41"/>
    </row>
    <row r="4" spans="1:14" ht="19.899999999999999" customHeight="1" x14ac:dyDescent="0.35">
      <c r="C4" s="88"/>
      <c r="D4" s="83"/>
      <c r="E4" s="84"/>
      <c r="G4" s="76"/>
      <c r="H4" s="76"/>
      <c r="I4" s="77"/>
      <c r="J4" s="76"/>
      <c r="K4" s="76"/>
      <c r="L4" s="77"/>
      <c r="M4" s="78"/>
      <c r="N4" s="79"/>
    </row>
    <row r="5" spans="1:14" ht="19.899999999999999" customHeight="1" x14ac:dyDescent="0.35">
      <c r="C5" s="2" t="s">
        <v>289</v>
      </c>
      <c r="D5" s="32">
        <f t="shared" ref="D5:E22" si="0">MROUND(G5+4.7,10)</f>
        <v>440</v>
      </c>
      <c r="E5" s="89">
        <f t="shared" si="0"/>
        <v>310</v>
      </c>
      <c r="F5" s="1"/>
      <c r="G5" s="60">
        <f t="shared" ref="G5:G28" si="1">J5*$G$3</f>
        <v>437.82</v>
      </c>
      <c r="H5" s="60">
        <f t="shared" ref="H5:H28" si="2">K5*$H$3</f>
        <v>306.47399999999999</v>
      </c>
      <c r="I5" s="1"/>
      <c r="J5" s="60">
        <f t="shared" ref="J5:J28" si="3">M5*$J$3</f>
        <v>437.82</v>
      </c>
      <c r="K5" s="60">
        <f t="shared" ref="K5:K28" si="4">M5*$K$3</f>
        <v>306.47399999999999</v>
      </c>
      <c r="L5" s="33"/>
      <c r="M5" s="98">
        <v>218.91</v>
      </c>
      <c r="N5" s="33"/>
    </row>
    <row r="6" spans="1:14" ht="19.899999999999999" customHeight="1" x14ac:dyDescent="0.35">
      <c r="C6" s="2" t="s">
        <v>290</v>
      </c>
      <c r="D6" s="32">
        <f t="shared" si="0"/>
        <v>900</v>
      </c>
      <c r="E6" s="89">
        <f t="shared" si="0"/>
        <v>630</v>
      </c>
      <c r="F6" s="1"/>
      <c r="G6" s="60">
        <f t="shared" si="1"/>
        <v>891.4</v>
      </c>
      <c r="H6" s="60">
        <f t="shared" si="2"/>
        <v>623.9799999999999</v>
      </c>
      <c r="I6" s="1"/>
      <c r="J6" s="60">
        <f t="shared" si="3"/>
        <v>891.4</v>
      </c>
      <c r="K6" s="60">
        <f t="shared" si="4"/>
        <v>623.9799999999999</v>
      </c>
      <c r="L6" s="33"/>
      <c r="M6" s="98">
        <v>445.7</v>
      </c>
      <c r="N6" s="33"/>
    </row>
    <row r="7" spans="1:14" ht="19.899999999999999" customHeight="1" x14ac:dyDescent="0.35">
      <c r="C7" s="2" t="s">
        <v>291</v>
      </c>
      <c r="D7" s="32">
        <f t="shared" si="0"/>
        <v>1420</v>
      </c>
      <c r="E7" s="89">
        <f t="shared" si="0"/>
        <v>990</v>
      </c>
      <c r="F7" s="1"/>
      <c r="G7" s="60">
        <f t="shared" si="1"/>
        <v>1412.44</v>
      </c>
      <c r="H7" s="60">
        <f t="shared" si="2"/>
        <v>988.70799999999997</v>
      </c>
      <c r="I7" s="1"/>
      <c r="J7" s="60">
        <f t="shared" si="3"/>
        <v>1412.44</v>
      </c>
      <c r="K7" s="60">
        <f t="shared" si="4"/>
        <v>988.70799999999997</v>
      </c>
      <c r="L7" s="33"/>
      <c r="M7" s="98">
        <v>706.22</v>
      </c>
      <c r="N7" s="33"/>
    </row>
    <row r="8" spans="1:14" ht="19.899999999999999" customHeight="1" x14ac:dyDescent="0.35">
      <c r="C8" s="2" t="s">
        <v>292</v>
      </c>
      <c r="D8" s="32">
        <f t="shared" si="0"/>
        <v>2550</v>
      </c>
      <c r="E8" s="89">
        <f t="shared" si="0"/>
        <v>1790</v>
      </c>
      <c r="F8" s="1"/>
      <c r="G8" s="60">
        <f t="shared" si="1"/>
        <v>2548.94</v>
      </c>
      <c r="H8" s="60">
        <f t="shared" si="2"/>
        <v>1784.258</v>
      </c>
      <c r="I8" s="1"/>
      <c r="J8" s="60">
        <f t="shared" si="3"/>
        <v>2548.94</v>
      </c>
      <c r="K8" s="60">
        <f t="shared" si="4"/>
        <v>1784.258</v>
      </c>
      <c r="L8" s="33"/>
      <c r="M8" s="98">
        <v>1274.47</v>
      </c>
      <c r="N8" s="33"/>
    </row>
    <row r="9" spans="1:14" ht="19.899999999999999" customHeight="1" x14ac:dyDescent="0.35">
      <c r="C9" s="2" t="s">
        <v>293</v>
      </c>
      <c r="D9" s="32">
        <f t="shared" si="0"/>
        <v>1030</v>
      </c>
      <c r="E9" s="89">
        <f t="shared" si="0"/>
        <v>720</v>
      </c>
      <c r="F9" s="1"/>
      <c r="G9" s="60">
        <f t="shared" si="1"/>
        <v>1023.48</v>
      </c>
      <c r="H9" s="60">
        <f t="shared" si="2"/>
        <v>716.43599999999992</v>
      </c>
      <c r="I9" s="1"/>
      <c r="J9" s="60">
        <f t="shared" si="3"/>
        <v>1023.48</v>
      </c>
      <c r="K9" s="60">
        <f t="shared" si="4"/>
        <v>716.43599999999992</v>
      </c>
      <c r="L9" s="33"/>
      <c r="M9" s="98">
        <v>511.74</v>
      </c>
      <c r="N9" s="33"/>
    </row>
    <row r="10" spans="1:14" ht="19.899999999999999" customHeight="1" x14ac:dyDescent="0.35">
      <c r="C10" s="2" t="s">
        <v>294</v>
      </c>
      <c r="D10" s="32">
        <f t="shared" si="0"/>
        <v>1470</v>
      </c>
      <c r="E10" s="89">
        <f t="shared" si="0"/>
        <v>1030</v>
      </c>
      <c r="F10" s="1"/>
      <c r="G10" s="60">
        <f t="shared" si="1"/>
        <v>1467.38</v>
      </c>
      <c r="H10" s="60">
        <f t="shared" si="2"/>
        <v>1027.1659999999999</v>
      </c>
      <c r="I10" s="1"/>
      <c r="J10" s="60">
        <f t="shared" si="3"/>
        <v>1467.38</v>
      </c>
      <c r="K10" s="60">
        <f t="shared" si="4"/>
        <v>1027.1659999999999</v>
      </c>
      <c r="L10" s="33"/>
      <c r="M10" s="98">
        <v>733.69</v>
      </c>
      <c r="N10" s="33"/>
    </row>
    <row r="11" spans="1:14" ht="19.899999999999999" customHeight="1" x14ac:dyDescent="0.35">
      <c r="C11" s="2" t="s">
        <v>295</v>
      </c>
      <c r="D11" s="32">
        <f t="shared" si="0"/>
        <v>2420</v>
      </c>
      <c r="E11" s="89">
        <f t="shared" si="0"/>
        <v>1700</v>
      </c>
      <c r="F11" s="1"/>
      <c r="G11" s="60">
        <f t="shared" si="1"/>
        <v>2417.38</v>
      </c>
      <c r="H11" s="60">
        <f t="shared" si="2"/>
        <v>1692.1659999999999</v>
      </c>
      <c r="I11" s="1"/>
      <c r="J11" s="60">
        <f t="shared" si="3"/>
        <v>2417.38</v>
      </c>
      <c r="K11" s="60">
        <f t="shared" si="4"/>
        <v>1692.1659999999999</v>
      </c>
      <c r="L11" s="33"/>
      <c r="M11" s="98">
        <v>1208.69</v>
      </c>
      <c r="N11" s="33"/>
    </row>
    <row r="12" spans="1:14" ht="19.899999999999999" customHeight="1" x14ac:dyDescent="0.35">
      <c r="C12" s="2" t="s">
        <v>296</v>
      </c>
      <c r="D12" s="32">
        <f t="shared" si="0"/>
        <v>4250</v>
      </c>
      <c r="E12" s="89">
        <f t="shared" si="0"/>
        <v>2970</v>
      </c>
      <c r="F12" s="1"/>
      <c r="G12" s="60">
        <f t="shared" si="1"/>
        <v>4241.62</v>
      </c>
      <c r="H12" s="60">
        <f t="shared" si="2"/>
        <v>2969.1339999999996</v>
      </c>
      <c r="I12" s="1"/>
      <c r="J12" s="60">
        <f t="shared" si="3"/>
        <v>4241.62</v>
      </c>
      <c r="K12" s="60">
        <f t="shared" si="4"/>
        <v>2969.1339999999996</v>
      </c>
      <c r="L12" s="33"/>
      <c r="M12" s="98">
        <v>2120.81</v>
      </c>
      <c r="N12" s="33"/>
    </row>
    <row r="13" spans="1:14" ht="19.899999999999999" customHeight="1" x14ac:dyDescent="0.35">
      <c r="C13" s="2" t="s">
        <v>297</v>
      </c>
      <c r="D13" s="32">
        <f t="shared" si="0"/>
        <v>7470</v>
      </c>
      <c r="E13" s="89">
        <f t="shared" si="0"/>
        <v>5230</v>
      </c>
      <c r="F13" s="1"/>
      <c r="G13" s="60">
        <f t="shared" si="1"/>
        <v>7465.12</v>
      </c>
      <c r="H13" s="60">
        <f t="shared" si="2"/>
        <v>5225.5839999999998</v>
      </c>
      <c r="I13" s="1"/>
      <c r="J13" s="60">
        <f t="shared" si="3"/>
        <v>7465.12</v>
      </c>
      <c r="K13" s="60">
        <f t="shared" si="4"/>
        <v>5225.5839999999998</v>
      </c>
      <c r="L13" s="33"/>
      <c r="M13" s="98">
        <v>3732.56</v>
      </c>
      <c r="N13" s="33"/>
    </row>
    <row r="14" spans="1:14" ht="19.899999999999999" customHeight="1" x14ac:dyDescent="0.35">
      <c r="D14" s="32"/>
      <c r="E14" s="32"/>
      <c r="F14" s="1"/>
      <c r="G14" s="60">
        <f t="shared" si="1"/>
        <v>0</v>
      </c>
      <c r="H14" s="60">
        <f t="shared" si="2"/>
        <v>0</v>
      </c>
      <c r="I14" s="1"/>
      <c r="J14" s="60">
        <f t="shared" si="3"/>
        <v>0</v>
      </c>
      <c r="K14" s="60">
        <f t="shared" si="4"/>
        <v>0</v>
      </c>
      <c r="L14" s="33"/>
      <c r="M14" s="98"/>
      <c r="N14" s="33"/>
    </row>
    <row r="15" spans="1:14" ht="19.899999999999999" customHeight="1" x14ac:dyDescent="0.35">
      <c r="C15" s="2" t="s">
        <v>298</v>
      </c>
      <c r="D15" s="32">
        <f t="shared" si="0"/>
        <v>420</v>
      </c>
      <c r="E15" s="89">
        <f t="shared" si="0"/>
        <v>290</v>
      </c>
      <c r="F15" s="1"/>
      <c r="G15" s="60">
        <f t="shared" si="1"/>
        <v>410.42</v>
      </c>
      <c r="H15" s="60">
        <f t="shared" si="2"/>
        <v>287.29399999999998</v>
      </c>
      <c r="I15" s="1"/>
      <c r="J15" s="60">
        <f t="shared" si="3"/>
        <v>410.42</v>
      </c>
      <c r="K15" s="60">
        <f t="shared" si="4"/>
        <v>287.29399999999998</v>
      </c>
      <c r="L15" s="33"/>
      <c r="M15" s="98">
        <v>205.21</v>
      </c>
      <c r="N15" s="33"/>
    </row>
    <row r="16" spans="1:14" ht="19.899999999999999" customHeight="1" x14ac:dyDescent="0.35">
      <c r="C16" s="2" t="s">
        <v>299</v>
      </c>
      <c r="D16" s="32">
        <f t="shared" si="0"/>
        <v>1310</v>
      </c>
      <c r="E16" s="89">
        <f t="shared" si="0"/>
        <v>920</v>
      </c>
      <c r="F16" s="1"/>
      <c r="G16" s="60">
        <f t="shared" si="1"/>
        <v>1308.3800000000001</v>
      </c>
      <c r="H16" s="60">
        <f t="shared" si="2"/>
        <v>915.86599999999999</v>
      </c>
      <c r="I16" s="1"/>
      <c r="J16" s="60">
        <f t="shared" si="3"/>
        <v>1308.3800000000001</v>
      </c>
      <c r="K16" s="60">
        <f t="shared" si="4"/>
        <v>915.86599999999999</v>
      </c>
      <c r="L16" s="33"/>
      <c r="M16" s="98">
        <v>654.19000000000005</v>
      </c>
      <c r="N16" s="33"/>
    </row>
    <row r="17" spans="1:14" ht="19.899999999999999" customHeight="1" x14ac:dyDescent="0.35">
      <c r="C17" s="2" t="s">
        <v>106</v>
      </c>
      <c r="D17" s="32">
        <f t="shared" si="0"/>
        <v>2080</v>
      </c>
      <c r="E17" s="89">
        <f t="shared" si="0"/>
        <v>1450</v>
      </c>
      <c r="F17" s="1"/>
      <c r="G17" s="60">
        <f t="shared" si="1"/>
        <v>2070.36</v>
      </c>
      <c r="H17" s="60">
        <f t="shared" si="2"/>
        <v>1449.252</v>
      </c>
      <c r="I17" s="1"/>
      <c r="J17" s="60">
        <f t="shared" si="3"/>
        <v>2070.36</v>
      </c>
      <c r="K17" s="60">
        <f t="shared" si="4"/>
        <v>1449.252</v>
      </c>
      <c r="L17" s="33"/>
      <c r="M17" s="98">
        <v>1035.18</v>
      </c>
      <c r="N17" s="33"/>
    </row>
    <row r="18" spans="1:14" ht="19.899999999999999" customHeight="1" x14ac:dyDescent="0.35">
      <c r="C18" s="2" t="s">
        <v>300</v>
      </c>
      <c r="D18" s="32">
        <f>MROUND(G18+4.7,10)</f>
        <v>790</v>
      </c>
      <c r="E18" s="89">
        <f>MROUND(H18+4.7,10)</f>
        <v>550</v>
      </c>
      <c r="F18" s="1"/>
      <c r="G18" s="60">
        <f>J18*$G$3</f>
        <v>781.1</v>
      </c>
      <c r="H18" s="60">
        <f>K18*$H$3</f>
        <v>546.77</v>
      </c>
      <c r="I18" s="1"/>
      <c r="J18" s="60">
        <f>M18*$J$3</f>
        <v>781.1</v>
      </c>
      <c r="K18" s="60">
        <f>M18*$K$3</f>
        <v>546.77</v>
      </c>
      <c r="L18" s="33"/>
      <c r="M18" s="98">
        <v>390.55</v>
      </c>
      <c r="N18" s="33"/>
    </row>
    <row r="19" spans="1:14" ht="19.899999999999999" customHeight="1" x14ac:dyDescent="0.35">
      <c r="A19" s="5" t="s">
        <v>243</v>
      </c>
      <c r="C19" s="2" t="s">
        <v>335</v>
      </c>
      <c r="D19" s="32">
        <f>MROUND(G19+4.7,10)</f>
        <v>720</v>
      </c>
      <c r="E19" s="89">
        <f>MROUND(H19+4.7,10)</f>
        <v>510</v>
      </c>
      <c r="F19" s="1"/>
      <c r="G19" s="60">
        <f>J19*$G$3</f>
        <v>717</v>
      </c>
      <c r="H19" s="60">
        <f>K19*$H$3</f>
        <v>501.9</v>
      </c>
      <c r="I19" s="1"/>
      <c r="J19" s="60">
        <f>M19*$J$3</f>
        <v>717</v>
      </c>
      <c r="K19" s="60">
        <f>M19*$K$3</f>
        <v>501.9</v>
      </c>
      <c r="L19" s="33"/>
      <c r="M19" s="98">
        <v>358.5</v>
      </c>
      <c r="N19" s="33"/>
    </row>
    <row r="20" spans="1:14" ht="19.899999999999999" customHeight="1" x14ac:dyDescent="0.35">
      <c r="A20" s="5" t="s">
        <v>243</v>
      </c>
      <c r="C20" s="2" t="s">
        <v>336</v>
      </c>
      <c r="D20" s="32">
        <f t="shared" si="0"/>
        <v>1390</v>
      </c>
      <c r="E20" s="89">
        <f t="shared" si="0"/>
        <v>970</v>
      </c>
      <c r="F20" s="1"/>
      <c r="G20" s="60">
        <f t="shared" si="1"/>
        <v>1381.4</v>
      </c>
      <c r="H20" s="60">
        <f t="shared" si="2"/>
        <v>966.98</v>
      </c>
      <c r="I20" s="1"/>
      <c r="J20" s="60">
        <f t="shared" si="3"/>
        <v>1381.4</v>
      </c>
      <c r="K20" s="60">
        <f t="shared" si="4"/>
        <v>966.98</v>
      </c>
      <c r="L20" s="33"/>
      <c r="M20" s="98">
        <v>690.7</v>
      </c>
      <c r="N20" s="33"/>
    </row>
    <row r="21" spans="1:14" ht="19.899999999999999" customHeight="1" x14ac:dyDescent="0.35">
      <c r="D21" s="32"/>
      <c r="E21" s="32"/>
      <c r="F21" s="1"/>
      <c r="G21" s="60">
        <f t="shared" si="1"/>
        <v>0</v>
      </c>
      <c r="H21" s="60">
        <f t="shared" si="2"/>
        <v>0</v>
      </c>
      <c r="I21" s="1"/>
      <c r="J21" s="60">
        <f t="shared" si="3"/>
        <v>0</v>
      </c>
      <c r="K21" s="60">
        <f t="shared" si="4"/>
        <v>0</v>
      </c>
      <c r="L21" s="33"/>
      <c r="M21" s="62"/>
      <c r="N21" s="33"/>
    </row>
    <row r="22" spans="1:14" ht="19.899999999999999" customHeight="1" x14ac:dyDescent="0.35">
      <c r="C22" s="2" t="s">
        <v>184</v>
      </c>
      <c r="D22" s="32">
        <f t="shared" si="0"/>
        <v>540</v>
      </c>
      <c r="E22" s="89">
        <f t="shared" si="0"/>
        <v>380</v>
      </c>
      <c r="F22" s="1"/>
      <c r="G22" s="134">
        <f t="shared" ref="G22:H24" si="5">J22*1.13</f>
        <v>537.654</v>
      </c>
      <c r="H22" s="134">
        <f t="shared" si="5"/>
        <v>376.35779999999994</v>
      </c>
      <c r="I22" s="1"/>
      <c r="J22" s="60">
        <f t="shared" si="3"/>
        <v>475.8</v>
      </c>
      <c r="K22" s="60">
        <f t="shared" si="4"/>
        <v>333.06</v>
      </c>
      <c r="L22" s="33"/>
      <c r="M22" s="62">
        <v>237.9</v>
      </c>
      <c r="N22" s="33"/>
    </row>
    <row r="23" spans="1:14" ht="19.899999999999999" customHeight="1" x14ac:dyDescent="0.35">
      <c r="C23" s="2" t="s">
        <v>185</v>
      </c>
      <c r="D23" s="32">
        <f t="shared" ref="D23:E27" si="6">MROUND(G23+4.7,10)</f>
        <v>860</v>
      </c>
      <c r="E23" s="89">
        <f t="shared" si="6"/>
        <v>600</v>
      </c>
      <c r="F23" s="1"/>
      <c r="G23" s="134">
        <f t="shared" si="5"/>
        <v>854.28</v>
      </c>
      <c r="H23" s="134">
        <f t="shared" si="5"/>
        <v>597.99599999999987</v>
      </c>
      <c r="I23" s="1"/>
      <c r="J23" s="60">
        <f t="shared" si="3"/>
        <v>756</v>
      </c>
      <c r="K23" s="60">
        <f t="shared" si="4"/>
        <v>529.19999999999993</v>
      </c>
      <c r="L23" s="33"/>
      <c r="M23" s="62">
        <v>378</v>
      </c>
      <c r="N23" s="33"/>
    </row>
    <row r="24" spans="1:14" ht="19.899999999999999" customHeight="1" x14ac:dyDescent="0.35">
      <c r="C24" s="2" t="s">
        <v>186</v>
      </c>
      <c r="D24" s="32">
        <f t="shared" si="6"/>
        <v>1990</v>
      </c>
      <c r="E24" s="89">
        <f t="shared" si="6"/>
        <v>1390</v>
      </c>
      <c r="F24" s="1"/>
      <c r="G24" s="134">
        <f t="shared" si="5"/>
        <v>1984.2799999999997</v>
      </c>
      <c r="H24" s="134">
        <f t="shared" si="5"/>
        <v>1388.9959999999996</v>
      </c>
      <c r="I24" s="1"/>
      <c r="J24" s="60">
        <f t="shared" si="3"/>
        <v>1756</v>
      </c>
      <c r="K24" s="60">
        <f t="shared" si="4"/>
        <v>1229.1999999999998</v>
      </c>
      <c r="L24" s="33"/>
      <c r="M24" s="62">
        <v>878</v>
      </c>
      <c r="N24" s="33"/>
    </row>
    <row r="25" spans="1:14" ht="19.899999999999999" customHeight="1" x14ac:dyDescent="0.35">
      <c r="A25" s="5" t="s">
        <v>243</v>
      </c>
      <c r="C25" s="2" t="s">
        <v>333</v>
      </c>
      <c r="D25" s="32">
        <f t="shared" si="6"/>
        <v>480</v>
      </c>
      <c r="E25" s="89">
        <f t="shared" si="6"/>
        <v>340</v>
      </c>
      <c r="F25" s="1"/>
      <c r="G25" s="60">
        <f>J25*$G$3</f>
        <v>476.9</v>
      </c>
      <c r="H25" s="60">
        <f>K25*$H$3</f>
        <v>333.83</v>
      </c>
      <c r="I25" s="1"/>
      <c r="J25" s="60">
        <f t="shared" si="3"/>
        <v>476.9</v>
      </c>
      <c r="K25" s="60">
        <f t="shared" si="4"/>
        <v>333.83</v>
      </c>
      <c r="L25" s="33"/>
      <c r="M25" s="98">
        <v>238.45</v>
      </c>
      <c r="N25" s="33" t="s">
        <v>243</v>
      </c>
    </row>
    <row r="26" spans="1:14" ht="19.899999999999999" customHeight="1" x14ac:dyDescent="0.35">
      <c r="A26" s="5" t="s">
        <v>243</v>
      </c>
      <c r="C26" s="2" t="s">
        <v>334</v>
      </c>
      <c r="D26" s="32">
        <f t="shared" si="6"/>
        <v>1010</v>
      </c>
      <c r="E26" s="89">
        <f t="shared" si="6"/>
        <v>710</v>
      </c>
      <c r="F26" s="1"/>
      <c r="G26" s="60">
        <f>J26*$G$3</f>
        <v>1008.14</v>
      </c>
      <c r="H26" s="60">
        <f>K26*$H$3</f>
        <v>705.69799999999998</v>
      </c>
      <c r="I26" s="1"/>
      <c r="J26" s="60">
        <f t="shared" si="3"/>
        <v>1008.14</v>
      </c>
      <c r="K26" s="60">
        <f t="shared" si="4"/>
        <v>705.69799999999998</v>
      </c>
      <c r="L26" s="33"/>
      <c r="M26" s="98">
        <v>504.07</v>
      </c>
      <c r="N26" s="33" t="s">
        <v>202</v>
      </c>
    </row>
    <row r="27" spans="1:14" ht="19.899999999999999" customHeight="1" x14ac:dyDescent="0.35">
      <c r="A27" s="5" t="s">
        <v>243</v>
      </c>
      <c r="C27" s="2" t="s">
        <v>199</v>
      </c>
      <c r="D27" s="32">
        <f t="shared" si="6"/>
        <v>2980</v>
      </c>
      <c r="E27" s="89">
        <f t="shared" si="6"/>
        <v>2090</v>
      </c>
      <c r="F27" s="1"/>
      <c r="G27" s="60">
        <f>J27*$G$3</f>
        <v>2976.56</v>
      </c>
      <c r="H27" s="60">
        <f>K27*$H$3</f>
        <v>2083.5919999999996</v>
      </c>
      <c r="I27" s="1"/>
      <c r="J27" s="60">
        <f t="shared" si="3"/>
        <v>2976.56</v>
      </c>
      <c r="K27" s="60">
        <f t="shared" si="4"/>
        <v>2083.5919999999996</v>
      </c>
      <c r="L27" s="33"/>
      <c r="M27" s="98">
        <v>1488.28</v>
      </c>
      <c r="N27" s="33" t="s">
        <v>235</v>
      </c>
    </row>
    <row r="28" spans="1:14" ht="19.899999999999999" customHeight="1" x14ac:dyDescent="0.35">
      <c r="F28" s="1"/>
      <c r="G28" s="60">
        <f t="shared" si="1"/>
        <v>0</v>
      </c>
      <c r="H28" s="60">
        <f t="shared" si="2"/>
        <v>0</v>
      </c>
      <c r="I28" s="1"/>
      <c r="J28" s="60">
        <f t="shared" si="3"/>
        <v>0</v>
      </c>
      <c r="K28" s="60">
        <f t="shared" si="4"/>
        <v>0</v>
      </c>
      <c r="L28" s="33"/>
      <c r="M28" s="62"/>
      <c r="N28" s="33"/>
    </row>
    <row r="29" spans="1:14" ht="19.899999999999999" customHeight="1" x14ac:dyDescent="0.35">
      <c r="G29" s="40"/>
      <c r="H29" s="40"/>
      <c r="I29" s="5"/>
      <c r="J29" s="40"/>
      <c r="K29" s="40"/>
    </row>
    <row r="30" spans="1:14" ht="19.899999999999999" customHeight="1" x14ac:dyDescent="0.35">
      <c r="G30" s="40"/>
      <c r="H30" s="40"/>
      <c r="I30" s="5"/>
      <c r="J30" s="40"/>
      <c r="K30" s="40"/>
    </row>
    <row r="31" spans="1:14" ht="19.899999999999999" customHeight="1" x14ac:dyDescent="0.35">
      <c r="G31" s="40"/>
      <c r="H31" s="40"/>
      <c r="I31" s="5"/>
      <c r="J31" s="40"/>
      <c r="K31" s="40"/>
    </row>
    <row r="32" spans="1:14" ht="19.899999999999999" customHeight="1" x14ac:dyDescent="0.35">
      <c r="G32" s="40"/>
      <c r="H32" s="40"/>
      <c r="I32" s="5"/>
      <c r="J32" s="40"/>
      <c r="K32" s="40"/>
    </row>
    <row r="33" spans="1:26" ht="19.899999999999999" customHeight="1" x14ac:dyDescent="0.35">
      <c r="G33" s="40"/>
      <c r="H33" s="40"/>
      <c r="I33" s="5"/>
      <c r="J33" s="40"/>
      <c r="K33" s="40"/>
    </row>
    <row r="34" spans="1:26" ht="19.899999999999999" customHeight="1" x14ac:dyDescent="0.35">
      <c r="G34" s="40"/>
      <c r="H34" s="40"/>
      <c r="I34" s="5"/>
      <c r="J34" s="40"/>
      <c r="K34" s="40"/>
    </row>
    <row r="35" spans="1:26" customFormat="1" ht="19.899999999999999" customHeight="1" x14ac:dyDescent="0.35">
      <c r="A35" s="5"/>
      <c r="B35" s="5"/>
      <c r="C35" s="5"/>
      <c r="D35" s="23"/>
      <c r="E35" s="23"/>
      <c r="F35" s="5"/>
      <c r="G35" s="40"/>
      <c r="H35" s="40"/>
      <c r="I35" s="5"/>
      <c r="J35" s="40"/>
      <c r="K35" s="40"/>
      <c r="M35" s="63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Format="1" ht="19.899999999999999" customHeight="1" x14ac:dyDescent="0.35">
      <c r="A36" s="5"/>
      <c r="B36" s="5"/>
      <c r="C36" s="5"/>
      <c r="D36" s="23"/>
      <c r="E36" s="23"/>
      <c r="F36" s="5"/>
      <c r="G36" s="40"/>
      <c r="H36" s="40"/>
      <c r="I36" s="5"/>
      <c r="J36" s="40"/>
      <c r="K36" s="40"/>
      <c r="M36" s="63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Format="1" ht="19.899999999999999" customHeight="1" x14ac:dyDescent="0.35">
      <c r="A37" s="5"/>
      <c r="B37" s="5"/>
      <c r="C37" s="5"/>
      <c r="D37" s="23"/>
      <c r="E37" s="23"/>
      <c r="F37" s="5"/>
      <c r="G37" s="40"/>
      <c r="H37" s="40"/>
      <c r="I37" s="5"/>
      <c r="J37" s="40"/>
      <c r="K37" s="40"/>
      <c r="M37" s="63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Format="1" ht="19.899999999999999" customHeight="1" x14ac:dyDescent="0.35">
      <c r="A38" s="5"/>
      <c r="B38" s="5"/>
      <c r="C38" s="5"/>
      <c r="D38" s="23"/>
      <c r="E38" s="23"/>
      <c r="F38" s="5"/>
      <c r="G38" s="40"/>
      <c r="H38" s="40"/>
      <c r="I38" s="5"/>
      <c r="J38" s="40"/>
      <c r="K38" s="40"/>
      <c r="M38" s="63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Format="1" ht="19.899999999999999" customHeight="1" x14ac:dyDescent="0.35">
      <c r="A39" s="5"/>
      <c r="B39" s="5"/>
      <c r="C39" s="5"/>
      <c r="D39" s="23"/>
      <c r="E39" s="23"/>
      <c r="F39" s="5"/>
      <c r="G39" s="40"/>
      <c r="H39" s="40"/>
      <c r="I39" s="5"/>
      <c r="J39" s="40"/>
      <c r="K39" s="40"/>
      <c r="M39" s="63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Format="1" ht="19.899999999999999" customHeight="1" x14ac:dyDescent="0.35">
      <c r="A40" s="5"/>
      <c r="B40" s="5"/>
      <c r="C40" s="5"/>
      <c r="D40" s="23"/>
      <c r="E40" s="23"/>
      <c r="F40" s="5"/>
      <c r="G40" s="40"/>
      <c r="H40" s="40"/>
      <c r="I40" s="5"/>
      <c r="J40" s="40"/>
      <c r="K40" s="40"/>
      <c r="M40" s="63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Format="1" ht="19.899999999999999" customHeight="1" x14ac:dyDescent="0.35">
      <c r="A41" s="5"/>
      <c r="B41" s="5"/>
      <c r="C41" s="5"/>
      <c r="D41" s="23"/>
      <c r="E41" s="23"/>
      <c r="F41" s="5"/>
      <c r="G41" s="40"/>
      <c r="H41" s="40"/>
      <c r="I41" s="5"/>
      <c r="J41" s="40"/>
      <c r="K41" s="40"/>
      <c r="M41" s="63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Format="1" ht="19.899999999999999" customHeight="1" x14ac:dyDescent="0.35">
      <c r="A42" s="5"/>
      <c r="B42" s="5"/>
      <c r="C42" s="5"/>
      <c r="D42" s="23"/>
      <c r="E42" s="23"/>
      <c r="F42" s="5"/>
      <c r="G42" s="40"/>
      <c r="H42" s="40"/>
      <c r="I42" s="5"/>
      <c r="J42" s="40"/>
      <c r="K42" s="40"/>
      <c r="M42" s="63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Format="1" ht="19.899999999999999" customHeight="1" x14ac:dyDescent="0.35">
      <c r="A43" s="5"/>
      <c r="B43" s="5"/>
      <c r="C43" s="5"/>
      <c r="D43" s="23"/>
      <c r="E43" s="23"/>
      <c r="F43" s="5"/>
      <c r="G43" s="40"/>
      <c r="H43" s="40"/>
      <c r="I43" s="5"/>
      <c r="J43" s="40"/>
      <c r="K43" s="40"/>
      <c r="M43" s="63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Format="1" ht="19.899999999999999" customHeight="1" x14ac:dyDescent="0.35">
      <c r="A44" s="5"/>
      <c r="B44" s="5"/>
      <c r="C44" s="5"/>
      <c r="D44" s="23"/>
      <c r="E44" s="23"/>
      <c r="F44" s="5"/>
      <c r="G44" s="40"/>
      <c r="H44" s="40"/>
      <c r="I44" s="5"/>
      <c r="J44" s="40"/>
      <c r="K44" s="40"/>
      <c r="M44" s="63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Format="1" ht="19.899999999999999" customHeight="1" x14ac:dyDescent="0.35">
      <c r="A45" s="5"/>
      <c r="B45" s="5"/>
      <c r="C45" s="5"/>
      <c r="D45" s="23"/>
      <c r="E45" s="23"/>
      <c r="F45" s="5"/>
      <c r="G45" s="40"/>
      <c r="H45" s="40"/>
      <c r="I45" s="5"/>
      <c r="J45" s="40"/>
      <c r="K45" s="40"/>
      <c r="M45" s="63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Format="1" ht="19.899999999999999" customHeight="1" x14ac:dyDescent="0.35">
      <c r="A46" s="5"/>
      <c r="B46" s="5"/>
      <c r="C46" s="5"/>
      <c r="D46" s="23"/>
      <c r="E46" s="23"/>
      <c r="F46" s="5"/>
      <c r="G46" s="40"/>
      <c r="H46" s="40"/>
      <c r="I46" s="5"/>
      <c r="J46" s="40"/>
      <c r="K46" s="40"/>
      <c r="M46" s="63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Format="1" ht="19.899999999999999" customHeight="1" x14ac:dyDescent="0.35">
      <c r="A47" s="5"/>
      <c r="B47" s="5"/>
      <c r="C47" s="5"/>
      <c r="D47" s="23"/>
      <c r="E47" s="23"/>
      <c r="F47" s="5"/>
      <c r="G47" s="40"/>
      <c r="H47" s="40"/>
      <c r="I47" s="5"/>
      <c r="J47" s="40"/>
      <c r="K47" s="40"/>
      <c r="M47" s="63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Format="1" ht="19.899999999999999" customHeight="1" x14ac:dyDescent="0.35">
      <c r="A48" s="5"/>
      <c r="B48" s="5"/>
      <c r="C48" s="5"/>
      <c r="D48" s="23"/>
      <c r="E48" s="23"/>
      <c r="F48" s="5"/>
      <c r="G48" s="40"/>
      <c r="H48" s="40"/>
      <c r="I48" s="5"/>
      <c r="J48" s="40"/>
      <c r="K48" s="40"/>
      <c r="M48" s="63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Format="1" ht="19.899999999999999" customHeight="1" x14ac:dyDescent="0.35">
      <c r="A49" s="5"/>
      <c r="B49" s="5"/>
      <c r="C49" s="5"/>
      <c r="D49" s="23"/>
      <c r="E49" s="23"/>
      <c r="F49" s="5"/>
      <c r="G49" s="40"/>
      <c r="H49" s="40"/>
      <c r="I49" s="5"/>
      <c r="J49" s="40"/>
      <c r="K49" s="40"/>
      <c r="M49" s="63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Format="1" ht="19.899999999999999" customHeight="1" x14ac:dyDescent="0.35">
      <c r="A50" s="5"/>
      <c r="B50" s="5"/>
      <c r="C50" s="5"/>
      <c r="D50" s="23"/>
      <c r="E50" s="23"/>
      <c r="F50" s="5"/>
      <c r="G50" s="40"/>
      <c r="H50" s="40"/>
      <c r="I50" s="5"/>
      <c r="J50" s="40"/>
      <c r="K50" s="40"/>
      <c r="M50" s="63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Format="1" ht="19.899999999999999" customHeight="1" x14ac:dyDescent="0.35">
      <c r="A51" s="5"/>
      <c r="B51" s="5"/>
      <c r="C51" s="5"/>
      <c r="D51" s="23"/>
      <c r="E51" s="23"/>
      <c r="F51" s="5"/>
      <c r="G51" s="40"/>
      <c r="H51" s="40"/>
      <c r="I51" s="5"/>
      <c r="J51" s="40"/>
      <c r="K51" s="40"/>
      <c r="M51" s="63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Format="1" ht="19.899999999999999" customHeight="1" x14ac:dyDescent="0.35">
      <c r="A52" s="5"/>
      <c r="B52" s="5"/>
      <c r="C52" s="5"/>
      <c r="D52" s="23"/>
      <c r="E52" s="23"/>
      <c r="F52" s="5"/>
      <c r="G52" s="40"/>
      <c r="H52" s="40"/>
      <c r="I52" s="5"/>
      <c r="J52" s="40"/>
      <c r="K52" s="40"/>
      <c r="M52" s="63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Format="1" ht="19.899999999999999" customHeight="1" x14ac:dyDescent="0.35">
      <c r="A53" s="5"/>
      <c r="B53" s="5"/>
      <c r="C53" s="5"/>
      <c r="D53" s="23"/>
      <c r="E53" s="23"/>
      <c r="F53" s="5"/>
      <c r="G53" s="40"/>
      <c r="H53" s="40"/>
      <c r="I53" s="5"/>
      <c r="J53" s="40"/>
      <c r="K53" s="40"/>
      <c r="M53" s="63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Format="1" ht="19.899999999999999" customHeight="1" x14ac:dyDescent="0.35">
      <c r="A54" s="5"/>
      <c r="B54" s="5"/>
      <c r="C54" s="5"/>
      <c r="D54" s="23"/>
      <c r="E54" s="23"/>
      <c r="F54" s="5"/>
      <c r="G54" s="40"/>
      <c r="H54" s="40"/>
      <c r="I54" s="5"/>
      <c r="J54" s="40"/>
      <c r="K54" s="40"/>
      <c r="M54" s="63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Format="1" ht="19.899999999999999" customHeight="1" x14ac:dyDescent="0.35">
      <c r="A55" s="5"/>
      <c r="B55" s="5"/>
      <c r="C55" s="5"/>
      <c r="D55" s="23"/>
      <c r="E55" s="23"/>
      <c r="F55" s="5"/>
      <c r="G55" s="40"/>
      <c r="H55" s="40"/>
      <c r="I55" s="5"/>
      <c r="J55" s="40"/>
      <c r="K55" s="40"/>
      <c r="M55" s="63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Format="1" ht="19.899999999999999" customHeight="1" x14ac:dyDescent="0.35">
      <c r="A56" s="5"/>
      <c r="B56" s="5"/>
      <c r="C56" s="5"/>
      <c r="D56" s="23"/>
      <c r="E56" s="23"/>
      <c r="F56" s="5"/>
      <c r="G56" s="40"/>
      <c r="H56" s="40"/>
      <c r="I56" s="5"/>
      <c r="J56" s="40"/>
      <c r="K56" s="40"/>
      <c r="M56" s="63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Format="1" ht="19.899999999999999" customHeight="1" x14ac:dyDescent="0.35">
      <c r="A57" s="5"/>
      <c r="B57" s="5"/>
      <c r="C57" s="5"/>
      <c r="D57" s="23"/>
      <c r="E57" s="23"/>
      <c r="F57" s="5"/>
      <c r="G57" s="40"/>
      <c r="H57" s="40"/>
      <c r="I57" s="5"/>
      <c r="J57" s="40"/>
      <c r="K57" s="40"/>
      <c r="M57" s="63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Format="1" ht="19.899999999999999" customHeight="1" x14ac:dyDescent="0.35">
      <c r="A58" s="5"/>
      <c r="B58" s="5"/>
      <c r="C58" s="5"/>
      <c r="D58" s="23"/>
      <c r="E58" s="23"/>
      <c r="F58" s="5"/>
      <c r="G58" s="40"/>
      <c r="H58" s="40"/>
      <c r="I58" s="5"/>
      <c r="J58" s="40"/>
      <c r="K58" s="40"/>
      <c r="M58" s="63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Format="1" ht="19.899999999999999" customHeight="1" x14ac:dyDescent="0.35">
      <c r="A59" s="5"/>
      <c r="B59" s="5"/>
      <c r="C59" s="5"/>
      <c r="D59" s="23"/>
      <c r="E59" s="23"/>
      <c r="F59" s="5"/>
      <c r="G59" s="40"/>
      <c r="H59" s="40"/>
      <c r="I59" s="5"/>
      <c r="J59" s="40"/>
      <c r="K59" s="40"/>
      <c r="M59" s="63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Format="1" ht="19.899999999999999" customHeight="1" x14ac:dyDescent="0.35">
      <c r="A60" s="5"/>
      <c r="B60" s="5"/>
      <c r="C60" s="5"/>
      <c r="D60" s="23"/>
      <c r="E60" s="23"/>
      <c r="F60" s="5"/>
      <c r="G60" s="40"/>
      <c r="H60" s="40"/>
      <c r="I60" s="5"/>
      <c r="J60" s="40"/>
      <c r="K60" s="40"/>
      <c r="M60" s="63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Format="1" ht="19.899999999999999" customHeight="1" x14ac:dyDescent="0.35">
      <c r="A61" s="5"/>
      <c r="B61" s="5"/>
      <c r="C61" s="5"/>
      <c r="D61" s="23"/>
      <c r="E61" s="23"/>
      <c r="F61" s="5"/>
      <c r="G61" s="40"/>
      <c r="H61" s="40"/>
      <c r="I61" s="5"/>
      <c r="J61" s="40"/>
      <c r="K61" s="40"/>
      <c r="M61" s="63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Format="1" ht="19.899999999999999" customHeight="1" x14ac:dyDescent="0.35">
      <c r="A62" s="5"/>
      <c r="B62" s="5"/>
      <c r="C62" s="5"/>
      <c r="D62" s="23"/>
      <c r="E62" s="23"/>
      <c r="F62" s="5"/>
      <c r="G62" s="40"/>
      <c r="H62" s="40"/>
      <c r="I62" s="5"/>
      <c r="J62" s="40"/>
      <c r="K62" s="40"/>
      <c r="M62" s="63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Format="1" ht="19.899999999999999" customHeight="1" x14ac:dyDescent="0.35">
      <c r="A63" s="5"/>
      <c r="B63" s="5"/>
      <c r="C63" s="5"/>
      <c r="D63" s="23"/>
      <c r="E63" s="23"/>
      <c r="F63" s="5"/>
      <c r="G63" s="40"/>
      <c r="H63" s="40"/>
      <c r="I63" s="5"/>
      <c r="J63" s="40"/>
      <c r="K63" s="40"/>
      <c r="M63" s="63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Format="1" ht="19.899999999999999" customHeight="1" x14ac:dyDescent="0.35">
      <c r="A64" s="5"/>
      <c r="B64" s="5"/>
      <c r="C64" s="5"/>
      <c r="D64" s="23"/>
      <c r="E64" s="23"/>
      <c r="F64" s="5"/>
      <c r="G64" s="40"/>
      <c r="H64" s="40"/>
      <c r="I64" s="5"/>
      <c r="J64" s="40"/>
      <c r="K64" s="40"/>
      <c r="M64" s="63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Format="1" ht="19.899999999999999" customHeight="1" x14ac:dyDescent="0.35">
      <c r="A65" s="5"/>
      <c r="B65" s="5"/>
      <c r="C65" s="5"/>
      <c r="D65" s="23"/>
      <c r="E65" s="23"/>
      <c r="F65" s="5"/>
      <c r="G65" s="40"/>
      <c r="H65" s="40"/>
      <c r="I65" s="5"/>
      <c r="J65" s="40"/>
      <c r="K65" s="40"/>
      <c r="M65" s="63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Format="1" ht="19.899999999999999" customHeight="1" x14ac:dyDescent="0.35">
      <c r="A66" s="5"/>
      <c r="B66" s="5"/>
      <c r="C66" s="5"/>
      <c r="D66" s="23"/>
      <c r="E66" s="23"/>
      <c r="F66" s="5"/>
      <c r="G66" s="40"/>
      <c r="H66" s="40"/>
      <c r="I66" s="5"/>
      <c r="J66" s="40"/>
      <c r="K66" s="40"/>
      <c r="M66" s="63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Format="1" ht="19.899999999999999" customHeight="1" x14ac:dyDescent="0.35">
      <c r="A67" s="5"/>
      <c r="B67" s="5"/>
      <c r="C67" s="5"/>
      <c r="D67" s="23"/>
      <c r="E67" s="23"/>
      <c r="F67" s="5"/>
      <c r="G67" s="40"/>
      <c r="H67" s="40"/>
      <c r="I67" s="5"/>
      <c r="J67" s="40"/>
      <c r="K67" s="40"/>
      <c r="M67" s="63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Format="1" ht="19.899999999999999" customHeight="1" x14ac:dyDescent="0.35">
      <c r="A68" s="5"/>
      <c r="B68" s="5"/>
      <c r="C68" s="5"/>
      <c r="D68" s="23"/>
      <c r="E68" s="23"/>
      <c r="F68" s="5"/>
      <c r="G68" s="40"/>
      <c r="H68" s="40"/>
      <c r="I68" s="5"/>
      <c r="J68" s="40"/>
      <c r="K68" s="40"/>
      <c r="M68" s="63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Format="1" ht="19.899999999999999" customHeight="1" x14ac:dyDescent="0.35">
      <c r="A69" s="5"/>
      <c r="B69" s="5"/>
      <c r="C69" s="5"/>
      <c r="D69" s="23"/>
      <c r="E69" s="23"/>
      <c r="F69" s="5"/>
      <c r="G69" s="40"/>
      <c r="H69" s="40"/>
      <c r="I69" s="5"/>
      <c r="J69" s="40"/>
      <c r="K69" s="40"/>
      <c r="M69" s="63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Format="1" ht="19.899999999999999" customHeight="1" x14ac:dyDescent="0.35">
      <c r="A70" s="5"/>
      <c r="B70" s="5"/>
      <c r="C70" s="5"/>
      <c r="D70" s="23"/>
      <c r="E70" s="23"/>
      <c r="F70" s="5"/>
      <c r="G70" s="40"/>
      <c r="H70" s="40"/>
      <c r="I70" s="5"/>
      <c r="J70" s="40"/>
      <c r="K70" s="40"/>
      <c r="M70" s="63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Format="1" ht="19.899999999999999" customHeight="1" x14ac:dyDescent="0.35">
      <c r="A71" s="5"/>
      <c r="B71" s="5"/>
      <c r="C71" s="5"/>
      <c r="D71" s="23"/>
      <c r="E71" s="23"/>
      <c r="F71" s="5"/>
      <c r="G71" s="40"/>
      <c r="H71" s="40"/>
      <c r="I71" s="5"/>
      <c r="J71" s="40"/>
      <c r="K71" s="40"/>
      <c r="M71" s="63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Format="1" ht="19.899999999999999" customHeight="1" x14ac:dyDescent="0.35">
      <c r="A72" s="5"/>
      <c r="B72" s="5"/>
      <c r="C72" s="5"/>
      <c r="D72" s="23"/>
      <c r="E72" s="23"/>
      <c r="F72" s="5"/>
      <c r="G72" s="40"/>
      <c r="H72" s="40"/>
      <c r="I72" s="5"/>
      <c r="J72" s="40"/>
      <c r="K72" s="40"/>
      <c r="M72" s="63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Format="1" ht="19.899999999999999" customHeight="1" x14ac:dyDescent="0.35">
      <c r="A73" s="5"/>
      <c r="B73" s="5"/>
      <c r="C73" s="5"/>
      <c r="D73" s="23"/>
      <c r="E73" s="23"/>
      <c r="F73" s="5"/>
      <c r="G73" s="40"/>
      <c r="H73" s="40"/>
      <c r="I73" s="5"/>
      <c r="J73" s="40"/>
      <c r="K73" s="40"/>
      <c r="M73" s="63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Format="1" ht="19.899999999999999" customHeight="1" x14ac:dyDescent="0.35">
      <c r="A74" s="5"/>
      <c r="B74" s="5"/>
      <c r="C74" s="5"/>
      <c r="D74" s="23"/>
      <c r="E74" s="23"/>
      <c r="F74" s="5"/>
      <c r="G74" s="40"/>
      <c r="H74" s="40"/>
      <c r="I74" s="5"/>
      <c r="J74" s="40"/>
      <c r="K74" s="40"/>
      <c r="M74" s="63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Format="1" ht="19.899999999999999" customHeight="1" x14ac:dyDescent="0.35">
      <c r="A75" s="5"/>
      <c r="B75" s="5"/>
      <c r="C75" s="5"/>
      <c r="D75" s="23"/>
      <c r="E75" s="23"/>
      <c r="F75" s="5"/>
      <c r="G75" s="40"/>
      <c r="H75" s="40"/>
      <c r="I75" s="5"/>
      <c r="J75" s="40"/>
      <c r="K75" s="40"/>
      <c r="M75" s="63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Format="1" ht="19.899999999999999" customHeight="1" x14ac:dyDescent="0.35">
      <c r="A76" s="5"/>
      <c r="B76" s="5"/>
      <c r="C76" s="5"/>
      <c r="D76" s="23"/>
      <c r="E76" s="23"/>
      <c r="F76" s="5"/>
      <c r="G76" s="40"/>
      <c r="H76" s="40"/>
      <c r="I76" s="5"/>
      <c r="J76" s="40"/>
      <c r="K76" s="40"/>
      <c r="M76" s="63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Format="1" ht="19.899999999999999" customHeight="1" x14ac:dyDescent="0.35">
      <c r="A77" s="5"/>
      <c r="B77" s="5"/>
      <c r="C77" s="5"/>
      <c r="D77" s="23"/>
      <c r="E77" s="23"/>
      <c r="F77" s="5"/>
      <c r="G77" s="40"/>
      <c r="H77" s="40"/>
      <c r="I77" s="5"/>
      <c r="J77" s="40"/>
      <c r="K77" s="40"/>
      <c r="M77" s="63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Format="1" ht="19.899999999999999" customHeight="1" x14ac:dyDescent="0.35">
      <c r="A78" s="5"/>
      <c r="B78" s="5"/>
      <c r="C78" s="5"/>
      <c r="D78" s="23"/>
      <c r="E78" s="23"/>
      <c r="F78" s="5"/>
      <c r="G78" s="40"/>
      <c r="H78" s="40"/>
      <c r="I78" s="5"/>
      <c r="J78" s="40"/>
      <c r="K78" s="40"/>
      <c r="M78" s="63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Format="1" ht="19.899999999999999" customHeight="1" x14ac:dyDescent="0.35">
      <c r="A79" s="5"/>
      <c r="B79" s="5"/>
      <c r="C79" s="5"/>
      <c r="D79" s="23"/>
      <c r="E79" s="23"/>
      <c r="F79" s="5"/>
      <c r="G79" s="40"/>
      <c r="H79" s="40"/>
      <c r="I79" s="5"/>
      <c r="J79" s="40"/>
      <c r="K79" s="40"/>
      <c r="M79" s="63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Format="1" ht="19.899999999999999" customHeight="1" x14ac:dyDescent="0.35">
      <c r="A80" s="5"/>
      <c r="B80" s="5"/>
      <c r="C80" s="5"/>
      <c r="D80" s="23"/>
      <c r="E80" s="23"/>
      <c r="F80" s="5"/>
      <c r="G80" s="40"/>
      <c r="H80" s="40"/>
      <c r="I80" s="5"/>
      <c r="J80" s="40"/>
      <c r="K80" s="40"/>
      <c r="M80" s="63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Format="1" ht="19.899999999999999" customHeight="1" x14ac:dyDescent="0.35">
      <c r="A81" s="5"/>
      <c r="B81" s="5"/>
      <c r="C81" s="5"/>
      <c r="D81" s="23"/>
      <c r="E81" s="23"/>
      <c r="F81" s="5"/>
      <c r="G81" s="40"/>
      <c r="H81" s="40"/>
      <c r="I81" s="5"/>
      <c r="J81" s="40"/>
      <c r="K81" s="40"/>
      <c r="M81" s="63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Format="1" ht="19.899999999999999" customHeight="1" x14ac:dyDescent="0.35">
      <c r="A82" s="5"/>
      <c r="B82" s="5"/>
      <c r="C82" s="5"/>
      <c r="D82" s="23"/>
      <c r="E82" s="23"/>
      <c r="F82" s="5"/>
      <c r="G82" s="40"/>
      <c r="H82" s="40"/>
      <c r="I82" s="5"/>
      <c r="J82" s="40"/>
      <c r="K82" s="40"/>
      <c r="M82" s="63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Format="1" ht="19.899999999999999" customHeight="1" x14ac:dyDescent="0.35">
      <c r="A83" s="5"/>
      <c r="B83" s="5"/>
      <c r="C83" s="5"/>
      <c r="D83" s="23"/>
      <c r="E83" s="23"/>
      <c r="F83" s="5"/>
      <c r="G83" s="40"/>
      <c r="H83" s="40"/>
      <c r="I83" s="5"/>
      <c r="J83" s="40"/>
      <c r="K83" s="40"/>
      <c r="M83" s="63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Format="1" ht="19.899999999999999" customHeight="1" x14ac:dyDescent="0.35">
      <c r="A84" s="5"/>
      <c r="B84" s="5"/>
      <c r="C84" s="5"/>
      <c r="D84" s="23"/>
      <c r="E84" s="23"/>
      <c r="F84" s="5"/>
      <c r="G84" s="40"/>
      <c r="H84" s="40"/>
      <c r="I84" s="5"/>
      <c r="J84" s="40"/>
      <c r="K84" s="40"/>
      <c r="M84" s="63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Format="1" ht="19.899999999999999" customHeight="1" x14ac:dyDescent="0.35">
      <c r="A85" s="5"/>
      <c r="B85" s="5"/>
      <c r="C85" s="5"/>
      <c r="D85" s="23"/>
      <c r="E85" s="23"/>
      <c r="F85" s="5"/>
      <c r="G85" s="40"/>
      <c r="H85" s="40"/>
      <c r="I85" s="5"/>
      <c r="J85" s="40"/>
      <c r="K85" s="40"/>
      <c r="M85" s="63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Format="1" ht="19.899999999999999" customHeight="1" x14ac:dyDescent="0.35">
      <c r="A86" s="5"/>
      <c r="B86" s="5"/>
      <c r="C86" s="5"/>
      <c r="D86" s="23"/>
      <c r="E86" s="23"/>
      <c r="F86" s="5"/>
      <c r="G86" s="40"/>
      <c r="H86" s="40"/>
      <c r="I86" s="5"/>
      <c r="J86" s="40"/>
      <c r="K86" s="40"/>
      <c r="M86" s="63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Format="1" ht="19.899999999999999" customHeight="1" x14ac:dyDescent="0.35">
      <c r="A87" s="5"/>
      <c r="B87" s="5"/>
      <c r="C87" s="5"/>
      <c r="D87" s="23"/>
      <c r="E87" s="23"/>
      <c r="F87" s="5"/>
      <c r="G87" s="40"/>
      <c r="H87" s="40"/>
      <c r="I87" s="5"/>
      <c r="J87" s="40"/>
      <c r="K87" s="40"/>
      <c r="M87" s="63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Format="1" ht="19.899999999999999" customHeight="1" x14ac:dyDescent="0.35">
      <c r="A88" s="5"/>
      <c r="B88" s="5"/>
      <c r="C88" s="5"/>
      <c r="D88" s="23"/>
      <c r="E88" s="23"/>
      <c r="F88" s="5"/>
      <c r="G88" s="40"/>
      <c r="H88" s="40"/>
      <c r="I88" s="5"/>
      <c r="J88" s="40"/>
      <c r="K88" s="40"/>
      <c r="M88" s="63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Format="1" ht="19.899999999999999" customHeight="1" x14ac:dyDescent="0.35">
      <c r="A89" s="5"/>
      <c r="B89" s="5"/>
      <c r="C89" s="5"/>
      <c r="D89" s="23"/>
      <c r="E89" s="23"/>
      <c r="F89" s="5"/>
      <c r="G89" s="40"/>
      <c r="H89" s="40"/>
      <c r="I89" s="5"/>
      <c r="J89" s="40"/>
      <c r="K89" s="40"/>
      <c r="M89" s="63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Format="1" ht="19.899999999999999" customHeight="1" x14ac:dyDescent="0.35">
      <c r="A90" s="5"/>
      <c r="B90" s="5"/>
      <c r="C90" s="5"/>
      <c r="D90" s="23"/>
      <c r="E90" s="23"/>
      <c r="F90" s="5"/>
      <c r="G90" s="40"/>
      <c r="H90" s="40"/>
      <c r="I90" s="5"/>
      <c r="J90" s="40"/>
      <c r="K90" s="40"/>
      <c r="M90" s="63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Format="1" ht="19.899999999999999" customHeight="1" x14ac:dyDescent="0.35">
      <c r="A91" s="5"/>
      <c r="B91" s="5"/>
      <c r="C91" s="5"/>
      <c r="D91" s="23"/>
      <c r="E91" s="23"/>
      <c r="F91" s="5"/>
      <c r="G91" s="40"/>
      <c r="H91" s="40"/>
      <c r="I91" s="5"/>
      <c r="J91" s="40"/>
      <c r="K91" s="40"/>
      <c r="M91" s="63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Format="1" ht="19.899999999999999" customHeight="1" x14ac:dyDescent="0.35">
      <c r="A92" s="5"/>
      <c r="B92" s="5"/>
      <c r="C92" s="5"/>
      <c r="D92" s="23"/>
      <c r="E92" s="23"/>
      <c r="F92" s="5"/>
      <c r="G92" s="40"/>
      <c r="H92" s="40"/>
      <c r="I92" s="5"/>
      <c r="J92" s="40"/>
      <c r="K92" s="40"/>
      <c r="M92" s="63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Format="1" ht="19.899999999999999" customHeight="1" x14ac:dyDescent="0.35">
      <c r="A93" s="5"/>
      <c r="B93" s="5"/>
      <c r="C93" s="5"/>
      <c r="D93" s="23"/>
      <c r="E93" s="23"/>
      <c r="F93" s="5"/>
      <c r="G93" s="40"/>
      <c r="H93" s="40"/>
      <c r="I93" s="5"/>
      <c r="J93" s="40"/>
      <c r="K93" s="40"/>
      <c r="M93" s="63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Format="1" ht="19.899999999999999" customHeight="1" x14ac:dyDescent="0.35">
      <c r="A94" s="5"/>
      <c r="B94" s="5"/>
      <c r="C94" s="5"/>
      <c r="D94" s="23"/>
      <c r="E94" s="23"/>
      <c r="F94" s="5"/>
      <c r="G94" s="40"/>
      <c r="H94" s="40"/>
      <c r="I94" s="5"/>
      <c r="J94" s="40"/>
      <c r="K94" s="40"/>
      <c r="M94" s="63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Format="1" ht="19.899999999999999" customHeight="1" x14ac:dyDescent="0.35">
      <c r="A95" s="5"/>
      <c r="B95" s="5"/>
      <c r="C95" s="5"/>
      <c r="D95" s="23"/>
      <c r="E95" s="23"/>
      <c r="F95" s="5"/>
      <c r="G95" s="40"/>
      <c r="H95" s="40"/>
      <c r="I95" s="5"/>
      <c r="J95" s="40"/>
      <c r="K95" s="40"/>
      <c r="M95" s="63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Format="1" ht="19.899999999999999" customHeight="1" x14ac:dyDescent="0.35">
      <c r="A96" s="5"/>
      <c r="B96" s="5"/>
      <c r="C96" s="5"/>
      <c r="D96" s="23"/>
      <c r="E96" s="23"/>
      <c r="F96" s="5"/>
      <c r="G96" s="40"/>
      <c r="H96" s="40"/>
      <c r="I96" s="5"/>
      <c r="J96" s="40"/>
      <c r="K96" s="40"/>
      <c r="M96" s="63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Format="1" ht="19.899999999999999" customHeight="1" x14ac:dyDescent="0.35">
      <c r="A97" s="5"/>
      <c r="B97" s="5"/>
      <c r="C97" s="5"/>
      <c r="D97" s="23"/>
      <c r="E97" s="23"/>
      <c r="F97" s="5"/>
      <c r="G97" s="40"/>
      <c r="H97" s="40"/>
      <c r="I97" s="5"/>
      <c r="J97" s="40"/>
      <c r="K97" s="40"/>
      <c r="M97" s="63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Format="1" ht="19.899999999999999" customHeight="1" x14ac:dyDescent="0.35">
      <c r="A98" s="5"/>
      <c r="B98" s="5"/>
      <c r="C98" s="5"/>
      <c r="D98" s="23"/>
      <c r="E98" s="23"/>
      <c r="F98" s="5"/>
      <c r="G98" s="40"/>
      <c r="H98" s="40"/>
      <c r="I98" s="5"/>
      <c r="J98" s="40"/>
      <c r="K98" s="40"/>
      <c r="M98" s="63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Format="1" ht="19.899999999999999" customHeight="1" x14ac:dyDescent="0.35">
      <c r="A99" s="5"/>
      <c r="B99" s="5"/>
      <c r="C99" s="5"/>
      <c r="D99" s="23"/>
      <c r="E99" s="23"/>
      <c r="F99" s="5"/>
      <c r="G99" s="40"/>
      <c r="H99" s="40"/>
      <c r="I99" s="5"/>
      <c r="J99" s="40"/>
      <c r="K99" s="40"/>
      <c r="M99" s="63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Format="1" ht="19.899999999999999" customHeight="1" x14ac:dyDescent="0.35">
      <c r="A100" s="5"/>
      <c r="B100" s="5"/>
      <c r="C100" s="5"/>
      <c r="D100" s="23"/>
      <c r="E100" s="23"/>
      <c r="F100" s="5"/>
      <c r="G100" s="40"/>
      <c r="H100" s="40"/>
      <c r="I100" s="5"/>
      <c r="J100" s="40"/>
      <c r="K100" s="40"/>
      <c r="M100" s="63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Format="1" ht="19.899999999999999" customHeight="1" x14ac:dyDescent="0.35">
      <c r="A101" s="5"/>
      <c r="B101" s="5"/>
      <c r="C101" s="5"/>
      <c r="D101" s="23"/>
      <c r="E101" s="23"/>
      <c r="F101" s="5"/>
      <c r="G101" s="40"/>
      <c r="H101" s="40"/>
      <c r="I101" s="5"/>
      <c r="J101" s="40"/>
      <c r="K101" s="40"/>
      <c r="M101" s="63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Format="1" ht="19.899999999999999" customHeight="1" x14ac:dyDescent="0.35">
      <c r="A102" s="5"/>
      <c r="B102" s="5"/>
      <c r="C102" s="5"/>
      <c r="D102" s="23"/>
      <c r="E102" s="23"/>
      <c r="F102" s="5"/>
      <c r="G102" s="40"/>
      <c r="H102" s="40"/>
      <c r="I102" s="5"/>
      <c r="J102" s="40"/>
      <c r="K102" s="40"/>
      <c r="M102" s="63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Format="1" ht="19.899999999999999" customHeight="1" x14ac:dyDescent="0.35">
      <c r="A103" s="5"/>
      <c r="B103" s="5"/>
      <c r="C103" s="5"/>
      <c r="D103" s="23"/>
      <c r="E103" s="23"/>
      <c r="F103" s="5"/>
      <c r="G103" s="40"/>
      <c r="H103" s="40"/>
      <c r="I103" s="5"/>
      <c r="J103" s="40"/>
      <c r="K103" s="40"/>
      <c r="M103" s="63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Format="1" ht="19.899999999999999" customHeight="1" x14ac:dyDescent="0.35">
      <c r="A104" s="5"/>
      <c r="B104" s="5"/>
      <c r="C104" s="5"/>
      <c r="D104" s="23"/>
      <c r="E104" s="23"/>
      <c r="F104" s="5"/>
      <c r="G104" s="40"/>
      <c r="H104" s="40"/>
      <c r="I104" s="5"/>
      <c r="J104" s="40"/>
      <c r="K104" s="40"/>
      <c r="M104" s="63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Format="1" ht="19.899999999999999" customHeight="1" x14ac:dyDescent="0.35">
      <c r="A105" s="5"/>
      <c r="B105" s="5"/>
      <c r="C105" s="5"/>
      <c r="D105" s="23"/>
      <c r="E105" s="23"/>
      <c r="F105" s="5"/>
      <c r="G105" s="40"/>
      <c r="H105" s="40"/>
      <c r="I105" s="5"/>
      <c r="J105" s="40"/>
      <c r="K105" s="40"/>
      <c r="M105" s="63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Format="1" ht="19.899999999999999" customHeight="1" x14ac:dyDescent="0.35">
      <c r="A106" s="5"/>
      <c r="B106" s="5"/>
      <c r="C106" s="5"/>
      <c r="D106" s="23"/>
      <c r="E106" s="23"/>
      <c r="F106" s="5"/>
      <c r="G106" s="40"/>
      <c r="H106" s="40"/>
      <c r="I106" s="5"/>
      <c r="J106" s="40"/>
      <c r="K106" s="40"/>
      <c r="M106" s="63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Format="1" ht="19.899999999999999" customHeight="1" x14ac:dyDescent="0.35">
      <c r="A107" s="5"/>
      <c r="B107" s="5"/>
      <c r="C107" s="5"/>
      <c r="D107" s="23"/>
      <c r="E107" s="23"/>
      <c r="F107" s="5"/>
      <c r="G107" s="40"/>
      <c r="H107" s="40"/>
      <c r="I107" s="5"/>
      <c r="J107" s="40"/>
      <c r="K107" s="40"/>
      <c r="M107" s="63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Format="1" ht="19.899999999999999" customHeight="1" x14ac:dyDescent="0.35">
      <c r="A108" s="5"/>
      <c r="B108" s="5"/>
      <c r="C108" s="5"/>
      <c r="D108" s="23"/>
      <c r="E108" s="23"/>
      <c r="F108" s="5"/>
      <c r="G108" s="40"/>
      <c r="H108" s="40"/>
      <c r="I108" s="5"/>
      <c r="J108" s="40"/>
      <c r="K108" s="40"/>
      <c r="M108" s="63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Format="1" ht="19.899999999999999" customHeight="1" x14ac:dyDescent="0.35">
      <c r="A109" s="5"/>
      <c r="B109" s="5"/>
      <c r="C109" s="5"/>
      <c r="D109" s="23"/>
      <c r="E109" s="23"/>
      <c r="F109" s="5"/>
      <c r="G109" s="40"/>
      <c r="H109" s="40"/>
      <c r="I109" s="5"/>
      <c r="J109" s="40"/>
      <c r="K109" s="40"/>
      <c r="M109" s="63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Format="1" ht="19.899999999999999" customHeight="1" x14ac:dyDescent="0.35">
      <c r="A110" s="5"/>
      <c r="B110" s="5"/>
      <c r="C110" s="5"/>
      <c r="D110" s="23"/>
      <c r="E110" s="23"/>
      <c r="F110" s="5"/>
      <c r="G110" s="40"/>
      <c r="H110" s="40"/>
      <c r="I110" s="5"/>
      <c r="J110" s="40"/>
      <c r="K110" s="40"/>
      <c r="M110" s="63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Format="1" ht="19.899999999999999" customHeight="1" x14ac:dyDescent="0.35">
      <c r="A111" s="5"/>
      <c r="B111" s="5"/>
      <c r="C111" s="5"/>
      <c r="D111" s="23"/>
      <c r="E111" s="23"/>
      <c r="F111" s="5"/>
      <c r="G111" s="40"/>
      <c r="H111" s="40"/>
      <c r="I111" s="5"/>
      <c r="J111" s="40"/>
      <c r="K111" s="40"/>
      <c r="M111" s="63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Format="1" ht="19.899999999999999" customHeight="1" x14ac:dyDescent="0.35">
      <c r="A112" s="5"/>
      <c r="B112" s="5"/>
      <c r="C112" s="5"/>
      <c r="D112" s="23"/>
      <c r="E112" s="23"/>
      <c r="F112" s="5"/>
      <c r="G112" s="40"/>
      <c r="H112" s="40"/>
      <c r="I112" s="5"/>
      <c r="J112" s="40"/>
      <c r="K112" s="40"/>
      <c r="M112" s="63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Format="1" ht="19.899999999999999" customHeight="1" x14ac:dyDescent="0.35">
      <c r="A113" s="5"/>
      <c r="B113" s="5"/>
      <c r="C113" s="5"/>
      <c r="D113" s="23"/>
      <c r="E113" s="23"/>
      <c r="F113" s="5"/>
      <c r="G113" s="40"/>
      <c r="H113" s="40"/>
      <c r="I113" s="5"/>
      <c r="J113" s="40"/>
      <c r="K113" s="40"/>
      <c r="M113" s="63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Format="1" ht="19.899999999999999" customHeight="1" x14ac:dyDescent="0.35">
      <c r="A114" s="5"/>
      <c r="B114" s="5"/>
      <c r="C114" s="5"/>
      <c r="D114" s="23"/>
      <c r="E114" s="23"/>
      <c r="F114" s="5"/>
      <c r="G114" s="40"/>
      <c r="H114" s="40"/>
      <c r="I114" s="5"/>
      <c r="J114" s="40"/>
      <c r="K114" s="40"/>
      <c r="M114" s="63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Format="1" ht="19.899999999999999" customHeight="1" x14ac:dyDescent="0.35">
      <c r="A115" s="5"/>
      <c r="B115" s="5"/>
      <c r="C115" s="5"/>
      <c r="D115" s="23"/>
      <c r="E115" s="23"/>
      <c r="F115" s="5"/>
      <c r="G115" s="40"/>
      <c r="H115" s="40"/>
      <c r="I115" s="5"/>
      <c r="J115" s="40"/>
      <c r="K115" s="40"/>
      <c r="M115" s="63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Format="1" ht="19.899999999999999" customHeight="1" x14ac:dyDescent="0.35">
      <c r="A116" s="5"/>
      <c r="B116" s="5"/>
      <c r="C116" s="5"/>
      <c r="D116" s="23"/>
      <c r="E116" s="23"/>
      <c r="F116" s="5"/>
      <c r="G116" s="40"/>
      <c r="H116" s="40"/>
      <c r="I116" s="5"/>
      <c r="J116" s="40"/>
      <c r="K116" s="40"/>
      <c r="M116" s="63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Format="1" ht="19.899999999999999" customHeight="1" x14ac:dyDescent="0.35">
      <c r="A117" s="5"/>
      <c r="B117" s="5"/>
      <c r="C117" s="5"/>
      <c r="D117" s="23"/>
      <c r="E117" s="23"/>
      <c r="F117" s="5"/>
      <c r="G117" s="40"/>
      <c r="H117" s="40"/>
      <c r="I117" s="5"/>
      <c r="J117" s="40"/>
      <c r="K117" s="40"/>
      <c r="M117" s="63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Format="1" ht="19.899999999999999" customHeight="1" x14ac:dyDescent="0.35">
      <c r="A118" s="5"/>
      <c r="B118" s="5"/>
      <c r="C118" s="5"/>
      <c r="D118" s="23"/>
      <c r="E118" s="23"/>
      <c r="F118" s="5"/>
      <c r="G118" s="40"/>
      <c r="H118" s="40"/>
      <c r="I118" s="5"/>
      <c r="J118" s="40"/>
      <c r="K118" s="40"/>
      <c r="M118" s="63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Format="1" ht="19.899999999999999" customHeight="1" x14ac:dyDescent="0.35">
      <c r="A119" s="5"/>
      <c r="B119" s="5"/>
      <c r="C119" s="5"/>
      <c r="D119" s="23"/>
      <c r="E119" s="23"/>
      <c r="F119" s="5"/>
      <c r="G119" s="40"/>
      <c r="H119" s="40"/>
      <c r="I119" s="5"/>
      <c r="J119" s="40"/>
      <c r="K119" s="40"/>
      <c r="M119" s="63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Format="1" ht="19.899999999999999" customHeight="1" x14ac:dyDescent="0.35">
      <c r="A120" s="5"/>
      <c r="B120" s="5"/>
      <c r="C120" s="5"/>
      <c r="D120" s="23"/>
      <c r="E120" s="23"/>
      <c r="F120" s="5"/>
      <c r="G120" s="40"/>
      <c r="H120" s="40"/>
      <c r="I120" s="5"/>
      <c r="J120" s="40"/>
      <c r="K120" s="40"/>
      <c r="M120" s="63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Format="1" ht="19.899999999999999" customHeight="1" x14ac:dyDescent="0.35">
      <c r="A121" s="5"/>
      <c r="B121" s="5"/>
      <c r="C121" s="5"/>
      <c r="D121" s="23"/>
      <c r="E121" s="23"/>
      <c r="F121" s="5"/>
      <c r="G121" s="40"/>
      <c r="H121" s="40"/>
      <c r="I121" s="5"/>
      <c r="J121" s="40"/>
      <c r="K121" s="40"/>
      <c r="M121" s="63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Format="1" ht="19.899999999999999" customHeight="1" x14ac:dyDescent="0.35">
      <c r="A122" s="5"/>
      <c r="B122" s="5"/>
      <c r="C122" s="5"/>
      <c r="D122" s="23"/>
      <c r="E122" s="23"/>
      <c r="F122" s="5"/>
      <c r="G122" s="40"/>
      <c r="H122" s="40"/>
      <c r="I122" s="5"/>
      <c r="J122" s="40"/>
      <c r="K122" s="40"/>
      <c r="M122" s="63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Format="1" ht="19.899999999999999" customHeight="1" x14ac:dyDescent="0.35">
      <c r="A123" s="5"/>
      <c r="B123" s="5"/>
      <c r="C123" s="5"/>
      <c r="D123" s="23"/>
      <c r="E123" s="23"/>
      <c r="F123" s="5"/>
      <c r="G123" s="40"/>
      <c r="H123" s="40"/>
      <c r="I123" s="5"/>
      <c r="J123" s="40"/>
      <c r="K123" s="40"/>
      <c r="M123" s="63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Format="1" ht="19.899999999999999" customHeight="1" x14ac:dyDescent="0.35">
      <c r="A124" s="5"/>
      <c r="B124" s="5"/>
      <c r="C124" s="5"/>
      <c r="D124" s="23"/>
      <c r="E124" s="23"/>
      <c r="F124" s="5"/>
      <c r="G124" s="40"/>
      <c r="H124" s="40"/>
      <c r="I124" s="5"/>
      <c r="J124" s="40"/>
      <c r="K124" s="40"/>
      <c r="M124" s="63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Format="1" ht="19.899999999999999" customHeight="1" x14ac:dyDescent="0.35">
      <c r="A125" s="5"/>
      <c r="B125" s="5"/>
      <c r="C125" s="5"/>
      <c r="D125" s="23"/>
      <c r="E125" s="23"/>
      <c r="F125" s="5"/>
      <c r="G125" s="40"/>
      <c r="H125" s="40"/>
      <c r="I125" s="5"/>
      <c r="J125" s="40"/>
      <c r="K125" s="40"/>
      <c r="M125" s="63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Format="1" ht="19.899999999999999" customHeight="1" x14ac:dyDescent="0.35">
      <c r="A126" s="5"/>
      <c r="B126" s="5"/>
      <c r="C126" s="5"/>
      <c r="D126" s="23"/>
      <c r="E126" s="23"/>
      <c r="F126" s="5"/>
      <c r="G126" s="40"/>
      <c r="H126" s="40"/>
      <c r="I126" s="5"/>
      <c r="J126" s="40"/>
      <c r="K126" s="40"/>
      <c r="M126" s="63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</sheetData>
  <printOptions horizontalCentered="1"/>
  <pageMargins left="0.70866141732283472" right="0.51181102362204722" top="0.55118110236220474" bottom="0.55118110236220474" header="0.31496062992125984" footer="0.31496062992125984"/>
  <pageSetup paperSize="9" orientation="portrait" verticalDpi="4294967293" r:id="rId1"/>
  <headerFooter>
    <oddHeader>&amp;LQUÍMICOS&amp;R"El Origen"</oddHeader>
    <oddFooter>&amp;R&amp;D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5" tint="0.39997558519241921"/>
  </sheetPr>
  <dimension ref="A1:AN129"/>
  <sheetViews>
    <sheetView topLeftCell="A16" zoomScaleNormal="100" workbookViewId="0">
      <selection activeCell="A29" sqref="A29:XFD30"/>
    </sheetView>
  </sheetViews>
  <sheetFormatPr baseColWidth="10" defaultColWidth="11.5703125" defaultRowHeight="19.899999999999999" customHeight="1" x14ac:dyDescent="0.35"/>
  <cols>
    <col min="1" max="1" width="5.85546875" style="5" customWidth="1"/>
    <col min="2" max="2" width="7.5703125" style="5" customWidth="1"/>
    <col min="3" max="3" width="55.7109375" style="5" customWidth="1"/>
    <col min="4" max="5" width="12.7109375" style="23" customWidth="1"/>
    <col min="6" max="6" width="3.7109375" style="5" customWidth="1"/>
    <col min="7" max="7" width="16.85546875" style="64" customWidth="1"/>
    <col min="8" max="8" width="14.28515625" style="64" customWidth="1"/>
    <col min="9" max="9" width="3.7109375" customWidth="1"/>
    <col min="10" max="10" width="16.85546875" style="64" customWidth="1"/>
    <col min="11" max="11" width="14.28515625" style="64" customWidth="1"/>
    <col min="12" max="12" width="3.7109375" customWidth="1"/>
    <col min="13" max="13" width="16.42578125" style="161" customWidth="1"/>
    <col min="14" max="14" width="3.7109375" customWidth="1"/>
    <col min="15" max="15" width="16.42578125" style="161" customWidth="1"/>
    <col min="16" max="16" width="3.7109375" customWidth="1"/>
    <col min="17" max="17" width="16.42578125" style="161" customWidth="1"/>
    <col min="18" max="18" width="3.7109375" customWidth="1"/>
    <col min="19" max="19" width="16.42578125" style="161" customWidth="1"/>
    <col min="20" max="20" width="3.7109375" customWidth="1"/>
    <col min="21" max="21" width="15" style="161" customWidth="1"/>
    <col min="22" max="22" width="3.7109375" customWidth="1"/>
    <col min="23" max="23" width="15" style="161" customWidth="1"/>
    <col min="24" max="24" width="3.7109375" customWidth="1"/>
    <col min="25" max="25" width="15" style="146" customWidth="1"/>
    <col min="26" max="26" width="3.7109375" customWidth="1"/>
    <col min="27" max="27" width="12" style="63" customWidth="1"/>
    <col min="28" max="28" width="3.7109375" customWidth="1"/>
    <col min="29" max="29" width="11.5703125" style="5" customWidth="1"/>
    <col min="30" max="31" width="11.5703125" style="5"/>
    <col min="32" max="32" width="11.5703125" style="5" customWidth="1"/>
    <col min="33" max="16384" width="11.5703125" style="5"/>
  </cols>
  <sheetData>
    <row r="1" spans="1:29" ht="19.899999999999999" customHeight="1" x14ac:dyDescent="0.35">
      <c r="C1" s="65" t="s">
        <v>209</v>
      </c>
      <c r="D1" s="35"/>
      <c r="E1" s="35"/>
      <c r="F1" s="1"/>
      <c r="G1" s="56" t="s">
        <v>181</v>
      </c>
      <c r="H1" s="56">
        <v>0.2</v>
      </c>
      <c r="I1" s="33"/>
      <c r="J1" s="61"/>
      <c r="K1" s="61"/>
      <c r="L1" s="33"/>
      <c r="M1" s="201">
        <v>45254</v>
      </c>
      <c r="N1" s="33"/>
      <c r="O1" s="201">
        <v>45228</v>
      </c>
      <c r="P1" s="33"/>
      <c r="Q1" s="194">
        <v>45225</v>
      </c>
      <c r="R1" s="33"/>
      <c r="S1" s="194">
        <v>45209</v>
      </c>
      <c r="T1" s="33"/>
      <c r="U1" s="158">
        <v>45200</v>
      </c>
      <c r="V1" s="33"/>
      <c r="W1" s="158">
        <v>45167</v>
      </c>
      <c r="X1" s="33"/>
      <c r="Y1" s="148">
        <v>45155</v>
      </c>
      <c r="Z1" s="33"/>
      <c r="AA1" s="62"/>
      <c r="AB1" s="33"/>
    </row>
    <row r="2" spans="1:29" ht="19.899999999999999" customHeight="1" thickBot="1" x14ac:dyDescent="0.4">
      <c r="A2" s="3"/>
      <c r="F2" s="1"/>
      <c r="G2" s="57" t="s">
        <v>39</v>
      </c>
      <c r="H2" s="57" t="s">
        <v>173</v>
      </c>
      <c r="I2" s="37"/>
      <c r="J2" s="57" t="s">
        <v>39</v>
      </c>
      <c r="K2" s="57" t="s">
        <v>173</v>
      </c>
      <c r="L2" s="37"/>
      <c r="M2" s="202" t="s">
        <v>409</v>
      </c>
      <c r="N2" s="37"/>
      <c r="O2" s="202" t="s">
        <v>371</v>
      </c>
      <c r="P2" s="37"/>
      <c r="Q2" s="195" t="s">
        <v>364</v>
      </c>
      <c r="R2" s="37"/>
      <c r="S2" s="195" t="s">
        <v>360</v>
      </c>
      <c r="T2" s="37"/>
      <c r="U2" s="159" t="s">
        <v>174</v>
      </c>
      <c r="V2" s="37"/>
      <c r="W2" s="159" t="s">
        <v>174</v>
      </c>
      <c r="X2" s="36"/>
      <c r="Y2" s="145" t="s">
        <v>174</v>
      </c>
      <c r="Z2" s="36"/>
      <c r="AA2" s="46" t="s">
        <v>174</v>
      </c>
      <c r="AB2" s="36"/>
    </row>
    <row r="3" spans="1:29" ht="19.899999999999999" customHeight="1" thickBot="1" x14ac:dyDescent="0.4">
      <c r="C3" s="47" t="s">
        <v>332</v>
      </c>
      <c r="D3" s="11"/>
      <c r="E3" s="12"/>
      <c r="F3" s="1"/>
      <c r="G3" s="58">
        <v>1</v>
      </c>
      <c r="H3" s="59">
        <v>1</v>
      </c>
      <c r="I3" s="38"/>
      <c r="J3" s="58">
        <v>2</v>
      </c>
      <c r="K3" s="59">
        <v>1.4</v>
      </c>
      <c r="L3" s="38"/>
      <c r="M3" s="231" t="s">
        <v>411</v>
      </c>
      <c r="N3" s="38"/>
      <c r="O3" s="203"/>
      <c r="P3" s="38"/>
      <c r="Q3" s="160"/>
      <c r="R3" s="38"/>
      <c r="S3" s="160"/>
      <c r="T3" s="38"/>
      <c r="U3" s="160"/>
      <c r="V3" s="38"/>
      <c r="W3" s="160"/>
      <c r="X3" s="41"/>
      <c r="Y3" s="149">
        <v>0.25</v>
      </c>
      <c r="Z3" s="41"/>
      <c r="AA3" s="39" t="s">
        <v>176</v>
      </c>
      <c r="AB3" s="41"/>
    </row>
    <row r="4" spans="1:29" ht="19.899999999999999" customHeight="1" x14ac:dyDescent="0.35">
      <c r="C4" s="88"/>
      <c r="D4" s="83"/>
      <c r="E4" s="84"/>
      <c r="G4" s="76"/>
      <c r="H4" s="76"/>
      <c r="I4" s="77"/>
      <c r="J4" s="76"/>
      <c r="K4" s="76"/>
      <c r="L4" s="77"/>
      <c r="N4" s="77"/>
      <c r="P4" s="77"/>
      <c r="R4" s="77"/>
      <c r="T4" s="77"/>
      <c r="V4" s="77"/>
      <c r="X4" s="79"/>
      <c r="Z4" s="79"/>
      <c r="AA4" s="78"/>
      <c r="AB4" s="79"/>
    </row>
    <row r="5" spans="1:29" ht="19.899999999999999" customHeight="1" x14ac:dyDescent="0.35">
      <c r="C5" s="2" t="s">
        <v>289</v>
      </c>
      <c r="D5" s="32">
        <f t="shared" ref="D5:E22" si="0">MROUND(G5+4.7,10)</f>
        <v>610</v>
      </c>
      <c r="E5" s="89">
        <f t="shared" si="0"/>
        <v>430</v>
      </c>
      <c r="F5" s="1"/>
      <c r="G5" s="60">
        <f t="shared" ref="G5:G31" si="1">J5*$G$3</f>
        <v>609.22</v>
      </c>
      <c r="H5" s="60">
        <f t="shared" ref="H5:H31" si="2">K5*$H$3</f>
        <v>426.45400000000001</v>
      </c>
      <c r="I5" s="1"/>
      <c r="J5" s="60">
        <f t="shared" ref="J5:J31" si="3">M5*$J$3</f>
        <v>609.22</v>
      </c>
      <c r="K5" s="60">
        <f t="shared" ref="K5:K31" si="4">M5*$K$3</f>
        <v>426.45400000000001</v>
      </c>
      <c r="L5" s="33"/>
      <c r="M5" s="200">
        <v>304.61</v>
      </c>
      <c r="N5" s="33"/>
      <c r="O5" s="200">
        <v>304.61</v>
      </c>
      <c r="P5" s="33"/>
      <c r="Q5" s="163">
        <v>273.63749999999999</v>
      </c>
      <c r="R5" s="33"/>
      <c r="S5" s="163">
        <v>273.63749999999999</v>
      </c>
      <c r="T5" s="33"/>
      <c r="U5" s="163">
        <v>273.63749999999999</v>
      </c>
      <c r="V5" s="33"/>
      <c r="W5" s="163">
        <v>273.63749999999999</v>
      </c>
      <c r="X5" s="33"/>
      <c r="Y5" s="144">
        <v>273.63749999999999</v>
      </c>
      <c r="Z5" s="33"/>
      <c r="AA5" s="98">
        <v>218.91</v>
      </c>
      <c r="AB5" s="33"/>
      <c r="AC5" s="5">
        <f t="shared" ref="AC5:AC30" si="5">(M5-AA5)*100/AA5</f>
        <v>39.148508519482903</v>
      </c>
    </row>
    <row r="6" spans="1:29" ht="19.899999999999999" customHeight="1" x14ac:dyDescent="0.35">
      <c r="C6" s="2" t="s">
        <v>290</v>
      </c>
      <c r="D6" s="32">
        <f t="shared" si="0"/>
        <v>1300</v>
      </c>
      <c r="E6" s="89">
        <f t="shared" si="0"/>
        <v>910</v>
      </c>
      <c r="F6" s="1"/>
      <c r="G6" s="60">
        <f t="shared" si="1"/>
        <v>1294.3399999999999</v>
      </c>
      <c r="H6" s="60">
        <f t="shared" si="2"/>
        <v>906.0379999999999</v>
      </c>
      <c r="I6" s="1"/>
      <c r="J6" s="60">
        <f t="shared" si="3"/>
        <v>1294.3399999999999</v>
      </c>
      <c r="K6" s="60">
        <f t="shared" si="4"/>
        <v>906.0379999999999</v>
      </c>
      <c r="L6" s="33"/>
      <c r="M6" s="200">
        <v>647.16999999999996</v>
      </c>
      <c r="N6" s="33"/>
      <c r="O6" s="200">
        <v>647.16999999999996</v>
      </c>
      <c r="P6" s="33"/>
      <c r="Q6" s="163">
        <v>557.125</v>
      </c>
      <c r="R6" s="33"/>
      <c r="S6" s="163">
        <v>557.125</v>
      </c>
      <c r="T6" s="33"/>
      <c r="U6" s="163">
        <v>557.125</v>
      </c>
      <c r="V6" s="33"/>
      <c r="W6" s="163">
        <v>557.125</v>
      </c>
      <c r="X6" s="33"/>
      <c r="Y6" s="144">
        <v>557.125</v>
      </c>
      <c r="Z6" s="33"/>
      <c r="AA6" s="98">
        <v>445.7</v>
      </c>
      <c r="AB6" s="33"/>
      <c r="AC6" s="5">
        <f t="shared" si="5"/>
        <v>45.203051379851914</v>
      </c>
    </row>
    <row r="7" spans="1:29" ht="19.899999999999999" customHeight="1" x14ac:dyDescent="0.35">
      <c r="C7" s="2" t="s">
        <v>291</v>
      </c>
      <c r="D7" s="32">
        <f t="shared" si="0"/>
        <v>1970</v>
      </c>
      <c r="E7" s="89">
        <f t="shared" si="0"/>
        <v>1380</v>
      </c>
      <c r="F7" s="1"/>
      <c r="G7" s="60">
        <f t="shared" si="1"/>
        <v>1964.36</v>
      </c>
      <c r="H7" s="60">
        <f t="shared" si="2"/>
        <v>1375.0519999999999</v>
      </c>
      <c r="I7" s="1"/>
      <c r="J7" s="60">
        <f t="shared" si="3"/>
        <v>1964.36</v>
      </c>
      <c r="K7" s="60">
        <f t="shared" si="4"/>
        <v>1375.0519999999999</v>
      </c>
      <c r="L7" s="33"/>
      <c r="M7" s="200">
        <v>982.18</v>
      </c>
      <c r="N7" s="33"/>
      <c r="O7" s="200">
        <v>982.18</v>
      </c>
      <c r="P7" s="33"/>
      <c r="Q7" s="163">
        <v>882.77500000000009</v>
      </c>
      <c r="R7" s="33"/>
      <c r="S7" s="163">
        <v>882.77500000000009</v>
      </c>
      <c r="T7" s="33"/>
      <c r="U7" s="163">
        <v>882.77500000000009</v>
      </c>
      <c r="V7" s="33"/>
      <c r="W7" s="163">
        <v>882.77500000000009</v>
      </c>
      <c r="X7" s="33"/>
      <c r="Y7" s="144">
        <v>882.77500000000009</v>
      </c>
      <c r="Z7" s="33"/>
      <c r="AA7" s="98">
        <v>706.22</v>
      </c>
      <c r="AB7" s="33"/>
      <c r="AC7" s="5">
        <f t="shared" si="5"/>
        <v>39.07564215117101</v>
      </c>
    </row>
    <row r="8" spans="1:29" ht="19.899999999999999" customHeight="1" x14ac:dyDescent="0.35">
      <c r="C8" s="2" t="s">
        <v>292</v>
      </c>
      <c r="D8" s="32">
        <f t="shared" si="0"/>
        <v>3490</v>
      </c>
      <c r="E8" s="89">
        <f t="shared" si="0"/>
        <v>2440</v>
      </c>
      <c r="F8" s="1"/>
      <c r="G8" s="60">
        <f t="shared" si="1"/>
        <v>3482.36</v>
      </c>
      <c r="H8" s="60">
        <f t="shared" si="2"/>
        <v>2437.652</v>
      </c>
      <c r="I8" s="1"/>
      <c r="J8" s="60">
        <f t="shared" si="3"/>
        <v>3482.36</v>
      </c>
      <c r="K8" s="60">
        <f t="shared" si="4"/>
        <v>2437.652</v>
      </c>
      <c r="L8" s="33"/>
      <c r="M8" s="200">
        <v>1741.18</v>
      </c>
      <c r="N8" s="33"/>
      <c r="O8" s="200">
        <v>1741.18</v>
      </c>
      <c r="P8" s="33"/>
      <c r="Q8" s="163">
        <v>1387.9</v>
      </c>
      <c r="R8" s="33"/>
      <c r="S8" s="163">
        <v>1387.9</v>
      </c>
      <c r="T8" s="33"/>
      <c r="U8" s="166">
        <v>1387.9</v>
      </c>
      <c r="V8" s="33"/>
      <c r="W8" s="166">
        <v>1387.9</v>
      </c>
      <c r="X8" s="33"/>
      <c r="Y8" s="144">
        <v>1593.0875000000001</v>
      </c>
      <c r="Z8" s="33"/>
      <c r="AA8" s="98">
        <v>1274.47</v>
      </c>
      <c r="AB8" s="33"/>
      <c r="AC8" s="5">
        <f t="shared" si="5"/>
        <v>36.619928283914099</v>
      </c>
    </row>
    <row r="9" spans="1:29" ht="19.899999999999999" customHeight="1" x14ac:dyDescent="0.35">
      <c r="C9" s="2" t="s">
        <v>293</v>
      </c>
      <c r="D9" s="32">
        <f t="shared" si="0"/>
        <v>1320</v>
      </c>
      <c r="E9" s="89">
        <f t="shared" si="0"/>
        <v>920</v>
      </c>
      <c r="F9" s="1"/>
      <c r="G9" s="60">
        <f t="shared" si="1"/>
        <v>1313.04</v>
      </c>
      <c r="H9" s="60">
        <f t="shared" si="2"/>
        <v>919.12799999999993</v>
      </c>
      <c r="I9" s="1"/>
      <c r="J9" s="60">
        <f t="shared" si="3"/>
        <v>1313.04</v>
      </c>
      <c r="K9" s="60">
        <f t="shared" si="4"/>
        <v>919.12799999999993</v>
      </c>
      <c r="L9" s="33"/>
      <c r="M9" s="200">
        <v>656.52</v>
      </c>
      <c r="N9" s="33"/>
      <c r="O9" s="200">
        <v>656.52</v>
      </c>
      <c r="P9" s="33"/>
      <c r="Q9" s="163">
        <v>639.67499999999995</v>
      </c>
      <c r="R9" s="33"/>
      <c r="S9" s="163">
        <v>639.67499999999995</v>
      </c>
      <c r="T9" s="33"/>
      <c r="U9" s="163">
        <v>639.67499999999995</v>
      </c>
      <c r="V9" s="33"/>
      <c r="W9" s="163">
        <v>639.67499999999995</v>
      </c>
      <c r="X9" s="33"/>
      <c r="Y9" s="144">
        <v>639.67499999999995</v>
      </c>
      <c r="Z9" s="33"/>
      <c r="AA9" s="98">
        <v>511.74</v>
      </c>
      <c r="AB9" s="33"/>
      <c r="AC9" s="5">
        <f t="shared" si="5"/>
        <v>28.291710634306476</v>
      </c>
    </row>
    <row r="10" spans="1:29" ht="19.899999999999999" customHeight="1" x14ac:dyDescent="0.35">
      <c r="C10" s="2" t="s">
        <v>294</v>
      </c>
      <c r="D10" s="32">
        <f t="shared" si="0"/>
        <v>1890</v>
      </c>
      <c r="E10" s="89">
        <f t="shared" si="0"/>
        <v>1320</v>
      </c>
      <c r="F10" s="1"/>
      <c r="G10" s="60">
        <f t="shared" si="1"/>
        <v>1882.54</v>
      </c>
      <c r="H10" s="60">
        <f t="shared" si="2"/>
        <v>1317.7779999999998</v>
      </c>
      <c r="I10" s="1"/>
      <c r="J10" s="60">
        <f t="shared" si="3"/>
        <v>1882.54</v>
      </c>
      <c r="K10" s="60">
        <f t="shared" si="4"/>
        <v>1317.7779999999998</v>
      </c>
      <c r="L10" s="33"/>
      <c r="M10" s="200">
        <v>941.27</v>
      </c>
      <c r="N10" s="33"/>
      <c r="O10" s="200">
        <v>941.27</v>
      </c>
      <c r="P10" s="33"/>
      <c r="Q10" s="163">
        <v>917.11250000000007</v>
      </c>
      <c r="R10" s="33"/>
      <c r="S10" s="163">
        <v>917.11250000000007</v>
      </c>
      <c r="T10" s="33"/>
      <c r="U10" s="163">
        <v>917.11250000000007</v>
      </c>
      <c r="V10" s="33"/>
      <c r="W10" s="163">
        <v>917.11250000000007</v>
      </c>
      <c r="X10" s="33"/>
      <c r="Y10" s="144">
        <v>917.11250000000007</v>
      </c>
      <c r="Z10" s="33"/>
      <c r="AA10" s="98">
        <v>733.69</v>
      </c>
      <c r="AB10" s="33"/>
      <c r="AC10" s="5">
        <f t="shared" si="5"/>
        <v>28.292603143016795</v>
      </c>
    </row>
    <row r="11" spans="1:29" ht="19.899999999999999" customHeight="1" x14ac:dyDescent="0.35">
      <c r="C11" s="2" t="s">
        <v>295</v>
      </c>
      <c r="D11" s="32">
        <f t="shared" si="0"/>
        <v>3110</v>
      </c>
      <c r="E11" s="89">
        <f t="shared" si="0"/>
        <v>2180</v>
      </c>
      <c r="F11" s="1"/>
      <c r="G11" s="60">
        <f t="shared" si="1"/>
        <v>3101.34</v>
      </c>
      <c r="H11" s="60">
        <f t="shared" si="2"/>
        <v>2170.9380000000001</v>
      </c>
      <c r="I11" s="1"/>
      <c r="J11" s="60">
        <f t="shared" si="3"/>
        <v>3101.34</v>
      </c>
      <c r="K11" s="60">
        <f t="shared" si="4"/>
        <v>2170.9380000000001</v>
      </c>
      <c r="L11" s="33"/>
      <c r="M11" s="200">
        <v>1550.67</v>
      </c>
      <c r="N11" s="33"/>
      <c r="O11" s="200">
        <v>1550.67</v>
      </c>
      <c r="P11" s="33"/>
      <c r="Q11" s="163">
        <v>1510.8625000000002</v>
      </c>
      <c r="R11" s="33"/>
      <c r="S11" s="163">
        <v>1510.8625000000002</v>
      </c>
      <c r="T11" s="33"/>
      <c r="U11" s="163">
        <v>1510.8625000000002</v>
      </c>
      <c r="V11" s="33"/>
      <c r="W11" s="163">
        <v>1510.8625000000002</v>
      </c>
      <c r="X11" s="33"/>
      <c r="Y11" s="144">
        <v>1510.8625000000002</v>
      </c>
      <c r="Z11" s="33"/>
      <c r="AA11" s="98">
        <v>1208.69</v>
      </c>
      <c r="AB11" s="33"/>
      <c r="AC11" s="5">
        <f t="shared" si="5"/>
        <v>28.293441659978985</v>
      </c>
    </row>
    <row r="12" spans="1:29" ht="19.899999999999999" customHeight="1" x14ac:dyDescent="0.35">
      <c r="C12" s="2" t="s">
        <v>296</v>
      </c>
      <c r="D12" s="32">
        <f t="shared" si="0"/>
        <v>5450</v>
      </c>
      <c r="E12" s="89">
        <f t="shared" si="0"/>
        <v>3810</v>
      </c>
      <c r="F12" s="1"/>
      <c r="G12" s="60">
        <f t="shared" si="1"/>
        <v>5441.68</v>
      </c>
      <c r="H12" s="60">
        <f t="shared" si="2"/>
        <v>3809.1759999999999</v>
      </c>
      <c r="I12" s="1"/>
      <c r="J12" s="60">
        <f t="shared" si="3"/>
        <v>5441.68</v>
      </c>
      <c r="K12" s="60">
        <f t="shared" si="4"/>
        <v>3809.1759999999999</v>
      </c>
      <c r="L12" s="33"/>
      <c r="M12" s="200">
        <v>2720.84</v>
      </c>
      <c r="N12" s="33"/>
      <c r="O12" s="200">
        <v>2720.84</v>
      </c>
      <c r="P12" s="33"/>
      <c r="Q12" s="163">
        <v>2651.0124999999998</v>
      </c>
      <c r="R12" s="33"/>
      <c r="S12" s="163">
        <v>2651.0124999999998</v>
      </c>
      <c r="T12" s="33"/>
      <c r="U12" s="163">
        <v>2651.0124999999998</v>
      </c>
      <c r="V12" s="33"/>
      <c r="W12" s="163">
        <v>2651.0124999999998</v>
      </c>
      <c r="X12" s="33"/>
      <c r="Y12" s="144">
        <v>2651.0124999999998</v>
      </c>
      <c r="Z12" s="33"/>
      <c r="AA12" s="98">
        <v>2120.81</v>
      </c>
      <c r="AB12" s="33"/>
      <c r="AC12" s="5">
        <f t="shared" si="5"/>
        <v>28.292492019558576</v>
      </c>
    </row>
    <row r="13" spans="1:29" ht="19.899999999999999" customHeight="1" x14ac:dyDescent="0.35">
      <c r="C13" s="2" t="s">
        <v>297</v>
      </c>
      <c r="D13" s="32">
        <f t="shared" si="0"/>
        <v>9580</v>
      </c>
      <c r="E13" s="89">
        <f t="shared" si="0"/>
        <v>6710</v>
      </c>
      <c r="F13" s="1"/>
      <c r="G13" s="60">
        <f t="shared" si="1"/>
        <v>9577.64</v>
      </c>
      <c r="H13" s="60">
        <f t="shared" si="2"/>
        <v>6704.347999999999</v>
      </c>
      <c r="I13" s="1"/>
      <c r="J13" s="60">
        <f t="shared" si="3"/>
        <v>9577.64</v>
      </c>
      <c r="K13" s="60">
        <f t="shared" si="4"/>
        <v>6704.347999999999</v>
      </c>
      <c r="L13" s="33"/>
      <c r="M13" s="200">
        <v>4788.82</v>
      </c>
      <c r="N13" s="33"/>
      <c r="O13" s="200">
        <v>4788.82</v>
      </c>
      <c r="P13" s="33"/>
      <c r="Q13" s="163">
        <v>4515.5</v>
      </c>
      <c r="R13" s="33"/>
      <c r="S13" s="163">
        <v>4515.5</v>
      </c>
      <c r="T13" s="33"/>
      <c r="U13" s="166">
        <v>4515.5</v>
      </c>
      <c r="V13" s="33"/>
      <c r="W13" s="166">
        <v>4515.5</v>
      </c>
      <c r="X13" s="33"/>
      <c r="Y13" s="144">
        <v>4665.7</v>
      </c>
      <c r="Z13" s="33"/>
      <c r="AA13" s="98">
        <v>3732.56</v>
      </c>
      <c r="AB13" s="33"/>
      <c r="AC13" s="5">
        <f t="shared" si="5"/>
        <v>28.298540411942465</v>
      </c>
    </row>
    <row r="14" spans="1:29" ht="19.899999999999999" customHeight="1" x14ac:dyDescent="0.35">
      <c r="C14" s="2" t="s">
        <v>359</v>
      </c>
      <c r="D14" s="32">
        <f t="shared" si="0"/>
        <v>1300</v>
      </c>
      <c r="E14" s="89">
        <f t="shared" si="0"/>
        <v>910</v>
      </c>
      <c r="F14" s="1"/>
      <c r="G14" s="60">
        <f t="shared" si="1"/>
        <v>1294.48</v>
      </c>
      <c r="H14" s="60">
        <f t="shared" si="2"/>
        <v>906.13599999999997</v>
      </c>
      <c r="I14" s="1"/>
      <c r="J14" s="60">
        <f t="shared" si="3"/>
        <v>1294.48</v>
      </c>
      <c r="K14" s="60">
        <f t="shared" si="4"/>
        <v>906.13599999999997</v>
      </c>
      <c r="L14" s="33"/>
      <c r="M14" s="200">
        <v>647.24</v>
      </c>
      <c r="N14" s="33"/>
      <c r="O14" s="200">
        <v>647.24</v>
      </c>
      <c r="P14" s="33" t="s">
        <v>361</v>
      </c>
      <c r="Q14" s="163">
        <v>540</v>
      </c>
      <c r="R14" s="33" t="s">
        <v>361</v>
      </c>
      <c r="S14" s="163">
        <v>540</v>
      </c>
      <c r="T14" s="33" t="s">
        <v>361</v>
      </c>
      <c r="U14" s="166">
        <v>540</v>
      </c>
      <c r="V14" s="33"/>
      <c r="W14" s="166"/>
      <c r="X14" s="33"/>
      <c r="Y14" s="144"/>
      <c r="Z14" s="33"/>
      <c r="AA14" s="98"/>
      <c r="AB14" s="33"/>
      <c r="AC14" s="5" t="e">
        <f t="shared" si="5"/>
        <v>#DIV/0!</v>
      </c>
    </row>
    <row r="15" spans="1:29" ht="19.899999999999999" customHeight="1" x14ac:dyDescent="0.35">
      <c r="C15" s="2" t="s">
        <v>408</v>
      </c>
      <c r="D15" s="32">
        <f t="shared" si="0"/>
        <v>520</v>
      </c>
      <c r="E15" s="89">
        <f t="shared" si="0"/>
        <v>360</v>
      </c>
      <c r="F15" s="1"/>
      <c r="G15" s="60">
        <f t="shared" si="1"/>
        <v>513.02499999999998</v>
      </c>
      <c r="H15" s="60">
        <f t="shared" si="2"/>
        <v>359.11749999999995</v>
      </c>
      <c r="I15" s="1"/>
      <c r="J15" s="60">
        <f t="shared" si="3"/>
        <v>513.02499999999998</v>
      </c>
      <c r="K15" s="60">
        <f t="shared" si="4"/>
        <v>359.11749999999995</v>
      </c>
      <c r="L15" s="33"/>
      <c r="M15" s="163">
        <f>AA15*1.25</f>
        <v>256.51249999999999</v>
      </c>
      <c r="N15" s="33"/>
      <c r="O15" s="163">
        <f>AC15*1.25</f>
        <v>31.249999999999986</v>
      </c>
      <c r="P15" s="33"/>
      <c r="Q15" s="163">
        <v>256.51249999999999</v>
      </c>
      <c r="R15" s="33"/>
      <c r="S15" s="163">
        <v>256.51249999999999</v>
      </c>
      <c r="T15" s="33"/>
      <c r="U15" s="163">
        <v>256.51249999999999</v>
      </c>
      <c r="V15" s="33"/>
      <c r="W15" s="163">
        <v>256.51249999999999</v>
      </c>
      <c r="X15" s="33"/>
      <c r="Y15" s="144">
        <v>256.51249999999999</v>
      </c>
      <c r="Z15" s="33"/>
      <c r="AA15" s="98">
        <v>205.21</v>
      </c>
      <c r="AB15" s="33"/>
      <c r="AC15" s="5">
        <f t="shared" si="5"/>
        <v>24.999999999999989</v>
      </c>
    </row>
    <row r="16" spans="1:29" ht="19.899999999999999" customHeight="1" x14ac:dyDescent="0.35">
      <c r="C16" s="2" t="s">
        <v>407</v>
      </c>
      <c r="D16" s="32">
        <f t="shared" si="0"/>
        <v>1710</v>
      </c>
      <c r="E16" s="89">
        <f t="shared" si="0"/>
        <v>1200</v>
      </c>
      <c r="F16" s="1"/>
      <c r="G16" s="60">
        <f t="shared" si="1"/>
        <v>1709.76</v>
      </c>
      <c r="H16" s="60">
        <f t="shared" si="2"/>
        <v>1196.8319999999999</v>
      </c>
      <c r="I16" s="1"/>
      <c r="J16" s="60">
        <f t="shared" si="3"/>
        <v>1709.76</v>
      </c>
      <c r="K16" s="60">
        <f t="shared" si="4"/>
        <v>1196.8319999999999</v>
      </c>
      <c r="L16" s="33"/>
      <c r="M16" s="200">
        <v>854.88</v>
      </c>
      <c r="N16" s="33"/>
      <c r="O16" s="200">
        <v>854.88</v>
      </c>
      <c r="P16" s="33"/>
      <c r="Q16" s="163">
        <v>817.73750000000007</v>
      </c>
      <c r="R16" s="33"/>
      <c r="S16" s="163">
        <v>817.73750000000007</v>
      </c>
      <c r="T16" s="33"/>
      <c r="U16" s="163">
        <v>817.73750000000007</v>
      </c>
      <c r="V16" s="33"/>
      <c r="W16" s="163">
        <v>817.73750000000007</v>
      </c>
      <c r="X16" s="33"/>
      <c r="Y16" s="144">
        <v>817.73750000000007</v>
      </c>
      <c r="Z16" s="33"/>
      <c r="AA16" s="98">
        <v>654.19000000000005</v>
      </c>
      <c r="AB16" s="33"/>
      <c r="AC16" s="5">
        <f t="shared" si="5"/>
        <v>30.677631880646281</v>
      </c>
    </row>
    <row r="17" spans="1:29" ht="19.899999999999999" customHeight="1" x14ac:dyDescent="0.35">
      <c r="C17" s="2" t="s">
        <v>341</v>
      </c>
      <c r="D17" s="32">
        <f t="shared" si="0"/>
        <v>2680</v>
      </c>
      <c r="E17" s="89">
        <f t="shared" si="0"/>
        <v>1880</v>
      </c>
      <c r="F17" s="1"/>
      <c r="G17" s="60">
        <f t="shared" si="1"/>
        <v>2680</v>
      </c>
      <c r="H17" s="60">
        <f t="shared" si="2"/>
        <v>1875.9999999999998</v>
      </c>
      <c r="I17" s="1"/>
      <c r="J17" s="60">
        <f t="shared" si="3"/>
        <v>2680</v>
      </c>
      <c r="K17" s="60">
        <f t="shared" si="4"/>
        <v>1875.9999999999998</v>
      </c>
      <c r="L17" s="33"/>
      <c r="M17" s="200">
        <v>1340</v>
      </c>
      <c r="N17" s="33"/>
      <c r="O17" s="200">
        <v>1340</v>
      </c>
      <c r="P17" s="33"/>
      <c r="Q17" s="163">
        <v>1293.9750000000001</v>
      </c>
      <c r="R17" s="33"/>
      <c r="S17" s="163">
        <v>1293.9750000000001</v>
      </c>
      <c r="T17" s="33"/>
      <c r="U17" s="163">
        <v>1293.9750000000001</v>
      </c>
      <c r="V17" s="33"/>
      <c r="W17" s="163">
        <v>1293.9750000000001</v>
      </c>
      <c r="X17" s="33"/>
      <c r="Y17" s="144">
        <v>1293.9750000000001</v>
      </c>
      <c r="Z17" s="33"/>
      <c r="AA17" s="98">
        <v>1035.18</v>
      </c>
      <c r="AB17" s="33"/>
      <c r="AC17" s="5">
        <f t="shared" si="5"/>
        <v>29.446086670917126</v>
      </c>
    </row>
    <row r="18" spans="1:29" ht="19.899999999999999" customHeight="1" x14ac:dyDescent="0.35">
      <c r="C18" s="2" t="s">
        <v>375</v>
      </c>
      <c r="D18" s="32">
        <f t="shared" si="0"/>
        <v>980</v>
      </c>
      <c r="E18" s="89">
        <f t="shared" si="0"/>
        <v>690</v>
      </c>
      <c r="F18" s="1"/>
      <c r="G18" s="60">
        <f t="shared" si="1"/>
        <v>976.375</v>
      </c>
      <c r="H18" s="60">
        <f t="shared" si="2"/>
        <v>683.46249999999998</v>
      </c>
      <c r="I18" s="1"/>
      <c r="J18" s="60">
        <f t="shared" si="3"/>
        <v>976.375</v>
      </c>
      <c r="K18" s="60">
        <f t="shared" si="4"/>
        <v>683.46249999999998</v>
      </c>
      <c r="L18" s="33"/>
      <c r="M18" s="163">
        <f>AA18*1.25</f>
        <v>488.1875</v>
      </c>
      <c r="N18" s="33"/>
      <c r="O18" s="163">
        <f>AC18*1.25</f>
        <v>31.249999999999993</v>
      </c>
      <c r="P18" s="33"/>
      <c r="Q18" s="163">
        <v>488.1875</v>
      </c>
      <c r="R18" s="33"/>
      <c r="S18" s="163">
        <v>488.1875</v>
      </c>
      <c r="T18" s="33"/>
      <c r="U18" s="163">
        <v>488.1875</v>
      </c>
      <c r="V18" s="33"/>
      <c r="W18" s="163">
        <v>488.1875</v>
      </c>
      <c r="X18" s="33"/>
      <c r="Y18" s="144">
        <v>488.1875</v>
      </c>
      <c r="Z18" s="33"/>
      <c r="AA18" s="98">
        <v>390.55</v>
      </c>
      <c r="AB18" s="33"/>
      <c r="AC18" s="5">
        <f t="shared" si="5"/>
        <v>24.999999999999993</v>
      </c>
    </row>
    <row r="19" spans="1:29" ht="19.899999999999999" customHeight="1" x14ac:dyDescent="0.35">
      <c r="A19" s="5" t="s">
        <v>243</v>
      </c>
      <c r="C19" s="2" t="s">
        <v>374</v>
      </c>
      <c r="D19" s="32">
        <f t="shared" si="0"/>
        <v>1140</v>
      </c>
      <c r="E19" s="89">
        <f t="shared" si="0"/>
        <v>800</v>
      </c>
      <c r="F19" s="1"/>
      <c r="G19" s="60">
        <f t="shared" si="1"/>
        <v>1137.9000000000001</v>
      </c>
      <c r="H19" s="60">
        <f t="shared" si="2"/>
        <v>796.53</v>
      </c>
      <c r="I19" s="1"/>
      <c r="J19" s="60">
        <f t="shared" si="3"/>
        <v>1137.9000000000001</v>
      </c>
      <c r="K19" s="60">
        <f t="shared" si="4"/>
        <v>796.53</v>
      </c>
      <c r="L19" s="33"/>
      <c r="M19" s="200">
        <v>568.95000000000005</v>
      </c>
      <c r="N19" s="33"/>
      <c r="O19" s="200">
        <v>568.95000000000005</v>
      </c>
      <c r="P19" s="33"/>
      <c r="Q19" s="163">
        <v>448.125</v>
      </c>
      <c r="R19" s="33"/>
      <c r="S19" s="163">
        <v>448.125</v>
      </c>
      <c r="T19" s="33"/>
      <c r="U19" s="163">
        <v>448.125</v>
      </c>
      <c r="V19" s="33"/>
      <c r="W19" s="163">
        <v>448.125</v>
      </c>
      <c r="X19" s="33"/>
      <c r="Y19" s="144">
        <v>448.125</v>
      </c>
      <c r="Z19" s="33"/>
      <c r="AA19" s="98">
        <v>358.5</v>
      </c>
      <c r="AB19" s="33"/>
      <c r="AC19" s="5">
        <f t="shared" si="5"/>
        <v>58.702928870292894</v>
      </c>
    </row>
    <row r="20" spans="1:29" ht="19.899999999999999" customHeight="1" x14ac:dyDescent="0.35">
      <c r="A20" s="5" t="s">
        <v>243</v>
      </c>
      <c r="C20" s="2" t="s">
        <v>373</v>
      </c>
      <c r="D20" s="32">
        <f t="shared" si="0"/>
        <v>2200</v>
      </c>
      <c r="E20" s="89">
        <f t="shared" si="0"/>
        <v>1540</v>
      </c>
      <c r="F20" s="1"/>
      <c r="G20" s="60">
        <f t="shared" si="1"/>
        <v>2194</v>
      </c>
      <c r="H20" s="60">
        <f t="shared" si="2"/>
        <v>1535.8</v>
      </c>
      <c r="I20" s="1"/>
      <c r="J20" s="60">
        <f t="shared" si="3"/>
        <v>2194</v>
      </c>
      <c r="K20" s="60">
        <f t="shared" si="4"/>
        <v>1535.8</v>
      </c>
      <c r="L20" s="33"/>
      <c r="M20" s="200">
        <v>1097</v>
      </c>
      <c r="N20" s="33"/>
      <c r="O20" s="200">
        <v>1097</v>
      </c>
      <c r="P20" s="33"/>
      <c r="Q20" s="163">
        <v>863.375</v>
      </c>
      <c r="R20" s="33"/>
      <c r="S20" s="163">
        <v>863.375</v>
      </c>
      <c r="T20" s="33"/>
      <c r="U20" s="163">
        <v>863.375</v>
      </c>
      <c r="V20" s="33"/>
      <c r="W20" s="163">
        <v>863.375</v>
      </c>
      <c r="X20" s="33"/>
      <c r="Y20" s="144">
        <v>863.375</v>
      </c>
      <c r="Z20" s="33"/>
      <c r="AA20" s="98">
        <v>690.7</v>
      </c>
      <c r="AB20" s="33"/>
      <c r="AC20" s="5">
        <f t="shared" si="5"/>
        <v>58.824381062690009</v>
      </c>
    </row>
    <row r="21" spans="1:29" ht="19.899999999999999" customHeight="1" x14ac:dyDescent="0.35">
      <c r="C21" s="2" t="s">
        <v>372</v>
      </c>
      <c r="D21" s="32">
        <f>MROUND(G21+4.7,10)</f>
        <v>8540</v>
      </c>
      <c r="E21" s="89">
        <f>MROUND(H21+4.7,10)</f>
        <v>5980</v>
      </c>
      <c r="F21" s="1"/>
      <c r="G21" s="60">
        <f t="shared" si="1"/>
        <v>8534.2199999999993</v>
      </c>
      <c r="H21" s="60">
        <f t="shared" si="2"/>
        <v>5973.9539999999988</v>
      </c>
      <c r="I21" s="1"/>
      <c r="J21" s="60">
        <f t="shared" si="3"/>
        <v>8534.2199999999993</v>
      </c>
      <c r="K21" s="60">
        <f t="shared" si="4"/>
        <v>5973.9539999999988</v>
      </c>
      <c r="L21" s="33"/>
      <c r="M21" s="200">
        <v>4267.1099999999997</v>
      </c>
      <c r="N21" s="33"/>
      <c r="O21" s="200">
        <v>4267.1099999999997</v>
      </c>
      <c r="P21" s="33"/>
      <c r="Q21" s="163">
        <v>0</v>
      </c>
      <c r="R21" s="33"/>
      <c r="S21" s="163">
        <v>0</v>
      </c>
      <c r="T21" s="33"/>
      <c r="U21" s="163">
        <v>0</v>
      </c>
      <c r="V21" s="33"/>
      <c r="W21" s="163">
        <v>0</v>
      </c>
      <c r="X21" s="33"/>
      <c r="Y21" s="144">
        <v>0</v>
      </c>
      <c r="Z21" s="33"/>
      <c r="AA21" s="62"/>
      <c r="AB21" s="33"/>
      <c r="AC21" s="5" t="e">
        <f t="shared" si="5"/>
        <v>#DIV/0!</v>
      </c>
    </row>
    <row r="22" spans="1:29" ht="19.899999999999999" customHeight="1" x14ac:dyDescent="0.35">
      <c r="C22" s="2" t="s">
        <v>368</v>
      </c>
      <c r="D22" s="32">
        <f t="shared" si="0"/>
        <v>1170</v>
      </c>
      <c r="E22" s="89">
        <f t="shared" si="0"/>
        <v>820</v>
      </c>
      <c r="F22" s="1"/>
      <c r="G22" s="60">
        <f t="shared" ref="G22:G30" si="6">J22*$G$3</f>
        <v>1167.4000000000001</v>
      </c>
      <c r="H22" s="60">
        <f t="shared" ref="H22:H30" si="7">K22*$H$3</f>
        <v>817.18000000000006</v>
      </c>
      <c r="I22" s="1"/>
      <c r="J22" s="60">
        <f t="shared" si="3"/>
        <v>1167.4000000000001</v>
      </c>
      <c r="K22" s="60">
        <f t="shared" si="4"/>
        <v>817.18000000000006</v>
      </c>
      <c r="L22" s="33" t="s">
        <v>410</v>
      </c>
      <c r="M22" s="196">
        <v>583.70000000000005</v>
      </c>
      <c r="N22" s="33" t="s">
        <v>369</v>
      </c>
      <c r="O22" s="196">
        <v>449</v>
      </c>
      <c r="P22" s="33" t="s">
        <v>370</v>
      </c>
      <c r="Q22" s="196">
        <v>449</v>
      </c>
      <c r="R22" s="33" t="s">
        <v>370</v>
      </c>
      <c r="S22" s="196">
        <v>388.28253750000005</v>
      </c>
      <c r="T22" s="33"/>
      <c r="U22" s="163">
        <v>297.375</v>
      </c>
      <c r="V22" s="33"/>
      <c r="W22" s="163">
        <v>297.375</v>
      </c>
      <c r="X22" s="33"/>
      <c r="Y22" s="144">
        <v>297.375</v>
      </c>
      <c r="Z22" s="33"/>
      <c r="AA22" s="62">
        <v>237.9</v>
      </c>
      <c r="AB22" s="33"/>
      <c r="AC22" s="5">
        <f t="shared" si="5"/>
        <v>145.35519125683064</v>
      </c>
    </row>
    <row r="23" spans="1:29" ht="19.899999999999999" customHeight="1" x14ac:dyDescent="0.35">
      <c r="C23" s="2" t="s">
        <v>367</v>
      </c>
      <c r="D23" s="32">
        <f t="shared" ref="D23:E30" si="8">MROUND(G23+4.7,10)</f>
        <v>1850</v>
      </c>
      <c r="E23" s="89">
        <f t="shared" si="8"/>
        <v>1300</v>
      </c>
      <c r="F23" s="1"/>
      <c r="G23" s="60">
        <f t="shared" si="6"/>
        <v>1848.6000000000001</v>
      </c>
      <c r="H23" s="60">
        <f t="shared" si="7"/>
        <v>1294.02</v>
      </c>
      <c r="I23" s="1"/>
      <c r="J23" s="60">
        <f t="shared" si="3"/>
        <v>1848.6000000000001</v>
      </c>
      <c r="K23" s="60">
        <f t="shared" si="4"/>
        <v>1294.02</v>
      </c>
      <c r="L23" s="33" t="s">
        <v>410</v>
      </c>
      <c r="M23" s="196">
        <v>924.30000000000007</v>
      </c>
      <c r="N23" s="33" t="s">
        <v>369</v>
      </c>
      <c r="O23" s="196">
        <v>711</v>
      </c>
      <c r="P23" s="33" t="s">
        <v>370</v>
      </c>
      <c r="Q23" s="196">
        <v>711</v>
      </c>
      <c r="R23" s="33" t="s">
        <v>370</v>
      </c>
      <c r="S23" s="196">
        <v>616.94325000000003</v>
      </c>
      <c r="T23" s="33"/>
      <c r="U23" s="163">
        <v>472.5</v>
      </c>
      <c r="V23" s="33"/>
      <c r="W23" s="163">
        <v>472.5</v>
      </c>
      <c r="X23" s="33"/>
      <c r="Y23" s="144">
        <v>472.5</v>
      </c>
      <c r="Z23" s="33"/>
      <c r="AA23" s="62">
        <v>378</v>
      </c>
      <c r="AB23" s="33"/>
      <c r="AC23" s="5">
        <f t="shared" si="5"/>
        <v>144.52380952380955</v>
      </c>
    </row>
    <row r="24" spans="1:29" ht="19.899999999999999" customHeight="1" x14ac:dyDescent="0.35">
      <c r="C24" s="2" t="s">
        <v>366</v>
      </c>
      <c r="D24" s="32">
        <f>MROUND(G24+4.7,10)</f>
        <v>3480</v>
      </c>
      <c r="E24" s="89">
        <f>MROUND(H24+4.7,10)</f>
        <v>2440</v>
      </c>
      <c r="F24" s="1"/>
      <c r="G24" s="60">
        <f t="shared" si="6"/>
        <v>3476.2000000000003</v>
      </c>
      <c r="H24" s="60">
        <f t="shared" si="7"/>
        <v>2433.34</v>
      </c>
      <c r="I24" s="1"/>
      <c r="J24" s="60">
        <f>M24*$J$3</f>
        <v>3476.2000000000003</v>
      </c>
      <c r="K24" s="60">
        <f>M24*$K$3</f>
        <v>2433.34</v>
      </c>
      <c r="L24" s="33" t="s">
        <v>410</v>
      </c>
      <c r="M24" s="196">
        <v>1738.1000000000001</v>
      </c>
      <c r="N24" s="33" t="s">
        <v>369</v>
      </c>
      <c r="O24" s="196">
        <v>1337</v>
      </c>
      <c r="P24" s="33"/>
      <c r="Q24" s="196">
        <v>1337</v>
      </c>
      <c r="R24" s="33"/>
      <c r="S24" s="196"/>
      <c r="T24" s="33"/>
      <c r="U24" s="163"/>
      <c r="V24" s="33"/>
      <c r="W24" s="163"/>
      <c r="X24" s="33"/>
      <c r="Y24" s="144">
        <v>1097.5</v>
      </c>
      <c r="Z24" s="33"/>
      <c r="AA24" s="62">
        <v>878</v>
      </c>
      <c r="AB24" s="33"/>
      <c r="AC24" s="5">
        <f>(M24-AA24)*100/AA24</f>
        <v>97.961275626423713</v>
      </c>
    </row>
    <row r="25" spans="1:29" ht="19.899999999999999" customHeight="1" x14ac:dyDescent="0.35">
      <c r="C25" s="2" t="s">
        <v>365</v>
      </c>
      <c r="D25" s="32">
        <f t="shared" si="8"/>
        <v>3940</v>
      </c>
      <c r="E25" s="89">
        <f t="shared" si="8"/>
        <v>2760</v>
      </c>
      <c r="F25" s="1"/>
      <c r="G25" s="60">
        <f t="shared" si="6"/>
        <v>3936.4</v>
      </c>
      <c r="H25" s="60">
        <f t="shared" si="7"/>
        <v>2755.48</v>
      </c>
      <c r="I25" s="1"/>
      <c r="J25" s="60">
        <f t="shared" si="3"/>
        <v>3936.4</v>
      </c>
      <c r="K25" s="60">
        <f t="shared" si="4"/>
        <v>2755.48</v>
      </c>
      <c r="L25" s="33" t="s">
        <v>410</v>
      </c>
      <c r="M25" s="196">
        <v>1968.2</v>
      </c>
      <c r="N25" s="33" t="s">
        <v>369</v>
      </c>
      <c r="O25" s="196">
        <v>1514</v>
      </c>
      <c r="P25" s="33" t="s">
        <v>370</v>
      </c>
      <c r="Q25" s="196">
        <v>1514</v>
      </c>
      <c r="R25" s="33" t="s">
        <v>370</v>
      </c>
      <c r="S25" s="196">
        <v>1433.00575</v>
      </c>
      <c r="T25" s="33"/>
      <c r="U25" s="163">
        <v>1097.5</v>
      </c>
      <c r="V25" s="33"/>
      <c r="W25" s="163">
        <v>1097.5</v>
      </c>
      <c r="X25" s="33"/>
      <c r="Y25" s="144">
        <v>1097.5</v>
      </c>
      <c r="Z25" s="33"/>
      <c r="AA25" s="62">
        <v>878</v>
      </c>
      <c r="AB25" s="33"/>
      <c r="AC25" s="5">
        <f t="shared" si="5"/>
        <v>124.16856492027335</v>
      </c>
    </row>
    <row r="26" spans="1:29" ht="19.899999999999999" customHeight="1" x14ac:dyDescent="0.35">
      <c r="A26" s="5" t="s">
        <v>243</v>
      </c>
      <c r="C26" s="2" t="s">
        <v>333</v>
      </c>
      <c r="D26" s="32">
        <f t="shared" si="8"/>
        <v>760</v>
      </c>
      <c r="E26" s="89">
        <f t="shared" si="8"/>
        <v>530</v>
      </c>
      <c r="F26" s="1"/>
      <c r="G26" s="60">
        <f t="shared" si="6"/>
        <v>756.86</v>
      </c>
      <c r="H26" s="60">
        <f t="shared" si="7"/>
        <v>529.80200000000002</v>
      </c>
      <c r="I26" s="1"/>
      <c r="J26" s="60">
        <f t="shared" si="3"/>
        <v>756.86</v>
      </c>
      <c r="K26" s="60">
        <f t="shared" si="4"/>
        <v>529.80200000000002</v>
      </c>
      <c r="L26" s="33"/>
      <c r="M26" s="200">
        <v>378.43</v>
      </c>
      <c r="N26" s="33"/>
      <c r="O26" s="200">
        <v>378.43</v>
      </c>
      <c r="P26" s="33"/>
      <c r="Q26" s="163">
        <v>342.77500000000003</v>
      </c>
      <c r="R26" s="33"/>
      <c r="S26" s="163">
        <v>342.77500000000003</v>
      </c>
      <c r="T26" s="33"/>
      <c r="U26" s="163">
        <v>342.77500000000003</v>
      </c>
      <c r="V26" s="33"/>
      <c r="W26" s="163">
        <v>342.77500000000003</v>
      </c>
      <c r="X26" s="33" t="s">
        <v>243</v>
      </c>
      <c r="Y26" s="144">
        <v>342.77500000000003</v>
      </c>
      <c r="Z26" s="33" t="s">
        <v>243</v>
      </c>
      <c r="AA26" s="98">
        <v>274.22000000000003</v>
      </c>
      <c r="AB26" s="33" t="s">
        <v>243</v>
      </c>
      <c r="AC26" s="5">
        <f t="shared" si="5"/>
        <v>38.002333892495066</v>
      </c>
    </row>
    <row r="27" spans="1:29" ht="19.899999999999999" customHeight="1" x14ac:dyDescent="0.35">
      <c r="A27" s="5" t="s">
        <v>243</v>
      </c>
      <c r="C27" s="2" t="s">
        <v>334</v>
      </c>
      <c r="D27" s="32">
        <f t="shared" si="8"/>
        <v>1610</v>
      </c>
      <c r="E27" s="89">
        <f t="shared" si="8"/>
        <v>1130</v>
      </c>
      <c r="F27" s="1"/>
      <c r="G27" s="60">
        <f t="shared" si="6"/>
        <v>1602.48</v>
      </c>
      <c r="H27" s="60">
        <f t="shared" si="7"/>
        <v>1121.7359999999999</v>
      </c>
      <c r="I27" s="1"/>
      <c r="J27" s="60">
        <f t="shared" si="3"/>
        <v>1602.48</v>
      </c>
      <c r="K27" s="60">
        <f t="shared" si="4"/>
        <v>1121.7359999999999</v>
      </c>
      <c r="L27" s="33"/>
      <c r="M27" s="200">
        <v>801.24</v>
      </c>
      <c r="N27" s="33"/>
      <c r="O27" s="200">
        <v>801.24</v>
      </c>
      <c r="P27" s="33"/>
      <c r="Q27" s="163">
        <v>725.75</v>
      </c>
      <c r="R27" s="33"/>
      <c r="S27" s="163">
        <v>725.75</v>
      </c>
      <c r="T27" s="33"/>
      <c r="U27" s="163">
        <v>725.75</v>
      </c>
      <c r="V27" s="33"/>
      <c r="W27" s="163">
        <v>725.75</v>
      </c>
      <c r="X27" s="33" t="s">
        <v>202</v>
      </c>
      <c r="Y27" s="144">
        <v>725.75</v>
      </c>
      <c r="Z27" s="33" t="s">
        <v>202</v>
      </c>
      <c r="AA27" s="98">
        <v>580.6</v>
      </c>
      <c r="AB27" s="33" t="s">
        <v>202</v>
      </c>
      <c r="AC27" s="5">
        <f t="shared" si="5"/>
        <v>38.00206682741991</v>
      </c>
    </row>
    <row r="28" spans="1:29" ht="19.899999999999999" customHeight="1" x14ac:dyDescent="0.35">
      <c r="A28" s="5" t="s">
        <v>243</v>
      </c>
      <c r="C28" s="2" t="s">
        <v>199</v>
      </c>
      <c r="D28" s="32">
        <f>MROUND(G28+4.7,10)</f>
        <v>4730</v>
      </c>
      <c r="E28" s="89">
        <f>MROUND(H28+4.7,10)</f>
        <v>3310</v>
      </c>
      <c r="F28" s="1"/>
      <c r="G28" s="60">
        <f t="shared" si="6"/>
        <v>4723.82</v>
      </c>
      <c r="H28" s="60">
        <f t="shared" si="7"/>
        <v>3306.6739999999995</v>
      </c>
      <c r="I28" s="1"/>
      <c r="J28" s="60">
        <f>M28*$J$3</f>
        <v>4723.82</v>
      </c>
      <c r="K28" s="60">
        <f>M28*$K$3</f>
        <v>3306.6739999999995</v>
      </c>
      <c r="L28" s="33"/>
      <c r="M28" s="200">
        <v>2361.91</v>
      </c>
      <c r="N28" s="33"/>
      <c r="O28" s="200">
        <v>2361.91</v>
      </c>
      <c r="P28" s="33"/>
      <c r="Q28" s="163">
        <v>2139.4124999999999</v>
      </c>
      <c r="R28" s="33"/>
      <c r="S28" s="163">
        <v>2139.4124999999999</v>
      </c>
      <c r="T28" s="33"/>
      <c r="U28" s="163">
        <v>2139.4124999999999</v>
      </c>
      <c r="V28" s="33"/>
      <c r="W28" s="163">
        <v>2139.4124999999999</v>
      </c>
      <c r="X28" s="33" t="s">
        <v>235</v>
      </c>
      <c r="Y28" s="144">
        <v>2139.4124999999999</v>
      </c>
      <c r="Z28" s="33" t="s">
        <v>235</v>
      </c>
      <c r="AA28" s="98">
        <v>1711.53</v>
      </c>
      <c r="AB28" s="33" t="s">
        <v>235</v>
      </c>
      <c r="AC28" s="5">
        <f>(M28-AA28)*100/AA28</f>
        <v>37.999918201842789</v>
      </c>
    </row>
    <row r="29" spans="1:29" ht="19.899999999999999" customHeight="1" x14ac:dyDescent="0.35">
      <c r="C29" s="2" t="s">
        <v>406</v>
      </c>
      <c r="D29" s="32">
        <f>MROUND(G29+4.7,10)</f>
        <v>1810</v>
      </c>
      <c r="E29" s="89">
        <f>MROUND(H29+4.7,10)</f>
        <v>1270</v>
      </c>
      <c r="F29" s="1"/>
      <c r="G29" s="60">
        <f t="shared" si="6"/>
        <v>1808</v>
      </c>
      <c r="H29" s="60">
        <f t="shared" si="7"/>
        <v>1265.5999999999999</v>
      </c>
      <c r="I29" s="1"/>
      <c r="J29" s="60">
        <f>M29*$J$3</f>
        <v>1808</v>
      </c>
      <c r="K29" s="60">
        <f>M29*$K$3</f>
        <v>1265.5999999999999</v>
      </c>
      <c r="L29" s="33"/>
      <c r="M29" s="200">
        <v>904</v>
      </c>
      <c r="N29" s="33"/>
      <c r="O29" s="200">
        <v>904</v>
      </c>
      <c r="P29" s="33"/>
      <c r="Q29" s="163"/>
      <c r="R29" s="33"/>
      <c r="S29" s="163"/>
      <c r="T29" s="33"/>
      <c r="U29" s="163"/>
      <c r="V29" s="33"/>
      <c r="W29" s="163"/>
      <c r="X29" s="33"/>
      <c r="Y29" s="144"/>
      <c r="Z29" s="33"/>
      <c r="AA29" s="98"/>
      <c r="AB29" s="33"/>
    </row>
    <row r="30" spans="1:29" ht="19.899999999999999" customHeight="1" x14ac:dyDescent="0.35">
      <c r="C30" s="2" t="s">
        <v>405</v>
      </c>
      <c r="D30" s="32">
        <f t="shared" si="8"/>
        <v>3500</v>
      </c>
      <c r="E30" s="89">
        <f t="shared" si="8"/>
        <v>2450</v>
      </c>
      <c r="F30" s="1"/>
      <c r="G30" s="60">
        <f t="shared" si="6"/>
        <v>3500</v>
      </c>
      <c r="H30" s="60">
        <f t="shared" si="7"/>
        <v>2450</v>
      </c>
      <c r="I30" s="1"/>
      <c r="J30" s="60">
        <f t="shared" si="3"/>
        <v>3500</v>
      </c>
      <c r="K30" s="60">
        <f t="shared" si="4"/>
        <v>2450</v>
      </c>
      <c r="L30" s="33"/>
      <c r="M30" s="200">
        <v>1750</v>
      </c>
      <c r="N30" s="33"/>
      <c r="O30" s="200">
        <v>1750</v>
      </c>
      <c r="P30" s="33"/>
      <c r="Q30" s="163"/>
      <c r="R30" s="33"/>
      <c r="S30" s="163"/>
      <c r="T30" s="33"/>
      <c r="U30" s="163"/>
      <c r="V30" s="33"/>
      <c r="W30" s="163"/>
      <c r="X30" s="33" t="s">
        <v>235</v>
      </c>
      <c r="Y30" s="144">
        <v>2139.4124999999999</v>
      </c>
      <c r="Z30" s="33" t="s">
        <v>235</v>
      </c>
      <c r="AA30" s="98">
        <v>1711.53</v>
      </c>
      <c r="AB30" s="33" t="s">
        <v>235</v>
      </c>
      <c r="AC30" s="5">
        <f t="shared" si="5"/>
        <v>2.2476965054658713</v>
      </c>
    </row>
    <row r="31" spans="1:29" ht="19.899999999999999" customHeight="1" x14ac:dyDescent="0.35">
      <c r="F31" s="1"/>
      <c r="G31" s="60">
        <f t="shared" si="1"/>
        <v>0</v>
      </c>
      <c r="H31" s="60">
        <f t="shared" si="2"/>
        <v>0</v>
      </c>
      <c r="I31" s="1"/>
      <c r="J31" s="60">
        <f t="shared" si="3"/>
        <v>0</v>
      </c>
      <c r="K31" s="60">
        <f t="shared" si="4"/>
        <v>0</v>
      </c>
      <c r="L31" s="33"/>
      <c r="M31" s="163"/>
      <c r="N31" s="33"/>
      <c r="O31" s="163"/>
      <c r="P31" s="33"/>
      <c r="Q31" s="163"/>
      <c r="R31" s="33"/>
      <c r="S31" s="163"/>
      <c r="T31" s="33"/>
      <c r="U31" s="163"/>
      <c r="V31" s="33"/>
      <c r="W31" s="163"/>
      <c r="X31" s="33"/>
      <c r="Y31" s="144"/>
      <c r="Z31" s="33"/>
      <c r="AA31" s="62"/>
      <c r="AB31" s="33"/>
    </row>
    <row r="32" spans="1:29" ht="19.899999999999999" customHeight="1" x14ac:dyDescent="0.35">
      <c r="G32" s="40"/>
      <c r="H32" s="40"/>
      <c r="I32" s="5"/>
      <c r="J32" s="40"/>
      <c r="K32" s="40"/>
    </row>
    <row r="33" spans="1:40" ht="19.899999999999999" customHeight="1" x14ac:dyDescent="0.35">
      <c r="G33" s="40"/>
      <c r="H33" s="40"/>
      <c r="I33" s="5"/>
      <c r="J33" s="40"/>
      <c r="K33" s="40"/>
    </row>
    <row r="34" spans="1:40" ht="19.899999999999999" customHeight="1" x14ac:dyDescent="0.35">
      <c r="G34" s="40"/>
      <c r="H34" s="40"/>
      <c r="I34" s="5"/>
      <c r="J34" s="40"/>
      <c r="K34" s="40"/>
      <c r="M34" s="161">
        <f>(1433-1097.5)*100/1097.5</f>
        <v>30.569476082004556</v>
      </c>
      <c r="O34" s="161">
        <f>(1433-1097.5)*100/1097.5</f>
        <v>30.569476082004556</v>
      </c>
      <c r="Q34" s="161">
        <v>30.569476082004556</v>
      </c>
      <c r="S34" s="161">
        <v>30.569476082004556</v>
      </c>
    </row>
    <row r="35" spans="1:40" ht="19.899999999999999" customHeight="1" x14ac:dyDescent="0.35">
      <c r="G35" s="40"/>
      <c r="H35" s="40"/>
      <c r="I35" s="5"/>
      <c r="J35" s="40"/>
      <c r="K35" s="40"/>
    </row>
    <row r="36" spans="1:40" ht="19.899999999999999" customHeight="1" x14ac:dyDescent="0.35">
      <c r="D36" s="23">
        <v>1170</v>
      </c>
      <c r="E36" s="23">
        <v>820</v>
      </c>
      <c r="G36" s="40"/>
      <c r="H36" s="40"/>
      <c r="I36" s="5"/>
      <c r="J36" s="40"/>
      <c r="K36" s="40">
        <f>1.3*M36</f>
        <v>583.70000000000005</v>
      </c>
      <c r="M36" s="161">
        <v>449</v>
      </c>
    </row>
    <row r="37" spans="1:40" ht="19.899999999999999" customHeight="1" x14ac:dyDescent="0.35">
      <c r="D37" s="23">
        <v>1850</v>
      </c>
      <c r="E37" s="23">
        <v>1300</v>
      </c>
      <c r="G37" s="40"/>
      <c r="H37" s="40"/>
      <c r="I37" s="5"/>
      <c r="J37" s="40"/>
      <c r="K37" s="40">
        <f>1.3*M37</f>
        <v>924.30000000000007</v>
      </c>
      <c r="M37" s="161">
        <v>711</v>
      </c>
    </row>
    <row r="38" spans="1:40" customFormat="1" ht="19.899999999999999" customHeight="1" x14ac:dyDescent="0.35">
      <c r="A38" s="5"/>
      <c r="B38" s="5"/>
      <c r="C38" s="5"/>
      <c r="D38" s="23">
        <v>3480</v>
      </c>
      <c r="E38" s="23">
        <v>2440</v>
      </c>
      <c r="F38" s="5"/>
      <c r="G38" s="40"/>
      <c r="H38" s="40"/>
      <c r="I38" s="5"/>
      <c r="J38" s="40"/>
      <c r="K38" s="40">
        <f>1.3*M38</f>
        <v>1738.1000000000001</v>
      </c>
      <c r="M38" s="161">
        <v>1337</v>
      </c>
      <c r="O38" s="161"/>
      <c r="Q38" s="161"/>
      <c r="S38" s="161"/>
      <c r="U38" s="161"/>
      <c r="W38" s="161"/>
      <c r="Y38" s="146"/>
      <c r="AA38" s="63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</row>
    <row r="39" spans="1:40" customFormat="1" ht="19.899999999999999" customHeight="1" x14ac:dyDescent="0.35">
      <c r="A39" s="5"/>
      <c r="B39" s="5"/>
      <c r="C39" s="5"/>
      <c r="D39" s="23">
        <v>3940</v>
      </c>
      <c r="E39" s="23">
        <v>2760</v>
      </c>
      <c r="F39" s="5"/>
      <c r="G39" s="40"/>
      <c r="H39" s="40"/>
      <c r="I39" s="5"/>
      <c r="J39" s="40"/>
      <c r="K39" s="40">
        <f>1.3*M39</f>
        <v>1968.2</v>
      </c>
      <c r="M39" s="161">
        <v>1514</v>
      </c>
      <c r="O39" s="161"/>
      <c r="Q39" s="161"/>
      <c r="S39" s="161"/>
      <c r="U39" s="161"/>
      <c r="W39" s="161"/>
      <c r="Y39" s="146"/>
      <c r="AA39" s="63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</row>
    <row r="40" spans="1:40" customFormat="1" ht="19.899999999999999" customHeight="1" x14ac:dyDescent="0.35">
      <c r="A40" s="5"/>
      <c r="B40" s="5"/>
      <c r="C40" s="5"/>
      <c r="D40" s="23"/>
      <c r="E40" s="23"/>
      <c r="F40" s="5"/>
      <c r="G40" s="40"/>
      <c r="H40" s="40"/>
      <c r="I40" s="5"/>
      <c r="J40" s="40"/>
      <c r="K40" s="40"/>
      <c r="M40" s="161"/>
      <c r="O40" s="161"/>
      <c r="Q40" s="161"/>
      <c r="S40" s="161"/>
      <c r="U40" s="161"/>
      <c r="W40" s="161"/>
      <c r="Y40" s="146"/>
      <c r="AA40" s="63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</row>
    <row r="41" spans="1:40" customFormat="1" ht="19.899999999999999" customHeight="1" x14ac:dyDescent="0.35">
      <c r="A41" s="5"/>
      <c r="B41" s="5"/>
      <c r="C41" s="5"/>
      <c r="D41" s="23"/>
      <c r="E41" s="23"/>
      <c r="F41" s="5"/>
      <c r="G41" s="40"/>
      <c r="H41" s="40"/>
      <c r="I41" s="5"/>
      <c r="J41" s="40"/>
      <c r="K41" s="40"/>
      <c r="M41" s="161"/>
      <c r="O41" s="161"/>
      <c r="Q41" s="161"/>
      <c r="S41" s="161"/>
      <c r="U41" s="161"/>
      <c r="W41" s="161"/>
      <c r="Y41" s="146"/>
      <c r="AA41" s="63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</row>
    <row r="42" spans="1:40" customFormat="1" ht="19.899999999999999" customHeight="1" x14ac:dyDescent="0.35">
      <c r="A42" s="5"/>
      <c r="B42" s="5"/>
      <c r="C42" s="5"/>
      <c r="D42" s="23"/>
      <c r="E42" s="23"/>
      <c r="F42" s="5"/>
      <c r="G42" s="40"/>
      <c r="H42" s="40"/>
      <c r="I42" s="5"/>
      <c r="J42" s="40"/>
      <c r="K42" s="40"/>
      <c r="M42" s="161"/>
      <c r="O42" s="161"/>
      <c r="Q42" s="161"/>
      <c r="S42" s="161"/>
      <c r="U42" s="161"/>
      <c r="W42" s="161"/>
      <c r="Y42" s="146"/>
      <c r="AA42" s="63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</row>
    <row r="43" spans="1:40" customFormat="1" ht="19.899999999999999" customHeight="1" x14ac:dyDescent="0.35">
      <c r="A43" s="5"/>
      <c r="B43" s="5"/>
      <c r="C43" s="5"/>
      <c r="D43" s="23"/>
      <c r="E43" s="23"/>
      <c r="F43" s="5"/>
      <c r="G43" s="40"/>
      <c r="H43" s="40"/>
      <c r="I43" s="5"/>
      <c r="J43" s="40"/>
      <c r="K43" s="40"/>
      <c r="M43" s="161"/>
      <c r="O43" s="161"/>
      <c r="Q43" s="161"/>
      <c r="S43" s="161"/>
      <c r="U43" s="161"/>
      <c r="W43" s="161"/>
      <c r="Y43" s="146"/>
      <c r="AA43" s="63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</row>
    <row r="44" spans="1:40" customFormat="1" ht="19.899999999999999" customHeight="1" x14ac:dyDescent="0.35">
      <c r="A44" s="5"/>
      <c r="B44" s="5"/>
      <c r="C44" s="5"/>
      <c r="D44" s="23"/>
      <c r="E44" s="23"/>
      <c r="F44" s="5"/>
      <c r="G44" s="40"/>
      <c r="H44" s="40"/>
      <c r="I44" s="5"/>
      <c r="J44" s="40"/>
      <c r="K44" s="40"/>
      <c r="M44" s="161"/>
      <c r="O44" s="161"/>
      <c r="Q44" s="161"/>
      <c r="S44" s="161"/>
      <c r="U44" s="161"/>
      <c r="W44" s="161"/>
      <c r="Y44" s="146"/>
      <c r="AA44" s="63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</row>
    <row r="45" spans="1:40" customFormat="1" ht="19.899999999999999" customHeight="1" x14ac:dyDescent="0.35">
      <c r="A45" s="5"/>
      <c r="B45" s="5"/>
      <c r="C45" s="5"/>
      <c r="D45" s="23"/>
      <c r="E45" s="23"/>
      <c r="F45" s="5"/>
      <c r="G45" s="40"/>
      <c r="H45" s="40"/>
      <c r="I45" s="5"/>
      <c r="J45" s="40"/>
      <c r="K45" s="40"/>
      <c r="M45" s="161"/>
      <c r="O45" s="161"/>
      <c r="Q45" s="161"/>
      <c r="S45" s="161"/>
      <c r="U45" s="161"/>
      <c r="W45" s="161"/>
      <c r="Y45" s="146"/>
      <c r="AA45" s="63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</row>
    <row r="46" spans="1:40" customFormat="1" ht="19.899999999999999" customHeight="1" x14ac:dyDescent="0.35">
      <c r="A46" s="5"/>
      <c r="B46" s="5"/>
      <c r="C46" s="5"/>
      <c r="D46" s="23"/>
      <c r="E46" s="23"/>
      <c r="F46" s="5"/>
      <c r="G46" s="40"/>
      <c r="H46" s="40"/>
      <c r="I46" s="5"/>
      <c r="J46" s="40"/>
      <c r="K46" s="40"/>
      <c r="M46" s="161"/>
      <c r="O46" s="161"/>
      <c r="Q46" s="161"/>
      <c r="S46" s="161"/>
      <c r="U46" s="161"/>
      <c r="W46" s="161"/>
      <c r="Y46" s="146"/>
      <c r="AA46" s="63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</row>
    <row r="47" spans="1:40" customFormat="1" ht="19.899999999999999" customHeight="1" x14ac:dyDescent="0.35">
      <c r="A47" s="5"/>
      <c r="B47" s="5"/>
      <c r="C47" s="5"/>
      <c r="D47" s="23"/>
      <c r="E47" s="23"/>
      <c r="F47" s="5"/>
      <c r="G47" s="40"/>
      <c r="H47" s="40"/>
      <c r="I47" s="5"/>
      <c r="J47" s="40"/>
      <c r="K47" s="40"/>
      <c r="M47" s="161"/>
      <c r="O47" s="161"/>
      <c r="Q47" s="161"/>
      <c r="S47" s="161"/>
      <c r="U47" s="161"/>
      <c r="W47" s="161"/>
      <c r="Y47" s="146"/>
      <c r="AA47" s="63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</row>
    <row r="48" spans="1:40" customFormat="1" ht="19.899999999999999" customHeight="1" x14ac:dyDescent="0.35">
      <c r="A48" s="5"/>
      <c r="B48" s="5"/>
      <c r="C48" s="5"/>
      <c r="D48" s="23"/>
      <c r="E48" s="23"/>
      <c r="F48" s="5"/>
      <c r="G48" s="40"/>
      <c r="H48" s="40"/>
      <c r="I48" s="5"/>
      <c r="J48" s="40"/>
      <c r="K48" s="40"/>
      <c r="M48" s="161"/>
      <c r="O48" s="161"/>
      <c r="Q48" s="161"/>
      <c r="S48" s="161"/>
      <c r="U48" s="161"/>
      <c r="W48" s="161"/>
      <c r="Y48" s="146"/>
      <c r="AA48" s="63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</row>
    <row r="49" spans="1:40" customFormat="1" ht="19.899999999999999" customHeight="1" x14ac:dyDescent="0.35">
      <c r="A49" s="5"/>
      <c r="B49" s="5"/>
      <c r="C49" s="5"/>
      <c r="D49" s="23"/>
      <c r="E49" s="23"/>
      <c r="F49" s="5"/>
      <c r="G49" s="40"/>
      <c r="H49" s="40"/>
      <c r="I49" s="5"/>
      <c r="J49" s="40"/>
      <c r="K49" s="40"/>
      <c r="M49" s="161"/>
      <c r="O49" s="161"/>
      <c r="Q49" s="161"/>
      <c r="S49" s="161"/>
      <c r="U49" s="161"/>
      <c r="W49" s="161"/>
      <c r="Y49" s="146"/>
      <c r="AA49" s="63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</row>
    <row r="50" spans="1:40" customFormat="1" ht="19.899999999999999" customHeight="1" x14ac:dyDescent="0.35">
      <c r="A50" s="5"/>
      <c r="B50" s="5"/>
      <c r="C50" s="5"/>
      <c r="D50" s="23"/>
      <c r="E50" s="23"/>
      <c r="F50" s="5"/>
      <c r="G50" s="40"/>
      <c r="H50" s="40"/>
      <c r="I50" s="5"/>
      <c r="J50" s="40"/>
      <c r="K50" s="40"/>
      <c r="M50" s="161"/>
      <c r="O50" s="161"/>
      <c r="Q50" s="161"/>
      <c r="S50" s="161"/>
      <c r="U50" s="161"/>
      <c r="W50" s="161"/>
      <c r="Y50" s="146"/>
      <c r="AA50" s="63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</row>
    <row r="51" spans="1:40" customFormat="1" ht="19.899999999999999" customHeight="1" x14ac:dyDescent="0.35">
      <c r="A51" s="5"/>
      <c r="B51" s="5"/>
      <c r="C51" s="5"/>
      <c r="D51" s="23"/>
      <c r="E51" s="23"/>
      <c r="F51" s="5"/>
      <c r="G51" s="40"/>
      <c r="H51" s="40"/>
      <c r="I51" s="5"/>
      <c r="J51" s="40"/>
      <c r="K51" s="40"/>
      <c r="M51" s="161"/>
      <c r="O51" s="161"/>
      <c r="Q51" s="161"/>
      <c r="S51" s="161"/>
      <c r="U51" s="161"/>
      <c r="W51" s="161"/>
      <c r="Y51" s="146"/>
      <c r="AA51" s="63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</row>
    <row r="52" spans="1:40" customFormat="1" ht="19.899999999999999" customHeight="1" x14ac:dyDescent="0.35">
      <c r="A52" s="5"/>
      <c r="B52" s="5"/>
      <c r="C52" s="5"/>
      <c r="D52" s="23"/>
      <c r="E52" s="23"/>
      <c r="F52" s="5"/>
      <c r="G52" s="40"/>
      <c r="H52" s="40"/>
      <c r="I52" s="5"/>
      <c r="J52" s="40"/>
      <c r="K52" s="40"/>
      <c r="M52" s="161"/>
      <c r="O52" s="161"/>
      <c r="Q52" s="161"/>
      <c r="S52" s="161"/>
      <c r="U52" s="161"/>
      <c r="W52" s="161"/>
      <c r="Y52" s="146"/>
      <c r="AA52" s="63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</row>
    <row r="53" spans="1:40" customFormat="1" ht="19.899999999999999" customHeight="1" x14ac:dyDescent="0.35">
      <c r="A53" s="5"/>
      <c r="B53" s="5"/>
      <c r="C53" s="5"/>
      <c r="D53" s="23"/>
      <c r="E53" s="23"/>
      <c r="F53" s="5"/>
      <c r="G53" s="40"/>
      <c r="H53" s="40"/>
      <c r="I53" s="5"/>
      <c r="J53" s="40"/>
      <c r="K53" s="40"/>
      <c r="M53" s="161"/>
      <c r="O53" s="161"/>
      <c r="Q53" s="161"/>
      <c r="S53" s="161"/>
      <c r="U53" s="161"/>
      <c r="W53" s="161"/>
      <c r="Y53" s="146"/>
      <c r="AA53" s="63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</row>
    <row r="54" spans="1:40" customFormat="1" ht="19.899999999999999" customHeight="1" x14ac:dyDescent="0.35">
      <c r="A54" s="5"/>
      <c r="B54" s="5"/>
      <c r="C54" s="5"/>
      <c r="D54" s="23"/>
      <c r="E54" s="23"/>
      <c r="F54" s="5"/>
      <c r="G54" s="40"/>
      <c r="H54" s="40"/>
      <c r="I54" s="5"/>
      <c r="J54" s="40"/>
      <c r="K54" s="40"/>
      <c r="M54" s="161"/>
      <c r="O54" s="161"/>
      <c r="Q54" s="161"/>
      <c r="S54" s="161"/>
      <c r="U54" s="161"/>
      <c r="W54" s="161"/>
      <c r="Y54" s="146"/>
      <c r="AA54" s="63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</row>
    <row r="55" spans="1:40" customFormat="1" ht="19.899999999999999" customHeight="1" x14ac:dyDescent="0.35">
      <c r="A55" s="5"/>
      <c r="B55" s="5"/>
      <c r="C55" s="5"/>
      <c r="D55" s="23"/>
      <c r="E55" s="23"/>
      <c r="F55" s="5"/>
      <c r="G55" s="40"/>
      <c r="H55" s="40"/>
      <c r="I55" s="5"/>
      <c r="J55" s="40"/>
      <c r="K55" s="40"/>
      <c r="M55" s="161"/>
      <c r="O55" s="161"/>
      <c r="Q55" s="161"/>
      <c r="S55" s="161"/>
      <c r="U55" s="161"/>
      <c r="W55" s="161"/>
      <c r="Y55" s="146"/>
      <c r="AA55" s="63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</row>
    <row r="56" spans="1:40" customFormat="1" ht="19.899999999999999" customHeight="1" x14ac:dyDescent="0.35">
      <c r="A56" s="5"/>
      <c r="B56" s="5"/>
      <c r="C56" s="5"/>
      <c r="D56" s="23"/>
      <c r="E56" s="23"/>
      <c r="F56" s="5"/>
      <c r="G56" s="40"/>
      <c r="H56" s="40"/>
      <c r="I56" s="5"/>
      <c r="J56" s="40"/>
      <c r="K56" s="40"/>
      <c r="M56" s="161"/>
      <c r="O56" s="161"/>
      <c r="Q56" s="161"/>
      <c r="S56" s="161"/>
      <c r="U56" s="161"/>
      <c r="W56" s="161"/>
      <c r="Y56" s="146"/>
      <c r="AA56" s="63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</row>
    <row r="57" spans="1:40" customFormat="1" ht="19.899999999999999" customHeight="1" x14ac:dyDescent="0.35">
      <c r="A57" s="5"/>
      <c r="B57" s="5"/>
      <c r="C57" s="5"/>
      <c r="D57" s="23"/>
      <c r="E57" s="23"/>
      <c r="F57" s="5"/>
      <c r="G57" s="40"/>
      <c r="H57" s="40"/>
      <c r="I57" s="5"/>
      <c r="J57" s="40"/>
      <c r="K57" s="40"/>
      <c r="M57" s="161"/>
      <c r="O57" s="161"/>
      <c r="Q57" s="161"/>
      <c r="S57" s="161"/>
      <c r="U57" s="161"/>
      <c r="W57" s="161"/>
      <c r="Y57" s="146"/>
      <c r="AA57" s="63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</row>
    <row r="58" spans="1:40" customFormat="1" ht="19.899999999999999" customHeight="1" x14ac:dyDescent="0.35">
      <c r="A58" s="5"/>
      <c r="B58" s="5"/>
      <c r="C58" s="5"/>
      <c r="D58" s="23"/>
      <c r="E58" s="23"/>
      <c r="F58" s="5"/>
      <c r="G58" s="40"/>
      <c r="H58" s="40"/>
      <c r="I58" s="5"/>
      <c r="J58" s="40"/>
      <c r="K58" s="40"/>
      <c r="M58" s="161"/>
      <c r="O58" s="161"/>
      <c r="Q58" s="161"/>
      <c r="S58" s="161"/>
      <c r="U58" s="161"/>
      <c r="W58" s="161"/>
      <c r="Y58" s="146"/>
      <c r="AA58" s="63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</row>
    <row r="59" spans="1:40" customFormat="1" ht="19.899999999999999" customHeight="1" x14ac:dyDescent="0.35">
      <c r="A59" s="5"/>
      <c r="B59" s="5"/>
      <c r="C59" s="5"/>
      <c r="D59" s="23"/>
      <c r="E59" s="23"/>
      <c r="F59" s="5"/>
      <c r="G59" s="40"/>
      <c r="H59" s="40"/>
      <c r="I59" s="5"/>
      <c r="J59" s="40"/>
      <c r="K59" s="40"/>
      <c r="M59" s="161"/>
      <c r="O59" s="161"/>
      <c r="Q59" s="161"/>
      <c r="S59" s="161"/>
      <c r="U59" s="161"/>
      <c r="W59" s="161"/>
      <c r="Y59" s="146"/>
      <c r="AA59" s="63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</row>
    <row r="60" spans="1:40" customFormat="1" ht="19.899999999999999" customHeight="1" x14ac:dyDescent="0.35">
      <c r="A60" s="5"/>
      <c r="B60" s="5"/>
      <c r="C60" s="5"/>
      <c r="D60" s="23"/>
      <c r="E60" s="23"/>
      <c r="F60" s="5"/>
      <c r="G60" s="40"/>
      <c r="H60" s="40"/>
      <c r="I60" s="5"/>
      <c r="J60" s="40"/>
      <c r="K60" s="40"/>
      <c r="M60" s="161"/>
      <c r="O60" s="161"/>
      <c r="Q60" s="161"/>
      <c r="S60" s="161"/>
      <c r="U60" s="161"/>
      <c r="W60" s="161"/>
      <c r="Y60" s="146"/>
      <c r="AA60" s="63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</row>
    <row r="61" spans="1:40" customFormat="1" ht="19.899999999999999" customHeight="1" x14ac:dyDescent="0.35">
      <c r="A61" s="5"/>
      <c r="B61" s="5"/>
      <c r="C61" s="5"/>
      <c r="D61" s="23"/>
      <c r="E61" s="23"/>
      <c r="F61" s="5"/>
      <c r="G61" s="40"/>
      <c r="H61" s="40"/>
      <c r="I61" s="5"/>
      <c r="J61" s="40"/>
      <c r="K61" s="40"/>
      <c r="M61" s="161"/>
      <c r="O61" s="161"/>
      <c r="Q61" s="161"/>
      <c r="S61" s="161"/>
      <c r="U61" s="161"/>
      <c r="W61" s="161"/>
      <c r="Y61" s="146"/>
      <c r="AA61" s="63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</row>
    <row r="62" spans="1:40" customFormat="1" ht="19.899999999999999" customHeight="1" x14ac:dyDescent="0.35">
      <c r="A62" s="5"/>
      <c r="B62" s="5"/>
      <c r="C62" s="5"/>
      <c r="D62" s="23"/>
      <c r="E62" s="23"/>
      <c r="F62" s="5"/>
      <c r="G62" s="40"/>
      <c r="H62" s="40"/>
      <c r="I62" s="5"/>
      <c r="J62" s="40"/>
      <c r="K62" s="40"/>
      <c r="M62" s="161"/>
      <c r="O62" s="161"/>
      <c r="Q62" s="161"/>
      <c r="S62" s="161"/>
      <c r="U62" s="161"/>
      <c r="W62" s="161"/>
      <c r="Y62" s="146"/>
      <c r="AA62" s="63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</row>
    <row r="63" spans="1:40" customFormat="1" ht="19.899999999999999" customHeight="1" x14ac:dyDescent="0.35">
      <c r="A63" s="5"/>
      <c r="B63" s="5"/>
      <c r="C63" s="5"/>
      <c r="D63" s="23"/>
      <c r="E63" s="23"/>
      <c r="F63" s="5"/>
      <c r="G63" s="40"/>
      <c r="H63" s="40"/>
      <c r="I63" s="5"/>
      <c r="J63" s="40"/>
      <c r="K63" s="40"/>
      <c r="M63" s="161"/>
      <c r="O63" s="161"/>
      <c r="Q63" s="161"/>
      <c r="S63" s="161"/>
      <c r="U63" s="161"/>
      <c r="W63" s="161"/>
      <c r="Y63" s="146"/>
      <c r="AA63" s="63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</row>
    <row r="64" spans="1:40" customFormat="1" ht="19.899999999999999" customHeight="1" x14ac:dyDescent="0.35">
      <c r="A64" s="5"/>
      <c r="B64" s="5"/>
      <c r="C64" s="5"/>
      <c r="D64" s="23"/>
      <c r="E64" s="23"/>
      <c r="F64" s="5"/>
      <c r="G64" s="40"/>
      <c r="H64" s="40"/>
      <c r="I64" s="5"/>
      <c r="J64" s="40"/>
      <c r="K64" s="40"/>
      <c r="M64" s="161"/>
      <c r="O64" s="161"/>
      <c r="Q64" s="161"/>
      <c r="S64" s="161"/>
      <c r="U64" s="161"/>
      <c r="W64" s="161"/>
      <c r="Y64" s="146"/>
      <c r="AA64" s="63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</row>
    <row r="65" spans="1:40" customFormat="1" ht="19.899999999999999" customHeight="1" x14ac:dyDescent="0.35">
      <c r="A65" s="5"/>
      <c r="B65" s="5"/>
      <c r="C65" s="5"/>
      <c r="D65" s="23"/>
      <c r="E65" s="23"/>
      <c r="F65" s="5"/>
      <c r="G65" s="40"/>
      <c r="H65" s="40"/>
      <c r="I65" s="5"/>
      <c r="J65" s="40"/>
      <c r="K65" s="40"/>
      <c r="M65" s="161"/>
      <c r="O65" s="161"/>
      <c r="Q65" s="161"/>
      <c r="S65" s="161"/>
      <c r="U65" s="161"/>
      <c r="W65" s="161"/>
      <c r="Y65" s="146"/>
      <c r="AA65" s="63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</row>
    <row r="66" spans="1:40" customFormat="1" ht="19.899999999999999" customHeight="1" x14ac:dyDescent="0.35">
      <c r="A66" s="5"/>
      <c r="B66" s="5"/>
      <c r="C66" s="5"/>
      <c r="D66" s="23"/>
      <c r="E66" s="23"/>
      <c r="F66" s="5"/>
      <c r="G66" s="40"/>
      <c r="H66" s="40"/>
      <c r="I66" s="5"/>
      <c r="J66" s="40"/>
      <c r="K66" s="40"/>
      <c r="M66" s="161"/>
      <c r="O66" s="161"/>
      <c r="Q66" s="161"/>
      <c r="S66" s="161"/>
      <c r="U66" s="161"/>
      <c r="W66" s="161"/>
      <c r="Y66" s="146"/>
      <c r="AA66" s="63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</row>
    <row r="67" spans="1:40" customFormat="1" ht="19.899999999999999" customHeight="1" x14ac:dyDescent="0.35">
      <c r="A67" s="5"/>
      <c r="B67" s="5"/>
      <c r="C67" s="5"/>
      <c r="D67" s="23"/>
      <c r="E67" s="23"/>
      <c r="F67" s="5"/>
      <c r="G67" s="40"/>
      <c r="H67" s="40"/>
      <c r="I67" s="5"/>
      <c r="J67" s="40"/>
      <c r="K67" s="40"/>
      <c r="M67" s="161"/>
      <c r="O67" s="161"/>
      <c r="Q67" s="161"/>
      <c r="S67" s="161"/>
      <c r="U67" s="161"/>
      <c r="W67" s="161"/>
      <c r="Y67" s="146"/>
      <c r="AA67" s="63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</row>
    <row r="68" spans="1:40" customFormat="1" ht="19.899999999999999" customHeight="1" x14ac:dyDescent="0.35">
      <c r="A68" s="5"/>
      <c r="B68" s="5"/>
      <c r="C68" s="5"/>
      <c r="D68" s="23"/>
      <c r="E68" s="23"/>
      <c r="F68" s="5"/>
      <c r="G68" s="40"/>
      <c r="H68" s="40"/>
      <c r="I68" s="5"/>
      <c r="J68" s="40"/>
      <c r="K68" s="40"/>
      <c r="M68" s="161"/>
      <c r="O68" s="161"/>
      <c r="Q68" s="161"/>
      <c r="S68" s="161"/>
      <c r="U68" s="161"/>
      <c r="W68" s="161"/>
      <c r="Y68" s="146"/>
      <c r="AA68" s="63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</row>
    <row r="69" spans="1:40" customFormat="1" ht="19.899999999999999" customHeight="1" x14ac:dyDescent="0.35">
      <c r="A69" s="5"/>
      <c r="B69" s="5"/>
      <c r="C69" s="5"/>
      <c r="D69" s="23"/>
      <c r="E69" s="23"/>
      <c r="F69" s="5"/>
      <c r="G69" s="40"/>
      <c r="H69" s="40"/>
      <c r="I69" s="5"/>
      <c r="J69" s="40"/>
      <c r="K69" s="40"/>
      <c r="M69" s="161"/>
      <c r="O69" s="161"/>
      <c r="Q69" s="161"/>
      <c r="S69" s="161"/>
      <c r="U69" s="161"/>
      <c r="W69" s="161"/>
      <c r="Y69" s="146"/>
      <c r="AA69" s="63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</row>
    <row r="70" spans="1:40" customFormat="1" ht="19.899999999999999" customHeight="1" x14ac:dyDescent="0.35">
      <c r="A70" s="5"/>
      <c r="B70" s="5"/>
      <c r="C70" s="5"/>
      <c r="D70" s="23"/>
      <c r="E70" s="23"/>
      <c r="F70" s="5"/>
      <c r="G70" s="40"/>
      <c r="H70" s="40"/>
      <c r="I70" s="5"/>
      <c r="J70" s="40"/>
      <c r="K70" s="40"/>
      <c r="M70" s="161"/>
      <c r="O70" s="161"/>
      <c r="Q70" s="161"/>
      <c r="S70" s="161"/>
      <c r="U70" s="161"/>
      <c r="W70" s="161"/>
      <c r="Y70" s="146"/>
      <c r="AA70" s="63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</row>
    <row r="71" spans="1:40" customFormat="1" ht="19.899999999999999" customHeight="1" x14ac:dyDescent="0.35">
      <c r="A71" s="5"/>
      <c r="B71" s="5"/>
      <c r="C71" s="5"/>
      <c r="D71" s="23"/>
      <c r="E71" s="23"/>
      <c r="F71" s="5"/>
      <c r="G71" s="40"/>
      <c r="H71" s="40"/>
      <c r="I71" s="5"/>
      <c r="J71" s="40"/>
      <c r="K71" s="40"/>
      <c r="M71" s="161"/>
      <c r="O71" s="161"/>
      <c r="Q71" s="161"/>
      <c r="S71" s="161"/>
      <c r="U71" s="161"/>
      <c r="W71" s="161"/>
      <c r="Y71" s="146"/>
      <c r="AA71" s="63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</row>
    <row r="72" spans="1:40" customFormat="1" ht="19.899999999999999" customHeight="1" x14ac:dyDescent="0.35">
      <c r="A72" s="5"/>
      <c r="B72" s="5"/>
      <c r="C72" s="5"/>
      <c r="D72" s="23"/>
      <c r="E72" s="23"/>
      <c r="F72" s="5"/>
      <c r="G72" s="40"/>
      <c r="H72" s="40"/>
      <c r="I72" s="5"/>
      <c r="J72" s="40"/>
      <c r="K72" s="40"/>
      <c r="M72" s="161"/>
      <c r="O72" s="161"/>
      <c r="Q72" s="161"/>
      <c r="S72" s="161"/>
      <c r="U72" s="161"/>
      <c r="W72" s="161"/>
      <c r="Y72" s="146"/>
      <c r="AA72" s="63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</row>
    <row r="73" spans="1:40" customFormat="1" ht="19.899999999999999" customHeight="1" x14ac:dyDescent="0.35">
      <c r="A73" s="5"/>
      <c r="B73" s="5"/>
      <c r="C73" s="5"/>
      <c r="D73" s="23"/>
      <c r="E73" s="23"/>
      <c r="F73" s="5"/>
      <c r="G73" s="40"/>
      <c r="H73" s="40"/>
      <c r="I73" s="5"/>
      <c r="J73" s="40"/>
      <c r="K73" s="40"/>
      <c r="M73" s="161"/>
      <c r="O73" s="161"/>
      <c r="Q73" s="161"/>
      <c r="S73" s="161"/>
      <c r="U73" s="161"/>
      <c r="W73" s="161"/>
      <c r="Y73" s="146"/>
      <c r="AA73" s="63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</row>
    <row r="74" spans="1:40" customFormat="1" ht="19.899999999999999" customHeight="1" x14ac:dyDescent="0.35">
      <c r="A74" s="5"/>
      <c r="B74" s="5"/>
      <c r="C74" s="5"/>
      <c r="D74" s="23"/>
      <c r="E74" s="23"/>
      <c r="F74" s="5"/>
      <c r="G74" s="40"/>
      <c r="H74" s="40"/>
      <c r="I74" s="5"/>
      <c r="J74" s="40"/>
      <c r="K74" s="40"/>
      <c r="M74" s="161"/>
      <c r="O74" s="161"/>
      <c r="Q74" s="161"/>
      <c r="S74" s="161"/>
      <c r="U74" s="161"/>
      <c r="W74" s="161"/>
      <c r="Y74" s="146"/>
      <c r="AA74" s="63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</row>
    <row r="75" spans="1:40" customFormat="1" ht="19.899999999999999" customHeight="1" x14ac:dyDescent="0.35">
      <c r="A75" s="5"/>
      <c r="B75" s="5"/>
      <c r="C75" s="5"/>
      <c r="D75" s="23"/>
      <c r="E75" s="23"/>
      <c r="F75" s="5"/>
      <c r="G75" s="40"/>
      <c r="H75" s="40"/>
      <c r="I75" s="5"/>
      <c r="J75" s="40"/>
      <c r="K75" s="40"/>
      <c r="M75" s="161"/>
      <c r="O75" s="161"/>
      <c r="Q75" s="161"/>
      <c r="S75" s="161"/>
      <c r="U75" s="161"/>
      <c r="W75" s="161"/>
      <c r="Y75" s="146"/>
      <c r="AA75" s="63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</row>
    <row r="76" spans="1:40" customFormat="1" ht="19.899999999999999" customHeight="1" x14ac:dyDescent="0.35">
      <c r="A76" s="5"/>
      <c r="B76" s="5"/>
      <c r="C76" s="5"/>
      <c r="D76" s="23"/>
      <c r="E76" s="23"/>
      <c r="F76" s="5"/>
      <c r="G76" s="40"/>
      <c r="H76" s="40"/>
      <c r="I76" s="5"/>
      <c r="J76" s="40"/>
      <c r="K76" s="40"/>
      <c r="M76" s="161"/>
      <c r="O76" s="161"/>
      <c r="Q76" s="161"/>
      <c r="S76" s="161"/>
      <c r="U76" s="161"/>
      <c r="W76" s="161"/>
      <c r="Y76" s="146"/>
      <c r="AA76" s="63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</row>
    <row r="77" spans="1:40" customFormat="1" ht="19.899999999999999" customHeight="1" x14ac:dyDescent="0.35">
      <c r="A77" s="5"/>
      <c r="B77" s="5"/>
      <c r="C77" s="5"/>
      <c r="D77" s="23"/>
      <c r="E77" s="23"/>
      <c r="F77" s="5"/>
      <c r="G77" s="40"/>
      <c r="H77" s="40"/>
      <c r="I77" s="5"/>
      <c r="J77" s="40"/>
      <c r="K77" s="40"/>
      <c r="M77" s="161"/>
      <c r="O77" s="161"/>
      <c r="Q77" s="161"/>
      <c r="S77" s="161"/>
      <c r="U77" s="161"/>
      <c r="W77" s="161"/>
      <c r="Y77" s="146"/>
      <c r="AA77" s="63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</row>
    <row r="78" spans="1:40" customFormat="1" ht="19.899999999999999" customHeight="1" x14ac:dyDescent="0.35">
      <c r="A78" s="5"/>
      <c r="B78" s="5"/>
      <c r="C78" s="5"/>
      <c r="D78" s="23"/>
      <c r="E78" s="23"/>
      <c r="F78" s="5"/>
      <c r="G78" s="40"/>
      <c r="H78" s="40"/>
      <c r="I78" s="5"/>
      <c r="J78" s="40"/>
      <c r="K78" s="40"/>
      <c r="M78" s="161"/>
      <c r="O78" s="161"/>
      <c r="Q78" s="161"/>
      <c r="S78" s="161"/>
      <c r="U78" s="161"/>
      <c r="W78" s="161"/>
      <c r="Y78" s="146"/>
      <c r="AA78" s="63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</row>
    <row r="79" spans="1:40" customFormat="1" ht="19.899999999999999" customHeight="1" x14ac:dyDescent="0.35">
      <c r="A79" s="5"/>
      <c r="B79" s="5"/>
      <c r="C79" s="5"/>
      <c r="D79" s="23"/>
      <c r="E79" s="23"/>
      <c r="F79" s="5"/>
      <c r="G79" s="40"/>
      <c r="H79" s="40"/>
      <c r="I79" s="5"/>
      <c r="J79" s="40"/>
      <c r="K79" s="40"/>
      <c r="M79" s="161"/>
      <c r="O79" s="161"/>
      <c r="Q79" s="161"/>
      <c r="S79" s="161"/>
      <c r="U79" s="161"/>
      <c r="W79" s="161"/>
      <c r="Y79" s="146"/>
      <c r="AA79" s="63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</row>
    <row r="80" spans="1:40" customFormat="1" ht="19.899999999999999" customHeight="1" x14ac:dyDescent="0.35">
      <c r="A80" s="5"/>
      <c r="B80" s="5"/>
      <c r="C80" s="5"/>
      <c r="D80" s="23"/>
      <c r="E80" s="23"/>
      <c r="F80" s="5"/>
      <c r="G80" s="40"/>
      <c r="H80" s="40"/>
      <c r="I80" s="5"/>
      <c r="J80" s="40"/>
      <c r="K80" s="40"/>
      <c r="M80" s="161"/>
      <c r="O80" s="161"/>
      <c r="Q80" s="161"/>
      <c r="S80" s="161"/>
      <c r="U80" s="161"/>
      <c r="W80" s="161"/>
      <c r="Y80" s="146"/>
      <c r="AA80" s="63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</row>
    <row r="81" spans="1:40" customFormat="1" ht="19.899999999999999" customHeight="1" x14ac:dyDescent="0.35">
      <c r="A81" s="5"/>
      <c r="B81" s="5"/>
      <c r="C81" s="5"/>
      <c r="D81" s="23"/>
      <c r="E81" s="23"/>
      <c r="F81" s="5"/>
      <c r="G81" s="40"/>
      <c r="H81" s="40"/>
      <c r="I81" s="5"/>
      <c r="J81" s="40"/>
      <c r="K81" s="40"/>
      <c r="M81" s="161"/>
      <c r="O81" s="161"/>
      <c r="Q81" s="161"/>
      <c r="S81" s="161"/>
      <c r="U81" s="161"/>
      <c r="W81" s="161"/>
      <c r="Y81" s="146"/>
      <c r="AA81" s="63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</row>
    <row r="82" spans="1:40" customFormat="1" ht="19.899999999999999" customHeight="1" x14ac:dyDescent="0.35">
      <c r="A82" s="5"/>
      <c r="B82" s="5"/>
      <c r="C82" s="5"/>
      <c r="D82" s="23"/>
      <c r="E82" s="23"/>
      <c r="F82" s="5"/>
      <c r="G82" s="40"/>
      <c r="H82" s="40"/>
      <c r="I82" s="5"/>
      <c r="J82" s="40"/>
      <c r="K82" s="40"/>
      <c r="M82" s="161"/>
      <c r="O82" s="161"/>
      <c r="Q82" s="161"/>
      <c r="S82" s="161"/>
      <c r="U82" s="161"/>
      <c r="W82" s="161"/>
      <c r="Y82" s="146"/>
      <c r="AA82" s="63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</row>
    <row r="83" spans="1:40" customFormat="1" ht="19.899999999999999" customHeight="1" x14ac:dyDescent="0.35">
      <c r="A83" s="5"/>
      <c r="B83" s="5"/>
      <c r="C83" s="5"/>
      <c r="D83" s="23"/>
      <c r="E83" s="23"/>
      <c r="F83" s="5"/>
      <c r="G83" s="40"/>
      <c r="H83" s="40"/>
      <c r="I83" s="5"/>
      <c r="J83" s="40"/>
      <c r="K83" s="40"/>
      <c r="M83" s="161"/>
      <c r="O83" s="161"/>
      <c r="Q83" s="161"/>
      <c r="S83" s="161"/>
      <c r="U83" s="161"/>
      <c r="W83" s="161"/>
      <c r="Y83" s="146"/>
      <c r="AA83" s="63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</row>
    <row r="84" spans="1:40" customFormat="1" ht="19.899999999999999" customHeight="1" x14ac:dyDescent="0.35">
      <c r="A84" s="5"/>
      <c r="B84" s="5"/>
      <c r="C84" s="5"/>
      <c r="D84" s="23"/>
      <c r="E84" s="23"/>
      <c r="F84" s="5"/>
      <c r="G84" s="40"/>
      <c r="H84" s="40"/>
      <c r="I84" s="5"/>
      <c r="J84" s="40"/>
      <c r="K84" s="40"/>
      <c r="M84" s="161"/>
      <c r="O84" s="161"/>
      <c r="Q84" s="161"/>
      <c r="S84" s="161"/>
      <c r="U84" s="161"/>
      <c r="W84" s="161"/>
      <c r="Y84" s="146"/>
      <c r="AA84" s="63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</row>
    <row r="85" spans="1:40" customFormat="1" ht="19.899999999999999" customHeight="1" x14ac:dyDescent="0.35">
      <c r="A85" s="5"/>
      <c r="B85" s="5"/>
      <c r="C85" s="5"/>
      <c r="D85" s="23"/>
      <c r="E85" s="23"/>
      <c r="F85" s="5"/>
      <c r="G85" s="40"/>
      <c r="H85" s="40"/>
      <c r="I85" s="5"/>
      <c r="J85" s="40"/>
      <c r="K85" s="40"/>
      <c r="M85" s="161"/>
      <c r="O85" s="161"/>
      <c r="Q85" s="161"/>
      <c r="S85" s="161"/>
      <c r="U85" s="161"/>
      <c r="W85" s="161"/>
      <c r="Y85" s="146"/>
      <c r="AA85" s="63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</row>
    <row r="86" spans="1:40" customFormat="1" ht="19.899999999999999" customHeight="1" x14ac:dyDescent="0.35">
      <c r="A86" s="5"/>
      <c r="B86" s="5"/>
      <c r="C86" s="5"/>
      <c r="D86" s="23"/>
      <c r="E86" s="23"/>
      <c r="F86" s="5"/>
      <c r="G86" s="40"/>
      <c r="H86" s="40"/>
      <c r="I86" s="5"/>
      <c r="J86" s="40"/>
      <c r="K86" s="40"/>
      <c r="M86" s="161"/>
      <c r="O86" s="161"/>
      <c r="Q86" s="161"/>
      <c r="S86" s="161"/>
      <c r="U86" s="161"/>
      <c r="W86" s="161"/>
      <c r="Y86" s="146"/>
      <c r="AA86" s="63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</row>
    <row r="87" spans="1:40" customFormat="1" ht="19.899999999999999" customHeight="1" x14ac:dyDescent="0.35">
      <c r="A87" s="5"/>
      <c r="B87" s="5"/>
      <c r="C87" s="5"/>
      <c r="D87" s="23"/>
      <c r="E87" s="23"/>
      <c r="F87" s="5"/>
      <c r="G87" s="40"/>
      <c r="H87" s="40"/>
      <c r="I87" s="5"/>
      <c r="J87" s="40"/>
      <c r="K87" s="40"/>
      <c r="M87" s="161"/>
      <c r="O87" s="161"/>
      <c r="Q87" s="161"/>
      <c r="S87" s="161"/>
      <c r="U87" s="161"/>
      <c r="W87" s="161"/>
      <c r="Y87" s="146"/>
      <c r="AA87" s="63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</row>
    <row r="88" spans="1:40" customFormat="1" ht="19.899999999999999" customHeight="1" x14ac:dyDescent="0.35">
      <c r="A88" s="5"/>
      <c r="B88" s="5"/>
      <c r="C88" s="5"/>
      <c r="D88" s="23"/>
      <c r="E88" s="23"/>
      <c r="F88" s="5"/>
      <c r="G88" s="40"/>
      <c r="H88" s="40"/>
      <c r="I88" s="5"/>
      <c r="J88" s="40"/>
      <c r="K88" s="40"/>
      <c r="M88" s="161"/>
      <c r="O88" s="161"/>
      <c r="Q88" s="161"/>
      <c r="S88" s="161"/>
      <c r="U88" s="161"/>
      <c r="W88" s="161"/>
      <c r="Y88" s="146"/>
      <c r="AA88" s="63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</row>
    <row r="89" spans="1:40" customFormat="1" ht="19.899999999999999" customHeight="1" x14ac:dyDescent="0.35">
      <c r="A89" s="5"/>
      <c r="B89" s="5"/>
      <c r="C89" s="5"/>
      <c r="D89" s="23"/>
      <c r="E89" s="23"/>
      <c r="F89" s="5"/>
      <c r="G89" s="40"/>
      <c r="H89" s="40"/>
      <c r="I89" s="5"/>
      <c r="J89" s="40"/>
      <c r="K89" s="40"/>
      <c r="M89" s="161"/>
      <c r="O89" s="161"/>
      <c r="Q89" s="161"/>
      <c r="S89" s="161"/>
      <c r="U89" s="161"/>
      <c r="W89" s="161"/>
      <c r="Y89" s="146"/>
      <c r="AA89" s="63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</row>
    <row r="90" spans="1:40" customFormat="1" ht="19.899999999999999" customHeight="1" x14ac:dyDescent="0.35">
      <c r="A90" s="5"/>
      <c r="B90" s="5"/>
      <c r="C90" s="5"/>
      <c r="D90" s="23"/>
      <c r="E90" s="23"/>
      <c r="F90" s="5"/>
      <c r="G90" s="40"/>
      <c r="H90" s="40"/>
      <c r="I90" s="5"/>
      <c r="J90" s="40"/>
      <c r="K90" s="40"/>
      <c r="M90" s="161"/>
      <c r="O90" s="161"/>
      <c r="Q90" s="161"/>
      <c r="S90" s="161"/>
      <c r="U90" s="161"/>
      <c r="W90" s="161"/>
      <c r="Y90" s="146"/>
      <c r="AA90" s="63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</row>
    <row r="91" spans="1:40" customFormat="1" ht="19.899999999999999" customHeight="1" x14ac:dyDescent="0.35">
      <c r="A91" s="5"/>
      <c r="B91" s="5"/>
      <c r="C91" s="5"/>
      <c r="D91" s="23"/>
      <c r="E91" s="23"/>
      <c r="F91" s="5"/>
      <c r="G91" s="40"/>
      <c r="H91" s="40"/>
      <c r="I91" s="5"/>
      <c r="J91" s="40"/>
      <c r="K91" s="40"/>
      <c r="M91" s="161"/>
      <c r="O91" s="161"/>
      <c r="Q91" s="161"/>
      <c r="S91" s="161"/>
      <c r="U91" s="161"/>
      <c r="W91" s="161"/>
      <c r="Y91" s="146"/>
      <c r="AA91" s="63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</row>
    <row r="92" spans="1:40" customFormat="1" ht="19.899999999999999" customHeight="1" x14ac:dyDescent="0.35">
      <c r="A92" s="5"/>
      <c r="B92" s="5"/>
      <c r="C92" s="5"/>
      <c r="D92" s="23"/>
      <c r="E92" s="23"/>
      <c r="F92" s="5"/>
      <c r="G92" s="40"/>
      <c r="H92" s="40"/>
      <c r="I92" s="5"/>
      <c r="J92" s="40"/>
      <c r="K92" s="40"/>
      <c r="M92" s="161"/>
      <c r="O92" s="161"/>
      <c r="Q92" s="161"/>
      <c r="S92" s="161"/>
      <c r="U92" s="161"/>
      <c r="W92" s="161"/>
      <c r="Y92" s="146"/>
      <c r="AA92" s="63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</row>
    <row r="93" spans="1:40" customFormat="1" ht="19.899999999999999" customHeight="1" x14ac:dyDescent="0.35">
      <c r="A93" s="5"/>
      <c r="B93" s="5"/>
      <c r="C93" s="5"/>
      <c r="D93" s="23"/>
      <c r="E93" s="23"/>
      <c r="F93" s="5"/>
      <c r="G93" s="40"/>
      <c r="H93" s="40"/>
      <c r="I93" s="5"/>
      <c r="J93" s="40"/>
      <c r="K93" s="40"/>
      <c r="M93" s="161"/>
      <c r="O93" s="161"/>
      <c r="Q93" s="161"/>
      <c r="S93" s="161"/>
      <c r="U93" s="161"/>
      <c r="W93" s="161"/>
      <c r="Y93" s="146"/>
      <c r="AA93" s="63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</row>
    <row r="94" spans="1:40" customFormat="1" ht="19.899999999999999" customHeight="1" x14ac:dyDescent="0.35">
      <c r="A94" s="5"/>
      <c r="B94" s="5"/>
      <c r="C94" s="5"/>
      <c r="D94" s="23"/>
      <c r="E94" s="23"/>
      <c r="F94" s="5"/>
      <c r="G94" s="40"/>
      <c r="H94" s="40"/>
      <c r="I94" s="5"/>
      <c r="J94" s="40"/>
      <c r="K94" s="40"/>
      <c r="M94" s="161"/>
      <c r="O94" s="161"/>
      <c r="Q94" s="161"/>
      <c r="S94" s="161"/>
      <c r="U94" s="161"/>
      <c r="W94" s="161"/>
      <c r="Y94" s="146"/>
      <c r="AA94" s="63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</row>
    <row r="95" spans="1:40" customFormat="1" ht="19.899999999999999" customHeight="1" x14ac:dyDescent="0.35">
      <c r="A95" s="5"/>
      <c r="B95" s="5"/>
      <c r="C95" s="5"/>
      <c r="D95" s="23"/>
      <c r="E95" s="23"/>
      <c r="F95" s="5"/>
      <c r="G95" s="40"/>
      <c r="H95" s="40"/>
      <c r="I95" s="5"/>
      <c r="J95" s="40"/>
      <c r="K95" s="40"/>
      <c r="M95" s="161"/>
      <c r="O95" s="161"/>
      <c r="Q95" s="161"/>
      <c r="S95" s="161"/>
      <c r="U95" s="161"/>
      <c r="W95" s="161"/>
      <c r="Y95" s="146"/>
      <c r="AA95" s="63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</row>
    <row r="96" spans="1:40" customFormat="1" ht="19.899999999999999" customHeight="1" x14ac:dyDescent="0.35">
      <c r="A96" s="5"/>
      <c r="B96" s="5"/>
      <c r="C96" s="5"/>
      <c r="D96" s="23"/>
      <c r="E96" s="23"/>
      <c r="F96" s="5"/>
      <c r="G96" s="40"/>
      <c r="H96" s="40"/>
      <c r="I96" s="5"/>
      <c r="J96" s="40"/>
      <c r="K96" s="40"/>
      <c r="M96" s="161"/>
      <c r="O96" s="161"/>
      <c r="Q96" s="161"/>
      <c r="S96" s="161"/>
      <c r="U96" s="161"/>
      <c r="W96" s="161"/>
      <c r="Y96" s="146"/>
      <c r="AA96" s="63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</row>
    <row r="97" spans="1:40" customFormat="1" ht="19.899999999999999" customHeight="1" x14ac:dyDescent="0.35">
      <c r="A97" s="5"/>
      <c r="B97" s="5"/>
      <c r="C97" s="5"/>
      <c r="D97" s="23"/>
      <c r="E97" s="23"/>
      <c r="F97" s="5"/>
      <c r="G97" s="40"/>
      <c r="H97" s="40"/>
      <c r="I97" s="5"/>
      <c r="J97" s="40"/>
      <c r="K97" s="40"/>
      <c r="M97" s="161"/>
      <c r="O97" s="161"/>
      <c r="Q97" s="161"/>
      <c r="S97" s="161"/>
      <c r="U97" s="161"/>
      <c r="W97" s="161"/>
      <c r="Y97" s="146"/>
      <c r="AA97" s="63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</row>
    <row r="98" spans="1:40" customFormat="1" ht="19.899999999999999" customHeight="1" x14ac:dyDescent="0.35">
      <c r="A98" s="5"/>
      <c r="B98" s="5"/>
      <c r="C98" s="5"/>
      <c r="D98" s="23"/>
      <c r="E98" s="23"/>
      <c r="F98" s="5"/>
      <c r="G98" s="40"/>
      <c r="H98" s="40"/>
      <c r="I98" s="5"/>
      <c r="J98" s="40"/>
      <c r="K98" s="40"/>
      <c r="M98" s="161"/>
      <c r="O98" s="161"/>
      <c r="Q98" s="161"/>
      <c r="S98" s="161"/>
      <c r="U98" s="161"/>
      <c r="W98" s="161"/>
      <c r="Y98" s="146"/>
      <c r="AA98" s="63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</row>
    <row r="99" spans="1:40" customFormat="1" ht="19.899999999999999" customHeight="1" x14ac:dyDescent="0.35">
      <c r="A99" s="5"/>
      <c r="B99" s="5"/>
      <c r="C99" s="5"/>
      <c r="D99" s="23"/>
      <c r="E99" s="23"/>
      <c r="F99" s="5"/>
      <c r="G99" s="40"/>
      <c r="H99" s="40"/>
      <c r="I99" s="5"/>
      <c r="J99" s="40"/>
      <c r="K99" s="40"/>
      <c r="M99" s="161"/>
      <c r="O99" s="161"/>
      <c r="Q99" s="161"/>
      <c r="S99" s="161"/>
      <c r="U99" s="161"/>
      <c r="W99" s="161"/>
      <c r="Y99" s="146"/>
      <c r="AA99" s="63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</row>
    <row r="100" spans="1:40" customFormat="1" ht="19.899999999999999" customHeight="1" x14ac:dyDescent="0.35">
      <c r="A100" s="5"/>
      <c r="B100" s="5"/>
      <c r="C100" s="5"/>
      <c r="D100" s="23"/>
      <c r="E100" s="23"/>
      <c r="F100" s="5"/>
      <c r="G100" s="40"/>
      <c r="H100" s="40"/>
      <c r="I100" s="5"/>
      <c r="J100" s="40"/>
      <c r="K100" s="40"/>
      <c r="M100" s="161"/>
      <c r="O100" s="161"/>
      <c r="Q100" s="161"/>
      <c r="S100" s="161"/>
      <c r="U100" s="161"/>
      <c r="W100" s="161"/>
      <c r="Y100" s="146"/>
      <c r="AA100" s="63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</row>
    <row r="101" spans="1:40" customFormat="1" ht="19.899999999999999" customHeight="1" x14ac:dyDescent="0.35">
      <c r="A101" s="5"/>
      <c r="B101" s="5"/>
      <c r="C101" s="5"/>
      <c r="D101" s="23"/>
      <c r="E101" s="23"/>
      <c r="F101" s="5"/>
      <c r="G101" s="40"/>
      <c r="H101" s="40"/>
      <c r="I101" s="5"/>
      <c r="J101" s="40"/>
      <c r="K101" s="40"/>
      <c r="M101" s="161"/>
      <c r="O101" s="161"/>
      <c r="Q101" s="161"/>
      <c r="S101" s="161"/>
      <c r="U101" s="161"/>
      <c r="W101" s="161"/>
      <c r="Y101" s="146"/>
      <c r="AA101" s="63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</row>
    <row r="102" spans="1:40" customFormat="1" ht="19.899999999999999" customHeight="1" x14ac:dyDescent="0.35">
      <c r="A102" s="5"/>
      <c r="B102" s="5"/>
      <c r="C102" s="5"/>
      <c r="D102" s="23"/>
      <c r="E102" s="23"/>
      <c r="F102" s="5"/>
      <c r="G102" s="40"/>
      <c r="H102" s="40"/>
      <c r="I102" s="5"/>
      <c r="J102" s="40"/>
      <c r="K102" s="40"/>
      <c r="M102" s="161"/>
      <c r="O102" s="161"/>
      <c r="Q102" s="161"/>
      <c r="S102" s="161"/>
      <c r="U102" s="161"/>
      <c r="W102" s="161"/>
      <c r="Y102" s="146"/>
      <c r="AA102" s="63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</row>
    <row r="103" spans="1:40" customFormat="1" ht="19.899999999999999" customHeight="1" x14ac:dyDescent="0.35">
      <c r="A103" s="5"/>
      <c r="B103" s="5"/>
      <c r="C103" s="5"/>
      <c r="D103" s="23"/>
      <c r="E103" s="23"/>
      <c r="F103" s="5"/>
      <c r="G103" s="40"/>
      <c r="H103" s="40"/>
      <c r="I103" s="5"/>
      <c r="J103" s="40"/>
      <c r="K103" s="40"/>
      <c r="M103" s="161"/>
      <c r="O103" s="161"/>
      <c r="Q103" s="161"/>
      <c r="S103" s="161"/>
      <c r="U103" s="161"/>
      <c r="W103" s="161"/>
      <c r="Y103" s="146"/>
      <c r="AA103" s="63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</row>
    <row r="104" spans="1:40" customFormat="1" ht="19.899999999999999" customHeight="1" x14ac:dyDescent="0.35">
      <c r="A104" s="5"/>
      <c r="B104" s="5"/>
      <c r="C104" s="5"/>
      <c r="D104" s="23"/>
      <c r="E104" s="23"/>
      <c r="F104" s="5"/>
      <c r="G104" s="40"/>
      <c r="H104" s="40"/>
      <c r="I104" s="5"/>
      <c r="J104" s="40"/>
      <c r="K104" s="40"/>
      <c r="M104" s="161"/>
      <c r="O104" s="161"/>
      <c r="Q104" s="161"/>
      <c r="S104" s="161"/>
      <c r="U104" s="161"/>
      <c r="W104" s="161"/>
      <c r="Y104" s="146"/>
      <c r="AA104" s="63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</row>
    <row r="105" spans="1:40" customFormat="1" ht="19.899999999999999" customHeight="1" x14ac:dyDescent="0.35">
      <c r="A105" s="5"/>
      <c r="B105" s="5"/>
      <c r="C105" s="5"/>
      <c r="D105" s="23"/>
      <c r="E105" s="23"/>
      <c r="F105" s="5"/>
      <c r="G105" s="40"/>
      <c r="H105" s="40"/>
      <c r="I105" s="5"/>
      <c r="J105" s="40"/>
      <c r="K105" s="40"/>
      <c r="M105" s="161"/>
      <c r="O105" s="161"/>
      <c r="Q105" s="161"/>
      <c r="S105" s="161"/>
      <c r="U105" s="161"/>
      <c r="W105" s="161"/>
      <c r="Y105" s="146"/>
      <c r="AA105" s="63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</row>
    <row r="106" spans="1:40" customFormat="1" ht="19.899999999999999" customHeight="1" x14ac:dyDescent="0.35">
      <c r="A106" s="5"/>
      <c r="B106" s="5"/>
      <c r="C106" s="5"/>
      <c r="D106" s="23"/>
      <c r="E106" s="23"/>
      <c r="F106" s="5"/>
      <c r="G106" s="40"/>
      <c r="H106" s="40"/>
      <c r="I106" s="5"/>
      <c r="J106" s="40"/>
      <c r="K106" s="40"/>
      <c r="M106" s="161"/>
      <c r="O106" s="161"/>
      <c r="Q106" s="161"/>
      <c r="S106" s="161"/>
      <c r="U106" s="161"/>
      <c r="W106" s="161"/>
      <c r="Y106" s="146"/>
      <c r="AA106" s="63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</row>
    <row r="107" spans="1:40" customFormat="1" ht="19.899999999999999" customHeight="1" x14ac:dyDescent="0.35">
      <c r="A107" s="5"/>
      <c r="B107" s="5"/>
      <c r="C107" s="5"/>
      <c r="D107" s="23"/>
      <c r="E107" s="23"/>
      <c r="F107" s="5"/>
      <c r="G107" s="40"/>
      <c r="H107" s="40"/>
      <c r="I107" s="5"/>
      <c r="J107" s="40"/>
      <c r="K107" s="40"/>
      <c r="M107" s="161"/>
      <c r="O107" s="161"/>
      <c r="Q107" s="161"/>
      <c r="S107" s="161"/>
      <c r="U107" s="161"/>
      <c r="W107" s="161"/>
      <c r="Y107" s="146"/>
      <c r="AA107" s="63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</row>
    <row r="108" spans="1:40" customFormat="1" ht="19.899999999999999" customHeight="1" x14ac:dyDescent="0.35">
      <c r="A108" s="5"/>
      <c r="B108" s="5"/>
      <c r="C108" s="5"/>
      <c r="D108" s="23"/>
      <c r="E108" s="23"/>
      <c r="F108" s="5"/>
      <c r="G108" s="40"/>
      <c r="H108" s="40"/>
      <c r="I108" s="5"/>
      <c r="J108" s="40"/>
      <c r="K108" s="40"/>
      <c r="M108" s="161"/>
      <c r="O108" s="161"/>
      <c r="Q108" s="161"/>
      <c r="S108" s="161"/>
      <c r="U108" s="161"/>
      <c r="W108" s="161"/>
      <c r="Y108" s="146"/>
      <c r="AA108" s="63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</row>
    <row r="109" spans="1:40" customFormat="1" ht="19.899999999999999" customHeight="1" x14ac:dyDescent="0.35">
      <c r="A109" s="5"/>
      <c r="B109" s="5"/>
      <c r="C109" s="5"/>
      <c r="D109" s="23"/>
      <c r="E109" s="23"/>
      <c r="F109" s="5"/>
      <c r="G109" s="40"/>
      <c r="H109" s="40"/>
      <c r="I109" s="5"/>
      <c r="J109" s="40"/>
      <c r="K109" s="40"/>
      <c r="M109" s="161"/>
      <c r="O109" s="161"/>
      <c r="Q109" s="161"/>
      <c r="S109" s="161"/>
      <c r="U109" s="161"/>
      <c r="W109" s="161"/>
      <c r="Y109" s="146"/>
      <c r="AA109" s="63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</row>
    <row r="110" spans="1:40" customFormat="1" ht="19.899999999999999" customHeight="1" x14ac:dyDescent="0.35">
      <c r="A110" s="5"/>
      <c r="B110" s="5"/>
      <c r="C110" s="5"/>
      <c r="D110" s="23"/>
      <c r="E110" s="23"/>
      <c r="F110" s="5"/>
      <c r="G110" s="40"/>
      <c r="H110" s="40"/>
      <c r="I110" s="5"/>
      <c r="J110" s="40"/>
      <c r="K110" s="40"/>
      <c r="M110" s="161"/>
      <c r="O110" s="161"/>
      <c r="Q110" s="161"/>
      <c r="S110" s="161"/>
      <c r="U110" s="161"/>
      <c r="W110" s="161"/>
      <c r="Y110" s="146"/>
      <c r="AA110" s="63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</row>
    <row r="111" spans="1:40" customFormat="1" ht="19.899999999999999" customHeight="1" x14ac:dyDescent="0.35">
      <c r="A111" s="5"/>
      <c r="B111" s="5"/>
      <c r="C111" s="5"/>
      <c r="D111" s="23"/>
      <c r="E111" s="23"/>
      <c r="F111" s="5"/>
      <c r="G111" s="40"/>
      <c r="H111" s="40"/>
      <c r="I111" s="5"/>
      <c r="J111" s="40"/>
      <c r="K111" s="40"/>
      <c r="M111" s="161"/>
      <c r="O111" s="161"/>
      <c r="Q111" s="161"/>
      <c r="S111" s="161"/>
      <c r="U111" s="161"/>
      <c r="W111" s="161"/>
      <c r="Y111" s="146"/>
      <c r="AA111" s="63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</row>
    <row r="112" spans="1:40" customFormat="1" ht="19.899999999999999" customHeight="1" x14ac:dyDescent="0.35">
      <c r="A112" s="5"/>
      <c r="B112" s="5"/>
      <c r="C112" s="5"/>
      <c r="D112" s="23"/>
      <c r="E112" s="23"/>
      <c r="F112" s="5"/>
      <c r="G112" s="40"/>
      <c r="H112" s="40"/>
      <c r="I112" s="5"/>
      <c r="J112" s="40"/>
      <c r="K112" s="40"/>
      <c r="M112" s="161"/>
      <c r="O112" s="161"/>
      <c r="Q112" s="161"/>
      <c r="S112" s="161"/>
      <c r="U112" s="161"/>
      <c r="W112" s="161"/>
      <c r="Y112" s="146"/>
      <c r="AA112" s="63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</row>
    <row r="113" spans="1:40" customFormat="1" ht="19.899999999999999" customHeight="1" x14ac:dyDescent="0.35">
      <c r="A113" s="5"/>
      <c r="B113" s="5"/>
      <c r="C113" s="5"/>
      <c r="D113" s="23"/>
      <c r="E113" s="23"/>
      <c r="F113" s="5"/>
      <c r="G113" s="40"/>
      <c r="H113" s="40"/>
      <c r="I113" s="5"/>
      <c r="J113" s="40"/>
      <c r="K113" s="40"/>
      <c r="M113" s="161"/>
      <c r="O113" s="161"/>
      <c r="Q113" s="161"/>
      <c r="S113" s="161"/>
      <c r="U113" s="161"/>
      <c r="W113" s="161"/>
      <c r="Y113" s="146"/>
      <c r="AA113" s="63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</row>
    <row r="114" spans="1:40" customFormat="1" ht="19.899999999999999" customHeight="1" x14ac:dyDescent="0.35">
      <c r="A114" s="5"/>
      <c r="B114" s="5"/>
      <c r="C114" s="5"/>
      <c r="D114" s="23"/>
      <c r="E114" s="23"/>
      <c r="F114" s="5"/>
      <c r="G114" s="40"/>
      <c r="H114" s="40"/>
      <c r="I114" s="5"/>
      <c r="J114" s="40"/>
      <c r="K114" s="40"/>
      <c r="M114" s="161"/>
      <c r="O114" s="161"/>
      <c r="Q114" s="161"/>
      <c r="S114" s="161"/>
      <c r="U114" s="161"/>
      <c r="W114" s="161"/>
      <c r="Y114" s="146"/>
      <c r="AA114" s="63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</row>
    <row r="115" spans="1:40" customFormat="1" ht="19.899999999999999" customHeight="1" x14ac:dyDescent="0.35">
      <c r="A115" s="5"/>
      <c r="B115" s="5"/>
      <c r="C115" s="5"/>
      <c r="D115" s="23"/>
      <c r="E115" s="23"/>
      <c r="F115" s="5"/>
      <c r="G115" s="40"/>
      <c r="H115" s="40"/>
      <c r="I115" s="5"/>
      <c r="J115" s="40"/>
      <c r="K115" s="40"/>
      <c r="M115" s="161"/>
      <c r="O115" s="161"/>
      <c r="Q115" s="161"/>
      <c r="S115" s="161"/>
      <c r="U115" s="161"/>
      <c r="W115" s="161"/>
      <c r="Y115" s="146"/>
      <c r="AA115" s="63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</row>
    <row r="116" spans="1:40" customFormat="1" ht="19.899999999999999" customHeight="1" x14ac:dyDescent="0.35">
      <c r="A116" s="5"/>
      <c r="B116" s="5"/>
      <c r="C116" s="5"/>
      <c r="D116" s="23"/>
      <c r="E116" s="23"/>
      <c r="F116" s="5"/>
      <c r="G116" s="40"/>
      <c r="H116" s="40"/>
      <c r="I116" s="5"/>
      <c r="J116" s="40"/>
      <c r="K116" s="40"/>
      <c r="M116" s="161"/>
      <c r="O116" s="161"/>
      <c r="Q116" s="161"/>
      <c r="S116" s="161"/>
      <c r="U116" s="161"/>
      <c r="W116" s="161"/>
      <c r="Y116" s="146"/>
      <c r="AA116" s="63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</row>
    <row r="117" spans="1:40" customFormat="1" ht="19.899999999999999" customHeight="1" x14ac:dyDescent="0.35">
      <c r="A117" s="5"/>
      <c r="B117" s="5"/>
      <c r="C117" s="5"/>
      <c r="D117" s="23"/>
      <c r="E117" s="23"/>
      <c r="F117" s="5"/>
      <c r="G117" s="40"/>
      <c r="H117" s="40"/>
      <c r="I117" s="5"/>
      <c r="J117" s="40"/>
      <c r="K117" s="40"/>
      <c r="M117" s="161"/>
      <c r="O117" s="161"/>
      <c r="Q117" s="161"/>
      <c r="S117" s="161"/>
      <c r="U117" s="161"/>
      <c r="W117" s="161"/>
      <c r="Y117" s="146"/>
      <c r="AA117" s="63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</row>
    <row r="118" spans="1:40" customFormat="1" ht="19.899999999999999" customHeight="1" x14ac:dyDescent="0.35">
      <c r="A118" s="5"/>
      <c r="B118" s="5"/>
      <c r="C118" s="5"/>
      <c r="D118" s="23"/>
      <c r="E118" s="23"/>
      <c r="F118" s="5"/>
      <c r="G118" s="40"/>
      <c r="H118" s="40"/>
      <c r="I118" s="5"/>
      <c r="J118" s="40"/>
      <c r="K118" s="40"/>
      <c r="M118" s="161"/>
      <c r="O118" s="161"/>
      <c r="Q118" s="161"/>
      <c r="S118" s="161"/>
      <c r="U118" s="161"/>
      <c r="W118" s="161"/>
      <c r="Y118" s="146"/>
      <c r="AA118" s="63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</row>
    <row r="119" spans="1:40" customFormat="1" ht="19.899999999999999" customHeight="1" x14ac:dyDescent="0.35">
      <c r="A119" s="5"/>
      <c r="B119" s="5"/>
      <c r="C119" s="5"/>
      <c r="D119" s="23"/>
      <c r="E119" s="23"/>
      <c r="F119" s="5"/>
      <c r="G119" s="40"/>
      <c r="H119" s="40"/>
      <c r="I119" s="5"/>
      <c r="J119" s="40"/>
      <c r="K119" s="40"/>
      <c r="M119" s="161"/>
      <c r="O119" s="161"/>
      <c r="Q119" s="161"/>
      <c r="S119" s="161"/>
      <c r="U119" s="161"/>
      <c r="W119" s="161"/>
      <c r="Y119" s="146"/>
      <c r="AA119" s="63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</row>
    <row r="120" spans="1:40" customFormat="1" ht="19.899999999999999" customHeight="1" x14ac:dyDescent="0.35">
      <c r="A120" s="5"/>
      <c r="B120" s="5"/>
      <c r="C120" s="5"/>
      <c r="D120" s="23"/>
      <c r="E120" s="23"/>
      <c r="F120" s="5"/>
      <c r="G120" s="40"/>
      <c r="H120" s="40"/>
      <c r="I120" s="5"/>
      <c r="J120" s="40"/>
      <c r="K120" s="40"/>
      <c r="M120" s="161"/>
      <c r="O120" s="161"/>
      <c r="Q120" s="161"/>
      <c r="S120" s="161"/>
      <c r="U120" s="161"/>
      <c r="W120" s="161"/>
      <c r="Y120" s="146"/>
      <c r="AA120" s="63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</row>
    <row r="121" spans="1:40" customFormat="1" ht="19.899999999999999" customHeight="1" x14ac:dyDescent="0.35">
      <c r="A121" s="5"/>
      <c r="B121" s="5"/>
      <c r="C121" s="5"/>
      <c r="D121" s="23"/>
      <c r="E121" s="23"/>
      <c r="F121" s="5"/>
      <c r="G121" s="40"/>
      <c r="H121" s="40"/>
      <c r="I121" s="5"/>
      <c r="J121" s="40"/>
      <c r="K121" s="40"/>
      <c r="M121" s="161"/>
      <c r="O121" s="161"/>
      <c r="Q121" s="161"/>
      <c r="S121" s="161"/>
      <c r="U121" s="161"/>
      <c r="W121" s="161"/>
      <c r="Y121" s="146"/>
      <c r="AA121" s="63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</row>
    <row r="122" spans="1:40" customFormat="1" ht="19.899999999999999" customHeight="1" x14ac:dyDescent="0.35">
      <c r="A122" s="5"/>
      <c r="B122" s="5"/>
      <c r="C122" s="5"/>
      <c r="D122" s="23"/>
      <c r="E122" s="23"/>
      <c r="F122" s="5"/>
      <c r="G122" s="40"/>
      <c r="H122" s="40"/>
      <c r="I122" s="5"/>
      <c r="J122" s="40"/>
      <c r="K122" s="40"/>
      <c r="M122" s="161"/>
      <c r="O122" s="161"/>
      <c r="Q122" s="161"/>
      <c r="S122" s="161"/>
      <c r="U122" s="161"/>
      <c r="W122" s="161"/>
      <c r="Y122" s="146"/>
      <c r="AA122" s="63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</row>
    <row r="123" spans="1:40" customFormat="1" ht="19.899999999999999" customHeight="1" x14ac:dyDescent="0.35">
      <c r="A123" s="5"/>
      <c r="B123" s="5"/>
      <c r="C123" s="5"/>
      <c r="D123" s="23"/>
      <c r="E123" s="23"/>
      <c r="F123" s="5"/>
      <c r="G123" s="40"/>
      <c r="H123" s="40"/>
      <c r="I123" s="5"/>
      <c r="J123" s="40"/>
      <c r="K123" s="40"/>
      <c r="M123" s="161"/>
      <c r="O123" s="161"/>
      <c r="Q123" s="161"/>
      <c r="S123" s="161"/>
      <c r="U123" s="161"/>
      <c r="W123" s="161"/>
      <c r="Y123" s="146"/>
      <c r="AA123" s="63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</row>
    <row r="124" spans="1:40" customFormat="1" ht="19.899999999999999" customHeight="1" x14ac:dyDescent="0.35">
      <c r="A124" s="5"/>
      <c r="B124" s="5"/>
      <c r="C124" s="5"/>
      <c r="D124" s="23"/>
      <c r="E124" s="23"/>
      <c r="F124" s="5"/>
      <c r="G124" s="40"/>
      <c r="H124" s="40"/>
      <c r="I124" s="5"/>
      <c r="J124" s="40"/>
      <c r="K124" s="40"/>
      <c r="M124" s="161"/>
      <c r="O124" s="161"/>
      <c r="Q124" s="161"/>
      <c r="S124" s="161"/>
      <c r="U124" s="161"/>
      <c r="W124" s="161"/>
      <c r="Y124" s="146"/>
      <c r="AA124" s="63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</row>
    <row r="125" spans="1:40" customFormat="1" ht="19.899999999999999" customHeight="1" x14ac:dyDescent="0.35">
      <c r="A125" s="5"/>
      <c r="B125" s="5"/>
      <c r="C125" s="5"/>
      <c r="D125" s="23"/>
      <c r="E125" s="23"/>
      <c r="F125" s="5"/>
      <c r="G125" s="40"/>
      <c r="H125" s="40"/>
      <c r="I125" s="5"/>
      <c r="J125" s="40"/>
      <c r="K125" s="40"/>
      <c r="M125" s="161"/>
      <c r="O125" s="161"/>
      <c r="Q125" s="161"/>
      <c r="S125" s="161"/>
      <c r="U125" s="161"/>
      <c r="W125" s="161"/>
      <c r="Y125" s="146"/>
      <c r="AA125" s="63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</row>
    <row r="126" spans="1:40" customFormat="1" ht="19.899999999999999" customHeight="1" x14ac:dyDescent="0.35">
      <c r="A126" s="5"/>
      <c r="B126" s="5"/>
      <c r="C126" s="5"/>
      <c r="D126" s="23"/>
      <c r="E126" s="23"/>
      <c r="F126" s="5"/>
      <c r="G126" s="40"/>
      <c r="H126" s="40"/>
      <c r="I126" s="5"/>
      <c r="J126" s="40"/>
      <c r="K126" s="40"/>
      <c r="M126" s="161"/>
      <c r="O126" s="161"/>
      <c r="Q126" s="161"/>
      <c r="S126" s="161"/>
      <c r="U126" s="161"/>
      <c r="W126" s="161"/>
      <c r="Y126" s="146"/>
      <c r="AA126" s="63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</row>
    <row r="127" spans="1:40" customFormat="1" ht="19.899999999999999" customHeight="1" x14ac:dyDescent="0.35">
      <c r="A127" s="5"/>
      <c r="B127" s="5"/>
      <c r="C127" s="5"/>
      <c r="D127" s="23"/>
      <c r="E127" s="23"/>
      <c r="F127" s="5"/>
      <c r="G127" s="40"/>
      <c r="H127" s="40"/>
      <c r="I127" s="5"/>
      <c r="J127" s="40"/>
      <c r="K127" s="40"/>
      <c r="M127" s="161"/>
      <c r="O127" s="161"/>
      <c r="Q127" s="161"/>
      <c r="S127" s="161"/>
      <c r="U127" s="161"/>
      <c r="W127" s="161"/>
      <c r="Y127" s="146"/>
      <c r="AA127" s="63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</row>
    <row r="128" spans="1:40" customFormat="1" ht="19.899999999999999" customHeight="1" x14ac:dyDescent="0.35">
      <c r="A128" s="5"/>
      <c r="B128" s="5"/>
      <c r="C128" s="5"/>
      <c r="D128" s="23"/>
      <c r="E128" s="23"/>
      <c r="F128" s="5"/>
      <c r="G128" s="40"/>
      <c r="H128" s="40"/>
      <c r="I128" s="5"/>
      <c r="J128" s="40"/>
      <c r="K128" s="40"/>
      <c r="M128" s="161"/>
      <c r="O128" s="161"/>
      <c r="Q128" s="161"/>
      <c r="S128" s="161"/>
      <c r="U128" s="161"/>
      <c r="W128" s="161"/>
      <c r="Y128" s="146"/>
      <c r="AA128" s="63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</row>
    <row r="129" spans="1:40" customFormat="1" ht="19.899999999999999" customHeight="1" x14ac:dyDescent="0.35">
      <c r="A129" s="5"/>
      <c r="B129" s="5"/>
      <c r="C129" s="5"/>
      <c r="D129" s="23"/>
      <c r="E129" s="23"/>
      <c r="F129" s="5"/>
      <c r="G129" s="40"/>
      <c r="H129" s="40"/>
      <c r="I129" s="5"/>
      <c r="J129" s="40"/>
      <c r="K129" s="40"/>
      <c r="M129" s="161"/>
      <c r="O129" s="161"/>
      <c r="Q129" s="161"/>
      <c r="S129" s="161"/>
      <c r="U129" s="161"/>
      <c r="W129" s="161"/>
      <c r="Y129" s="146"/>
      <c r="AA129" s="63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</row>
  </sheetData>
  <printOptions horizontalCentered="1"/>
  <pageMargins left="0.70866141732283472" right="0.51181102362204722" top="0.55118110236220474" bottom="0.55118110236220474" header="0.31496062992125984" footer="0.31496062992125984"/>
  <pageSetup paperSize="9" orientation="portrait" verticalDpi="4294967293" r:id="rId1"/>
  <headerFooter>
    <oddHeader>&amp;LQUÍMICOS&amp;R"El Origen"</oddHeader>
    <oddFooter>&amp;R&amp;D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5" tint="0.39997558519241921"/>
  </sheetPr>
  <dimension ref="A1:AP129"/>
  <sheetViews>
    <sheetView topLeftCell="A13" zoomScaleNormal="100" workbookViewId="0">
      <selection activeCell="M22" sqref="M22:M25"/>
    </sheetView>
  </sheetViews>
  <sheetFormatPr baseColWidth="10" defaultColWidth="11.5703125" defaultRowHeight="19.899999999999999" customHeight="1" x14ac:dyDescent="0.35"/>
  <cols>
    <col min="1" max="1" width="5.85546875" style="5" customWidth="1"/>
    <col min="2" max="2" width="7.5703125" style="5" customWidth="1"/>
    <col min="3" max="3" width="55.7109375" style="5" customWidth="1"/>
    <col min="4" max="5" width="12.7109375" style="23" customWidth="1"/>
    <col min="6" max="6" width="3.7109375" style="5" customWidth="1"/>
    <col min="7" max="7" width="16.85546875" style="64" hidden="1" customWidth="1"/>
    <col min="8" max="8" width="14.28515625" style="64" hidden="1" customWidth="1"/>
    <col min="9" max="9" width="3.7109375" hidden="1" customWidth="1"/>
    <col min="10" max="10" width="16.85546875" style="64" hidden="1" customWidth="1"/>
    <col min="11" max="11" width="14.28515625" style="64" hidden="1" customWidth="1"/>
    <col min="12" max="12" width="3.7109375" hidden="1" customWidth="1"/>
    <col min="13" max="13" width="16.42578125" style="161" customWidth="1"/>
    <col min="14" max="14" width="3.7109375" customWidth="1"/>
    <col min="15" max="15" width="16.42578125" style="161" customWidth="1"/>
    <col min="16" max="16" width="3.7109375" customWidth="1"/>
    <col min="17" max="17" width="16.42578125" style="161" customWidth="1"/>
    <col min="18" max="18" width="3.7109375" customWidth="1"/>
    <col min="19" max="19" width="16.42578125" style="161" customWidth="1"/>
    <col min="20" max="20" width="3.7109375" customWidth="1"/>
    <col min="21" max="21" width="16.42578125" style="161" customWidth="1"/>
    <col min="22" max="22" width="3.7109375" customWidth="1"/>
    <col min="23" max="23" width="15" style="161" customWidth="1"/>
    <col min="24" max="24" width="3.7109375" customWidth="1"/>
    <col min="25" max="25" width="15" style="161" customWidth="1"/>
    <col min="26" max="26" width="3.7109375" customWidth="1"/>
    <col min="27" max="27" width="15" style="146" customWidth="1"/>
    <col min="28" max="28" width="3.7109375" customWidth="1"/>
    <col min="29" max="29" width="12" style="63" customWidth="1"/>
    <col min="30" max="30" width="3.7109375" customWidth="1"/>
    <col min="31" max="31" width="11.5703125" style="5" customWidth="1"/>
    <col min="32" max="33" width="11.5703125" style="5"/>
    <col min="34" max="34" width="11.5703125" style="5" customWidth="1"/>
    <col min="35" max="16384" width="11.5703125" style="5"/>
  </cols>
  <sheetData>
    <row r="1" spans="1:31" ht="19.899999999999999" customHeight="1" x14ac:dyDescent="0.35">
      <c r="C1" s="65" t="s">
        <v>209</v>
      </c>
      <c r="D1" s="35"/>
      <c r="E1" s="35"/>
      <c r="F1" s="1"/>
      <c r="G1" s="56" t="s">
        <v>181</v>
      </c>
      <c r="H1" s="56">
        <v>0.2</v>
      </c>
      <c r="I1" s="33"/>
      <c r="J1" s="61"/>
      <c r="K1" s="61"/>
      <c r="L1" s="33"/>
      <c r="M1" s="201">
        <v>45268</v>
      </c>
      <c r="N1" s="33"/>
      <c r="O1" s="201">
        <v>45254</v>
      </c>
      <c r="P1" s="33"/>
      <c r="Q1" s="201">
        <v>45228</v>
      </c>
      <c r="R1" s="33"/>
      <c r="S1" s="194">
        <v>45225</v>
      </c>
      <c r="T1" s="33"/>
      <c r="U1" s="194">
        <v>45209</v>
      </c>
      <c r="V1" s="33"/>
      <c r="W1" s="158">
        <v>45200</v>
      </c>
      <c r="X1" s="33"/>
      <c r="Y1" s="158">
        <v>45167</v>
      </c>
      <c r="Z1" s="33"/>
      <c r="AA1" s="148">
        <v>45155</v>
      </c>
      <c r="AB1" s="33"/>
      <c r="AC1" s="62"/>
      <c r="AD1" s="33"/>
    </row>
    <row r="2" spans="1:31" ht="19.899999999999999" customHeight="1" thickBot="1" x14ac:dyDescent="0.4">
      <c r="A2" s="3"/>
      <c r="F2" s="1"/>
      <c r="G2" s="57" t="s">
        <v>39</v>
      </c>
      <c r="H2" s="57" t="s">
        <v>173</v>
      </c>
      <c r="I2" s="37"/>
      <c r="J2" s="57" t="s">
        <v>39</v>
      </c>
      <c r="K2" s="57" t="s">
        <v>173</v>
      </c>
      <c r="L2" s="37"/>
      <c r="M2" s="202" t="s">
        <v>409</v>
      </c>
      <c r="N2" s="37"/>
      <c r="O2" s="202" t="s">
        <v>409</v>
      </c>
      <c r="P2" s="37"/>
      <c r="Q2" s="202" t="s">
        <v>371</v>
      </c>
      <c r="R2" s="37"/>
      <c r="S2" s="195" t="s">
        <v>364</v>
      </c>
      <c r="T2" s="37"/>
      <c r="U2" s="195" t="s">
        <v>360</v>
      </c>
      <c r="V2" s="37"/>
      <c r="W2" s="159" t="s">
        <v>174</v>
      </c>
      <c r="X2" s="37"/>
      <c r="Y2" s="159" t="s">
        <v>174</v>
      </c>
      <c r="Z2" s="36"/>
      <c r="AA2" s="145" t="s">
        <v>174</v>
      </c>
      <c r="AB2" s="36"/>
      <c r="AC2" s="46" t="s">
        <v>174</v>
      </c>
      <c r="AD2" s="36"/>
    </row>
    <row r="3" spans="1:31" ht="19.899999999999999" customHeight="1" thickBot="1" x14ac:dyDescent="0.4">
      <c r="C3" s="47" t="s">
        <v>332</v>
      </c>
      <c r="D3" s="11"/>
      <c r="E3" s="12"/>
      <c r="F3" s="1"/>
      <c r="G3" s="58">
        <v>1</v>
      </c>
      <c r="H3" s="59">
        <v>1</v>
      </c>
      <c r="I3" s="38"/>
      <c r="J3" s="58">
        <v>2</v>
      </c>
      <c r="K3" s="59">
        <v>1.4</v>
      </c>
      <c r="L3" s="38"/>
      <c r="M3" s="231" t="s">
        <v>446</v>
      </c>
      <c r="N3" s="38"/>
      <c r="O3" s="231" t="s">
        <v>411</v>
      </c>
      <c r="P3" s="38"/>
      <c r="Q3" s="203"/>
      <c r="R3" s="38"/>
      <c r="S3" s="160"/>
      <c r="T3" s="38"/>
      <c r="U3" s="160"/>
      <c r="V3" s="38"/>
      <c r="W3" s="160"/>
      <c r="X3" s="38"/>
      <c r="Y3" s="160"/>
      <c r="Z3" s="41"/>
      <c r="AA3" s="149">
        <v>0.25</v>
      </c>
      <c r="AB3" s="41"/>
      <c r="AC3" s="39" t="s">
        <v>176</v>
      </c>
      <c r="AD3" s="41"/>
    </row>
    <row r="4" spans="1:31" ht="19.899999999999999" customHeight="1" x14ac:dyDescent="0.35">
      <c r="C4" s="88"/>
      <c r="D4" s="83"/>
      <c r="E4" s="84"/>
      <c r="G4" s="76"/>
      <c r="H4" s="76"/>
      <c r="I4" s="77"/>
      <c r="J4" s="76"/>
      <c r="K4" s="76"/>
      <c r="L4" s="77"/>
      <c r="N4" s="77"/>
      <c r="P4" s="77"/>
      <c r="R4" s="77"/>
      <c r="T4" s="77"/>
      <c r="V4" s="77"/>
      <c r="X4" s="77"/>
      <c r="Z4" s="79"/>
      <c r="AB4" s="79"/>
      <c r="AC4" s="78"/>
      <c r="AD4" s="79"/>
    </row>
    <row r="5" spans="1:31" ht="19.899999999999999" customHeight="1" x14ac:dyDescent="0.35">
      <c r="C5" s="2" t="s">
        <v>289</v>
      </c>
      <c r="D5" s="32">
        <f t="shared" ref="D5:E22" si="0">MROUND(G5+4.7,10)</f>
        <v>810</v>
      </c>
      <c r="E5" s="89">
        <f t="shared" si="0"/>
        <v>570</v>
      </c>
      <c r="F5" s="1"/>
      <c r="G5" s="60">
        <f t="shared" ref="G5:G31" si="1">J5*$G$3</f>
        <v>804.44</v>
      </c>
      <c r="H5" s="60">
        <f t="shared" ref="H5:H31" si="2">K5*$H$3</f>
        <v>563.10799999999995</v>
      </c>
      <c r="I5" s="1"/>
      <c r="J5" s="60">
        <f t="shared" ref="J5:J31" si="3">M5*$J$3</f>
        <v>804.44</v>
      </c>
      <c r="K5" s="60">
        <f t="shared" ref="K5:K31" si="4">M5*$K$3</f>
        <v>563.10799999999995</v>
      </c>
      <c r="L5" s="33"/>
      <c r="M5" s="221">
        <v>402.22</v>
      </c>
      <c r="N5" s="33"/>
      <c r="O5" s="200">
        <v>304.61</v>
      </c>
      <c r="P5" s="33"/>
      <c r="Q5" s="200">
        <v>304.61</v>
      </c>
      <c r="R5" s="33"/>
      <c r="S5" s="163">
        <v>273.63749999999999</v>
      </c>
      <c r="T5" s="33"/>
      <c r="U5" s="163">
        <v>273.63749999999999</v>
      </c>
      <c r="V5" s="33"/>
      <c r="W5" s="163">
        <v>273.63749999999999</v>
      </c>
      <c r="X5" s="33"/>
      <c r="Y5" s="163">
        <v>273.63749999999999</v>
      </c>
      <c r="Z5" s="33"/>
      <c r="AA5" s="144">
        <v>273.63749999999999</v>
      </c>
      <c r="AB5" s="33"/>
      <c r="AC5" s="98">
        <v>218.91</v>
      </c>
      <c r="AD5" s="33"/>
      <c r="AE5" s="5">
        <f t="shared" ref="AE5:AE30" si="5">(M5-AC5)*100/AC5</f>
        <v>83.737609063085301</v>
      </c>
    </row>
    <row r="6" spans="1:31" ht="19.899999999999999" customHeight="1" x14ac:dyDescent="0.35">
      <c r="C6" s="2" t="s">
        <v>290</v>
      </c>
      <c r="D6" s="32">
        <f t="shared" si="0"/>
        <v>1710</v>
      </c>
      <c r="E6" s="89">
        <f t="shared" si="0"/>
        <v>1200</v>
      </c>
      <c r="F6" s="1"/>
      <c r="G6" s="60">
        <f t="shared" si="1"/>
        <v>1709.14</v>
      </c>
      <c r="H6" s="60">
        <f t="shared" si="2"/>
        <v>1196.3979999999999</v>
      </c>
      <c r="I6" s="1"/>
      <c r="J6" s="60">
        <f t="shared" si="3"/>
        <v>1709.14</v>
      </c>
      <c r="K6" s="60">
        <f t="shared" si="4"/>
        <v>1196.3979999999999</v>
      </c>
      <c r="L6" s="33"/>
      <c r="M6" s="221">
        <v>854.57</v>
      </c>
      <c r="N6" s="33"/>
      <c r="O6" s="200">
        <v>647.16999999999996</v>
      </c>
      <c r="P6" s="33"/>
      <c r="Q6" s="200">
        <v>647.16999999999996</v>
      </c>
      <c r="R6" s="33"/>
      <c r="S6" s="163">
        <v>557.125</v>
      </c>
      <c r="T6" s="33"/>
      <c r="U6" s="163">
        <v>557.125</v>
      </c>
      <c r="V6" s="33"/>
      <c r="W6" s="163">
        <v>557.125</v>
      </c>
      <c r="X6" s="33"/>
      <c r="Y6" s="163">
        <v>557.125</v>
      </c>
      <c r="Z6" s="33"/>
      <c r="AA6" s="144">
        <v>557.125</v>
      </c>
      <c r="AB6" s="33"/>
      <c r="AC6" s="98">
        <v>445.7</v>
      </c>
      <c r="AD6" s="33"/>
      <c r="AE6" s="5">
        <f t="shared" si="5"/>
        <v>91.736594121606487</v>
      </c>
    </row>
    <row r="7" spans="1:31" ht="19.899999999999999" customHeight="1" x14ac:dyDescent="0.35">
      <c r="C7" s="2" t="s">
        <v>291</v>
      </c>
      <c r="D7" s="32">
        <f t="shared" si="0"/>
        <v>2600</v>
      </c>
      <c r="E7" s="89">
        <f t="shared" si="0"/>
        <v>1820</v>
      </c>
      <c r="F7" s="1"/>
      <c r="G7" s="60">
        <f t="shared" si="1"/>
        <v>2595.1999999999998</v>
      </c>
      <c r="H7" s="60">
        <f t="shared" si="2"/>
        <v>1816.6399999999996</v>
      </c>
      <c r="I7" s="1"/>
      <c r="J7" s="60">
        <f t="shared" si="3"/>
        <v>2595.1999999999998</v>
      </c>
      <c r="K7" s="60">
        <f t="shared" si="4"/>
        <v>1816.6399999999996</v>
      </c>
      <c r="L7" s="33"/>
      <c r="M7" s="221">
        <v>1297.5999999999999</v>
      </c>
      <c r="N7" s="33"/>
      <c r="O7" s="200">
        <v>982.18</v>
      </c>
      <c r="P7" s="33"/>
      <c r="Q7" s="200">
        <v>982.18</v>
      </c>
      <c r="R7" s="33"/>
      <c r="S7" s="163">
        <v>882.77500000000009</v>
      </c>
      <c r="T7" s="33"/>
      <c r="U7" s="163">
        <v>882.77500000000009</v>
      </c>
      <c r="V7" s="33"/>
      <c r="W7" s="163">
        <v>882.77500000000009</v>
      </c>
      <c r="X7" s="33"/>
      <c r="Y7" s="163">
        <v>882.77500000000009</v>
      </c>
      <c r="Z7" s="33"/>
      <c r="AA7" s="144">
        <v>882.77500000000009</v>
      </c>
      <c r="AB7" s="33"/>
      <c r="AC7" s="98">
        <v>706.22</v>
      </c>
      <c r="AD7" s="33"/>
      <c r="AE7" s="5">
        <f t="shared" si="5"/>
        <v>83.73877828438728</v>
      </c>
    </row>
    <row r="8" spans="1:31" ht="19.899999999999999" customHeight="1" x14ac:dyDescent="0.35">
      <c r="C8" s="2" t="s">
        <v>292</v>
      </c>
      <c r="D8" s="32">
        <f t="shared" si="0"/>
        <v>4600</v>
      </c>
      <c r="E8" s="89">
        <f t="shared" si="0"/>
        <v>3220</v>
      </c>
      <c r="F8" s="1"/>
      <c r="G8" s="60">
        <f t="shared" si="1"/>
        <v>4598.34</v>
      </c>
      <c r="H8" s="60">
        <f t="shared" si="2"/>
        <v>3218.8379999999997</v>
      </c>
      <c r="I8" s="1"/>
      <c r="J8" s="60">
        <f t="shared" si="3"/>
        <v>4598.34</v>
      </c>
      <c r="K8" s="60">
        <f t="shared" si="4"/>
        <v>3218.8379999999997</v>
      </c>
      <c r="L8" s="33"/>
      <c r="M8" s="221">
        <v>2299.17</v>
      </c>
      <c r="N8" s="33"/>
      <c r="O8" s="200">
        <v>1741.18</v>
      </c>
      <c r="P8" s="33"/>
      <c r="Q8" s="200">
        <v>1741.18</v>
      </c>
      <c r="R8" s="33"/>
      <c r="S8" s="163">
        <v>1387.9</v>
      </c>
      <c r="T8" s="33"/>
      <c r="U8" s="163">
        <v>1387.9</v>
      </c>
      <c r="V8" s="33"/>
      <c r="W8" s="166">
        <v>1387.9</v>
      </c>
      <c r="X8" s="33"/>
      <c r="Y8" s="166">
        <v>1387.9</v>
      </c>
      <c r="Z8" s="33"/>
      <c r="AA8" s="144">
        <v>1593.0875000000001</v>
      </c>
      <c r="AB8" s="33"/>
      <c r="AC8" s="98">
        <v>1274.47</v>
      </c>
      <c r="AD8" s="33"/>
      <c r="AE8" s="5">
        <f t="shared" si="5"/>
        <v>80.402049479391437</v>
      </c>
    </row>
    <row r="9" spans="1:31" ht="19.899999999999999" customHeight="1" x14ac:dyDescent="0.35">
      <c r="C9" s="2" t="s">
        <v>293</v>
      </c>
      <c r="D9" s="32">
        <f t="shared" si="0"/>
        <v>1590</v>
      </c>
      <c r="E9" s="89">
        <f t="shared" si="0"/>
        <v>1120</v>
      </c>
      <c r="F9" s="1"/>
      <c r="G9" s="60">
        <f t="shared" si="1"/>
        <v>1589.34</v>
      </c>
      <c r="H9" s="60">
        <f t="shared" si="2"/>
        <v>1112.5379999999998</v>
      </c>
      <c r="I9" s="1"/>
      <c r="J9" s="60">
        <f t="shared" si="3"/>
        <v>1589.34</v>
      </c>
      <c r="K9" s="60">
        <f t="shared" si="4"/>
        <v>1112.5379999999998</v>
      </c>
      <c r="L9" s="33"/>
      <c r="M9" s="221">
        <v>794.67</v>
      </c>
      <c r="N9" s="33"/>
      <c r="O9" s="200">
        <v>656.52</v>
      </c>
      <c r="P9" s="33"/>
      <c r="Q9" s="200">
        <v>656.52</v>
      </c>
      <c r="R9" s="33"/>
      <c r="S9" s="163">
        <v>639.67499999999995</v>
      </c>
      <c r="T9" s="33"/>
      <c r="U9" s="163">
        <v>639.67499999999995</v>
      </c>
      <c r="V9" s="33"/>
      <c r="W9" s="163">
        <v>639.67499999999995</v>
      </c>
      <c r="X9" s="33"/>
      <c r="Y9" s="163">
        <v>639.67499999999995</v>
      </c>
      <c r="Z9" s="33"/>
      <c r="AA9" s="144">
        <v>639.67499999999995</v>
      </c>
      <c r="AB9" s="33"/>
      <c r="AC9" s="98">
        <v>511.74</v>
      </c>
      <c r="AD9" s="33"/>
      <c r="AE9" s="5">
        <f t="shared" si="5"/>
        <v>55.28784148200257</v>
      </c>
    </row>
    <row r="10" spans="1:31" ht="19.899999999999999" customHeight="1" x14ac:dyDescent="0.35">
      <c r="C10" s="2" t="s">
        <v>294</v>
      </c>
      <c r="D10" s="32">
        <f t="shared" si="0"/>
        <v>2280</v>
      </c>
      <c r="E10" s="89">
        <f t="shared" si="0"/>
        <v>1600</v>
      </c>
      <c r="F10" s="1"/>
      <c r="G10" s="60">
        <f t="shared" si="1"/>
        <v>2278.6799999999998</v>
      </c>
      <c r="H10" s="60">
        <f t="shared" si="2"/>
        <v>1595.0759999999998</v>
      </c>
      <c r="I10" s="1"/>
      <c r="J10" s="60">
        <f t="shared" si="3"/>
        <v>2278.6799999999998</v>
      </c>
      <c r="K10" s="60">
        <f t="shared" si="4"/>
        <v>1595.0759999999998</v>
      </c>
      <c r="L10" s="33"/>
      <c r="M10" s="221">
        <v>1139.3399999999999</v>
      </c>
      <c r="N10" s="33"/>
      <c r="O10" s="200">
        <v>941.27</v>
      </c>
      <c r="P10" s="33"/>
      <c r="Q10" s="200">
        <v>941.27</v>
      </c>
      <c r="R10" s="33"/>
      <c r="S10" s="163">
        <v>917.11250000000007</v>
      </c>
      <c r="T10" s="33"/>
      <c r="U10" s="163">
        <v>917.11250000000007</v>
      </c>
      <c r="V10" s="33"/>
      <c r="W10" s="163">
        <v>917.11250000000007</v>
      </c>
      <c r="X10" s="33"/>
      <c r="Y10" s="163">
        <v>917.11250000000007</v>
      </c>
      <c r="Z10" s="33"/>
      <c r="AA10" s="144">
        <v>917.11250000000007</v>
      </c>
      <c r="AB10" s="33"/>
      <c r="AC10" s="98">
        <v>733.69</v>
      </c>
      <c r="AD10" s="33"/>
      <c r="AE10" s="5">
        <f t="shared" si="5"/>
        <v>55.289018522809336</v>
      </c>
    </row>
    <row r="11" spans="1:31" ht="19.899999999999999" customHeight="1" x14ac:dyDescent="0.35">
      <c r="C11" s="2" t="s">
        <v>295</v>
      </c>
      <c r="D11" s="32">
        <f t="shared" si="0"/>
        <v>3760</v>
      </c>
      <c r="E11" s="89">
        <f t="shared" si="0"/>
        <v>2630</v>
      </c>
      <c r="F11" s="1"/>
      <c r="G11" s="60">
        <f t="shared" si="1"/>
        <v>3753.94</v>
      </c>
      <c r="H11" s="60">
        <f t="shared" si="2"/>
        <v>2627.7579999999998</v>
      </c>
      <c r="I11" s="1"/>
      <c r="J11" s="60">
        <f t="shared" si="3"/>
        <v>3753.94</v>
      </c>
      <c r="K11" s="60">
        <f t="shared" si="4"/>
        <v>2627.7579999999998</v>
      </c>
      <c r="L11" s="33"/>
      <c r="M11" s="221">
        <v>1876.97</v>
      </c>
      <c r="N11" s="33"/>
      <c r="O11" s="200">
        <v>1550.67</v>
      </c>
      <c r="P11" s="33"/>
      <c r="Q11" s="200">
        <v>1550.67</v>
      </c>
      <c r="R11" s="33"/>
      <c r="S11" s="163">
        <v>1510.8625000000002</v>
      </c>
      <c r="T11" s="33"/>
      <c r="U11" s="163">
        <v>1510.8625000000002</v>
      </c>
      <c r="V11" s="33"/>
      <c r="W11" s="163">
        <v>1510.8625000000002</v>
      </c>
      <c r="X11" s="33"/>
      <c r="Y11" s="163">
        <v>1510.8625000000002</v>
      </c>
      <c r="Z11" s="33"/>
      <c r="AA11" s="144">
        <v>1510.8625000000002</v>
      </c>
      <c r="AB11" s="33"/>
      <c r="AC11" s="98">
        <v>1208.69</v>
      </c>
      <c r="AD11" s="33"/>
      <c r="AE11" s="5">
        <f t="shared" si="5"/>
        <v>55.289611066526568</v>
      </c>
    </row>
    <row r="12" spans="1:31" ht="19.899999999999999" customHeight="1" x14ac:dyDescent="0.35">
      <c r="C12" s="2" t="s">
        <v>296</v>
      </c>
      <c r="D12" s="32">
        <f t="shared" si="0"/>
        <v>6590</v>
      </c>
      <c r="E12" s="89">
        <f t="shared" si="0"/>
        <v>4620</v>
      </c>
      <c r="F12" s="1"/>
      <c r="G12" s="60">
        <f t="shared" si="1"/>
        <v>6586.72</v>
      </c>
      <c r="H12" s="60">
        <f t="shared" si="2"/>
        <v>4610.7039999999997</v>
      </c>
      <c r="I12" s="1"/>
      <c r="J12" s="60">
        <f t="shared" si="3"/>
        <v>6586.72</v>
      </c>
      <c r="K12" s="60">
        <f t="shared" si="4"/>
        <v>4610.7039999999997</v>
      </c>
      <c r="L12" s="33"/>
      <c r="M12" s="221">
        <v>3293.36</v>
      </c>
      <c r="N12" s="33"/>
      <c r="O12" s="200">
        <v>2720.84</v>
      </c>
      <c r="P12" s="33"/>
      <c r="Q12" s="200">
        <v>2720.84</v>
      </c>
      <c r="R12" s="33"/>
      <c r="S12" s="163">
        <v>2651.0124999999998</v>
      </c>
      <c r="T12" s="33"/>
      <c r="U12" s="163">
        <v>2651.0124999999998</v>
      </c>
      <c r="V12" s="33"/>
      <c r="W12" s="163">
        <v>2651.0124999999998</v>
      </c>
      <c r="X12" s="33"/>
      <c r="Y12" s="163">
        <v>2651.0124999999998</v>
      </c>
      <c r="Z12" s="33"/>
      <c r="AA12" s="144">
        <v>2651.0124999999998</v>
      </c>
      <c r="AB12" s="33"/>
      <c r="AC12" s="98">
        <v>2120.81</v>
      </c>
      <c r="AD12" s="33"/>
      <c r="AE12" s="5">
        <f t="shared" si="5"/>
        <v>55.287838137315468</v>
      </c>
    </row>
    <row r="13" spans="1:31" ht="19.899999999999999" customHeight="1" x14ac:dyDescent="0.35">
      <c r="C13" s="2" t="s">
        <v>297</v>
      </c>
      <c r="D13" s="32">
        <f t="shared" si="0"/>
        <v>11600</v>
      </c>
      <c r="E13" s="89">
        <f t="shared" si="0"/>
        <v>8120</v>
      </c>
      <c r="F13" s="1"/>
      <c r="G13" s="60">
        <f t="shared" si="1"/>
        <v>11592.52</v>
      </c>
      <c r="H13" s="60">
        <f t="shared" si="2"/>
        <v>8114.7640000000001</v>
      </c>
      <c r="I13" s="1"/>
      <c r="J13" s="60">
        <f t="shared" si="3"/>
        <v>11592.52</v>
      </c>
      <c r="K13" s="60">
        <f t="shared" si="4"/>
        <v>8114.7640000000001</v>
      </c>
      <c r="L13" s="33"/>
      <c r="M13" s="221">
        <v>5796.26</v>
      </c>
      <c r="N13" s="33"/>
      <c r="O13" s="200">
        <v>4788.82</v>
      </c>
      <c r="P13" s="33"/>
      <c r="Q13" s="200">
        <v>4788.82</v>
      </c>
      <c r="R13" s="33"/>
      <c r="S13" s="163">
        <v>4515.5</v>
      </c>
      <c r="T13" s="33"/>
      <c r="U13" s="163">
        <v>4515.5</v>
      </c>
      <c r="V13" s="33"/>
      <c r="W13" s="166">
        <v>4515.5</v>
      </c>
      <c r="X13" s="33"/>
      <c r="Y13" s="166">
        <v>4515.5</v>
      </c>
      <c r="Z13" s="33"/>
      <c r="AA13" s="144">
        <v>4665.7</v>
      </c>
      <c r="AB13" s="33"/>
      <c r="AC13" s="98">
        <v>3732.56</v>
      </c>
      <c r="AD13" s="33"/>
      <c r="AE13" s="5">
        <f t="shared" si="5"/>
        <v>55.289131320059163</v>
      </c>
    </row>
    <row r="14" spans="1:31" ht="19.899999999999999" customHeight="1" x14ac:dyDescent="0.35">
      <c r="C14" s="2" t="s">
        <v>359</v>
      </c>
      <c r="D14" s="32">
        <f t="shared" si="0"/>
        <v>1560</v>
      </c>
      <c r="E14" s="89">
        <f t="shared" si="0"/>
        <v>1090</v>
      </c>
      <c r="F14" s="1"/>
      <c r="G14" s="60">
        <f t="shared" si="1"/>
        <v>1553.38</v>
      </c>
      <c r="H14" s="60">
        <f t="shared" si="2"/>
        <v>1087.366</v>
      </c>
      <c r="I14" s="1"/>
      <c r="J14" s="60">
        <f t="shared" si="3"/>
        <v>1553.38</v>
      </c>
      <c r="K14" s="60">
        <f t="shared" si="4"/>
        <v>1087.366</v>
      </c>
      <c r="L14" s="33"/>
      <c r="M14" s="221">
        <v>776.69</v>
      </c>
      <c r="N14" s="33"/>
      <c r="O14" s="200">
        <v>647.24</v>
      </c>
      <c r="P14" s="33"/>
      <c r="Q14" s="200">
        <v>647.24</v>
      </c>
      <c r="R14" s="33" t="s">
        <v>361</v>
      </c>
      <c r="S14" s="163">
        <v>540</v>
      </c>
      <c r="T14" s="33" t="s">
        <v>361</v>
      </c>
      <c r="U14" s="163">
        <v>540</v>
      </c>
      <c r="V14" s="33" t="s">
        <v>361</v>
      </c>
      <c r="W14" s="166">
        <v>540</v>
      </c>
      <c r="X14" s="33"/>
      <c r="Y14" s="166"/>
      <c r="Z14" s="33"/>
      <c r="AA14" s="144"/>
      <c r="AB14" s="33"/>
      <c r="AC14" s="98"/>
      <c r="AD14" s="33"/>
      <c r="AE14" s="5" t="e">
        <f t="shared" si="5"/>
        <v>#DIV/0!</v>
      </c>
    </row>
    <row r="15" spans="1:31" ht="19.899999999999999" customHeight="1" x14ac:dyDescent="0.35">
      <c r="C15" s="2" t="s">
        <v>408</v>
      </c>
      <c r="D15" s="32">
        <f t="shared" si="0"/>
        <v>520</v>
      </c>
      <c r="E15" s="89">
        <f t="shared" si="0"/>
        <v>360</v>
      </c>
      <c r="F15" s="1"/>
      <c r="G15" s="60">
        <f t="shared" si="1"/>
        <v>513.02499999999998</v>
      </c>
      <c r="H15" s="60">
        <f t="shared" si="2"/>
        <v>359.11749999999995</v>
      </c>
      <c r="I15" s="1"/>
      <c r="J15" s="60">
        <f t="shared" si="3"/>
        <v>513.02499999999998</v>
      </c>
      <c r="K15" s="60">
        <f t="shared" si="4"/>
        <v>359.11749999999995</v>
      </c>
      <c r="L15" s="33"/>
      <c r="M15" s="163">
        <f>AC15*1.25</f>
        <v>256.51249999999999</v>
      </c>
      <c r="N15" s="33"/>
      <c r="O15" s="163">
        <v>256.51249999999999</v>
      </c>
      <c r="P15" s="33"/>
      <c r="Q15" s="163">
        <f>AE15*1.25</f>
        <v>31.249999999999986</v>
      </c>
      <c r="R15" s="33"/>
      <c r="S15" s="163">
        <v>256.51249999999999</v>
      </c>
      <c r="T15" s="33"/>
      <c r="U15" s="163">
        <v>256.51249999999999</v>
      </c>
      <c r="V15" s="33"/>
      <c r="W15" s="163">
        <v>256.51249999999999</v>
      </c>
      <c r="X15" s="33"/>
      <c r="Y15" s="163">
        <v>256.51249999999999</v>
      </c>
      <c r="Z15" s="33"/>
      <c r="AA15" s="144">
        <v>256.51249999999999</v>
      </c>
      <c r="AB15" s="33"/>
      <c r="AC15" s="98">
        <v>205.21</v>
      </c>
      <c r="AD15" s="33"/>
      <c r="AE15" s="5">
        <f t="shared" si="5"/>
        <v>24.999999999999989</v>
      </c>
    </row>
    <row r="16" spans="1:31" ht="19.899999999999999" customHeight="1" x14ac:dyDescent="0.35">
      <c r="C16" s="2" t="s">
        <v>447</v>
      </c>
      <c r="D16" s="32">
        <f t="shared" si="0"/>
        <v>2260</v>
      </c>
      <c r="E16" s="89">
        <f t="shared" si="0"/>
        <v>1590</v>
      </c>
      <c r="F16" s="1"/>
      <c r="G16" s="60">
        <f t="shared" si="1"/>
        <v>2257.6999999999998</v>
      </c>
      <c r="H16" s="60">
        <f t="shared" si="2"/>
        <v>1580.3899999999999</v>
      </c>
      <c r="I16" s="1"/>
      <c r="J16" s="60">
        <f t="shared" si="3"/>
        <v>2257.6999999999998</v>
      </c>
      <c r="K16" s="60">
        <f t="shared" si="4"/>
        <v>1580.3899999999999</v>
      </c>
      <c r="L16" s="33"/>
      <c r="M16" s="221">
        <v>1128.8499999999999</v>
      </c>
      <c r="N16" s="33"/>
      <c r="O16" s="200">
        <v>854.88</v>
      </c>
      <c r="P16" s="33"/>
      <c r="Q16" s="200">
        <v>854.88</v>
      </c>
      <c r="R16" s="33"/>
      <c r="S16" s="163">
        <v>817.73750000000007</v>
      </c>
      <c r="T16" s="33"/>
      <c r="U16" s="163">
        <v>817.73750000000007</v>
      </c>
      <c r="V16" s="33"/>
      <c r="W16" s="163">
        <v>817.73750000000007</v>
      </c>
      <c r="X16" s="33"/>
      <c r="Y16" s="163">
        <v>817.73750000000007</v>
      </c>
      <c r="Z16" s="33"/>
      <c r="AA16" s="144">
        <v>817.73750000000007</v>
      </c>
      <c r="AB16" s="33"/>
      <c r="AC16" s="98">
        <v>654.19000000000005</v>
      </c>
      <c r="AD16" s="33"/>
      <c r="AE16" s="5">
        <f t="shared" si="5"/>
        <v>72.556902428957926</v>
      </c>
    </row>
    <row r="17" spans="1:31" ht="19.899999999999999" customHeight="1" x14ac:dyDescent="0.35">
      <c r="C17" s="2" t="s">
        <v>341</v>
      </c>
      <c r="D17" s="32">
        <f t="shared" si="0"/>
        <v>3400</v>
      </c>
      <c r="E17" s="89">
        <f t="shared" si="0"/>
        <v>2380</v>
      </c>
      <c r="F17" s="1"/>
      <c r="G17" s="60">
        <f t="shared" si="1"/>
        <v>3391.44</v>
      </c>
      <c r="H17" s="60">
        <f t="shared" si="2"/>
        <v>2374.0079999999998</v>
      </c>
      <c r="I17" s="1"/>
      <c r="J17" s="60">
        <f t="shared" si="3"/>
        <v>3391.44</v>
      </c>
      <c r="K17" s="60">
        <f t="shared" si="4"/>
        <v>2374.0079999999998</v>
      </c>
      <c r="L17" s="33"/>
      <c r="M17" s="221">
        <v>1695.72</v>
      </c>
      <c r="N17" s="33"/>
      <c r="O17" s="200">
        <v>1340</v>
      </c>
      <c r="P17" s="33"/>
      <c r="Q17" s="200">
        <v>1340</v>
      </c>
      <c r="R17" s="33"/>
      <c r="S17" s="163">
        <v>1293.9750000000001</v>
      </c>
      <c r="T17" s="33"/>
      <c r="U17" s="163">
        <v>1293.9750000000001</v>
      </c>
      <c r="V17" s="33"/>
      <c r="W17" s="163">
        <v>1293.9750000000001</v>
      </c>
      <c r="X17" s="33"/>
      <c r="Y17" s="163">
        <v>1293.9750000000001</v>
      </c>
      <c r="Z17" s="33"/>
      <c r="AA17" s="144">
        <v>1293.9750000000001</v>
      </c>
      <c r="AB17" s="33"/>
      <c r="AC17" s="98">
        <v>1035.18</v>
      </c>
      <c r="AD17" s="33"/>
      <c r="AE17" s="5">
        <f t="shared" si="5"/>
        <v>63.809192604184773</v>
      </c>
    </row>
    <row r="18" spans="1:31" ht="19.899999999999999" customHeight="1" x14ac:dyDescent="0.35">
      <c r="C18" s="2" t="s">
        <v>375</v>
      </c>
      <c r="D18" s="32">
        <f t="shared" si="0"/>
        <v>980</v>
      </c>
      <c r="E18" s="89">
        <f t="shared" si="0"/>
        <v>690</v>
      </c>
      <c r="F18" s="1"/>
      <c r="G18" s="60">
        <f t="shared" si="1"/>
        <v>976.375</v>
      </c>
      <c r="H18" s="60">
        <f t="shared" si="2"/>
        <v>683.46249999999998</v>
      </c>
      <c r="I18" s="1"/>
      <c r="J18" s="60">
        <f t="shared" si="3"/>
        <v>976.375</v>
      </c>
      <c r="K18" s="60">
        <f t="shared" si="4"/>
        <v>683.46249999999998</v>
      </c>
      <c r="L18" s="33"/>
      <c r="M18" s="163">
        <f>AC18*1.25</f>
        <v>488.1875</v>
      </c>
      <c r="N18" s="33"/>
      <c r="O18" s="163">
        <v>488.1875</v>
      </c>
      <c r="P18" s="33"/>
      <c r="Q18" s="163">
        <f>AE18*1.25</f>
        <v>31.249999999999993</v>
      </c>
      <c r="R18" s="33"/>
      <c r="S18" s="163">
        <v>488.1875</v>
      </c>
      <c r="T18" s="33"/>
      <c r="U18" s="163">
        <v>488.1875</v>
      </c>
      <c r="V18" s="33"/>
      <c r="W18" s="163">
        <v>488.1875</v>
      </c>
      <c r="X18" s="33"/>
      <c r="Y18" s="163">
        <v>488.1875</v>
      </c>
      <c r="Z18" s="33"/>
      <c r="AA18" s="144">
        <v>488.1875</v>
      </c>
      <c r="AB18" s="33"/>
      <c r="AC18" s="98">
        <v>390.55</v>
      </c>
      <c r="AD18" s="33"/>
      <c r="AE18" s="5">
        <f t="shared" si="5"/>
        <v>24.999999999999993</v>
      </c>
    </row>
    <row r="19" spans="1:31" ht="19.899999999999999" customHeight="1" x14ac:dyDescent="0.35">
      <c r="A19" s="5" t="s">
        <v>243</v>
      </c>
      <c r="C19" s="2" t="s">
        <v>374</v>
      </c>
      <c r="D19" s="32">
        <f t="shared" si="0"/>
        <v>1370</v>
      </c>
      <c r="E19" s="89">
        <f t="shared" si="0"/>
        <v>960</v>
      </c>
      <c r="F19" s="1"/>
      <c r="G19" s="60">
        <f t="shared" si="1"/>
        <v>1365.48</v>
      </c>
      <c r="H19" s="60">
        <f t="shared" si="2"/>
        <v>955.8359999999999</v>
      </c>
      <c r="I19" s="1"/>
      <c r="J19" s="60">
        <f t="shared" si="3"/>
        <v>1365.48</v>
      </c>
      <c r="K19" s="60">
        <f t="shared" si="4"/>
        <v>955.8359999999999</v>
      </c>
      <c r="L19" s="33"/>
      <c r="M19" s="221">
        <v>682.74</v>
      </c>
      <c r="N19" s="33"/>
      <c r="O19" s="200">
        <v>568.95000000000005</v>
      </c>
      <c r="P19" s="33"/>
      <c r="Q19" s="200">
        <v>568.95000000000005</v>
      </c>
      <c r="R19" s="33"/>
      <c r="S19" s="163">
        <v>448.125</v>
      </c>
      <c r="T19" s="33"/>
      <c r="U19" s="163">
        <v>448.125</v>
      </c>
      <c r="V19" s="33"/>
      <c r="W19" s="163">
        <v>448.125</v>
      </c>
      <c r="X19" s="33"/>
      <c r="Y19" s="163">
        <v>448.125</v>
      </c>
      <c r="Z19" s="33"/>
      <c r="AA19" s="144">
        <v>448.125</v>
      </c>
      <c r="AB19" s="33"/>
      <c r="AC19" s="98">
        <v>358.5</v>
      </c>
      <c r="AD19" s="33"/>
      <c r="AE19" s="5">
        <f t="shared" si="5"/>
        <v>90.443514644351467</v>
      </c>
    </row>
    <row r="20" spans="1:31" ht="19.899999999999999" customHeight="1" x14ac:dyDescent="0.35">
      <c r="A20" s="5" t="s">
        <v>243</v>
      </c>
      <c r="C20" s="2" t="s">
        <v>373</v>
      </c>
      <c r="D20" s="32">
        <f t="shared" si="0"/>
        <v>2640</v>
      </c>
      <c r="E20" s="89">
        <f t="shared" si="0"/>
        <v>1850</v>
      </c>
      <c r="F20" s="1"/>
      <c r="G20" s="60">
        <f t="shared" si="1"/>
        <v>2630.76</v>
      </c>
      <c r="H20" s="60">
        <f t="shared" si="2"/>
        <v>1841.5319999999999</v>
      </c>
      <c r="I20" s="1"/>
      <c r="J20" s="60">
        <f t="shared" si="3"/>
        <v>2630.76</v>
      </c>
      <c r="K20" s="60">
        <f t="shared" si="4"/>
        <v>1841.5319999999999</v>
      </c>
      <c r="L20" s="33"/>
      <c r="M20" s="221">
        <v>1315.38</v>
      </c>
      <c r="N20" s="33"/>
      <c r="O20" s="200">
        <v>1097</v>
      </c>
      <c r="P20" s="33"/>
      <c r="Q20" s="200">
        <v>1097</v>
      </c>
      <c r="R20" s="33"/>
      <c r="S20" s="163">
        <v>863.375</v>
      </c>
      <c r="T20" s="33"/>
      <c r="U20" s="163">
        <v>863.375</v>
      </c>
      <c r="V20" s="33"/>
      <c r="W20" s="163">
        <v>863.375</v>
      </c>
      <c r="X20" s="33"/>
      <c r="Y20" s="163">
        <v>863.375</v>
      </c>
      <c r="Z20" s="33"/>
      <c r="AA20" s="144">
        <v>863.375</v>
      </c>
      <c r="AB20" s="33"/>
      <c r="AC20" s="98">
        <v>690.7</v>
      </c>
      <c r="AD20" s="33"/>
      <c r="AE20" s="5">
        <f t="shared" si="5"/>
        <v>90.44158100477776</v>
      </c>
    </row>
    <row r="21" spans="1:31" ht="19.899999999999999" customHeight="1" x14ac:dyDescent="0.35">
      <c r="C21" s="2" t="s">
        <v>372</v>
      </c>
      <c r="D21" s="32">
        <f t="shared" si="0"/>
        <v>10250</v>
      </c>
      <c r="E21" s="89">
        <f t="shared" si="0"/>
        <v>7170</v>
      </c>
      <c r="F21" s="1"/>
      <c r="G21" s="60">
        <f t="shared" si="1"/>
        <v>10241.06</v>
      </c>
      <c r="H21" s="60">
        <f t="shared" si="2"/>
        <v>7168.7419999999993</v>
      </c>
      <c r="I21" s="1"/>
      <c r="J21" s="60">
        <f t="shared" si="3"/>
        <v>10241.06</v>
      </c>
      <c r="K21" s="60">
        <f t="shared" si="4"/>
        <v>7168.7419999999993</v>
      </c>
      <c r="L21" s="33"/>
      <c r="M21" s="221">
        <v>5120.53</v>
      </c>
      <c r="N21" s="33"/>
      <c r="O21" s="200">
        <v>4267.1099999999997</v>
      </c>
      <c r="P21" s="33"/>
      <c r="Q21" s="200">
        <v>4267.1099999999997</v>
      </c>
      <c r="R21" s="33"/>
      <c r="S21" s="163">
        <v>0</v>
      </c>
      <c r="T21" s="33"/>
      <c r="U21" s="163">
        <v>0</v>
      </c>
      <c r="V21" s="33"/>
      <c r="W21" s="163">
        <v>0</v>
      </c>
      <c r="X21" s="33"/>
      <c r="Y21" s="163">
        <v>0</v>
      </c>
      <c r="Z21" s="33"/>
      <c r="AA21" s="144">
        <v>0</v>
      </c>
      <c r="AB21" s="33"/>
      <c r="AC21" s="62"/>
      <c r="AD21" s="33"/>
      <c r="AE21" s="5" t="e">
        <f t="shared" si="5"/>
        <v>#DIV/0!</v>
      </c>
    </row>
    <row r="22" spans="1:31" ht="19.899999999999999" customHeight="1" x14ac:dyDescent="0.35">
      <c r="C22" s="2" t="s">
        <v>368</v>
      </c>
      <c r="D22" s="32">
        <f t="shared" si="0"/>
        <v>1170</v>
      </c>
      <c r="E22" s="89">
        <f t="shared" si="0"/>
        <v>820</v>
      </c>
      <c r="F22" s="1"/>
      <c r="G22" s="60">
        <f t="shared" si="1"/>
        <v>1167.4000000000001</v>
      </c>
      <c r="H22" s="60">
        <f t="shared" si="2"/>
        <v>817.18000000000006</v>
      </c>
      <c r="I22" s="1"/>
      <c r="J22" s="60">
        <f t="shared" si="3"/>
        <v>1167.4000000000001</v>
      </c>
      <c r="K22" s="60">
        <f t="shared" si="4"/>
        <v>817.18000000000006</v>
      </c>
      <c r="L22" s="33" t="s">
        <v>410</v>
      </c>
      <c r="M22" s="196">
        <v>583.70000000000005</v>
      </c>
      <c r="N22" s="33" t="s">
        <v>369</v>
      </c>
      <c r="O22" s="196">
        <v>583.70000000000005</v>
      </c>
      <c r="P22" s="33" t="s">
        <v>369</v>
      </c>
      <c r="Q22" s="196">
        <v>449</v>
      </c>
      <c r="R22" s="33" t="s">
        <v>370</v>
      </c>
      <c r="S22" s="196">
        <v>449</v>
      </c>
      <c r="T22" s="33" t="s">
        <v>370</v>
      </c>
      <c r="U22" s="196">
        <v>388.28253750000005</v>
      </c>
      <c r="V22" s="33"/>
      <c r="W22" s="163">
        <v>297.375</v>
      </c>
      <c r="X22" s="33"/>
      <c r="Y22" s="163">
        <v>297.375</v>
      </c>
      <c r="Z22" s="33"/>
      <c r="AA22" s="144">
        <v>297.375</v>
      </c>
      <c r="AB22" s="33"/>
      <c r="AC22" s="62">
        <v>237.9</v>
      </c>
      <c r="AD22" s="33"/>
      <c r="AE22" s="5">
        <f t="shared" si="5"/>
        <v>145.35519125683064</v>
      </c>
    </row>
    <row r="23" spans="1:31" ht="19.899999999999999" customHeight="1" x14ac:dyDescent="0.35">
      <c r="C23" s="2" t="s">
        <v>367</v>
      </c>
      <c r="D23" s="32">
        <f t="shared" ref="D23:E30" si="6">MROUND(G23+4.7,10)</f>
        <v>1850</v>
      </c>
      <c r="E23" s="89">
        <f t="shared" si="6"/>
        <v>1300</v>
      </c>
      <c r="F23" s="1"/>
      <c r="G23" s="60">
        <f t="shared" si="1"/>
        <v>1848.6000000000001</v>
      </c>
      <c r="H23" s="60">
        <f t="shared" si="2"/>
        <v>1294.02</v>
      </c>
      <c r="I23" s="1"/>
      <c r="J23" s="60">
        <f t="shared" si="3"/>
        <v>1848.6000000000001</v>
      </c>
      <c r="K23" s="60">
        <f t="shared" si="4"/>
        <v>1294.02</v>
      </c>
      <c r="L23" s="33" t="s">
        <v>410</v>
      </c>
      <c r="M23" s="196">
        <v>924.30000000000007</v>
      </c>
      <c r="N23" s="33" t="s">
        <v>369</v>
      </c>
      <c r="O23" s="196">
        <v>924.30000000000007</v>
      </c>
      <c r="P23" s="33" t="s">
        <v>369</v>
      </c>
      <c r="Q23" s="196">
        <v>711</v>
      </c>
      <c r="R23" s="33" t="s">
        <v>370</v>
      </c>
      <c r="S23" s="196">
        <v>711</v>
      </c>
      <c r="T23" s="33" t="s">
        <v>370</v>
      </c>
      <c r="U23" s="196">
        <v>616.94325000000003</v>
      </c>
      <c r="V23" s="33"/>
      <c r="W23" s="163">
        <v>472.5</v>
      </c>
      <c r="X23" s="33"/>
      <c r="Y23" s="163">
        <v>472.5</v>
      </c>
      <c r="Z23" s="33"/>
      <c r="AA23" s="144">
        <v>472.5</v>
      </c>
      <c r="AB23" s="33"/>
      <c r="AC23" s="62">
        <v>378</v>
      </c>
      <c r="AD23" s="33"/>
      <c r="AE23" s="5">
        <f t="shared" si="5"/>
        <v>144.52380952380955</v>
      </c>
    </row>
    <row r="24" spans="1:31" ht="19.899999999999999" customHeight="1" x14ac:dyDescent="0.35">
      <c r="C24" s="2" t="s">
        <v>366</v>
      </c>
      <c r="D24" s="32">
        <f t="shared" si="6"/>
        <v>3480</v>
      </c>
      <c r="E24" s="89">
        <f t="shared" si="6"/>
        <v>2440</v>
      </c>
      <c r="F24" s="1"/>
      <c r="G24" s="60">
        <f t="shared" si="1"/>
        <v>3476.2000000000003</v>
      </c>
      <c r="H24" s="60">
        <f t="shared" si="2"/>
        <v>2433.34</v>
      </c>
      <c r="I24" s="1"/>
      <c r="J24" s="60">
        <f t="shared" si="3"/>
        <v>3476.2000000000003</v>
      </c>
      <c r="K24" s="60">
        <f t="shared" si="4"/>
        <v>2433.34</v>
      </c>
      <c r="L24" s="33" t="s">
        <v>410</v>
      </c>
      <c r="M24" s="196">
        <v>1738.1000000000001</v>
      </c>
      <c r="N24" s="33" t="s">
        <v>369</v>
      </c>
      <c r="O24" s="196">
        <v>1738.1000000000001</v>
      </c>
      <c r="P24" s="33" t="s">
        <v>369</v>
      </c>
      <c r="Q24" s="196">
        <v>1337</v>
      </c>
      <c r="R24" s="33"/>
      <c r="S24" s="196">
        <v>1337</v>
      </c>
      <c r="T24" s="33"/>
      <c r="U24" s="196"/>
      <c r="V24" s="33"/>
      <c r="W24" s="163"/>
      <c r="X24" s="33"/>
      <c r="Y24" s="163"/>
      <c r="Z24" s="33"/>
      <c r="AA24" s="144">
        <v>1097.5</v>
      </c>
      <c r="AB24" s="33"/>
      <c r="AC24" s="62">
        <v>878</v>
      </c>
      <c r="AD24" s="33"/>
      <c r="AE24" s="5">
        <f t="shared" si="5"/>
        <v>97.961275626423713</v>
      </c>
    </row>
    <row r="25" spans="1:31" ht="19.899999999999999" customHeight="1" x14ac:dyDescent="0.35">
      <c r="C25" s="2" t="s">
        <v>365</v>
      </c>
      <c r="D25" s="32">
        <f t="shared" si="6"/>
        <v>3940</v>
      </c>
      <c r="E25" s="89">
        <f t="shared" si="6"/>
        <v>2760</v>
      </c>
      <c r="F25" s="1"/>
      <c r="G25" s="60">
        <f t="shared" si="1"/>
        <v>3936.4</v>
      </c>
      <c r="H25" s="60">
        <f t="shared" si="2"/>
        <v>2755.48</v>
      </c>
      <c r="I25" s="1"/>
      <c r="J25" s="60">
        <f t="shared" si="3"/>
        <v>3936.4</v>
      </c>
      <c r="K25" s="60">
        <f t="shared" si="4"/>
        <v>2755.48</v>
      </c>
      <c r="L25" s="33" t="s">
        <v>410</v>
      </c>
      <c r="M25" s="196">
        <v>1968.2</v>
      </c>
      <c r="N25" s="33" t="s">
        <v>369</v>
      </c>
      <c r="O25" s="196">
        <v>1968.2</v>
      </c>
      <c r="P25" s="33" t="s">
        <v>369</v>
      </c>
      <c r="Q25" s="196">
        <v>1514</v>
      </c>
      <c r="R25" s="33" t="s">
        <v>370</v>
      </c>
      <c r="S25" s="196">
        <v>1514</v>
      </c>
      <c r="T25" s="33" t="s">
        <v>370</v>
      </c>
      <c r="U25" s="196">
        <v>1433.00575</v>
      </c>
      <c r="V25" s="33"/>
      <c r="W25" s="163">
        <v>1097.5</v>
      </c>
      <c r="X25" s="33"/>
      <c r="Y25" s="163">
        <v>1097.5</v>
      </c>
      <c r="Z25" s="33"/>
      <c r="AA25" s="144">
        <v>1097.5</v>
      </c>
      <c r="AB25" s="33"/>
      <c r="AC25" s="62">
        <v>878</v>
      </c>
      <c r="AD25" s="33"/>
      <c r="AE25" s="5">
        <f t="shared" si="5"/>
        <v>124.16856492027335</v>
      </c>
    </row>
    <row r="26" spans="1:31" ht="19.899999999999999" customHeight="1" x14ac:dyDescent="0.35">
      <c r="A26" s="5" t="s">
        <v>243</v>
      </c>
      <c r="C26" s="2" t="s">
        <v>333</v>
      </c>
      <c r="D26" s="32">
        <f t="shared" si="6"/>
        <v>1000</v>
      </c>
      <c r="E26" s="89">
        <f t="shared" si="6"/>
        <v>700</v>
      </c>
      <c r="F26" s="1"/>
      <c r="G26" s="60">
        <f t="shared" si="1"/>
        <v>999.04</v>
      </c>
      <c r="H26" s="60">
        <f t="shared" si="2"/>
        <v>699.32799999999997</v>
      </c>
      <c r="I26" s="1"/>
      <c r="J26" s="60">
        <f t="shared" si="3"/>
        <v>999.04</v>
      </c>
      <c r="K26" s="60">
        <f t="shared" si="4"/>
        <v>699.32799999999997</v>
      </c>
      <c r="L26" s="33"/>
      <c r="M26" s="221">
        <v>499.52</v>
      </c>
      <c r="N26" s="33"/>
      <c r="O26" s="200">
        <v>378.43</v>
      </c>
      <c r="P26" s="33"/>
      <c r="Q26" s="200">
        <v>378.43</v>
      </c>
      <c r="R26" s="33"/>
      <c r="S26" s="163">
        <v>342.77500000000003</v>
      </c>
      <c r="T26" s="33"/>
      <c r="U26" s="163">
        <v>342.77500000000003</v>
      </c>
      <c r="V26" s="33"/>
      <c r="W26" s="163">
        <v>342.77500000000003</v>
      </c>
      <c r="X26" s="33"/>
      <c r="Y26" s="163">
        <v>342.77500000000003</v>
      </c>
      <c r="Z26" s="33" t="s">
        <v>243</v>
      </c>
      <c r="AA26" s="144">
        <v>342.77500000000003</v>
      </c>
      <c r="AB26" s="33" t="s">
        <v>243</v>
      </c>
      <c r="AC26" s="98">
        <v>274.22000000000003</v>
      </c>
      <c r="AD26" s="33" t="s">
        <v>243</v>
      </c>
      <c r="AE26" s="5">
        <f t="shared" si="5"/>
        <v>82.160309240755581</v>
      </c>
    </row>
    <row r="27" spans="1:31" ht="19.899999999999999" customHeight="1" x14ac:dyDescent="0.35">
      <c r="A27" s="5" t="s">
        <v>243</v>
      </c>
      <c r="C27" s="2" t="s">
        <v>334</v>
      </c>
      <c r="D27" s="32">
        <f t="shared" si="6"/>
        <v>2120</v>
      </c>
      <c r="E27" s="89">
        <f t="shared" si="6"/>
        <v>1490</v>
      </c>
      <c r="F27" s="1"/>
      <c r="G27" s="60">
        <f t="shared" si="1"/>
        <v>2115.2600000000002</v>
      </c>
      <c r="H27" s="60">
        <f t="shared" si="2"/>
        <v>1480.682</v>
      </c>
      <c r="I27" s="1"/>
      <c r="J27" s="60">
        <f t="shared" si="3"/>
        <v>2115.2600000000002</v>
      </c>
      <c r="K27" s="60">
        <f t="shared" si="4"/>
        <v>1480.682</v>
      </c>
      <c r="L27" s="33"/>
      <c r="M27" s="221">
        <v>1057.6300000000001</v>
      </c>
      <c r="N27" s="33"/>
      <c r="O27" s="200">
        <v>801.24</v>
      </c>
      <c r="P27" s="33"/>
      <c r="Q27" s="200">
        <v>801.24</v>
      </c>
      <c r="R27" s="33"/>
      <c r="S27" s="163">
        <v>725.75</v>
      </c>
      <c r="T27" s="33"/>
      <c r="U27" s="163">
        <v>725.75</v>
      </c>
      <c r="V27" s="33"/>
      <c r="W27" s="163">
        <v>725.75</v>
      </c>
      <c r="X27" s="33"/>
      <c r="Y27" s="163">
        <v>725.75</v>
      </c>
      <c r="Z27" s="33" t="s">
        <v>202</v>
      </c>
      <c r="AA27" s="144">
        <v>725.75</v>
      </c>
      <c r="AB27" s="33" t="s">
        <v>202</v>
      </c>
      <c r="AC27" s="98">
        <v>580.6</v>
      </c>
      <c r="AD27" s="33" t="s">
        <v>202</v>
      </c>
      <c r="AE27" s="5">
        <f t="shared" si="5"/>
        <v>82.161557009989679</v>
      </c>
    </row>
    <row r="28" spans="1:31" ht="19.899999999999999" customHeight="1" x14ac:dyDescent="0.35">
      <c r="A28" s="5" t="s">
        <v>243</v>
      </c>
      <c r="C28" s="2" t="s">
        <v>199</v>
      </c>
      <c r="D28" s="32">
        <f t="shared" si="6"/>
        <v>6240</v>
      </c>
      <c r="E28" s="89">
        <f t="shared" si="6"/>
        <v>4370</v>
      </c>
      <c r="F28" s="1"/>
      <c r="G28" s="60">
        <f t="shared" si="1"/>
        <v>6235.44</v>
      </c>
      <c r="H28" s="60">
        <f t="shared" si="2"/>
        <v>4364.8079999999991</v>
      </c>
      <c r="I28" s="1"/>
      <c r="J28" s="60">
        <f t="shared" si="3"/>
        <v>6235.44</v>
      </c>
      <c r="K28" s="60">
        <f t="shared" si="4"/>
        <v>4364.8079999999991</v>
      </c>
      <c r="L28" s="33"/>
      <c r="M28" s="221">
        <v>3117.72</v>
      </c>
      <c r="N28" s="33"/>
      <c r="O28" s="200">
        <v>2361.91</v>
      </c>
      <c r="P28" s="33"/>
      <c r="Q28" s="200">
        <v>2361.91</v>
      </c>
      <c r="R28" s="33"/>
      <c r="S28" s="163">
        <v>2139.4124999999999</v>
      </c>
      <c r="T28" s="33"/>
      <c r="U28" s="163">
        <v>2139.4124999999999</v>
      </c>
      <c r="V28" s="33"/>
      <c r="W28" s="163">
        <v>2139.4124999999999</v>
      </c>
      <c r="X28" s="33"/>
      <c r="Y28" s="163">
        <v>2139.4124999999999</v>
      </c>
      <c r="Z28" s="33" t="s">
        <v>235</v>
      </c>
      <c r="AA28" s="144">
        <v>2139.4124999999999</v>
      </c>
      <c r="AB28" s="33" t="s">
        <v>235</v>
      </c>
      <c r="AC28" s="98">
        <v>1711.53</v>
      </c>
      <c r="AD28" s="33" t="s">
        <v>235</v>
      </c>
      <c r="AE28" s="5">
        <f t="shared" si="5"/>
        <v>82.159821913726304</v>
      </c>
    </row>
    <row r="29" spans="1:31" ht="19.899999999999999" customHeight="1" x14ac:dyDescent="0.35">
      <c r="C29" s="2" t="s">
        <v>406</v>
      </c>
      <c r="D29" s="32">
        <f t="shared" si="6"/>
        <v>1810</v>
      </c>
      <c r="E29" s="89">
        <f t="shared" si="6"/>
        <v>1270</v>
      </c>
      <c r="F29" s="1"/>
      <c r="G29" s="60">
        <f t="shared" si="1"/>
        <v>1808</v>
      </c>
      <c r="H29" s="60">
        <f t="shared" si="2"/>
        <v>1265.5999999999999</v>
      </c>
      <c r="I29" s="1"/>
      <c r="J29" s="60">
        <f t="shared" si="3"/>
        <v>1808</v>
      </c>
      <c r="K29" s="60">
        <f t="shared" si="4"/>
        <v>1265.5999999999999</v>
      </c>
      <c r="L29" s="33"/>
      <c r="M29" s="200">
        <v>904</v>
      </c>
      <c r="N29" s="33"/>
      <c r="O29" s="200">
        <v>904</v>
      </c>
      <c r="P29" s="33"/>
      <c r="Q29" s="200">
        <v>904</v>
      </c>
      <c r="R29" s="33"/>
      <c r="S29" s="163"/>
      <c r="T29" s="33"/>
      <c r="U29" s="163"/>
      <c r="V29" s="33"/>
      <c r="W29" s="163"/>
      <c r="X29" s="33"/>
      <c r="Y29" s="163"/>
      <c r="Z29" s="33"/>
      <c r="AA29" s="144"/>
      <c r="AB29" s="33"/>
      <c r="AC29" s="98"/>
      <c r="AD29" s="33"/>
    </row>
    <row r="30" spans="1:31" ht="19.899999999999999" customHeight="1" x14ac:dyDescent="0.35">
      <c r="C30" s="2" t="s">
        <v>405</v>
      </c>
      <c r="D30" s="32">
        <f t="shared" si="6"/>
        <v>3500</v>
      </c>
      <c r="E30" s="89">
        <f t="shared" si="6"/>
        <v>2450</v>
      </c>
      <c r="F30" s="1"/>
      <c r="G30" s="60">
        <f t="shared" si="1"/>
        <v>3500</v>
      </c>
      <c r="H30" s="60">
        <f t="shared" si="2"/>
        <v>2450</v>
      </c>
      <c r="I30" s="1"/>
      <c r="J30" s="60">
        <f t="shared" si="3"/>
        <v>3500</v>
      </c>
      <c r="K30" s="60">
        <f t="shared" si="4"/>
        <v>2450</v>
      </c>
      <c r="L30" s="33"/>
      <c r="M30" s="200">
        <v>1750</v>
      </c>
      <c r="N30" s="33"/>
      <c r="O30" s="200">
        <v>1750</v>
      </c>
      <c r="P30" s="33"/>
      <c r="Q30" s="200">
        <v>1750</v>
      </c>
      <c r="R30" s="33"/>
      <c r="S30" s="163"/>
      <c r="T30" s="33"/>
      <c r="U30" s="163"/>
      <c r="V30" s="33"/>
      <c r="W30" s="163"/>
      <c r="X30" s="33"/>
      <c r="Y30" s="163"/>
      <c r="Z30" s="33" t="s">
        <v>235</v>
      </c>
      <c r="AA30" s="144">
        <v>2139.4124999999999</v>
      </c>
      <c r="AB30" s="33" t="s">
        <v>235</v>
      </c>
      <c r="AC30" s="98">
        <v>1711.53</v>
      </c>
      <c r="AD30" s="33" t="s">
        <v>235</v>
      </c>
      <c r="AE30" s="5">
        <f t="shared" si="5"/>
        <v>2.2476965054658713</v>
      </c>
    </row>
    <row r="31" spans="1:31" ht="19.899999999999999" customHeight="1" x14ac:dyDescent="0.35">
      <c r="F31" s="1"/>
      <c r="G31" s="60">
        <f t="shared" si="1"/>
        <v>0</v>
      </c>
      <c r="H31" s="60">
        <f t="shared" si="2"/>
        <v>0</v>
      </c>
      <c r="I31" s="1"/>
      <c r="J31" s="60">
        <f t="shared" si="3"/>
        <v>0</v>
      </c>
      <c r="K31" s="60">
        <f t="shared" si="4"/>
        <v>0</v>
      </c>
      <c r="L31" s="33"/>
      <c r="M31" s="163"/>
      <c r="N31" s="33"/>
      <c r="O31" s="163"/>
      <c r="P31" s="33"/>
      <c r="Q31" s="163"/>
      <c r="R31" s="33"/>
      <c r="S31" s="163"/>
      <c r="T31" s="33"/>
      <c r="U31" s="163"/>
      <c r="V31" s="33"/>
      <c r="W31" s="163"/>
      <c r="X31" s="33"/>
      <c r="Y31" s="163"/>
      <c r="Z31" s="33"/>
      <c r="AA31" s="144"/>
      <c r="AB31" s="33"/>
      <c r="AC31" s="62"/>
      <c r="AD31" s="33"/>
    </row>
    <row r="32" spans="1:31" ht="19.899999999999999" customHeight="1" x14ac:dyDescent="0.35">
      <c r="G32" s="40"/>
      <c r="H32" s="40"/>
      <c r="I32" s="5"/>
      <c r="J32" s="40"/>
      <c r="K32" s="40"/>
    </row>
    <row r="33" spans="1:42" ht="19.899999999999999" customHeight="1" x14ac:dyDescent="0.35">
      <c r="G33" s="40"/>
      <c r="H33" s="40"/>
      <c r="I33" s="5"/>
      <c r="J33" s="40"/>
      <c r="K33" s="40"/>
    </row>
    <row r="34" spans="1:42" ht="19.899999999999999" customHeight="1" x14ac:dyDescent="0.35">
      <c r="G34" s="40"/>
      <c r="H34" s="40"/>
      <c r="I34" s="5"/>
      <c r="J34" s="40"/>
      <c r="K34" s="40"/>
      <c r="M34" s="161">
        <f>(1433-1097.5)*100/1097.5</f>
        <v>30.569476082004556</v>
      </c>
      <c r="O34" s="161">
        <v>30.569476082004556</v>
      </c>
      <c r="Q34" s="161">
        <f>(1433-1097.5)*100/1097.5</f>
        <v>30.569476082004556</v>
      </c>
      <c r="S34" s="161">
        <v>30.569476082004556</v>
      </c>
      <c r="U34" s="161">
        <v>30.569476082004556</v>
      </c>
    </row>
    <row r="35" spans="1:42" ht="19.899999999999999" customHeight="1" x14ac:dyDescent="0.35">
      <c r="G35" s="40"/>
      <c r="H35" s="40"/>
      <c r="I35" s="5"/>
      <c r="J35" s="40"/>
      <c r="K35" s="40"/>
    </row>
    <row r="36" spans="1:42" ht="19.899999999999999" customHeight="1" x14ac:dyDescent="0.35">
      <c r="D36" s="23">
        <v>1170</v>
      </c>
      <c r="E36" s="23">
        <v>820</v>
      </c>
      <c r="G36" s="40"/>
      <c r="H36" s="40"/>
      <c r="I36" s="5"/>
      <c r="J36" s="40"/>
      <c r="K36" s="40">
        <f>1.3*M36</f>
        <v>583.70000000000005</v>
      </c>
      <c r="M36" s="161">
        <v>449</v>
      </c>
      <c r="O36" s="161">
        <v>449</v>
      </c>
    </row>
    <row r="37" spans="1:42" ht="19.899999999999999" customHeight="1" x14ac:dyDescent="0.35">
      <c r="D37" s="23">
        <v>1850</v>
      </c>
      <c r="E37" s="23">
        <v>1300</v>
      </c>
      <c r="G37" s="40"/>
      <c r="H37" s="40"/>
      <c r="I37" s="5"/>
      <c r="J37" s="40"/>
      <c r="K37" s="40">
        <f>1.3*M37</f>
        <v>924.30000000000007</v>
      </c>
      <c r="M37" s="161">
        <v>711</v>
      </c>
      <c r="O37" s="161">
        <v>711</v>
      </c>
    </row>
    <row r="38" spans="1:42" customFormat="1" ht="19.899999999999999" customHeight="1" x14ac:dyDescent="0.35">
      <c r="A38" s="5"/>
      <c r="B38" s="5"/>
      <c r="C38" s="5"/>
      <c r="D38" s="23">
        <v>3480</v>
      </c>
      <c r="E38" s="23">
        <v>2440</v>
      </c>
      <c r="F38" s="5"/>
      <c r="G38" s="40"/>
      <c r="H38" s="40"/>
      <c r="I38" s="5"/>
      <c r="J38" s="40"/>
      <c r="K38" s="40">
        <f>1.3*M38</f>
        <v>1738.1000000000001</v>
      </c>
      <c r="M38" s="161">
        <v>1337</v>
      </c>
      <c r="O38" s="161">
        <v>1337</v>
      </c>
      <c r="Q38" s="161"/>
      <c r="S38" s="161"/>
      <c r="U38" s="161"/>
      <c r="W38" s="161"/>
      <c r="Y38" s="161"/>
      <c r="AA38" s="146"/>
      <c r="AC38" s="63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</row>
    <row r="39" spans="1:42" customFormat="1" ht="19.899999999999999" customHeight="1" x14ac:dyDescent="0.35">
      <c r="A39" s="5"/>
      <c r="B39" s="5"/>
      <c r="C39" s="5"/>
      <c r="D39" s="23">
        <v>3940</v>
      </c>
      <c r="E39" s="23">
        <v>2760</v>
      </c>
      <c r="F39" s="5"/>
      <c r="G39" s="40"/>
      <c r="H39" s="40"/>
      <c r="I39" s="5"/>
      <c r="J39" s="40"/>
      <c r="K39" s="40">
        <f>1.3*M39</f>
        <v>1968.2</v>
      </c>
      <c r="M39" s="161">
        <v>1514</v>
      </c>
      <c r="O39" s="161">
        <v>1514</v>
      </c>
      <c r="Q39" s="161"/>
      <c r="S39" s="161"/>
      <c r="U39" s="161"/>
      <c r="W39" s="161"/>
      <c r="Y39" s="161"/>
      <c r="AA39" s="146"/>
      <c r="AC39" s="63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</row>
    <row r="40" spans="1:42" customFormat="1" ht="19.899999999999999" customHeight="1" x14ac:dyDescent="0.35">
      <c r="A40" s="5"/>
      <c r="B40" s="5"/>
      <c r="C40" s="5"/>
      <c r="D40" s="23"/>
      <c r="E40" s="23"/>
      <c r="F40" s="5"/>
      <c r="G40" s="40"/>
      <c r="H40" s="40"/>
      <c r="I40" s="5"/>
      <c r="J40" s="40"/>
      <c r="K40" s="40"/>
      <c r="M40" s="161"/>
      <c r="O40" s="161"/>
      <c r="Q40" s="161"/>
      <c r="S40" s="161"/>
      <c r="U40" s="161"/>
      <c r="W40" s="161"/>
      <c r="Y40" s="161"/>
      <c r="AA40" s="146"/>
      <c r="AC40" s="63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</row>
    <row r="41" spans="1:42" customFormat="1" ht="19.899999999999999" customHeight="1" x14ac:dyDescent="0.35">
      <c r="A41" s="5"/>
      <c r="B41" s="5"/>
      <c r="C41" s="5"/>
      <c r="D41" s="23"/>
      <c r="E41" s="23"/>
      <c r="F41" s="5"/>
      <c r="G41" s="40"/>
      <c r="H41" s="40"/>
      <c r="I41" s="5"/>
      <c r="J41" s="40"/>
      <c r="K41" s="40"/>
      <c r="M41" s="161"/>
      <c r="O41" s="161"/>
      <c r="Q41" s="161"/>
      <c r="S41" s="161"/>
      <c r="U41" s="161"/>
      <c r="W41" s="161"/>
      <c r="Y41" s="161"/>
      <c r="AA41" s="146"/>
      <c r="AC41" s="63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</row>
    <row r="42" spans="1:42" customFormat="1" ht="19.899999999999999" customHeight="1" x14ac:dyDescent="0.35">
      <c r="A42" s="5"/>
      <c r="B42" s="5"/>
      <c r="C42" s="5"/>
      <c r="D42" s="23"/>
      <c r="E42" s="23"/>
      <c r="F42" s="5"/>
      <c r="G42" s="40"/>
      <c r="H42" s="40"/>
      <c r="I42" s="5"/>
      <c r="J42" s="40"/>
      <c r="K42" s="40"/>
      <c r="M42" s="161"/>
      <c r="O42" s="161"/>
      <c r="Q42" s="161"/>
      <c r="S42" s="161"/>
      <c r="U42" s="161"/>
      <c r="W42" s="161"/>
      <c r="Y42" s="161"/>
      <c r="AA42" s="146"/>
      <c r="AC42" s="63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</row>
    <row r="43" spans="1:42" customFormat="1" ht="19.899999999999999" customHeight="1" x14ac:dyDescent="0.35">
      <c r="A43" s="5"/>
      <c r="B43" s="5"/>
      <c r="C43" s="5"/>
      <c r="D43" s="23"/>
      <c r="E43" s="23"/>
      <c r="F43" s="5"/>
      <c r="G43" s="40"/>
      <c r="H43" s="40"/>
      <c r="I43" s="5"/>
      <c r="J43" s="40"/>
      <c r="K43" s="40"/>
      <c r="M43" s="161"/>
      <c r="O43" s="161"/>
      <c r="Q43" s="161"/>
      <c r="S43" s="161"/>
      <c r="U43" s="161"/>
      <c r="W43" s="161"/>
      <c r="Y43" s="161"/>
      <c r="AA43" s="146"/>
      <c r="AC43" s="63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</row>
    <row r="44" spans="1:42" customFormat="1" ht="19.899999999999999" customHeight="1" x14ac:dyDescent="0.35">
      <c r="A44" s="5"/>
      <c r="B44" s="5"/>
      <c r="C44" s="5"/>
      <c r="D44" s="23"/>
      <c r="E44" s="23"/>
      <c r="F44" s="5"/>
      <c r="G44" s="40"/>
      <c r="H44" s="40"/>
      <c r="I44" s="5"/>
      <c r="J44" s="40"/>
      <c r="K44" s="40"/>
      <c r="M44" s="161"/>
      <c r="O44" s="161"/>
      <c r="Q44" s="161"/>
      <c r="S44" s="161"/>
      <c r="U44" s="161"/>
      <c r="W44" s="161"/>
      <c r="Y44" s="161"/>
      <c r="AA44" s="146"/>
      <c r="AC44" s="63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</row>
    <row r="45" spans="1:42" customFormat="1" ht="19.899999999999999" customHeight="1" x14ac:dyDescent="0.35">
      <c r="A45" s="5"/>
      <c r="B45" s="5"/>
      <c r="C45" s="5"/>
      <c r="D45" s="23"/>
      <c r="E45" s="23"/>
      <c r="F45" s="5"/>
      <c r="G45" s="40"/>
      <c r="H45" s="40"/>
      <c r="I45" s="5"/>
      <c r="J45" s="40"/>
      <c r="K45" s="40"/>
      <c r="M45" s="161"/>
      <c r="O45" s="161"/>
      <c r="Q45" s="161"/>
      <c r="S45" s="161"/>
      <c r="U45" s="161"/>
      <c r="W45" s="161"/>
      <c r="Y45" s="161"/>
      <c r="AA45" s="146"/>
      <c r="AC45" s="63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</row>
    <row r="46" spans="1:42" customFormat="1" ht="19.899999999999999" customHeight="1" x14ac:dyDescent="0.35">
      <c r="A46" s="5"/>
      <c r="B46" s="5"/>
      <c r="C46" s="5"/>
      <c r="D46" s="23"/>
      <c r="E46" s="23"/>
      <c r="F46" s="5"/>
      <c r="G46" s="40"/>
      <c r="H46" s="40"/>
      <c r="I46" s="5"/>
      <c r="J46" s="40"/>
      <c r="K46" s="40"/>
      <c r="M46" s="161"/>
      <c r="O46" s="161"/>
      <c r="Q46" s="161"/>
      <c r="S46" s="161"/>
      <c r="U46" s="161"/>
      <c r="W46" s="161"/>
      <c r="Y46" s="161"/>
      <c r="AA46" s="146"/>
      <c r="AC46" s="63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</row>
    <row r="47" spans="1:42" customFormat="1" ht="19.899999999999999" customHeight="1" x14ac:dyDescent="0.35">
      <c r="A47" s="5"/>
      <c r="B47" s="5"/>
      <c r="C47" s="5"/>
      <c r="D47" s="23"/>
      <c r="E47" s="23"/>
      <c r="F47" s="5"/>
      <c r="G47" s="40"/>
      <c r="H47" s="40"/>
      <c r="I47" s="5"/>
      <c r="J47" s="40"/>
      <c r="K47" s="40"/>
      <c r="M47" s="161"/>
      <c r="O47" s="161"/>
      <c r="Q47" s="161"/>
      <c r="S47" s="161"/>
      <c r="U47" s="161"/>
      <c r="W47" s="161"/>
      <c r="Y47" s="161"/>
      <c r="AA47" s="146"/>
      <c r="AC47" s="63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</row>
    <row r="48" spans="1:42" customFormat="1" ht="19.899999999999999" customHeight="1" x14ac:dyDescent="0.35">
      <c r="A48" s="5"/>
      <c r="B48" s="5"/>
      <c r="C48" s="5"/>
      <c r="D48" s="23"/>
      <c r="E48" s="23"/>
      <c r="F48" s="5"/>
      <c r="G48" s="40"/>
      <c r="H48" s="40"/>
      <c r="I48" s="5"/>
      <c r="J48" s="40"/>
      <c r="K48" s="40"/>
      <c r="M48" s="161"/>
      <c r="O48" s="161"/>
      <c r="Q48" s="161"/>
      <c r="S48" s="161"/>
      <c r="U48" s="161"/>
      <c r="W48" s="161"/>
      <c r="Y48" s="161"/>
      <c r="AA48" s="146"/>
      <c r="AC48" s="63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</row>
    <row r="49" spans="1:42" customFormat="1" ht="19.899999999999999" customHeight="1" x14ac:dyDescent="0.35">
      <c r="A49" s="5"/>
      <c r="B49" s="5"/>
      <c r="C49" s="5"/>
      <c r="D49" s="23"/>
      <c r="E49" s="23"/>
      <c r="F49" s="5"/>
      <c r="G49" s="40"/>
      <c r="H49" s="40"/>
      <c r="I49" s="5"/>
      <c r="J49" s="40"/>
      <c r="K49" s="40"/>
      <c r="M49" s="161"/>
      <c r="O49" s="161"/>
      <c r="Q49" s="161"/>
      <c r="S49" s="161"/>
      <c r="U49" s="161"/>
      <c r="W49" s="161"/>
      <c r="Y49" s="161"/>
      <c r="AA49" s="146"/>
      <c r="AC49" s="63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</row>
    <row r="50" spans="1:42" customFormat="1" ht="19.899999999999999" customHeight="1" x14ac:dyDescent="0.35">
      <c r="A50" s="5"/>
      <c r="B50" s="5"/>
      <c r="C50" s="5"/>
      <c r="D50" s="23"/>
      <c r="E50" s="23"/>
      <c r="F50" s="5"/>
      <c r="G50" s="40"/>
      <c r="H50" s="40"/>
      <c r="I50" s="5"/>
      <c r="J50" s="40"/>
      <c r="K50" s="40"/>
      <c r="M50" s="161"/>
      <c r="O50" s="161"/>
      <c r="Q50" s="161"/>
      <c r="S50" s="161"/>
      <c r="U50" s="161"/>
      <c r="W50" s="161"/>
      <c r="Y50" s="161"/>
      <c r="AA50" s="146"/>
      <c r="AC50" s="63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</row>
    <row r="51" spans="1:42" customFormat="1" ht="19.899999999999999" customHeight="1" x14ac:dyDescent="0.35">
      <c r="A51" s="5"/>
      <c r="B51" s="5"/>
      <c r="C51" s="5"/>
      <c r="D51" s="23"/>
      <c r="E51" s="23"/>
      <c r="F51" s="5"/>
      <c r="G51" s="40"/>
      <c r="H51" s="40"/>
      <c r="I51" s="5"/>
      <c r="J51" s="40"/>
      <c r="K51" s="40"/>
      <c r="M51" s="161"/>
      <c r="O51" s="161"/>
      <c r="Q51" s="161"/>
      <c r="S51" s="161"/>
      <c r="U51" s="161"/>
      <c r="W51" s="161"/>
      <c r="Y51" s="161"/>
      <c r="AA51" s="146"/>
      <c r="AC51" s="63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</row>
    <row r="52" spans="1:42" customFormat="1" ht="19.899999999999999" customHeight="1" x14ac:dyDescent="0.35">
      <c r="A52" s="5"/>
      <c r="B52" s="5"/>
      <c r="C52" s="5"/>
      <c r="D52" s="23"/>
      <c r="E52" s="23"/>
      <c r="F52" s="5"/>
      <c r="G52" s="40"/>
      <c r="H52" s="40"/>
      <c r="I52" s="5"/>
      <c r="J52" s="40"/>
      <c r="K52" s="40"/>
      <c r="M52" s="161"/>
      <c r="O52" s="161"/>
      <c r="Q52" s="161"/>
      <c r="S52" s="161"/>
      <c r="U52" s="161"/>
      <c r="W52" s="161"/>
      <c r="Y52" s="161"/>
      <c r="AA52" s="146"/>
      <c r="AC52" s="63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</row>
    <row r="53" spans="1:42" customFormat="1" ht="19.899999999999999" customHeight="1" x14ac:dyDescent="0.35">
      <c r="A53" s="5"/>
      <c r="B53" s="5"/>
      <c r="C53" s="5"/>
      <c r="D53" s="23"/>
      <c r="E53" s="23"/>
      <c r="F53" s="5"/>
      <c r="G53" s="40"/>
      <c r="H53" s="40"/>
      <c r="I53" s="5"/>
      <c r="J53" s="40"/>
      <c r="K53" s="40"/>
      <c r="M53" s="161"/>
      <c r="O53" s="161"/>
      <c r="Q53" s="161"/>
      <c r="S53" s="161"/>
      <c r="U53" s="161"/>
      <c r="W53" s="161"/>
      <c r="Y53" s="161"/>
      <c r="AA53" s="146"/>
      <c r="AC53" s="63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</row>
    <row r="54" spans="1:42" customFormat="1" ht="19.899999999999999" customHeight="1" x14ac:dyDescent="0.35">
      <c r="A54" s="5"/>
      <c r="B54" s="5"/>
      <c r="C54" s="5"/>
      <c r="D54" s="23"/>
      <c r="E54" s="23"/>
      <c r="F54" s="5"/>
      <c r="G54" s="40"/>
      <c r="H54" s="40"/>
      <c r="I54" s="5"/>
      <c r="J54" s="40"/>
      <c r="K54" s="40"/>
      <c r="M54" s="161"/>
      <c r="O54" s="161"/>
      <c r="Q54" s="161"/>
      <c r="S54" s="161"/>
      <c r="U54" s="161"/>
      <c r="W54" s="161"/>
      <c r="Y54" s="161"/>
      <c r="AA54" s="146"/>
      <c r="AC54" s="63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</row>
    <row r="55" spans="1:42" customFormat="1" ht="19.899999999999999" customHeight="1" x14ac:dyDescent="0.35">
      <c r="A55" s="5"/>
      <c r="B55" s="5"/>
      <c r="C55" s="5"/>
      <c r="D55" s="23"/>
      <c r="E55" s="23"/>
      <c r="F55" s="5"/>
      <c r="G55" s="40"/>
      <c r="H55" s="40"/>
      <c r="I55" s="5"/>
      <c r="J55" s="40"/>
      <c r="K55" s="40"/>
      <c r="M55" s="161"/>
      <c r="O55" s="161"/>
      <c r="Q55" s="161"/>
      <c r="S55" s="161"/>
      <c r="U55" s="161"/>
      <c r="W55" s="161"/>
      <c r="Y55" s="161"/>
      <c r="AA55" s="146"/>
      <c r="AC55" s="63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</row>
    <row r="56" spans="1:42" customFormat="1" ht="19.899999999999999" customHeight="1" x14ac:dyDescent="0.35">
      <c r="A56" s="5"/>
      <c r="B56" s="5"/>
      <c r="C56" s="5"/>
      <c r="D56" s="23"/>
      <c r="E56" s="23"/>
      <c r="F56" s="5"/>
      <c r="G56" s="40"/>
      <c r="H56" s="40"/>
      <c r="I56" s="5"/>
      <c r="J56" s="40"/>
      <c r="K56" s="40"/>
      <c r="M56" s="161"/>
      <c r="O56" s="161"/>
      <c r="Q56" s="161"/>
      <c r="S56" s="161"/>
      <c r="U56" s="161"/>
      <c r="W56" s="161"/>
      <c r="Y56" s="161"/>
      <c r="AA56" s="146"/>
      <c r="AC56" s="63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</row>
    <row r="57" spans="1:42" customFormat="1" ht="19.899999999999999" customHeight="1" x14ac:dyDescent="0.35">
      <c r="A57" s="5"/>
      <c r="B57" s="5"/>
      <c r="C57" s="5"/>
      <c r="D57" s="23"/>
      <c r="E57" s="23"/>
      <c r="F57" s="5"/>
      <c r="G57" s="40"/>
      <c r="H57" s="40"/>
      <c r="I57" s="5"/>
      <c r="J57" s="40"/>
      <c r="K57" s="40"/>
      <c r="M57" s="161"/>
      <c r="O57" s="161"/>
      <c r="Q57" s="161"/>
      <c r="S57" s="161"/>
      <c r="U57" s="161"/>
      <c r="W57" s="161"/>
      <c r="Y57" s="161"/>
      <c r="AA57" s="146"/>
      <c r="AC57" s="63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</row>
    <row r="58" spans="1:42" customFormat="1" ht="19.899999999999999" customHeight="1" x14ac:dyDescent="0.35">
      <c r="A58" s="5"/>
      <c r="B58" s="5"/>
      <c r="C58" s="5"/>
      <c r="D58" s="23"/>
      <c r="E58" s="23"/>
      <c r="F58" s="5"/>
      <c r="G58" s="40"/>
      <c r="H58" s="40"/>
      <c r="I58" s="5"/>
      <c r="J58" s="40"/>
      <c r="K58" s="40"/>
      <c r="M58" s="161"/>
      <c r="O58" s="161"/>
      <c r="Q58" s="161"/>
      <c r="S58" s="161"/>
      <c r="U58" s="161"/>
      <c r="W58" s="161"/>
      <c r="Y58" s="161"/>
      <c r="AA58" s="146"/>
      <c r="AC58" s="63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</row>
    <row r="59" spans="1:42" customFormat="1" ht="19.899999999999999" customHeight="1" x14ac:dyDescent="0.35">
      <c r="A59" s="5"/>
      <c r="B59" s="5"/>
      <c r="C59" s="5"/>
      <c r="D59" s="23"/>
      <c r="E59" s="23"/>
      <c r="F59" s="5"/>
      <c r="G59" s="40"/>
      <c r="H59" s="40"/>
      <c r="I59" s="5"/>
      <c r="J59" s="40"/>
      <c r="K59" s="40"/>
      <c r="M59" s="161"/>
      <c r="O59" s="161"/>
      <c r="Q59" s="161"/>
      <c r="S59" s="161"/>
      <c r="U59" s="161"/>
      <c r="W59" s="161"/>
      <c r="Y59" s="161"/>
      <c r="AA59" s="146"/>
      <c r="AC59" s="63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</row>
    <row r="60" spans="1:42" customFormat="1" ht="19.899999999999999" customHeight="1" x14ac:dyDescent="0.35">
      <c r="A60" s="5"/>
      <c r="B60" s="5"/>
      <c r="C60" s="5"/>
      <c r="D60" s="23"/>
      <c r="E60" s="23"/>
      <c r="F60" s="5"/>
      <c r="G60" s="40"/>
      <c r="H60" s="40"/>
      <c r="I60" s="5"/>
      <c r="J60" s="40"/>
      <c r="K60" s="40"/>
      <c r="M60" s="161"/>
      <c r="O60" s="161"/>
      <c r="Q60" s="161"/>
      <c r="S60" s="161"/>
      <c r="U60" s="161"/>
      <c r="W60" s="161"/>
      <c r="Y60" s="161"/>
      <c r="AA60" s="146"/>
      <c r="AC60" s="63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</row>
    <row r="61" spans="1:42" customFormat="1" ht="19.899999999999999" customHeight="1" x14ac:dyDescent="0.35">
      <c r="A61" s="5"/>
      <c r="B61" s="5"/>
      <c r="C61" s="5"/>
      <c r="D61" s="23"/>
      <c r="E61" s="23"/>
      <c r="F61" s="5"/>
      <c r="G61" s="40"/>
      <c r="H61" s="40"/>
      <c r="I61" s="5"/>
      <c r="J61" s="40"/>
      <c r="K61" s="40"/>
      <c r="M61" s="161"/>
      <c r="O61" s="161"/>
      <c r="Q61" s="161"/>
      <c r="S61" s="161"/>
      <c r="U61" s="161"/>
      <c r="W61" s="161"/>
      <c r="Y61" s="161"/>
      <c r="AA61" s="146"/>
      <c r="AC61" s="63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</row>
    <row r="62" spans="1:42" customFormat="1" ht="19.899999999999999" customHeight="1" x14ac:dyDescent="0.35">
      <c r="A62" s="5"/>
      <c r="B62" s="5"/>
      <c r="C62" s="5"/>
      <c r="D62" s="23"/>
      <c r="E62" s="23"/>
      <c r="F62" s="5"/>
      <c r="G62" s="40"/>
      <c r="H62" s="40"/>
      <c r="I62" s="5"/>
      <c r="J62" s="40"/>
      <c r="K62" s="40"/>
      <c r="M62" s="161"/>
      <c r="O62" s="161"/>
      <c r="Q62" s="161"/>
      <c r="S62" s="161"/>
      <c r="U62" s="161"/>
      <c r="W62" s="161"/>
      <c r="Y62" s="161"/>
      <c r="AA62" s="146"/>
      <c r="AC62" s="63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</row>
    <row r="63" spans="1:42" customFormat="1" ht="19.899999999999999" customHeight="1" x14ac:dyDescent="0.35">
      <c r="A63" s="5"/>
      <c r="B63" s="5"/>
      <c r="C63" s="5"/>
      <c r="D63" s="23"/>
      <c r="E63" s="23"/>
      <c r="F63" s="5"/>
      <c r="G63" s="40"/>
      <c r="H63" s="40"/>
      <c r="I63" s="5"/>
      <c r="J63" s="40"/>
      <c r="K63" s="40"/>
      <c r="M63" s="161"/>
      <c r="O63" s="161"/>
      <c r="Q63" s="161"/>
      <c r="S63" s="161"/>
      <c r="U63" s="161"/>
      <c r="W63" s="161"/>
      <c r="Y63" s="161"/>
      <c r="AA63" s="146"/>
      <c r="AC63" s="63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</row>
    <row r="64" spans="1:42" customFormat="1" ht="19.899999999999999" customHeight="1" x14ac:dyDescent="0.35">
      <c r="A64" s="5"/>
      <c r="B64" s="5"/>
      <c r="C64" s="5"/>
      <c r="D64" s="23"/>
      <c r="E64" s="23"/>
      <c r="F64" s="5"/>
      <c r="G64" s="40"/>
      <c r="H64" s="40"/>
      <c r="I64" s="5"/>
      <c r="J64" s="40"/>
      <c r="K64" s="40"/>
      <c r="M64" s="161"/>
      <c r="O64" s="161"/>
      <c r="Q64" s="161"/>
      <c r="S64" s="161"/>
      <c r="U64" s="161"/>
      <c r="W64" s="161"/>
      <c r="Y64" s="161"/>
      <c r="AA64" s="146"/>
      <c r="AC64" s="63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</row>
    <row r="65" spans="1:42" customFormat="1" ht="19.899999999999999" customHeight="1" x14ac:dyDescent="0.35">
      <c r="A65" s="5"/>
      <c r="B65" s="5"/>
      <c r="C65" s="5"/>
      <c r="D65" s="23"/>
      <c r="E65" s="23"/>
      <c r="F65" s="5"/>
      <c r="G65" s="40"/>
      <c r="H65" s="40"/>
      <c r="I65" s="5"/>
      <c r="J65" s="40"/>
      <c r="K65" s="40"/>
      <c r="M65" s="161"/>
      <c r="O65" s="161"/>
      <c r="Q65" s="161"/>
      <c r="S65" s="161"/>
      <c r="U65" s="161"/>
      <c r="W65" s="161"/>
      <c r="Y65" s="161"/>
      <c r="AA65" s="146"/>
      <c r="AC65" s="63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</row>
    <row r="66" spans="1:42" customFormat="1" ht="19.899999999999999" customHeight="1" x14ac:dyDescent="0.35">
      <c r="A66" s="5"/>
      <c r="B66" s="5"/>
      <c r="C66" s="5"/>
      <c r="D66" s="23"/>
      <c r="E66" s="23"/>
      <c r="F66" s="5"/>
      <c r="G66" s="40"/>
      <c r="H66" s="40"/>
      <c r="I66" s="5"/>
      <c r="J66" s="40"/>
      <c r="K66" s="40"/>
      <c r="M66" s="161"/>
      <c r="O66" s="161"/>
      <c r="Q66" s="161"/>
      <c r="S66" s="161"/>
      <c r="U66" s="161"/>
      <c r="W66" s="161"/>
      <c r="Y66" s="161"/>
      <c r="AA66" s="146"/>
      <c r="AC66" s="63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</row>
    <row r="67" spans="1:42" customFormat="1" ht="19.899999999999999" customHeight="1" x14ac:dyDescent="0.35">
      <c r="A67" s="5"/>
      <c r="B67" s="5"/>
      <c r="C67" s="5"/>
      <c r="D67" s="23"/>
      <c r="E67" s="23"/>
      <c r="F67" s="5"/>
      <c r="G67" s="40"/>
      <c r="H67" s="40"/>
      <c r="I67" s="5"/>
      <c r="J67" s="40"/>
      <c r="K67" s="40"/>
      <c r="M67" s="161"/>
      <c r="O67" s="161"/>
      <c r="Q67" s="161"/>
      <c r="S67" s="161"/>
      <c r="U67" s="161"/>
      <c r="W67" s="161"/>
      <c r="Y67" s="161"/>
      <c r="AA67" s="146"/>
      <c r="AC67" s="63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</row>
    <row r="68" spans="1:42" customFormat="1" ht="19.899999999999999" customHeight="1" x14ac:dyDescent="0.35">
      <c r="A68" s="5"/>
      <c r="B68" s="5"/>
      <c r="C68" s="5"/>
      <c r="D68" s="23"/>
      <c r="E68" s="23"/>
      <c r="F68" s="5"/>
      <c r="G68" s="40"/>
      <c r="H68" s="40"/>
      <c r="I68" s="5"/>
      <c r="J68" s="40"/>
      <c r="K68" s="40"/>
      <c r="M68" s="161"/>
      <c r="O68" s="161"/>
      <c r="Q68" s="161"/>
      <c r="S68" s="161"/>
      <c r="U68" s="161"/>
      <c r="W68" s="161"/>
      <c r="Y68" s="161"/>
      <c r="AA68" s="146"/>
      <c r="AC68" s="63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</row>
    <row r="69" spans="1:42" customFormat="1" ht="19.899999999999999" customHeight="1" x14ac:dyDescent="0.35">
      <c r="A69" s="5"/>
      <c r="B69" s="5"/>
      <c r="C69" s="5"/>
      <c r="D69" s="23"/>
      <c r="E69" s="23"/>
      <c r="F69" s="5"/>
      <c r="G69" s="40"/>
      <c r="H69" s="40"/>
      <c r="I69" s="5"/>
      <c r="J69" s="40"/>
      <c r="K69" s="40"/>
      <c r="M69" s="161"/>
      <c r="O69" s="161"/>
      <c r="Q69" s="161"/>
      <c r="S69" s="161"/>
      <c r="U69" s="161"/>
      <c r="W69" s="161"/>
      <c r="Y69" s="161"/>
      <c r="AA69" s="146"/>
      <c r="AC69" s="63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</row>
    <row r="70" spans="1:42" customFormat="1" ht="19.899999999999999" customHeight="1" x14ac:dyDescent="0.35">
      <c r="A70" s="5"/>
      <c r="B70" s="5"/>
      <c r="C70" s="5"/>
      <c r="D70" s="23"/>
      <c r="E70" s="23"/>
      <c r="F70" s="5"/>
      <c r="G70" s="40"/>
      <c r="H70" s="40"/>
      <c r="I70" s="5"/>
      <c r="J70" s="40"/>
      <c r="K70" s="40"/>
      <c r="M70" s="161"/>
      <c r="O70" s="161"/>
      <c r="Q70" s="161"/>
      <c r="S70" s="161"/>
      <c r="U70" s="161"/>
      <c r="W70" s="161"/>
      <c r="Y70" s="161"/>
      <c r="AA70" s="146"/>
      <c r="AC70" s="63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</row>
    <row r="71" spans="1:42" customFormat="1" ht="19.899999999999999" customHeight="1" x14ac:dyDescent="0.35">
      <c r="A71" s="5"/>
      <c r="B71" s="5"/>
      <c r="C71" s="5"/>
      <c r="D71" s="23"/>
      <c r="E71" s="23"/>
      <c r="F71" s="5"/>
      <c r="G71" s="40"/>
      <c r="H71" s="40"/>
      <c r="I71" s="5"/>
      <c r="J71" s="40"/>
      <c r="K71" s="40"/>
      <c r="M71" s="161"/>
      <c r="O71" s="161"/>
      <c r="Q71" s="161"/>
      <c r="S71" s="161"/>
      <c r="U71" s="161"/>
      <c r="W71" s="161"/>
      <c r="Y71" s="161"/>
      <c r="AA71" s="146"/>
      <c r="AC71" s="63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</row>
    <row r="72" spans="1:42" customFormat="1" ht="19.899999999999999" customHeight="1" x14ac:dyDescent="0.35">
      <c r="A72" s="5"/>
      <c r="B72" s="5"/>
      <c r="C72" s="5"/>
      <c r="D72" s="23"/>
      <c r="E72" s="23"/>
      <c r="F72" s="5"/>
      <c r="G72" s="40"/>
      <c r="H72" s="40"/>
      <c r="I72" s="5"/>
      <c r="J72" s="40"/>
      <c r="K72" s="40"/>
      <c r="M72" s="161"/>
      <c r="O72" s="161"/>
      <c r="Q72" s="161"/>
      <c r="S72" s="161"/>
      <c r="U72" s="161"/>
      <c r="W72" s="161"/>
      <c r="Y72" s="161"/>
      <c r="AA72" s="146"/>
      <c r="AC72" s="63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</row>
    <row r="73" spans="1:42" customFormat="1" ht="19.899999999999999" customHeight="1" x14ac:dyDescent="0.35">
      <c r="A73" s="5"/>
      <c r="B73" s="5"/>
      <c r="C73" s="5"/>
      <c r="D73" s="23"/>
      <c r="E73" s="23"/>
      <c r="F73" s="5"/>
      <c r="G73" s="40"/>
      <c r="H73" s="40"/>
      <c r="I73" s="5"/>
      <c r="J73" s="40"/>
      <c r="K73" s="40"/>
      <c r="M73" s="161"/>
      <c r="O73" s="161"/>
      <c r="Q73" s="161"/>
      <c r="S73" s="161"/>
      <c r="U73" s="161"/>
      <c r="W73" s="161"/>
      <c r="Y73" s="161"/>
      <c r="AA73" s="146"/>
      <c r="AC73" s="63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</row>
    <row r="74" spans="1:42" customFormat="1" ht="19.899999999999999" customHeight="1" x14ac:dyDescent="0.35">
      <c r="A74" s="5"/>
      <c r="B74" s="5"/>
      <c r="C74" s="5"/>
      <c r="D74" s="23"/>
      <c r="E74" s="23"/>
      <c r="F74" s="5"/>
      <c r="G74" s="40"/>
      <c r="H74" s="40"/>
      <c r="I74" s="5"/>
      <c r="J74" s="40"/>
      <c r="K74" s="40"/>
      <c r="M74" s="161"/>
      <c r="O74" s="161"/>
      <c r="Q74" s="161"/>
      <c r="S74" s="161"/>
      <c r="U74" s="161"/>
      <c r="W74" s="161"/>
      <c r="Y74" s="161"/>
      <c r="AA74" s="146"/>
      <c r="AC74" s="63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</row>
    <row r="75" spans="1:42" customFormat="1" ht="19.899999999999999" customHeight="1" x14ac:dyDescent="0.35">
      <c r="A75" s="5"/>
      <c r="B75" s="5"/>
      <c r="C75" s="5"/>
      <c r="D75" s="23"/>
      <c r="E75" s="23"/>
      <c r="F75" s="5"/>
      <c r="G75" s="40"/>
      <c r="H75" s="40"/>
      <c r="I75" s="5"/>
      <c r="J75" s="40"/>
      <c r="K75" s="40"/>
      <c r="M75" s="161"/>
      <c r="O75" s="161"/>
      <c r="Q75" s="161"/>
      <c r="S75" s="161"/>
      <c r="U75" s="161"/>
      <c r="W75" s="161"/>
      <c r="Y75" s="161"/>
      <c r="AA75" s="146"/>
      <c r="AC75" s="63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</row>
    <row r="76" spans="1:42" customFormat="1" ht="19.899999999999999" customHeight="1" x14ac:dyDescent="0.35">
      <c r="A76" s="5"/>
      <c r="B76" s="5"/>
      <c r="C76" s="5"/>
      <c r="D76" s="23"/>
      <c r="E76" s="23"/>
      <c r="F76" s="5"/>
      <c r="G76" s="40"/>
      <c r="H76" s="40"/>
      <c r="I76" s="5"/>
      <c r="J76" s="40"/>
      <c r="K76" s="40"/>
      <c r="M76" s="161"/>
      <c r="O76" s="161"/>
      <c r="Q76" s="161"/>
      <c r="S76" s="161"/>
      <c r="U76" s="161"/>
      <c r="W76" s="161"/>
      <c r="Y76" s="161"/>
      <c r="AA76" s="146"/>
      <c r="AC76" s="63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</row>
    <row r="77" spans="1:42" customFormat="1" ht="19.899999999999999" customHeight="1" x14ac:dyDescent="0.35">
      <c r="A77" s="5"/>
      <c r="B77" s="5"/>
      <c r="C77" s="5"/>
      <c r="D77" s="23"/>
      <c r="E77" s="23"/>
      <c r="F77" s="5"/>
      <c r="G77" s="40"/>
      <c r="H77" s="40"/>
      <c r="I77" s="5"/>
      <c r="J77" s="40"/>
      <c r="K77" s="40"/>
      <c r="M77" s="161"/>
      <c r="O77" s="161"/>
      <c r="Q77" s="161"/>
      <c r="S77" s="161"/>
      <c r="U77" s="161"/>
      <c r="W77" s="161"/>
      <c r="Y77" s="161"/>
      <c r="AA77" s="146"/>
      <c r="AC77" s="63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</row>
    <row r="78" spans="1:42" customFormat="1" ht="19.899999999999999" customHeight="1" x14ac:dyDescent="0.35">
      <c r="A78" s="5"/>
      <c r="B78" s="5"/>
      <c r="C78" s="5"/>
      <c r="D78" s="23"/>
      <c r="E78" s="23"/>
      <c r="F78" s="5"/>
      <c r="G78" s="40"/>
      <c r="H78" s="40"/>
      <c r="I78" s="5"/>
      <c r="J78" s="40"/>
      <c r="K78" s="40"/>
      <c r="M78" s="161"/>
      <c r="O78" s="161"/>
      <c r="Q78" s="161"/>
      <c r="S78" s="161"/>
      <c r="U78" s="161"/>
      <c r="W78" s="161"/>
      <c r="Y78" s="161"/>
      <c r="AA78" s="146"/>
      <c r="AC78" s="63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</row>
    <row r="79" spans="1:42" customFormat="1" ht="19.899999999999999" customHeight="1" x14ac:dyDescent="0.35">
      <c r="A79" s="5"/>
      <c r="B79" s="5"/>
      <c r="C79" s="5"/>
      <c r="D79" s="23"/>
      <c r="E79" s="23"/>
      <c r="F79" s="5"/>
      <c r="G79" s="40"/>
      <c r="H79" s="40"/>
      <c r="I79" s="5"/>
      <c r="J79" s="40"/>
      <c r="K79" s="40"/>
      <c r="M79" s="161"/>
      <c r="O79" s="161"/>
      <c r="Q79" s="161"/>
      <c r="S79" s="161"/>
      <c r="U79" s="161"/>
      <c r="W79" s="161"/>
      <c r="Y79" s="161"/>
      <c r="AA79" s="146"/>
      <c r="AC79" s="63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</row>
    <row r="80" spans="1:42" customFormat="1" ht="19.899999999999999" customHeight="1" x14ac:dyDescent="0.35">
      <c r="A80" s="5"/>
      <c r="B80" s="5"/>
      <c r="C80" s="5"/>
      <c r="D80" s="23"/>
      <c r="E80" s="23"/>
      <c r="F80" s="5"/>
      <c r="G80" s="40"/>
      <c r="H80" s="40"/>
      <c r="I80" s="5"/>
      <c r="J80" s="40"/>
      <c r="K80" s="40"/>
      <c r="M80" s="161"/>
      <c r="O80" s="161"/>
      <c r="Q80" s="161"/>
      <c r="S80" s="161"/>
      <c r="U80" s="161"/>
      <c r="W80" s="161"/>
      <c r="Y80" s="161"/>
      <c r="AA80" s="146"/>
      <c r="AC80" s="63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</row>
    <row r="81" spans="1:42" customFormat="1" ht="19.899999999999999" customHeight="1" x14ac:dyDescent="0.35">
      <c r="A81" s="5"/>
      <c r="B81" s="5"/>
      <c r="C81" s="5"/>
      <c r="D81" s="23"/>
      <c r="E81" s="23"/>
      <c r="F81" s="5"/>
      <c r="G81" s="40"/>
      <c r="H81" s="40"/>
      <c r="I81" s="5"/>
      <c r="J81" s="40"/>
      <c r="K81" s="40"/>
      <c r="M81" s="161"/>
      <c r="O81" s="161"/>
      <c r="Q81" s="161"/>
      <c r="S81" s="161"/>
      <c r="U81" s="161"/>
      <c r="W81" s="161"/>
      <c r="Y81" s="161"/>
      <c r="AA81" s="146"/>
      <c r="AC81" s="63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</row>
    <row r="82" spans="1:42" customFormat="1" ht="19.899999999999999" customHeight="1" x14ac:dyDescent="0.35">
      <c r="A82" s="5"/>
      <c r="B82" s="5"/>
      <c r="C82" s="5"/>
      <c r="D82" s="23"/>
      <c r="E82" s="23"/>
      <c r="F82" s="5"/>
      <c r="G82" s="40"/>
      <c r="H82" s="40"/>
      <c r="I82" s="5"/>
      <c r="J82" s="40"/>
      <c r="K82" s="40"/>
      <c r="M82" s="161"/>
      <c r="O82" s="161"/>
      <c r="Q82" s="161"/>
      <c r="S82" s="161"/>
      <c r="U82" s="161"/>
      <c r="W82" s="161"/>
      <c r="Y82" s="161"/>
      <c r="AA82" s="146"/>
      <c r="AC82" s="63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</row>
    <row r="83" spans="1:42" customFormat="1" ht="19.899999999999999" customHeight="1" x14ac:dyDescent="0.35">
      <c r="A83" s="5"/>
      <c r="B83" s="5"/>
      <c r="C83" s="5"/>
      <c r="D83" s="23"/>
      <c r="E83" s="23"/>
      <c r="F83" s="5"/>
      <c r="G83" s="40"/>
      <c r="H83" s="40"/>
      <c r="I83" s="5"/>
      <c r="J83" s="40"/>
      <c r="K83" s="40"/>
      <c r="M83" s="161"/>
      <c r="O83" s="161"/>
      <c r="Q83" s="161"/>
      <c r="S83" s="161"/>
      <c r="U83" s="161"/>
      <c r="W83" s="161"/>
      <c r="Y83" s="161"/>
      <c r="AA83" s="146"/>
      <c r="AC83" s="63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</row>
    <row r="84" spans="1:42" customFormat="1" ht="19.899999999999999" customHeight="1" x14ac:dyDescent="0.35">
      <c r="A84" s="5"/>
      <c r="B84" s="5"/>
      <c r="C84" s="5"/>
      <c r="D84" s="23"/>
      <c r="E84" s="23"/>
      <c r="F84" s="5"/>
      <c r="G84" s="40"/>
      <c r="H84" s="40"/>
      <c r="I84" s="5"/>
      <c r="J84" s="40"/>
      <c r="K84" s="40"/>
      <c r="M84" s="161"/>
      <c r="O84" s="161"/>
      <c r="Q84" s="161"/>
      <c r="S84" s="161"/>
      <c r="U84" s="161"/>
      <c r="W84" s="161"/>
      <c r="Y84" s="161"/>
      <c r="AA84" s="146"/>
      <c r="AC84" s="63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</row>
    <row r="85" spans="1:42" customFormat="1" ht="19.899999999999999" customHeight="1" x14ac:dyDescent="0.35">
      <c r="A85" s="5"/>
      <c r="B85" s="5"/>
      <c r="C85" s="5"/>
      <c r="D85" s="23"/>
      <c r="E85" s="23"/>
      <c r="F85" s="5"/>
      <c r="G85" s="40"/>
      <c r="H85" s="40"/>
      <c r="I85" s="5"/>
      <c r="J85" s="40"/>
      <c r="K85" s="40"/>
      <c r="M85" s="161"/>
      <c r="O85" s="161"/>
      <c r="Q85" s="161"/>
      <c r="S85" s="161"/>
      <c r="U85" s="161"/>
      <c r="W85" s="161"/>
      <c r="Y85" s="161"/>
      <c r="AA85" s="146"/>
      <c r="AC85" s="63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</row>
    <row r="86" spans="1:42" customFormat="1" ht="19.899999999999999" customHeight="1" x14ac:dyDescent="0.35">
      <c r="A86" s="5"/>
      <c r="B86" s="5"/>
      <c r="C86" s="5"/>
      <c r="D86" s="23"/>
      <c r="E86" s="23"/>
      <c r="F86" s="5"/>
      <c r="G86" s="40"/>
      <c r="H86" s="40"/>
      <c r="I86" s="5"/>
      <c r="J86" s="40"/>
      <c r="K86" s="40"/>
      <c r="M86" s="161"/>
      <c r="O86" s="161"/>
      <c r="Q86" s="161"/>
      <c r="S86" s="161"/>
      <c r="U86" s="161"/>
      <c r="W86" s="161"/>
      <c r="Y86" s="161"/>
      <c r="AA86" s="146"/>
      <c r="AC86" s="63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</row>
    <row r="87" spans="1:42" customFormat="1" ht="19.899999999999999" customHeight="1" x14ac:dyDescent="0.35">
      <c r="A87" s="5"/>
      <c r="B87" s="5"/>
      <c r="C87" s="5"/>
      <c r="D87" s="23"/>
      <c r="E87" s="23"/>
      <c r="F87" s="5"/>
      <c r="G87" s="40"/>
      <c r="H87" s="40"/>
      <c r="I87" s="5"/>
      <c r="J87" s="40"/>
      <c r="K87" s="40"/>
      <c r="M87" s="161"/>
      <c r="O87" s="161"/>
      <c r="Q87" s="161"/>
      <c r="S87" s="161"/>
      <c r="U87" s="161"/>
      <c r="W87" s="161"/>
      <c r="Y87" s="161"/>
      <c r="AA87" s="146"/>
      <c r="AC87" s="63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</row>
    <row r="88" spans="1:42" customFormat="1" ht="19.899999999999999" customHeight="1" x14ac:dyDescent="0.35">
      <c r="A88" s="5"/>
      <c r="B88" s="5"/>
      <c r="C88" s="5"/>
      <c r="D88" s="23"/>
      <c r="E88" s="23"/>
      <c r="F88" s="5"/>
      <c r="G88" s="40"/>
      <c r="H88" s="40"/>
      <c r="I88" s="5"/>
      <c r="J88" s="40"/>
      <c r="K88" s="40"/>
      <c r="M88" s="161"/>
      <c r="O88" s="161"/>
      <c r="Q88" s="161"/>
      <c r="S88" s="161"/>
      <c r="U88" s="161"/>
      <c r="W88" s="161"/>
      <c r="Y88" s="161"/>
      <c r="AA88" s="146"/>
      <c r="AC88" s="63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</row>
    <row r="89" spans="1:42" customFormat="1" ht="19.899999999999999" customHeight="1" x14ac:dyDescent="0.35">
      <c r="A89" s="5"/>
      <c r="B89" s="5"/>
      <c r="C89" s="5"/>
      <c r="D89" s="23"/>
      <c r="E89" s="23"/>
      <c r="F89" s="5"/>
      <c r="G89" s="40"/>
      <c r="H89" s="40"/>
      <c r="I89" s="5"/>
      <c r="J89" s="40"/>
      <c r="K89" s="40"/>
      <c r="M89" s="161"/>
      <c r="O89" s="161"/>
      <c r="Q89" s="161"/>
      <c r="S89" s="161"/>
      <c r="U89" s="161"/>
      <c r="W89" s="161"/>
      <c r="Y89" s="161"/>
      <c r="AA89" s="146"/>
      <c r="AC89" s="63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</row>
    <row r="90" spans="1:42" customFormat="1" ht="19.899999999999999" customHeight="1" x14ac:dyDescent="0.35">
      <c r="A90" s="5"/>
      <c r="B90" s="5"/>
      <c r="C90" s="5"/>
      <c r="D90" s="23"/>
      <c r="E90" s="23"/>
      <c r="F90" s="5"/>
      <c r="G90" s="40"/>
      <c r="H90" s="40"/>
      <c r="I90" s="5"/>
      <c r="J90" s="40"/>
      <c r="K90" s="40"/>
      <c r="M90" s="161"/>
      <c r="O90" s="161"/>
      <c r="Q90" s="161"/>
      <c r="S90" s="161"/>
      <c r="U90" s="161"/>
      <c r="W90" s="161"/>
      <c r="Y90" s="161"/>
      <c r="AA90" s="146"/>
      <c r="AC90" s="63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</row>
    <row r="91" spans="1:42" customFormat="1" ht="19.899999999999999" customHeight="1" x14ac:dyDescent="0.35">
      <c r="A91" s="5"/>
      <c r="B91" s="5"/>
      <c r="C91" s="5"/>
      <c r="D91" s="23"/>
      <c r="E91" s="23"/>
      <c r="F91" s="5"/>
      <c r="G91" s="40"/>
      <c r="H91" s="40"/>
      <c r="I91" s="5"/>
      <c r="J91" s="40"/>
      <c r="K91" s="40"/>
      <c r="M91" s="161"/>
      <c r="O91" s="161"/>
      <c r="Q91" s="161"/>
      <c r="S91" s="161"/>
      <c r="U91" s="161"/>
      <c r="W91" s="161"/>
      <c r="Y91" s="161"/>
      <c r="AA91" s="146"/>
      <c r="AC91" s="63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</row>
    <row r="92" spans="1:42" customFormat="1" ht="19.899999999999999" customHeight="1" x14ac:dyDescent="0.35">
      <c r="A92" s="5"/>
      <c r="B92" s="5"/>
      <c r="C92" s="5"/>
      <c r="D92" s="23"/>
      <c r="E92" s="23"/>
      <c r="F92" s="5"/>
      <c r="G92" s="40"/>
      <c r="H92" s="40"/>
      <c r="I92" s="5"/>
      <c r="J92" s="40"/>
      <c r="K92" s="40"/>
      <c r="M92" s="161"/>
      <c r="O92" s="161"/>
      <c r="Q92" s="161"/>
      <c r="S92" s="161"/>
      <c r="U92" s="161"/>
      <c r="W92" s="161"/>
      <c r="Y92" s="161"/>
      <c r="AA92" s="146"/>
      <c r="AC92" s="63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</row>
    <row r="93" spans="1:42" customFormat="1" ht="19.899999999999999" customHeight="1" x14ac:dyDescent="0.35">
      <c r="A93" s="5"/>
      <c r="B93" s="5"/>
      <c r="C93" s="5"/>
      <c r="D93" s="23"/>
      <c r="E93" s="23"/>
      <c r="F93" s="5"/>
      <c r="G93" s="40"/>
      <c r="H93" s="40"/>
      <c r="I93" s="5"/>
      <c r="J93" s="40"/>
      <c r="K93" s="40"/>
      <c r="M93" s="161"/>
      <c r="O93" s="161"/>
      <c r="Q93" s="161"/>
      <c r="S93" s="161"/>
      <c r="U93" s="161"/>
      <c r="W93" s="161"/>
      <c r="Y93" s="161"/>
      <c r="AA93" s="146"/>
      <c r="AC93" s="63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</row>
    <row r="94" spans="1:42" customFormat="1" ht="19.899999999999999" customHeight="1" x14ac:dyDescent="0.35">
      <c r="A94" s="5"/>
      <c r="B94" s="5"/>
      <c r="C94" s="5"/>
      <c r="D94" s="23"/>
      <c r="E94" s="23"/>
      <c r="F94" s="5"/>
      <c r="G94" s="40"/>
      <c r="H94" s="40"/>
      <c r="I94" s="5"/>
      <c r="J94" s="40"/>
      <c r="K94" s="40"/>
      <c r="M94" s="161"/>
      <c r="O94" s="161"/>
      <c r="Q94" s="161"/>
      <c r="S94" s="161"/>
      <c r="U94" s="161"/>
      <c r="W94" s="161"/>
      <c r="Y94" s="161"/>
      <c r="AA94" s="146"/>
      <c r="AC94" s="63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</row>
    <row r="95" spans="1:42" customFormat="1" ht="19.899999999999999" customHeight="1" x14ac:dyDescent="0.35">
      <c r="A95" s="5"/>
      <c r="B95" s="5"/>
      <c r="C95" s="5"/>
      <c r="D95" s="23"/>
      <c r="E95" s="23"/>
      <c r="F95" s="5"/>
      <c r="G95" s="40"/>
      <c r="H95" s="40"/>
      <c r="I95" s="5"/>
      <c r="J95" s="40"/>
      <c r="K95" s="40"/>
      <c r="M95" s="161"/>
      <c r="O95" s="161"/>
      <c r="Q95" s="161"/>
      <c r="S95" s="161"/>
      <c r="U95" s="161"/>
      <c r="W95" s="161"/>
      <c r="Y95" s="161"/>
      <c r="AA95" s="146"/>
      <c r="AC95" s="63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</row>
    <row r="96" spans="1:42" customFormat="1" ht="19.899999999999999" customHeight="1" x14ac:dyDescent="0.35">
      <c r="A96" s="5"/>
      <c r="B96" s="5"/>
      <c r="C96" s="5"/>
      <c r="D96" s="23"/>
      <c r="E96" s="23"/>
      <c r="F96" s="5"/>
      <c r="G96" s="40"/>
      <c r="H96" s="40"/>
      <c r="I96" s="5"/>
      <c r="J96" s="40"/>
      <c r="K96" s="40"/>
      <c r="M96" s="161"/>
      <c r="O96" s="161"/>
      <c r="Q96" s="161"/>
      <c r="S96" s="161"/>
      <c r="U96" s="161"/>
      <c r="W96" s="161"/>
      <c r="Y96" s="161"/>
      <c r="AA96" s="146"/>
      <c r="AC96" s="63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</row>
    <row r="97" spans="1:42" customFormat="1" ht="19.899999999999999" customHeight="1" x14ac:dyDescent="0.35">
      <c r="A97" s="5"/>
      <c r="B97" s="5"/>
      <c r="C97" s="5"/>
      <c r="D97" s="23"/>
      <c r="E97" s="23"/>
      <c r="F97" s="5"/>
      <c r="G97" s="40"/>
      <c r="H97" s="40"/>
      <c r="I97" s="5"/>
      <c r="J97" s="40"/>
      <c r="K97" s="40"/>
      <c r="M97" s="161"/>
      <c r="O97" s="161"/>
      <c r="Q97" s="161"/>
      <c r="S97" s="161"/>
      <c r="U97" s="161"/>
      <c r="W97" s="161"/>
      <c r="Y97" s="161"/>
      <c r="AA97" s="146"/>
      <c r="AC97" s="63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</row>
    <row r="98" spans="1:42" customFormat="1" ht="19.899999999999999" customHeight="1" x14ac:dyDescent="0.35">
      <c r="A98" s="5"/>
      <c r="B98" s="5"/>
      <c r="C98" s="5"/>
      <c r="D98" s="23"/>
      <c r="E98" s="23"/>
      <c r="F98" s="5"/>
      <c r="G98" s="40"/>
      <c r="H98" s="40"/>
      <c r="I98" s="5"/>
      <c r="J98" s="40"/>
      <c r="K98" s="40"/>
      <c r="M98" s="161"/>
      <c r="O98" s="161"/>
      <c r="Q98" s="161"/>
      <c r="S98" s="161"/>
      <c r="U98" s="161"/>
      <c r="W98" s="161"/>
      <c r="Y98" s="161"/>
      <c r="AA98" s="146"/>
      <c r="AC98" s="63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</row>
    <row r="99" spans="1:42" customFormat="1" ht="19.899999999999999" customHeight="1" x14ac:dyDescent="0.35">
      <c r="A99" s="5"/>
      <c r="B99" s="5"/>
      <c r="C99" s="5"/>
      <c r="D99" s="23"/>
      <c r="E99" s="23"/>
      <c r="F99" s="5"/>
      <c r="G99" s="40"/>
      <c r="H99" s="40"/>
      <c r="I99" s="5"/>
      <c r="J99" s="40"/>
      <c r="K99" s="40"/>
      <c r="M99" s="161"/>
      <c r="O99" s="161"/>
      <c r="Q99" s="161"/>
      <c r="S99" s="161"/>
      <c r="U99" s="161"/>
      <c r="W99" s="161"/>
      <c r="Y99" s="161"/>
      <c r="AA99" s="146"/>
      <c r="AC99" s="63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</row>
    <row r="100" spans="1:42" customFormat="1" ht="19.899999999999999" customHeight="1" x14ac:dyDescent="0.35">
      <c r="A100" s="5"/>
      <c r="B100" s="5"/>
      <c r="C100" s="5"/>
      <c r="D100" s="23"/>
      <c r="E100" s="23"/>
      <c r="F100" s="5"/>
      <c r="G100" s="40"/>
      <c r="H100" s="40"/>
      <c r="I100" s="5"/>
      <c r="J100" s="40"/>
      <c r="K100" s="40"/>
      <c r="M100" s="161"/>
      <c r="O100" s="161"/>
      <c r="Q100" s="161"/>
      <c r="S100" s="161"/>
      <c r="U100" s="161"/>
      <c r="W100" s="161"/>
      <c r="Y100" s="161"/>
      <c r="AA100" s="146"/>
      <c r="AC100" s="63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</row>
    <row r="101" spans="1:42" customFormat="1" ht="19.899999999999999" customHeight="1" x14ac:dyDescent="0.35">
      <c r="A101" s="5"/>
      <c r="B101" s="5"/>
      <c r="C101" s="5"/>
      <c r="D101" s="23"/>
      <c r="E101" s="23"/>
      <c r="F101" s="5"/>
      <c r="G101" s="40"/>
      <c r="H101" s="40"/>
      <c r="I101" s="5"/>
      <c r="J101" s="40"/>
      <c r="K101" s="40"/>
      <c r="M101" s="161"/>
      <c r="O101" s="161"/>
      <c r="Q101" s="161"/>
      <c r="S101" s="161"/>
      <c r="U101" s="161"/>
      <c r="W101" s="161"/>
      <c r="Y101" s="161"/>
      <c r="AA101" s="146"/>
      <c r="AC101" s="63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</row>
    <row r="102" spans="1:42" customFormat="1" ht="19.899999999999999" customHeight="1" x14ac:dyDescent="0.35">
      <c r="A102" s="5"/>
      <c r="B102" s="5"/>
      <c r="C102" s="5"/>
      <c r="D102" s="23"/>
      <c r="E102" s="23"/>
      <c r="F102" s="5"/>
      <c r="G102" s="40"/>
      <c r="H102" s="40"/>
      <c r="I102" s="5"/>
      <c r="J102" s="40"/>
      <c r="K102" s="40"/>
      <c r="M102" s="161"/>
      <c r="O102" s="161"/>
      <c r="Q102" s="161"/>
      <c r="S102" s="161"/>
      <c r="U102" s="161"/>
      <c r="W102" s="161"/>
      <c r="Y102" s="161"/>
      <c r="AA102" s="146"/>
      <c r="AC102" s="63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</row>
    <row r="103" spans="1:42" customFormat="1" ht="19.899999999999999" customHeight="1" x14ac:dyDescent="0.35">
      <c r="A103" s="5"/>
      <c r="B103" s="5"/>
      <c r="C103" s="5"/>
      <c r="D103" s="23"/>
      <c r="E103" s="23"/>
      <c r="F103" s="5"/>
      <c r="G103" s="40"/>
      <c r="H103" s="40"/>
      <c r="I103" s="5"/>
      <c r="J103" s="40"/>
      <c r="K103" s="40"/>
      <c r="M103" s="161"/>
      <c r="O103" s="161"/>
      <c r="Q103" s="161"/>
      <c r="S103" s="161"/>
      <c r="U103" s="161"/>
      <c r="W103" s="161"/>
      <c r="Y103" s="161"/>
      <c r="AA103" s="146"/>
      <c r="AC103" s="63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</row>
    <row r="104" spans="1:42" customFormat="1" ht="19.899999999999999" customHeight="1" x14ac:dyDescent="0.35">
      <c r="A104" s="5"/>
      <c r="B104" s="5"/>
      <c r="C104" s="5"/>
      <c r="D104" s="23"/>
      <c r="E104" s="23"/>
      <c r="F104" s="5"/>
      <c r="G104" s="40"/>
      <c r="H104" s="40"/>
      <c r="I104" s="5"/>
      <c r="J104" s="40"/>
      <c r="K104" s="40"/>
      <c r="M104" s="161"/>
      <c r="O104" s="161"/>
      <c r="Q104" s="161"/>
      <c r="S104" s="161"/>
      <c r="U104" s="161"/>
      <c r="W104" s="161"/>
      <c r="Y104" s="161"/>
      <c r="AA104" s="146"/>
      <c r="AC104" s="63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</row>
    <row r="105" spans="1:42" customFormat="1" ht="19.899999999999999" customHeight="1" x14ac:dyDescent="0.35">
      <c r="A105" s="5"/>
      <c r="B105" s="5"/>
      <c r="C105" s="5"/>
      <c r="D105" s="23"/>
      <c r="E105" s="23"/>
      <c r="F105" s="5"/>
      <c r="G105" s="40"/>
      <c r="H105" s="40"/>
      <c r="I105" s="5"/>
      <c r="J105" s="40"/>
      <c r="K105" s="40"/>
      <c r="M105" s="161"/>
      <c r="O105" s="161"/>
      <c r="Q105" s="161"/>
      <c r="S105" s="161"/>
      <c r="U105" s="161"/>
      <c r="W105" s="161"/>
      <c r="Y105" s="161"/>
      <c r="AA105" s="146"/>
      <c r="AC105" s="63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</row>
    <row r="106" spans="1:42" customFormat="1" ht="19.899999999999999" customHeight="1" x14ac:dyDescent="0.35">
      <c r="A106" s="5"/>
      <c r="B106" s="5"/>
      <c r="C106" s="5"/>
      <c r="D106" s="23"/>
      <c r="E106" s="23"/>
      <c r="F106" s="5"/>
      <c r="G106" s="40"/>
      <c r="H106" s="40"/>
      <c r="I106" s="5"/>
      <c r="J106" s="40"/>
      <c r="K106" s="40"/>
      <c r="M106" s="161"/>
      <c r="O106" s="161"/>
      <c r="Q106" s="161"/>
      <c r="S106" s="161"/>
      <c r="U106" s="161"/>
      <c r="W106" s="161"/>
      <c r="Y106" s="161"/>
      <c r="AA106" s="146"/>
      <c r="AC106" s="63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</row>
    <row r="107" spans="1:42" customFormat="1" ht="19.899999999999999" customHeight="1" x14ac:dyDescent="0.35">
      <c r="A107" s="5"/>
      <c r="B107" s="5"/>
      <c r="C107" s="5"/>
      <c r="D107" s="23"/>
      <c r="E107" s="23"/>
      <c r="F107" s="5"/>
      <c r="G107" s="40"/>
      <c r="H107" s="40"/>
      <c r="I107" s="5"/>
      <c r="J107" s="40"/>
      <c r="K107" s="40"/>
      <c r="M107" s="161"/>
      <c r="O107" s="161"/>
      <c r="Q107" s="161"/>
      <c r="S107" s="161"/>
      <c r="U107" s="161"/>
      <c r="W107" s="161"/>
      <c r="Y107" s="161"/>
      <c r="AA107" s="146"/>
      <c r="AC107" s="63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</row>
    <row r="108" spans="1:42" customFormat="1" ht="19.899999999999999" customHeight="1" x14ac:dyDescent="0.35">
      <c r="A108" s="5"/>
      <c r="B108" s="5"/>
      <c r="C108" s="5"/>
      <c r="D108" s="23"/>
      <c r="E108" s="23"/>
      <c r="F108" s="5"/>
      <c r="G108" s="40"/>
      <c r="H108" s="40"/>
      <c r="I108" s="5"/>
      <c r="J108" s="40"/>
      <c r="K108" s="40"/>
      <c r="M108" s="161"/>
      <c r="O108" s="161"/>
      <c r="Q108" s="161"/>
      <c r="S108" s="161"/>
      <c r="U108" s="161"/>
      <c r="W108" s="161"/>
      <c r="Y108" s="161"/>
      <c r="AA108" s="146"/>
      <c r="AC108" s="63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</row>
    <row r="109" spans="1:42" customFormat="1" ht="19.899999999999999" customHeight="1" x14ac:dyDescent="0.35">
      <c r="A109" s="5"/>
      <c r="B109" s="5"/>
      <c r="C109" s="5"/>
      <c r="D109" s="23"/>
      <c r="E109" s="23"/>
      <c r="F109" s="5"/>
      <c r="G109" s="40"/>
      <c r="H109" s="40"/>
      <c r="I109" s="5"/>
      <c r="J109" s="40"/>
      <c r="K109" s="40"/>
      <c r="M109" s="161"/>
      <c r="O109" s="161"/>
      <c r="Q109" s="161"/>
      <c r="S109" s="161"/>
      <c r="U109" s="161"/>
      <c r="W109" s="161"/>
      <c r="Y109" s="161"/>
      <c r="AA109" s="146"/>
      <c r="AC109" s="63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</row>
    <row r="110" spans="1:42" customFormat="1" ht="19.899999999999999" customHeight="1" x14ac:dyDescent="0.35">
      <c r="A110" s="5"/>
      <c r="B110" s="5"/>
      <c r="C110" s="5"/>
      <c r="D110" s="23"/>
      <c r="E110" s="23"/>
      <c r="F110" s="5"/>
      <c r="G110" s="40"/>
      <c r="H110" s="40"/>
      <c r="I110" s="5"/>
      <c r="J110" s="40"/>
      <c r="K110" s="40"/>
      <c r="M110" s="161"/>
      <c r="O110" s="161"/>
      <c r="Q110" s="161"/>
      <c r="S110" s="161"/>
      <c r="U110" s="161"/>
      <c r="W110" s="161"/>
      <c r="Y110" s="161"/>
      <c r="AA110" s="146"/>
      <c r="AC110" s="63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</row>
    <row r="111" spans="1:42" customFormat="1" ht="19.899999999999999" customHeight="1" x14ac:dyDescent="0.35">
      <c r="A111" s="5"/>
      <c r="B111" s="5"/>
      <c r="C111" s="5"/>
      <c r="D111" s="23"/>
      <c r="E111" s="23"/>
      <c r="F111" s="5"/>
      <c r="G111" s="40"/>
      <c r="H111" s="40"/>
      <c r="I111" s="5"/>
      <c r="J111" s="40"/>
      <c r="K111" s="40"/>
      <c r="M111" s="161"/>
      <c r="O111" s="161"/>
      <c r="Q111" s="161"/>
      <c r="S111" s="161"/>
      <c r="U111" s="161"/>
      <c r="W111" s="161"/>
      <c r="Y111" s="161"/>
      <c r="AA111" s="146"/>
      <c r="AC111" s="63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</row>
    <row r="112" spans="1:42" customFormat="1" ht="19.899999999999999" customHeight="1" x14ac:dyDescent="0.35">
      <c r="A112" s="5"/>
      <c r="B112" s="5"/>
      <c r="C112" s="5"/>
      <c r="D112" s="23"/>
      <c r="E112" s="23"/>
      <c r="F112" s="5"/>
      <c r="G112" s="40"/>
      <c r="H112" s="40"/>
      <c r="I112" s="5"/>
      <c r="J112" s="40"/>
      <c r="K112" s="40"/>
      <c r="M112" s="161"/>
      <c r="O112" s="161"/>
      <c r="Q112" s="161"/>
      <c r="S112" s="161"/>
      <c r="U112" s="161"/>
      <c r="W112" s="161"/>
      <c r="Y112" s="161"/>
      <c r="AA112" s="146"/>
      <c r="AC112" s="63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</row>
    <row r="113" spans="1:42" customFormat="1" ht="19.899999999999999" customHeight="1" x14ac:dyDescent="0.35">
      <c r="A113" s="5"/>
      <c r="B113" s="5"/>
      <c r="C113" s="5"/>
      <c r="D113" s="23"/>
      <c r="E113" s="23"/>
      <c r="F113" s="5"/>
      <c r="G113" s="40"/>
      <c r="H113" s="40"/>
      <c r="I113" s="5"/>
      <c r="J113" s="40"/>
      <c r="K113" s="40"/>
      <c r="M113" s="161"/>
      <c r="O113" s="161"/>
      <c r="Q113" s="161"/>
      <c r="S113" s="161"/>
      <c r="U113" s="161"/>
      <c r="W113" s="161"/>
      <c r="Y113" s="161"/>
      <c r="AA113" s="146"/>
      <c r="AC113" s="63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</row>
    <row r="114" spans="1:42" customFormat="1" ht="19.899999999999999" customHeight="1" x14ac:dyDescent="0.35">
      <c r="A114" s="5"/>
      <c r="B114" s="5"/>
      <c r="C114" s="5"/>
      <c r="D114" s="23"/>
      <c r="E114" s="23"/>
      <c r="F114" s="5"/>
      <c r="G114" s="40"/>
      <c r="H114" s="40"/>
      <c r="I114" s="5"/>
      <c r="J114" s="40"/>
      <c r="K114" s="40"/>
      <c r="M114" s="161"/>
      <c r="O114" s="161"/>
      <c r="Q114" s="161"/>
      <c r="S114" s="161"/>
      <c r="U114" s="161"/>
      <c r="W114" s="161"/>
      <c r="Y114" s="161"/>
      <c r="AA114" s="146"/>
      <c r="AC114" s="63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</row>
    <row r="115" spans="1:42" customFormat="1" ht="19.899999999999999" customHeight="1" x14ac:dyDescent="0.35">
      <c r="A115" s="5"/>
      <c r="B115" s="5"/>
      <c r="C115" s="5"/>
      <c r="D115" s="23"/>
      <c r="E115" s="23"/>
      <c r="F115" s="5"/>
      <c r="G115" s="40"/>
      <c r="H115" s="40"/>
      <c r="I115" s="5"/>
      <c r="J115" s="40"/>
      <c r="K115" s="40"/>
      <c r="M115" s="161"/>
      <c r="O115" s="161"/>
      <c r="Q115" s="161"/>
      <c r="S115" s="161"/>
      <c r="U115" s="161"/>
      <c r="W115" s="161"/>
      <c r="Y115" s="161"/>
      <c r="AA115" s="146"/>
      <c r="AC115" s="63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</row>
    <row r="116" spans="1:42" customFormat="1" ht="19.899999999999999" customHeight="1" x14ac:dyDescent="0.35">
      <c r="A116" s="5"/>
      <c r="B116" s="5"/>
      <c r="C116" s="5"/>
      <c r="D116" s="23"/>
      <c r="E116" s="23"/>
      <c r="F116" s="5"/>
      <c r="G116" s="40"/>
      <c r="H116" s="40"/>
      <c r="I116" s="5"/>
      <c r="J116" s="40"/>
      <c r="K116" s="40"/>
      <c r="M116" s="161"/>
      <c r="O116" s="161"/>
      <c r="Q116" s="161"/>
      <c r="S116" s="161"/>
      <c r="U116" s="161"/>
      <c r="W116" s="161"/>
      <c r="Y116" s="161"/>
      <c r="AA116" s="146"/>
      <c r="AC116" s="63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</row>
    <row r="117" spans="1:42" customFormat="1" ht="19.899999999999999" customHeight="1" x14ac:dyDescent="0.35">
      <c r="A117" s="5"/>
      <c r="B117" s="5"/>
      <c r="C117" s="5"/>
      <c r="D117" s="23"/>
      <c r="E117" s="23"/>
      <c r="F117" s="5"/>
      <c r="G117" s="40"/>
      <c r="H117" s="40"/>
      <c r="I117" s="5"/>
      <c r="J117" s="40"/>
      <c r="K117" s="40"/>
      <c r="M117" s="161"/>
      <c r="O117" s="161"/>
      <c r="Q117" s="161"/>
      <c r="S117" s="161"/>
      <c r="U117" s="161"/>
      <c r="W117" s="161"/>
      <c r="Y117" s="161"/>
      <c r="AA117" s="146"/>
      <c r="AC117" s="63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</row>
    <row r="118" spans="1:42" customFormat="1" ht="19.899999999999999" customHeight="1" x14ac:dyDescent="0.35">
      <c r="A118" s="5"/>
      <c r="B118" s="5"/>
      <c r="C118" s="5"/>
      <c r="D118" s="23"/>
      <c r="E118" s="23"/>
      <c r="F118" s="5"/>
      <c r="G118" s="40"/>
      <c r="H118" s="40"/>
      <c r="I118" s="5"/>
      <c r="J118" s="40"/>
      <c r="K118" s="40"/>
      <c r="M118" s="161"/>
      <c r="O118" s="161"/>
      <c r="Q118" s="161"/>
      <c r="S118" s="161"/>
      <c r="U118" s="161"/>
      <c r="W118" s="161"/>
      <c r="Y118" s="161"/>
      <c r="AA118" s="146"/>
      <c r="AC118" s="63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</row>
    <row r="119" spans="1:42" customFormat="1" ht="19.899999999999999" customHeight="1" x14ac:dyDescent="0.35">
      <c r="A119" s="5"/>
      <c r="B119" s="5"/>
      <c r="C119" s="5"/>
      <c r="D119" s="23"/>
      <c r="E119" s="23"/>
      <c r="F119" s="5"/>
      <c r="G119" s="40"/>
      <c r="H119" s="40"/>
      <c r="I119" s="5"/>
      <c r="J119" s="40"/>
      <c r="K119" s="40"/>
      <c r="M119" s="161"/>
      <c r="O119" s="161"/>
      <c r="Q119" s="161"/>
      <c r="S119" s="161"/>
      <c r="U119" s="161"/>
      <c r="W119" s="161"/>
      <c r="Y119" s="161"/>
      <c r="AA119" s="146"/>
      <c r="AC119" s="63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</row>
    <row r="120" spans="1:42" customFormat="1" ht="19.899999999999999" customHeight="1" x14ac:dyDescent="0.35">
      <c r="A120" s="5"/>
      <c r="B120" s="5"/>
      <c r="C120" s="5"/>
      <c r="D120" s="23"/>
      <c r="E120" s="23"/>
      <c r="F120" s="5"/>
      <c r="G120" s="40"/>
      <c r="H120" s="40"/>
      <c r="I120" s="5"/>
      <c r="J120" s="40"/>
      <c r="K120" s="40"/>
      <c r="M120" s="161"/>
      <c r="O120" s="161"/>
      <c r="Q120" s="161"/>
      <c r="S120" s="161"/>
      <c r="U120" s="161"/>
      <c r="W120" s="161"/>
      <c r="Y120" s="161"/>
      <c r="AA120" s="146"/>
      <c r="AC120" s="63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</row>
    <row r="121" spans="1:42" customFormat="1" ht="19.899999999999999" customHeight="1" x14ac:dyDescent="0.35">
      <c r="A121" s="5"/>
      <c r="B121" s="5"/>
      <c r="C121" s="5"/>
      <c r="D121" s="23"/>
      <c r="E121" s="23"/>
      <c r="F121" s="5"/>
      <c r="G121" s="40"/>
      <c r="H121" s="40"/>
      <c r="I121" s="5"/>
      <c r="J121" s="40"/>
      <c r="K121" s="40"/>
      <c r="M121" s="161"/>
      <c r="O121" s="161"/>
      <c r="Q121" s="161"/>
      <c r="S121" s="161"/>
      <c r="U121" s="161"/>
      <c r="W121" s="161"/>
      <c r="Y121" s="161"/>
      <c r="AA121" s="146"/>
      <c r="AC121" s="63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</row>
    <row r="122" spans="1:42" customFormat="1" ht="19.899999999999999" customHeight="1" x14ac:dyDescent="0.35">
      <c r="A122" s="5"/>
      <c r="B122" s="5"/>
      <c r="C122" s="5"/>
      <c r="D122" s="23"/>
      <c r="E122" s="23"/>
      <c r="F122" s="5"/>
      <c r="G122" s="40"/>
      <c r="H122" s="40"/>
      <c r="I122" s="5"/>
      <c r="J122" s="40"/>
      <c r="K122" s="40"/>
      <c r="M122" s="161"/>
      <c r="O122" s="161"/>
      <c r="Q122" s="161"/>
      <c r="S122" s="161"/>
      <c r="U122" s="161"/>
      <c r="W122" s="161"/>
      <c r="Y122" s="161"/>
      <c r="AA122" s="146"/>
      <c r="AC122" s="63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</row>
    <row r="123" spans="1:42" customFormat="1" ht="19.899999999999999" customHeight="1" x14ac:dyDescent="0.35">
      <c r="A123" s="5"/>
      <c r="B123" s="5"/>
      <c r="C123" s="5"/>
      <c r="D123" s="23"/>
      <c r="E123" s="23"/>
      <c r="F123" s="5"/>
      <c r="G123" s="40"/>
      <c r="H123" s="40"/>
      <c r="I123" s="5"/>
      <c r="J123" s="40"/>
      <c r="K123" s="40"/>
      <c r="M123" s="161"/>
      <c r="O123" s="161"/>
      <c r="Q123" s="161"/>
      <c r="S123" s="161"/>
      <c r="U123" s="161"/>
      <c r="W123" s="161"/>
      <c r="Y123" s="161"/>
      <c r="AA123" s="146"/>
      <c r="AC123" s="63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</row>
    <row r="124" spans="1:42" customFormat="1" ht="19.899999999999999" customHeight="1" x14ac:dyDescent="0.35">
      <c r="A124" s="5"/>
      <c r="B124" s="5"/>
      <c r="C124" s="5"/>
      <c r="D124" s="23"/>
      <c r="E124" s="23"/>
      <c r="F124" s="5"/>
      <c r="G124" s="40"/>
      <c r="H124" s="40"/>
      <c r="I124" s="5"/>
      <c r="J124" s="40"/>
      <c r="K124" s="40"/>
      <c r="M124" s="161"/>
      <c r="O124" s="161"/>
      <c r="Q124" s="161"/>
      <c r="S124" s="161"/>
      <c r="U124" s="161"/>
      <c r="W124" s="161"/>
      <c r="Y124" s="161"/>
      <c r="AA124" s="146"/>
      <c r="AC124" s="63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</row>
    <row r="125" spans="1:42" customFormat="1" ht="19.899999999999999" customHeight="1" x14ac:dyDescent="0.35">
      <c r="A125" s="5"/>
      <c r="B125" s="5"/>
      <c r="C125" s="5"/>
      <c r="D125" s="23"/>
      <c r="E125" s="23"/>
      <c r="F125" s="5"/>
      <c r="G125" s="40"/>
      <c r="H125" s="40"/>
      <c r="I125" s="5"/>
      <c r="J125" s="40"/>
      <c r="K125" s="40"/>
      <c r="M125" s="161"/>
      <c r="O125" s="161"/>
      <c r="Q125" s="161"/>
      <c r="S125" s="161"/>
      <c r="U125" s="161"/>
      <c r="W125" s="161"/>
      <c r="Y125" s="161"/>
      <c r="AA125" s="146"/>
      <c r="AC125" s="63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</row>
    <row r="126" spans="1:42" customFormat="1" ht="19.899999999999999" customHeight="1" x14ac:dyDescent="0.35">
      <c r="A126" s="5"/>
      <c r="B126" s="5"/>
      <c r="C126" s="5"/>
      <c r="D126" s="23"/>
      <c r="E126" s="23"/>
      <c r="F126" s="5"/>
      <c r="G126" s="40"/>
      <c r="H126" s="40"/>
      <c r="I126" s="5"/>
      <c r="J126" s="40"/>
      <c r="K126" s="40"/>
      <c r="M126" s="161"/>
      <c r="O126" s="161"/>
      <c r="Q126" s="161"/>
      <c r="S126" s="161"/>
      <c r="U126" s="161"/>
      <c r="W126" s="161"/>
      <c r="Y126" s="161"/>
      <c r="AA126" s="146"/>
      <c r="AC126" s="63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</row>
    <row r="127" spans="1:42" customFormat="1" ht="19.899999999999999" customHeight="1" x14ac:dyDescent="0.35">
      <c r="A127" s="5"/>
      <c r="B127" s="5"/>
      <c r="C127" s="5"/>
      <c r="D127" s="23"/>
      <c r="E127" s="23"/>
      <c r="F127" s="5"/>
      <c r="G127" s="40"/>
      <c r="H127" s="40"/>
      <c r="I127" s="5"/>
      <c r="J127" s="40"/>
      <c r="K127" s="40"/>
      <c r="M127" s="161"/>
      <c r="O127" s="161"/>
      <c r="Q127" s="161"/>
      <c r="S127" s="161"/>
      <c r="U127" s="161"/>
      <c r="W127" s="161"/>
      <c r="Y127" s="161"/>
      <c r="AA127" s="146"/>
      <c r="AC127" s="63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</row>
    <row r="128" spans="1:42" customFormat="1" ht="19.899999999999999" customHeight="1" x14ac:dyDescent="0.35">
      <c r="A128" s="5"/>
      <c r="B128" s="5"/>
      <c r="C128" s="5"/>
      <c r="D128" s="23"/>
      <c r="E128" s="23"/>
      <c r="F128" s="5"/>
      <c r="G128" s="40"/>
      <c r="H128" s="40"/>
      <c r="I128" s="5"/>
      <c r="J128" s="40"/>
      <c r="K128" s="40"/>
      <c r="M128" s="161"/>
      <c r="O128" s="161"/>
      <c r="Q128" s="161"/>
      <c r="S128" s="161"/>
      <c r="U128" s="161"/>
      <c r="W128" s="161"/>
      <c r="Y128" s="161"/>
      <c r="AA128" s="146"/>
      <c r="AC128" s="63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</row>
    <row r="129" spans="1:42" customFormat="1" ht="19.899999999999999" customHeight="1" x14ac:dyDescent="0.35">
      <c r="A129" s="5"/>
      <c r="B129" s="5"/>
      <c r="C129" s="5"/>
      <c r="D129" s="23"/>
      <c r="E129" s="23"/>
      <c r="F129" s="5"/>
      <c r="G129" s="40"/>
      <c r="H129" s="40"/>
      <c r="I129" s="5"/>
      <c r="J129" s="40"/>
      <c r="K129" s="40"/>
      <c r="M129" s="161"/>
      <c r="O129" s="161"/>
      <c r="Q129" s="161"/>
      <c r="S129" s="161"/>
      <c r="U129" s="161"/>
      <c r="W129" s="161"/>
      <c r="Y129" s="161"/>
      <c r="AA129" s="146"/>
      <c r="AC129" s="63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</row>
  </sheetData>
  <printOptions horizontalCentered="1"/>
  <pageMargins left="0.70866141732283472" right="0.51181102362204722" top="0.55118110236220474" bottom="0.55118110236220474" header="0.31496062992125984" footer="0.31496062992125984"/>
  <pageSetup paperSize="9" orientation="portrait" verticalDpi="4294967293" r:id="rId1"/>
  <headerFooter>
    <oddHeader>&amp;LQUÍMICOS&amp;R"El Origen"</oddHeader>
    <oddFooter>&amp;R&amp;D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5" tint="0.39997558519241921"/>
  </sheetPr>
  <dimension ref="A1:P104"/>
  <sheetViews>
    <sheetView topLeftCell="A28" zoomScaleNormal="100" workbookViewId="0">
      <selection activeCell="A10" sqref="A10"/>
    </sheetView>
  </sheetViews>
  <sheetFormatPr baseColWidth="10" defaultColWidth="11.5703125" defaultRowHeight="19.899999999999999" customHeight="1" x14ac:dyDescent="0.35"/>
  <cols>
    <col min="1" max="1" width="5.85546875" style="5" customWidth="1"/>
    <col min="2" max="2" width="7.5703125" style="5" customWidth="1"/>
    <col min="3" max="3" width="55.7109375" style="5" customWidth="1"/>
    <col min="4" max="5" width="12.7109375" style="23" customWidth="1"/>
    <col min="6" max="6" width="2.7109375" style="5" customWidth="1"/>
    <col min="7" max="7" width="16.85546875" style="64" customWidth="1"/>
    <col min="8" max="8" width="14.28515625" style="64" customWidth="1"/>
    <col min="9" max="9" width="2.7109375" customWidth="1"/>
    <col min="10" max="10" width="16.85546875" style="64" customWidth="1"/>
    <col min="11" max="11" width="14.28515625" style="64" customWidth="1"/>
    <col min="12" max="12" width="2.7109375" customWidth="1"/>
    <col min="13" max="13" width="16.42578125" style="161" customWidth="1"/>
    <col min="14" max="16384" width="11.5703125" style="5"/>
  </cols>
  <sheetData>
    <row r="1" spans="1:13" ht="19.899999999999999" customHeight="1" x14ac:dyDescent="0.35">
      <c r="C1" s="65" t="s">
        <v>209</v>
      </c>
      <c r="D1" s="35"/>
      <c r="E1" s="35"/>
      <c r="F1" s="1"/>
      <c r="G1" s="56" t="s">
        <v>181</v>
      </c>
      <c r="H1" s="56">
        <v>0.2</v>
      </c>
      <c r="I1" s="33"/>
      <c r="J1" s="61"/>
      <c r="K1" s="61"/>
      <c r="L1" s="33"/>
      <c r="M1" s="201">
        <v>45268</v>
      </c>
    </row>
    <row r="2" spans="1:13" ht="19.899999999999999" customHeight="1" thickBot="1" x14ac:dyDescent="0.4">
      <c r="A2" s="3"/>
      <c r="F2" s="1"/>
      <c r="G2" s="57" t="s">
        <v>39</v>
      </c>
      <c r="H2" s="57" t="s">
        <v>173</v>
      </c>
      <c r="I2" s="37"/>
      <c r="J2" s="57" t="s">
        <v>39</v>
      </c>
      <c r="K2" s="57" t="s">
        <v>173</v>
      </c>
      <c r="L2" s="37"/>
      <c r="M2" s="202" t="s">
        <v>409</v>
      </c>
    </row>
    <row r="3" spans="1:13" ht="19.899999999999999" customHeight="1" thickBot="1" x14ac:dyDescent="0.4">
      <c r="C3" s="47" t="s">
        <v>332</v>
      </c>
      <c r="D3" s="11"/>
      <c r="E3" s="12"/>
      <c r="F3" s="1"/>
      <c r="G3" s="58">
        <v>1</v>
      </c>
      <c r="H3" s="59">
        <v>1</v>
      </c>
      <c r="I3" s="38"/>
      <c r="J3" s="58">
        <v>2</v>
      </c>
      <c r="K3" s="59">
        <v>1.4</v>
      </c>
      <c r="L3" s="38"/>
      <c r="M3" s="231" t="s">
        <v>446</v>
      </c>
    </row>
    <row r="4" spans="1:13" ht="19.899999999999999" customHeight="1" x14ac:dyDescent="0.35">
      <c r="C4" s="88"/>
      <c r="D4" s="83"/>
      <c r="E4" s="84"/>
      <c r="G4" s="76"/>
      <c r="H4" s="76"/>
      <c r="I4" s="77"/>
      <c r="J4" s="76"/>
      <c r="K4" s="76"/>
      <c r="L4" s="77"/>
    </row>
    <row r="5" spans="1:13" ht="19.899999999999999" customHeight="1" x14ac:dyDescent="0.35">
      <c r="C5" s="251" t="s">
        <v>462</v>
      </c>
      <c r="D5" s="32"/>
      <c r="E5" s="89"/>
      <c r="F5" s="1"/>
      <c r="G5" s="60">
        <f t="shared" ref="G5:G25" si="0">J5*$G$3</f>
        <v>0</v>
      </c>
      <c r="H5" s="60">
        <f t="shared" ref="H5:H25" si="1">K5*$H$3</f>
        <v>0</v>
      </c>
      <c r="I5" s="1"/>
      <c r="J5" s="60">
        <f t="shared" ref="J5:J25" si="2">M5*$J$3</f>
        <v>0</v>
      </c>
      <c r="K5" s="60">
        <f t="shared" ref="K5:K25" si="3">M5*$K$3</f>
        <v>0</v>
      </c>
      <c r="L5" s="33"/>
      <c r="M5" s="221"/>
    </row>
    <row r="6" spans="1:13" ht="19.899999999999999" customHeight="1" x14ac:dyDescent="0.35">
      <c r="C6" s="2" t="s">
        <v>99</v>
      </c>
      <c r="D6" s="32">
        <f t="shared" ref="D6:E16" si="4">MROUND(G6+4.7,10)</f>
        <v>1590</v>
      </c>
      <c r="E6" s="89">
        <f t="shared" si="4"/>
        <v>1120</v>
      </c>
      <c r="F6" s="1"/>
      <c r="G6" s="60">
        <f t="shared" si="0"/>
        <v>1589.34</v>
      </c>
      <c r="H6" s="60">
        <f t="shared" si="1"/>
        <v>1112.5379999999998</v>
      </c>
      <c r="I6" s="1"/>
      <c r="J6" s="60">
        <f t="shared" si="2"/>
        <v>1589.34</v>
      </c>
      <c r="K6" s="60">
        <f t="shared" si="3"/>
        <v>1112.5379999999998</v>
      </c>
      <c r="L6" s="33"/>
      <c r="M6" s="200">
        <v>794.67</v>
      </c>
    </row>
    <row r="7" spans="1:13" ht="19.899999999999999" customHeight="1" x14ac:dyDescent="0.35">
      <c r="C7" s="2" t="s">
        <v>100</v>
      </c>
      <c r="D7" s="32">
        <f t="shared" si="4"/>
        <v>2280</v>
      </c>
      <c r="E7" s="89">
        <f t="shared" si="4"/>
        <v>1600</v>
      </c>
      <c r="F7" s="1"/>
      <c r="G7" s="60">
        <f t="shared" si="0"/>
        <v>2278.6799999999998</v>
      </c>
      <c r="H7" s="60">
        <f t="shared" si="1"/>
        <v>1595.0759999999998</v>
      </c>
      <c r="I7" s="1"/>
      <c r="J7" s="60">
        <f t="shared" si="2"/>
        <v>2278.6799999999998</v>
      </c>
      <c r="K7" s="60">
        <f t="shared" si="3"/>
        <v>1595.0759999999998</v>
      </c>
      <c r="L7" s="33"/>
      <c r="M7" s="200">
        <v>1139.3399999999999</v>
      </c>
    </row>
    <row r="8" spans="1:13" ht="19.899999999999999" customHeight="1" x14ac:dyDescent="0.35">
      <c r="C8" s="2" t="s">
        <v>460</v>
      </c>
      <c r="D8" s="32">
        <f t="shared" si="4"/>
        <v>3760</v>
      </c>
      <c r="E8" s="89">
        <f t="shared" si="4"/>
        <v>2630</v>
      </c>
      <c r="F8" s="1"/>
      <c r="G8" s="60">
        <f t="shared" si="0"/>
        <v>3753.94</v>
      </c>
      <c r="H8" s="60">
        <f t="shared" si="1"/>
        <v>2627.7579999999998</v>
      </c>
      <c r="I8" s="1"/>
      <c r="J8" s="60">
        <f t="shared" si="2"/>
        <v>3753.94</v>
      </c>
      <c r="K8" s="60">
        <f t="shared" si="3"/>
        <v>2627.7579999999998</v>
      </c>
      <c r="L8" s="33"/>
      <c r="M8" s="200">
        <v>1876.97</v>
      </c>
    </row>
    <row r="9" spans="1:13" ht="19.899999999999999" customHeight="1" x14ac:dyDescent="0.35">
      <c r="C9" s="2" t="s">
        <v>102</v>
      </c>
      <c r="D9" s="32">
        <f t="shared" si="4"/>
        <v>6590</v>
      </c>
      <c r="E9" s="89">
        <f t="shared" si="4"/>
        <v>4620</v>
      </c>
      <c r="F9" s="1"/>
      <c r="G9" s="60">
        <f t="shared" si="0"/>
        <v>6586.72</v>
      </c>
      <c r="H9" s="60">
        <f t="shared" si="1"/>
        <v>4610.7039999999997</v>
      </c>
      <c r="I9" s="1"/>
      <c r="J9" s="60">
        <f t="shared" si="2"/>
        <v>6586.72</v>
      </c>
      <c r="K9" s="60">
        <f t="shared" si="3"/>
        <v>4610.7039999999997</v>
      </c>
      <c r="L9" s="33"/>
      <c r="M9" s="200">
        <v>3293.36</v>
      </c>
    </row>
    <row r="10" spans="1:13" ht="19.899999999999999" customHeight="1" x14ac:dyDescent="0.35">
      <c r="C10" s="2" t="s">
        <v>461</v>
      </c>
      <c r="D10" s="32">
        <f t="shared" si="4"/>
        <v>11600</v>
      </c>
      <c r="E10" s="89">
        <f t="shared" si="4"/>
        <v>8120</v>
      </c>
      <c r="F10" s="1"/>
      <c r="G10" s="60">
        <f t="shared" si="0"/>
        <v>11592.52</v>
      </c>
      <c r="H10" s="60">
        <f t="shared" si="1"/>
        <v>8114.7640000000001</v>
      </c>
      <c r="I10" s="1"/>
      <c r="J10" s="60">
        <f t="shared" si="2"/>
        <v>11592.52</v>
      </c>
      <c r="K10" s="60">
        <f t="shared" si="3"/>
        <v>8114.7640000000001</v>
      </c>
      <c r="L10" s="33"/>
      <c r="M10" s="200">
        <v>5796.26</v>
      </c>
    </row>
    <row r="11" spans="1:13" ht="19.899999999999999" customHeight="1" x14ac:dyDescent="0.35">
      <c r="C11" s="2" t="s">
        <v>465</v>
      </c>
      <c r="D11" s="32">
        <f t="shared" si="4"/>
        <v>810</v>
      </c>
      <c r="E11" s="89">
        <f t="shared" si="4"/>
        <v>570</v>
      </c>
      <c r="F11" s="1"/>
      <c r="G11" s="60">
        <f t="shared" si="0"/>
        <v>804.44</v>
      </c>
      <c r="H11" s="60">
        <f t="shared" si="1"/>
        <v>563.10799999999995</v>
      </c>
      <c r="I11" s="1"/>
      <c r="J11" s="60">
        <f t="shared" si="2"/>
        <v>804.44</v>
      </c>
      <c r="K11" s="60">
        <f t="shared" si="3"/>
        <v>563.10799999999995</v>
      </c>
      <c r="L11" s="33"/>
      <c r="M11" s="200">
        <v>402.22</v>
      </c>
    </row>
    <row r="12" spans="1:13" ht="19.899999999999999" customHeight="1" x14ac:dyDescent="0.35">
      <c r="C12" s="2" t="s">
        <v>466</v>
      </c>
      <c r="D12" s="32">
        <f t="shared" si="4"/>
        <v>1710</v>
      </c>
      <c r="E12" s="89">
        <f t="shared" si="4"/>
        <v>1200</v>
      </c>
      <c r="F12" s="1"/>
      <c r="G12" s="60">
        <f t="shared" si="0"/>
        <v>1709.14</v>
      </c>
      <c r="H12" s="60">
        <f t="shared" si="1"/>
        <v>1196.3979999999999</v>
      </c>
      <c r="I12" s="1"/>
      <c r="J12" s="60">
        <f t="shared" si="2"/>
        <v>1709.14</v>
      </c>
      <c r="K12" s="60">
        <f t="shared" si="3"/>
        <v>1196.3979999999999</v>
      </c>
      <c r="L12" s="33"/>
      <c r="M12" s="200">
        <v>854.57</v>
      </c>
    </row>
    <row r="13" spans="1:13" ht="19.899999999999999" customHeight="1" x14ac:dyDescent="0.35">
      <c r="C13" s="2" t="s">
        <v>467</v>
      </c>
      <c r="D13" s="32">
        <f t="shared" si="4"/>
        <v>2600</v>
      </c>
      <c r="E13" s="89">
        <f t="shared" si="4"/>
        <v>1820</v>
      </c>
      <c r="F13" s="1"/>
      <c r="G13" s="60">
        <f t="shared" si="0"/>
        <v>2595.1999999999998</v>
      </c>
      <c r="H13" s="60">
        <f t="shared" si="1"/>
        <v>1816.6399999999996</v>
      </c>
      <c r="I13" s="1"/>
      <c r="J13" s="60">
        <f t="shared" si="2"/>
        <v>2595.1999999999998</v>
      </c>
      <c r="K13" s="60">
        <f t="shared" si="3"/>
        <v>1816.6399999999996</v>
      </c>
      <c r="L13" s="33"/>
      <c r="M13" s="200">
        <v>1297.5999999999999</v>
      </c>
    </row>
    <row r="14" spans="1:13" ht="19.899999999999999" customHeight="1" x14ac:dyDescent="0.35">
      <c r="C14" s="2" t="s">
        <v>468</v>
      </c>
      <c r="D14" s="32">
        <f t="shared" si="4"/>
        <v>4600</v>
      </c>
      <c r="E14" s="89">
        <f t="shared" si="4"/>
        <v>3220</v>
      </c>
      <c r="F14" s="1"/>
      <c r="G14" s="60">
        <f t="shared" si="0"/>
        <v>4598.34</v>
      </c>
      <c r="H14" s="60">
        <f t="shared" si="1"/>
        <v>3218.8379999999997</v>
      </c>
      <c r="I14" s="1"/>
      <c r="J14" s="60">
        <f t="shared" si="2"/>
        <v>4598.34</v>
      </c>
      <c r="K14" s="60">
        <f t="shared" si="3"/>
        <v>3218.8379999999997</v>
      </c>
      <c r="L14" s="33"/>
      <c r="M14" s="200">
        <v>2299.17</v>
      </c>
    </row>
    <row r="15" spans="1:13" ht="19.899999999999999" customHeight="1" x14ac:dyDescent="0.35">
      <c r="C15" s="2" t="s">
        <v>106</v>
      </c>
      <c r="D15" s="32">
        <f t="shared" si="4"/>
        <v>3400</v>
      </c>
      <c r="E15" s="89">
        <f t="shared" si="4"/>
        <v>2380</v>
      </c>
      <c r="F15" s="1"/>
      <c r="G15" s="60">
        <f t="shared" si="0"/>
        <v>3391.44</v>
      </c>
      <c r="H15" s="60">
        <f t="shared" si="1"/>
        <v>2374.0079999999998</v>
      </c>
      <c r="I15" s="1"/>
      <c r="J15" s="60">
        <f t="shared" si="2"/>
        <v>3391.44</v>
      </c>
      <c r="K15" s="60">
        <f t="shared" si="3"/>
        <v>2374.0079999999998</v>
      </c>
      <c r="L15" s="33"/>
      <c r="M15" s="200">
        <v>1695.72</v>
      </c>
    </row>
    <row r="16" spans="1:13" ht="19.899999999999999" customHeight="1" x14ac:dyDescent="0.35">
      <c r="C16" s="2" t="s">
        <v>469</v>
      </c>
      <c r="D16" s="32">
        <f t="shared" si="4"/>
        <v>2260</v>
      </c>
      <c r="E16" s="89">
        <f t="shared" si="4"/>
        <v>1590</v>
      </c>
      <c r="F16" s="1"/>
      <c r="G16" s="60">
        <f t="shared" si="0"/>
        <v>2257.6999999999998</v>
      </c>
      <c r="H16" s="60">
        <f t="shared" si="1"/>
        <v>1580.3899999999999</v>
      </c>
      <c r="I16" s="1"/>
      <c r="J16" s="60">
        <f t="shared" si="2"/>
        <v>2257.6999999999998</v>
      </c>
      <c r="K16" s="60">
        <f t="shared" si="3"/>
        <v>1580.3899999999999</v>
      </c>
      <c r="L16" s="33"/>
      <c r="M16" s="200">
        <v>1128.8499999999999</v>
      </c>
    </row>
    <row r="17" spans="1:16" ht="19.899999999999999" customHeight="1" x14ac:dyDescent="0.35">
      <c r="C17" s="2"/>
      <c r="D17" s="32"/>
      <c r="E17" s="89"/>
      <c r="F17" s="1"/>
      <c r="G17" s="60"/>
      <c r="H17" s="60"/>
      <c r="I17" s="1"/>
      <c r="J17" s="60"/>
      <c r="K17" s="60"/>
      <c r="L17" s="33"/>
      <c r="M17" s="200"/>
    </row>
    <row r="18" spans="1:16" ht="19.899999999999999" customHeight="1" x14ac:dyDescent="0.35">
      <c r="C18" s="2" t="s">
        <v>406</v>
      </c>
      <c r="D18" s="32">
        <f>MROUND(G18+4.7,10)</f>
        <v>1810</v>
      </c>
      <c r="E18" s="89">
        <f>MROUND(H18+4.7,10)</f>
        <v>1270</v>
      </c>
      <c r="F18" s="1"/>
      <c r="G18" s="60">
        <f>J18*$G$3</f>
        <v>1808</v>
      </c>
      <c r="H18" s="60">
        <f>K18*$H$3</f>
        <v>1265.5999999999999</v>
      </c>
      <c r="I18" s="1"/>
      <c r="J18" s="60">
        <f>M18*$J$3</f>
        <v>1808</v>
      </c>
      <c r="K18" s="60">
        <f>M18*$K$3</f>
        <v>1265.5999999999999</v>
      </c>
      <c r="L18" s="33"/>
      <c r="M18" s="200">
        <v>904</v>
      </c>
      <c r="N18" s="98"/>
      <c r="O18" s="33"/>
    </row>
    <row r="19" spans="1:16" ht="19.899999999999999" customHeight="1" x14ac:dyDescent="0.35">
      <c r="C19" s="2" t="s">
        <v>405</v>
      </c>
      <c r="D19" s="32">
        <f>MROUND(G19+4.7,10)</f>
        <v>3500</v>
      </c>
      <c r="E19" s="89">
        <f>MROUND(H19+4.7,10)</f>
        <v>2450</v>
      </c>
      <c r="F19" s="1"/>
      <c r="G19" s="60">
        <f>J19*$G$3</f>
        <v>3500</v>
      </c>
      <c r="H19" s="60">
        <f>K19*$H$3</f>
        <v>2450</v>
      </c>
      <c r="I19" s="1"/>
      <c r="J19" s="60">
        <f>M19*$J$3</f>
        <v>3500</v>
      </c>
      <c r="K19" s="60">
        <f>M19*$K$3</f>
        <v>2450</v>
      </c>
      <c r="L19" s="33"/>
      <c r="M19" s="200">
        <v>1750</v>
      </c>
      <c r="N19" s="98">
        <v>1711.53</v>
      </c>
      <c r="O19" s="33" t="s">
        <v>235</v>
      </c>
      <c r="P19" s="5">
        <f>(M19-N19)*100/N19</f>
        <v>2.2476965054658713</v>
      </c>
    </row>
    <row r="20" spans="1:16" ht="19.899999999999999" customHeight="1" x14ac:dyDescent="0.35">
      <c r="C20" s="2"/>
      <c r="D20" s="32"/>
      <c r="E20" s="89"/>
      <c r="F20" s="1"/>
      <c r="G20" s="60"/>
      <c r="H20" s="60"/>
      <c r="I20" s="1"/>
      <c r="J20" s="60"/>
      <c r="K20" s="60"/>
      <c r="L20" s="33"/>
      <c r="M20" s="200"/>
      <c r="N20" s="98"/>
      <c r="O20" s="33"/>
    </row>
    <row r="21" spans="1:16" ht="19.899999999999999" customHeight="1" x14ac:dyDescent="0.35">
      <c r="C21" s="251" t="s">
        <v>448</v>
      </c>
      <c r="D21" s="32"/>
      <c r="E21" s="89"/>
      <c r="F21" s="1"/>
      <c r="G21" s="60">
        <f t="shared" si="0"/>
        <v>0</v>
      </c>
      <c r="H21" s="60">
        <f t="shared" si="1"/>
        <v>0</v>
      </c>
      <c r="I21" s="1"/>
      <c r="J21" s="60">
        <f t="shared" si="2"/>
        <v>0</v>
      </c>
      <c r="K21" s="60">
        <f t="shared" si="3"/>
        <v>0</v>
      </c>
      <c r="L21" s="33"/>
      <c r="M21" s="200"/>
    </row>
    <row r="22" spans="1:16" ht="19.899999999999999" customHeight="1" x14ac:dyDescent="0.35">
      <c r="C22" s="2" t="s">
        <v>487</v>
      </c>
      <c r="D22" s="32">
        <f t="shared" ref="D22:E25" si="5">MROUND(G22+4.7,10)</f>
        <v>1560</v>
      </c>
      <c r="E22" s="89">
        <f t="shared" si="5"/>
        <v>1090</v>
      </c>
      <c r="F22" s="1"/>
      <c r="G22" s="60">
        <f t="shared" si="0"/>
        <v>1553.38</v>
      </c>
      <c r="H22" s="60">
        <f t="shared" si="1"/>
        <v>1087.366</v>
      </c>
      <c r="I22" s="1"/>
      <c r="J22" s="60">
        <f t="shared" si="2"/>
        <v>1553.38</v>
      </c>
      <c r="K22" s="60">
        <f t="shared" si="3"/>
        <v>1087.366</v>
      </c>
      <c r="L22" s="33"/>
      <c r="M22" s="200">
        <v>776.69</v>
      </c>
    </row>
    <row r="23" spans="1:16" ht="19.899999999999999" customHeight="1" x14ac:dyDescent="0.35">
      <c r="C23" s="2" t="s">
        <v>488</v>
      </c>
      <c r="D23" s="32">
        <f t="shared" si="5"/>
        <v>2180</v>
      </c>
      <c r="E23" s="89">
        <f t="shared" si="5"/>
        <v>1530</v>
      </c>
      <c r="F23" s="1"/>
      <c r="G23" s="60">
        <f t="shared" si="0"/>
        <v>2173.64</v>
      </c>
      <c r="H23" s="60">
        <f t="shared" si="1"/>
        <v>1521.5479999999998</v>
      </c>
      <c r="I23" s="1"/>
      <c r="J23" s="60">
        <f t="shared" si="2"/>
        <v>2173.64</v>
      </c>
      <c r="K23" s="60">
        <f t="shared" si="3"/>
        <v>1521.5479999999998</v>
      </c>
      <c r="L23" s="33"/>
      <c r="M23" s="200">
        <v>1086.82</v>
      </c>
    </row>
    <row r="24" spans="1:16" ht="19.899999999999999" customHeight="1" x14ac:dyDescent="0.35">
      <c r="C24" s="2" t="s">
        <v>489</v>
      </c>
      <c r="D24" s="32">
        <f t="shared" si="5"/>
        <v>3590</v>
      </c>
      <c r="E24" s="89">
        <f t="shared" si="5"/>
        <v>2520</v>
      </c>
      <c r="F24" s="1"/>
      <c r="G24" s="60">
        <f t="shared" si="0"/>
        <v>3589.08</v>
      </c>
      <c r="H24" s="60">
        <f t="shared" si="1"/>
        <v>2512.3559999999998</v>
      </c>
      <c r="I24" s="1"/>
      <c r="J24" s="60">
        <f t="shared" si="2"/>
        <v>3589.08</v>
      </c>
      <c r="K24" s="60">
        <f t="shared" si="3"/>
        <v>2512.3559999999998</v>
      </c>
      <c r="L24" s="33"/>
      <c r="M24" s="200">
        <v>1794.54</v>
      </c>
    </row>
    <row r="25" spans="1:16" ht="19.899999999999999" customHeight="1" x14ac:dyDescent="0.35">
      <c r="C25" s="2" t="s">
        <v>490</v>
      </c>
      <c r="D25" s="32">
        <f t="shared" si="5"/>
        <v>6320</v>
      </c>
      <c r="E25" s="89">
        <f t="shared" si="5"/>
        <v>4420</v>
      </c>
      <c r="F25" s="1"/>
      <c r="G25" s="60">
        <f t="shared" si="0"/>
        <v>6313.78</v>
      </c>
      <c r="H25" s="60">
        <f t="shared" si="1"/>
        <v>4419.6459999999997</v>
      </c>
      <c r="I25" s="1"/>
      <c r="J25" s="60">
        <f t="shared" si="2"/>
        <v>6313.78</v>
      </c>
      <c r="K25" s="60">
        <f t="shared" si="3"/>
        <v>4419.6459999999997</v>
      </c>
      <c r="L25" s="33"/>
      <c r="M25" s="200">
        <v>3156.89</v>
      </c>
    </row>
    <row r="26" spans="1:16" ht="19.899999999999999" customHeight="1" x14ac:dyDescent="0.35">
      <c r="C26" s="2" t="s">
        <v>464</v>
      </c>
      <c r="D26" s="32">
        <f t="shared" ref="D26:D39" si="6">MROUND(G26+4.7,10)</f>
        <v>1710</v>
      </c>
      <c r="E26" s="89">
        <f t="shared" ref="E26:E39" si="7">MROUND(H26+4.7,10)</f>
        <v>1200</v>
      </c>
      <c r="G26" s="60">
        <f t="shared" ref="G26:G39" si="8">J26*$G$3</f>
        <v>1703.74</v>
      </c>
      <c r="H26" s="60">
        <f t="shared" ref="H26:H39" si="9">K26*$H$3</f>
        <v>1192.6179999999999</v>
      </c>
      <c r="I26" s="1"/>
      <c r="J26" s="60">
        <f t="shared" ref="J26:J39" si="10">M26*$J$3</f>
        <v>1703.74</v>
      </c>
      <c r="K26" s="60">
        <f t="shared" ref="K26:K39" si="11">M26*$K$3</f>
        <v>1192.6179999999999</v>
      </c>
      <c r="M26" s="200">
        <v>851.87</v>
      </c>
    </row>
    <row r="27" spans="1:16" customFormat="1" ht="19.899999999999999" customHeight="1" x14ac:dyDescent="0.35">
      <c r="A27" s="5"/>
      <c r="B27" s="5"/>
      <c r="C27" s="251" t="s">
        <v>449</v>
      </c>
      <c r="D27" s="32"/>
      <c r="E27" s="89"/>
      <c r="F27" s="5"/>
      <c r="G27" s="60">
        <f t="shared" si="8"/>
        <v>0</v>
      </c>
      <c r="H27" s="60">
        <f t="shared" si="9"/>
        <v>0</v>
      </c>
      <c r="I27" s="1"/>
      <c r="J27" s="60">
        <f t="shared" si="10"/>
        <v>0</v>
      </c>
      <c r="K27" s="60">
        <f t="shared" si="11"/>
        <v>0</v>
      </c>
      <c r="M27" s="200"/>
    </row>
    <row r="28" spans="1:16" customFormat="1" ht="19.899999999999999" customHeight="1" x14ac:dyDescent="0.35">
      <c r="A28" s="5"/>
      <c r="B28" s="5"/>
      <c r="C28" s="2" t="s">
        <v>450</v>
      </c>
      <c r="D28" s="32">
        <f t="shared" si="6"/>
        <v>690</v>
      </c>
      <c r="E28" s="89">
        <f t="shared" si="7"/>
        <v>490</v>
      </c>
      <c r="F28" s="5"/>
      <c r="G28" s="60">
        <f t="shared" si="8"/>
        <v>689.04</v>
      </c>
      <c r="H28" s="60">
        <f t="shared" si="9"/>
        <v>482.32799999999992</v>
      </c>
      <c r="I28" s="1"/>
      <c r="J28" s="60">
        <f t="shared" si="10"/>
        <v>689.04</v>
      </c>
      <c r="K28" s="60">
        <f t="shared" si="11"/>
        <v>482.32799999999992</v>
      </c>
      <c r="M28" s="200">
        <v>344.52</v>
      </c>
    </row>
    <row r="29" spans="1:16" customFormat="1" ht="19.899999999999999" customHeight="1" x14ac:dyDescent="0.35">
      <c r="A29" s="5"/>
      <c r="B29" s="5"/>
      <c r="C29" s="2" t="s">
        <v>451</v>
      </c>
      <c r="D29" s="32">
        <f t="shared" si="6"/>
        <v>1180</v>
      </c>
      <c r="E29" s="89">
        <f t="shared" si="7"/>
        <v>830</v>
      </c>
      <c r="F29" s="5"/>
      <c r="G29" s="60">
        <f t="shared" si="8"/>
        <v>1178.04</v>
      </c>
      <c r="H29" s="60">
        <f t="shared" si="9"/>
        <v>824.62799999999993</v>
      </c>
      <c r="I29" s="1"/>
      <c r="J29" s="60">
        <f t="shared" si="10"/>
        <v>1178.04</v>
      </c>
      <c r="K29" s="60">
        <f t="shared" si="11"/>
        <v>824.62799999999993</v>
      </c>
      <c r="M29" s="200">
        <v>589.02</v>
      </c>
    </row>
    <row r="30" spans="1:16" customFormat="1" ht="19.899999999999999" customHeight="1" x14ac:dyDescent="0.35">
      <c r="A30" s="5"/>
      <c r="B30" s="5"/>
      <c r="C30" s="2" t="s">
        <v>452</v>
      </c>
      <c r="D30" s="32">
        <f t="shared" si="6"/>
        <v>4240</v>
      </c>
      <c r="E30" s="89">
        <f t="shared" si="7"/>
        <v>2970</v>
      </c>
      <c r="F30" s="5"/>
      <c r="G30" s="60">
        <f t="shared" si="8"/>
        <v>4234.28</v>
      </c>
      <c r="H30" s="60">
        <f t="shared" si="9"/>
        <v>2963.9959999999996</v>
      </c>
      <c r="I30" s="1"/>
      <c r="J30" s="60">
        <f t="shared" si="10"/>
        <v>4234.28</v>
      </c>
      <c r="K30" s="60">
        <f t="shared" si="11"/>
        <v>2963.9959999999996</v>
      </c>
      <c r="M30" s="200">
        <v>2117.14</v>
      </c>
    </row>
    <row r="31" spans="1:16" customFormat="1" ht="19.899999999999999" customHeight="1" x14ac:dyDescent="0.35">
      <c r="A31" s="5"/>
      <c r="B31" s="5"/>
      <c r="C31" s="251" t="s">
        <v>453</v>
      </c>
      <c r="D31" s="32"/>
      <c r="E31" s="89"/>
      <c r="F31" s="5"/>
      <c r="G31" s="60">
        <f t="shared" si="8"/>
        <v>0</v>
      </c>
      <c r="H31" s="60">
        <f t="shared" si="9"/>
        <v>0</v>
      </c>
      <c r="I31" s="1"/>
      <c r="J31" s="60">
        <f t="shared" si="10"/>
        <v>0</v>
      </c>
      <c r="K31" s="60">
        <f t="shared" si="11"/>
        <v>0</v>
      </c>
      <c r="M31" s="200"/>
    </row>
    <row r="32" spans="1:16" customFormat="1" ht="19.899999999999999" customHeight="1" x14ac:dyDescent="0.35">
      <c r="A32" s="5"/>
      <c r="B32" s="5"/>
      <c r="C32" s="2" t="s">
        <v>454</v>
      </c>
      <c r="D32" s="32">
        <f t="shared" si="6"/>
        <v>1370</v>
      </c>
      <c r="E32" s="89">
        <f t="shared" si="7"/>
        <v>960</v>
      </c>
      <c r="F32" s="5"/>
      <c r="G32" s="60">
        <f t="shared" si="8"/>
        <v>1365.48</v>
      </c>
      <c r="H32" s="60">
        <f t="shared" si="9"/>
        <v>955.8359999999999</v>
      </c>
      <c r="I32" s="1"/>
      <c r="J32" s="60">
        <f t="shared" si="10"/>
        <v>1365.48</v>
      </c>
      <c r="K32" s="60">
        <f t="shared" si="11"/>
        <v>955.8359999999999</v>
      </c>
      <c r="M32" s="200">
        <v>682.74</v>
      </c>
    </row>
    <row r="33" spans="1:13" customFormat="1" ht="19.899999999999999" customHeight="1" x14ac:dyDescent="0.35">
      <c r="A33" s="5"/>
      <c r="B33" s="5"/>
      <c r="C33" s="2" t="s">
        <v>455</v>
      </c>
      <c r="D33" s="32">
        <f t="shared" si="6"/>
        <v>2640</v>
      </c>
      <c r="E33" s="89">
        <f t="shared" si="7"/>
        <v>1850</v>
      </c>
      <c r="F33" s="5"/>
      <c r="G33" s="60">
        <f t="shared" si="8"/>
        <v>2630.76</v>
      </c>
      <c r="H33" s="60">
        <f t="shared" si="9"/>
        <v>1841.5319999999999</v>
      </c>
      <c r="I33" s="1"/>
      <c r="J33" s="60">
        <f t="shared" si="10"/>
        <v>2630.76</v>
      </c>
      <c r="K33" s="60">
        <f t="shared" si="11"/>
        <v>1841.5319999999999</v>
      </c>
      <c r="M33" s="200">
        <v>1315.38</v>
      </c>
    </row>
    <row r="34" spans="1:13" customFormat="1" ht="19.899999999999999" customHeight="1" x14ac:dyDescent="0.35">
      <c r="A34" s="5"/>
      <c r="B34" s="5"/>
      <c r="C34" s="2" t="s">
        <v>456</v>
      </c>
      <c r="D34" s="32">
        <f t="shared" si="6"/>
        <v>10250</v>
      </c>
      <c r="E34" s="89">
        <f t="shared" si="7"/>
        <v>7170</v>
      </c>
      <c r="F34" s="5"/>
      <c r="G34" s="60">
        <f t="shared" si="8"/>
        <v>10241.06</v>
      </c>
      <c r="H34" s="60">
        <f t="shared" si="9"/>
        <v>7168.7419999999993</v>
      </c>
      <c r="I34" s="1"/>
      <c r="J34" s="60">
        <f t="shared" si="10"/>
        <v>10241.06</v>
      </c>
      <c r="K34" s="60">
        <f t="shared" si="11"/>
        <v>7168.7419999999993</v>
      </c>
      <c r="M34" s="200">
        <v>5120.53</v>
      </c>
    </row>
    <row r="35" spans="1:13" customFormat="1" ht="19.899999999999999" customHeight="1" x14ac:dyDescent="0.35">
      <c r="A35" s="5"/>
      <c r="B35" s="5"/>
      <c r="C35" s="251" t="s">
        <v>486</v>
      </c>
      <c r="D35" s="32"/>
      <c r="E35" s="89"/>
      <c r="F35" s="5"/>
      <c r="G35" s="60">
        <f t="shared" si="8"/>
        <v>0</v>
      </c>
      <c r="H35" s="60">
        <f t="shared" si="9"/>
        <v>0</v>
      </c>
      <c r="I35" s="1"/>
      <c r="J35" s="60">
        <f t="shared" si="10"/>
        <v>0</v>
      </c>
      <c r="K35" s="60">
        <f t="shared" si="11"/>
        <v>0</v>
      </c>
      <c r="M35" s="200"/>
    </row>
    <row r="36" spans="1:13" customFormat="1" ht="19.899999999999999" customHeight="1" x14ac:dyDescent="0.35">
      <c r="A36" s="5"/>
      <c r="B36" s="5"/>
      <c r="C36" s="2" t="s">
        <v>457</v>
      </c>
      <c r="D36" s="32">
        <f t="shared" si="6"/>
        <v>1000</v>
      </c>
      <c r="E36" s="89">
        <f t="shared" si="7"/>
        <v>700</v>
      </c>
      <c r="F36" s="5"/>
      <c r="G36" s="60">
        <f t="shared" si="8"/>
        <v>999.04</v>
      </c>
      <c r="H36" s="60">
        <f t="shared" si="9"/>
        <v>699.32799999999997</v>
      </c>
      <c r="I36" s="1"/>
      <c r="J36" s="60">
        <f t="shared" si="10"/>
        <v>999.04</v>
      </c>
      <c r="K36" s="60">
        <f t="shared" si="11"/>
        <v>699.32799999999997</v>
      </c>
      <c r="M36" s="200">
        <v>499.52</v>
      </c>
    </row>
    <row r="37" spans="1:13" customFormat="1" ht="19.899999999999999" customHeight="1" x14ac:dyDescent="0.35">
      <c r="A37" s="5"/>
      <c r="B37" s="5"/>
      <c r="C37" s="2" t="s">
        <v>458</v>
      </c>
      <c r="D37" s="32">
        <f t="shared" si="6"/>
        <v>2120</v>
      </c>
      <c r="E37" s="89">
        <f t="shared" si="7"/>
        <v>1490</v>
      </c>
      <c r="F37" s="5"/>
      <c r="G37" s="60">
        <f t="shared" si="8"/>
        <v>2115.2600000000002</v>
      </c>
      <c r="H37" s="60">
        <f t="shared" si="9"/>
        <v>1480.682</v>
      </c>
      <c r="I37" s="1"/>
      <c r="J37" s="60">
        <f t="shared" si="10"/>
        <v>2115.2600000000002</v>
      </c>
      <c r="K37" s="60">
        <f t="shared" si="11"/>
        <v>1480.682</v>
      </c>
      <c r="M37" s="200">
        <v>1057.6300000000001</v>
      </c>
    </row>
    <row r="38" spans="1:13" customFormat="1" ht="19.899999999999999" customHeight="1" x14ac:dyDescent="0.35">
      <c r="A38" s="5"/>
      <c r="B38" s="5"/>
      <c r="C38" s="2" t="s">
        <v>459</v>
      </c>
      <c r="D38" s="32">
        <f t="shared" si="6"/>
        <v>6240</v>
      </c>
      <c r="E38" s="89">
        <f t="shared" si="7"/>
        <v>4370</v>
      </c>
      <c r="F38" s="5"/>
      <c r="G38" s="60">
        <f t="shared" si="8"/>
        <v>6235.44</v>
      </c>
      <c r="H38" s="60">
        <f t="shared" si="9"/>
        <v>4364.8079999999991</v>
      </c>
      <c r="I38" s="1"/>
      <c r="J38" s="60">
        <f t="shared" si="10"/>
        <v>6235.44</v>
      </c>
      <c r="K38" s="60">
        <f t="shared" si="11"/>
        <v>4364.8079999999991</v>
      </c>
      <c r="M38" s="200">
        <v>3117.72</v>
      </c>
    </row>
    <row r="39" spans="1:13" customFormat="1" ht="19.899999999999999" customHeight="1" x14ac:dyDescent="0.35">
      <c r="A39" s="5"/>
      <c r="B39" s="5"/>
      <c r="C39" s="251" t="s">
        <v>463</v>
      </c>
      <c r="D39" s="32">
        <f t="shared" si="6"/>
        <v>15720</v>
      </c>
      <c r="E39" s="89">
        <f t="shared" si="7"/>
        <v>11000</v>
      </c>
      <c r="F39" s="5"/>
      <c r="G39" s="60">
        <f t="shared" si="8"/>
        <v>15711.34</v>
      </c>
      <c r="H39" s="60">
        <f t="shared" si="9"/>
        <v>10997.938</v>
      </c>
      <c r="I39" s="1"/>
      <c r="J39" s="60">
        <f t="shared" si="10"/>
        <v>15711.34</v>
      </c>
      <c r="K39" s="60">
        <f t="shared" si="11"/>
        <v>10997.938</v>
      </c>
      <c r="M39" s="200">
        <v>7855.67</v>
      </c>
    </row>
    <row r="40" spans="1:13" customFormat="1" ht="19.899999999999999" customHeight="1" x14ac:dyDescent="0.35">
      <c r="A40" s="5"/>
      <c r="B40" s="5"/>
      <c r="C40" s="5"/>
      <c r="D40" s="23"/>
      <c r="E40" s="23"/>
      <c r="F40" s="5"/>
      <c r="G40" s="40"/>
      <c r="H40" s="40"/>
      <c r="I40" s="5"/>
      <c r="J40" s="40"/>
      <c r="K40" s="40"/>
      <c r="M40" s="161"/>
    </row>
    <row r="41" spans="1:13" customFormat="1" ht="19.899999999999999" customHeight="1" x14ac:dyDescent="0.35">
      <c r="A41" s="5"/>
      <c r="B41" s="5"/>
      <c r="C41" s="5"/>
      <c r="D41" s="23"/>
      <c r="E41" s="23"/>
      <c r="F41" s="5"/>
      <c r="G41" s="40"/>
      <c r="H41" s="40"/>
      <c r="I41" s="5"/>
      <c r="J41" s="40"/>
      <c r="K41" s="40"/>
      <c r="M41" s="161"/>
    </row>
    <row r="42" spans="1:13" customFormat="1" ht="19.899999999999999" customHeight="1" x14ac:dyDescent="0.35">
      <c r="A42" s="5"/>
      <c r="B42" s="5"/>
      <c r="C42" s="5"/>
      <c r="D42" s="23"/>
      <c r="E42" s="23"/>
      <c r="F42" s="5"/>
      <c r="G42" s="40"/>
      <c r="H42" s="40"/>
      <c r="I42" s="5"/>
      <c r="J42" s="40"/>
      <c r="K42" s="40"/>
      <c r="M42" s="161"/>
    </row>
    <row r="43" spans="1:13" customFormat="1" ht="19.899999999999999" customHeight="1" x14ac:dyDescent="0.35">
      <c r="A43" s="5"/>
      <c r="B43" s="5"/>
      <c r="C43" s="5"/>
      <c r="D43" s="23"/>
      <c r="E43" s="23"/>
      <c r="F43" s="5"/>
      <c r="G43" s="40"/>
      <c r="H43" s="40"/>
      <c r="I43" s="5"/>
      <c r="J43" s="40"/>
      <c r="K43" s="40"/>
      <c r="M43" s="161"/>
    </row>
    <row r="44" spans="1:13" customFormat="1" ht="19.899999999999999" customHeight="1" x14ac:dyDescent="0.35">
      <c r="A44" s="5"/>
      <c r="B44" s="5"/>
      <c r="C44" s="5"/>
      <c r="D44" s="23"/>
      <c r="E44" s="23"/>
      <c r="F44" s="5"/>
      <c r="G44" s="40"/>
      <c r="H44" s="40"/>
      <c r="I44" s="5"/>
      <c r="J44" s="40"/>
      <c r="K44" s="40"/>
      <c r="M44" s="161"/>
    </row>
    <row r="45" spans="1:13" customFormat="1" ht="19.899999999999999" customHeight="1" x14ac:dyDescent="0.35">
      <c r="A45" s="5"/>
      <c r="B45" s="5"/>
      <c r="C45" s="5"/>
      <c r="D45" s="23"/>
      <c r="E45" s="23"/>
      <c r="F45" s="5"/>
      <c r="G45" s="40"/>
      <c r="H45" s="40"/>
      <c r="I45" s="5"/>
      <c r="J45" s="40"/>
      <c r="K45" s="40"/>
      <c r="M45" s="161"/>
    </row>
    <row r="46" spans="1:13" customFormat="1" ht="19.899999999999999" customHeight="1" x14ac:dyDescent="0.35">
      <c r="A46" s="5"/>
      <c r="B46" s="5"/>
      <c r="C46" s="5"/>
      <c r="D46" s="23"/>
      <c r="E46" s="23"/>
      <c r="F46" s="5"/>
      <c r="G46" s="40"/>
      <c r="H46" s="40"/>
      <c r="I46" s="5"/>
      <c r="J46" s="40"/>
      <c r="K46" s="40"/>
      <c r="M46" s="161"/>
    </row>
    <row r="47" spans="1:13" customFormat="1" ht="19.899999999999999" customHeight="1" x14ac:dyDescent="0.35">
      <c r="A47" s="5"/>
      <c r="B47" s="5"/>
      <c r="C47" s="5"/>
      <c r="D47" s="23"/>
      <c r="E47" s="23"/>
      <c r="F47" s="5"/>
      <c r="G47" s="40"/>
      <c r="H47" s="40"/>
      <c r="I47" s="5"/>
      <c r="J47" s="40"/>
      <c r="K47" s="40"/>
      <c r="M47" s="161"/>
    </row>
    <row r="48" spans="1:13" customFormat="1" ht="19.899999999999999" customHeight="1" x14ac:dyDescent="0.35">
      <c r="A48" s="5"/>
      <c r="B48" s="5"/>
      <c r="C48" s="5"/>
      <c r="D48" s="23"/>
      <c r="E48" s="23"/>
      <c r="F48" s="5"/>
      <c r="G48" s="40"/>
      <c r="H48" s="40"/>
      <c r="I48" s="5"/>
      <c r="J48" s="40"/>
      <c r="K48" s="40"/>
      <c r="M48" s="161"/>
    </row>
    <row r="49" spans="1:13" customFormat="1" ht="19.899999999999999" customHeight="1" x14ac:dyDescent="0.35">
      <c r="A49" s="5"/>
      <c r="B49" s="5"/>
      <c r="C49" s="5"/>
      <c r="D49" s="23"/>
      <c r="E49" s="23"/>
      <c r="F49" s="5"/>
      <c r="G49" s="40"/>
      <c r="H49" s="40"/>
      <c r="I49" s="5"/>
      <c r="J49" s="40"/>
      <c r="K49" s="40"/>
      <c r="M49" s="161"/>
    </row>
    <row r="50" spans="1:13" customFormat="1" ht="19.899999999999999" customHeight="1" x14ac:dyDescent="0.35">
      <c r="A50" s="5"/>
      <c r="B50" s="5"/>
      <c r="C50" s="5"/>
      <c r="D50" s="23"/>
      <c r="E50" s="23"/>
      <c r="F50" s="5"/>
      <c r="G50" s="40"/>
      <c r="H50" s="40"/>
      <c r="I50" s="5"/>
      <c r="J50" s="40"/>
      <c r="K50" s="40"/>
      <c r="M50" s="161"/>
    </row>
    <row r="51" spans="1:13" customFormat="1" ht="19.899999999999999" customHeight="1" x14ac:dyDescent="0.35">
      <c r="A51" s="5"/>
      <c r="B51" s="5"/>
      <c r="C51" s="5"/>
      <c r="D51" s="23"/>
      <c r="E51" s="23"/>
      <c r="F51" s="5"/>
      <c r="G51" s="40"/>
      <c r="H51" s="40"/>
      <c r="I51" s="5"/>
      <c r="J51" s="40"/>
      <c r="K51" s="40"/>
      <c r="M51" s="161"/>
    </row>
    <row r="52" spans="1:13" customFormat="1" ht="19.899999999999999" customHeight="1" x14ac:dyDescent="0.35">
      <c r="A52" s="5"/>
      <c r="B52" s="5"/>
      <c r="C52" s="5"/>
      <c r="D52" s="23"/>
      <c r="E52" s="23"/>
      <c r="F52" s="5"/>
      <c r="G52" s="40"/>
      <c r="H52" s="40"/>
      <c r="I52" s="5"/>
      <c r="J52" s="40"/>
      <c r="K52" s="40"/>
      <c r="M52" s="161"/>
    </row>
    <row r="53" spans="1:13" customFormat="1" ht="19.899999999999999" customHeight="1" x14ac:dyDescent="0.35">
      <c r="A53" s="5"/>
      <c r="B53" s="5"/>
      <c r="C53" s="5"/>
      <c r="D53" s="23"/>
      <c r="E53" s="23"/>
      <c r="F53" s="5"/>
      <c r="G53" s="40"/>
      <c r="H53" s="40"/>
      <c r="I53" s="5"/>
      <c r="J53" s="40"/>
      <c r="K53" s="40"/>
      <c r="M53" s="161"/>
    </row>
    <row r="54" spans="1:13" customFormat="1" ht="19.899999999999999" customHeight="1" x14ac:dyDescent="0.35">
      <c r="A54" s="5"/>
      <c r="B54" s="5"/>
      <c r="C54" s="5"/>
      <c r="D54" s="23"/>
      <c r="E54" s="23"/>
      <c r="F54" s="5"/>
      <c r="G54" s="40"/>
      <c r="H54" s="40"/>
      <c r="I54" s="5"/>
      <c r="J54" s="40"/>
      <c r="K54" s="40"/>
      <c r="M54" s="161"/>
    </row>
    <row r="55" spans="1:13" customFormat="1" ht="19.899999999999999" customHeight="1" x14ac:dyDescent="0.35">
      <c r="A55" s="5"/>
      <c r="B55" s="5"/>
      <c r="C55" s="5"/>
      <c r="D55" s="23"/>
      <c r="E55" s="23"/>
      <c r="F55" s="5"/>
      <c r="G55" s="40"/>
      <c r="H55" s="40"/>
      <c r="I55" s="5"/>
      <c r="J55" s="40"/>
      <c r="K55" s="40"/>
      <c r="M55" s="161"/>
    </row>
    <row r="56" spans="1:13" customFormat="1" ht="19.899999999999999" customHeight="1" x14ac:dyDescent="0.35">
      <c r="A56" s="5"/>
      <c r="B56" s="5"/>
      <c r="C56" s="5"/>
      <c r="D56" s="23"/>
      <c r="E56" s="23"/>
      <c r="F56" s="5"/>
      <c r="G56" s="40"/>
      <c r="H56" s="40"/>
      <c r="I56" s="5"/>
      <c r="J56" s="40"/>
      <c r="K56" s="40"/>
      <c r="M56" s="161"/>
    </row>
    <row r="57" spans="1:13" customFormat="1" ht="19.899999999999999" customHeight="1" x14ac:dyDescent="0.35">
      <c r="A57" s="5"/>
      <c r="B57" s="5"/>
      <c r="C57" s="5"/>
      <c r="D57" s="23"/>
      <c r="E57" s="23"/>
      <c r="F57" s="5"/>
      <c r="G57" s="40"/>
      <c r="H57" s="40"/>
      <c r="I57" s="5"/>
      <c r="J57" s="40"/>
      <c r="K57" s="40"/>
      <c r="M57" s="161"/>
    </row>
    <row r="58" spans="1:13" customFormat="1" ht="19.899999999999999" customHeight="1" x14ac:dyDescent="0.35">
      <c r="A58" s="5"/>
      <c r="B58" s="5"/>
      <c r="C58" s="5"/>
      <c r="D58" s="23"/>
      <c r="E58" s="23"/>
      <c r="F58" s="5"/>
      <c r="G58" s="40"/>
      <c r="H58" s="40"/>
      <c r="I58" s="5"/>
      <c r="J58" s="40"/>
      <c r="K58" s="40"/>
      <c r="M58" s="161"/>
    </row>
    <row r="59" spans="1:13" customFormat="1" ht="19.899999999999999" customHeight="1" x14ac:dyDescent="0.35">
      <c r="A59" s="5"/>
      <c r="B59" s="5"/>
      <c r="C59" s="5"/>
      <c r="D59" s="23"/>
      <c r="E59" s="23"/>
      <c r="F59" s="5"/>
      <c r="G59" s="40"/>
      <c r="H59" s="40"/>
      <c r="I59" s="5"/>
      <c r="J59" s="40"/>
      <c r="K59" s="40"/>
      <c r="M59" s="161"/>
    </row>
    <row r="60" spans="1:13" customFormat="1" ht="19.899999999999999" customHeight="1" x14ac:dyDescent="0.35">
      <c r="A60" s="5"/>
      <c r="B60" s="5"/>
      <c r="C60" s="5"/>
      <c r="D60" s="23"/>
      <c r="E60" s="23"/>
      <c r="F60" s="5"/>
      <c r="G60" s="40"/>
      <c r="H60" s="40"/>
      <c r="I60" s="5"/>
      <c r="J60" s="40"/>
      <c r="K60" s="40"/>
      <c r="M60" s="161"/>
    </row>
    <row r="61" spans="1:13" customFormat="1" ht="19.899999999999999" customHeight="1" x14ac:dyDescent="0.35">
      <c r="A61" s="5"/>
      <c r="B61" s="5"/>
      <c r="C61" s="5"/>
      <c r="D61" s="23"/>
      <c r="E61" s="23"/>
      <c r="F61" s="5"/>
      <c r="G61" s="40"/>
      <c r="H61" s="40"/>
      <c r="I61" s="5"/>
      <c r="J61" s="40"/>
      <c r="K61" s="40"/>
      <c r="M61" s="161"/>
    </row>
    <row r="62" spans="1:13" customFormat="1" ht="19.899999999999999" customHeight="1" x14ac:dyDescent="0.35">
      <c r="A62" s="5"/>
      <c r="B62" s="5"/>
      <c r="C62" s="5"/>
      <c r="D62" s="23"/>
      <c r="E62" s="23"/>
      <c r="F62" s="5"/>
      <c r="G62" s="40"/>
      <c r="H62" s="40"/>
      <c r="I62" s="5"/>
      <c r="J62" s="40"/>
      <c r="K62" s="40"/>
      <c r="M62" s="161"/>
    </row>
    <row r="63" spans="1:13" customFormat="1" ht="19.899999999999999" customHeight="1" x14ac:dyDescent="0.35">
      <c r="A63" s="5"/>
      <c r="B63" s="5"/>
      <c r="C63" s="5"/>
      <c r="D63" s="23"/>
      <c r="E63" s="23"/>
      <c r="F63" s="5"/>
      <c r="G63" s="40"/>
      <c r="H63" s="40"/>
      <c r="I63" s="5"/>
      <c r="J63" s="40"/>
      <c r="K63" s="40"/>
      <c r="M63" s="161"/>
    </row>
    <row r="64" spans="1:13" customFormat="1" ht="19.899999999999999" customHeight="1" x14ac:dyDescent="0.35">
      <c r="A64" s="5"/>
      <c r="B64" s="5"/>
      <c r="C64" s="5"/>
      <c r="D64" s="23"/>
      <c r="E64" s="23"/>
      <c r="F64" s="5"/>
      <c r="G64" s="40"/>
      <c r="H64" s="40"/>
      <c r="I64" s="5"/>
      <c r="J64" s="40"/>
      <c r="K64" s="40"/>
      <c r="M64" s="161"/>
    </row>
    <row r="65" spans="1:13" customFormat="1" ht="19.899999999999999" customHeight="1" x14ac:dyDescent="0.35">
      <c r="A65" s="5"/>
      <c r="B65" s="5"/>
      <c r="C65" s="5"/>
      <c r="D65" s="23"/>
      <c r="E65" s="23"/>
      <c r="F65" s="5"/>
      <c r="G65" s="40"/>
      <c r="H65" s="40"/>
      <c r="I65" s="5"/>
      <c r="J65" s="40"/>
      <c r="K65" s="40"/>
      <c r="M65" s="161"/>
    </row>
    <row r="66" spans="1:13" customFormat="1" ht="19.899999999999999" customHeight="1" x14ac:dyDescent="0.35">
      <c r="A66" s="5"/>
      <c r="B66" s="5"/>
      <c r="C66" s="5"/>
      <c r="D66" s="23"/>
      <c r="E66" s="23"/>
      <c r="F66" s="5"/>
      <c r="G66" s="40"/>
      <c r="H66" s="40"/>
      <c r="I66" s="5"/>
      <c r="J66" s="40"/>
      <c r="K66" s="40"/>
      <c r="M66" s="161"/>
    </row>
    <row r="67" spans="1:13" customFormat="1" ht="19.899999999999999" customHeight="1" x14ac:dyDescent="0.35">
      <c r="A67" s="5"/>
      <c r="B67" s="5"/>
      <c r="C67" s="5"/>
      <c r="D67" s="23"/>
      <c r="E67" s="23"/>
      <c r="F67" s="5"/>
      <c r="G67" s="40"/>
      <c r="H67" s="40"/>
      <c r="I67" s="5"/>
      <c r="J67" s="40"/>
      <c r="K67" s="40"/>
      <c r="M67" s="161"/>
    </row>
    <row r="68" spans="1:13" customFormat="1" ht="19.899999999999999" customHeight="1" x14ac:dyDescent="0.35">
      <c r="A68" s="5"/>
      <c r="B68" s="5"/>
      <c r="C68" s="5"/>
      <c r="D68" s="23"/>
      <c r="E68" s="23"/>
      <c r="F68" s="5"/>
      <c r="G68" s="40"/>
      <c r="H68" s="40"/>
      <c r="I68" s="5"/>
      <c r="J68" s="40"/>
      <c r="K68" s="40"/>
      <c r="M68" s="161"/>
    </row>
    <row r="69" spans="1:13" customFormat="1" ht="19.899999999999999" customHeight="1" x14ac:dyDescent="0.35">
      <c r="A69" s="5"/>
      <c r="B69" s="5"/>
      <c r="C69" s="5"/>
      <c r="D69" s="23"/>
      <c r="E69" s="23"/>
      <c r="F69" s="5"/>
      <c r="G69" s="40"/>
      <c r="H69" s="40"/>
      <c r="I69" s="5"/>
      <c r="J69" s="40"/>
      <c r="K69" s="40"/>
      <c r="M69" s="161"/>
    </row>
    <row r="70" spans="1:13" customFormat="1" ht="19.899999999999999" customHeight="1" x14ac:dyDescent="0.35">
      <c r="A70" s="5"/>
      <c r="B70" s="5"/>
      <c r="C70" s="5"/>
      <c r="D70" s="23"/>
      <c r="E70" s="23"/>
      <c r="F70" s="5"/>
      <c r="G70" s="40"/>
      <c r="H70" s="40"/>
      <c r="I70" s="5"/>
      <c r="J70" s="40"/>
      <c r="K70" s="40"/>
      <c r="M70" s="161"/>
    </row>
    <row r="71" spans="1:13" customFormat="1" ht="19.899999999999999" customHeight="1" x14ac:dyDescent="0.35">
      <c r="A71" s="5"/>
      <c r="B71" s="5"/>
      <c r="C71" s="5"/>
      <c r="D71" s="23"/>
      <c r="E71" s="23"/>
      <c r="F71" s="5"/>
      <c r="G71" s="40"/>
      <c r="H71" s="40"/>
      <c r="I71" s="5"/>
      <c r="J71" s="40"/>
      <c r="K71" s="40"/>
      <c r="M71" s="161"/>
    </row>
    <row r="72" spans="1:13" customFormat="1" ht="19.899999999999999" customHeight="1" x14ac:dyDescent="0.35">
      <c r="A72" s="5"/>
      <c r="B72" s="5"/>
      <c r="C72" s="5"/>
      <c r="D72" s="23"/>
      <c r="E72" s="23"/>
      <c r="F72" s="5"/>
      <c r="G72" s="40"/>
      <c r="H72" s="40"/>
      <c r="I72" s="5"/>
      <c r="J72" s="40"/>
      <c r="K72" s="40"/>
      <c r="M72" s="161"/>
    </row>
    <row r="73" spans="1:13" customFormat="1" ht="19.899999999999999" customHeight="1" x14ac:dyDescent="0.35">
      <c r="A73" s="5"/>
      <c r="B73" s="5"/>
      <c r="C73" s="5"/>
      <c r="D73" s="23"/>
      <c r="E73" s="23"/>
      <c r="F73" s="5"/>
      <c r="G73" s="40"/>
      <c r="H73" s="40"/>
      <c r="I73" s="5"/>
      <c r="J73" s="40"/>
      <c r="K73" s="40"/>
      <c r="M73" s="161"/>
    </row>
    <row r="74" spans="1:13" customFormat="1" ht="19.899999999999999" customHeight="1" x14ac:dyDescent="0.35">
      <c r="A74" s="5"/>
      <c r="B74" s="5"/>
      <c r="C74" s="5"/>
      <c r="D74" s="23"/>
      <c r="E74" s="23"/>
      <c r="F74" s="5"/>
      <c r="G74" s="40"/>
      <c r="H74" s="40"/>
      <c r="I74" s="5"/>
      <c r="J74" s="40"/>
      <c r="K74" s="40"/>
      <c r="M74" s="161"/>
    </row>
    <row r="75" spans="1:13" customFormat="1" ht="19.899999999999999" customHeight="1" x14ac:dyDescent="0.35">
      <c r="A75" s="5"/>
      <c r="B75" s="5"/>
      <c r="C75" s="5"/>
      <c r="D75" s="23"/>
      <c r="E75" s="23"/>
      <c r="F75" s="5"/>
      <c r="G75" s="40"/>
      <c r="H75" s="40"/>
      <c r="I75" s="5"/>
      <c r="J75" s="40"/>
      <c r="K75" s="40"/>
      <c r="M75" s="161"/>
    </row>
    <row r="76" spans="1:13" customFormat="1" ht="19.899999999999999" customHeight="1" x14ac:dyDescent="0.35">
      <c r="A76" s="5"/>
      <c r="B76" s="5"/>
      <c r="C76" s="5"/>
      <c r="D76" s="23"/>
      <c r="E76" s="23"/>
      <c r="F76" s="5"/>
      <c r="G76" s="40"/>
      <c r="H76" s="40"/>
      <c r="I76" s="5"/>
      <c r="J76" s="40"/>
      <c r="K76" s="40"/>
      <c r="M76" s="161"/>
    </row>
    <row r="77" spans="1:13" customFormat="1" ht="19.899999999999999" customHeight="1" x14ac:dyDescent="0.35">
      <c r="A77" s="5"/>
      <c r="B77" s="5"/>
      <c r="C77" s="5"/>
      <c r="D77" s="23"/>
      <c r="E77" s="23"/>
      <c r="F77" s="5"/>
      <c r="G77" s="40"/>
      <c r="H77" s="40"/>
      <c r="I77" s="5"/>
      <c r="J77" s="40"/>
      <c r="K77" s="40"/>
      <c r="M77" s="161"/>
    </row>
    <row r="78" spans="1:13" customFormat="1" ht="19.899999999999999" customHeight="1" x14ac:dyDescent="0.35">
      <c r="A78" s="5"/>
      <c r="B78" s="5"/>
      <c r="C78" s="5"/>
      <c r="D78" s="23"/>
      <c r="E78" s="23"/>
      <c r="F78" s="5"/>
      <c r="G78" s="40"/>
      <c r="H78" s="40"/>
      <c r="I78" s="5"/>
      <c r="J78" s="40"/>
      <c r="K78" s="40"/>
      <c r="M78" s="161"/>
    </row>
    <row r="79" spans="1:13" customFormat="1" ht="19.899999999999999" customHeight="1" x14ac:dyDescent="0.35">
      <c r="A79" s="5"/>
      <c r="B79" s="5"/>
      <c r="C79" s="5"/>
      <c r="D79" s="23"/>
      <c r="E79" s="23"/>
      <c r="F79" s="5"/>
      <c r="G79" s="40"/>
      <c r="H79" s="40"/>
      <c r="I79" s="5"/>
      <c r="J79" s="40"/>
      <c r="K79" s="40"/>
      <c r="M79" s="161"/>
    </row>
    <row r="80" spans="1:13" customFormat="1" ht="19.899999999999999" customHeight="1" x14ac:dyDescent="0.35">
      <c r="A80" s="5"/>
      <c r="B80" s="5"/>
      <c r="C80" s="5"/>
      <c r="D80" s="23"/>
      <c r="E80" s="23"/>
      <c r="F80" s="5"/>
      <c r="G80" s="40"/>
      <c r="H80" s="40"/>
      <c r="I80" s="5"/>
      <c r="J80" s="40"/>
      <c r="K80" s="40"/>
      <c r="M80" s="161"/>
    </row>
    <row r="81" spans="1:13" customFormat="1" ht="19.899999999999999" customHeight="1" x14ac:dyDescent="0.35">
      <c r="A81" s="5"/>
      <c r="B81" s="5"/>
      <c r="C81" s="5"/>
      <c r="D81" s="23"/>
      <c r="E81" s="23"/>
      <c r="F81" s="5"/>
      <c r="G81" s="40"/>
      <c r="H81" s="40"/>
      <c r="I81" s="5"/>
      <c r="J81" s="40"/>
      <c r="K81" s="40"/>
      <c r="M81" s="161"/>
    </row>
    <row r="82" spans="1:13" customFormat="1" ht="19.899999999999999" customHeight="1" x14ac:dyDescent="0.35">
      <c r="A82" s="5"/>
      <c r="B82" s="5"/>
      <c r="C82" s="5"/>
      <c r="D82" s="23"/>
      <c r="E82" s="23"/>
      <c r="F82" s="5"/>
      <c r="G82" s="40"/>
      <c r="H82" s="40"/>
      <c r="I82" s="5"/>
      <c r="J82" s="40"/>
      <c r="K82" s="40"/>
      <c r="M82" s="161"/>
    </row>
    <row r="83" spans="1:13" customFormat="1" ht="19.899999999999999" customHeight="1" x14ac:dyDescent="0.35">
      <c r="A83" s="5"/>
      <c r="B83" s="5"/>
      <c r="C83" s="5"/>
      <c r="D83" s="23"/>
      <c r="E83" s="23"/>
      <c r="F83" s="5"/>
      <c r="G83" s="40"/>
      <c r="H83" s="40"/>
      <c r="I83" s="5"/>
      <c r="J83" s="40"/>
      <c r="K83" s="40"/>
      <c r="M83" s="161"/>
    </row>
    <row r="84" spans="1:13" customFormat="1" ht="19.899999999999999" customHeight="1" x14ac:dyDescent="0.35">
      <c r="A84" s="5"/>
      <c r="B84" s="5"/>
      <c r="C84" s="5"/>
      <c r="D84" s="23"/>
      <c r="E84" s="23"/>
      <c r="F84" s="5"/>
      <c r="G84" s="40"/>
      <c r="H84" s="40"/>
      <c r="I84" s="5"/>
      <c r="J84" s="40"/>
      <c r="K84" s="40"/>
      <c r="M84" s="161"/>
    </row>
    <row r="85" spans="1:13" customFormat="1" ht="19.899999999999999" customHeight="1" x14ac:dyDescent="0.35">
      <c r="A85" s="5"/>
      <c r="B85" s="5"/>
      <c r="C85" s="5"/>
      <c r="D85" s="23"/>
      <c r="E85" s="23"/>
      <c r="F85" s="5"/>
      <c r="G85" s="40"/>
      <c r="H85" s="40"/>
      <c r="I85" s="5"/>
      <c r="J85" s="40"/>
      <c r="K85" s="40"/>
      <c r="M85" s="161"/>
    </row>
    <row r="86" spans="1:13" customFormat="1" ht="19.899999999999999" customHeight="1" x14ac:dyDescent="0.35">
      <c r="A86" s="5"/>
      <c r="B86" s="5"/>
      <c r="C86" s="5"/>
      <c r="D86" s="23"/>
      <c r="E86" s="23"/>
      <c r="F86" s="5"/>
      <c r="G86" s="40"/>
      <c r="H86" s="40"/>
      <c r="I86" s="5"/>
      <c r="J86" s="40"/>
      <c r="K86" s="40"/>
      <c r="M86" s="161"/>
    </row>
    <row r="87" spans="1:13" customFormat="1" ht="19.899999999999999" customHeight="1" x14ac:dyDescent="0.35">
      <c r="A87" s="5"/>
      <c r="B87" s="5"/>
      <c r="C87" s="5"/>
      <c r="D87" s="23"/>
      <c r="E87" s="23"/>
      <c r="F87" s="5"/>
      <c r="G87" s="40"/>
      <c r="H87" s="40"/>
      <c r="I87" s="5"/>
      <c r="J87" s="40"/>
      <c r="K87" s="40"/>
      <c r="M87" s="161"/>
    </row>
    <row r="88" spans="1:13" customFormat="1" ht="19.899999999999999" customHeight="1" x14ac:dyDescent="0.35">
      <c r="A88" s="5"/>
      <c r="B88" s="5"/>
      <c r="C88" s="5"/>
      <c r="D88" s="23"/>
      <c r="E88" s="23"/>
      <c r="F88" s="5"/>
      <c r="G88" s="40"/>
      <c r="H88" s="40"/>
      <c r="I88" s="5"/>
      <c r="J88" s="40"/>
      <c r="K88" s="40"/>
      <c r="M88" s="161"/>
    </row>
    <row r="89" spans="1:13" customFormat="1" ht="19.899999999999999" customHeight="1" x14ac:dyDescent="0.35">
      <c r="A89" s="5"/>
      <c r="B89" s="5"/>
      <c r="C89" s="5"/>
      <c r="D89" s="23"/>
      <c r="E89" s="23"/>
      <c r="F89" s="5"/>
      <c r="G89" s="40"/>
      <c r="H89" s="40"/>
      <c r="I89" s="5"/>
      <c r="J89" s="40"/>
      <c r="K89" s="40"/>
      <c r="M89" s="161"/>
    </row>
    <row r="90" spans="1:13" customFormat="1" ht="19.899999999999999" customHeight="1" x14ac:dyDescent="0.35">
      <c r="A90" s="5"/>
      <c r="B90" s="5"/>
      <c r="C90" s="5"/>
      <c r="D90" s="23"/>
      <c r="E90" s="23"/>
      <c r="F90" s="5"/>
      <c r="G90" s="40"/>
      <c r="H90" s="40"/>
      <c r="I90" s="5"/>
      <c r="J90" s="40"/>
      <c r="K90" s="40"/>
      <c r="M90" s="161"/>
    </row>
    <row r="91" spans="1:13" customFormat="1" ht="19.899999999999999" customHeight="1" x14ac:dyDescent="0.35">
      <c r="A91" s="5"/>
      <c r="B91" s="5"/>
      <c r="C91" s="5"/>
      <c r="D91" s="23"/>
      <c r="E91" s="23"/>
      <c r="F91" s="5"/>
      <c r="G91" s="40"/>
      <c r="H91" s="40"/>
      <c r="I91" s="5"/>
      <c r="J91" s="40"/>
      <c r="K91" s="40"/>
      <c r="M91" s="161"/>
    </row>
    <row r="92" spans="1:13" customFormat="1" ht="19.899999999999999" customHeight="1" x14ac:dyDescent="0.35">
      <c r="A92" s="5"/>
      <c r="B92" s="5"/>
      <c r="C92" s="5"/>
      <c r="D92" s="23"/>
      <c r="E92" s="23"/>
      <c r="F92" s="5"/>
      <c r="G92" s="40"/>
      <c r="H92" s="40"/>
      <c r="I92" s="5"/>
      <c r="J92" s="40"/>
      <c r="K92" s="40"/>
      <c r="M92" s="161"/>
    </row>
    <row r="93" spans="1:13" customFormat="1" ht="19.899999999999999" customHeight="1" x14ac:dyDescent="0.35">
      <c r="A93" s="5"/>
      <c r="B93" s="5"/>
      <c r="C93" s="5"/>
      <c r="D93" s="23"/>
      <c r="E93" s="23"/>
      <c r="F93" s="5"/>
      <c r="G93" s="40"/>
      <c r="H93" s="40"/>
      <c r="I93" s="5"/>
      <c r="J93" s="40"/>
      <c r="K93" s="40"/>
      <c r="M93" s="161"/>
    </row>
    <row r="94" spans="1:13" customFormat="1" ht="19.899999999999999" customHeight="1" x14ac:dyDescent="0.35">
      <c r="A94" s="5"/>
      <c r="B94" s="5"/>
      <c r="C94" s="5"/>
      <c r="D94" s="23"/>
      <c r="E94" s="23"/>
      <c r="F94" s="5"/>
      <c r="G94" s="40"/>
      <c r="H94" s="40"/>
      <c r="I94" s="5"/>
      <c r="J94" s="40"/>
      <c r="K94" s="40"/>
      <c r="M94" s="161"/>
    </row>
    <row r="95" spans="1:13" customFormat="1" ht="19.899999999999999" customHeight="1" x14ac:dyDescent="0.35">
      <c r="A95" s="5"/>
      <c r="B95" s="5"/>
      <c r="C95" s="5"/>
      <c r="D95" s="23"/>
      <c r="E95" s="23"/>
      <c r="F95" s="5"/>
      <c r="G95" s="40"/>
      <c r="H95" s="40"/>
      <c r="I95" s="5"/>
      <c r="J95" s="40"/>
      <c r="K95" s="40"/>
      <c r="M95" s="161"/>
    </row>
    <row r="96" spans="1:13" customFormat="1" ht="19.899999999999999" customHeight="1" x14ac:dyDescent="0.35">
      <c r="A96" s="5"/>
      <c r="B96" s="5"/>
      <c r="C96" s="5"/>
      <c r="D96" s="23"/>
      <c r="E96" s="23"/>
      <c r="F96" s="5"/>
      <c r="G96" s="40"/>
      <c r="H96" s="40"/>
      <c r="I96" s="5"/>
      <c r="J96" s="40"/>
      <c r="K96" s="40"/>
      <c r="M96" s="161"/>
    </row>
    <row r="97" spans="1:13" customFormat="1" ht="19.899999999999999" customHeight="1" x14ac:dyDescent="0.35">
      <c r="A97" s="5"/>
      <c r="B97" s="5"/>
      <c r="C97" s="5"/>
      <c r="D97" s="23"/>
      <c r="E97" s="23"/>
      <c r="F97" s="5"/>
      <c r="G97" s="40"/>
      <c r="H97" s="40"/>
      <c r="I97" s="5"/>
      <c r="J97" s="40"/>
      <c r="K97" s="40"/>
      <c r="M97" s="161"/>
    </row>
    <row r="98" spans="1:13" customFormat="1" ht="19.899999999999999" customHeight="1" x14ac:dyDescent="0.35">
      <c r="A98" s="5"/>
      <c r="B98" s="5"/>
      <c r="C98" s="5"/>
      <c r="D98" s="23"/>
      <c r="E98" s="23"/>
      <c r="F98" s="5"/>
      <c r="G98" s="40"/>
      <c r="H98" s="40"/>
      <c r="I98" s="5"/>
      <c r="J98" s="40"/>
      <c r="K98" s="40"/>
      <c r="M98" s="161"/>
    </row>
    <row r="99" spans="1:13" customFormat="1" ht="19.899999999999999" customHeight="1" x14ac:dyDescent="0.35">
      <c r="A99" s="5"/>
      <c r="B99" s="5"/>
      <c r="C99" s="5"/>
      <c r="D99" s="23"/>
      <c r="E99" s="23"/>
      <c r="F99" s="5"/>
      <c r="G99" s="40"/>
      <c r="H99" s="40"/>
      <c r="I99" s="5"/>
      <c r="J99" s="40"/>
      <c r="K99" s="40"/>
      <c r="M99" s="161"/>
    </row>
    <row r="100" spans="1:13" customFormat="1" ht="19.899999999999999" customHeight="1" x14ac:dyDescent="0.35">
      <c r="A100" s="5"/>
      <c r="B100" s="5"/>
      <c r="C100" s="5"/>
      <c r="D100" s="23"/>
      <c r="E100" s="23"/>
      <c r="F100" s="5"/>
      <c r="G100" s="40"/>
      <c r="H100" s="40"/>
      <c r="I100" s="5"/>
      <c r="J100" s="40"/>
      <c r="K100" s="40"/>
      <c r="M100" s="161"/>
    </row>
    <row r="101" spans="1:13" customFormat="1" ht="19.899999999999999" customHeight="1" x14ac:dyDescent="0.35">
      <c r="A101" s="5"/>
      <c r="B101" s="5"/>
      <c r="C101" s="5"/>
      <c r="D101" s="23"/>
      <c r="E101" s="23"/>
      <c r="F101" s="5"/>
      <c r="G101" s="40"/>
      <c r="H101" s="40"/>
      <c r="I101" s="5"/>
      <c r="J101" s="40"/>
      <c r="K101" s="40"/>
      <c r="M101" s="161"/>
    </row>
    <row r="102" spans="1:13" customFormat="1" ht="19.899999999999999" customHeight="1" x14ac:dyDescent="0.35">
      <c r="A102" s="5"/>
      <c r="B102" s="5"/>
      <c r="C102" s="5"/>
      <c r="D102" s="23"/>
      <c r="E102" s="23"/>
      <c r="F102" s="5"/>
      <c r="G102" s="40"/>
      <c r="H102" s="40"/>
      <c r="I102" s="5"/>
      <c r="J102" s="40"/>
      <c r="K102" s="40"/>
      <c r="M102" s="161"/>
    </row>
    <row r="103" spans="1:13" customFormat="1" ht="19.899999999999999" customHeight="1" x14ac:dyDescent="0.35">
      <c r="A103" s="5"/>
      <c r="B103" s="5"/>
      <c r="C103" s="5"/>
      <c r="D103" s="23"/>
      <c r="E103" s="23"/>
      <c r="F103" s="5"/>
      <c r="G103" s="40"/>
      <c r="H103" s="40"/>
      <c r="I103" s="5"/>
      <c r="J103" s="40"/>
      <c r="K103" s="40"/>
      <c r="M103" s="161"/>
    </row>
    <row r="104" spans="1:13" customFormat="1" ht="19.899999999999999" customHeight="1" x14ac:dyDescent="0.35">
      <c r="A104" s="5"/>
      <c r="B104" s="5"/>
      <c r="C104" s="5"/>
      <c r="D104" s="23"/>
      <c r="E104" s="23"/>
      <c r="F104" s="5"/>
      <c r="G104" s="40"/>
      <c r="H104" s="40"/>
      <c r="I104" s="5"/>
      <c r="J104" s="40"/>
      <c r="K104" s="40"/>
      <c r="M104" s="161"/>
    </row>
  </sheetData>
  <printOptions horizontalCentered="1"/>
  <pageMargins left="0.70866141732283472" right="0.51181102362204722" top="0.55118110236220474" bottom="0.55118110236220474" header="0.31496062992125984" footer="0.31496062992125984"/>
  <pageSetup paperSize="9" orientation="portrait" verticalDpi="4294967293" r:id="rId1"/>
  <headerFooter>
    <oddHeader>&amp;LQUÍMICOS&amp;R"El Origen"</oddHeader>
    <oddFooter>&amp;R&amp;D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5" tint="0.39997558519241921"/>
  </sheetPr>
  <dimension ref="A1:P108"/>
  <sheetViews>
    <sheetView zoomScaleNormal="100" workbookViewId="0">
      <selection activeCell="C4" sqref="C4"/>
    </sheetView>
  </sheetViews>
  <sheetFormatPr baseColWidth="10" defaultColWidth="11.5703125" defaultRowHeight="19.899999999999999" customHeight="1" x14ac:dyDescent="0.35"/>
  <cols>
    <col min="1" max="1" width="5.85546875" style="5" customWidth="1"/>
    <col min="2" max="2" width="7.5703125" style="5" customWidth="1"/>
    <col min="3" max="3" width="55.7109375" style="5" customWidth="1"/>
    <col min="4" max="5" width="12.7109375" style="23" customWidth="1"/>
    <col min="6" max="6" width="2.7109375" style="5" customWidth="1"/>
    <col min="7" max="7" width="16.85546875" style="64" hidden="1" customWidth="1"/>
    <col min="8" max="8" width="14.28515625" style="64" hidden="1" customWidth="1"/>
    <col min="9" max="9" width="2.7109375" hidden="1" customWidth="1"/>
    <col min="10" max="10" width="16.85546875" style="64" hidden="1" customWidth="1"/>
    <col min="11" max="11" width="14.28515625" style="64" hidden="1" customWidth="1"/>
    <col min="12" max="12" width="2.7109375" hidden="1" customWidth="1"/>
    <col min="13" max="13" width="16.42578125" style="161" customWidth="1"/>
    <col min="14" max="14" width="2.7109375" customWidth="1"/>
    <col min="15" max="15" width="16.42578125" style="161" customWidth="1"/>
    <col min="16" max="16" width="2.7109375" customWidth="1"/>
    <col min="17" max="16384" width="11.5703125" style="5"/>
  </cols>
  <sheetData>
    <row r="1" spans="1:16" ht="19.899999999999999" customHeight="1" x14ac:dyDescent="0.35">
      <c r="C1" s="65" t="s">
        <v>209</v>
      </c>
      <c r="D1" s="35"/>
      <c r="E1" s="35"/>
      <c r="F1" s="1"/>
      <c r="G1" s="56" t="s">
        <v>181</v>
      </c>
      <c r="H1" s="56">
        <v>0.2</v>
      </c>
      <c r="I1" s="33"/>
      <c r="J1" s="61"/>
      <c r="K1" s="61"/>
      <c r="L1" s="33"/>
      <c r="M1" s="201">
        <v>45274</v>
      </c>
      <c r="N1" s="33"/>
      <c r="O1" s="201">
        <v>45268</v>
      </c>
      <c r="P1" s="33"/>
    </row>
    <row r="2" spans="1:16" ht="19.899999999999999" customHeight="1" thickBot="1" x14ac:dyDescent="0.4">
      <c r="A2" s="3"/>
      <c r="F2" s="1"/>
      <c r="G2" s="57" t="s">
        <v>39</v>
      </c>
      <c r="H2" s="57" t="s">
        <v>173</v>
      </c>
      <c r="I2" s="37"/>
      <c r="J2" s="57" t="s">
        <v>39</v>
      </c>
      <c r="K2" s="57" t="s">
        <v>173</v>
      </c>
      <c r="L2" s="37"/>
      <c r="M2" s="202" t="s">
        <v>497</v>
      </c>
      <c r="N2" s="37"/>
      <c r="O2" s="202" t="s">
        <v>409</v>
      </c>
      <c r="P2" s="37"/>
    </row>
    <row r="3" spans="1:16" ht="19.899999999999999" customHeight="1" thickBot="1" x14ac:dyDescent="0.4">
      <c r="C3" s="47" t="s">
        <v>332</v>
      </c>
      <c r="D3" s="11"/>
      <c r="E3" s="12"/>
      <c r="F3" s="1"/>
      <c r="G3" s="58">
        <v>1</v>
      </c>
      <c r="H3" s="59">
        <v>1</v>
      </c>
      <c r="I3" s="38"/>
      <c r="J3" s="58">
        <v>2</v>
      </c>
      <c r="K3" s="59">
        <v>1.4</v>
      </c>
      <c r="L3" s="38"/>
      <c r="M3" s="231" t="s">
        <v>498</v>
      </c>
      <c r="N3" s="38"/>
      <c r="O3" s="231" t="s">
        <v>446</v>
      </c>
      <c r="P3" s="38"/>
    </row>
    <row r="4" spans="1:16" ht="19.899999999999999" customHeight="1" x14ac:dyDescent="0.35">
      <c r="C4" s="88"/>
      <c r="D4" s="83"/>
      <c r="E4" s="84"/>
      <c r="G4" s="76"/>
      <c r="H4" s="76"/>
      <c r="I4" s="77"/>
      <c r="J4" s="76"/>
      <c r="K4" s="76"/>
      <c r="L4" s="77"/>
      <c r="N4" s="77"/>
      <c r="P4" s="77"/>
    </row>
    <row r="5" spans="1:16" ht="19.899999999999999" customHeight="1" x14ac:dyDescent="0.35">
      <c r="C5" s="251" t="s">
        <v>462</v>
      </c>
      <c r="D5" s="32"/>
      <c r="E5" s="89"/>
      <c r="F5" s="1"/>
      <c r="G5" s="60">
        <f t="shared" ref="G5:G35" si="0">J5*$G$3</f>
        <v>0</v>
      </c>
      <c r="H5" s="60">
        <f t="shared" ref="H5:H35" si="1">K5*$H$3</f>
        <v>0</v>
      </c>
      <c r="I5" s="1"/>
      <c r="J5" s="60">
        <f t="shared" ref="J5:J35" si="2">M5*$J$3</f>
        <v>0</v>
      </c>
      <c r="K5" s="60">
        <f t="shared" ref="K5:K35" si="3">M5*$K$3</f>
        <v>0</v>
      </c>
      <c r="L5" s="33"/>
      <c r="M5" s="221"/>
      <c r="N5" s="33"/>
      <c r="O5" s="221"/>
      <c r="P5" s="33"/>
    </row>
    <row r="6" spans="1:16" ht="19.899999999999999" customHeight="1" x14ac:dyDescent="0.35">
      <c r="C6" s="2" t="s">
        <v>99</v>
      </c>
      <c r="D6" s="32">
        <f t="shared" ref="D6:E16" si="4">MROUND(G6+4.7,10)</f>
        <v>2070</v>
      </c>
      <c r="E6" s="89">
        <f t="shared" si="4"/>
        <v>1450</v>
      </c>
      <c r="F6" s="1"/>
      <c r="G6" s="60">
        <f t="shared" si="0"/>
        <v>2066.1419999999998</v>
      </c>
      <c r="H6" s="60">
        <f t="shared" si="1"/>
        <v>1446.2993999999999</v>
      </c>
      <c r="I6" s="1"/>
      <c r="J6" s="60">
        <f t="shared" si="2"/>
        <v>2066.1419999999998</v>
      </c>
      <c r="K6" s="60">
        <f t="shared" si="3"/>
        <v>1446.2993999999999</v>
      </c>
      <c r="L6" s="33"/>
      <c r="M6" s="200">
        <f>O6*1.3</f>
        <v>1033.0709999999999</v>
      </c>
      <c r="N6" s="33"/>
      <c r="O6" s="200">
        <v>794.67</v>
      </c>
      <c r="P6" s="33"/>
    </row>
    <row r="7" spans="1:16" ht="19.899999999999999" customHeight="1" x14ac:dyDescent="0.35">
      <c r="C7" s="2" t="s">
        <v>100</v>
      </c>
      <c r="D7" s="32">
        <f t="shared" si="4"/>
        <v>2970</v>
      </c>
      <c r="E7" s="89">
        <f t="shared" si="4"/>
        <v>2080</v>
      </c>
      <c r="F7" s="1"/>
      <c r="G7" s="60">
        <f t="shared" si="0"/>
        <v>2962.2840000000001</v>
      </c>
      <c r="H7" s="60">
        <f t="shared" si="1"/>
        <v>2073.5987999999998</v>
      </c>
      <c r="I7" s="1"/>
      <c r="J7" s="60">
        <f t="shared" si="2"/>
        <v>2962.2840000000001</v>
      </c>
      <c r="K7" s="60">
        <f t="shared" si="3"/>
        <v>2073.5987999999998</v>
      </c>
      <c r="L7" s="33"/>
      <c r="M7" s="200">
        <f t="shared" ref="M7:M36" si="5">O7*1.3</f>
        <v>1481.1420000000001</v>
      </c>
      <c r="N7" s="33"/>
      <c r="O7" s="200">
        <v>1139.3399999999999</v>
      </c>
      <c r="P7" s="33"/>
    </row>
    <row r="8" spans="1:16" ht="19.899999999999999" customHeight="1" x14ac:dyDescent="0.35">
      <c r="C8" s="2" t="s">
        <v>460</v>
      </c>
      <c r="D8" s="32">
        <f t="shared" si="4"/>
        <v>4880</v>
      </c>
      <c r="E8" s="89">
        <f t="shared" si="4"/>
        <v>3420</v>
      </c>
      <c r="F8" s="1"/>
      <c r="G8" s="60">
        <f t="shared" si="0"/>
        <v>4880.1220000000003</v>
      </c>
      <c r="H8" s="60">
        <f t="shared" si="1"/>
        <v>3416.0853999999999</v>
      </c>
      <c r="I8" s="1"/>
      <c r="J8" s="60">
        <f t="shared" si="2"/>
        <v>4880.1220000000003</v>
      </c>
      <c r="K8" s="60">
        <f t="shared" si="3"/>
        <v>3416.0853999999999</v>
      </c>
      <c r="L8" s="33"/>
      <c r="M8" s="200">
        <f t="shared" si="5"/>
        <v>2440.0610000000001</v>
      </c>
      <c r="N8" s="33"/>
      <c r="O8" s="200">
        <v>1876.97</v>
      </c>
      <c r="P8" s="33"/>
    </row>
    <row r="9" spans="1:16" ht="19.899999999999999" customHeight="1" x14ac:dyDescent="0.35">
      <c r="C9" s="2" t="s">
        <v>102</v>
      </c>
      <c r="D9" s="32">
        <f t="shared" si="4"/>
        <v>8570</v>
      </c>
      <c r="E9" s="89">
        <f t="shared" si="4"/>
        <v>6000</v>
      </c>
      <c r="F9" s="1"/>
      <c r="G9" s="60">
        <f t="shared" si="0"/>
        <v>8562.7360000000008</v>
      </c>
      <c r="H9" s="60">
        <f t="shared" si="1"/>
        <v>5993.9152000000004</v>
      </c>
      <c r="I9" s="1"/>
      <c r="J9" s="60">
        <f t="shared" si="2"/>
        <v>8562.7360000000008</v>
      </c>
      <c r="K9" s="60">
        <f t="shared" si="3"/>
        <v>5993.9152000000004</v>
      </c>
      <c r="L9" s="33"/>
      <c r="M9" s="200">
        <f t="shared" si="5"/>
        <v>4281.3680000000004</v>
      </c>
      <c r="N9" s="33"/>
      <c r="O9" s="200">
        <v>3293.36</v>
      </c>
      <c r="P9" s="33"/>
    </row>
    <row r="10" spans="1:16" ht="19.899999999999999" customHeight="1" x14ac:dyDescent="0.35">
      <c r="C10" s="2" t="s">
        <v>461</v>
      </c>
      <c r="D10" s="32">
        <f t="shared" si="4"/>
        <v>15070</v>
      </c>
      <c r="E10" s="89">
        <f t="shared" si="4"/>
        <v>10550</v>
      </c>
      <c r="F10" s="1"/>
      <c r="G10" s="60">
        <f t="shared" si="0"/>
        <v>15070.276000000002</v>
      </c>
      <c r="H10" s="60">
        <f t="shared" si="1"/>
        <v>10549.1932</v>
      </c>
      <c r="I10" s="1"/>
      <c r="J10" s="60">
        <f t="shared" si="2"/>
        <v>15070.276000000002</v>
      </c>
      <c r="K10" s="60">
        <f t="shared" si="3"/>
        <v>10549.1932</v>
      </c>
      <c r="L10" s="33"/>
      <c r="M10" s="200">
        <f t="shared" si="5"/>
        <v>7535.1380000000008</v>
      </c>
      <c r="N10" s="33"/>
      <c r="O10" s="200">
        <v>5796.26</v>
      </c>
      <c r="P10" s="33"/>
    </row>
    <row r="11" spans="1:16" ht="19.899999999999999" customHeight="1" x14ac:dyDescent="0.35">
      <c r="C11" s="2" t="s">
        <v>465</v>
      </c>
      <c r="D11" s="32">
        <f t="shared" si="4"/>
        <v>1050</v>
      </c>
      <c r="E11" s="89">
        <f t="shared" si="4"/>
        <v>740</v>
      </c>
      <c r="F11" s="1"/>
      <c r="G11" s="60">
        <f t="shared" si="0"/>
        <v>1045.7720000000002</v>
      </c>
      <c r="H11" s="60">
        <f t="shared" si="1"/>
        <v>732.04040000000009</v>
      </c>
      <c r="I11" s="1"/>
      <c r="J11" s="60">
        <f t="shared" si="2"/>
        <v>1045.7720000000002</v>
      </c>
      <c r="K11" s="60">
        <f t="shared" si="3"/>
        <v>732.04040000000009</v>
      </c>
      <c r="L11" s="33"/>
      <c r="M11" s="200">
        <f t="shared" si="5"/>
        <v>522.88600000000008</v>
      </c>
      <c r="N11" s="33"/>
      <c r="O11" s="200">
        <v>402.22</v>
      </c>
      <c r="P11" s="33"/>
    </row>
    <row r="12" spans="1:16" ht="19.899999999999999" customHeight="1" x14ac:dyDescent="0.35">
      <c r="C12" s="2" t="s">
        <v>466</v>
      </c>
      <c r="D12" s="32">
        <f t="shared" si="4"/>
        <v>2230</v>
      </c>
      <c r="E12" s="89">
        <f t="shared" si="4"/>
        <v>1560</v>
      </c>
      <c r="F12" s="1"/>
      <c r="G12" s="60">
        <f t="shared" si="0"/>
        <v>2221.8820000000001</v>
      </c>
      <c r="H12" s="60">
        <f t="shared" si="1"/>
        <v>1555.3173999999999</v>
      </c>
      <c r="I12" s="1"/>
      <c r="J12" s="60">
        <f t="shared" si="2"/>
        <v>2221.8820000000001</v>
      </c>
      <c r="K12" s="60">
        <f t="shared" si="3"/>
        <v>1555.3173999999999</v>
      </c>
      <c r="L12" s="33"/>
      <c r="M12" s="200">
        <f t="shared" si="5"/>
        <v>1110.941</v>
      </c>
      <c r="N12" s="33"/>
      <c r="O12" s="200">
        <v>854.57</v>
      </c>
      <c r="P12" s="33"/>
    </row>
    <row r="13" spans="1:16" ht="19.899999999999999" customHeight="1" x14ac:dyDescent="0.35">
      <c r="C13" s="2" t="s">
        <v>467</v>
      </c>
      <c r="D13" s="32">
        <f t="shared" si="4"/>
        <v>3380</v>
      </c>
      <c r="E13" s="89">
        <f t="shared" si="4"/>
        <v>2370</v>
      </c>
      <c r="F13" s="1"/>
      <c r="G13" s="60">
        <f t="shared" si="0"/>
        <v>3373.7599999999998</v>
      </c>
      <c r="H13" s="60">
        <f t="shared" si="1"/>
        <v>2361.6319999999996</v>
      </c>
      <c r="I13" s="1"/>
      <c r="J13" s="60">
        <f t="shared" si="2"/>
        <v>3373.7599999999998</v>
      </c>
      <c r="K13" s="60">
        <f t="shared" si="3"/>
        <v>2361.6319999999996</v>
      </c>
      <c r="L13" s="33"/>
      <c r="M13" s="200">
        <f t="shared" si="5"/>
        <v>1686.8799999999999</v>
      </c>
      <c r="N13" s="33"/>
      <c r="O13" s="200">
        <v>1297.5999999999999</v>
      </c>
      <c r="P13" s="33"/>
    </row>
    <row r="14" spans="1:16" ht="19.899999999999999" customHeight="1" x14ac:dyDescent="0.35">
      <c r="C14" s="2" t="s">
        <v>468</v>
      </c>
      <c r="D14" s="32">
        <f t="shared" si="4"/>
        <v>5980</v>
      </c>
      <c r="E14" s="89">
        <f t="shared" si="4"/>
        <v>4190</v>
      </c>
      <c r="F14" s="1"/>
      <c r="G14" s="60">
        <f t="shared" si="0"/>
        <v>5977.8420000000006</v>
      </c>
      <c r="H14" s="60">
        <f t="shared" si="1"/>
        <v>4184.4894000000004</v>
      </c>
      <c r="I14" s="1"/>
      <c r="J14" s="60">
        <f t="shared" si="2"/>
        <v>5977.8420000000006</v>
      </c>
      <c r="K14" s="60">
        <f t="shared" si="3"/>
        <v>4184.4894000000004</v>
      </c>
      <c r="L14" s="33"/>
      <c r="M14" s="200">
        <f t="shared" si="5"/>
        <v>2988.9210000000003</v>
      </c>
      <c r="N14" s="33"/>
      <c r="O14" s="200">
        <v>2299.17</v>
      </c>
      <c r="P14" s="33"/>
    </row>
    <row r="15" spans="1:16" ht="19.899999999999999" customHeight="1" x14ac:dyDescent="0.35">
      <c r="C15" s="2" t="s">
        <v>106</v>
      </c>
      <c r="D15" s="32">
        <f t="shared" si="4"/>
        <v>4410</v>
      </c>
      <c r="E15" s="89">
        <f t="shared" si="4"/>
        <v>3090</v>
      </c>
      <c r="F15" s="1"/>
      <c r="G15" s="60">
        <f t="shared" si="0"/>
        <v>4408.8720000000003</v>
      </c>
      <c r="H15" s="60">
        <f t="shared" si="1"/>
        <v>3086.2103999999999</v>
      </c>
      <c r="I15" s="1"/>
      <c r="J15" s="60">
        <f t="shared" si="2"/>
        <v>4408.8720000000003</v>
      </c>
      <c r="K15" s="60">
        <f t="shared" si="3"/>
        <v>3086.2103999999999</v>
      </c>
      <c r="L15" s="33"/>
      <c r="M15" s="200">
        <f t="shared" si="5"/>
        <v>2204.4360000000001</v>
      </c>
      <c r="N15" s="33"/>
      <c r="O15" s="200">
        <v>1695.72</v>
      </c>
      <c r="P15" s="33"/>
    </row>
    <row r="16" spans="1:16" ht="19.899999999999999" customHeight="1" x14ac:dyDescent="0.35">
      <c r="C16" s="2" t="s">
        <v>469</v>
      </c>
      <c r="D16" s="32">
        <f t="shared" si="4"/>
        <v>2940</v>
      </c>
      <c r="E16" s="89">
        <f t="shared" si="4"/>
        <v>2060</v>
      </c>
      <c r="F16" s="1"/>
      <c r="G16" s="60">
        <f t="shared" si="0"/>
        <v>2935.0099999999998</v>
      </c>
      <c r="H16" s="60">
        <f t="shared" si="1"/>
        <v>2054.5069999999996</v>
      </c>
      <c r="I16" s="1"/>
      <c r="J16" s="60">
        <f t="shared" si="2"/>
        <v>2935.0099999999998</v>
      </c>
      <c r="K16" s="60">
        <f t="shared" si="3"/>
        <v>2054.5069999999996</v>
      </c>
      <c r="L16" s="33"/>
      <c r="M16" s="200">
        <f t="shared" si="5"/>
        <v>1467.5049999999999</v>
      </c>
      <c r="N16" s="33"/>
      <c r="O16" s="200">
        <v>1128.8499999999999</v>
      </c>
      <c r="P16" s="33"/>
    </row>
    <row r="17" spans="1:16" ht="9.9499999999999993" customHeight="1" x14ac:dyDescent="0.35">
      <c r="C17" s="2"/>
      <c r="D17" s="32"/>
      <c r="E17" s="89"/>
      <c r="F17" s="1"/>
      <c r="G17" s="60"/>
      <c r="H17" s="60"/>
      <c r="I17" s="1"/>
      <c r="J17" s="60"/>
      <c r="K17" s="60"/>
      <c r="L17" s="33"/>
      <c r="M17" s="268"/>
      <c r="O17" s="268"/>
      <c r="P17" s="33"/>
    </row>
    <row r="18" spans="1:16" ht="19.899999999999999" customHeight="1" x14ac:dyDescent="0.35">
      <c r="C18" s="251" t="s">
        <v>448</v>
      </c>
      <c r="D18" s="32"/>
      <c r="E18" s="89"/>
      <c r="F18" s="1"/>
      <c r="G18" s="60">
        <f t="shared" si="0"/>
        <v>0</v>
      </c>
      <c r="H18" s="60">
        <f t="shared" si="1"/>
        <v>0</v>
      </c>
      <c r="I18" s="1"/>
      <c r="J18" s="60">
        <f t="shared" si="2"/>
        <v>0</v>
      </c>
      <c r="K18" s="60">
        <f t="shared" si="3"/>
        <v>0</v>
      </c>
      <c r="L18" s="33"/>
      <c r="M18" s="268"/>
      <c r="O18" s="268"/>
      <c r="P18" s="33"/>
    </row>
    <row r="19" spans="1:16" ht="19.899999999999999" customHeight="1" x14ac:dyDescent="0.35">
      <c r="C19" s="2" t="s">
        <v>487</v>
      </c>
      <c r="D19" s="32">
        <f t="shared" ref="D19:E34" si="6">MROUND(G19+4.7,10)</f>
        <v>2020</v>
      </c>
      <c r="E19" s="89">
        <f t="shared" si="6"/>
        <v>1420</v>
      </c>
      <c r="F19" s="1"/>
      <c r="G19" s="60">
        <f t="shared" si="0"/>
        <v>2019.3940000000002</v>
      </c>
      <c r="H19" s="60">
        <f t="shared" si="1"/>
        <v>1413.5758000000001</v>
      </c>
      <c r="I19" s="1"/>
      <c r="J19" s="60">
        <f t="shared" si="2"/>
        <v>2019.3940000000002</v>
      </c>
      <c r="K19" s="60">
        <f t="shared" si="3"/>
        <v>1413.5758000000001</v>
      </c>
      <c r="L19" s="33"/>
      <c r="M19" s="200">
        <f t="shared" si="5"/>
        <v>1009.6970000000001</v>
      </c>
      <c r="N19" s="33"/>
      <c r="O19" s="200">
        <v>776.69</v>
      </c>
      <c r="P19" s="33"/>
    </row>
    <row r="20" spans="1:16" ht="19.899999999999999" customHeight="1" x14ac:dyDescent="0.35">
      <c r="C20" s="2" t="s">
        <v>488</v>
      </c>
      <c r="D20" s="32">
        <f t="shared" si="6"/>
        <v>2830</v>
      </c>
      <c r="E20" s="89">
        <f t="shared" si="6"/>
        <v>1980</v>
      </c>
      <c r="F20" s="1"/>
      <c r="G20" s="60">
        <f t="shared" si="0"/>
        <v>2825.732</v>
      </c>
      <c r="H20" s="60">
        <f t="shared" si="1"/>
        <v>1978.0123999999998</v>
      </c>
      <c r="I20" s="1"/>
      <c r="J20" s="60">
        <f t="shared" si="2"/>
        <v>2825.732</v>
      </c>
      <c r="K20" s="60">
        <f t="shared" si="3"/>
        <v>1978.0123999999998</v>
      </c>
      <c r="L20" s="33"/>
      <c r="M20" s="200">
        <f t="shared" si="5"/>
        <v>1412.866</v>
      </c>
      <c r="N20" s="33"/>
      <c r="O20" s="200">
        <v>1086.82</v>
      </c>
      <c r="P20" s="33"/>
    </row>
    <row r="21" spans="1:16" ht="19.899999999999999" customHeight="1" x14ac:dyDescent="0.35">
      <c r="C21" s="2" t="s">
        <v>489</v>
      </c>
      <c r="D21" s="32">
        <f t="shared" si="6"/>
        <v>4670</v>
      </c>
      <c r="E21" s="89">
        <f t="shared" si="6"/>
        <v>3270</v>
      </c>
      <c r="F21" s="1"/>
      <c r="G21" s="60">
        <f t="shared" si="0"/>
        <v>4665.8040000000001</v>
      </c>
      <c r="H21" s="60">
        <f t="shared" si="1"/>
        <v>3266.0627999999997</v>
      </c>
      <c r="I21" s="1"/>
      <c r="J21" s="60">
        <f t="shared" si="2"/>
        <v>4665.8040000000001</v>
      </c>
      <c r="K21" s="60">
        <f t="shared" si="3"/>
        <v>3266.0627999999997</v>
      </c>
      <c r="L21" s="33"/>
      <c r="M21" s="200">
        <f t="shared" si="5"/>
        <v>2332.902</v>
      </c>
      <c r="N21" s="33"/>
      <c r="O21" s="200">
        <v>1794.54</v>
      </c>
      <c r="P21" s="33"/>
    </row>
    <row r="22" spans="1:16" ht="19.899999999999999" customHeight="1" x14ac:dyDescent="0.35">
      <c r="C22" s="2" t="s">
        <v>490</v>
      </c>
      <c r="D22" s="32">
        <f t="shared" si="6"/>
        <v>8210</v>
      </c>
      <c r="E22" s="89">
        <f t="shared" si="6"/>
        <v>5750</v>
      </c>
      <c r="F22" s="1"/>
      <c r="G22" s="60">
        <f t="shared" si="0"/>
        <v>8207.9140000000007</v>
      </c>
      <c r="H22" s="60">
        <f t="shared" si="1"/>
        <v>5745.5398000000005</v>
      </c>
      <c r="I22" s="1"/>
      <c r="J22" s="60">
        <f t="shared" si="2"/>
        <v>8207.9140000000007</v>
      </c>
      <c r="K22" s="60">
        <f t="shared" si="3"/>
        <v>5745.5398000000005</v>
      </c>
      <c r="L22" s="33"/>
      <c r="M22" s="200">
        <f t="shared" si="5"/>
        <v>4103.9570000000003</v>
      </c>
      <c r="N22" s="33"/>
      <c r="O22" s="200">
        <v>3156.89</v>
      </c>
      <c r="P22" s="33"/>
    </row>
    <row r="23" spans="1:16" ht="19.899999999999999" customHeight="1" x14ac:dyDescent="0.35">
      <c r="C23" s="2" t="s">
        <v>464</v>
      </c>
      <c r="D23" s="32">
        <f t="shared" si="6"/>
        <v>2940</v>
      </c>
      <c r="E23" s="89">
        <f t="shared" si="6"/>
        <v>2060</v>
      </c>
      <c r="G23" s="60">
        <f t="shared" si="0"/>
        <v>2935.0099999999998</v>
      </c>
      <c r="H23" s="60">
        <f t="shared" si="1"/>
        <v>2054.5069999999996</v>
      </c>
      <c r="I23" s="1"/>
      <c r="J23" s="60">
        <f t="shared" si="2"/>
        <v>2935.0099999999998</v>
      </c>
      <c r="K23" s="60">
        <f t="shared" si="3"/>
        <v>2054.5069999999996</v>
      </c>
      <c r="M23" s="200">
        <f t="shared" si="5"/>
        <v>1467.5049999999999</v>
      </c>
      <c r="O23" s="200">
        <v>1128.8499999999999</v>
      </c>
    </row>
    <row r="24" spans="1:16" customFormat="1" ht="19.899999999999999" customHeight="1" x14ac:dyDescent="0.35">
      <c r="A24" s="5"/>
      <c r="B24" s="5"/>
      <c r="C24" s="251" t="s">
        <v>449</v>
      </c>
      <c r="D24" s="32"/>
      <c r="E24" s="89"/>
      <c r="F24" s="5"/>
      <c r="G24" s="60">
        <f t="shared" si="0"/>
        <v>0</v>
      </c>
      <c r="H24" s="60">
        <f t="shared" si="1"/>
        <v>0</v>
      </c>
      <c r="I24" s="1"/>
      <c r="J24" s="60">
        <f t="shared" si="2"/>
        <v>0</v>
      </c>
      <c r="K24" s="60">
        <f t="shared" si="3"/>
        <v>0</v>
      </c>
      <c r="M24" s="200">
        <f t="shared" si="5"/>
        <v>0</v>
      </c>
      <c r="O24" s="200"/>
    </row>
    <row r="25" spans="1:16" customFormat="1" ht="19.899999999999999" customHeight="1" x14ac:dyDescent="0.35">
      <c r="A25" s="5"/>
      <c r="B25" s="5"/>
      <c r="C25" s="2" t="s">
        <v>450</v>
      </c>
      <c r="D25" s="32">
        <f t="shared" si="6"/>
        <v>900</v>
      </c>
      <c r="E25" s="89">
        <f t="shared" si="6"/>
        <v>630</v>
      </c>
      <c r="F25" s="5"/>
      <c r="G25" s="60">
        <f t="shared" si="0"/>
        <v>895.75199999999995</v>
      </c>
      <c r="H25" s="60">
        <f t="shared" si="1"/>
        <v>627.02639999999997</v>
      </c>
      <c r="I25" s="1"/>
      <c r="J25" s="60">
        <f t="shared" si="2"/>
        <v>895.75199999999995</v>
      </c>
      <c r="K25" s="60">
        <f t="shared" si="3"/>
        <v>627.02639999999997</v>
      </c>
      <c r="M25" s="200">
        <f t="shared" si="5"/>
        <v>447.87599999999998</v>
      </c>
      <c r="O25" s="200">
        <v>344.52</v>
      </c>
    </row>
    <row r="26" spans="1:16" customFormat="1" ht="19.899999999999999" customHeight="1" x14ac:dyDescent="0.35">
      <c r="A26" s="5"/>
      <c r="B26" s="5"/>
      <c r="C26" s="2" t="s">
        <v>451</v>
      </c>
      <c r="D26" s="32">
        <f t="shared" si="6"/>
        <v>1540</v>
      </c>
      <c r="E26" s="89">
        <f t="shared" si="6"/>
        <v>1080</v>
      </c>
      <c r="F26" s="5"/>
      <c r="G26" s="60">
        <f t="shared" si="0"/>
        <v>1531.452</v>
      </c>
      <c r="H26" s="60">
        <f t="shared" si="1"/>
        <v>1072.0164</v>
      </c>
      <c r="I26" s="1"/>
      <c r="J26" s="60">
        <f t="shared" si="2"/>
        <v>1531.452</v>
      </c>
      <c r="K26" s="60">
        <f t="shared" si="3"/>
        <v>1072.0164</v>
      </c>
      <c r="M26" s="200">
        <f t="shared" si="5"/>
        <v>765.726</v>
      </c>
      <c r="O26" s="200">
        <v>589.02</v>
      </c>
    </row>
    <row r="27" spans="1:16" customFormat="1" ht="19.899999999999999" customHeight="1" x14ac:dyDescent="0.35">
      <c r="A27" s="5"/>
      <c r="B27" s="5"/>
      <c r="C27" s="2" t="s">
        <v>452</v>
      </c>
      <c r="D27" s="32">
        <f t="shared" si="6"/>
        <v>5510</v>
      </c>
      <c r="E27" s="89">
        <f t="shared" si="6"/>
        <v>3860</v>
      </c>
      <c r="F27" s="5"/>
      <c r="G27" s="60">
        <f t="shared" si="0"/>
        <v>5504.5640000000003</v>
      </c>
      <c r="H27" s="60">
        <f t="shared" si="1"/>
        <v>3853.1947999999998</v>
      </c>
      <c r="I27" s="1"/>
      <c r="J27" s="60">
        <f t="shared" si="2"/>
        <v>5504.5640000000003</v>
      </c>
      <c r="K27" s="60">
        <f t="shared" si="3"/>
        <v>3853.1947999999998</v>
      </c>
      <c r="M27" s="200">
        <f t="shared" si="5"/>
        <v>2752.2820000000002</v>
      </c>
      <c r="O27" s="200">
        <v>2117.14</v>
      </c>
    </row>
    <row r="28" spans="1:16" customFormat="1" ht="19.899999999999999" customHeight="1" x14ac:dyDescent="0.35">
      <c r="A28" s="5"/>
      <c r="B28" s="5"/>
      <c r="C28" s="251" t="s">
        <v>453</v>
      </c>
      <c r="D28" s="32"/>
      <c r="E28" s="89"/>
      <c r="F28" s="5"/>
      <c r="G28" s="60">
        <f t="shared" si="0"/>
        <v>0</v>
      </c>
      <c r="H28" s="60">
        <f t="shared" si="1"/>
        <v>0</v>
      </c>
      <c r="I28" s="1"/>
      <c r="J28" s="60">
        <f t="shared" si="2"/>
        <v>0</v>
      </c>
      <c r="K28" s="60">
        <f t="shared" si="3"/>
        <v>0</v>
      </c>
      <c r="M28" s="200">
        <f t="shared" si="5"/>
        <v>0</v>
      </c>
      <c r="O28" s="200"/>
    </row>
    <row r="29" spans="1:16" customFormat="1" ht="19.899999999999999" customHeight="1" x14ac:dyDescent="0.35">
      <c r="A29" s="5"/>
      <c r="B29" s="5"/>
      <c r="C29" s="2" t="s">
        <v>454</v>
      </c>
      <c r="D29" s="32">
        <f t="shared" si="6"/>
        <v>1780</v>
      </c>
      <c r="E29" s="89">
        <f t="shared" si="6"/>
        <v>1250</v>
      </c>
      <c r="F29" s="5"/>
      <c r="G29" s="60">
        <f t="shared" si="0"/>
        <v>1775.124</v>
      </c>
      <c r="H29" s="60">
        <f t="shared" si="1"/>
        <v>1242.5868</v>
      </c>
      <c r="I29" s="1"/>
      <c r="J29" s="60">
        <f t="shared" si="2"/>
        <v>1775.124</v>
      </c>
      <c r="K29" s="60">
        <f t="shared" si="3"/>
        <v>1242.5868</v>
      </c>
      <c r="M29" s="200">
        <f t="shared" si="5"/>
        <v>887.56200000000001</v>
      </c>
      <c r="O29" s="200">
        <v>682.74</v>
      </c>
    </row>
    <row r="30" spans="1:16" customFormat="1" ht="19.899999999999999" customHeight="1" x14ac:dyDescent="0.35">
      <c r="A30" s="5"/>
      <c r="B30" s="5"/>
      <c r="C30" s="2" t="s">
        <v>455</v>
      </c>
      <c r="D30" s="32">
        <f t="shared" si="6"/>
        <v>3420</v>
      </c>
      <c r="E30" s="89">
        <f t="shared" si="6"/>
        <v>2400</v>
      </c>
      <c r="F30" s="5"/>
      <c r="G30" s="60">
        <f t="shared" si="0"/>
        <v>3419.9880000000003</v>
      </c>
      <c r="H30" s="60">
        <f t="shared" si="1"/>
        <v>2393.9915999999998</v>
      </c>
      <c r="I30" s="1"/>
      <c r="J30" s="60">
        <f t="shared" si="2"/>
        <v>3419.9880000000003</v>
      </c>
      <c r="K30" s="60">
        <f t="shared" si="3"/>
        <v>2393.9915999999998</v>
      </c>
      <c r="M30" s="200">
        <f t="shared" si="5"/>
        <v>1709.9940000000001</v>
      </c>
      <c r="O30" s="200">
        <v>1315.38</v>
      </c>
    </row>
    <row r="31" spans="1:16" customFormat="1" ht="19.899999999999999" customHeight="1" x14ac:dyDescent="0.35">
      <c r="A31" s="5"/>
      <c r="B31" s="5"/>
      <c r="C31" s="2" t="s">
        <v>456</v>
      </c>
      <c r="D31" s="32">
        <f t="shared" si="6"/>
        <v>13320</v>
      </c>
      <c r="E31" s="89">
        <f t="shared" si="6"/>
        <v>9320</v>
      </c>
      <c r="F31" s="5"/>
      <c r="G31" s="60">
        <f t="shared" si="0"/>
        <v>13313.378000000001</v>
      </c>
      <c r="H31" s="60">
        <f t="shared" si="1"/>
        <v>9319.364599999999</v>
      </c>
      <c r="I31" s="1"/>
      <c r="J31" s="60">
        <f t="shared" si="2"/>
        <v>13313.378000000001</v>
      </c>
      <c r="K31" s="60">
        <f t="shared" si="3"/>
        <v>9319.364599999999</v>
      </c>
      <c r="M31" s="200">
        <f t="shared" si="5"/>
        <v>6656.6890000000003</v>
      </c>
      <c r="O31" s="200">
        <v>5120.53</v>
      </c>
    </row>
    <row r="32" spans="1:16" customFormat="1" ht="19.899999999999999" customHeight="1" x14ac:dyDescent="0.35">
      <c r="A32" s="5"/>
      <c r="B32" s="5"/>
      <c r="C32" s="251" t="s">
        <v>486</v>
      </c>
      <c r="D32" s="32"/>
      <c r="E32" s="89"/>
      <c r="F32" s="5"/>
      <c r="G32" s="60">
        <f t="shared" si="0"/>
        <v>0</v>
      </c>
      <c r="H32" s="60">
        <f t="shared" si="1"/>
        <v>0</v>
      </c>
      <c r="I32" s="1"/>
      <c r="J32" s="60">
        <f t="shared" si="2"/>
        <v>0</v>
      </c>
      <c r="K32" s="60">
        <f t="shared" si="3"/>
        <v>0</v>
      </c>
      <c r="M32" s="200">
        <f t="shared" si="5"/>
        <v>0</v>
      </c>
      <c r="O32" s="200"/>
    </row>
    <row r="33" spans="1:16" customFormat="1" ht="19.899999999999999" customHeight="1" x14ac:dyDescent="0.35">
      <c r="A33" s="5"/>
      <c r="B33" s="5"/>
      <c r="C33" s="2" t="s">
        <v>457</v>
      </c>
      <c r="D33" s="32">
        <f t="shared" si="6"/>
        <v>1300</v>
      </c>
      <c r="E33" s="89">
        <f t="shared" si="6"/>
        <v>910</v>
      </c>
      <c r="F33" s="5"/>
      <c r="G33" s="60">
        <f t="shared" si="0"/>
        <v>1298.752</v>
      </c>
      <c r="H33" s="60">
        <f t="shared" si="1"/>
        <v>909.12639999999988</v>
      </c>
      <c r="I33" s="1"/>
      <c r="J33" s="60">
        <f t="shared" si="2"/>
        <v>1298.752</v>
      </c>
      <c r="K33" s="60">
        <f t="shared" si="3"/>
        <v>909.12639999999988</v>
      </c>
      <c r="M33" s="200">
        <f t="shared" si="5"/>
        <v>649.37599999999998</v>
      </c>
      <c r="O33" s="200">
        <v>499.52</v>
      </c>
    </row>
    <row r="34" spans="1:16" customFormat="1" ht="19.899999999999999" customHeight="1" x14ac:dyDescent="0.35">
      <c r="A34" s="5"/>
      <c r="B34" s="5"/>
      <c r="C34" s="2" t="s">
        <v>458</v>
      </c>
      <c r="D34" s="32">
        <f t="shared" si="6"/>
        <v>2750</v>
      </c>
      <c r="E34" s="89">
        <f t="shared" si="6"/>
        <v>1930</v>
      </c>
      <c r="F34" s="5"/>
      <c r="G34" s="60">
        <f t="shared" si="0"/>
        <v>2749.8380000000002</v>
      </c>
      <c r="H34" s="60">
        <f t="shared" si="1"/>
        <v>1924.8866</v>
      </c>
      <c r="I34" s="1"/>
      <c r="J34" s="60">
        <f t="shared" si="2"/>
        <v>2749.8380000000002</v>
      </c>
      <c r="K34" s="60">
        <f t="shared" si="3"/>
        <v>1924.8866</v>
      </c>
      <c r="M34" s="200">
        <f t="shared" si="5"/>
        <v>1374.9190000000001</v>
      </c>
      <c r="O34" s="200">
        <v>1057.6300000000001</v>
      </c>
    </row>
    <row r="35" spans="1:16" customFormat="1" ht="19.899999999999999" customHeight="1" x14ac:dyDescent="0.35">
      <c r="A35" s="5"/>
      <c r="B35" s="5"/>
      <c r="C35" s="2" t="s">
        <v>459</v>
      </c>
      <c r="D35" s="32">
        <f>MROUND(G35+4.7,10)</f>
        <v>8110</v>
      </c>
      <c r="E35" s="89">
        <f>MROUND(H35+4.7,10)</f>
        <v>5680</v>
      </c>
      <c r="F35" s="5"/>
      <c r="G35" s="60">
        <f t="shared" si="0"/>
        <v>8106.0720000000001</v>
      </c>
      <c r="H35" s="60">
        <f t="shared" si="1"/>
        <v>5674.2503999999999</v>
      </c>
      <c r="I35" s="1"/>
      <c r="J35" s="60">
        <f t="shared" si="2"/>
        <v>8106.0720000000001</v>
      </c>
      <c r="K35" s="60">
        <f t="shared" si="3"/>
        <v>5674.2503999999999</v>
      </c>
      <c r="M35" s="200">
        <f t="shared" si="5"/>
        <v>4053.0360000000001</v>
      </c>
      <c r="O35" s="200">
        <v>3117.72</v>
      </c>
    </row>
    <row r="36" spans="1:16" customFormat="1" ht="19.899999999999999" customHeight="1" x14ac:dyDescent="0.35">
      <c r="A36" s="5"/>
      <c r="B36" s="5"/>
      <c r="C36" s="251" t="s">
        <v>463</v>
      </c>
      <c r="D36" s="32">
        <f>MROUND(G36+4.7,10)</f>
        <v>20430</v>
      </c>
      <c r="E36" s="89">
        <f>MROUND(H36+4.7,10)</f>
        <v>14300</v>
      </c>
      <c r="F36" s="5"/>
      <c r="G36" s="60">
        <f>J36*$G$3</f>
        <v>20424.742000000002</v>
      </c>
      <c r="H36" s="60">
        <f>K36*$H$3</f>
        <v>14297.3194</v>
      </c>
      <c r="I36" s="1"/>
      <c r="J36" s="60">
        <f>M36*$J$3</f>
        <v>20424.742000000002</v>
      </c>
      <c r="K36" s="60">
        <f>M36*$K$3</f>
        <v>14297.3194</v>
      </c>
      <c r="M36" s="200">
        <f t="shared" si="5"/>
        <v>10212.371000000001</v>
      </c>
      <c r="O36" s="200">
        <v>7855.67</v>
      </c>
    </row>
    <row r="37" spans="1:16" customFormat="1" ht="9.9499999999999993" customHeight="1" x14ac:dyDescent="0.35">
      <c r="A37" s="5"/>
      <c r="B37" s="5"/>
      <c r="C37" s="251"/>
      <c r="D37" s="32"/>
      <c r="E37" s="89"/>
      <c r="F37" s="5"/>
      <c r="G37" s="60">
        <f t="shared" ref="G37:G42" si="7">J37*$G$3</f>
        <v>0</v>
      </c>
      <c r="H37" s="60">
        <f t="shared" ref="H37:H42" si="8">K37*$H$3</f>
        <v>0</v>
      </c>
      <c r="I37" s="1"/>
      <c r="J37" s="60">
        <f t="shared" ref="J37:J42" si="9">M37*$J$3</f>
        <v>0</v>
      </c>
      <c r="K37" s="60">
        <f t="shared" ref="K37:K42" si="10">M37*$K$3</f>
        <v>0</v>
      </c>
      <c r="M37" s="268"/>
      <c r="O37" s="268"/>
    </row>
    <row r="38" spans="1:16" ht="19.899999999999999" customHeight="1" x14ac:dyDescent="0.35">
      <c r="C38" s="2" t="s">
        <v>406</v>
      </c>
      <c r="D38" s="32">
        <f t="shared" ref="D38:E43" si="11">MROUND(G38+4.7,10)</f>
        <v>2360</v>
      </c>
      <c r="E38" s="89">
        <f t="shared" si="11"/>
        <v>1650</v>
      </c>
      <c r="F38" s="1"/>
      <c r="G38" s="60">
        <f t="shared" si="7"/>
        <v>2350.4</v>
      </c>
      <c r="H38" s="60">
        <f t="shared" si="8"/>
        <v>1645.28</v>
      </c>
      <c r="I38" s="1"/>
      <c r="J38" s="60">
        <f t="shared" si="9"/>
        <v>2350.4</v>
      </c>
      <c r="K38" s="60">
        <f t="shared" si="10"/>
        <v>1645.28</v>
      </c>
      <c r="L38" s="33"/>
      <c r="M38" s="200">
        <f>O38*1.3</f>
        <v>1175.2</v>
      </c>
      <c r="N38" s="33"/>
      <c r="O38" s="200">
        <v>904</v>
      </c>
      <c r="P38" s="33"/>
    </row>
    <row r="39" spans="1:16" ht="19.899999999999999" customHeight="1" x14ac:dyDescent="0.35">
      <c r="C39" s="2" t="s">
        <v>405</v>
      </c>
      <c r="D39" s="32">
        <f t="shared" si="11"/>
        <v>4550</v>
      </c>
      <c r="E39" s="89">
        <f t="shared" si="11"/>
        <v>3190</v>
      </c>
      <c r="F39" s="1"/>
      <c r="G39" s="60">
        <f t="shared" si="7"/>
        <v>4550</v>
      </c>
      <c r="H39" s="60">
        <f t="shared" si="8"/>
        <v>3185</v>
      </c>
      <c r="I39" s="1"/>
      <c r="J39" s="60">
        <f t="shared" si="9"/>
        <v>4550</v>
      </c>
      <c r="K39" s="60">
        <f t="shared" si="10"/>
        <v>3185</v>
      </c>
      <c r="L39" s="33"/>
      <c r="M39" s="200">
        <f>O39*1.3</f>
        <v>2275</v>
      </c>
      <c r="N39" s="33"/>
      <c r="O39" s="200">
        <v>1750</v>
      </c>
      <c r="P39" s="33"/>
    </row>
    <row r="40" spans="1:16" customFormat="1" ht="19.899999999999999" customHeight="1" x14ac:dyDescent="0.35">
      <c r="A40" s="5"/>
      <c r="B40" s="5"/>
      <c r="C40" s="2" t="s">
        <v>368</v>
      </c>
      <c r="D40" s="32">
        <f t="shared" si="11"/>
        <v>1700</v>
      </c>
      <c r="E40" s="89">
        <f t="shared" si="11"/>
        <v>1190</v>
      </c>
      <c r="F40" s="5"/>
      <c r="G40" s="60">
        <f t="shared" si="7"/>
        <v>1692.73</v>
      </c>
      <c r="H40" s="60">
        <f t="shared" si="8"/>
        <v>1184.9109999999998</v>
      </c>
      <c r="I40" s="1"/>
      <c r="J40" s="60">
        <f t="shared" si="9"/>
        <v>1692.73</v>
      </c>
      <c r="K40" s="60">
        <f t="shared" si="10"/>
        <v>1184.9109999999998</v>
      </c>
      <c r="M40" s="200">
        <f>O40*1.45</f>
        <v>846.36500000000001</v>
      </c>
      <c r="O40" s="200">
        <v>583.70000000000005</v>
      </c>
    </row>
    <row r="41" spans="1:16" customFormat="1" ht="19.899999999999999" customHeight="1" x14ac:dyDescent="0.35">
      <c r="A41" s="5"/>
      <c r="B41" s="5"/>
      <c r="C41" s="2" t="s">
        <v>367</v>
      </c>
      <c r="D41" s="32">
        <f t="shared" si="11"/>
        <v>2690</v>
      </c>
      <c r="E41" s="89">
        <f t="shared" si="11"/>
        <v>1880</v>
      </c>
      <c r="F41" s="5"/>
      <c r="G41" s="60">
        <f t="shared" si="7"/>
        <v>2680.4700000000003</v>
      </c>
      <c r="H41" s="60">
        <f t="shared" si="8"/>
        <v>1876.329</v>
      </c>
      <c r="I41" s="1"/>
      <c r="J41" s="60">
        <f t="shared" si="9"/>
        <v>2680.4700000000003</v>
      </c>
      <c r="K41" s="60">
        <f t="shared" si="10"/>
        <v>1876.329</v>
      </c>
      <c r="M41" s="200">
        <f>O41*1.45</f>
        <v>1340.2350000000001</v>
      </c>
      <c r="O41" s="200">
        <v>924.30000000000007</v>
      </c>
    </row>
    <row r="42" spans="1:16" customFormat="1" ht="19.899999999999999" customHeight="1" x14ac:dyDescent="0.35">
      <c r="A42" s="5"/>
      <c r="B42" s="5"/>
      <c r="C42" s="2" t="s">
        <v>366</v>
      </c>
      <c r="D42" s="32">
        <f t="shared" si="11"/>
        <v>5050</v>
      </c>
      <c r="E42" s="89">
        <f t="shared" si="11"/>
        <v>3530</v>
      </c>
      <c r="F42" s="5"/>
      <c r="G42" s="60">
        <f t="shared" si="7"/>
        <v>5040.4900000000007</v>
      </c>
      <c r="H42" s="60">
        <f t="shared" si="8"/>
        <v>3528.3430000000003</v>
      </c>
      <c r="I42" s="1"/>
      <c r="J42" s="60">
        <f t="shared" si="9"/>
        <v>5040.4900000000007</v>
      </c>
      <c r="K42" s="60">
        <f t="shared" si="10"/>
        <v>3528.3430000000003</v>
      </c>
      <c r="M42" s="200">
        <f>O42*1.45</f>
        <v>2520.2450000000003</v>
      </c>
      <c r="O42" s="200">
        <v>1738.1000000000001</v>
      </c>
    </row>
    <row r="43" spans="1:16" customFormat="1" ht="19.899999999999999" customHeight="1" x14ac:dyDescent="0.35">
      <c r="A43" s="5"/>
      <c r="B43" s="5"/>
      <c r="C43" s="2" t="s">
        <v>365</v>
      </c>
      <c r="D43" s="32">
        <f t="shared" si="11"/>
        <v>5710</v>
      </c>
      <c r="E43" s="89">
        <f t="shared" si="11"/>
        <v>4000</v>
      </c>
      <c r="F43" s="5"/>
      <c r="G43" s="60">
        <f>J43*$G$3</f>
        <v>5707.78</v>
      </c>
      <c r="H43" s="60">
        <f>K43*$H$3</f>
        <v>3995.4459999999995</v>
      </c>
      <c r="I43" s="1"/>
      <c r="J43" s="60">
        <f>M43*$J$3</f>
        <v>5707.78</v>
      </c>
      <c r="K43" s="60">
        <f>M43*$K$3</f>
        <v>3995.4459999999995</v>
      </c>
      <c r="M43" s="200">
        <f>O43*1.45</f>
        <v>2853.89</v>
      </c>
      <c r="O43" s="200">
        <v>1968.2</v>
      </c>
    </row>
    <row r="44" spans="1:16" customFormat="1" ht="19.899999999999999" customHeight="1" x14ac:dyDescent="0.35">
      <c r="A44" s="5"/>
      <c r="B44" s="5"/>
      <c r="C44" s="5"/>
      <c r="D44" s="23"/>
      <c r="E44" s="23"/>
      <c r="F44" s="5"/>
      <c r="G44" s="40"/>
      <c r="H44" s="40"/>
      <c r="I44" s="5"/>
      <c r="J44" s="40"/>
      <c r="K44" s="40"/>
      <c r="M44" s="161"/>
      <c r="O44" s="161"/>
    </row>
    <row r="45" spans="1:16" customFormat="1" ht="19.899999999999999" customHeight="1" x14ac:dyDescent="0.35">
      <c r="A45" s="5"/>
      <c r="B45" s="5"/>
      <c r="C45" s="5"/>
      <c r="D45" s="23"/>
      <c r="E45" s="23"/>
      <c r="F45" s="5"/>
      <c r="G45" s="40"/>
      <c r="H45" s="40"/>
      <c r="I45" s="5"/>
      <c r="J45" s="40"/>
      <c r="K45" s="40"/>
      <c r="M45" s="161"/>
      <c r="O45" s="161"/>
    </row>
    <row r="46" spans="1:16" customFormat="1" ht="19.899999999999999" customHeight="1" x14ac:dyDescent="0.35">
      <c r="A46" s="5"/>
      <c r="B46" s="5"/>
      <c r="C46" s="5"/>
      <c r="D46" s="23"/>
      <c r="E46" s="23"/>
      <c r="F46" s="5"/>
      <c r="G46" s="40"/>
      <c r="H46" s="40"/>
      <c r="I46" s="5"/>
      <c r="J46" s="40"/>
      <c r="K46" s="40"/>
      <c r="M46" s="161"/>
      <c r="O46" s="161"/>
    </row>
    <row r="47" spans="1:16" customFormat="1" ht="19.899999999999999" customHeight="1" x14ac:dyDescent="0.35">
      <c r="A47" s="5"/>
      <c r="B47" s="5"/>
      <c r="C47" s="5"/>
      <c r="D47" s="23"/>
      <c r="E47" s="23"/>
      <c r="F47" s="5"/>
      <c r="G47" s="40"/>
      <c r="H47" s="40"/>
      <c r="I47" s="5"/>
      <c r="J47" s="40"/>
      <c r="K47" s="40"/>
      <c r="M47" s="161"/>
      <c r="O47" s="161"/>
    </row>
    <row r="48" spans="1:16" customFormat="1" ht="19.899999999999999" customHeight="1" x14ac:dyDescent="0.35">
      <c r="A48" s="5"/>
      <c r="B48" s="5"/>
      <c r="C48" s="5"/>
      <c r="D48" s="23"/>
      <c r="E48" s="23"/>
      <c r="F48" s="5"/>
      <c r="G48" s="40"/>
      <c r="H48" s="40"/>
      <c r="I48" s="5"/>
      <c r="J48" s="40"/>
      <c r="K48" s="40"/>
      <c r="M48" s="161"/>
      <c r="O48" s="161"/>
    </row>
    <row r="49" spans="1:15" customFormat="1" ht="19.899999999999999" customHeight="1" x14ac:dyDescent="0.35">
      <c r="A49" s="5"/>
      <c r="B49" s="5"/>
      <c r="C49" s="5"/>
      <c r="D49" s="23"/>
      <c r="E49" s="23"/>
      <c r="F49" s="5"/>
      <c r="G49" s="40"/>
      <c r="H49" s="40"/>
      <c r="I49" s="5"/>
      <c r="J49" s="40"/>
      <c r="K49" s="40"/>
      <c r="M49" s="161"/>
      <c r="O49" s="161"/>
    </row>
    <row r="50" spans="1:15" customFormat="1" ht="19.899999999999999" customHeight="1" x14ac:dyDescent="0.35">
      <c r="A50" s="5"/>
      <c r="B50" s="5"/>
      <c r="C50" s="5"/>
      <c r="D50" s="23"/>
      <c r="E50" s="23"/>
      <c r="F50" s="5"/>
      <c r="G50" s="40"/>
      <c r="H50" s="40"/>
      <c r="I50" s="5"/>
      <c r="J50" s="40"/>
      <c r="K50" s="40"/>
      <c r="M50" s="161"/>
      <c r="O50" s="161"/>
    </row>
    <row r="51" spans="1:15" customFormat="1" ht="19.899999999999999" customHeight="1" x14ac:dyDescent="0.35">
      <c r="A51" s="5"/>
      <c r="B51" s="5"/>
      <c r="C51" s="5"/>
      <c r="D51" s="23"/>
      <c r="E51" s="23"/>
      <c r="F51" s="5"/>
      <c r="G51" s="40"/>
      <c r="H51" s="40"/>
      <c r="I51" s="5"/>
      <c r="J51" s="40"/>
      <c r="K51" s="40"/>
      <c r="M51" s="161"/>
      <c r="O51" s="161"/>
    </row>
    <row r="52" spans="1:15" customFormat="1" ht="19.899999999999999" customHeight="1" x14ac:dyDescent="0.35">
      <c r="A52" s="5"/>
      <c r="B52" s="5"/>
      <c r="C52" s="5"/>
      <c r="D52" s="23"/>
      <c r="E52" s="23"/>
      <c r="F52" s="5"/>
      <c r="G52" s="40"/>
      <c r="H52" s="40"/>
      <c r="I52" s="5"/>
      <c r="J52" s="40"/>
      <c r="K52" s="40"/>
      <c r="M52" s="161"/>
      <c r="O52" s="161"/>
    </row>
    <row r="53" spans="1:15" customFormat="1" ht="19.899999999999999" customHeight="1" x14ac:dyDescent="0.35">
      <c r="A53" s="5"/>
      <c r="B53" s="5"/>
      <c r="C53" s="5"/>
      <c r="D53" s="23"/>
      <c r="E53" s="23"/>
      <c r="F53" s="5"/>
      <c r="G53" s="40"/>
      <c r="H53" s="40"/>
      <c r="I53" s="5"/>
      <c r="J53" s="40"/>
      <c r="K53" s="40"/>
      <c r="M53" s="161"/>
      <c r="O53" s="161"/>
    </row>
    <row r="54" spans="1:15" customFormat="1" ht="19.899999999999999" customHeight="1" x14ac:dyDescent="0.35">
      <c r="A54" s="5"/>
      <c r="B54" s="5"/>
      <c r="C54" s="5"/>
      <c r="D54" s="23"/>
      <c r="E54" s="23"/>
      <c r="F54" s="5"/>
      <c r="G54" s="40"/>
      <c r="H54" s="40"/>
      <c r="I54" s="5"/>
      <c r="J54" s="40"/>
      <c r="K54" s="40"/>
      <c r="M54" s="161"/>
      <c r="O54" s="161"/>
    </row>
    <row r="55" spans="1:15" customFormat="1" ht="19.899999999999999" customHeight="1" x14ac:dyDescent="0.35">
      <c r="A55" s="5"/>
      <c r="B55" s="5"/>
      <c r="C55" s="5"/>
      <c r="D55" s="23"/>
      <c r="E55" s="23"/>
      <c r="F55" s="5"/>
      <c r="G55" s="40"/>
      <c r="H55" s="40"/>
      <c r="I55" s="5"/>
      <c r="J55" s="40"/>
      <c r="K55" s="40"/>
      <c r="M55" s="161"/>
      <c r="O55" s="161"/>
    </row>
    <row r="56" spans="1:15" customFormat="1" ht="19.899999999999999" customHeight="1" x14ac:dyDescent="0.35">
      <c r="A56" s="5"/>
      <c r="B56" s="5"/>
      <c r="C56" s="5"/>
      <c r="D56" s="23"/>
      <c r="E56" s="23"/>
      <c r="F56" s="5"/>
      <c r="G56" s="40"/>
      <c r="H56" s="40"/>
      <c r="I56" s="5"/>
      <c r="J56" s="40"/>
      <c r="K56" s="40"/>
      <c r="M56" s="161"/>
      <c r="O56" s="161"/>
    </row>
    <row r="57" spans="1:15" customFormat="1" ht="19.899999999999999" customHeight="1" x14ac:dyDescent="0.35">
      <c r="A57" s="5"/>
      <c r="B57" s="5"/>
      <c r="C57" s="5"/>
      <c r="D57" s="23"/>
      <c r="E57" s="23"/>
      <c r="F57" s="5"/>
      <c r="G57" s="40"/>
      <c r="H57" s="40"/>
      <c r="I57" s="5"/>
      <c r="J57" s="40"/>
      <c r="K57" s="40"/>
      <c r="M57" s="161"/>
      <c r="O57" s="161"/>
    </row>
    <row r="58" spans="1:15" customFormat="1" ht="19.899999999999999" customHeight="1" x14ac:dyDescent="0.35">
      <c r="A58" s="5"/>
      <c r="B58" s="5"/>
      <c r="C58" s="5"/>
      <c r="D58" s="23"/>
      <c r="E58" s="23"/>
      <c r="F58" s="5"/>
      <c r="G58" s="40"/>
      <c r="H58" s="40"/>
      <c r="I58" s="5"/>
      <c r="J58" s="40"/>
      <c r="K58" s="40"/>
      <c r="M58" s="161"/>
      <c r="O58" s="161"/>
    </row>
    <row r="59" spans="1:15" customFormat="1" ht="19.899999999999999" customHeight="1" x14ac:dyDescent="0.35">
      <c r="A59" s="5"/>
      <c r="B59" s="5"/>
      <c r="C59" s="5"/>
      <c r="D59" s="23"/>
      <c r="E59" s="23"/>
      <c r="F59" s="5"/>
      <c r="G59" s="40"/>
      <c r="H59" s="40"/>
      <c r="I59" s="5"/>
      <c r="J59" s="40"/>
      <c r="K59" s="40"/>
      <c r="M59" s="161"/>
      <c r="O59" s="161"/>
    </row>
    <row r="60" spans="1:15" customFormat="1" ht="19.899999999999999" customHeight="1" x14ac:dyDescent="0.35">
      <c r="A60" s="5"/>
      <c r="B60" s="5"/>
      <c r="C60" s="5"/>
      <c r="D60" s="23"/>
      <c r="E60" s="23"/>
      <c r="F60" s="5"/>
      <c r="G60" s="40"/>
      <c r="H60" s="40"/>
      <c r="I60" s="5"/>
      <c r="J60" s="40"/>
      <c r="K60" s="40"/>
      <c r="M60" s="161"/>
      <c r="O60" s="161"/>
    </row>
    <row r="61" spans="1:15" customFormat="1" ht="19.899999999999999" customHeight="1" x14ac:dyDescent="0.35">
      <c r="A61" s="5"/>
      <c r="B61" s="5"/>
      <c r="C61" s="5"/>
      <c r="D61" s="23"/>
      <c r="E61" s="23"/>
      <c r="F61" s="5"/>
      <c r="G61" s="40"/>
      <c r="H61" s="40"/>
      <c r="I61" s="5"/>
      <c r="J61" s="40"/>
      <c r="K61" s="40"/>
      <c r="M61" s="161"/>
      <c r="O61" s="161"/>
    </row>
    <row r="62" spans="1:15" customFormat="1" ht="19.899999999999999" customHeight="1" x14ac:dyDescent="0.35">
      <c r="A62" s="5"/>
      <c r="B62" s="5"/>
      <c r="C62" s="5"/>
      <c r="D62" s="23"/>
      <c r="E62" s="23"/>
      <c r="F62" s="5"/>
      <c r="G62" s="40"/>
      <c r="H62" s="40"/>
      <c r="I62" s="5"/>
      <c r="J62" s="40"/>
      <c r="K62" s="40"/>
      <c r="M62" s="161"/>
      <c r="O62" s="161"/>
    </row>
    <row r="63" spans="1:15" customFormat="1" ht="19.899999999999999" customHeight="1" x14ac:dyDescent="0.35">
      <c r="A63" s="5"/>
      <c r="B63" s="5"/>
      <c r="C63" s="5"/>
      <c r="D63" s="23"/>
      <c r="E63" s="23"/>
      <c r="F63" s="5"/>
      <c r="G63" s="40"/>
      <c r="H63" s="40"/>
      <c r="I63" s="5"/>
      <c r="J63" s="40"/>
      <c r="K63" s="40"/>
      <c r="M63" s="161"/>
      <c r="O63" s="161"/>
    </row>
    <row r="64" spans="1:15" customFormat="1" ht="19.899999999999999" customHeight="1" x14ac:dyDescent="0.35">
      <c r="A64" s="5"/>
      <c r="B64" s="5"/>
      <c r="C64" s="5"/>
      <c r="D64" s="23"/>
      <c r="E64" s="23"/>
      <c r="F64" s="5"/>
      <c r="G64" s="40"/>
      <c r="H64" s="40"/>
      <c r="I64" s="5"/>
      <c r="J64" s="40"/>
      <c r="K64" s="40"/>
      <c r="M64" s="161"/>
      <c r="O64" s="161"/>
    </row>
    <row r="65" spans="1:15" customFormat="1" ht="19.899999999999999" customHeight="1" x14ac:dyDescent="0.35">
      <c r="A65" s="5"/>
      <c r="B65" s="5"/>
      <c r="C65" s="5"/>
      <c r="D65" s="23"/>
      <c r="E65" s="23"/>
      <c r="F65" s="5"/>
      <c r="G65" s="40"/>
      <c r="H65" s="40"/>
      <c r="I65" s="5"/>
      <c r="J65" s="40"/>
      <c r="K65" s="40"/>
      <c r="M65" s="161"/>
      <c r="O65" s="161"/>
    </row>
    <row r="66" spans="1:15" customFormat="1" ht="19.899999999999999" customHeight="1" x14ac:dyDescent="0.35">
      <c r="A66" s="5"/>
      <c r="B66" s="5"/>
      <c r="C66" s="5"/>
      <c r="D66" s="23"/>
      <c r="E66" s="23"/>
      <c r="F66" s="5"/>
      <c r="G66" s="40"/>
      <c r="H66" s="40"/>
      <c r="I66" s="5"/>
      <c r="J66" s="40"/>
      <c r="K66" s="40"/>
      <c r="M66" s="161"/>
      <c r="O66" s="161"/>
    </row>
    <row r="67" spans="1:15" customFormat="1" ht="19.899999999999999" customHeight="1" x14ac:dyDescent="0.35">
      <c r="A67" s="5"/>
      <c r="B67" s="5"/>
      <c r="C67" s="5"/>
      <c r="D67" s="23"/>
      <c r="E67" s="23"/>
      <c r="F67" s="5"/>
      <c r="G67" s="40"/>
      <c r="H67" s="40"/>
      <c r="I67" s="5"/>
      <c r="J67" s="40"/>
      <c r="K67" s="40"/>
      <c r="M67" s="161"/>
      <c r="O67" s="161"/>
    </row>
    <row r="68" spans="1:15" customFormat="1" ht="19.899999999999999" customHeight="1" x14ac:dyDescent="0.35">
      <c r="A68" s="5"/>
      <c r="B68" s="5"/>
      <c r="C68" s="5"/>
      <c r="D68" s="23"/>
      <c r="E68" s="23"/>
      <c r="F68" s="5"/>
      <c r="G68" s="40"/>
      <c r="H68" s="40"/>
      <c r="I68" s="5"/>
      <c r="J68" s="40"/>
      <c r="K68" s="40"/>
      <c r="M68" s="161"/>
      <c r="O68" s="161"/>
    </row>
    <row r="69" spans="1:15" customFormat="1" ht="19.899999999999999" customHeight="1" x14ac:dyDescent="0.35">
      <c r="A69" s="5"/>
      <c r="B69" s="5"/>
      <c r="C69" s="5"/>
      <c r="D69" s="23"/>
      <c r="E69" s="23"/>
      <c r="F69" s="5"/>
      <c r="G69" s="40"/>
      <c r="H69" s="40"/>
      <c r="I69" s="5"/>
      <c r="J69" s="40"/>
      <c r="K69" s="40"/>
      <c r="M69" s="161"/>
      <c r="O69" s="161"/>
    </row>
    <row r="70" spans="1:15" customFormat="1" ht="19.899999999999999" customHeight="1" x14ac:dyDescent="0.35">
      <c r="A70" s="5"/>
      <c r="B70" s="5"/>
      <c r="C70" s="5"/>
      <c r="D70" s="23"/>
      <c r="E70" s="23"/>
      <c r="F70" s="5"/>
      <c r="G70" s="40"/>
      <c r="H70" s="40"/>
      <c r="I70" s="5"/>
      <c r="J70" s="40"/>
      <c r="K70" s="40"/>
      <c r="M70" s="161"/>
      <c r="O70" s="161"/>
    </row>
    <row r="71" spans="1:15" customFormat="1" ht="19.899999999999999" customHeight="1" x14ac:dyDescent="0.35">
      <c r="A71" s="5"/>
      <c r="B71" s="5"/>
      <c r="C71" s="5"/>
      <c r="D71" s="23"/>
      <c r="E71" s="23"/>
      <c r="F71" s="5"/>
      <c r="G71" s="40"/>
      <c r="H71" s="40"/>
      <c r="I71" s="5"/>
      <c r="J71" s="40"/>
      <c r="K71" s="40"/>
      <c r="M71" s="161"/>
      <c r="O71" s="161"/>
    </row>
    <row r="72" spans="1:15" customFormat="1" ht="19.899999999999999" customHeight="1" x14ac:dyDescent="0.35">
      <c r="A72" s="5"/>
      <c r="B72" s="5"/>
      <c r="C72" s="5"/>
      <c r="D72" s="23"/>
      <c r="E72" s="23"/>
      <c r="F72" s="5"/>
      <c r="G72" s="40"/>
      <c r="H72" s="40"/>
      <c r="I72" s="5"/>
      <c r="J72" s="40"/>
      <c r="K72" s="40"/>
      <c r="M72" s="161"/>
      <c r="O72" s="161"/>
    </row>
    <row r="73" spans="1:15" customFormat="1" ht="19.899999999999999" customHeight="1" x14ac:dyDescent="0.35">
      <c r="A73" s="5"/>
      <c r="B73" s="5"/>
      <c r="C73" s="5"/>
      <c r="D73" s="23"/>
      <c r="E73" s="23"/>
      <c r="F73" s="5"/>
      <c r="G73" s="40"/>
      <c r="H73" s="40"/>
      <c r="I73" s="5"/>
      <c r="J73" s="40"/>
      <c r="K73" s="40"/>
      <c r="M73" s="161"/>
      <c r="O73" s="161"/>
    </row>
    <row r="74" spans="1:15" customFormat="1" ht="19.899999999999999" customHeight="1" x14ac:dyDescent="0.35">
      <c r="A74" s="5"/>
      <c r="B74" s="5"/>
      <c r="C74" s="5"/>
      <c r="D74" s="23"/>
      <c r="E74" s="23"/>
      <c r="F74" s="5"/>
      <c r="G74" s="40"/>
      <c r="H74" s="40"/>
      <c r="I74" s="5"/>
      <c r="J74" s="40"/>
      <c r="K74" s="40"/>
      <c r="M74" s="161"/>
      <c r="O74" s="161"/>
    </row>
    <row r="75" spans="1:15" customFormat="1" ht="19.899999999999999" customHeight="1" x14ac:dyDescent="0.35">
      <c r="A75" s="5"/>
      <c r="B75" s="5"/>
      <c r="C75" s="5"/>
      <c r="D75" s="23"/>
      <c r="E75" s="23"/>
      <c r="F75" s="5"/>
      <c r="G75" s="40"/>
      <c r="H75" s="40"/>
      <c r="I75" s="5"/>
      <c r="J75" s="40"/>
      <c r="K75" s="40"/>
      <c r="M75" s="161"/>
      <c r="O75" s="161"/>
    </row>
    <row r="76" spans="1:15" customFormat="1" ht="19.899999999999999" customHeight="1" x14ac:dyDescent="0.35">
      <c r="A76" s="5"/>
      <c r="B76" s="5"/>
      <c r="C76" s="5"/>
      <c r="D76" s="23"/>
      <c r="E76" s="23"/>
      <c r="F76" s="5"/>
      <c r="G76" s="40"/>
      <c r="H76" s="40"/>
      <c r="I76" s="5"/>
      <c r="J76" s="40"/>
      <c r="K76" s="40"/>
      <c r="M76" s="161"/>
      <c r="O76" s="161"/>
    </row>
    <row r="77" spans="1:15" customFormat="1" ht="19.899999999999999" customHeight="1" x14ac:dyDescent="0.35">
      <c r="A77" s="5"/>
      <c r="B77" s="5"/>
      <c r="C77" s="5"/>
      <c r="D77" s="23"/>
      <c r="E77" s="23"/>
      <c r="F77" s="5"/>
      <c r="G77" s="40"/>
      <c r="H77" s="40"/>
      <c r="I77" s="5"/>
      <c r="J77" s="40"/>
      <c r="K77" s="40"/>
      <c r="M77" s="161"/>
      <c r="O77" s="161"/>
    </row>
    <row r="78" spans="1:15" customFormat="1" ht="19.899999999999999" customHeight="1" x14ac:dyDescent="0.35">
      <c r="A78" s="5"/>
      <c r="B78" s="5"/>
      <c r="C78" s="5"/>
      <c r="D78" s="23"/>
      <c r="E78" s="23"/>
      <c r="F78" s="5"/>
      <c r="G78" s="40"/>
      <c r="H78" s="40"/>
      <c r="I78" s="5"/>
      <c r="J78" s="40"/>
      <c r="K78" s="40"/>
      <c r="M78" s="161"/>
      <c r="O78" s="161"/>
    </row>
    <row r="79" spans="1:15" customFormat="1" ht="19.899999999999999" customHeight="1" x14ac:dyDescent="0.35">
      <c r="A79" s="5"/>
      <c r="B79" s="5"/>
      <c r="C79" s="5"/>
      <c r="D79" s="23"/>
      <c r="E79" s="23"/>
      <c r="F79" s="5"/>
      <c r="G79" s="40"/>
      <c r="H79" s="40"/>
      <c r="I79" s="5"/>
      <c r="J79" s="40"/>
      <c r="K79" s="40"/>
      <c r="M79" s="161"/>
      <c r="O79" s="161"/>
    </row>
    <row r="80" spans="1:15" customFormat="1" ht="19.899999999999999" customHeight="1" x14ac:dyDescent="0.35">
      <c r="A80" s="5"/>
      <c r="B80" s="5"/>
      <c r="C80" s="5"/>
      <c r="D80" s="23"/>
      <c r="E80" s="23"/>
      <c r="F80" s="5"/>
      <c r="G80" s="40"/>
      <c r="H80" s="40"/>
      <c r="I80" s="5"/>
      <c r="J80" s="40"/>
      <c r="K80" s="40"/>
      <c r="M80" s="161"/>
      <c r="O80" s="161"/>
    </row>
    <row r="81" spans="1:15" customFormat="1" ht="19.899999999999999" customHeight="1" x14ac:dyDescent="0.35">
      <c r="A81" s="5"/>
      <c r="B81" s="5"/>
      <c r="C81" s="5"/>
      <c r="D81" s="23"/>
      <c r="E81" s="23"/>
      <c r="F81" s="5"/>
      <c r="G81" s="40"/>
      <c r="H81" s="40"/>
      <c r="I81" s="5"/>
      <c r="J81" s="40"/>
      <c r="K81" s="40"/>
      <c r="M81" s="161"/>
      <c r="O81" s="161"/>
    </row>
    <row r="82" spans="1:15" customFormat="1" ht="19.899999999999999" customHeight="1" x14ac:dyDescent="0.35">
      <c r="A82" s="5"/>
      <c r="B82" s="5"/>
      <c r="C82" s="5"/>
      <c r="D82" s="23"/>
      <c r="E82" s="23"/>
      <c r="F82" s="5"/>
      <c r="G82" s="40"/>
      <c r="H82" s="40"/>
      <c r="I82" s="5"/>
      <c r="J82" s="40"/>
      <c r="K82" s="40"/>
      <c r="M82" s="161"/>
      <c r="O82" s="161"/>
    </row>
    <row r="83" spans="1:15" customFormat="1" ht="19.899999999999999" customHeight="1" x14ac:dyDescent="0.35">
      <c r="A83" s="5"/>
      <c r="B83" s="5"/>
      <c r="C83" s="5"/>
      <c r="D83" s="23"/>
      <c r="E83" s="23"/>
      <c r="F83" s="5"/>
      <c r="G83" s="40"/>
      <c r="H83" s="40"/>
      <c r="I83" s="5"/>
      <c r="J83" s="40"/>
      <c r="K83" s="40"/>
      <c r="M83" s="161"/>
      <c r="O83" s="161"/>
    </row>
    <row r="84" spans="1:15" customFormat="1" ht="19.899999999999999" customHeight="1" x14ac:dyDescent="0.35">
      <c r="A84" s="5"/>
      <c r="B84" s="5"/>
      <c r="C84" s="5"/>
      <c r="D84" s="23"/>
      <c r="E84" s="23"/>
      <c r="F84" s="5"/>
      <c r="G84" s="40"/>
      <c r="H84" s="40"/>
      <c r="I84" s="5"/>
      <c r="J84" s="40"/>
      <c r="K84" s="40"/>
      <c r="M84" s="161"/>
      <c r="O84" s="161"/>
    </row>
    <row r="85" spans="1:15" customFormat="1" ht="19.899999999999999" customHeight="1" x14ac:dyDescent="0.35">
      <c r="A85" s="5"/>
      <c r="B85" s="5"/>
      <c r="C85" s="5"/>
      <c r="D85" s="23"/>
      <c r="E85" s="23"/>
      <c r="F85" s="5"/>
      <c r="G85" s="40"/>
      <c r="H85" s="40"/>
      <c r="I85" s="5"/>
      <c r="J85" s="40"/>
      <c r="K85" s="40"/>
      <c r="M85" s="161"/>
      <c r="O85" s="161"/>
    </row>
    <row r="86" spans="1:15" customFormat="1" ht="19.899999999999999" customHeight="1" x14ac:dyDescent="0.35">
      <c r="A86" s="5"/>
      <c r="B86" s="5"/>
      <c r="C86" s="5"/>
      <c r="D86" s="23"/>
      <c r="E86" s="23"/>
      <c r="F86" s="5"/>
      <c r="G86" s="40"/>
      <c r="H86" s="40"/>
      <c r="I86" s="5"/>
      <c r="J86" s="40"/>
      <c r="K86" s="40"/>
      <c r="M86" s="161"/>
      <c r="O86" s="161"/>
    </row>
    <row r="87" spans="1:15" customFormat="1" ht="19.899999999999999" customHeight="1" x14ac:dyDescent="0.35">
      <c r="A87" s="5"/>
      <c r="B87" s="5"/>
      <c r="C87" s="5"/>
      <c r="D87" s="23"/>
      <c r="E87" s="23"/>
      <c r="F87" s="5"/>
      <c r="G87" s="40"/>
      <c r="H87" s="40"/>
      <c r="I87" s="5"/>
      <c r="J87" s="40"/>
      <c r="K87" s="40"/>
      <c r="M87" s="161"/>
      <c r="O87" s="161"/>
    </row>
    <row r="88" spans="1:15" customFormat="1" ht="19.899999999999999" customHeight="1" x14ac:dyDescent="0.35">
      <c r="A88" s="5"/>
      <c r="B88" s="5"/>
      <c r="C88" s="5"/>
      <c r="D88" s="23"/>
      <c r="E88" s="23"/>
      <c r="F88" s="5"/>
      <c r="G88" s="40"/>
      <c r="H88" s="40"/>
      <c r="I88" s="5"/>
      <c r="J88" s="40"/>
      <c r="K88" s="40"/>
      <c r="M88" s="161"/>
      <c r="O88" s="161"/>
    </row>
    <row r="89" spans="1:15" customFormat="1" ht="19.899999999999999" customHeight="1" x14ac:dyDescent="0.35">
      <c r="A89" s="5"/>
      <c r="B89" s="5"/>
      <c r="C89" s="5"/>
      <c r="D89" s="23"/>
      <c r="E89" s="23"/>
      <c r="F89" s="5"/>
      <c r="G89" s="40"/>
      <c r="H89" s="40"/>
      <c r="I89" s="5"/>
      <c r="J89" s="40"/>
      <c r="K89" s="40"/>
      <c r="M89" s="161"/>
      <c r="O89" s="161"/>
    </row>
    <row r="90" spans="1:15" customFormat="1" ht="19.899999999999999" customHeight="1" x14ac:dyDescent="0.35">
      <c r="A90" s="5"/>
      <c r="B90" s="5"/>
      <c r="C90" s="5"/>
      <c r="D90" s="23"/>
      <c r="E90" s="23"/>
      <c r="F90" s="5"/>
      <c r="G90" s="40"/>
      <c r="H90" s="40"/>
      <c r="I90" s="5"/>
      <c r="J90" s="40"/>
      <c r="K90" s="40"/>
      <c r="M90" s="161"/>
      <c r="O90" s="161"/>
    </row>
    <row r="91" spans="1:15" customFormat="1" ht="19.899999999999999" customHeight="1" x14ac:dyDescent="0.35">
      <c r="A91" s="5"/>
      <c r="B91" s="5"/>
      <c r="C91" s="5"/>
      <c r="D91" s="23"/>
      <c r="E91" s="23"/>
      <c r="F91" s="5"/>
      <c r="G91" s="40"/>
      <c r="H91" s="40"/>
      <c r="I91" s="5"/>
      <c r="J91" s="40"/>
      <c r="K91" s="40"/>
      <c r="M91" s="161"/>
      <c r="O91" s="161"/>
    </row>
    <row r="92" spans="1:15" customFormat="1" ht="19.899999999999999" customHeight="1" x14ac:dyDescent="0.35">
      <c r="A92" s="5"/>
      <c r="B92" s="5"/>
      <c r="C92" s="5"/>
      <c r="D92" s="23"/>
      <c r="E92" s="23"/>
      <c r="F92" s="5"/>
      <c r="G92" s="40"/>
      <c r="H92" s="40"/>
      <c r="I92" s="5"/>
      <c r="J92" s="40"/>
      <c r="K92" s="40"/>
      <c r="M92" s="161"/>
      <c r="O92" s="161"/>
    </row>
    <row r="93" spans="1:15" customFormat="1" ht="19.899999999999999" customHeight="1" x14ac:dyDescent="0.35">
      <c r="A93" s="5"/>
      <c r="B93" s="5"/>
      <c r="C93" s="5"/>
      <c r="D93" s="23"/>
      <c r="E93" s="23"/>
      <c r="F93" s="5"/>
      <c r="G93" s="40"/>
      <c r="H93" s="40"/>
      <c r="I93" s="5"/>
      <c r="J93" s="40"/>
      <c r="K93" s="40"/>
      <c r="M93" s="161"/>
      <c r="O93" s="161"/>
    </row>
    <row r="94" spans="1:15" customFormat="1" ht="19.899999999999999" customHeight="1" x14ac:dyDescent="0.35">
      <c r="A94" s="5"/>
      <c r="B94" s="5"/>
      <c r="C94" s="5"/>
      <c r="D94" s="23"/>
      <c r="E94" s="23"/>
      <c r="F94" s="5"/>
      <c r="G94" s="40"/>
      <c r="H94" s="40"/>
      <c r="I94" s="5"/>
      <c r="J94" s="40"/>
      <c r="K94" s="40"/>
      <c r="M94" s="161"/>
      <c r="O94" s="161"/>
    </row>
    <row r="95" spans="1:15" customFormat="1" ht="19.899999999999999" customHeight="1" x14ac:dyDescent="0.35">
      <c r="A95" s="5"/>
      <c r="B95" s="5"/>
      <c r="C95" s="5"/>
      <c r="D95" s="23"/>
      <c r="E95" s="23"/>
      <c r="F95" s="5"/>
      <c r="G95" s="40"/>
      <c r="H95" s="40"/>
      <c r="I95" s="5"/>
      <c r="J95" s="40"/>
      <c r="K95" s="40"/>
      <c r="M95" s="161"/>
      <c r="O95" s="161"/>
    </row>
    <row r="96" spans="1:15" customFormat="1" ht="19.899999999999999" customHeight="1" x14ac:dyDescent="0.35">
      <c r="A96" s="5"/>
      <c r="B96" s="5"/>
      <c r="C96" s="5"/>
      <c r="D96" s="23"/>
      <c r="E96" s="23"/>
      <c r="F96" s="5"/>
      <c r="G96" s="40"/>
      <c r="H96" s="40"/>
      <c r="I96" s="5"/>
      <c r="J96" s="40"/>
      <c r="K96" s="40"/>
      <c r="M96" s="161"/>
      <c r="O96" s="161"/>
    </row>
    <row r="97" spans="1:15" customFormat="1" ht="19.899999999999999" customHeight="1" x14ac:dyDescent="0.35">
      <c r="A97" s="5"/>
      <c r="B97" s="5"/>
      <c r="C97" s="5"/>
      <c r="D97" s="23"/>
      <c r="E97" s="23"/>
      <c r="F97" s="5"/>
      <c r="G97" s="40"/>
      <c r="H97" s="40"/>
      <c r="I97" s="5"/>
      <c r="J97" s="40"/>
      <c r="K97" s="40"/>
      <c r="M97" s="161"/>
      <c r="O97" s="161"/>
    </row>
    <row r="98" spans="1:15" customFormat="1" ht="19.899999999999999" customHeight="1" x14ac:dyDescent="0.35">
      <c r="A98" s="5"/>
      <c r="B98" s="5"/>
      <c r="C98" s="5"/>
      <c r="D98" s="23"/>
      <c r="E98" s="23"/>
      <c r="F98" s="5"/>
      <c r="G98" s="40"/>
      <c r="H98" s="40"/>
      <c r="I98" s="5"/>
      <c r="J98" s="40"/>
      <c r="K98" s="40"/>
      <c r="M98" s="161"/>
      <c r="O98" s="161"/>
    </row>
    <row r="99" spans="1:15" customFormat="1" ht="19.899999999999999" customHeight="1" x14ac:dyDescent="0.35">
      <c r="A99" s="5"/>
      <c r="B99" s="5"/>
      <c r="C99" s="5"/>
      <c r="D99" s="23"/>
      <c r="E99" s="23"/>
      <c r="F99" s="5"/>
      <c r="G99" s="40"/>
      <c r="H99" s="40"/>
      <c r="I99" s="5"/>
      <c r="J99" s="40"/>
      <c r="K99" s="40"/>
      <c r="M99" s="161"/>
      <c r="O99" s="161"/>
    </row>
    <row r="100" spans="1:15" customFormat="1" ht="19.899999999999999" customHeight="1" x14ac:dyDescent="0.35">
      <c r="A100" s="5"/>
      <c r="B100" s="5"/>
      <c r="C100" s="5"/>
      <c r="D100" s="23"/>
      <c r="E100" s="23"/>
      <c r="F100" s="5"/>
      <c r="G100" s="40"/>
      <c r="H100" s="40"/>
      <c r="I100" s="5"/>
      <c r="J100" s="40"/>
      <c r="K100" s="40"/>
      <c r="M100" s="161"/>
      <c r="O100" s="161"/>
    </row>
    <row r="101" spans="1:15" customFormat="1" ht="19.899999999999999" customHeight="1" x14ac:dyDescent="0.35">
      <c r="A101" s="5"/>
      <c r="B101" s="5"/>
      <c r="C101" s="5"/>
      <c r="D101" s="23"/>
      <c r="E101" s="23"/>
      <c r="F101" s="5"/>
      <c r="G101" s="40"/>
      <c r="H101" s="40"/>
      <c r="I101" s="5"/>
      <c r="J101" s="40"/>
      <c r="K101" s="40"/>
      <c r="M101" s="161"/>
      <c r="O101" s="161"/>
    </row>
    <row r="102" spans="1:15" customFormat="1" ht="19.899999999999999" customHeight="1" x14ac:dyDescent="0.35">
      <c r="A102" s="5"/>
      <c r="B102" s="5"/>
      <c r="C102" s="5"/>
      <c r="D102" s="23"/>
      <c r="E102" s="23"/>
      <c r="F102" s="5"/>
      <c r="G102" s="40"/>
      <c r="H102" s="40"/>
      <c r="I102" s="5"/>
      <c r="J102" s="40"/>
      <c r="K102" s="40"/>
      <c r="M102" s="161"/>
      <c r="O102" s="161"/>
    </row>
    <row r="103" spans="1:15" customFormat="1" ht="19.899999999999999" customHeight="1" x14ac:dyDescent="0.35">
      <c r="A103" s="5"/>
      <c r="B103" s="5"/>
      <c r="C103" s="5"/>
      <c r="D103" s="23"/>
      <c r="E103" s="23"/>
      <c r="F103" s="5"/>
      <c r="G103" s="40"/>
      <c r="H103" s="40"/>
      <c r="I103" s="5"/>
      <c r="J103" s="40"/>
      <c r="K103" s="40"/>
      <c r="M103" s="161"/>
      <c r="O103" s="161"/>
    </row>
    <row r="104" spans="1:15" customFormat="1" ht="19.899999999999999" customHeight="1" x14ac:dyDescent="0.35">
      <c r="A104" s="5"/>
      <c r="B104" s="5"/>
      <c r="C104" s="5"/>
      <c r="D104" s="23"/>
      <c r="E104" s="23"/>
      <c r="F104" s="5"/>
      <c r="G104" s="40"/>
      <c r="H104" s="40"/>
      <c r="I104" s="5"/>
      <c r="J104" s="40"/>
      <c r="K104" s="40"/>
      <c r="M104" s="161"/>
      <c r="O104" s="161"/>
    </row>
    <row r="105" spans="1:15" customFormat="1" ht="19.899999999999999" customHeight="1" x14ac:dyDescent="0.35">
      <c r="A105" s="5"/>
      <c r="B105" s="5"/>
      <c r="C105" s="5"/>
      <c r="D105" s="23"/>
      <c r="E105" s="23"/>
      <c r="F105" s="5"/>
      <c r="G105" s="40"/>
      <c r="H105" s="40"/>
      <c r="I105" s="5"/>
      <c r="J105" s="40"/>
      <c r="K105" s="40"/>
      <c r="M105" s="161"/>
      <c r="O105" s="161"/>
    </row>
    <row r="106" spans="1:15" customFormat="1" ht="19.899999999999999" customHeight="1" x14ac:dyDescent="0.35">
      <c r="A106" s="5"/>
      <c r="B106" s="5"/>
      <c r="C106" s="5"/>
      <c r="D106" s="23"/>
      <c r="E106" s="23"/>
      <c r="F106" s="5"/>
      <c r="G106" s="40"/>
      <c r="H106" s="40"/>
      <c r="I106" s="5"/>
      <c r="J106" s="40"/>
      <c r="K106" s="40"/>
      <c r="M106" s="161"/>
      <c r="O106" s="161"/>
    </row>
    <row r="107" spans="1:15" customFormat="1" ht="19.899999999999999" customHeight="1" x14ac:dyDescent="0.35">
      <c r="A107" s="5"/>
      <c r="B107" s="5"/>
      <c r="C107" s="5"/>
      <c r="D107" s="23"/>
      <c r="E107" s="23"/>
      <c r="F107" s="5"/>
      <c r="G107" s="40"/>
      <c r="H107" s="40"/>
      <c r="I107" s="5"/>
      <c r="J107" s="40"/>
      <c r="K107" s="40"/>
      <c r="M107" s="161"/>
      <c r="O107" s="161"/>
    </row>
    <row r="108" spans="1:15" customFormat="1" ht="19.899999999999999" customHeight="1" x14ac:dyDescent="0.35">
      <c r="A108" s="5"/>
      <c r="B108" s="5"/>
      <c r="C108" s="5"/>
      <c r="D108" s="23"/>
      <c r="E108" s="23"/>
      <c r="F108" s="5"/>
      <c r="G108" s="40"/>
      <c r="H108" s="40"/>
      <c r="I108" s="5"/>
      <c r="J108" s="40"/>
      <c r="K108" s="40"/>
      <c r="M108" s="161"/>
      <c r="O108" s="161"/>
    </row>
  </sheetData>
  <printOptions horizontalCentered="1"/>
  <pageMargins left="0.70866141732283472" right="0.51181102362204722" top="0.55118110236220474" bottom="0.55118110236220474" header="0.31496062992125984" footer="0.31496062992125984"/>
  <pageSetup paperSize="9" orientation="portrait" verticalDpi="4294967293" r:id="rId1"/>
  <headerFooter>
    <oddHeader>&amp;LQUÍMICOS&amp;R"El Origen"</oddHeader>
    <oddFooter>&amp;R&amp;D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5" tint="0.39997558519241921"/>
  </sheetPr>
  <dimension ref="A1:R108"/>
  <sheetViews>
    <sheetView zoomScaleNormal="100" workbookViewId="0">
      <selection activeCell="M16" sqref="M16"/>
    </sheetView>
  </sheetViews>
  <sheetFormatPr baseColWidth="10" defaultColWidth="11.5703125" defaultRowHeight="19.899999999999999" customHeight="1" x14ac:dyDescent="0.35"/>
  <cols>
    <col min="1" max="1" width="5.85546875" style="5" customWidth="1"/>
    <col min="2" max="2" width="7.5703125" style="5" customWidth="1"/>
    <col min="3" max="3" width="55.7109375" style="5" customWidth="1"/>
    <col min="4" max="5" width="12.7109375" style="23" customWidth="1"/>
    <col min="6" max="6" width="2.7109375" style="5" customWidth="1"/>
    <col min="7" max="7" width="16.85546875" style="64" hidden="1" customWidth="1"/>
    <col min="8" max="8" width="14.28515625" style="64" hidden="1" customWidth="1"/>
    <col min="9" max="9" width="2.7109375" hidden="1" customWidth="1"/>
    <col min="10" max="10" width="16.85546875" style="64" hidden="1" customWidth="1"/>
    <col min="11" max="11" width="14.28515625" style="64" hidden="1" customWidth="1"/>
    <col min="12" max="12" width="2.7109375" hidden="1" customWidth="1"/>
    <col min="13" max="13" width="16.42578125" style="161" customWidth="1"/>
    <col min="14" max="14" width="2.7109375" customWidth="1"/>
    <col min="15" max="15" width="16.42578125" style="161" customWidth="1"/>
    <col min="16" max="16" width="2.7109375" customWidth="1"/>
    <col min="17" max="17" width="16.42578125" style="161" customWidth="1"/>
    <col min="18" max="18" width="2.7109375" customWidth="1"/>
    <col min="19" max="16384" width="11.5703125" style="5"/>
  </cols>
  <sheetData>
    <row r="1" spans="1:18" ht="19.899999999999999" customHeight="1" x14ac:dyDescent="0.35">
      <c r="C1" s="65" t="s">
        <v>209</v>
      </c>
      <c r="D1" s="35"/>
      <c r="E1" s="35"/>
      <c r="F1" s="1"/>
      <c r="G1" s="56" t="s">
        <v>181</v>
      </c>
      <c r="H1" s="56">
        <v>0.2</v>
      </c>
      <c r="I1" s="33"/>
      <c r="J1" s="61"/>
      <c r="K1" s="61"/>
      <c r="L1" s="33"/>
      <c r="M1" s="201">
        <v>45298</v>
      </c>
      <c r="N1" s="33"/>
      <c r="O1" s="201">
        <v>45274</v>
      </c>
      <c r="P1" s="33"/>
      <c r="Q1" s="201">
        <v>45268</v>
      </c>
      <c r="R1" s="33"/>
    </row>
    <row r="2" spans="1:18" ht="19.899999999999999" customHeight="1" thickBot="1" x14ac:dyDescent="0.4">
      <c r="A2" s="3"/>
      <c r="F2" s="1"/>
      <c r="G2" s="57" t="s">
        <v>39</v>
      </c>
      <c r="H2" s="57" t="s">
        <v>173</v>
      </c>
      <c r="I2" s="37"/>
      <c r="J2" s="57" t="s">
        <v>39</v>
      </c>
      <c r="K2" s="57" t="s">
        <v>173</v>
      </c>
      <c r="L2" s="37"/>
      <c r="M2" s="275" t="s">
        <v>502</v>
      </c>
      <c r="N2" s="37"/>
      <c r="O2" s="202" t="s">
        <v>497</v>
      </c>
      <c r="P2" s="37"/>
      <c r="Q2" s="202" t="s">
        <v>409</v>
      </c>
      <c r="R2" s="37"/>
    </row>
    <row r="3" spans="1:18" ht="19.899999999999999" customHeight="1" thickBot="1" x14ac:dyDescent="0.4">
      <c r="C3" s="47" t="s">
        <v>332</v>
      </c>
      <c r="D3" s="11"/>
      <c r="E3" s="12"/>
      <c r="F3" s="1"/>
      <c r="G3" s="58">
        <v>1</v>
      </c>
      <c r="H3" s="59">
        <v>1</v>
      </c>
      <c r="I3" s="38"/>
      <c r="J3" s="58">
        <v>2</v>
      </c>
      <c r="K3" s="59">
        <v>1.4</v>
      </c>
      <c r="L3" s="38"/>
      <c r="M3" s="231" t="s">
        <v>472</v>
      </c>
      <c r="N3" s="38"/>
      <c r="O3" s="231" t="s">
        <v>498</v>
      </c>
      <c r="P3" s="38"/>
      <c r="Q3" s="231" t="s">
        <v>446</v>
      </c>
      <c r="R3" s="38"/>
    </row>
    <row r="4" spans="1:18" ht="19.899999999999999" customHeight="1" x14ac:dyDescent="0.35">
      <c r="C4" s="88"/>
      <c r="D4" s="83"/>
      <c r="E4" s="84"/>
      <c r="G4" s="76"/>
      <c r="H4" s="76"/>
      <c r="I4" s="77"/>
      <c r="J4" s="76"/>
      <c r="K4" s="76"/>
      <c r="L4" s="77"/>
      <c r="N4" s="77"/>
      <c r="P4" s="77"/>
      <c r="R4" s="77"/>
    </row>
    <row r="5" spans="1:18" ht="19.899999999999999" customHeight="1" x14ac:dyDescent="0.35">
      <c r="C5" s="251" t="s">
        <v>462</v>
      </c>
      <c r="D5" s="32"/>
      <c r="E5" s="89"/>
      <c r="F5" s="1"/>
      <c r="G5" s="60">
        <f t="shared" ref="G5:G43" si="0">J5*$G$3</f>
        <v>0</v>
      </c>
      <c r="H5" s="60">
        <f t="shared" ref="H5:H43" si="1">K5*$H$3</f>
        <v>0</v>
      </c>
      <c r="I5" s="1"/>
      <c r="J5" s="60">
        <f t="shared" ref="J5:J43" si="2">M5*$J$3</f>
        <v>0</v>
      </c>
      <c r="K5" s="60">
        <f t="shared" ref="K5:K43" si="3">M5*$K$3</f>
        <v>0</v>
      </c>
      <c r="L5" s="33"/>
      <c r="M5" s="221"/>
      <c r="N5" s="33"/>
      <c r="O5" s="221"/>
      <c r="P5" s="33"/>
      <c r="Q5" s="221"/>
      <c r="R5" s="33"/>
    </row>
    <row r="6" spans="1:18" ht="19.899999999999999" customHeight="1" x14ac:dyDescent="0.35">
      <c r="C6" s="2" t="s">
        <v>99</v>
      </c>
      <c r="D6" s="32">
        <f t="shared" ref="D6:E16" si="4">MROUND(G6+4.7,10)</f>
        <v>2070</v>
      </c>
      <c r="E6" s="89">
        <f t="shared" si="4"/>
        <v>1450</v>
      </c>
      <c r="F6" s="1"/>
      <c r="G6" s="60">
        <f t="shared" si="0"/>
        <v>2066.1419999999998</v>
      </c>
      <c r="H6" s="60">
        <f t="shared" si="1"/>
        <v>1446.2993999999999</v>
      </c>
      <c r="I6" s="1"/>
      <c r="J6" s="60">
        <f t="shared" si="2"/>
        <v>2066.1419999999998</v>
      </c>
      <c r="K6" s="60">
        <f t="shared" si="3"/>
        <v>1446.2993999999999</v>
      </c>
      <c r="L6" s="33"/>
      <c r="M6" s="200">
        <f>Q6*1.3</f>
        <v>1033.0709999999999</v>
      </c>
      <c r="N6" s="33"/>
      <c r="O6" s="200">
        <v>1033.0709999999999</v>
      </c>
      <c r="P6" s="33"/>
      <c r="Q6" s="200">
        <v>794.67</v>
      </c>
      <c r="R6" s="33"/>
    </row>
    <row r="7" spans="1:18" ht="19.899999999999999" customHeight="1" x14ac:dyDescent="0.35">
      <c r="C7" s="2" t="s">
        <v>100</v>
      </c>
      <c r="D7" s="32">
        <f t="shared" si="4"/>
        <v>2970</v>
      </c>
      <c r="E7" s="89">
        <f t="shared" si="4"/>
        <v>2080</v>
      </c>
      <c r="F7" s="1"/>
      <c r="G7" s="60">
        <f t="shared" si="0"/>
        <v>2962.2840000000001</v>
      </c>
      <c r="H7" s="60">
        <f t="shared" si="1"/>
        <v>2073.5987999999998</v>
      </c>
      <c r="I7" s="1"/>
      <c r="J7" s="60">
        <f t="shared" si="2"/>
        <v>2962.2840000000001</v>
      </c>
      <c r="K7" s="60">
        <f t="shared" si="3"/>
        <v>2073.5987999999998</v>
      </c>
      <c r="L7" s="33"/>
      <c r="M7" s="200">
        <f t="shared" ref="M7:M36" si="5">Q7*1.3</f>
        <v>1481.1420000000001</v>
      </c>
      <c r="N7" s="33"/>
      <c r="O7" s="200">
        <v>1481.1420000000001</v>
      </c>
      <c r="P7" s="33"/>
      <c r="Q7" s="200">
        <v>1139.3399999999999</v>
      </c>
      <c r="R7" s="33"/>
    </row>
    <row r="8" spans="1:18" ht="19.899999999999999" customHeight="1" x14ac:dyDescent="0.35">
      <c r="C8" s="2" t="s">
        <v>460</v>
      </c>
      <c r="D8" s="32">
        <f t="shared" si="4"/>
        <v>4880</v>
      </c>
      <c r="E8" s="89">
        <f t="shared" si="4"/>
        <v>3420</v>
      </c>
      <c r="F8" s="1"/>
      <c r="G8" s="60">
        <f t="shared" si="0"/>
        <v>4880.1220000000003</v>
      </c>
      <c r="H8" s="60">
        <f t="shared" si="1"/>
        <v>3416.0853999999999</v>
      </c>
      <c r="I8" s="1"/>
      <c r="J8" s="60">
        <f t="shared" si="2"/>
        <v>4880.1220000000003</v>
      </c>
      <c r="K8" s="60">
        <f t="shared" si="3"/>
        <v>3416.0853999999999</v>
      </c>
      <c r="L8" s="33"/>
      <c r="M8" s="200">
        <f t="shared" si="5"/>
        <v>2440.0610000000001</v>
      </c>
      <c r="N8" s="33"/>
      <c r="O8" s="200">
        <v>2440.0610000000001</v>
      </c>
      <c r="P8" s="33"/>
      <c r="Q8" s="200">
        <v>1876.97</v>
      </c>
      <c r="R8" s="33"/>
    </row>
    <row r="9" spans="1:18" ht="19.899999999999999" customHeight="1" x14ac:dyDescent="0.35">
      <c r="C9" s="2" t="s">
        <v>102</v>
      </c>
      <c r="D9" s="32">
        <f t="shared" si="4"/>
        <v>8570</v>
      </c>
      <c r="E9" s="89">
        <f t="shared" si="4"/>
        <v>6000</v>
      </c>
      <c r="F9" s="1"/>
      <c r="G9" s="60">
        <f t="shared" si="0"/>
        <v>8562.7360000000008</v>
      </c>
      <c r="H9" s="60">
        <f t="shared" si="1"/>
        <v>5993.9152000000004</v>
      </c>
      <c r="I9" s="1"/>
      <c r="J9" s="60">
        <f t="shared" si="2"/>
        <v>8562.7360000000008</v>
      </c>
      <c r="K9" s="60">
        <f t="shared" si="3"/>
        <v>5993.9152000000004</v>
      </c>
      <c r="L9" s="33"/>
      <c r="M9" s="200">
        <f t="shared" si="5"/>
        <v>4281.3680000000004</v>
      </c>
      <c r="N9" s="33"/>
      <c r="O9" s="200">
        <v>4281.3680000000004</v>
      </c>
      <c r="P9" s="33"/>
      <c r="Q9" s="200">
        <v>3293.36</v>
      </c>
      <c r="R9" s="33"/>
    </row>
    <row r="10" spans="1:18" ht="19.899999999999999" customHeight="1" x14ac:dyDescent="0.35">
      <c r="C10" s="2" t="s">
        <v>461</v>
      </c>
      <c r="D10" s="32">
        <f t="shared" si="4"/>
        <v>15070</v>
      </c>
      <c r="E10" s="89">
        <f t="shared" si="4"/>
        <v>10550</v>
      </c>
      <c r="F10" s="1"/>
      <c r="G10" s="60">
        <f t="shared" si="0"/>
        <v>15070.276000000002</v>
      </c>
      <c r="H10" s="60">
        <f t="shared" si="1"/>
        <v>10549.1932</v>
      </c>
      <c r="I10" s="1"/>
      <c r="J10" s="60">
        <f t="shared" si="2"/>
        <v>15070.276000000002</v>
      </c>
      <c r="K10" s="60">
        <f t="shared" si="3"/>
        <v>10549.1932</v>
      </c>
      <c r="L10" s="33"/>
      <c r="M10" s="200">
        <f t="shared" si="5"/>
        <v>7535.1380000000008</v>
      </c>
      <c r="N10" s="33"/>
      <c r="O10" s="200">
        <v>7535.1380000000008</v>
      </c>
      <c r="P10" s="33"/>
      <c r="Q10" s="200">
        <v>5796.26</v>
      </c>
      <c r="R10" s="33"/>
    </row>
    <row r="11" spans="1:18" ht="19.899999999999999" customHeight="1" x14ac:dyDescent="0.35">
      <c r="C11" s="2" t="s">
        <v>465</v>
      </c>
      <c r="D11" s="32">
        <f t="shared" si="4"/>
        <v>1050</v>
      </c>
      <c r="E11" s="89">
        <f t="shared" si="4"/>
        <v>740</v>
      </c>
      <c r="F11" s="1"/>
      <c r="G11" s="60">
        <f t="shared" si="0"/>
        <v>1045.7720000000002</v>
      </c>
      <c r="H11" s="60">
        <f t="shared" si="1"/>
        <v>732.04040000000009</v>
      </c>
      <c r="I11" s="1"/>
      <c r="J11" s="60">
        <f t="shared" si="2"/>
        <v>1045.7720000000002</v>
      </c>
      <c r="K11" s="60">
        <f t="shared" si="3"/>
        <v>732.04040000000009</v>
      </c>
      <c r="L11" s="33"/>
      <c r="M11" s="200">
        <f t="shared" si="5"/>
        <v>522.88600000000008</v>
      </c>
      <c r="N11" s="33"/>
      <c r="O11" s="200">
        <v>522.88600000000008</v>
      </c>
      <c r="P11" s="33"/>
      <c r="Q11" s="200">
        <v>402.22</v>
      </c>
      <c r="R11" s="33"/>
    </row>
    <row r="12" spans="1:18" ht="19.899999999999999" customHeight="1" x14ac:dyDescent="0.35">
      <c r="C12" s="2" t="s">
        <v>466</v>
      </c>
      <c r="D12" s="32">
        <f t="shared" si="4"/>
        <v>2230</v>
      </c>
      <c r="E12" s="89">
        <f t="shared" si="4"/>
        <v>1560</v>
      </c>
      <c r="F12" s="1"/>
      <c r="G12" s="60">
        <f t="shared" si="0"/>
        <v>2221.8820000000001</v>
      </c>
      <c r="H12" s="60">
        <f t="shared" si="1"/>
        <v>1555.3173999999999</v>
      </c>
      <c r="I12" s="1"/>
      <c r="J12" s="60">
        <f t="shared" si="2"/>
        <v>2221.8820000000001</v>
      </c>
      <c r="K12" s="60">
        <f t="shared" si="3"/>
        <v>1555.3173999999999</v>
      </c>
      <c r="L12" s="33"/>
      <c r="M12" s="200">
        <f t="shared" si="5"/>
        <v>1110.941</v>
      </c>
      <c r="N12" s="33"/>
      <c r="O12" s="200">
        <v>1110.941</v>
      </c>
      <c r="P12" s="33"/>
      <c r="Q12" s="200">
        <v>854.57</v>
      </c>
      <c r="R12" s="33"/>
    </row>
    <row r="13" spans="1:18" ht="19.899999999999999" customHeight="1" x14ac:dyDescent="0.35">
      <c r="C13" s="2" t="s">
        <v>467</v>
      </c>
      <c r="D13" s="32">
        <f t="shared" si="4"/>
        <v>3380</v>
      </c>
      <c r="E13" s="89">
        <f t="shared" si="4"/>
        <v>2370</v>
      </c>
      <c r="F13" s="1"/>
      <c r="G13" s="60">
        <f t="shared" si="0"/>
        <v>3373.7599999999998</v>
      </c>
      <c r="H13" s="60">
        <f t="shared" si="1"/>
        <v>2361.6319999999996</v>
      </c>
      <c r="I13" s="1"/>
      <c r="J13" s="60">
        <f t="shared" si="2"/>
        <v>3373.7599999999998</v>
      </c>
      <c r="K13" s="60">
        <f t="shared" si="3"/>
        <v>2361.6319999999996</v>
      </c>
      <c r="L13" s="33"/>
      <c r="M13" s="200">
        <f t="shared" si="5"/>
        <v>1686.8799999999999</v>
      </c>
      <c r="N13" s="33"/>
      <c r="O13" s="200">
        <v>1686.8799999999999</v>
      </c>
      <c r="P13" s="33"/>
      <c r="Q13" s="200">
        <v>1297.5999999999999</v>
      </c>
      <c r="R13" s="33"/>
    </row>
    <row r="14" spans="1:18" ht="19.899999999999999" customHeight="1" x14ac:dyDescent="0.35">
      <c r="C14" s="2" t="s">
        <v>468</v>
      </c>
      <c r="D14" s="32">
        <f t="shared" si="4"/>
        <v>5980</v>
      </c>
      <c r="E14" s="89">
        <f t="shared" si="4"/>
        <v>4190</v>
      </c>
      <c r="F14" s="1"/>
      <c r="G14" s="60">
        <f t="shared" si="0"/>
        <v>5977.8420000000006</v>
      </c>
      <c r="H14" s="60">
        <f t="shared" si="1"/>
        <v>4184.4894000000004</v>
      </c>
      <c r="I14" s="1"/>
      <c r="J14" s="60">
        <f t="shared" si="2"/>
        <v>5977.8420000000006</v>
      </c>
      <c r="K14" s="60">
        <f t="shared" si="3"/>
        <v>4184.4894000000004</v>
      </c>
      <c r="L14" s="33"/>
      <c r="M14" s="200">
        <f t="shared" si="5"/>
        <v>2988.9210000000003</v>
      </c>
      <c r="N14" s="33"/>
      <c r="O14" s="200">
        <v>2988.9210000000003</v>
      </c>
      <c r="P14" s="33"/>
      <c r="Q14" s="200">
        <v>2299.17</v>
      </c>
      <c r="R14" s="33"/>
    </row>
    <row r="15" spans="1:18" ht="19.899999999999999" customHeight="1" x14ac:dyDescent="0.35">
      <c r="C15" s="2" t="s">
        <v>106</v>
      </c>
      <c r="D15" s="32">
        <f t="shared" si="4"/>
        <v>4410</v>
      </c>
      <c r="E15" s="89">
        <f t="shared" si="4"/>
        <v>3090</v>
      </c>
      <c r="F15" s="1"/>
      <c r="G15" s="60">
        <f t="shared" si="0"/>
        <v>4408.8720000000003</v>
      </c>
      <c r="H15" s="60">
        <f t="shared" si="1"/>
        <v>3086.2103999999999</v>
      </c>
      <c r="I15" s="1"/>
      <c r="J15" s="60">
        <f t="shared" si="2"/>
        <v>4408.8720000000003</v>
      </c>
      <c r="K15" s="60">
        <f t="shared" si="3"/>
        <v>3086.2103999999999</v>
      </c>
      <c r="L15" s="33"/>
      <c r="M15" s="200">
        <f t="shared" si="5"/>
        <v>2204.4360000000001</v>
      </c>
      <c r="N15" s="33"/>
      <c r="O15" s="200">
        <v>2204.4360000000001</v>
      </c>
      <c r="P15" s="33"/>
      <c r="Q15" s="200">
        <v>1695.72</v>
      </c>
      <c r="R15" s="33"/>
    </row>
    <row r="16" spans="1:18" ht="19.899999999999999" customHeight="1" x14ac:dyDescent="0.35">
      <c r="C16" s="2" t="s">
        <v>469</v>
      </c>
      <c r="D16" s="32">
        <f t="shared" si="4"/>
        <v>2650</v>
      </c>
      <c r="E16" s="89">
        <f t="shared" si="4"/>
        <v>1850</v>
      </c>
      <c r="F16" s="1"/>
      <c r="G16" s="60">
        <f t="shared" si="0"/>
        <v>2642</v>
      </c>
      <c r="H16" s="60">
        <f t="shared" si="1"/>
        <v>1849.3999999999999</v>
      </c>
      <c r="I16" s="1"/>
      <c r="J16" s="60">
        <f t="shared" si="2"/>
        <v>2642</v>
      </c>
      <c r="K16" s="60">
        <f t="shared" si="3"/>
        <v>1849.3999999999999</v>
      </c>
      <c r="L16" s="33"/>
      <c r="M16" s="276">
        <v>1321</v>
      </c>
      <c r="N16" s="33"/>
      <c r="O16" s="200">
        <v>1467.5049999999999</v>
      </c>
      <c r="P16" s="33"/>
      <c r="Q16" s="200">
        <v>1128.8499999999999</v>
      </c>
      <c r="R16" s="33"/>
    </row>
    <row r="17" spans="1:18" ht="9.9499999999999993" customHeight="1" x14ac:dyDescent="0.35">
      <c r="C17" s="2"/>
      <c r="D17" s="32"/>
      <c r="E17" s="89"/>
      <c r="F17" s="1"/>
      <c r="G17" s="60"/>
      <c r="H17" s="60"/>
      <c r="I17" s="1"/>
      <c r="J17" s="60"/>
      <c r="K17" s="60"/>
      <c r="L17" s="33"/>
      <c r="M17" s="268"/>
      <c r="O17" s="268"/>
      <c r="Q17" s="268"/>
      <c r="R17" s="33"/>
    </row>
    <row r="18" spans="1:18" ht="19.899999999999999" customHeight="1" x14ac:dyDescent="0.35">
      <c r="C18" s="251" t="s">
        <v>448</v>
      </c>
      <c r="D18" s="32"/>
      <c r="E18" s="89"/>
      <c r="F18" s="1"/>
      <c r="G18" s="60">
        <f t="shared" si="0"/>
        <v>0</v>
      </c>
      <c r="H18" s="60">
        <f t="shared" si="1"/>
        <v>0</v>
      </c>
      <c r="I18" s="1"/>
      <c r="J18" s="60">
        <f t="shared" si="2"/>
        <v>0</v>
      </c>
      <c r="K18" s="60">
        <f t="shared" si="3"/>
        <v>0</v>
      </c>
      <c r="L18" s="33"/>
      <c r="M18" s="268"/>
      <c r="O18" s="268"/>
      <c r="Q18" s="268"/>
      <c r="R18" s="33"/>
    </row>
    <row r="19" spans="1:18" ht="19.899999999999999" customHeight="1" x14ac:dyDescent="0.35">
      <c r="C19" s="2" t="s">
        <v>487</v>
      </c>
      <c r="D19" s="32">
        <f t="shared" ref="D19:E34" si="6">MROUND(G19+4.7,10)</f>
        <v>2020</v>
      </c>
      <c r="E19" s="89">
        <f t="shared" si="6"/>
        <v>1420</v>
      </c>
      <c r="F19" s="1"/>
      <c r="G19" s="60">
        <f t="shared" si="0"/>
        <v>2019.3940000000002</v>
      </c>
      <c r="H19" s="60">
        <f t="shared" si="1"/>
        <v>1413.5758000000001</v>
      </c>
      <c r="I19" s="1"/>
      <c r="J19" s="60">
        <f t="shared" si="2"/>
        <v>2019.3940000000002</v>
      </c>
      <c r="K19" s="60">
        <f t="shared" si="3"/>
        <v>1413.5758000000001</v>
      </c>
      <c r="L19" s="33"/>
      <c r="M19" s="200">
        <f t="shared" si="5"/>
        <v>1009.6970000000001</v>
      </c>
      <c r="N19" s="33"/>
      <c r="O19" s="200">
        <v>1009.6970000000001</v>
      </c>
      <c r="P19" s="33"/>
      <c r="Q19" s="200">
        <v>776.69</v>
      </c>
      <c r="R19" s="33"/>
    </row>
    <row r="20" spans="1:18" ht="19.899999999999999" customHeight="1" x14ac:dyDescent="0.35">
      <c r="C20" s="2" t="s">
        <v>488</v>
      </c>
      <c r="D20" s="32">
        <f t="shared" si="6"/>
        <v>2830</v>
      </c>
      <c r="E20" s="89">
        <f t="shared" si="6"/>
        <v>1980</v>
      </c>
      <c r="F20" s="1"/>
      <c r="G20" s="60">
        <f t="shared" si="0"/>
        <v>2825.732</v>
      </c>
      <c r="H20" s="60">
        <f t="shared" si="1"/>
        <v>1978.0123999999998</v>
      </c>
      <c r="I20" s="1"/>
      <c r="J20" s="60">
        <f t="shared" si="2"/>
        <v>2825.732</v>
      </c>
      <c r="K20" s="60">
        <f t="shared" si="3"/>
        <v>1978.0123999999998</v>
      </c>
      <c r="L20" s="33"/>
      <c r="M20" s="200">
        <f t="shared" si="5"/>
        <v>1412.866</v>
      </c>
      <c r="N20" s="33"/>
      <c r="O20" s="200">
        <v>1412.866</v>
      </c>
      <c r="P20" s="33"/>
      <c r="Q20" s="200">
        <v>1086.82</v>
      </c>
      <c r="R20" s="33"/>
    </row>
    <row r="21" spans="1:18" ht="19.899999999999999" customHeight="1" x14ac:dyDescent="0.35">
      <c r="C21" s="2" t="s">
        <v>489</v>
      </c>
      <c r="D21" s="32">
        <f t="shared" si="6"/>
        <v>4670</v>
      </c>
      <c r="E21" s="89">
        <f t="shared" si="6"/>
        <v>3270</v>
      </c>
      <c r="F21" s="1"/>
      <c r="G21" s="60">
        <f t="shared" si="0"/>
        <v>4665.8040000000001</v>
      </c>
      <c r="H21" s="60">
        <f t="shared" si="1"/>
        <v>3266.0627999999997</v>
      </c>
      <c r="I21" s="1"/>
      <c r="J21" s="60">
        <f t="shared" si="2"/>
        <v>4665.8040000000001</v>
      </c>
      <c r="K21" s="60">
        <f t="shared" si="3"/>
        <v>3266.0627999999997</v>
      </c>
      <c r="L21" s="33"/>
      <c r="M21" s="200">
        <f t="shared" si="5"/>
        <v>2332.902</v>
      </c>
      <c r="N21" s="33"/>
      <c r="O21" s="200">
        <v>2332.902</v>
      </c>
      <c r="P21" s="33"/>
      <c r="Q21" s="200">
        <v>1794.54</v>
      </c>
      <c r="R21" s="33"/>
    </row>
    <row r="22" spans="1:18" ht="19.899999999999999" customHeight="1" x14ac:dyDescent="0.35">
      <c r="C22" s="2" t="s">
        <v>490</v>
      </c>
      <c r="D22" s="32">
        <f t="shared" si="6"/>
        <v>8210</v>
      </c>
      <c r="E22" s="89">
        <f t="shared" si="6"/>
        <v>5750</v>
      </c>
      <c r="F22" s="1"/>
      <c r="G22" s="60">
        <f t="shared" si="0"/>
        <v>8207.9140000000007</v>
      </c>
      <c r="H22" s="60">
        <f t="shared" si="1"/>
        <v>5745.5398000000005</v>
      </c>
      <c r="I22" s="1"/>
      <c r="J22" s="60">
        <f t="shared" si="2"/>
        <v>8207.9140000000007</v>
      </c>
      <c r="K22" s="60">
        <f t="shared" si="3"/>
        <v>5745.5398000000005</v>
      </c>
      <c r="L22" s="33"/>
      <c r="M22" s="200">
        <f t="shared" si="5"/>
        <v>4103.9570000000003</v>
      </c>
      <c r="N22" s="33"/>
      <c r="O22" s="200">
        <v>4103.9570000000003</v>
      </c>
      <c r="P22" s="33"/>
      <c r="Q22" s="200">
        <v>3156.89</v>
      </c>
      <c r="R22" s="33"/>
    </row>
    <row r="23" spans="1:18" ht="19.899999999999999" customHeight="1" x14ac:dyDescent="0.35">
      <c r="C23" s="2" t="s">
        <v>464</v>
      </c>
      <c r="D23" s="32">
        <f t="shared" si="6"/>
        <v>2940</v>
      </c>
      <c r="E23" s="89">
        <f t="shared" si="6"/>
        <v>2060</v>
      </c>
      <c r="G23" s="60">
        <f t="shared" si="0"/>
        <v>2935.0099999999998</v>
      </c>
      <c r="H23" s="60">
        <f t="shared" si="1"/>
        <v>2054.5069999999996</v>
      </c>
      <c r="I23" s="1"/>
      <c r="J23" s="60">
        <f t="shared" si="2"/>
        <v>2935.0099999999998</v>
      </c>
      <c r="K23" s="60">
        <f t="shared" si="3"/>
        <v>2054.5069999999996</v>
      </c>
      <c r="M23" s="200">
        <f t="shared" si="5"/>
        <v>1467.5049999999999</v>
      </c>
      <c r="O23" s="200">
        <v>1467.5049999999999</v>
      </c>
      <c r="Q23" s="200">
        <v>1128.8499999999999</v>
      </c>
    </row>
    <row r="24" spans="1:18" customFormat="1" ht="19.899999999999999" customHeight="1" x14ac:dyDescent="0.35">
      <c r="A24" s="5"/>
      <c r="B24" s="5"/>
      <c r="C24" s="251" t="s">
        <v>449</v>
      </c>
      <c r="D24" s="32"/>
      <c r="E24" s="89"/>
      <c r="F24" s="5"/>
      <c r="G24" s="60">
        <f t="shared" si="0"/>
        <v>0</v>
      </c>
      <c r="H24" s="60">
        <f t="shared" si="1"/>
        <v>0</v>
      </c>
      <c r="I24" s="1"/>
      <c r="J24" s="60">
        <f t="shared" si="2"/>
        <v>0</v>
      </c>
      <c r="K24" s="60">
        <f t="shared" si="3"/>
        <v>0</v>
      </c>
      <c r="M24" s="200">
        <f t="shared" si="5"/>
        <v>0</v>
      </c>
      <c r="O24" s="200">
        <v>0</v>
      </c>
      <c r="Q24" s="200"/>
    </row>
    <row r="25" spans="1:18" customFormat="1" ht="19.899999999999999" customHeight="1" x14ac:dyDescent="0.35">
      <c r="A25" s="5"/>
      <c r="B25" s="5"/>
      <c r="C25" s="2" t="s">
        <v>450</v>
      </c>
      <c r="D25" s="32">
        <f t="shared" si="6"/>
        <v>900</v>
      </c>
      <c r="E25" s="89">
        <f t="shared" si="6"/>
        <v>630</v>
      </c>
      <c r="F25" s="5"/>
      <c r="G25" s="60">
        <f t="shared" si="0"/>
        <v>895.75199999999995</v>
      </c>
      <c r="H25" s="60">
        <f t="shared" si="1"/>
        <v>627.02639999999997</v>
      </c>
      <c r="I25" s="1"/>
      <c r="J25" s="60">
        <f t="shared" si="2"/>
        <v>895.75199999999995</v>
      </c>
      <c r="K25" s="60">
        <f t="shared" si="3"/>
        <v>627.02639999999997</v>
      </c>
      <c r="M25" s="200">
        <f t="shared" si="5"/>
        <v>447.87599999999998</v>
      </c>
      <c r="O25" s="200">
        <v>447.87599999999998</v>
      </c>
      <c r="Q25" s="200">
        <v>344.52</v>
      </c>
    </row>
    <row r="26" spans="1:18" customFormat="1" ht="19.899999999999999" customHeight="1" x14ac:dyDescent="0.35">
      <c r="A26" s="5"/>
      <c r="B26" s="5"/>
      <c r="C26" s="2" t="s">
        <v>451</v>
      </c>
      <c r="D26" s="32">
        <f t="shared" si="6"/>
        <v>1540</v>
      </c>
      <c r="E26" s="89">
        <f t="shared" si="6"/>
        <v>1080</v>
      </c>
      <c r="F26" s="5"/>
      <c r="G26" s="60">
        <f t="shared" si="0"/>
        <v>1531.452</v>
      </c>
      <c r="H26" s="60">
        <f t="shared" si="1"/>
        <v>1072.0164</v>
      </c>
      <c r="I26" s="1"/>
      <c r="J26" s="60">
        <f t="shared" si="2"/>
        <v>1531.452</v>
      </c>
      <c r="K26" s="60">
        <f t="shared" si="3"/>
        <v>1072.0164</v>
      </c>
      <c r="M26" s="200">
        <f t="shared" si="5"/>
        <v>765.726</v>
      </c>
      <c r="O26" s="200">
        <v>765.726</v>
      </c>
      <c r="Q26" s="200">
        <v>589.02</v>
      </c>
    </row>
    <row r="27" spans="1:18" customFormat="1" ht="19.899999999999999" customHeight="1" x14ac:dyDescent="0.35">
      <c r="A27" s="5"/>
      <c r="B27" s="5"/>
      <c r="C27" s="2" t="s">
        <v>452</v>
      </c>
      <c r="D27" s="32">
        <f t="shared" si="6"/>
        <v>5510</v>
      </c>
      <c r="E27" s="89">
        <f t="shared" si="6"/>
        <v>3860</v>
      </c>
      <c r="F27" s="5"/>
      <c r="G27" s="60">
        <f t="shared" si="0"/>
        <v>5504.5640000000003</v>
      </c>
      <c r="H27" s="60">
        <f t="shared" si="1"/>
        <v>3853.1947999999998</v>
      </c>
      <c r="I27" s="1"/>
      <c r="J27" s="60">
        <f t="shared" si="2"/>
        <v>5504.5640000000003</v>
      </c>
      <c r="K27" s="60">
        <f t="shared" si="3"/>
        <v>3853.1947999999998</v>
      </c>
      <c r="M27" s="200">
        <f t="shared" si="5"/>
        <v>2752.2820000000002</v>
      </c>
      <c r="O27" s="200">
        <v>2752.2820000000002</v>
      </c>
      <c r="Q27" s="200">
        <v>2117.14</v>
      </c>
    </row>
    <row r="28" spans="1:18" customFormat="1" ht="19.899999999999999" customHeight="1" x14ac:dyDescent="0.35">
      <c r="A28" s="5"/>
      <c r="B28" s="5"/>
      <c r="C28" s="251" t="s">
        <v>453</v>
      </c>
      <c r="D28" s="32"/>
      <c r="E28" s="89"/>
      <c r="F28" s="5"/>
      <c r="G28" s="60">
        <f t="shared" si="0"/>
        <v>0</v>
      </c>
      <c r="H28" s="60">
        <f t="shared" si="1"/>
        <v>0</v>
      </c>
      <c r="I28" s="1"/>
      <c r="J28" s="60">
        <f t="shared" si="2"/>
        <v>0</v>
      </c>
      <c r="K28" s="60">
        <f t="shared" si="3"/>
        <v>0</v>
      </c>
      <c r="M28" s="200">
        <f t="shared" si="5"/>
        <v>0</v>
      </c>
      <c r="O28" s="200">
        <v>0</v>
      </c>
      <c r="Q28" s="200"/>
    </row>
    <row r="29" spans="1:18" customFormat="1" ht="19.899999999999999" customHeight="1" x14ac:dyDescent="0.35">
      <c r="A29" s="5"/>
      <c r="B29" s="5"/>
      <c r="C29" s="2" t="s">
        <v>454</v>
      </c>
      <c r="D29" s="32">
        <f t="shared" si="6"/>
        <v>1780</v>
      </c>
      <c r="E29" s="89">
        <f t="shared" si="6"/>
        <v>1250</v>
      </c>
      <c r="F29" s="5"/>
      <c r="G29" s="60">
        <f t="shared" si="0"/>
        <v>1775.124</v>
      </c>
      <c r="H29" s="60">
        <f t="shared" si="1"/>
        <v>1242.5868</v>
      </c>
      <c r="I29" s="1"/>
      <c r="J29" s="60">
        <f t="shared" si="2"/>
        <v>1775.124</v>
      </c>
      <c r="K29" s="60">
        <f t="shared" si="3"/>
        <v>1242.5868</v>
      </c>
      <c r="M29" s="200">
        <f t="shared" si="5"/>
        <v>887.56200000000001</v>
      </c>
      <c r="O29" s="200">
        <v>887.56200000000001</v>
      </c>
      <c r="Q29" s="200">
        <v>682.74</v>
      </c>
    </row>
    <row r="30" spans="1:18" customFormat="1" ht="19.899999999999999" customHeight="1" x14ac:dyDescent="0.35">
      <c r="A30" s="5"/>
      <c r="B30" s="5"/>
      <c r="C30" s="2" t="s">
        <v>455</v>
      </c>
      <c r="D30" s="32">
        <f t="shared" si="6"/>
        <v>3420</v>
      </c>
      <c r="E30" s="89">
        <f t="shared" si="6"/>
        <v>2400</v>
      </c>
      <c r="F30" s="5"/>
      <c r="G30" s="60">
        <f t="shared" si="0"/>
        <v>3419.9880000000003</v>
      </c>
      <c r="H30" s="60">
        <f t="shared" si="1"/>
        <v>2393.9915999999998</v>
      </c>
      <c r="I30" s="1"/>
      <c r="J30" s="60">
        <f t="shared" si="2"/>
        <v>3419.9880000000003</v>
      </c>
      <c r="K30" s="60">
        <f t="shared" si="3"/>
        <v>2393.9915999999998</v>
      </c>
      <c r="M30" s="200">
        <f t="shared" si="5"/>
        <v>1709.9940000000001</v>
      </c>
      <c r="O30" s="200">
        <v>1709.9940000000001</v>
      </c>
      <c r="Q30" s="200">
        <v>1315.38</v>
      </c>
    </row>
    <row r="31" spans="1:18" customFormat="1" ht="19.899999999999999" customHeight="1" x14ac:dyDescent="0.35">
      <c r="A31" s="5"/>
      <c r="B31" s="5"/>
      <c r="C31" s="2" t="s">
        <v>456</v>
      </c>
      <c r="D31" s="32">
        <f t="shared" si="6"/>
        <v>13320</v>
      </c>
      <c r="E31" s="89">
        <f t="shared" si="6"/>
        <v>9320</v>
      </c>
      <c r="F31" s="5"/>
      <c r="G31" s="60">
        <f t="shared" si="0"/>
        <v>13313.378000000001</v>
      </c>
      <c r="H31" s="60">
        <f t="shared" si="1"/>
        <v>9319.364599999999</v>
      </c>
      <c r="I31" s="1"/>
      <c r="J31" s="60">
        <f t="shared" si="2"/>
        <v>13313.378000000001</v>
      </c>
      <c r="K31" s="60">
        <f t="shared" si="3"/>
        <v>9319.364599999999</v>
      </c>
      <c r="M31" s="200">
        <f t="shared" si="5"/>
        <v>6656.6890000000003</v>
      </c>
      <c r="O31" s="200">
        <v>6656.6890000000003</v>
      </c>
      <c r="Q31" s="200">
        <v>5120.53</v>
      </c>
    </row>
    <row r="32" spans="1:18" customFormat="1" ht="19.899999999999999" customHeight="1" x14ac:dyDescent="0.35">
      <c r="A32" s="5"/>
      <c r="B32" s="5"/>
      <c r="C32" s="251" t="s">
        <v>486</v>
      </c>
      <c r="D32" s="32"/>
      <c r="E32" s="89"/>
      <c r="F32" s="5"/>
      <c r="G32" s="60">
        <f t="shared" si="0"/>
        <v>0</v>
      </c>
      <c r="H32" s="60">
        <f t="shared" si="1"/>
        <v>0</v>
      </c>
      <c r="I32" s="1"/>
      <c r="J32" s="60">
        <f t="shared" si="2"/>
        <v>0</v>
      </c>
      <c r="K32" s="60">
        <f t="shared" si="3"/>
        <v>0</v>
      </c>
      <c r="M32" s="200">
        <f t="shared" si="5"/>
        <v>0</v>
      </c>
      <c r="O32" s="200">
        <v>0</v>
      </c>
      <c r="Q32" s="200"/>
    </row>
    <row r="33" spans="1:18" customFormat="1" ht="19.899999999999999" customHeight="1" x14ac:dyDescent="0.35">
      <c r="A33" s="5"/>
      <c r="B33" s="5"/>
      <c r="C33" s="2" t="s">
        <v>457</v>
      </c>
      <c r="D33" s="32">
        <f t="shared" si="6"/>
        <v>1300</v>
      </c>
      <c r="E33" s="89">
        <f t="shared" si="6"/>
        <v>910</v>
      </c>
      <c r="F33" s="5"/>
      <c r="G33" s="60">
        <f t="shared" si="0"/>
        <v>1298.752</v>
      </c>
      <c r="H33" s="60">
        <f t="shared" si="1"/>
        <v>909.12639999999988</v>
      </c>
      <c r="I33" s="1"/>
      <c r="J33" s="60">
        <f t="shared" si="2"/>
        <v>1298.752</v>
      </c>
      <c r="K33" s="60">
        <f t="shared" si="3"/>
        <v>909.12639999999988</v>
      </c>
      <c r="M33" s="200">
        <f t="shared" si="5"/>
        <v>649.37599999999998</v>
      </c>
      <c r="O33" s="200">
        <v>649.37599999999998</v>
      </c>
      <c r="Q33" s="200">
        <v>499.52</v>
      </c>
    </row>
    <row r="34" spans="1:18" customFormat="1" ht="19.899999999999999" customHeight="1" x14ac:dyDescent="0.35">
      <c r="A34" s="5"/>
      <c r="B34" s="5"/>
      <c r="C34" s="2" t="s">
        <v>458</v>
      </c>
      <c r="D34" s="32">
        <f t="shared" si="6"/>
        <v>2750</v>
      </c>
      <c r="E34" s="89">
        <f t="shared" si="6"/>
        <v>1930</v>
      </c>
      <c r="F34" s="5"/>
      <c r="G34" s="60">
        <f t="shared" si="0"/>
        <v>2749.8380000000002</v>
      </c>
      <c r="H34" s="60">
        <f t="shared" si="1"/>
        <v>1924.8866</v>
      </c>
      <c r="I34" s="1"/>
      <c r="J34" s="60">
        <f t="shared" si="2"/>
        <v>2749.8380000000002</v>
      </c>
      <c r="K34" s="60">
        <f t="shared" si="3"/>
        <v>1924.8866</v>
      </c>
      <c r="M34" s="200">
        <f t="shared" si="5"/>
        <v>1374.9190000000001</v>
      </c>
      <c r="O34" s="200">
        <v>1374.9190000000001</v>
      </c>
      <c r="Q34" s="200">
        <v>1057.6300000000001</v>
      </c>
    </row>
    <row r="35" spans="1:18" customFormat="1" ht="19.899999999999999" customHeight="1" x14ac:dyDescent="0.35">
      <c r="A35" s="5"/>
      <c r="B35" s="5"/>
      <c r="C35" s="2" t="s">
        <v>459</v>
      </c>
      <c r="D35" s="32">
        <f>MROUND(G35+4.7,10)</f>
        <v>8110</v>
      </c>
      <c r="E35" s="89">
        <f>MROUND(H35+4.7,10)</f>
        <v>5680</v>
      </c>
      <c r="F35" s="5"/>
      <c r="G35" s="60">
        <f t="shared" si="0"/>
        <v>8106.0720000000001</v>
      </c>
      <c r="H35" s="60">
        <f t="shared" si="1"/>
        <v>5674.2503999999999</v>
      </c>
      <c r="I35" s="1"/>
      <c r="J35" s="60">
        <f t="shared" si="2"/>
        <v>8106.0720000000001</v>
      </c>
      <c r="K35" s="60">
        <f t="shared" si="3"/>
        <v>5674.2503999999999</v>
      </c>
      <c r="M35" s="200">
        <f t="shared" si="5"/>
        <v>4053.0360000000001</v>
      </c>
      <c r="O35" s="200">
        <v>4053.0360000000001</v>
      </c>
      <c r="Q35" s="200">
        <v>3117.72</v>
      </c>
    </row>
    <row r="36" spans="1:18" customFormat="1" ht="19.899999999999999" customHeight="1" x14ac:dyDescent="0.35">
      <c r="A36" s="5"/>
      <c r="B36" s="5"/>
      <c r="C36" s="251" t="s">
        <v>463</v>
      </c>
      <c r="D36" s="32">
        <f>MROUND(G36+4.7,10)</f>
        <v>20430</v>
      </c>
      <c r="E36" s="89">
        <f>MROUND(H36+4.7,10)</f>
        <v>14300</v>
      </c>
      <c r="F36" s="5"/>
      <c r="G36" s="60">
        <f t="shared" si="0"/>
        <v>20424.742000000002</v>
      </c>
      <c r="H36" s="60">
        <f t="shared" si="1"/>
        <v>14297.3194</v>
      </c>
      <c r="I36" s="1"/>
      <c r="J36" s="60">
        <f t="shared" si="2"/>
        <v>20424.742000000002</v>
      </c>
      <c r="K36" s="60">
        <f t="shared" si="3"/>
        <v>14297.3194</v>
      </c>
      <c r="M36" s="200">
        <f t="shared" si="5"/>
        <v>10212.371000000001</v>
      </c>
      <c r="O36" s="200">
        <v>10212.371000000001</v>
      </c>
      <c r="Q36" s="200">
        <v>7855.67</v>
      </c>
    </row>
    <row r="37" spans="1:18" customFormat="1" ht="9.9499999999999993" customHeight="1" x14ac:dyDescent="0.35">
      <c r="A37" s="5"/>
      <c r="B37" s="5"/>
      <c r="C37" s="251"/>
      <c r="D37" s="32"/>
      <c r="E37" s="89"/>
      <c r="F37" s="5"/>
      <c r="G37" s="60">
        <f t="shared" si="0"/>
        <v>0</v>
      </c>
      <c r="H37" s="60">
        <f t="shared" si="1"/>
        <v>0</v>
      </c>
      <c r="I37" s="1"/>
      <c r="J37" s="60">
        <f t="shared" si="2"/>
        <v>0</v>
      </c>
      <c r="K37" s="60">
        <f t="shared" si="3"/>
        <v>0</v>
      </c>
      <c r="M37" s="268"/>
      <c r="O37" s="268"/>
      <c r="Q37" s="268"/>
    </row>
    <row r="38" spans="1:18" ht="19.899999999999999" customHeight="1" x14ac:dyDescent="0.35">
      <c r="C38" s="2" t="s">
        <v>406</v>
      </c>
      <c r="D38" s="32">
        <f t="shared" ref="D38:E43" si="7">MROUND(G38+4.7,10)</f>
        <v>2360</v>
      </c>
      <c r="E38" s="89">
        <f t="shared" si="7"/>
        <v>1650</v>
      </c>
      <c r="F38" s="1"/>
      <c r="G38" s="60">
        <f t="shared" si="0"/>
        <v>2350.4</v>
      </c>
      <c r="H38" s="60">
        <f t="shared" si="1"/>
        <v>1645.28</v>
      </c>
      <c r="I38" s="1"/>
      <c r="J38" s="60">
        <f t="shared" si="2"/>
        <v>2350.4</v>
      </c>
      <c r="K38" s="60">
        <f t="shared" si="3"/>
        <v>1645.28</v>
      </c>
      <c r="L38" s="33"/>
      <c r="M38" s="200">
        <f>Q38*1.3</f>
        <v>1175.2</v>
      </c>
      <c r="N38" s="33"/>
      <c r="O38" s="200">
        <v>1175.2</v>
      </c>
      <c r="P38" s="33"/>
      <c r="Q38" s="200">
        <v>904</v>
      </c>
      <c r="R38" s="33"/>
    </row>
    <row r="39" spans="1:18" ht="19.899999999999999" customHeight="1" x14ac:dyDescent="0.35">
      <c r="C39" s="2" t="s">
        <v>405</v>
      </c>
      <c r="D39" s="32">
        <f t="shared" si="7"/>
        <v>4550</v>
      </c>
      <c r="E39" s="89">
        <f t="shared" si="7"/>
        <v>3190</v>
      </c>
      <c r="F39" s="1"/>
      <c r="G39" s="60">
        <f t="shared" si="0"/>
        <v>4550</v>
      </c>
      <c r="H39" s="60">
        <f t="shared" si="1"/>
        <v>3185</v>
      </c>
      <c r="I39" s="1"/>
      <c r="J39" s="60">
        <f t="shared" si="2"/>
        <v>4550</v>
      </c>
      <c r="K39" s="60">
        <f t="shared" si="3"/>
        <v>3185</v>
      </c>
      <c r="L39" s="33"/>
      <c r="M39" s="200">
        <f>Q39*1.3</f>
        <v>2275</v>
      </c>
      <c r="N39" s="33"/>
      <c r="O39" s="200">
        <v>2275</v>
      </c>
      <c r="P39" s="33"/>
      <c r="Q39" s="200">
        <v>1750</v>
      </c>
      <c r="R39" s="33"/>
    </row>
    <row r="40" spans="1:18" customFormat="1" ht="19.899999999999999" customHeight="1" x14ac:dyDescent="0.35">
      <c r="A40" s="5"/>
      <c r="B40" s="5"/>
      <c r="C40" s="2" t="s">
        <v>368</v>
      </c>
      <c r="D40" s="32">
        <f t="shared" si="7"/>
        <v>1700</v>
      </c>
      <c r="E40" s="89">
        <f t="shared" si="7"/>
        <v>1190</v>
      </c>
      <c r="F40" s="5"/>
      <c r="G40" s="60">
        <f t="shared" si="0"/>
        <v>1692.73</v>
      </c>
      <c r="H40" s="60">
        <f t="shared" si="1"/>
        <v>1184.9109999999998</v>
      </c>
      <c r="I40" s="1"/>
      <c r="J40" s="60">
        <f t="shared" si="2"/>
        <v>1692.73</v>
      </c>
      <c r="K40" s="60">
        <f t="shared" si="3"/>
        <v>1184.9109999999998</v>
      </c>
      <c r="M40" s="200">
        <f>Q40*1.45</f>
        <v>846.36500000000001</v>
      </c>
      <c r="O40" s="200">
        <v>846.36500000000001</v>
      </c>
      <c r="Q40" s="200">
        <v>583.70000000000005</v>
      </c>
    </row>
    <row r="41" spans="1:18" customFormat="1" ht="19.899999999999999" customHeight="1" x14ac:dyDescent="0.35">
      <c r="A41" s="5"/>
      <c r="B41" s="5"/>
      <c r="C41" s="2" t="s">
        <v>367</v>
      </c>
      <c r="D41" s="32">
        <f t="shared" si="7"/>
        <v>2690</v>
      </c>
      <c r="E41" s="89">
        <f t="shared" si="7"/>
        <v>1880</v>
      </c>
      <c r="F41" s="5"/>
      <c r="G41" s="60">
        <f t="shared" si="0"/>
        <v>2680.4700000000003</v>
      </c>
      <c r="H41" s="60">
        <f t="shared" si="1"/>
        <v>1876.329</v>
      </c>
      <c r="I41" s="1"/>
      <c r="J41" s="60">
        <f t="shared" si="2"/>
        <v>2680.4700000000003</v>
      </c>
      <c r="K41" s="60">
        <f t="shared" si="3"/>
        <v>1876.329</v>
      </c>
      <c r="M41" s="200">
        <f>Q41*1.45</f>
        <v>1340.2350000000001</v>
      </c>
      <c r="O41" s="200">
        <v>1340.2350000000001</v>
      </c>
      <c r="Q41" s="200">
        <v>924.30000000000007</v>
      </c>
    </row>
    <row r="42" spans="1:18" customFormat="1" ht="19.899999999999999" customHeight="1" x14ac:dyDescent="0.35">
      <c r="A42" s="5"/>
      <c r="B42" s="5"/>
      <c r="C42" s="2" t="s">
        <v>366</v>
      </c>
      <c r="D42" s="32">
        <f t="shared" si="7"/>
        <v>5050</v>
      </c>
      <c r="E42" s="89">
        <f t="shared" si="7"/>
        <v>3530</v>
      </c>
      <c r="F42" s="5"/>
      <c r="G42" s="60">
        <f t="shared" si="0"/>
        <v>5040.4900000000007</v>
      </c>
      <c r="H42" s="60">
        <f t="shared" si="1"/>
        <v>3528.3430000000003</v>
      </c>
      <c r="I42" s="1"/>
      <c r="J42" s="60">
        <f t="shared" si="2"/>
        <v>5040.4900000000007</v>
      </c>
      <c r="K42" s="60">
        <f t="shared" si="3"/>
        <v>3528.3430000000003</v>
      </c>
      <c r="M42" s="200">
        <f>Q42*1.45</f>
        <v>2520.2450000000003</v>
      </c>
      <c r="O42" s="200">
        <v>2520.2450000000003</v>
      </c>
      <c r="Q42" s="200">
        <v>1738.1000000000001</v>
      </c>
    </row>
    <row r="43" spans="1:18" customFormat="1" ht="19.899999999999999" customHeight="1" x14ac:dyDescent="0.35">
      <c r="A43" s="5"/>
      <c r="B43" s="5"/>
      <c r="C43" s="2" t="s">
        <v>365</v>
      </c>
      <c r="D43" s="32">
        <f t="shared" si="7"/>
        <v>5710</v>
      </c>
      <c r="E43" s="89">
        <f t="shared" si="7"/>
        <v>4000</v>
      </c>
      <c r="F43" s="5"/>
      <c r="G43" s="60">
        <f t="shared" si="0"/>
        <v>5707.78</v>
      </c>
      <c r="H43" s="60">
        <f t="shared" si="1"/>
        <v>3995.4459999999995</v>
      </c>
      <c r="I43" s="1"/>
      <c r="J43" s="60">
        <f t="shared" si="2"/>
        <v>5707.78</v>
      </c>
      <c r="K43" s="60">
        <f t="shared" si="3"/>
        <v>3995.4459999999995</v>
      </c>
      <c r="M43" s="200">
        <f>Q43*1.45</f>
        <v>2853.89</v>
      </c>
      <c r="O43" s="200">
        <v>2853.89</v>
      </c>
      <c r="Q43" s="200">
        <v>1968.2</v>
      </c>
    </row>
    <row r="44" spans="1:18" customFormat="1" ht="19.899999999999999" customHeight="1" x14ac:dyDescent="0.35">
      <c r="A44" s="5"/>
      <c r="B44" s="5"/>
      <c r="C44" s="5"/>
      <c r="D44" s="23"/>
      <c r="E44" s="23"/>
      <c r="F44" s="5"/>
      <c r="G44" s="40"/>
      <c r="H44" s="40"/>
      <c r="I44" s="5"/>
      <c r="J44" s="40"/>
      <c r="K44" s="40"/>
      <c r="M44" s="161"/>
      <c r="O44" s="161"/>
      <c r="Q44" s="161"/>
    </row>
    <row r="45" spans="1:18" customFormat="1" ht="19.899999999999999" customHeight="1" x14ac:dyDescent="0.35">
      <c r="A45" s="5"/>
      <c r="B45" s="5"/>
      <c r="C45" s="5"/>
      <c r="D45" s="23"/>
      <c r="E45" s="23"/>
      <c r="F45" s="5"/>
      <c r="G45" s="40"/>
      <c r="H45" s="40"/>
      <c r="I45" s="5"/>
      <c r="J45" s="40"/>
      <c r="K45" s="40"/>
      <c r="M45" s="161"/>
      <c r="O45" s="161"/>
      <c r="Q45" s="161"/>
    </row>
    <row r="46" spans="1:18" customFormat="1" ht="19.899999999999999" customHeight="1" x14ac:dyDescent="0.35">
      <c r="A46" s="5"/>
      <c r="B46" s="5"/>
      <c r="C46" s="5"/>
      <c r="D46" s="23"/>
      <c r="E46" s="23"/>
      <c r="F46" s="5"/>
      <c r="G46" s="40"/>
      <c r="H46" s="40"/>
      <c r="I46" s="5"/>
      <c r="J46" s="40"/>
      <c r="K46" s="40"/>
      <c r="M46" s="161"/>
      <c r="O46" s="161"/>
      <c r="Q46" s="161"/>
    </row>
    <row r="47" spans="1:18" customFormat="1" ht="19.899999999999999" customHeight="1" x14ac:dyDescent="0.35">
      <c r="A47" s="5"/>
      <c r="B47" s="5"/>
      <c r="C47" s="5"/>
      <c r="D47" s="23"/>
      <c r="E47" s="23"/>
      <c r="F47" s="5"/>
      <c r="G47" s="40"/>
      <c r="H47" s="40"/>
      <c r="I47" s="5"/>
      <c r="J47" s="40"/>
      <c r="K47" s="40"/>
      <c r="M47" s="161"/>
      <c r="O47" s="161"/>
      <c r="Q47" s="161"/>
    </row>
    <row r="48" spans="1:18" customFormat="1" ht="19.899999999999999" customHeight="1" x14ac:dyDescent="0.35">
      <c r="A48" s="5"/>
      <c r="B48" s="5"/>
      <c r="C48" s="5"/>
      <c r="D48" s="23"/>
      <c r="E48" s="23"/>
      <c r="F48" s="5"/>
      <c r="G48" s="40"/>
      <c r="H48" s="40"/>
      <c r="I48" s="5"/>
      <c r="J48" s="40"/>
      <c r="K48" s="40"/>
      <c r="M48" s="161"/>
      <c r="O48" s="161"/>
      <c r="Q48" s="161"/>
    </row>
    <row r="49" spans="1:17" customFormat="1" ht="19.899999999999999" customHeight="1" x14ac:dyDescent="0.35">
      <c r="A49" s="5"/>
      <c r="B49" s="5"/>
      <c r="C49" s="5"/>
      <c r="D49" s="23"/>
      <c r="E49" s="23"/>
      <c r="F49" s="5"/>
      <c r="G49" s="40"/>
      <c r="H49" s="40"/>
      <c r="I49" s="5"/>
      <c r="J49" s="40"/>
      <c r="K49" s="40"/>
      <c r="M49" s="161"/>
      <c r="O49" s="161"/>
      <c r="Q49" s="161"/>
    </row>
    <row r="50" spans="1:17" customFormat="1" ht="19.899999999999999" customHeight="1" x14ac:dyDescent="0.35">
      <c r="A50" s="5"/>
      <c r="B50" s="5"/>
      <c r="C50" s="5"/>
      <c r="D50" s="23"/>
      <c r="E50" s="23"/>
      <c r="F50" s="5"/>
      <c r="G50" s="40"/>
      <c r="H50" s="40"/>
      <c r="I50" s="5"/>
      <c r="J50" s="40"/>
      <c r="K50" s="40"/>
      <c r="M50" s="161"/>
      <c r="O50" s="161"/>
      <c r="Q50" s="161"/>
    </row>
    <row r="51" spans="1:17" customFormat="1" ht="19.899999999999999" customHeight="1" x14ac:dyDescent="0.35">
      <c r="A51" s="5"/>
      <c r="B51" s="5"/>
      <c r="C51" s="5"/>
      <c r="D51" s="23"/>
      <c r="E51" s="23"/>
      <c r="F51" s="5"/>
      <c r="G51" s="40"/>
      <c r="H51" s="40"/>
      <c r="I51" s="5"/>
      <c r="J51" s="40"/>
      <c r="K51" s="40"/>
      <c r="M51" s="161"/>
      <c r="O51" s="161"/>
      <c r="Q51" s="161"/>
    </row>
    <row r="52" spans="1:17" customFormat="1" ht="19.899999999999999" customHeight="1" x14ac:dyDescent="0.35">
      <c r="A52" s="5"/>
      <c r="B52" s="5"/>
      <c r="C52" s="5"/>
      <c r="D52" s="23"/>
      <c r="E52" s="23"/>
      <c r="F52" s="5"/>
      <c r="G52" s="40"/>
      <c r="H52" s="40"/>
      <c r="I52" s="5"/>
      <c r="J52" s="40"/>
      <c r="K52" s="40"/>
      <c r="M52" s="161"/>
      <c r="O52" s="161"/>
      <c r="Q52" s="161"/>
    </row>
    <row r="53" spans="1:17" customFormat="1" ht="19.899999999999999" customHeight="1" x14ac:dyDescent="0.35">
      <c r="A53" s="5"/>
      <c r="B53" s="5"/>
      <c r="C53" s="5"/>
      <c r="D53" s="23"/>
      <c r="E53" s="23"/>
      <c r="F53" s="5"/>
      <c r="G53" s="40"/>
      <c r="H53" s="40"/>
      <c r="I53" s="5"/>
      <c r="J53" s="40"/>
      <c r="K53" s="40"/>
      <c r="M53" s="161"/>
      <c r="O53" s="161"/>
      <c r="Q53" s="161"/>
    </row>
    <row r="54" spans="1:17" customFormat="1" ht="19.899999999999999" customHeight="1" x14ac:dyDescent="0.35">
      <c r="A54" s="5"/>
      <c r="B54" s="5"/>
      <c r="C54" s="5"/>
      <c r="D54" s="23"/>
      <c r="E54" s="23"/>
      <c r="F54" s="5"/>
      <c r="G54" s="40"/>
      <c r="H54" s="40"/>
      <c r="I54" s="5"/>
      <c r="J54" s="40"/>
      <c r="K54" s="40"/>
      <c r="M54" s="161"/>
      <c r="O54" s="161"/>
      <c r="Q54" s="161"/>
    </row>
    <row r="55" spans="1:17" customFormat="1" ht="19.899999999999999" customHeight="1" x14ac:dyDescent="0.35">
      <c r="A55" s="5"/>
      <c r="B55" s="5"/>
      <c r="C55" s="5"/>
      <c r="D55" s="23"/>
      <c r="E55" s="23"/>
      <c r="F55" s="5"/>
      <c r="G55" s="40"/>
      <c r="H55" s="40"/>
      <c r="I55" s="5"/>
      <c r="J55" s="40"/>
      <c r="K55" s="40"/>
      <c r="M55" s="161"/>
      <c r="O55" s="161"/>
      <c r="Q55" s="161"/>
    </row>
    <row r="56" spans="1:17" customFormat="1" ht="19.899999999999999" customHeight="1" x14ac:dyDescent="0.35">
      <c r="A56" s="5"/>
      <c r="B56" s="5"/>
      <c r="C56" s="5"/>
      <c r="D56" s="23"/>
      <c r="E56" s="23"/>
      <c r="F56" s="5"/>
      <c r="G56" s="40"/>
      <c r="H56" s="40"/>
      <c r="I56" s="5"/>
      <c r="J56" s="40"/>
      <c r="K56" s="40"/>
      <c r="M56" s="161"/>
      <c r="O56" s="161"/>
      <c r="Q56" s="161"/>
    </row>
    <row r="57" spans="1:17" customFormat="1" ht="19.899999999999999" customHeight="1" x14ac:dyDescent="0.35">
      <c r="A57" s="5"/>
      <c r="B57" s="5"/>
      <c r="C57" s="5"/>
      <c r="D57" s="23"/>
      <c r="E57" s="23"/>
      <c r="F57" s="5"/>
      <c r="G57" s="40"/>
      <c r="H57" s="40"/>
      <c r="I57" s="5"/>
      <c r="J57" s="40"/>
      <c r="K57" s="40"/>
      <c r="M57" s="161"/>
      <c r="O57" s="161"/>
      <c r="Q57" s="161"/>
    </row>
    <row r="58" spans="1:17" customFormat="1" ht="19.899999999999999" customHeight="1" x14ac:dyDescent="0.35">
      <c r="A58" s="5"/>
      <c r="B58" s="5"/>
      <c r="C58" s="5"/>
      <c r="D58" s="23"/>
      <c r="E58" s="23"/>
      <c r="F58" s="5"/>
      <c r="G58" s="40"/>
      <c r="H58" s="40"/>
      <c r="I58" s="5"/>
      <c r="J58" s="40"/>
      <c r="K58" s="40"/>
      <c r="M58" s="161"/>
      <c r="O58" s="161"/>
      <c r="Q58" s="161"/>
    </row>
    <row r="59" spans="1:17" customFormat="1" ht="19.899999999999999" customHeight="1" x14ac:dyDescent="0.35">
      <c r="A59" s="5"/>
      <c r="B59" s="5"/>
      <c r="C59" s="5"/>
      <c r="D59" s="23"/>
      <c r="E59" s="23"/>
      <c r="F59" s="5"/>
      <c r="G59" s="40"/>
      <c r="H59" s="40"/>
      <c r="I59" s="5"/>
      <c r="J59" s="40"/>
      <c r="K59" s="40"/>
      <c r="M59" s="161"/>
      <c r="O59" s="161"/>
      <c r="Q59" s="161"/>
    </row>
    <row r="60" spans="1:17" customFormat="1" ht="19.899999999999999" customHeight="1" x14ac:dyDescent="0.35">
      <c r="A60" s="5"/>
      <c r="B60" s="5"/>
      <c r="C60" s="5"/>
      <c r="D60" s="23"/>
      <c r="E60" s="23"/>
      <c r="F60" s="5"/>
      <c r="G60" s="40"/>
      <c r="H60" s="40"/>
      <c r="I60" s="5"/>
      <c r="J60" s="40"/>
      <c r="K60" s="40"/>
      <c r="M60" s="161"/>
      <c r="O60" s="161"/>
      <c r="Q60" s="161"/>
    </row>
    <row r="61" spans="1:17" customFormat="1" ht="19.899999999999999" customHeight="1" x14ac:dyDescent="0.35">
      <c r="A61" s="5"/>
      <c r="B61" s="5"/>
      <c r="C61" s="5"/>
      <c r="D61" s="23"/>
      <c r="E61" s="23"/>
      <c r="F61" s="5"/>
      <c r="G61" s="40"/>
      <c r="H61" s="40"/>
      <c r="I61" s="5"/>
      <c r="J61" s="40"/>
      <c r="K61" s="40"/>
      <c r="M61" s="161"/>
      <c r="O61" s="161"/>
      <c r="Q61" s="161"/>
    </row>
    <row r="62" spans="1:17" customFormat="1" ht="19.899999999999999" customHeight="1" x14ac:dyDescent="0.35">
      <c r="A62" s="5"/>
      <c r="B62" s="5"/>
      <c r="C62" s="5"/>
      <c r="D62" s="23"/>
      <c r="E62" s="23"/>
      <c r="F62" s="5"/>
      <c r="G62" s="40"/>
      <c r="H62" s="40"/>
      <c r="I62" s="5"/>
      <c r="J62" s="40"/>
      <c r="K62" s="40"/>
      <c r="M62" s="161"/>
      <c r="O62" s="161"/>
      <c r="Q62" s="161"/>
    </row>
    <row r="63" spans="1:17" customFormat="1" ht="19.899999999999999" customHeight="1" x14ac:dyDescent="0.35">
      <c r="A63" s="5"/>
      <c r="B63" s="5"/>
      <c r="C63" s="5"/>
      <c r="D63" s="23"/>
      <c r="E63" s="23"/>
      <c r="F63" s="5"/>
      <c r="G63" s="40"/>
      <c r="H63" s="40"/>
      <c r="I63" s="5"/>
      <c r="J63" s="40"/>
      <c r="K63" s="40"/>
      <c r="M63" s="161"/>
      <c r="O63" s="161"/>
      <c r="Q63" s="161"/>
    </row>
    <row r="64" spans="1:17" customFormat="1" ht="19.899999999999999" customHeight="1" x14ac:dyDescent="0.35">
      <c r="A64" s="5"/>
      <c r="B64" s="5"/>
      <c r="C64" s="5"/>
      <c r="D64" s="23"/>
      <c r="E64" s="23"/>
      <c r="F64" s="5"/>
      <c r="G64" s="40"/>
      <c r="H64" s="40"/>
      <c r="I64" s="5"/>
      <c r="J64" s="40"/>
      <c r="K64" s="40"/>
      <c r="M64" s="161"/>
      <c r="O64" s="161"/>
      <c r="Q64" s="161"/>
    </row>
    <row r="65" spans="1:17" customFormat="1" ht="19.899999999999999" customHeight="1" x14ac:dyDescent="0.35">
      <c r="A65" s="5"/>
      <c r="B65" s="5"/>
      <c r="C65" s="5"/>
      <c r="D65" s="23"/>
      <c r="E65" s="23"/>
      <c r="F65" s="5"/>
      <c r="G65" s="40"/>
      <c r="H65" s="40"/>
      <c r="I65" s="5"/>
      <c r="J65" s="40"/>
      <c r="K65" s="40"/>
      <c r="M65" s="161"/>
      <c r="O65" s="161"/>
      <c r="Q65" s="161"/>
    </row>
    <row r="66" spans="1:17" customFormat="1" ht="19.899999999999999" customHeight="1" x14ac:dyDescent="0.35">
      <c r="A66" s="5"/>
      <c r="B66" s="5"/>
      <c r="C66" s="5"/>
      <c r="D66" s="23"/>
      <c r="E66" s="23"/>
      <c r="F66" s="5"/>
      <c r="G66" s="40"/>
      <c r="H66" s="40"/>
      <c r="I66" s="5"/>
      <c r="J66" s="40"/>
      <c r="K66" s="40"/>
      <c r="M66" s="161"/>
      <c r="O66" s="161"/>
      <c r="Q66" s="161"/>
    </row>
    <row r="67" spans="1:17" customFormat="1" ht="19.899999999999999" customHeight="1" x14ac:dyDescent="0.35">
      <c r="A67" s="5"/>
      <c r="B67" s="5"/>
      <c r="C67" s="5"/>
      <c r="D67" s="23"/>
      <c r="E67" s="23"/>
      <c r="F67" s="5"/>
      <c r="G67" s="40"/>
      <c r="H67" s="40"/>
      <c r="I67" s="5"/>
      <c r="J67" s="40"/>
      <c r="K67" s="40"/>
      <c r="M67" s="161"/>
      <c r="O67" s="161"/>
      <c r="Q67" s="161"/>
    </row>
    <row r="68" spans="1:17" customFormat="1" ht="19.899999999999999" customHeight="1" x14ac:dyDescent="0.35">
      <c r="A68" s="5"/>
      <c r="B68" s="5"/>
      <c r="C68" s="5"/>
      <c r="D68" s="23"/>
      <c r="E68" s="23"/>
      <c r="F68" s="5"/>
      <c r="G68" s="40"/>
      <c r="H68" s="40"/>
      <c r="I68" s="5"/>
      <c r="J68" s="40"/>
      <c r="K68" s="40"/>
      <c r="M68" s="161"/>
      <c r="O68" s="161"/>
      <c r="Q68" s="161"/>
    </row>
    <row r="69" spans="1:17" customFormat="1" ht="19.899999999999999" customHeight="1" x14ac:dyDescent="0.35">
      <c r="A69" s="5"/>
      <c r="B69" s="5"/>
      <c r="C69" s="5"/>
      <c r="D69" s="23"/>
      <c r="E69" s="23"/>
      <c r="F69" s="5"/>
      <c r="G69" s="40"/>
      <c r="H69" s="40"/>
      <c r="I69" s="5"/>
      <c r="J69" s="40"/>
      <c r="K69" s="40"/>
      <c r="M69" s="161"/>
      <c r="O69" s="161"/>
      <c r="Q69" s="161"/>
    </row>
    <row r="70" spans="1:17" customFormat="1" ht="19.899999999999999" customHeight="1" x14ac:dyDescent="0.35">
      <c r="A70" s="5"/>
      <c r="B70" s="5"/>
      <c r="C70" s="5"/>
      <c r="D70" s="23"/>
      <c r="E70" s="23"/>
      <c r="F70" s="5"/>
      <c r="G70" s="40"/>
      <c r="H70" s="40"/>
      <c r="I70" s="5"/>
      <c r="J70" s="40"/>
      <c r="K70" s="40"/>
      <c r="M70" s="161"/>
      <c r="O70" s="161"/>
      <c r="Q70" s="161"/>
    </row>
    <row r="71" spans="1:17" customFormat="1" ht="19.899999999999999" customHeight="1" x14ac:dyDescent="0.35">
      <c r="A71" s="5"/>
      <c r="B71" s="5"/>
      <c r="C71" s="5"/>
      <c r="D71" s="23"/>
      <c r="E71" s="23"/>
      <c r="F71" s="5"/>
      <c r="G71" s="40"/>
      <c r="H71" s="40"/>
      <c r="I71" s="5"/>
      <c r="J71" s="40"/>
      <c r="K71" s="40"/>
      <c r="M71" s="161"/>
      <c r="O71" s="161"/>
      <c r="Q71" s="161"/>
    </row>
    <row r="72" spans="1:17" customFormat="1" ht="19.899999999999999" customHeight="1" x14ac:dyDescent="0.35">
      <c r="A72" s="5"/>
      <c r="B72" s="5"/>
      <c r="C72" s="5"/>
      <c r="D72" s="23"/>
      <c r="E72" s="23"/>
      <c r="F72" s="5"/>
      <c r="G72" s="40"/>
      <c r="H72" s="40"/>
      <c r="I72" s="5"/>
      <c r="J72" s="40"/>
      <c r="K72" s="40"/>
      <c r="M72" s="161"/>
      <c r="O72" s="161"/>
      <c r="Q72" s="161"/>
    </row>
    <row r="73" spans="1:17" customFormat="1" ht="19.899999999999999" customHeight="1" x14ac:dyDescent="0.35">
      <c r="A73" s="5"/>
      <c r="B73" s="5"/>
      <c r="C73" s="5"/>
      <c r="D73" s="23"/>
      <c r="E73" s="23"/>
      <c r="F73" s="5"/>
      <c r="G73" s="40"/>
      <c r="H73" s="40"/>
      <c r="I73" s="5"/>
      <c r="J73" s="40"/>
      <c r="K73" s="40"/>
      <c r="M73" s="161"/>
      <c r="O73" s="161"/>
      <c r="Q73" s="161"/>
    </row>
    <row r="74" spans="1:17" customFormat="1" ht="19.899999999999999" customHeight="1" x14ac:dyDescent="0.35">
      <c r="A74" s="5"/>
      <c r="B74" s="5"/>
      <c r="C74" s="5"/>
      <c r="D74" s="23"/>
      <c r="E74" s="23"/>
      <c r="F74" s="5"/>
      <c r="G74" s="40"/>
      <c r="H74" s="40"/>
      <c r="I74" s="5"/>
      <c r="J74" s="40"/>
      <c r="K74" s="40"/>
      <c r="M74" s="161"/>
      <c r="O74" s="161"/>
      <c r="Q74" s="161"/>
    </row>
    <row r="75" spans="1:17" customFormat="1" ht="19.899999999999999" customHeight="1" x14ac:dyDescent="0.35">
      <c r="A75" s="5"/>
      <c r="B75" s="5"/>
      <c r="C75" s="5"/>
      <c r="D75" s="23"/>
      <c r="E75" s="23"/>
      <c r="F75" s="5"/>
      <c r="G75" s="40"/>
      <c r="H75" s="40"/>
      <c r="I75" s="5"/>
      <c r="J75" s="40"/>
      <c r="K75" s="40"/>
      <c r="M75" s="161"/>
      <c r="O75" s="161"/>
      <c r="Q75" s="161"/>
    </row>
    <row r="76" spans="1:17" customFormat="1" ht="19.899999999999999" customHeight="1" x14ac:dyDescent="0.35">
      <c r="A76" s="5"/>
      <c r="B76" s="5"/>
      <c r="C76" s="5"/>
      <c r="D76" s="23"/>
      <c r="E76" s="23"/>
      <c r="F76" s="5"/>
      <c r="G76" s="40"/>
      <c r="H76" s="40"/>
      <c r="I76" s="5"/>
      <c r="J76" s="40"/>
      <c r="K76" s="40"/>
      <c r="M76" s="161"/>
      <c r="O76" s="161"/>
      <c r="Q76" s="161"/>
    </row>
    <row r="77" spans="1:17" customFormat="1" ht="19.899999999999999" customHeight="1" x14ac:dyDescent="0.35">
      <c r="A77" s="5"/>
      <c r="B77" s="5"/>
      <c r="C77" s="5"/>
      <c r="D77" s="23"/>
      <c r="E77" s="23"/>
      <c r="F77" s="5"/>
      <c r="G77" s="40"/>
      <c r="H77" s="40"/>
      <c r="I77" s="5"/>
      <c r="J77" s="40"/>
      <c r="K77" s="40"/>
      <c r="M77" s="161"/>
      <c r="O77" s="161"/>
      <c r="Q77" s="161"/>
    </row>
    <row r="78" spans="1:17" customFormat="1" ht="19.899999999999999" customHeight="1" x14ac:dyDescent="0.35">
      <c r="A78" s="5"/>
      <c r="B78" s="5"/>
      <c r="C78" s="5"/>
      <c r="D78" s="23"/>
      <c r="E78" s="23"/>
      <c r="F78" s="5"/>
      <c r="G78" s="40"/>
      <c r="H78" s="40"/>
      <c r="I78" s="5"/>
      <c r="J78" s="40"/>
      <c r="K78" s="40"/>
      <c r="M78" s="161"/>
      <c r="O78" s="161"/>
      <c r="Q78" s="161"/>
    </row>
    <row r="79" spans="1:17" customFormat="1" ht="19.899999999999999" customHeight="1" x14ac:dyDescent="0.35">
      <c r="A79" s="5"/>
      <c r="B79" s="5"/>
      <c r="C79" s="5"/>
      <c r="D79" s="23"/>
      <c r="E79" s="23"/>
      <c r="F79" s="5"/>
      <c r="G79" s="40"/>
      <c r="H79" s="40"/>
      <c r="I79" s="5"/>
      <c r="J79" s="40"/>
      <c r="K79" s="40"/>
      <c r="M79" s="161"/>
      <c r="O79" s="161"/>
      <c r="Q79" s="161"/>
    </row>
    <row r="80" spans="1:17" customFormat="1" ht="19.899999999999999" customHeight="1" x14ac:dyDescent="0.35">
      <c r="A80" s="5"/>
      <c r="B80" s="5"/>
      <c r="C80" s="5"/>
      <c r="D80" s="23"/>
      <c r="E80" s="23"/>
      <c r="F80" s="5"/>
      <c r="G80" s="40"/>
      <c r="H80" s="40"/>
      <c r="I80" s="5"/>
      <c r="J80" s="40"/>
      <c r="K80" s="40"/>
      <c r="M80" s="161"/>
      <c r="O80" s="161"/>
      <c r="Q80" s="161"/>
    </row>
    <row r="81" spans="1:17" customFormat="1" ht="19.899999999999999" customHeight="1" x14ac:dyDescent="0.35">
      <c r="A81" s="5"/>
      <c r="B81" s="5"/>
      <c r="C81" s="5"/>
      <c r="D81" s="23"/>
      <c r="E81" s="23"/>
      <c r="F81" s="5"/>
      <c r="G81" s="40"/>
      <c r="H81" s="40"/>
      <c r="I81" s="5"/>
      <c r="J81" s="40"/>
      <c r="K81" s="40"/>
      <c r="M81" s="161"/>
      <c r="O81" s="161"/>
      <c r="Q81" s="161"/>
    </row>
    <row r="82" spans="1:17" customFormat="1" ht="19.899999999999999" customHeight="1" x14ac:dyDescent="0.35">
      <c r="A82" s="5"/>
      <c r="B82" s="5"/>
      <c r="C82" s="5"/>
      <c r="D82" s="23"/>
      <c r="E82" s="23"/>
      <c r="F82" s="5"/>
      <c r="G82" s="40"/>
      <c r="H82" s="40"/>
      <c r="I82" s="5"/>
      <c r="J82" s="40"/>
      <c r="K82" s="40"/>
      <c r="M82" s="161"/>
      <c r="O82" s="161"/>
      <c r="Q82" s="161"/>
    </row>
    <row r="83" spans="1:17" customFormat="1" ht="19.899999999999999" customHeight="1" x14ac:dyDescent="0.35">
      <c r="A83" s="5"/>
      <c r="B83" s="5"/>
      <c r="C83" s="5"/>
      <c r="D83" s="23"/>
      <c r="E83" s="23"/>
      <c r="F83" s="5"/>
      <c r="G83" s="40"/>
      <c r="H83" s="40"/>
      <c r="I83" s="5"/>
      <c r="J83" s="40"/>
      <c r="K83" s="40"/>
      <c r="M83" s="161"/>
      <c r="O83" s="161"/>
      <c r="Q83" s="161"/>
    </row>
    <row r="84" spans="1:17" customFormat="1" ht="19.899999999999999" customHeight="1" x14ac:dyDescent="0.35">
      <c r="A84" s="5"/>
      <c r="B84" s="5"/>
      <c r="C84" s="5"/>
      <c r="D84" s="23"/>
      <c r="E84" s="23"/>
      <c r="F84" s="5"/>
      <c r="G84" s="40"/>
      <c r="H84" s="40"/>
      <c r="I84" s="5"/>
      <c r="J84" s="40"/>
      <c r="K84" s="40"/>
      <c r="M84" s="161"/>
      <c r="O84" s="161"/>
      <c r="Q84" s="161"/>
    </row>
    <row r="85" spans="1:17" customFormat="1" ht="19.899999999999999" customHeight="1" x14ac:dyDescent="0.35">
      <c r="A85" s="5"/>
      <c r="B85" s="5"/>
      <c r="C85" s="5"/>
      <c r="D85" s="23"/>
      <c r="E85" s="23"/>
      <c r="F85" s="5"/>
      <c r="G85" s="40"/>
      <c r="H85" s="40"/>
      <c r="I85" s="5"/>
      <c r="J85" s="40"/>
      <c r="K85" s="40"/>
      <c r="M85" s="161"/>
      <c r="O85" s="161"/>
      <c r="Q85" s="161"/>
    </row>
    <row r="86" spans="1:17" customFormat="1" ht="19.899999999999999" customHeight="1" x14ac:dyDescent="0.35">
      <c r="A86" s="5"/>
      <c r="B86" s="5"/>
      <c r="C86" s="5"/>
      <c r="D86" s="23"/>
      <c r="E86" s="23"/>
      <c r="F86" s="5"/>
      <c r="G86" s="40"/>
      <c r="H86" s="40"/>
      <c r="I86" s="5"/>
      <c r="J86" s="40"/>
      <c r="K86" s="40"/>
      <c r="M86" s="161"/>
      <c r="O86" s="161"/>
      <c r="Q86" s="161"/>
    </row>
    <row r="87" spans="1:17" customFormat="1" ht="19.899999999999999" customHeight="1" x14ac:dyDescent="0.35">
      <c r="A87" s="5"/>
      <c r="B87" s="5"/>
      <c r="C87" s="5"/>
      <c r="D87" s="23"/>
      <c r="E87" s="23"/>
      <c r="F87" s="5"/>
      <c r="G87" s="40"/>
      <c r="H87" s="40"/>
      <c r="I87" s="5"/>
      <c r="J87" s="40"/>
      <c r="K87" s="40"/>
      <c r="M87" s="161"/>
      <c r="O87" s="161"/>
      <c r="Q87" s="161"/>
    </row>
    <row r="88" spans="1:17" customFormat="1" ht="19.899999999999999" customHeight="1" x14ac:dyDescent="0.35">
      <c r="A88" s="5"/>
      <c r="B88" s="5"/>
      <c r="C88" s="5"/>
      <c r="D88" s="23"/>
      <c r="E88" s="23"/>
      <c r="F88" s="5"/>
      <c r="G88" s="40"/>
      <c r="H88" s="40"/>
      <c r="I88" s="5"/>
      <c r="J88" s="40"/>
      <c r="K88" s="40"/>
      <c r="M88" s="161"/>
      <c r="O88" s="161"/>
      <c r="Q88" s="161"/>
    </row>
    <row r="89" spans="1:17" customFormat="1" ht="19.899999999999999" customHeight="1" x14ac:dyDescent="0.35">
      <c r="A89" s="5"/>
      <c r="B89" s="5"/>
      <c r="C89" s="5"/>
      <c r="D89" s="23"/>
      <c r="E89" s="23"/>
      <c r="F89" s="5"/>
      <c r="G89" s="40"/>
      <c r="H89" s="40"/>
      <c r="I89" s="5"/>
      <c r="J89" s="40"/>
      <c r="K89" s="40"/>
      <c r="M89" s="161"/>
      <c r="O89" s="161"/>
      <c r="Q89" s="161"/>
    </row>
    <row r="90" spans="1:17" customFormat="1" ht="19.899999999999999" customHeight="1" x14ac:dyDescent="0.35">
      <c r="A90" s="5"/>
      <c r="B90" s="5"/>
      <c r="C90" s="5"/>
      <c r="D90" s="23"/>
      <c r="E90" s="23"/>
      <c r="F90" s="5"/>
      <c r="G90" s="40"/>
      <c r="H90" s="40"/>
      <c r="I90" s="5"/>
      <c r="J90" s="40"/>
      <c r="K90" s="40"/>
      <c r="M90" s="161"/>
      <c r="O90" s="161"/>
      <c r="Q90" s="161"/>
    </row>
    <row r="91" spans="1:17" customFormat="1" ht="19.899999999999999" customHeight="1" x14ac:dyDescent="0.35">
      <c r="A91" s="5"/>
      <c r="B91" s="5"/>
      <c r="C91" s="5"/>
      <c r="D91" s="23"/>
      <c r="E91" s="23"/>
      <c r="F91" s="5"/>
      <c r="G91" s="40"/>
      <c r="H91" s="40"/>
      <c r="I91" s="5"/>
      <c r="J91" s="40"/>
      <c r="K91" s="40"/>
      <c r="M91" s="161"/>
      <c r="O91" s="161"/>
      <c r="Q91" s="161"/>
    </row>
    <row r="92" spans="1:17" customFormat="1" ht="19.899999999999999" customHeight="1" x14ac:dyDescent="0.35">
      <c r="A92" s="5"/>
      <c r="B92" s="5"/>
      <c r="C92" s="5"/>
      <c r="D92" s="23"/>
      <c r="E92" s="23"/>
      <c r="F92" s="5"/>
      <c r="G92" s="40"/>
      <c r="H92" s="40"/>
      <c r="I92" s="5"/>
      <c r="J92" s="40"/>
      <c r="K92" s="40"/>
      <c r="M92" s="161"/>
      <c r="O92" s="161"/>
      <c r="Q92" s="161"/>
    </row>
    <row r="93" spans="1:17" customFormat="1" ht="19.899999999999999" customHeight="1" x14ac:dyDescent="0.35">
      <c r="A93" s="5"/>
      <c r="B93" s="5"/>
      <c r="C93" s="5"/>
      <c r="D93" s="23"/>
      <c r="E93" s="23"/>
      <c r="F93" s="5"/>
      <c r="G93" s="40"/>
      <c r="H93" s="40"/>
      <c r="I93" s="5"/>
      <c r="J93" s="40"/>
      <c r="K93" s="40"/>
      <c r="M93" s="161"/>
      <c r="O93" s="161"/>
      <c r="Q93" s="161"/>
    </row>
    <row r="94" spans="1:17" customFormat="1" ht="19.899999999999999" customHeight="1" x14ac:dyDescent="0.35">
      <c r="A94" s="5"/>
      <c r="B94" s="5"/>
      <c r="C94" s="5"/>
      <c r="D94" s="23"/>
      <c r="E94" s="23"/>
      <c r="F94" s="5"/>
      <c r="G94" s="40"/>
      <c r="H94" s="40"/>
      <c r="I94" s="5"/>
      <c r="J94" s="40"/>
      <c r="K94" s="40"/>
      <c r="M94" s="161"/>
      <c r="O94" s="161"/>
      <c r="Q94" s="161"/>
    </row>
    <row r="95" spans="1:17" customFormat="1" ht="19.899999999999999" customHeight="1" x14ac:dyDescent="0.35">
      <c r="A95" s="5"/>
      <c r="B95" s="5"/>
      <c r="C95" s="5"/>
      <c r="D95" s="23"/>
      <c r="E95" s="23"/>
      <c r="F95" s="5"/>
      <c r="G95" s="40"/>
      <c r="H95" s="40"/>
      <c r="I95" s="5"/>
      <c r="J95" s="40"/>
      <c r="K95" s="40"/>
      <c r="M95" s="161"/>
      <c r="O95" s="161"/>
      <c r="Q95" s="161"/>
    </row>
    <row r="96" spans="1:17" customFormat="1" ht="19.899999999999999" customHeight="1" x14ac:dyDescent="0.35">
      <c r="A96" s="5"/>
      <c r="B96" s="5"/>
      <c r="C96" s="5"/>
      <c r="D96" s="23"/>
      <c r="E96" s="23"/>
      <c r="F96" s="5"/>
      <c r="G96" s="40"/>
      <c r="H96" s="40"/>
      <c r="I96" s="5"/>
      <c r="J96" s="40"/>
      <c r="K96" s="40"/>
      <c r="M96" s="161"/>
      <c r="O96" s="161"/>
      <c r="Q96" s="161"/>
    </row>
    <row r="97" spans="1:17" customFormat="1" ht="19.899999999999999" customHeight="1" x14ac:dyDescent="0.35">
      <c r="A97" s="5"/>
      <c r="B97" s="5"/>
      <c r="C97" s="5"/>
      <c r="D97" s="23"/>
      <c r="E97" s="23"/>
      <c r="F97" s="5"/>
      <c r="G97" s="40"/>
      <c r="H97" s="40"/>
      <c r="I97" s="5"/>
      <c r="J97" s="40"/>
      <c r="K97" s="40"/>
      <c r="M97" s="161"/>
      <c r="O97" s="161"/>
      <c r="Q97" s="161"/>
    </row>
    <row r="98" spans="1:17" customFormat="1" ht="19.899999999999999" customHeight="1" x14ac:dyDescent="0.35">
      <c r="A98" s="5"/>
      <c r="B98" s="5"/>
      <c r="C98" s="5"/>
      <c r="D98" s="23"/>
      <c r="E98" s="23"/>
      <c r="F98" s="5"/>
      <c r="G98" s="40"/>
      <c r="H98" s="40"/>
      <c r="I98" s="5"/>
      <c r="J98" s="40"/>
      <c r="K98" s="40"/>
      <c r="M98" s="161"/>
      <c r="O98" s="161"/>
      <c r="Q98" s="161"/>
    </row>
    <row r="99" spans="1:17" customFormat="1" ht="19.899999999999999" customHeight="1" x14ac:dyDescent="0.35">
      <c r="A99" s="5"/>
      <c r="B99" s="5"/>
      <c r="C99" s="5"/>
      <c r="D99" s="23"/>
      <c r="E99" s="23"/>
      <c r="F99" s="5"/>
      <c r="G99" s="40"/>
      <c r="H99" s="40"/>
      <c r="I99" s="5"/>
      <c r="J99" s="40"/>
      <c r="K99" s="40"/>
      <c r="M99" s="161"/>
      <c r="O99" s="161"/>
      <c r="Q99" s="161"/>
    </row>
    <row r="100" spans="1:17" customFormat="1" ht="19.899999999999999" customHeight="1" x14ac:dyDescent="0.35">
      <c r="A100" s="5"/>
      <c r="B100" s="5"/>
      <c r="C100" s="5"/>
      <c r="D100" s="23"/>
      <c r="E100" s="23"/>
      <c r="F100" s="5"/>
      <c r="G100" s="40"/>
      <c r="H100" s="40"/>
      <c r="I100" s="5"/>
      <c r="J100" s="40"/>
      <c r="K100" s="40"/>
      <c r="M100" s="161"/>
      <c r="O100" s="161"/>
      <c r="Q100" s="161"/>
    </row>
    <row r="101" spans="1:17" customFormat="1" ht="19.899999999999999" customHeight="1" x14ac:dyDescent="0.35">
      <c r="A101" s="5"/>
      <c r="B101" s="5"/>
      <c r="C101" s="5"/>
      <c r="D101" s="23"/>
      <c r="E101" s="23"/>
      <c r="F101" s="5"/>
      <c r="G101" s="40"/>
      <c r="H101" s="40"/>
      <c r="I101" s="5"/>
      <c r="J101" s="40"/>
      <c r="K101" s="40"/>
      <c r="M101" s="161"/>
      <c r="O101" s="161"/>
      <c r="Q101" s="161"/>
    </row>
    <row r="102" spans="1:17" customFormat="1" ht="19.899999999999999" customHeight="1" x14ac:dyDescent="0.35">
      <c r="A102" s="5"/>
      <c r="B102" s="5"/>
      <c r="C102" s="5"/>
      <c r="D102" s="23"/>
      <c r="E102" s="23"/>
      <c r="F102" s="5"/>
      <c r="G102" s="40"/>
      <c r="H102" s="40"/>
      <c r="I102" s="5"/>
      <c r="J102" s="40"/>
      <c r="K102" s="40"/>
      <c r="M102" s="161"/>
      <c r="O102" s="161"/>
      <c r="Q102" s="161"/>
    </row>
    <row r="103" spans="1:17" customFormat="1" ht="19.899999999999999" customHeight="1" x14ac:dyDescent="0.35">
      <c r="A103" s="5"/>
      <c r="B103" s="5"/>
      <c r="C103" s="5"/>
      <c r="D103" s="23"/>
      <c r="E103" s="23"/>
      <c r="F103" s="5"/>
      <c r="G103" s="40"/>
      <c r="H103" s="40"/>
      <c r="I103" s="5"/>
      <c r="J103" s="40"/>
      <c r="K103" s="40"/>
      <c r="M103" s="161"/>
      <c r="O103" s="161"/>
      <c r="Q103" s="161"/>
    </row>
    <row r="104" spans="1:17" customFormat="1" ht="19.899999999999999" customHeight="1" x14ac:dyDescent="0.35">
      <c r="A104" s="5"/>
      <c r="B104" s="5"/>
      <c r="C104" s="5"/>
      <c r="D104" s="23"/>
      <c r="E104" s="23"/>
      <c r="F104" s="5"/>
      <c r="G104" s="40"/>
      <c r="H104" s="40"/>
      <c r="I104" s="5"/>
      <c r="J104" s="40"/>
      <c r="K104" s="40"/>
      <c r="M104" s="161"/>
      <c r="O104" s="161"/>
      <c r="Q104" s="161"/>
    </row>
    <row r="105" spans="1:17" customFormat="1" ht="19.899999999999999" customHeight="1" x14ac:dyDescent="0.35">
      <c r="A105" s="5"/>
      <c r="B105" s="5"/>
      <c r="C105" s="5"/>
      <c r="D105" s="23"/>
      <c r="E105" s="23"/>
      <c r="F105" s="5"/>
      <c r="G105" s="40"/>
      <c r="H105" s="40"/>
      <c r="I105" s="5"/>
      <c r="J105" s="40"/>
      <c r="K105" s="40"/>
      <c r="M105" s="161"/>
      <c r="O105" s="161"/>
      <c r="Q105" s="161"/>
    </row>
    <row r="106" spans="1:17" customFormat="1" ht="19.899999999999999" customHeight="1" x14ac:dyDescent="0.35">
      <c r="A106" s="5"/>
      <c r="B106" s="5"/>
      <c r="C106" s="5"/>
      <c r="D106" s="23"/>
      <c r="E106" s="23"/>
      <c r="F106" s="5"/>
      <c r="G106" s="40"/>
      <c r="H106" s="40"/>
      <c r="I106" s="5"/>
      <c r="J106" s="40"/>
      <c r="K106" s="40"/>
      <c r="M106" s="161"/>
      <c r="O106" s="161"/>
      <c r="Q106" s="161"/>
    </row>
    <row r="107" spans="1:17" customFormat="1" ht="19.899999999999999" customHeight="1" x14ac:dyDescent="0.35">
      <c r="A107" s="5"/>
      <c r="B107" s="5"/>
      <c r="C107" s="5"/>
      <c r="D107" s="23"/>
      <c r="E107" s="23"/>
      <c r="F107" s="5"/>
      <c r="G107" s="40"/>
      <c r="H107" s="40"/>
      <c r="I107" s="5"/>
      <c r="J107" s="40"/>
      <c r="K107" s="40"/>
      <c r="M107" s="161"/>
      <c r="O107" s="161"/>
      <c r="Q107" s="161"/>
    </row>
    <row r="108" spans="1:17" customFormat="1" ht="19.899999999999999" customHeight="1" x14ac:dyDescent="0.35">
      <c r="A108" s="5"/>
      <c r="B108" s="5"/>
      <c r="C108" s="5"/>
      <c r="D108" s="23"/>
      <c r="E108" s="23"/>
      <c r="F108" s="5"/>
      <c r="G108" s="40"/>
      <c r="H108" s="40"/>
      <c r="I108" s="5"/>
      <c r="J108" s="40"/>
      <c r="K108" s="40"/>
      <c r="M108" s="161"/>
      <c r="O108" s="161"/>
      <c r="Q108" s="161"/>
    </row>
  </sheetData>
  <printOptions horizontalCentered="1"/>
  <pageMargins left="0.70866141732283472" right="0.51181102362204722" top="0.55118110236220474" bottom="0.55118110236220474" header="0.31496062992125984" footer="0.31496062992125984"/>
  <pageSetup paperSize="9" orientation="portrait" verticalDpi="4294967293" r:id="rId1"/>
  <headerFooter>
    <oddHeader>&amp;LQUÍMICOS&amp;R"El Origen"</oddHeader>
    <oddFooter>&amp;R&amp;D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theme="5" tint="0.39997558519241921"/>
  </sheetPr>
  <dimension ref="A1:V108"/>
  <sheetViews>
    <sheetView topLeftCell="B1" zoomScaleNormal="100" workbookViewId="0">
      <selection activeCell="M6" sqref="M6:M43"/>
    </sheetView>
  </sheetViews>
  <sheetFormatPr baseColWidth="10" defaultColWidth="11.5703125" defaultRowHeight="19.899999999999999" customHeight="1" x14ac:dyDescent="0.35"/>
  <cols>
    <col min="1" max="1" width="5.85546875" style="5" customWidth="1"/>
    <col min="2" max="2" width="7.5703125" style="5" customWidth="1"/>
    <col min="3" max="3" width="50.7109375" style="5" customWidth="1"/>
    <col min="4" max="4" width="15.7109375" style="310" customWidth="1"/>
    <col min="5" max="5" width="15.7109375" style="23" customWidth="1"/>
    <col min="6" max="6" width="1.7109375" style="5" hidden="1" customWidth="1"/>
    <col min="7" max="7" width="16.85546875" style="343" hidden="1" customWidth="1"/>
    <col min="8" max="8" width="14.28515625" style="343" hidden="1" customWidth="1"/>
    <col min="9" max="9" width="1.7109375" hidden="1" customWidth="1"/>
    <col min="10" max="10" width="16.85546875" style="343" hidden="1" customWidth="1"/>
    <col min="11" max="11" width="14.28515625" style="343" hidden="1" customWidth="1"/>
    <col min="12" max="12" width="1.7109375" customWidth="1"/>
    <col min="13" max="13" width="16.42578125" style="161" customWidth="1"/>
    <col min="14" max="14" width="1.7109375" customWidth="1"/>
    <col min="15" max="15" width="16.42578125" style="161" customWidth="1"/>
    <col min="16" max="16" width="1.7109375" customWidth="1"/>
    <col min="17" max="17" width="16.42578125" style="161" hidden="1" customWidth="1"/>
    <col min="18" max="18" width="1.7109375" hidden="1" customWidth="1"/>
    <col min="19" max="19" width="16.42578125" style="161" hidden="1" customWidth="1"/>
    <col min="20" max="20" width="1.7109375" hidden="1" customWidth="1"/>
    <col min="21" max="16384" width="11.5703125" style="5"/>
  </cols>
  <sheetData>
    <row r="1" spans="1:21" ht="19.899999999999999" customHeight="1" x14ac:dyDescent="0.35">
      <c r="C1" s="65" t="s">
        <v>209</v>
      </c>
      <c r="D1" s="326"/>
      <c r="E1" s="327"/>
      <c r="F1" s="1"/>
      <c r="G1" s="328" t="s">
        <v>507</v>
      </c>
      <c r="H1" s="329"/>
      <c r="I1" s="33"/>
      <c r="J1" s="330"/>
      <c r="K1" s="330"/>
      <c r="L1" s="33"/>
      <c r="M1" s="201">
        <v>45325</v>
      </c>
      <c r="N1" s="33"/>
      <c r="O1" s="201">
        <v>45298</v>
      </c>
      <c r="P1" s="33"/>
      <c r="Q1" s="201">
        <v>45274</v>
      </c>
      <c r="R1" s="33"/>
      <c r="S1" s="201">
        <v>45268</v>
      </c>
      <c r="T1" s="33"/>
    </row>
    <row r="2" spans="1:21" ht="19.899999999999999" customHeight="1" thickBot="1" x14ac:dyDescent="0.4">
      <c r="A2" s="3"/>
      <c r="F2" s="1"/>
      <c r="G2" s="331" t="s">
        <v>39</v>
      </c>
      <c r="H2" s="331" t="s">
        <v>173</v>
      </c>
      <c r="I2" s="37"/>
      <c r="J2" s="331" t="s">
        <v>39</v>
      </c>
      <c r="K2" s="331" t="s">
        <v>173</v>
      </c>
      <c r="L2" s="37"/>
      <c r="M2" s="332" t="s">
        <v>518</v>
      </c>
      <c r="N2" s="305"/>
      <c r="O2" s="333" t="s">
        <v>502</v>
      </c>
      <c r="P2" s="305"/>
      <c r="Q2" s="334" t="s">
        <v>497</v>
      </c>
      <c r="R2" s="305"/>
      <c r="S2" s="334" t="s">
        <v>409</v>
      </c>
      <c r="T2" s="37"/>
    </row>
    <row r="3" spans="1:21" ht="19.899999999999999" customHeight="1" thickBot="1" x14ac:dyDescent="0.4">
      <c r="C3" s="47" t="s">
        <v>332</v>
      </c>
      <c r="D3" s="11"/>
      <c r="E3" s="12"/>
      <c r="F3" s="1"/>
      <c r="G3" s="335"/>
      <c r="H3" s="336"/>
      <c r="I3" s="38"/>
      <c r="J3" s="335">
        <v>2</v>
      </c>
      <c r="K3" s="336">
        <v>1.4</v>
      </c>
      <c r="L3" s="38"/>
      <c r="M3" s="337" t="s">
        <v>519</v>
      </c>
      <c r="N3" s="318"/>
      <c r="O3" s="317" t="s">
        <v>472</v>
      </c>
      <c r="P3" s="318"/>
      <c r="Q3" s="317" t="s">
        <v>498</v>
      </c>
      <c r="R3" s="318"/>
      <c r="S3" s="317" t="s">
        <v>446</v>
      </c>
      <c r="T3" s="38"/>
    </row>
    <row r="4" spans="1:21" ht="19.899999999999999" customHeight="1" x14ac:dyDescent="0.35">
      <c r="C4" s="88"/>
      <c r="D4" s="83"/>
      <c r="E4" s="84"/>
      <c r="G4" s="338"/>
      <c r="H4" s="338"/>
      <c r="I4" s="77"/>
      <c r="J4" s="338"/>
      <c r="K4" s="338"/>
      <c r="L4" s="77"/>
      <c r="N4" s="77"/>
      <c r="P4" s="77"/>
      <c r="R4" s="77"/>
      <c r="T4" s="77"/>
    </row>
    <row r="5" spans="1:21" ht="19.899999999999999" customHeight="1" x14ac:dyDescent="0.35">
      <c r="C5" s="65" t="s">
        <v>462</v>
      </c>
      <c r="G5" s="339"/>
      <c r="H5" s="339"/>
      <c r="I5" s="5"/>
      <c r="J5" s="339"/>
      <c r="K5" s="339"/>
      <c r="L5" s="33"/>
      <c r="M5" s="221"/>
      <c r="N5" s="33"/>
      <c r="O5" s="221"/>
      <c r="P5" s="33"/>
      <c r="Q5" s="221"/>
      <c r="R5" s="33"/>
      <c r="S5" s="221"/>
      <c r="T5" s="33"/>
    </row>
    <row r="6" spans="1:21" ht="19.899999999999999" customHeight="1" x14ac:dyDescent="0.35">
      <c r="C6" s="2" t="s">
        <v>99</v>
      </c>
      <c r="D6" s="311">
        <f>G6</f>
        <v>2300</v>
      </c>
      <c r="E6" s="89">
        <f>H6</f>
        <v>1650</v>
      </c>
      <c r="F6" s="1"/>
      <c r="G6" s="340">
        <f>MROUND(J6+25,50)</f>
        <v>2300</v>
      </c>
      <c r="H6" s="340">
        <f>MROUND(K6+25,50)</f>
        <v>1650</v>
      </c>
      <c r="I6" s="1"/>
      <c r="J6" s="340">
        <f t="shared" ref="J6:J43" si="0">M6*$J$3</f>
        <v>2295.2771478</v>
      </c>
      <c r="K6" s="340">
        <f t="shared" ref="K6:K43" si="1">M6*$K$3</f>
        <v>1606.69400346</v>
      </c>
      <c r="L6" s="33"/>
      <c r="M6" s="200">
        <v>1147.6385739</v>
      </c>
      <c r="N6" s="33"/>
      <c r="O6" s="200">
        <v>1033.0709999999999</v>
      </c>
      <c r="P6" s="33"/>
      <c r="Q6" s="200">
        <v>1033.0709999999999</v>
      </c>
      <c r="R6" s="33"/>
      <c r="S6" s="200">
        <v>794.67</v>
      </c>
      <c r="T6" s="33"/>
      <c r="U6" s="5">
        <f>M6/O6</f>
        <v>1.1109</v>
      </c>
    </row>
    <row r="7" spans="1:21" ht="19.899999999999999" customHeight="1" x14ac:dyDescent="0.35">
      <c r="C7" s="183" t="s">
        <v>100</v>
      </c>
      <c r="D7" s="321">
        <f t="shared" ref="D7:D43" si="2">G7</f>
        <v>3300</v>
      </c>
      <c r="E7" s="322">
        <f t="shared" ref="E7:E43" si="3">H7</f>
        <v>2350</v>
      </c>
      <c r="F7" s="1"/>
      <c r="G7" s="340">
        <f t="shared" ref="G7:G43" si="4">MROUND(J7+25,50)</f>
        <v>3300</v>
      </c>
      <c r="H7" s="340">
        <f t="shared" ref="H7:H43" si="5">MROUND(K7+25,50)</f>
        <v>2350</v>
      </c>
      <c r="I7" s="1"/>
      <c r="J7" s="340">
        <f t="shared" si="0"/>
        <v>3290.8012956000002</v>
      </c>
      <c r="K7" s="340">
        <f t="shared" si="1"/>
        <v>2303.56090692</v>
      </c>
      <c r="L7" s="33"/>
      <c r="M7" s="200">
        <v>1645.4006478000001</v>
      </c>
      <c r="N7" s="33"/>
      <c r="O7" s="200">
        <v>1481.1420000000001</v>
      </c>
      <c r="P7" s="33"/>
      <c r="Q7" s="200">
        <v>1481.1420000000001</v>
      </c>
      <c r="R7" s="33"/>
      <c r="S7" s="200">
        <v>1139.3399999999999</v>
      </c>
      <c r="T7" s="33"/>
      <c r="U7" s="5">
        <f t="shared" ref="U7:U43" si="6">M7/O7</f>
        <v>1.1109</v>
      </c>
    </row>
    <row r="8" spans="1:21" ht="19.899999999999999" customHeight="1" x14ac:dyDescent="0.35">
      <c r="C8" s="2" t="s">
        <v>460</v>
      </c>
      <c r="D8" s="311">
        <f t="shared" si="2"/>
        <v>5450</v>
      </c>
      <c r="E8" s="89">
        <f t="shared" si="3"/>
        <v>3800</v>
      </c>
      <c r="F8" s="1"/>
      <c r="G8" s="340">
        <f t="shared" si="4"/>
        <v>5450</v>
      </c>
      <c r="H8" s="340">
        <f t="shared" si="5"/>
        <v>3800</v>
      </c>
      <c r="I8" s="1"/>
      <c r="J8" s="340">
        <f t="shared" si="0"/>
        <v>5421.3275298000008</v>
      </c>
      <c r="K8" s="340">
        <f t="shared" si="1"/>
        <v>3794.9292708600001</v>
      </c>
      <c r="L8" s="33"/>
      <c r="M8" s="200">
        <v>2710.6637649000004</v>
      </c>
      <c r="N8" s="33"/>
      <c r="O8" s="200">
        <v>2440.0610000000001</v>
      </c>
      <c r="P8" s="33"/>
      <c r="Q8" s="200">
        <v>2440.0610000000001</v>
      </c>
      <c r="R8" s="33"/>
      <c r="S8" s="200">
        <v>1876.97</v>
      </c>
      <c r="T8" s="33"/>
      <c r="U8" s="5">
        <f t="shared" si="6"/>
        <v>1.1109</v>
      </c>
    </row>
    <row r="9" spans="1:21" ht="19.899999999999999" customHeight="1" x14ac:dyDescent="0.35">
      <c r="C9" s="2" t="s">
        <v>102</v>
      </c>
      <c r="D9" s="311">
        <f t="shared" si="2"/>
        <v>9550</v>
      </c>
      <c r="E9" s="89">
        <f t="shared" si="3"/>
        <v>6700</v>
      </c>
      <c r="F9" s="1"/>
      <c r="G9" s="340">
        <f t="shared" si="4"/>
        <v>9550</v>
      </c>
      <c r="H9" s="340">
        <f t="shared" si="5"/>
        <v>6700</v>
      </c>
      <c r="I9" s="1"/>
      <c r="J9" s="340">
        <f t="shared" si="0"/>
        <v>9512.3434224000011</v>
      </c>
      <c r="K9" s="340">
        <f t="shared" si="1"/>
        <v>6658.6403956800004</v>
      </c>
      <c r="L9" s="33"/>
      <c r="M9" s="200">
        <v>4756.1717112000006</v>
      </c>
      <c r="N9" s="33"/>
      <c r="O9" s="200">
        <v>4281.3680000000004</v>
      </c>
      <c r="P9" s="33"/>
      <c r="Q9" s="200">
        <v>4281.3680000000004</v>
      </c>
      <c r="R9" s="33"/>
      <c r="S9" s="200">
        <v>3293.36</v>
      </c>
      <c r="T9" s="33"/>
      <c r="U9" s="5">
        <f t="shared" si="6"/>
        <v>1.1109</v>
      </c>
    </row>
    <row r="10" spans="1:21" ht="19.899999999999999" customHeight="1" x14ac:dyDescent="0.35">
      <c r="C10" s="2" t="s">
        <v>461</v>
      </c>
      <c r="D10" s="311">
        <f t="shared" si="2"/>
        <v>16750</v>
      </c>
      <c r="E10" s="89">
        <f t="shared" si="3"/>
        <v>11750</v>
      </c>
      <c r="F10" s="1"/>
      <c r="G10" s="340">
        <f t="shared" si="4"/>
        <v>16750</v>
      </c>
      <c r="H10" s="340">
        <f t="shared" si="5"/>
        <v>11750</v>
      </c>
      <c r="I10" s="1"/>
      <c r="J10" s="340">
        <f t="shared" si="0"/>
        <v>16741.569608400001</v>
      </c>
      <c r="K10" s="340">
        <f t="shared" si="1"/>
        <v>11719.09872588</v>
      </c>
      <c r="L10" s="33"/>
      <c r="M10" s="200">
        <v>8370.7848042000005</v>
      </c>
      <c r="N10" s="33"/>
      <c r="O10" s="200">
        <v>7535.1380000000008</v>
      </c>
      <c r="P10" s="33"/>
      <c r="Q10" s="200">
        <v>7535.1380000000008</v>
      </c>
      <c r="R10" s="33"/>
      <c r="S10" s="200">
        <v>5796.26</v>
      </c>
      <c r="T10" s="33"/>
      <c r="U10" s="5">
        <f t="shared" si="6"/>
        <v>1.1109</v>
      </c>
    </row>
    <row r="11" spans="1:21" ht="19.899999999999999" customHeight="1" x14ac:dyDescent="0.35">
      <c r="C11" s="2" t="s">
        <v>465</v>
      </c>
      <c r="D11" s="311">
        <f t="shared" si="2"/>
        <v>1200</v>
      </c>
      <c r="E11" s="89">
        <f t="shared" si="3"/>
        <v>850</v>
      </c>
      <c r="F11" s="1"/>
      <c r="G11" s="340">
        <f t="shared" si="4"/>
        <v>1200</v>
      </c>
      <c r="H11" s="340">
        <f t="shared" si="5"/>
        <v>850</v>
      </c>
      <c r="I11" s="1"/>
      <c r="J11" s="340">
        <f t="shared" si="0"/>
        <v>1161.7481148000002</v>
      </c>
      <c r="K11" s="340">
        <f t="shared" si="1"/>
        <v>813.22368036000012</v>
      </c>
      <c r="L11" s="33"/>
      <c r="M11" s="200">
        <v>580.87405740000008</v>
      </c>
      <c r="N11" s="33"/>
      <c r="O11" s="200">
        <v>522.88600000000008</v>
      </c>
      <c r="P11" s="33"/>
      <c r="Q11" s="200">
        <v>522.88600000000008</v>
      </c>
      <c r="R11" s="33"/>
      <c r="S11" s="200">
        <v>402.22</v>
      </c>
      <c r="T11" s="33"/>
      <c r="U11" s="5">
        <f t="shared" si="6"/>
        <v>1.1109</v>
      </c>
    </row>
    <row r="12" spans="1:21" ht="19.899999999999999" customHeight="1" x14ac:dyDescent="0.35">
      <c r="C12" s="2" t="s">
        <v>466</v>
      </c>
      <c r="D12" s="311">
        <f t="shared" si="2"/>
        <v>2500</v>
      </c>
      <c r="E12" s="89">
        <f t="shared" si="3"/>
        <v>1750</v>
      </c>
      <c r="F12" s="1"/>
      <c r="G12" s="340">
        <f t="shared" si="4"/>
        <v>2500</v>
      </c>
      <c r="H12" s="340">
        <f t="shared" si="5"/>
        <v>1750</v>
      </c>
      <c r="I12" s="1"/>
      <c r="J12" s="340">
        <f t="shared" si="0"/>
        <v>2468.2887138000001</v>
      </c>
      <c r="K12" s="340">
        <f t="shared" si="1"/>
        <v>1727.8020996600001</v>
      </c>
      <c r="L12" s="33"/>
      <c r="M12" s="200">
        <v>1234.1443569</v>
      </c>
      <c r="N12" s="33"/>
      <c r="O12" s="200">
        <v>1110.941</v>
      </c>
      <c r="P12" s="33"/>
      <c r="Q12" s="200">
        <v>1110.941</v>
      </c>
      <c r="R12" s="33"/>
      <c r="S12" s="200">
        <v>854.57</v>
      </c>
      <c r="T12" s="33"/>
      <c r="U12" s="5">
        <f t="shared" si="6"/>
        <v>1.1109</v>
      </c>
    </row>
    <row r="13" spans="1:21" ht="19.899999999999999" customHeight="1" x14ac:dyDescent="0.35">
      <c r="C13" s="2" t="s">
        <v>467</v>
      </c>
      <c r="D13" s="311">
        <f t="shared" si="2"/>
        <v>3750</v>
      </c>
      <c r="E13" s="89">
        <f t="shared" si="3"/>
        <v>2650</v>
      </c>
      <c r="F13" s="1"/>
      <c r="G13" s="340">
        <f t="shared" si="4"/>
        <v>3750</v>
      </c>
      <c r="H13" s="340">
        <f t="shared" si="5"/>
        <v>2650</v>
      </c>
      <c r="I13" s="1"/>
      <c r="J13" s="340">
        <f t="shared" si="0"/>
        <v>3747.9099839999999</v>
      </c>
      <c r="K13" s="340">
        <f t="shared" si="1"/>
        <v>2623.5369887999996</v>
      </c>
      <c r="L13" s="33"/>
      <c r="M13" s="200">
        <v>1873.9549919999999</v>
      </c>
      <c r="N13" s="33"/>
      <c r="O13" s="200">
        <v>1686.8799999999999</v>
      </c>
      <c r="P13" s="33"/>
      <c r="Q13" s="200">
        <v>1686.8799999999999</v>
      </c>
      <c r="R13" s="33"/>
      <c r="S13" s="200">
        <v>1297.5999999999999</v>
      </c>
      <c r="T13" s="33"/>
      <c r="U13" s="5">
        <f t="shared" si="6"/>
        <v>1.1109</v>
      </c>
    </row>
    <row r="14" spans="1:21" ht="19.899999999999999" customHeight="1" x14ac:dyDescent="0.35">
      <c r="C14" s="2" t="s">
        <v>468</v>
      </c>
      <c r="D14" s="311">
        <f t="shared" si="2"/>
        <v>6650</v>
      </c>
      <c r="E14" s="89">
        <f t="shared" si="3"/>
        <v>4650</v>
      </c>
      <c r="F14" s="1"/>
      <c r="G14" s="340">
        <f t="shared" si="4"/>
        <v>6650</v>
      </c>
      <c r="H14" s="340">
        <f t="shared" si="5"/>
        <v>4650</v>
      </c>
      <c r="I14" s="1"/>
      <c r="J14" s="340">
        <f t="shared" si="0"/>
        <v>6640.7846778000003</v>
      </c>
      <c r="K14" s="340">
        <f t="shared" si="1"/>
        <v>4648.5492744599997</v>
      </c>
      <c r="L14" s="33"/>
      <c r="M14" s="200">
        <v>3320.3923389000001</v>
      </c>
      <c r="N14" s="33"/>
      <c r="O14" s="200">
        <v>2988.9210000000003</v>
      </c>
      <c r="P14" s="33"/>
      <c r="Q14" s="200">
        <v>2988.9210000000003</v>
      </c>
      <c r="R14" s="33"/>
      <c r="S14" s="200">
        <v>2299.17</v>
      </c>
      <c r="T14" s="33"/>
      <c r="U14" s="5">
        <f t="shared" si="6"/>
        <v>1.1109</v>
      </c>
    </row>
    <row r="15" spans="1:21" ht="19.899999999999999" customHeight="1" x14ac:dyDescent="0.35">
      <c r="C15" s="341" t="s">
        <v>341</v>
      </c>
      <c r="D15" s="319">
        <f t="shared" si="2"/>
        <v>4900</v>
      </c>
      <c r="E15" s="320">
        <f t="shared" si="3"/>
        <v>3450</v>
      </c>
      <c r="F15" s="1"/>
      <c r="G15" s="340">
        <f t="shared" si="4"/>
        <v>4900</v>
      </c>
      <c r="H15" s="340">
        <f t="shared" si="5"/>
        <v>3450</v>
      </c>
      <c r="I15" s="1"/>
      <c r="J15" s="340">
        <f t="shared" si="0"/>
        <v>4897.8159048000007</v>
      </c>
      <c r="K15" s="340">
        <f t="shared" si="1"/>
        <v>3428.4711333600003</v>
      </c>
      <c r="L15" s="33"/>
      <c r="M15" s="200">
        <v>2448.9079524000003</v>
      </c>
      <c r="N15" s="33"/>
      <c r="O15" s="200">
        <v>2204.4360000000001</v>
      </c>
      <c r="P15" s="33"/>
      <c r="Q15" s="200">
        <v>2204.4360000000001</v>
      </c>
      <c r="R15" s="33"/>
      <c r="S15" s="200">
        <v>1695.72</v>
      </c>
      <c r="T15" s="33"/>
      <c r="U15" s="5">
        <f t="shared" si="6"/>
        <v>1.1109</v>
      </c>
    </row>
    <row r="16" spans="1:21" ht="19.899999999999999" customHeight="1" x14ac:dyDescent="0.35">
      <c r="C16" s="2" t="s">
        <v>469</v>
      </c>
      <c r="D16" s="311">
        <f t="shared" si="2"/>
        <v>2950</v>
      </c>
      <c r="E16" s="89">
        <f t="shared" si="3"/>
        <v>2100</v>
      </c>
      <c r="F16" s="1"/>
      <c r="G16" s="340">
        <f t="shared" si="4"/>
        <v>2950</v>
      </c>
      <c r="H16" s="340">
        <f t="shared" si="5"/>
        <v>2100</v>
      </c>
      <c r="I16" s="1"/>
      <c r="J16" s="340">
        <f t="shared" si="0"/>
        <v>2935.02</v>
      </c>
      <c r="K16" s="340">
        <f t="shared" si="1"/>
        <v>2054.5139999999997</v>
      </c>
      <c r="L16" s="33"/>
      <c r="M16" s="276">
        <v>1467.51</v>
      </c>
      <c r="N16" s="33"/>
      <c r="O16" s="276">
        <v>1321</v>
      </c>
      <c r="P16" s="33"/>
      <c r="Q16" s="200">
        <v>1467.5049999999999</v>
      </c>
      <c r="R16" s="33"/>
      <c r="S16" s="200">
        <v>1128.8499999999999</v>
      </c>
      <c r="T16" s="33"/>
      <c r="U16" s="5">
        <f t="shared" si="6"/>
        <v>1.1109084027252081</v>
      </c>
    </row>
    <row r="17" spans="1:21" ht="9.9499999999999993" customHeight="1" x14ac:dyDescent="0.35">
      <c r="F17" s="1"/>
      <c r="G17" s="340">
        <f t="shared" si="4"/>
        <v>50</v>
      </c>
      <c r="H17" s="340">
        <f t="shared" si="5"/>
        <v>50</v>
      </c>
      <c r="I17" s="1"/>
      <c r="J17" s="340"/>
      <c r="K17" s="340"/>
      <c r="L17" s="33"/>
      <c r="M17" s="268"/>
      <c r="O17" s="268"/>
      <c r="Q17" s="268"/>
      <c r="S17" s="268"/>
      <c r="T17" s="33"/>
      <c r="U17" s="5" t="e">
        <f t="shared" si="6"/>
        <v>#DIV/0!</v>
      </c>
    </row>
    <row r="18" spans="1:21" ht="19.899999999999999" customHeight="1" x14ac:dyDescent="0.35">
      <c r="C18" s="65" t="s">
        <v>448</v>
      </c>
      <c r="F18" s="1"/>
      <c r="G18" s="340">
        <f t="shared" si="4"/>
        <v>50</v>
      </c>
      <c r="H18" s="340">
        <f t="shared" si="5"/>
        <v>50</v>
      </c>
      <c r="I18" s="1"/>
      <c r="J18" s="340">
        <f t="shared" si="0"/>
        <v>0</v>
      </c>
      <c r="K18" s="340">
        <f t="shared" si="1"/>
        <v>0</v>
      </c>
      <c r="L18" s="33"/>
      <c r="M18" s="268"/>
      <c r="O18" s="268"/>
      <c r="Q18" s="268"/>
      <c r="S18" s="268"/>
      <c r="T18" s="33"/>
      <c r="U18" s="5" t="e">
        <f t="shared" si="6"/>
        <v>#DIV/0!</v>
      </c>
    </row>
    <row r="19" spans="1:21" ht="19.899999999999999" customHeight="1" x14ac:dyDescent="0.35">
      <c r="C19" s="2" t="s">
        <v>487</v>
      </c>
      <c r="D19" s="311">
        <f t="shared" si="2"/>
        <v>2250</v>
      </c>
      <c r="E19" s="89">
        <f t="shared" si="3"/>
        <v>1600</v>
      </c>
      <c r="F19" s="1"/>
      <c r="G19" s="340">
        <f t="shared" si="4"/>
        <v>2250</v>
      </c>
      <c r="H19" s="340">
        <f t="shared" si="5"/>
        <v>1600</v>
      </c>
      <c r="I19" s="1"/>
      <c r="J19" s="340">
        <f t="shared" si="0"/>
        <v>2232.98</v>
      </c>
      <c r="K19" s="340">
        <f t="shared" si="1"/>
        <v>1563.086</v>
      </c>
      <c r="L19" s="33"/>
      <c r="M19" s="200">
        <v>1116.49</v>
      </c>
      <c r="N19" s="33"/>
      <c r="O19" s="200">
        <v>1009.6970000000001</v>
      </c>
      <c r="P19" s="33"/>
      <c r="Q19" s="200">
        <v>1009.6970000000001</v>
      </c>
      <c r="R19" s="33"/>
      <c r="S19" s="200">
        <v>776.69</v>
      </c>
      <c r="T19" s="33"/>
      <c r="U19" s="5">
        <f t="shared" si="6"/>
        <v>1.1057673737764893</v>
      </c>
    </row>
    <row r="20" spans="1:21" ht="19.899999999999999" customHeight="1" x14ac:dyDescent="0.35">
      <c r="C20" s="2" t="s">
        <v>488</v>
      </c>
      <c r="D20" s="321">
        <f t="shared" si="2"/>
        <v>3150</v>
      </c>
      <c r="E20" s="322">
        <f t="shared" si="3"/>
        <v>2200</v>
      </c>
      <c r="F20" s="1"/>
      <c r="G20" s="340">
        <f t="shared" si="4"/>
        <v>3150</v>
      </c>
      <c r="H20" s="340">
        <f t="shared" si="5"/>
        <v>2200</v>
      </c>
      <c r="I20" s="1"/>
      <c r="J20" s="340">
        <f t="shared" si="0"/>
        <v>3124.32</v>
      </c>
      <c r="K20" s="340">
        <f t="shared" si="1"/>
        <v>2187.0239999999999</v>
      </c>
      <c r="L20" s="33"/>
      <c r="M20" s="200">
        <v>1562.16</v>
      </c>
      <c r="N20" s="33"/>
      <c r="O20" s="200">
        <v>1412.866</v>
      </c>
      <c r="P20" s="33"/>
      <c r="Q20" s="200">
        <v>1412.866</v>
      </c>
      <c r="R20" s="33"/>
      <c r="S20" s="200">
        <v>1086.82</v>
      </c>
      <c r="T20" s="33"/>
      <c r="U20" s="5">
        <f t="shared" si="6"/>
        <v>1.1056674872210104</v>
      </c>
    </row>
    <row r="21" spans="1:21" ht="19.899999999999999" customHeight="1" x14ac:dyDescent="0.35">
      <c r="C21" s="2" t="s">
        <v>489</v>
      </c>
      <c r="D21" s="311">
        <f t="shared" si="2"/>
        <v>5200</v>
      </c>
      <c r="E21" s="89">
        <f t="shared" si="3"/>
        <v>3650</v>
      </c>
      <c r="F21" s="1"/>
      <c r="G21" s="340">
        <f t="shared" si="4"/>
        <v>5200</v>
      </c>
      <c r="H21" s="340">
        <f t="shared" si="5"/>
        <v>3650</v>
      </c>
      <c r="I21" s="1"/>
      <c r="J21" s="340">
        <f t="shared" si="0"/>
        <v>5159.32</v>
      </c>
      <c r="K21" s="340">
        <f t="shared" si="1"/>
        <v>3611.5239999999994</v>
      </c>
      <c r="L21" s="33"/>
      <c r="M21" s="200">
        <v>2579.66</v>
      </c>
      <c r="N21" s="33"/>
      <c r="O21" s="200">
        <v>2332.902</v>
      </c>
      <c r="P21" s="33"/>
      <c r="Q21" s="200">
        <v>2332.902</v>
      </c>
      <c r="R21" s="33"/>
      <c r="S21" s="200">
        <v>1794.54</v>
      </c>
      <c r="T21" s="33"/>
      <c r="U21" s="5">
        <f t="shared" si="6"/>
        <v>1.1057729814625732</v>
      </c>
    </row>
    <row r="22" spans="1:21" ht="19.899999999999999" customHeight="1" x14ac:dyDescent="0.35">
      <c r="C22" s="2" t="s">
        <v>490</v>
      </c>
      <c r="D22" s="319">
        <f t="shared" si="2"/>
        <v>9100</v>
      </c>
      <c r="E22" s="320">
        <f t="shared" si="3"/>
        <v>6400</v>
      </c>
      <c r="F22" s="1"/>
      <c r="G22" s="340">
        <f t="shared" si="4"/>
        <v>9100</v>
      </c>
      <c r="H22" s="340">
        <f t="shared" si="5"/>
        <v>6400</v>
      </c>
      <c r="I22" s="1"/>
      <c r="J22" s="340">
        <f t="shared" si="0"/>
        <v>9076.08</v>
      </c>
      <c r="K22" s="340">
        <f t="shared" si="1"/>
        <v>6353.2559999999994</v>
      </c>
      <c r="L22" s="33"/>
      <c r="M22" s="200">
        <v>4538.04</v>
      </c>
      <c r="N22" s="33"/>
      <c r="O22" s="200">
        <v>4103.9570000000003</v>
      </c>
      <c r="P22" s="33"/>
      <c r="Q22" s="200">
        <v>4103.9570000000003</v>
      </c>
      <c r="R22" s="33"/>
      <c r="S22" s="200">
        <v>3156.89</v>
      </c>
      <c r="T22" s="33"/>
      <c r="U22" s="5">
        <f t="shared" si="6"/>
        <v>1.1057718197339785</v>
      </c>
    </row>
    <row r="23" spans="1:21" ht="19.899999999999999" customHeight="1" x14ac:dyDescent="0.35">
      <c r="C23" s="2" t="s">
        <v>464</v>
      </c>
      <c r="D23" s="311">
        <f t="shared" si="2"/>
        <v>2950</v>
      </c>
      <c r="E23" s="89">
        <f t="shared" si="3"/>
        <v>2100</v>
      </c>
      <c r="F23" s="1"/>
      <c r="G23" s="340">
        <f t="shared" si="4"/>
        <v>2950</v>
      </c>
      <c r="H23" s="340">
        <f t="shared" si="5"/>
        <v>2100</v>
      </c>
      <c r="I23" s="1"/>
      <c r="J23" s="340">
        <f t="shared" si="0"/>
        <v>2936</v>
      </c>
      <c r="K23" s="340">
        <f t="shared" si="1"/>
        <v>2055.1999999999998</v>
      </c>
      <c r="M23" s="200">
        <v>1468</v>
      </c>
      <c r="O23" s="200">
        <v>1467.5049999999999</v>
      </c>
      <c r="Q23" s="200">
        <v>1467.5049999999999</v>
      </c>
      <c r="S23" s="200">
        <v>1128.8499999999999</v>
      </c>
      <c r="U23" s="5">
        <f t="shared" si="6"/>
        <v>1.000337307198272</v>
      </c>
    </row>
    <row r="24" spans="1:21" customFormat="1" ht="19.899999999999999" customHeight="1" x14ac:dyDescent="0.35">
      <c r="A24" s="5"/>
      <c r="B24" s="5"/>
      <c r="C24" s="342" t="s">
        <v>449</v>
      </c>
      <c r="D24" s="310"/>
      <c r="E24" s="23"/>
      <c r="F24" s="1"/>
      <c r="G24" s="340">
        <f t="shared" si="4"/>
        <v>50</v>
      </c>
      <c r="H24" s="340">
        <f t="shared" si="5"/>
        <v>50</v>
      </c>
      <c r="I24" s="1"/>
      <c r="J24" s="340">
        <f t="shared" si="0"/>
        <v>0</v>
      </c>
      <c r="K24" s="340">
        <f t="shared" si="1"/>
        <v>0</v>
      </c>
      <c r="M24" s="200">
        <f>S24*1.3</f>
        <v>0</v>
      </c>
      <c r="O24" s="200">
        <v>0</v>
      </c>
      <c r="Q24" s="200">
        <v>0</v>
      </c>
      <c r="S24" s="200"/>
      <c r="U24" s="5" t="e">
        <f t="shared" si="6"/>
        <v>#DIV/0!</v>
      </c>
    </row>
    <row r="25" spans="1:21" customFormat="1" ht="19.899999999999999" customHeight="1" x14ac:dyDescent="0.35">
      <c r="A25" s="5"/>
      <c r="B25" s="5"/>
      <c r="C25" s="2" t="s">
        <v>450</v>
      </c>
      <c r="D25" s="311">
        <f t="shared" si="2"/>
        <v>1000</v>
      </c>
      <c r="E25" s="89">
        <f t="shared" si="3"/>
        <v>700</v>
      </c>
      <c r="F25" s="1"/>
      <c r="G25" s="340">
        <f t="shared" si="4"/>
        <v>1000</v>
      </c>
      <c r="H25" s="340">
        <f t="shared" si="5"/>
        <v>700</v>
      </c>
      <c r="I25" s="1"/>
      <c r="J25" s="340">
        <f t="shared" si="0"/>
        <v>990.52</v>
      </c>
      <c r="K25" s="340">
        <f t="shared" si="1"/>
        <v>693.36399999999992</v>
      </c>
      <c r="M25" s="200">
        <v>495.26</v>
      </c>
      <c r="O25" s="200">
        <v>447.87599999999998</v>
      </c>
      <c r="Q25" s="200">
        <v>447.87599999999998</v>
      </c>
      <c r="S25" s="200">
        <v>344.52</v>
      </c>
      <c r="U25" s="5">
        <f t="shared" si="6"/>
        <v>1.1057971402798989</v>
      </c>
    </row>
    <row r="26" spans="1:21" customFormat="1" ht="19.899999999999999" customHeight="1" x14ac:dyDescent="0.35">
      <c r="A26" s="5"/>
      <c r="B26" s="5"/>
      <c r="C26" s="2" t="s">
        <v>451</v>
      </c>
      <c r="D26" s="323">
        <f t="shared" si="2"/>
        <v>2000</v>
      </c>
      <c r="E26" s="324">
        <f t="shared" si="3"/>
        <v>1400</v>
      </c>
      <c r="F26" s="1"/>
      <c r="G26" s="340">
        <f t="shared" si="4"/>
        <v>2000</v>
      </c>
      <c r="H26" s="340">
        <f t="shared" si="5"/>
        <v>1400</v>
      </c>
      <c r="I26" s="1"/>
      <c r="J26" s="340">
        <f t="shared" si="0"/>
        <v>1980.94</v>
      </c>
      <c r="K26" s="340">
        <f t="shared" si="1"/>
        <v>1386.6579999999999</v>
      </c>
      <c r="M26" s="200">
        <v>990.47</v>
      </c>
      <c r="O26" s="200">
        <v>765.726</v>
      </c>
      <c r="Q26" s="200">
        <v>765.726</v>
      </c>
      <c r="S26" s="200">
        <v>589.02</v>
      </c>
      <c r="U26" s="5">
        <f t="shared" si="6"/>
        <v>1.2935044650436318</v>
      </c>
    </row>
    <row r="27" spans="1:21" customFormat="1" ht="19.899999999999999" customHeight="1" x14ac:dyDescent="0.35">
      <c r="A27" s="5"/>
      <c r="B27" s="5"/>
      <c r="C27" s="2" t="s">
        <v>452</v>
      </c>
      <c r="D27" s="311">
        <f t="shared" si="2"/>
        <v>6100</v>
      </c>
      <c r="E27" s="89">
        <f t="shared" si="3"/>
        <v>4300</v>
      </c>
      <c r="F27" s="1"/>
      <c r="G27" s="340">
        <f t="shared" si="4"/>
        <v>6100</v>
      </c>
      <c r="H27" s="340">
        <f t="shared" si="5"/>
        <v>4300</v>
      </c>
      <c r="I27" s="1"/>
      <c r="J27" s="340">
        <f t="shared" si="0"/>
        <v>6086.78</v>
      </c>
      <c r="K27" s="340">
        <f t="shared" si="1"/>
        <v>4260.7459999999992</v>
      </c>
      <c r="M27" s="200">
        <v>3043.39</v>
      </c>
      <c r="O27" s="200">
        <v>2752.2820000000002</v>
      </c>
      <c r="Q27" s="200">
        <v>2752.2820000000002</v>
      </c>
      <c r="S27" s="200">
        <v>2117.14</v>
      </c>
      <c r="U27" s="5">
        <f t="shared" si="6"/>
        <v>1.1057696849378078</v>
      </c>
    </row>
    <row r="28" spans="1:21" customFormat="1" ht="19.899999999999999" customHeight="1" x14ac:dyDescent="0.35">
      <c r="A28" s="5"/>
      <c r="B28" s="5"/>
      <c r="C28" s="342" t="s">
        <v>453</v>
      </c>
      <c r="D28" s="310"/>
      <c r="E28" s="23"/>
      <c r="F28" s="1"/>
      <c r="G28" s="340">
        <f t="shared" si="4"/>
        <v>50</v>
      </c>
      <c r="H28" s="340">
        <f t="shared" si="5"/>
        <v>50</v>
      </c>
      <c r="I28" s="1"/>
      <c r="J28" s="340">
        <f t="shared" si="0"/>
        <v>0</v>
      </c>
      <c r="K28" s="340">
        <f t="shared" si="1"/>
        <v>0</v>
      </c>
      <c r="M28" s="200">
        <f>S28*1.3</f>
        <v>0</v>
      </c>
      <c r="O28" s="200">
        <v>0</v>
      </c>
      <c r="Q28" s="200">
        <v>0</v>
      </c>
      <c r="S28" s="200"/>
      <c r="U28" s="5" t="e">
        <f t="shared" si="6"/>
        <v>#DIV/0!</v>
      </c>
    </row>
    <row r="29" spans="1:21" customFormat="1" ht="19.899999999999999" customHeight="1" x14ac:dyDescent="0.35">
      <c r="A29" s="5"/>
      <c r="B29" s="5"/>
      <c r="C29" s="2" t="s">
        <v>454</v>
      </c>
      <c r="D29" s="311">
        <f t="shared" si="2"/>
        <v>2000</v>
      </c>
      <c r="E29" s="89">
        <f t="shared" si="3"/>
        <v>1400</v>
      </c>
      <c r="F29" s="1"/>
      <c r="G29" s="340">
        <f t="shared" si="4"/>
        <v>2000</v>
      </c>
      <c r="H29" s="340">
        <f t="shared" si="5"/>
        <v>1400</v>
      </c>
      <c r="I29" s="1"/>
      <c r="J29" s="340">
        <f t="shared" si="0"/>
        <v>1962.86</v>
      </c>
      <c r="K29" s="340">
        <f t="shared" si="1"/>
        <v>1374.002</v>
      </c>
      <c r="M29" s="200">
        <v>981.43</v>
      </c>
      <c r="O29" s="200">
        <v>887.56200000000001</v>
      </c>
      <c r="Q29" s="200">
        <v>887.56200000000001</v>
      </c>
      <c r="S29" s="200">
        <v>682.74</v>
      </c>
      <c r="U29" s="5">
        <f t="shared" si="6"/>
        <v>1.1057593723030053</v>
      </c>
    </row>
    <row r="30" spans="1:21" customFormat="1" ht="19.899999999999999" customHeight="1" x14ac:dyDescent="0.35">
      <c r="A30" s="5"/>
      <c r="B30" s="5"/>
      <c r="C30" s="2" t="s">
        <v>455</v>
      </c>
      <c r="D30" s="319">
        <f t="shared" si="2"/>
        <v>3800</v>
      </c>
      <c r="E30" s="320">
        <f t="shared" si="3"/>
        <v>2650</v>
      </c>
      <c r="F30" s="1"/>
      <c r="G30" s="340">
        <f t="shared" si="4"/>
        <v>3800</v>
      </c>
      <c r="H30" s="340">
        <f t="shared" si="5"/>
        <v>2650</v>
      </c>
      <c r="I30" s="1"/>
      <c r="J30" s="340">
        <f t="shared" si="0"/>
        <v>3781.74</v>
      </c>
      <c r="K30" s="340">
        <f t="shared" si="1"/>
        <v>2647.2179999999998</v>
      </c>
      <c r="M30" s="200">
        <v>1890.87</v>
      </c>
      <c r="O30" s="200">
        <v>1709.9940000000001</v>
      </c>
      <c r="Q30" s="200">
        <v>1709.9940000000001</v>
      </c>
      <c r="S30" s="200">
        <v>1315.38</v>
      </c>
      <c r="U30" s="5">
        <f t="shared" si="6"/>
        <v>1.105775809739683</v>
      </c>
    </row>
    <row r="31" spans="1:21" customFormat="1" ht="19.899999999999999" customHeight="1" x14ac:dyDescent="0.35">
      <c r="A31" s="5"/>
      <c r="B31" s="5"/>
      <c r="C31" s="2" t="s">
        <v>456</v>
      </c>
      <c r="D31" s="311">
        <f t="shared" si="2"/>
        <v>14750</v>
      </c>
      <c r="E31" s="89">
        <f t="shared" si="3"/>
        <v>10350</v>
      </c>
      <c r="F31" s="1"/>
      <c r="G31" s="340">
        <f t="shared" si="4"/>
        <v>14750</v>
      </c>
      <c r="H31" s="340">
        <f t="shared" si="5"/>
        <v>10350</v>
      </c>
      <c r="I31" s="1"/>
      <c r="J31" s="340">
        <f t="shared" si="0"/>
        <v>14721.56</v>
      </c>
      <c r="K31" s="340">
        <f t="shared" si="1"/>
        <v>10305.091999999999</v>
      </c>
      <c r="M31" s="200">
        <v>7360.78</v>
      </c>
      <c r="O31" s="200">
        <v>6656.6890000000003</v>
      </c>
      <c r="Q31" s="200">
        <v>6656.6890000000003</v>
      </c>
      <c r="S31" s="200">
        <v>5120.53</v>
      </c>
      <c r="U31" s="5">
        <f t="shared" si="6"/>
        <v>1.1057719535943469</v>
      </c>
    </row>
    <row r="32" spans="1:21" customFormat="1" ht="19.899999999999999" customHeight="1" x14ac:dyDescent="0.35">
      <c r="A32" s="5"/>
      <c r="B32" s="5"/>
      <c r="C32" s="342" t="s">
        <v>486</v>
      </c>
      <c r="D32" s="310"/>
      <c r="E32" s="23"/>
      <c r="F32" s="1"/>
      <c r="G32" s="340">
        <f t="shared" si="4"/>
        <v>50</v>
      </c>
      <c r="H32" s="340">
        <f t="shared" si="5"/>
        <v>50</v>
      </c>
      <c r="I32" s="1"/>
      <c r="J32" s="340">
        <f t="shared" si="0"/>
        <v>0</v>
      </c>
      <c r="K32" s="340">
        <f t="shared" si="1"/>
        <v>0</v>
      </c>
      <c r="M32" s="200">
        <f>S32*1.3</f>
        <v>0</v>
      </c>
      <c r="O32" s="200">
        <v>0</v>
      </c>
      <c r="Q32" s="200">
        <v>0</v>
      </c>
      <c r="S32" s="200"/>
      <c r="U32" s="5" t="e">
        <f t="shared" si="6"/>
        <v>#DIV/0!</v>
      </c>
    </row>
    <row r="33" spans="1:22" customFormat="1" ht="19.899999999999999" customHeight="1" x14ac:dyDescent="0.35">
      <c r="A33" s="5"/>
      <c r="B33" s="5"/>
      <c r="C33" s="2" t="s">
        <v>457</v>
      </c>
      <c r="D33" s="311">
        <f t="shared" si="2"/>
        <v>1450</v>
      </c>
      <c r="E33" s="89">
        <f t="shared" si="3"/>
        <v>1050</v>
      </c>
      <c r="F33" s="1"/>
      <c r="G33" s="340">
        <f t="shared" si="4"/>
        <v>1450</v>
      </c>
      <c r="H33" s="340">
        <f t="shared" si="5"/>
        <v>1050</v>
      </c>
      <c r="I33" s="1"/>
      <c r="J33" s="340">
        <f t="shared" si="0"/>
        <v>1436.16</v>
      </c>
      <c r="K33" s="340">
        <f t="shared" si="1"/>
        <v>1005.312</v>
      </c>
      <c r="M33" s="200">
        <v>718.08</v>
      </c>
      <c r="O33" s="200">
        <v>649.37599999999998</v>
      </c>
      <c r="Q33" s="200">
        <v>649.37599999999998</v>
      </c>
      <c r="S33" s="200">
        <v>499.52</v>
      </c>
      <c r="U33" s="5">
        <f t="shared" si="6"/>
        <v>1.1058000295668458</v>
      </c>
    </row>
    <row r="34" spans="1:22" customFormat="1" ht="19.899999999999999" customHeight="1" x14ac:dyDescent="0.35">
      <c r="A34" s="5"/>
      <c r="B34" s="5"/>
      <c r="C34" s="2" t="s">
        <v>458</v>
      </c>
      <c r="D34" s="321">
        <f t="shared" si="2"/>
        <v>3050</v>
      </c>
      <c r="E34" s="322">
        <f t="shared" si="3"/>
        <v>2150</v>
      </c>
      <c r="F34" s="1"/>
      <c r="G34" s="340">
        <f t="shared" si="4"/>
        <v>3050</v>
      </c>
      <c r="H34" s="340">
        <f t="shared" si="5"/>
        <v>2150</v>
      </c>
      <c r="I34" s="1"/>
      <c r="J34" s="340">
        <f t="shared" si="0"/>
        <v>3040.68</v>
      </c>
      <c r="K34" s="340">
        <f t="shared" si="1"/>
        <v>2128.4759999999997</v>
      </c>
      <c r="M34" s="200">
        <v>1520.34</v>
      </c>
      <c r="O34" s="200">
        <v>1374.9190000000001</v>
      </c>
      <c r="Q34" s="200">
        <v>1374.9190000000001</v>
      </c>
      <c r="S34" s="200">
        <v>1057.6300000000001</v>
      </c>
      <c r="U34" s="5">
        <f t="shared" si="6"/>
        <v>1.1057669579080658</v>
      </c>
    </row>
    <row r="35" spans="1:22" customFormat="1" ht="19.899999999999999" customHeight="1" x14ac:dyDescent="0.35">
      <c r="A35" s="5"/>
      <c r="B35" s="5"/>
      <c r="C35" s="2" t="s">
        <v>459</v>
      </c>
      <c r="D35" s="319">
        <f t="shared" si="2"/>
        <v>8150</v>
      </c>
      <c r="E35" s="320">
        <f t="shared" si="3"/>
        <v>5750</v>
      </c>
      <c r="F35" s="1"/>
      <c r="G35" s="340">
        <f t="shared" si="4"/>
        <v>8150</v>
      </c>
      <c r="H35" s="340">
        <f t="shared" si="5"/>
        <v>5750</v>
      </c>
      <c r="I35" s="1"/>
      <c r="J35" s="340">
        <f t="shared" si="0"/>
        <v>8148.6</v>
      </c>
      <c r="K35" s="340">
        <f t="shared" si="1"/>
        <v>5704.0199999999995</v>
      </c>
      <c r="M35" s="200">
        <v>4074.3</v>
      </c>
      <c r="O35" s="200">
        <v>4053.0360000000001</v>
      </c>
      <c r="Q35" s="200">
        <v>4053.0360000000001</v>
      </c>
      <c r="S35" s="200">
        <v>3117.72</v>
      </c>
      <c r="U35" s="5">
        <f t="shared" si="6"/>
        <v>1.0052464374853813</v>
      </c>
    </row>
    <row r="36" spans="1:22" customFormat="1" ht="19.899999999999999" customHeight="1" x14ac:dyDescent="0.35">
      <c r="A36" s="5"/>
      <c r="B36" s="5"/>
      <c r="C36" s="251" t="s">
        <v>463</v>
      </c>
      <c r="D36" s="311">
        <f t="shared" si="2"/>
        <v>22600</v>
      </c>
      <c r="E36" s="89">
        <f t="shared" si="3"/>
        <v>15850</v>
      </c>
      <c r="F36" s="1"/>
      <c r="G36" s="340">
        <f t="shared" si="4"/>
        <v>22600</v>
      </c>
      <c r="H36" s="340">
        <f t="shared" si="5"/>
        <v>15850</v>
      </c>
      <c r="I36" s="1"/>
      <c r="J36" s="340">
        <f t="shared" si="0"/>
        <v>22585.040000000001</v>
      </c>
      <c r="K36" s="340">
        <f t="shared" si="1"/>
        <v>15809.528</v>
      </c>
      <c r="M36" s="200">
        <v>11292.52</v>
      </c>
      <c r="O36" s="200">
        <v>10212.371000000001</v>
      </c>
      <c r="Q36" s="200">
        <v>10212.371000000001</v>
      </c>
      <c r="S36" s="200">
        <v>7855.67</v>
      </c>
      <c r="U36" s="5">
        <f t="shared" si="6"/>
        <v>1.1057686799666795</v>
      </c>
    </row>
    <row r="37" spans="1:22" customFormat="1" ht="9.9499999999999993" customHeight="1" x14ac:dyDescent="0.35">
      <c r="A37" s="5"/>
      <c r="B37" s="5"/>
      <c r="C37" s="342"/>
      <c r="D37" s="310"/>
      <c r="E37" s="23"/>
      <c r="F37" s="1"/>
      <c r="G37" s="340">
        <f t="shared" si="4"/>
        <v>50</v>
      </c>
      <c r="H37" s="340">
        <f t="shared" si="5"/>
        <v>50</v>
      </c>
      <c r="I37" s="1"/>
      <c r="J37" s="340">
        <f t="shared" si="0"/>
        <v>0</v>
      </c>
      <c r="K37" s="340">
        <f t="shared" si="1"/>
        <v>0</v>
      </c>
      <c r="M37" s="268"/>
      <c r="O37" s="268"/>
      <c r="Q37" s="268"/>
      <c r="S37" s="268"/>
      <c r="U37" s="5" t="e">
        <f t="shared" si="6"/>
        <v>#DIV/0!</v>
      </c>
    </row>
    <row r="38" spans="1:22" ht="19.899999999999999" customHeight="1" x14ac:dyDescent="0.35">
      <c r="C38" s="2" t="s">
        <v>406</v>
      </c>
      <c r="D38" s="311">
        <f t="shared" si="2"/>
        <v>2600</v>
      </c>
      <c r="E38" s="89">
        <f t="shared" si="3"/>
        <v>1850</v>
      </c>
      <c r="F38" s="1"/>
      <c r="G38" s="340">
        <f t="shared" si="4"/>
        <v>2600</v>
      </c>
      <c r="H38" s="340">
        <f t="shared" si="5"/>
        <v>1850</v>
      </c>
      <c r="I38" s="1"/>
      <c r="J38" s="340">
        <f t="shared" si="0"/>
        <v>2599.0723199999998</v>
      </c>
      <c r="K38" s="340">
        <f t="shared" si="1"/>
        <v>1819.3506239999997</v>
      </c>
      <c r="L38" s="33"/>
      <c r="M38" s="200">
        <v>1299.5361599999999</v>
      </c>
      <c r="N38" s="33"/>
      <c r="O38" s="200">
        <v>1175.2</v>
      </c>
      <c r="P38" s="33"/>
      <c r="Q38" s="200">
        <v>1175.2</v>
      </c>
      <c r="R38" s="33"/>
      <c r="S38" s="200">
        <v>904</v>
      </c>
      <c r="T38" s="33"/>
      <c r="U38" s="5">
        <f t="shared" si="6"/>
        <v>1.1057999999999999</v>
      </c>
    </row>
    <row r="39" spans="1:22" ht="19.899999999999999" customHeight="1" x14ac:dyDescent="0.35">
      <c r="C39" s="2" t="s">
        <v>405</v>
      </c>
      <c r="D39" s="321">
        <f t="shared" si="2"/>
        <v>5050</v>
      </c>
      <c r="E39" s="322">
        <f t="shared" si="3"/>
        <v>3550</v>
      </c>
      <c r="F39" s="1"/>
      <c r="G39" s="340">
        <f t="shared" si="4"/>
        <v>5050</v>
      </c>
      <c r="H39" s="340">
        <f t="shared" si="5"/>
        <v>3550</v>
      </c>
      <c r="I39" s="1"/>
      <c r="J39" s="340">
        <f t="shared" si="0"/>
        <v>5031.3899999999994</v>
      </c>
      <c r="K39" s="340">
        <f t="shared" si="1"/>
        <v>3521.9729999999995</v>
      </c>
      <c r="L39" s="33"/>
      <c r="M39" s="200">
        <v>2515.6949999999997</v>
      </c>
      <c r="N39" s="33"/>
      <c r="O39" s="200">
        <v>2275</v>
      </c>
      <c r="P39" s="33"/>
      <c r="Q39" s="200">
        <v>2275</v>
      </c>
      <c r="R39" s="33"/>
      <c r="S39" s="200">
        <v>1750</v>
      </c>
      <c r="T39" s="33"/>
      <c r="U39" s="5">
        <f t="shared" si="6"/>
        <v>1.1057999999999999</v>
      </c>
    </row>
    <row r="40" spans="1:22" customFormat="1" ht="19.899999999999999" customHeight="1" x14ac:dyDescent="0.35">
      <c r="A40" s="5"/>
      <c r="B40" s="5"/>
      <c r="C40" s="2" t="s">
        <v>368</v>
      </c>
      <c r="D40" s="311">
        <f t="shared" si="2"/>
        <v>1900</v>
      </c>
      <c r="E40" s="89">
        <f t="shared" si="3"/>
        <v>1350</v>
      </c>
      <c r="F40" s="1"/>
      <c r="G40" s="340">
        <f t="shared" si="4"/>
        <v>1900</v>
      </c>
      <c r="H40" s="340">
        <f t="shared" si="5"/>
        <v>1350</v>
      </c>
      <c r="I40" s="1"/>
      <c r="J40" s="340">
        <f t="shared" si="0"/>
        <v>1871.8208339999999</v>
      </c>
      <c r="K40" s="340">
        <f t="shared" si="1"/>
        <v>1310.2745837999998</v>
      </c>
      <c r="M40" s="200">
        <v>935.91041699999994</v>
      </c>
      <c r="O40" s="200">
        <v>846.36500000000001</v>
      </c>
      <c r="Q40" s="200">
        <v>846.36500000000001</v>
      </c>
      <c r="S40" s="200">
        <v>583.70000000000005</v>
      </c>
      <c r="U40" s="5">
        <f t="shared" si="6"/>
        <v>1.1057999999999999</v>
      </c>
      <c r="V40" s="5"/>
    </row>
    <row r="41" spans="1:22" customFormat="1" ht="19.899999999999999" customHeight="1" x14ac:dyDescent="0.35">
      <c r="A41" s="5"/>
      <c r="B41" s="5"/>
      <c r="C41" s="2" t="s">
        <v>367</v>
      </c>
      <c r="D41" s="311">
        <f t="shared" si="2"/>
        <v>3000</v>
      </c>
      <c r="E41" s="89">
        <f t="shared" si="3"/>
        <v>2100</v>
      </c>
      <c r="F41" s="1"/>
      <c r="G41" s="340">
        <f t="shared" si="4"/>
        <v>3000</v>
      </c>
      <c r="H41" s="340">
        <f t="shared" si="5"/>
        <v>2100</v>
      </c>
      <c r="I41" s="1"/>
      <c r="J41" s="340">
        <f t="shared" si="0"/>
        <v>2964.0637259999999</v>
      </c>
      <c r="K41" s="340">
        <f t="shared" si="1"/>
        <v>2074.8446081999996</v>
      </c>
      <c r="M41" s="200">
        <v>1482.0318629999999</v>
      </c>
      <c r="O41" s="200">
        <v>1340.2350000000001</v>
      </c>
      <c r="Q41" s="200">
        <v>1340.2350000000001</v>
      </c>
      <c r="S41" s="200">
        <v>924.30000000000007</v>
      </c>
      <c r="U41" s="5">
        <f t="shared" si="6"/>
        <v>1.1057999999999999</v>
      </c>
      <c r="V41" s="5"/>
    </row>
    <row r="42" spans="1:22" customFormat="1" ht="19.899999999999999" customHeight="1" x14ac:dyDescent="0.35">
      <c r="A42" s="5"/>
      <c r="B42" s="5"/>
      <c r="C42" s="2" t="s">
        <v>366</v>
      </c>
      <c r="D42" s="311">
        <f t="shared" si="2"/>
        <v>5600</v>
      </c>
      <c r="E42" s="89">
        <f t="shared" si="3"/>
        <v>3950</v>
      </c>
      <c r="F42" s="1"/>
      <c r="G42" s="340">
        <f t="shared" si="4"/>
        <v>5600</v>
      </c>
      <c r="H42" s="340">
        <f t="shared" si="5"/>
        <v>3950</v>
      </c>
      <c r="I42" s="1"/>
      <c r="J42" s="340">
        <f t="shared" si="0"/>
        <v>5573.7738420000005</v>
      </c>
      <c r="K42" s="340">
        <f t="shared" si="1"/>
        <v>3901.6416893999999</v>
      </c>
      <c r="M42" s="200">
        <v>2786.8869210000003</v>
      </c>
      <c r="O42" s="200">
        <v>2520.2450000000003</v>
      </c>
      <c r="Q42" s="200">
        <v>2520.2450000000003</v>
      </c>
      <c r="S42" s="200">
        <v>1738.1000000000001</v>
      </c>
      <c r="U42" s="5">
        <f t="shared" si="6"/>
        <v>1.1057999999999999</v>
      </c>
      <c r="V42" s="5"/>
    </row>
    <row r="43" spans="1:22" customFormat="1" ht="19.899999999999999" customHeight="1" x14ac:dyDescent="0.35">
      <c r="A43" s="5"/>
      <c r="B43" s="5"/>
      <c r="C43" s="2" t="s">
        <v>365</v>
      </c>
      <c r="D43" s="311">
        <f t="shared" si="2"/>
        <v>6350</v>
      </c>
      <c r="E43" s="89">
        <f t="shared" si="3"/>
        <v>4450</v>
      </c>
      <c r="F43" s="1"/>
      <c r="G43" s="340">
        <f t="shared" si="4"/>
        <v>6350</v>
      </c>
      <c r="H43" s="340">
        <f t="shared" si="5"/>
        <v>4450</v>
      </c>
      <c r="I43" s="1"/>
      <c r="J43" s="340">
        <f t="shared" si="0"/>
        <v>6311.6631239999988</v>
      </c>
      <c r="K43" s="340">
        <f t="shared" si="1"/>
        <v>4418.1641867999988</v>
      </c>
      <c r="M43" s="200">
        <v>3155.8315619999994</v>
      </c>
      <c r="O43" s="200">
        <v>2853.89</v>
      </c>
      <c r="Q43" s="200">
        <v>2853.89</v>
      </c>
      <c r="S43" s="200">
        <v>1968.2</v>
      </c>
      <c r="U43" s="5">
        <f t="shared" si="6"/>
        <v>1.1057999999999999</v>
      </c>
      <c r="V43" s="5"/>
    </row>
    <row r="44" spans="1:22" customFormat="1" ht="19.899999999999999" customHeight="1" x14ac:dyDescent="0.35">
      <c r="A44" s="5"/>
      <c r="B44" s="5"/>
      <c r="C44" s="5"/>
      <c r="D44" s="310"/>
      <c r="E44" s="23"/>
      <c r="F44" s="5"/>
      <c r="G44" s="339"/>
      <c r="H44" s="339"/>
      <c r="I44" s="5"/>
      <c r="J44" s="339"/>
      <c r="K44" s="339"/>
      <c r="M44" s="161"/>
      <c r="O44" s="161"/>
      <c r="Q44" s="161"/>
      <c r="S44" s="161"/>
    </row>
    <row r="45" spans="1:22" customFormat="1" ht="19.899999999999999" customHeight="1" x14ac:dyDescent="0.35">
      <c r="A45" s="5"/>
      <c r="B45" s="5"/>
      <c r="C45" s="5"/>
      <c r="D45" s="310"/>
      <c r="E45" s="23"/>
      <c r="F45" s="5"/>
      <c r="G45" s="339"/>
      <c r="H45" s="339"/>
      <c r="I45" s="5"/>
      <c r="J45" s="339"/>
      <c r="K45" s="339"/>
      <c r="M45" s="161"/>
      <c r="O45" s="161"/>
      <c r="Q45" s="161"/>
      <c r="S45" s="161"/>
    </row>
    <row r="46" spans="1:22" customFormat="1" ht="19.899999999999999" customHeight="1" x14ac:dyDescent="0.35">
      <c r="A46" s="5"/>
      <c r="B46" s="5"/>
      <c r="C46" s="5"/>
      <c r="D46" s="310"/>
      <c r="E46" s="23"/>
      <c r="F46" s="5"/>
      <c r="G46" s="339"/>
      <c r="H46" s="339"/>
      <c r="I46" s="5"/>
      <c r="J46" s="339"/>
      <c r="K46" s="339"/>
      <c r="M46" s="161"/>
      <c r="O46" s="161"/>
      <c r="Q46" s="161"/>
      <c r="S46" s="161"/>
    </row>
    <row r="47" spans="1:22" customFormat="1" ht="19.899999999999999" customHeight="1" x14ac:dyDescent="0.35">
      <c r="A47" s="5"/>
      <c r="B47" s="5"/>
      <c r="C47" s="5"/>
      <c r="D47" s="310"/>
      <c r="E47" s="23"/>
      <c r="F47" s="5"/>
      <c r="G47" s="339"/>
      <c r="H47" s="339"/>
      <c r="I47" s="5"/>
      <c r="J47" s="339"/>
      <c r="K47" s="339"/>
      <c r="M47" s="161"/>
      <c r="O47" s="161"/>
      <c r="Q47" s="161"/>
      <c r="S47" s="161"/>
    </row>
    <row r="48" spans="1:22" customFormat="1" ht="19.899999999999999" customHeight="1" x14ac:dyDescent="0.35">
      <c r="A48" s="5"/>
      <c r="B48" s="5"/>
      <c r="C48" s="5"/>
      <c r="D48" s="310"/>
      <c r="E48" s="23"/>
      <c r="F48" s="5"/>
      <c r="G48" s="339"/>
      <c r="H48" s="339"/>
      <c r="I48" s="5"/>
      <c r="J48" s="339"/>
      <c r="K48" s="339"/>
      <c r="M48" s="161"/>
      <c r="O48" s="161"/>
      <c r="Q48" s="161"/>
      <c r="S48" s="161"/>
    </row>
    <row r="49" spans="1:19" customFormat="1" ht="19.899999999999999" customHeight="1" x14ac:dyDescent="0.35">
      <c r="A49" s="5"/>
      <c r="B49" s="5"/>
      <c r="C49" s="5"/>
      <c r="D49" s="310"/>
      <c r="E49" s="23"/>
      <c r="F49" s="5"/>
      <c r="G49" s="339"/>
      <c r="H49" s="339"/>
      <c r="I49" s="5"/>
      <c r="J49" s="339"/>
      <c r="K49" s="339"/>
      <c r="M49" s="161"/>
      <c r="O49" s="161"/>
      <c r="Q49" s="161"/>
      <c r="S49" s="161"/>
    </row>
    <row r="50" spans="1:19" customFormat="1" ht="19.899999999999999" customHeight="1" x14ac:dyDescent="0.35">
      <c r="A50" s="5"/>
      <c r="B50" s="5"/>
      <c r="C50" s="5"/>
      <c r="D50" s="310"/>
      <c r="E50" s="23"/>
      <c r="F50" s="5"/>
      <c r="G50" s="339"/>
      <c r="H50" s="339"/>
      <c r="I50" s="5"/>
      <c r="J50" s="339"/>
      <c r="K50" s="339"/>
      <c r="M50" s="161"/>
      <c r="O50" s="161"/>
      <c r="Q50" s="161"/>
      <c r="S50" s="161"/>
    </row>
    <row r="51" spans="1:19" customFormat="1" ht="19.899999999999999" customHeight="1" x14ac:dyDescent="0.35">
      <c r="A51" s="5"/>
      <c r="B51" s="5"/>
      <c r="C51" s="5"/>
      <c r="D51" s="310"/>
      <c r="E51" s="23"/>
      <c r="F51" s="5"/>
      <c r="G51" s="339"/>
      <c r="H51" s="339"/>
      <c r="I51" s="5"/>
      <c r="J51" s="339"/>
      <c r="K51" s="339"/>
      <c r="M51" s="161"/>
      <c r="O51" s="161"/>
      <c r="Q51" s="161"/>
      <c r="S51" s="161"/>
    </row>
    <row r="52" spans="1:19" customFormat="1" ht="19.899999999999999" customHeight="1" x14ac:dyDescent="0.35">
      <c r="A52" s="5"/>
      <c r="B52" s="5"/>
      <c r="C52" s="5"/>
      <c r="D52" s="310"/>
      <c r="E52" s="23"/>
      <c r="F52" s="5"/>
      <c r="G52" s="339"/>
      <c r="H52" s="339"/>
      <c r="I52" s="5"/>
      <c r="J52" s="339"/>
      <c r="K52" s="339"/>
      <c r="M52" s="161"/>
      <c r="O52" s="161"/>
      <c r="Q52" s="161"/>
      <c r="S52" s="161"/>
    </row>
    <row r="53" spans="1:19" customFormat="1" ht="19.899999999999999" customHeight="1" x14ac:dyDescent="0.35">
      <c r="A53" s="5"/>
      <c r="B53" s="5"/>
      <c r="C53" s="5"/>
      <c r="D53" s="310"/>
      <c r="E53" s="23"/>
      <c r="F53" s="5"/>
      <c r="G53" s="339"/>
      <c r="H53" s="339"/>
      <c r="I53" s="5"/>
      <c r="J53" s="339"/>
      <c r="K53" s="339"/>
      <c r="M53" s="161"/>
      <c r="O53" s="161"/>
      <c r="Q53" s="161"/>
      <c r="S53" s="161"/>
    </row>
    <row r="54" spans="1:19" customFormat="1" ht="19.899999999999999" customHeight="1" x14ac:dyDescent="0.35">
      <c r="A54" s="5"/>
      <c r="B54" s="5"/>
      <c r="C54" s="5"/>
      <c r="D54" s="310"/>
      <c r="E54" s="23"/>
      <c r="F54" s="5"/>
      <c r="G54" s="339"/>
      <c r="H54" s="339"/>
      <c r="I54" s="5"/>
      <c r="J54" s="339"/>
      <c r="K54" s="339"/>
      <c r="M54" s="161"/>
      <c r="O54" s="161"/>
      <c r="Q54" s="161"/>
      <c r="S54" s="161"/>
    </row>
    <row r="55" spans="1:19" customFormat="1" ht="19.899999999999999" customHeight="1" x14ac:dyDescent="0.35">
      <c r="A55" s="5"/>
      <c r="B55" s="5"/>
      <c r="C55" s="5"/>
      <c r="D55" s="310"/>
      <c r="E55" s="23"/>
      <c r="F55" s="5"/>
      <c r="G55" s="339"/>
      <c r="H55" s="339"/>
      <c r="I55" s="5"/>
      <c r="J55" s="339"/>
      <c r="K55" s="339"/>
      <c r="M55" s="161"/>
      <c r="O55" s="161"/>
      <c r="Q55" s="161"/>
      <c r="S55" s="161"/>
    </row>
    <row r="56" spans="1:19" customFormat="1" ht="19.899999999999999" customHeight="1" x14ac:dyDescent="0.35">
      <c r="A56" s="5"/>
      <c r="B56" s="5"/>
      <c r="C56" s="5"/>
      <c r="D56" s="310"/>
      <c r="E56" s="23"/>
      <c r="F56" s="5"/>
      <c r="G56" s="339"/>
      <c r="H56" s="339"/>
      <c r="I56" s="5"/>
      <c r="J56" s="339"/>
      <c r="K56" s="339"/>
      <c r="M56" s="161"/>
      <c r="O56" s="161"/>
      <c r="Q56" s="161"/>
      <c r="S56" s="161"/>
    </row>
    <row r="57" spans="1:19" customFormat="1" ht="19.899999999999999" customHeight="1" x14ac:dyDescent="0.35">
      <c r="A57" s="5"/>
      <c r="B57" s="5"/>
      <c r="C57" s="5"/>
      <c r="D57" s="310"/>
      <c r="E57" s="23"/>
      <c r="F57" s="5"/>
      <c r="G57" s="339"/>
      <c r="H57" s="339"/>
      <c r="I57" s="5"/>
      <c r="J57" s="339"/>
      <c r="K57" s="339"/>
      <c r="M57" s="161"/>
      <c r="O57" s="161"/>
      <c r="Q57" s="161"/>
      <c r="S57" s="161"/>
    </row>
    <row r="58" spans="1:19" customFormat="1" ht="19.899999999999999" customHeight="1" x14ac:dyDescent="0.35">
      <c r="A58" s="5"/>
      <c r="B58" s="5"/>
      <c r="C58" s="5"/>
      <c r="D58" s="310"/>
      <c r="E58" s="23"/>
      <c r="F58" s="5"/>
      <c r="G58" s="339"/>
      <c r="H58" s="339"/>
      <c r="I58" s="5"/>
      <c r="J58" s="339"/>
      <c r="K58" s="339"/>
      <c r="M58" s="161"/>
      <c r="O58" s="161"/>
      <c r="Q58" s="161"/>
      <c r="S58" s="161"/>
    </row>
    <row r="59" spans="1:19" customFormat="1" ht="19.899999999999999" customHeight="1" x14ac:dyDescent="0.35">
      <c r="A59" s="5"/>
      <c r="B59" s="5"/>
      <c r="C59" s="5"/>
      <c r="D59" s="310"/>
      <c r="E59" s="23"/>
      <c r="F59" s="5"/>
      <c r="G59" s="339"/>
      <c r="H59" s="339"/>
      <c r="I59" s="5"/>
      <c r="J59" s="339"/>
      <c r="K59" s="339"/>
      <c r="M59" s="161"/>
      <c r="O59" s="161"/>
      <c r="Q59" s="161"/>
      <c r="S59" s="161"/>
    </row>
    <row r="60" spans="1:19" customFormat="1" ht="19.899999999999999" customHeight="1" x14ac:dyDescent="0.35">
      <c r="A60" s="5"/>
      <c r="B60" s="5"/>
      <c r="C60" s="5"/>
      <c r="D60" s="310"/>
      <c r="E60" s="23"/>
      <c r="F60" s="5"/>
      <c r="G60" s="339"/>
      <c r="H60" s="339"/>
      <c r="I60" s="5"/>
      <c r="J60" s="339"/>
      <c r="K60" s="339"/>
      <c r="M60" s="161"/>
      <c r="O60" s="161"/>
      <c r="Q60" s="161"/>
      <c r="S60" s="161"/>
    </row>
    <row r="61" spans="1:19" customFormat="1" ht="19.899999999999999" customHeight="1" x14ac:dyDescent="0.35">
      <c r="A61" s="5"/>
      <c r="B61" s="5"/>
      <c r="C61" s="5"/>
      <c r="D61" s="310"/>
      <c r="E61" s="23"/>
      <c r="F61" s="5"/>
      <c r="G61" s="339"/>
      <c r="H61" s="339"/>
      <c r="I61" s="5"/>
      <c r="J61" s="339"/>
      <c r="K61" s="339"/>
      <c r="M61" s="161"/>
      <c r="O61" s="161"/>
      <c r="Q61" s="161"/>
      <c r="S61" s="161"/>
    </row>
    <row r="62" spans="1:19" customFormat="1" ht="19.899999999999999" customHeight="1" x14ac:dyDescent="0.35">
      <c r="A62" s="5"/>
      <c r="B62" s="5"/>
      <c r="C62" s="5"/>
      <c r="D62" s="310"/>
      <c r="E62" s="23"/>
      <c r="F62" s="5"/>
      <c r="G62" s="339"/>
      <c r="H62" s="339"/>
      <c r="I62" s="5"/>
      <c r="J62" s="339"/>
      <c r="K62" s="339"/>
      <c r="M62" s="161"/>
      <c r="O62" s="161"/>
      <c r="Q62" s="161"/>
      <c r="S62" s="161"/>
    </row>
    <row r="63" spans="1:19" customFormat="1" ht="19.899999999999999" customHeight="1" x14ac:dyDescent="0.35">
      <c r="A63" s="5"/>
      <c r="B63" s="5"/>
      <c r="C63" s="5"/>
      <c r="D63" s="310"/>
      <c r="E63" s="23"/>
      <c r="F63" s="5"/>
      <c r="G63" s="339"/>
      <c r="H63" s="339"/>
      <c r="I63" s="5"/>
      <c r="J63" s="339"/>
      <c r="K63" s="339"/>
      <c r="M63" s="161"/>
      <c r="O63" s="161"/>
      <c r="Q63" s="161"/>
      <c r="S63" s="161"/>
    </row>
    <row r="64" spans="1:19" customFormat="1" ht="19.899999999999999" customHeight="1" x14ac:dyDescent="0.35">
      <c r="A64" s="5"/>
      <c r="B64" s="5"/>
      <c r="C64" s="5"/>
      <c r="D64" s="310"/>
      <c r="E64" s="23"/>
      <c r="F64" s="5"/>
      <c r="G64" s="339"/>
      <c r="H64" s="339"/>
      <c r="I64" s="5"/>
      <c r="J64" s="339"/>
      <c r="K64" s="339"/>
      <c r="M64" s="161"/>
      <c r="O64" s="161"/>
      <c r="Q64" s="161"/>
      <c r="S64" s="161"/>
    </row>
    <row r="65" spans="1:19" customFormat="1" ht="19.899999999999999" customHeight="1" x14ac:dyDescent="0.35">
      <c r="A65" s="5"/>
      <c r="B65" s="5"/>
      <c r="C65" s="5"/>
      <c r="D65" s="310"/>
      <c r="E65" s="23"/>
      <c r="F65" s="5"/>
      <c r="G65" s="339"/>
      <c r="H65" s="339"/>
      <c r="I65" s="5"/>
      <c r="J65" s="339"/>
      <c r="K65" s="339"/>
      <c r="M65" s="161"/>
      <c r="O65" s="161"/>
      <c r="Q65" s="161"/>
      <c r="S65" s="161"/>
    </row>
    <row r="66" spans="1:19" customFormat="1" ht="19.899999999999999" customHeight="1" x14ac:dyDescent="0.35">
      <c r="A66" s="5"/>
      <c r="B66" s="5"/>
      <c r="C66" s="5"/>
      <c r="D66" s="310"/>
      <c r="E66" s="23"/>
      <c r="F66" s="5"/>
      <c r="G66" s="339"/>
      <c r="H66" s="339"/>
      <c r="I66" s="5"/>
      <c r="J66" s="339"/>
      <c r="K66" s="339"/>
      <c r="M66" s="161"/>
      <c r="O66" s="161"/>
      <c r="Q66" s="161"/>
      <c r="S66" s="161"/>
    </row>
    <row r="67" spans="1:19" customFormat="1" ht="19.899999999999999" customHeight="1" x14ac:dyDescent="0.35">
      <c r="A67" s="5"/>
      <c r="B67" s="5"/>
      <c r="C67" s="5"/>
      <c r="D67" s="310"/>
      <c r="E67" s="23"/>
      <c r="F67" s="5"/>
      <c r="G67" s="339"/>
      <c r="H67" s="339"/>
      <c r="I67" s="5"/>
      <c r="J67" s="339"/>
      <c r="K67" s="339"/>
      <c r="M67" s="161"/>
      <c r="O67" s="161"/>
      <c r="Q67" s="161"/>
      <c r="S67" s="161"/>
    </row>
    <row r="68" spans="1:19" customFormat="1" ht="19.899999999999999" customHeight="1" x14ac:dyDescent="0.35">
      <c r="A68" s="5"/>
      <c r="B68" s="5"/>
      <c r="C68" s="5"/>
      <c r="D68" s="310"/>
      <c r="E68" s="23"/>
      <c r="F68" s="5"/>
      <c r="G68" s="339"/>
      <c r="H68" s="339"/>
      <c r="I68" s="5"/>
      <c r="J68" s="339"/>
      <c r="K68" s="339"/>
      <c r="M68" s="161"/>
      <c r="O68" s="161"/>
      <c r="Q68" s="161"/>
      <c r="S68" s="161"/>
    </row>
    <row r="69" spans="1:19" customFormat="1" ht="19.899999999999999" customHeight="1" x14ac:dyDescent="0.35">
      <c r="A69" s="5"/>
      <c r="B69" s="5"/>
      <c r="C69" s="5"/>
      <c r="D69" s="310"/>
      <c r="E69" s="23"/>
      <c r="F69" s="5"/>
      <c r="G69" s="339"/>
      <c r="H69" s="339"/>
      <c r="I69" s="5"/>
      <c r="J69" s="339"/>
      <c r="K69" s="339"/>
      <c r="M69" s="161"/>
      <c r="O69" s="161"/>
      <c r="Q69" s="161"/>
      <c r="S69" s="161"/>
    </row>
    <row r="70" spans="1:19" customFormat="1" ht="19.899999999999999" customHeight="1" x14ac:dyDescent="0.35">
      <c r="A70" s="5"/>
      <c r="B70" s="5"/>
      <c r="C70" s="5"/>
      <c r="D70" s="310"/>
      <c r="E70" s="23"/>
      <c r="F70" s="5"/>
      <c r="G70" s="339"/>
      <c r="H70" s="339"/>
      <c r="I70" s="5"/>
      <c r="J70" s="339"/>
      <c r="K70" s="339"/>
      <c r="M70" s="161"/>
      <c r="O70" s="161"/>
      <c r="Q70" s="161"/>
      <c r="S70" s="161"/>
    </row>
    <row r="71" spans="1:19" customFormat="1" ht="19.899999999999999" customHeight="1" x14ac:dyDescent="0.35">
      <c r="A71" s="5"/>
      <c r="B71" s="5"/>
      <c r="C71" s="5"/>
      <c r="D71" s="310"/>
      <c r="E71" s="23"/>
      <c r="F71" s="5"/>
      <c r="G71" s="339"/>
      <c r="H71" s="339"/>
      <c r="I71" s="5"/>
      <c r="J71" s="339"/>
      <c r="K71" s="339"/>
      <c r="M71" s="161"/>
      <c r="O71" s="161"/>
      <c r="Q71" s="161"/>
      <c r="S71" s="161"/>
    </row>
    <row r="72" spans="1:19" customFormat="1" ht="19.899999999999999" customHeight="1" x14ac:dyDescent="0.35">
      <c r="A72" s="5"/>
      <c r="B72" s="5"/>
      <c r="C72" s="5"/>
      <c r="D72" s="310"/>
      <c r="E72" s="23"/>
      <c r="F72" s="5"/>
      <c r="G72" s="339"/>
      <c r="H72" s="339"/>
      <c r="I72" s="5"/>
      <c r="J72" s="339"/>
      <c r="K72" s="339"/>
      <c r="M72" s="161"/>
      <c r="O72" s="161"/>
      <c r="Q72" s="161"/>
      <c r="S72" s="161"/>
    </row>
    <row r="73" spans="1:19" customFormat="1" ht="19.899999999999999" customHeight="1" x14ac:dyDescent="0.35">
      <c r="A73" s="5"/>
      <c r="B73" s="5"/>
      <c r="C73" s="5"/>
      <c r="D73" s="310"/>
      <c r="E73" s="23"/>
      <c r="F73" s="5"/>
      <c r="G73" s="339"/>
      <c r="H73" s="339"/>
      <c r="I73" s="5"/>
      <c r="J73" s="339"/>
      <c r="K73" s="339"/>
      <c r="M73" s="161"/>
      <c r="O73" s="161"/>
      <c r="Q73" s="161"/>
      <c r="S73" s="161"/>
    </row>
    <row r="74" spans="1:19" customFormat="1" ht="19.899999999999999" customHeight="1" x14ac:dyDescent="0.35">
      <c r="A74" s="5"/>
      <c r="B74" s="5"/>
      <c r="C74" s="5"/>
      <c r="D74" s="310"/>
      <c r="E74" s="23"/>
      <c r="F74" s="5"/>
      <c r="G74" s="339"/>
      <c r="H74" s="339"/>
      <c r="I74" s="5"/>
      <c r="J74" s="339"/>
      <c r="K74" s="339"/>
      <c r="M74" s="161"/>
      <c r="O74" s="161"/>
      <c r="Q74" s="161"/>
      <c r="S74" s="161"/>
    </row>
    <row r="75" spans="1:19" customFormat="1" ht="19.899999999999999" customHeight="1" x14ac:dyDescent="0.35">
      <c r="A75" s="5"/>
      <c r="B75" s="5"/>
      <c r="C75" s="5"/>
      <c r="D75" s="310"/>
      <c r="E75" s="23"/>
      <c r="F75" s="5"/>
      <c r="G75" s="339"/>
      <c r="H75" s="339"/>
      <c r="I75" s="5"/>
      <c r="J75" s="339"/>
      <c r="K75" s="339"/>
      <c r="M75" s="161"/>
      <c r="O75" s="161"/>
      <c r="Q75" s="161"/>
      <c r="S75" s="161"/>
    </row>
    <row r="76" spans="1:19" customFormat="1" ht="19.899999999999999" customHeight="1" x14ac:dyDescent="0.35">
      <c r="A76" s="5"/>
      <c r="B76" s="5"/>
      <c r="C76" s="5"/>
      <c r="D76" s="310"/>
      <c r="E76" s="23"/>
      <c r="F76" s="5"/>
      <c r="G76" s="339"/>
      <c r="H76" s="339"/>
      <c r="I76" s="5"/>
      <c r="J76" s="339"/>
      <c r="K76" s="339"/>
      <c r="M76" s="161"/>
      <c r="O76" s="161"/>
      <c r="Q76" s="161"/>
      <c r="S76" s="161"/>
    </row>
    <row r="77" spans="1:19" customFormat="1" ht="19.899999999999999" customHeight="1" x14ac:dyDescent="0.35">
      <c r="A77" s="5"/>
      <c r="B77" s="5"/>
      <c r="C77" s="5"/>
      <c r="D77" s="310"/>
      <c r="E77" s="23"/>
      <c r="F77" s="5"/>
      <c r="G77" s="339"/>
      <c r="H77" s="339"/>
      <c r="I77" s="5"/>
      <c r="J77" s="339"/>
      <c r="K77" s="339"/>
      <c r="M77" s="161"/>
      <c r="O77" s="161"/>
      <c r="Q77" s="161"/>
      <c r="S77" s="161"/>
    </row>
    <row r="78" spans="1:19" customFormat="1" ht="19.899999999999999" customHeight="1" x14ac:dyDescent="0.35">
      <c r="A78" s="5"/>
      <c r="B78" s="5"/>
      <c r="C78" s="5"/>
      <c r="D78" s="310"/>
      <c r="E78" s="23"/>
      <c r="F78" s="5"/>
      <c r="G78" s="339"/>
      <c r="H78" s="339"/>
      <c r="I78" s="5"/>
      <c r="J78" s="339"/>
      <c r="K78" s="339"/>
      <c r="M78" s="161"/>
      <c r="O78" s="161"/>
      <c r="Q78" s="161"/>
      <c r="S78" s="161"/>
    </row>
    <row r="79" spans="1:19" customFormat="1" ht="19.899999999999999" customHeight="1" x14ac:dyDescent="0.35">
      <c r="A79" s="5"/>
      <c r="B79" s="5"/>
      <c r="C79" s="5"/>
      <c r="D79" s="310"/>
      <c r="E79" s="23"/>
      <c r="F79" s="5"/>
      <c r="G79" s="339"/>
      <c r="H79" s="339"/>
      <c r="I79" s="5"/>
      <c r="J79" s="339"/>
      <c r="K79" s="339"/>
      <c r="M79" s="161"/>
      <c r="O79" s="161"/>
      <c r="Q79" s="161"/>
      <c r="S79" s="161"/>
    </row>
    <row r="80" spans="1:19" customFormat="1" ht="19.899999999999999" customHeight="1" x14ac:dyDescent="0.35">
      <c r="A80" s="5"/>
      <c r="B80" s="5"/>
      <c r="C80" s="5"/>
      <c r="D80" s="310"/>
      <c r="E80" s="23"/>
      <c r="F80" s="5"/>
      <c r="G80" s="339"/>
      <c r="H80" s="339"/>
      <c r="I80" s="5"/>
      <c r="J80" s="339"/>
      <c r="K80" s="339"/>
      <c r="M80" s="161"/>
      <c r="O80" s="161"/>
      <c r="Q80" s="161"/>
      <c r="S80" s="161"/>
    </row>
    <row r="81" spans="1:19" customFormat="1" ht="19.899999999999999" customHeight="1" x14ac:dyDescent="0.35">
      <c r="A81" s="5"/>
      <c r="B81" s="5"/>
      <c r="C81" s="5"/>
      <c r="D81" s="310"/>
      <c r="E81" s="23"/>
      <c r="F81" s="5"/>
      <c r="G81" s="339"/>
      <c r="H81" s="339"/>
      <c r="I81" s="5"/>
      <c r="J81" s="339"/>
      <c r="K81" s="339"/>
      <c r="M81" s="161"/>
      <c r="O81" s="161"/>
      <c r="Q81" s="161"/>
      <c r="S81" s="161"/>
    </row>
    <row r="82" spans="1:19" customFormat="1" ht="19.899999999999999" customHeight="1" x14ac:dyDescent="0.35">
      <c r="A82" s="5"/>
      <c r="B82" s="5"/>
      <c r="C82" s="5"/>
      <c r="D82" s="310"/>
      <c r="E82" s="23"/>
      <c r="F82" s="5"/>
      <c r="G82" s="339"/>
      <c r="H82" s="339"/>
      <c r="I82" s="5"/>
      <c r="J82" s="339"/>
      <c r="K82" s="339"/>
      <c r="M82" s="161"/>
      <c r="O82" s="161"/>
      <c r="Q82" s="161"/>
      <c r="S82" s="161"/>
    </row>
    <row r="83" spans="1:19" customFormat="1" ht="19.899999999999999" customHeight="1" x14ac:dyDescent="0.35">
      <c r="A83" s="5"/>
      <c r="B83" s="5"/>
      <c r="C83" s="5"/>
      <c r="D83" s="310"/>
      <c r="E83" s="23"/>
      <c r="F83" s="5"/>
      <c r="G83" s="339"/>
      <c r="H83" s="339"/>
      <c r="I83" s="5"/>
      <c r="J83" s="339"/>
      <c r="K83" s="339"/>
      <c r="M83" s="161"/>
      <c r="O83" s="161"/>
      <c r="Q83" s="161"/>
      <c r="S83" s="161"/>
    </row>
    <row r="84" spans="1:19" customFormat="1" ht="19.899999999999999" customHeight="1" x14ac:dyDescent="0.35">
      <c r="A84" s="5"/>
      <c r="B84" s="5"/>
      <c r="C84" s="5"/>
      <c r="D84" s="310"/>
      <c r="E84" s="23"/>
      <c r="F84" s="5"/>
      <c r="G84" s="339"/>
      <c r="H84" s="339"/>
      <c r="I84" s="5"/>
      <c r="J84" s="339"/>
      <c r="K84" s="339"/>
      <c r="M84" s="161"/>
      <c r="O84" s="161"/>
      <c r="Q84" s="161"/>
      <c r="S84" s="161"/>
    </row>
    <row r="85" spans="1:19" customFormat="1" ht="19.899999999999999" customHeight="1" x14ac:dyDescent="0.35">
      <c r="A85" s="5"/>
      <c r="B85" s="5"/>
      <c r="C85" s="5"/>
      <c r="D85" s="310"/>
      <c r="E85" s="23"/>
      <c r="F85" s="5"/>
      <c r="G85" s="339"/>
      <c r="H85" s="339"/>
      <c r="I85" s="5"/>
      <c r="J85" s="339"/>
      <c r="K85" s="339"/>
      <c r="M85" s="161"/>
      <c r="O85" s="161"/>
      <c r="Q85" s="161"/>
      <c r="S85" s="161"/>
    </row>
    <row r="86" spans="1:19" customFormat="1" ht="19.899999999999999" customHeight="1" x14ac:dyDescent="0.35">
      <c r="A86" s="5"/>
      <c r="B86" s="5"/>
      <c r="C86" s="5"/>
      <c r="D86" s="310"/>
      <c r="E86" s="23"/>
      <c r="F86" s="5"/>
      <c r="G86" s="339"/>
      <c r="H86" s="339"/>
      <c r="I86" s="5"/>
      <c r="J86" s="339"/>
      <c r="K86" s="339"/>
      <c r="M86" s="161"/>
      <c r="O86" s="161"/>
      <c r="Q86" s="161"/>
      <c r="S86" s="161"/>
    </row>
    <row r="87" spans="1:19" customFormat="1" ht="19.899999999999999" customHeight="1" x14ac:dyDescent="0.35">
      <c r="A87" s="5"/>
      <c r="B87" s="5"/>
      <c r="C87" s="5"/>
      <c r="D87" s="310"/>
      <c r="E87" s="23"/>
      <c r="F87" s="5"/>
      <c r="G87" s="339"/>
      <c r="H87" s="339"/>
      <c r="I87" s="5"/>
      <c r="J87" s="339"/>
      <c r="K87" s="339"/>
      <c r="M87" s="161"/>
      <c r="O87" s="161"/>
      <c r="Q87" s="161"/>
      <c r="S87" s="161"/>
    </row>
    <row r="88" spans="1:19" customFormat="1" ht="19.899999999999999" customHeight="1" x14ac:dyDescent="0.35">
      <c r="A88" s="5"/>
      <c r="B88" s="5"/>
      <c r="C88" s="5"/>
      <c r="D88" s="310"/>
      <c r="E88" s="23"/>
      <c r="F88" s="5"/>
      <c r="G88" s="339"/>
      <c r="H88" s="339"/>
      <c r="I88" s="5"/>
      <c r="J88" s="339"/>
      <c r="K88" s="339"/>
      <c r="M88" s="161"/>
      <c r="O88" s="161"/>
      <c r="Q88" s="161"/>
      <c r="S88" s="161"/>
    </row>
    <row r="89" spans="1:19" customFormat="1" ht="19.899999999999999" customHeight="1" x14ac:dyDescent="0.35">
      <c r="A89" s="5"/>
      <c r="B89" s="5"/>
      <c r="C89" s="5"/>
      <c r="D89" s="310"/>
      <c r="E89" s="23"/>
      <c r="F89" s="5"/>
      <c r="G89" s="339"/>
      <c r="H89" s="339"/>
      <c r="I89" s="5"/>
      <c r="J89" s="339"/>
      <c r="K89" s="339"/>
      <c r="M89" s="161"/>
      <c r="O89" s="161"/>
      <c r="Q89" s="161"/>
      <c r="S89" s="161"/>
    </row>
    <row r="90" spans="1:19" customFormat="1" ht="19.899999999999999" customHeight="1" x14ac:dyDescent="0.35">
      <c r="A90" s="5"/>
      <c r="B90" s="5"/>
      <c r="C90" s="5"/>
      <c r="D90" s="310"/>
      <c r="E90" s="23"/>
      <c r="F90" s="5"/>
      <c r="G90" s="339"/>
      <c r="H90" s="339"/>
      <c r="I90" s="5"/>
      <c r="J90" s="339"/>
      <c r="K90" s="339"/>
      <c r="M90" s="161"/>
      <c r="O90" s="161"/>
      <c r="Q90" s="161"/>
      <c r="S90" s="161"/>
    </row>
    <row r="91" spans="1:19" customFormat="1" ht="19.899999999999999" customHeight="1" x14ac:dyDescent="0.35">
      <c r="A91" s="5"/>
      <c r="B91" s="5"/>
      <c r="C91" s="5"/>
      <c r="D91" s="310"/>
      <c r="E91" s="23"/>
      <c r="F91" s="5"/>
      <c r="G91" s="339"/>
      <c r="H91" s="339"/>
      <c r="I91" s="5"/>
      <c r="J91" s="339"/>
      <c r="K91" s="339"/>
      <c r="M91" s="161"/>
      <c r="O91" s="161"/>
      <c r="Q91" s="161"/>
      <c r="S91" s="161"/>
    </row>
    <row r="92" spans="1:19" customFormat="1" ht="19.899999999999999" customHeight="1" x14ac:dyDescent="0.35">
      <c r="A92" s="5"/>
      <c r="B92" s="5"/>
      <c r="C92" s="5"/>
      <c r="D92" s="310"/>
      <c r="E92" s="23"/>
      <c r="F92" s="5"/>
      <c r="G92" s="339"/>
      <c r="H92" s="339"/>
      <c r="I92" s="5"/>
      <c r="J92" s="339"/>
      <c r="K92" s="339"/>
      <c r="M92" s="161"/>
      <c r="O92" s="161"/>
      <c r="Q92" s="161"/>
      <c r="S92" s="161"/>
    </row>
    <row r="93" spans="1:19" customFormat="1" ht="19.899999999999999" customHeight="1" x14ac:dyDescent="0.35">
      <c r="A93" s="5"/>
      <c r="B93" s="5"/>
      <c r="C93" s="5"/>
      <c r="D93" s="310"/>
      <c r="E93" s="23"/>
      <c r="F93" s="5"/>
      <c r="G93" s="339"/>
      <c r="H93" s="339"/>
      <c r="I93" s="5"/>
      <c r="J93" s="339"/>
      <c r="K93" s="339"/>
      <c r="M93" s="161"/>
      <c r="O93" s="161"/>
      <c r="Q93" s="161"/>
      <c r="S93" s="161"/>
    </row>
    <row r="94" spans="1:19" customFormat="1" ht="19.899999999999999" customHeight="1" x14ac:dyDescent="0.35">
      <c r="A94" s="5"/>
      <c r="B94" s="5"/>
      <c r="C94" s="5"/>
      <c r="D94" s="310"/>
      <c r="E94" s="23"/>
      <c r="F94" s="5"/>
      <c r="G94" s="339"/>
      <c r="H94" s="339"/>
      <c r="I94" s="5"/>
      <c r="J94" s="339"/>
      <c r="K94" s="339"/>
      <c r="M94" s="161"/>
      <c r="O94" s="161"/>
      <c r="Q94" s="161"/>
      <c r="S94" s="161"/>
    </row>
    <row r="95" spans="1:19" customFormat="1" ht="19.899999999999999" customHeight="1" x14ac:dyDescent="0.35">
      <c r="A95" s="5"/>
      <c r="B95" s="5"/>
      <c r="C95" s="5"/>
      <c r="D95" s="310"/>
      <c r="E95" s="23"/>
      <c r="F95" s="5"/>
      <c r="G95" s="339"/>
      <c r="H95" s="339"/>
      <c r="I95" s="5"/>
      <c r="J95" s="339"/>
      <c r="K95" s="339"/>
      <c r="M95" s="161"/>
      <c r="O95" s="161"/>
      <c r="Q95" s="161"/>
      <c r="S95" s="161"/>
    </row>
    <row r="96" spans="1:19" customFormat="1" ht="19.899999999999999" customHeight="1" x14ac:dyDescent="0.35">
      <c r="A96" s="5"/>
      <c r="B96" s="5"/>
      <c r="C96" s="5"/>
      <c r="D96" s="310"/>
      <c r="E96" s="23"/>
      <c r="F96" s="5"/>
      <c r="G96" s="339"/>
      <c r="H96" s="339"/>
      <c r="I96" s="5"/>
      <c r="J96" s="339"/>
      <c r="K96" s="339"/>
      <c r="M96" s="161"/>
      <c r="O96" s="161"/>
      <c r="Q96" s="161"/>
      <c r="S96" s="161"/>
    </row>
    <row r="97" spans="1:19" customFormat="1" ht="19.899999999999999" customHeight="1" x14ac:dyDescent="0.35">
      <c r="A97" s="5"/>
      <c r="B97" s="5"/>
      <c r="C97" s="5"/>
      <c r="D97" s="310"/>
      <c r="E97" s="23"/>
      <c r="F97" s="5"/>
      <c r="G97" s="339"/>
      <c r="H97" s="339"/>
      <c r="I97" s="5"/>
      <c r="J97" s="339"/>
      <c r="K97" s="339"/>
      <c r="M97" s="161"/>
      <c r="O97" s="161"/>
      <c r="Q97" s="161"/>
      <c r="S97" s="161"/>
    </row>
    <row r="98" spans="1:19" customFormat="1" ht="19.899999999999999" customHeight="1" x14ac:dyDescent="0.35">
      <c r="A98" s="5"/>
      <c r="B98" s="5"/>
      <c r="C98" s="5"/>
      <c r="D98" s="310"/>
      <c r="E98" s="23"/>
      <c r="F98" s="5"/>
      <c r="G98" s="339"/>
      <c r="H98" s="339"/>
      <c r="I98" s="5"/>
      <c r="J98" s="339"/>
      <c r="K98" s="339"/>
      <c r="M98" s="161"/>
      <c r="O98" s="161"/>
      <c r="Q98" s="161"/>
      <c r="S98" s="161"/>
    </row>
    <row r="99" spans="1:19" customFormat="1" ht="19.899999999999999" customHeight="1" x14ac:dyDescent="0.35">
      <c r="A99" s="5"/>
      <c r="B99" s="5"/>
      <c r="C99" s="5"/>
      <c r="D99" s="310"/>
      <c r="E99" s="23"/>
      <c r="F99" s="5"/>
      <c r="G99" s="339"/>
      <c r="H99" s="339"/>
      <c r="I99" s="5"/>
      <c r="J99" s="339"/>
      <c r="K99" s="339"/>
      <c r="M99" s="161"/>
      <c r="O99" s="161"/>
      <c r="Q99" s="161"/>
      <c r="S99" s="161"/>
    </row>
    <row r="100" spans="1:19" customFormat="1" ht="19.899999999999999" customHeight="1" x14ac:dyDescent="0.35">
      <c r="A100" s="5"/>
      <c r="B100" s="5"/>
      <c r="C100" s="5"/>
      <c r="D100" s="310"/>
      <c r="E100" s="23"/>
      <c r="F100" s="5"/>
      <c r="G100" s="339"/>
      <c r="H100" s="339"/>
      <c r="I100" s="5"/>
      <c r="J100" s="339"/>
      <c r="K100" s="339"/>
      <c r="M100" s="161"/>
      <c r="O100" s="161"/>
      <c r="Q100" s="161"/>
      <c r="S100" s="161"/>
    </row>
    <row r="101" spans="1:19" customFormat="1" ht="19.899999999999999" customHeight="1" x14ac:dyDescent="0.35">
      <c r="A101" s="5"/>
      <c r="B101" s="5"/>
      <c r="C101" s="5"/>
      <c r="D101" s="310"/>
      <c r="E101" s="23"/>
      <c r="F101" s="5"/>
      <c r="G101" s="339"/>
      <c r="H101" s="339"/>
      <c r="I101" s="5"/>
      <c r="J101" s="339"/>
      <c r="K101" s="339"/>
      <c r="M101" s="161"/>
      <c r="O101" s="161"/>
      <c r="Q101" s="161"/>
      <c r="S101" s="161"/>
    </row>
    <row r="102" spans="1:19" customFormat="1" ht="19.899999999999999" customHeight="1" x14ac:dyDescent="0.35">
      <c r="A102" s="5"/>
      <c r="B102" s="5"/>
      <c r="C102" s="5"/>
      <c r="D102" s="310"/>
      <c r="E102" s="23"/>
      <c r="F102" s="5"/>
      <c r="G102" s="339"/>
      <c r="H102" s="339"/>
      <c r="I102" s="5"/>
      <c r="J102" s="339"/>
      <c r="K102" s="339"/>
      <c r="M102" s="161"/>
      <c r="O102" s="161"/>
      <c r="Q102" s="161"/>
      <c r="S102" s="161"/>
    </row>
    <row r="103" spans="1:19" customFormat="1" ht="19.899999999999999" customHeight="1" x14ac:dyDescent="0.35">
      <c r="A103" s="5"/>
      <c r="B103" s="5"/>
      <c r="C103" s="5"/>
      <c r="D103" s="310"/>
      <c r="E103" s="23"/>
      <c r="F103" s="5"/>
      <c r="G103" s="339"/>
      <c r="H103" s="339"/>
      <c r="I103" s="5"/>
      <c r="J103" s="339"/>
      <c r="K103" s="339"/>
      <c r="M103" s="161"/>
      <c r="O103" s="161"/>
      <c r="Q103" s="161"/>
      <c r="S103" s="161"/>
    </row>
    <row r="104" spans="1:19" customFormat="1" ht="19.899999999999999" customHeight="1" x14ac:dyDescent="0.35">
      <c r="A104" s="5"/>
      <c r="B104" s="5"/>
      <c r="C104" s="5"/>
      <c r="D104" s="310"/>
      <c r="E104" s="23"/>
      <c r="F104" s="5"/>
      <c r="G104" s="339"/>
      <c r="H104" s="339"/>
      <c r="I104" s="5"/>
      <c r="J104" s="339"/>
      <c r="K104" s="339"/>
      <c r="M104" s="161"/>
      <c r="O104" s="161"/>
      <c r="Q104" s="161"/>
      <c r="S104" s="161"/>
    </row>
    <row r="105" spans="1:19" customFormat="1" ht="19.899999999999999" customHeight="1" x14ac:dyDescent="0.35">
      <c r="A105" s="5"/>
      <c r="B105" s="5"/>
      <c r="C105" s="5"/>
      <c r="D105" s="310"/>
      <c r="E105" s="23"/>
      <c r="F105" s="5"/>
      <c r="G105" s="339"/>
      <c r="H105" s="339"/>
      <c r="I105" s="5"/>
      <c r="J105" s="339"/>
      <c r="K105" s="339"/>
      <c r="M105" s="161"/>
      <c r="O105" s="161"/>
      <c r="Q105" s="161"/>
      <c r="S105" s="161"/>
    </row>
    <row r="106" spans="1:19" customFormat="1" ht="19.899999999999999" customHeight="1" x14ac:dyDescent="0.35">
      <c r="A106" s="5"/>
      <c r="B106" s="5"/>
      <c r="C106" s="5"/>
      <c r="D106" s="310"/>
      <c r="E106" s="23"/>
      <c r="F106" s="5"/>
      <c r="G106" s="339"/>
      <c r="H106" s="339"/>
      <c r="I106" s="5"/>
      <c r="J106" s="339"/>
      <c r="K106" s="339"/>
      <c r="M106" s="161"/>
      <c r="O106" s="161"/>
      <c r="Q106" s="161"/>
      <c r="S106" s="161"/>
    </row>
    <row r="107" spans="1:19" customFormat="1" ht="19.899999999999999" customHeight="1" x14ac:dyDescent="0.35">
      <c r="A107" s="5"/>
      <c r="B107" s="5"/>
      <c r="C107" s="5"/>
      <c r="D107" s="310"/>
      <c r="E107" s="23"/>
      <c r="F107" s="5"/>
      <c r="G107" s="339"/>
      <c r="H107" s="339"/>
      <c r="I107" s="5"/>
      <c r="J107" s="339"/>
      <c r="K107" s="339"/>
      <c r="M107" s="161"/>
      <c r="O107" s="161"/>
      <c r="Q107" s="161"/>
      <c r="S107" s="161"/>
    </row>
    <row r="108" spans="1:19" customFormat="1" ht="19.899999999999999" customHeight="1" x14ac:dyDescent="0.35">
      <c r="A108" s="5"/>
      <c r="B108" s="5"/>
      <c r="C108" s="5"/>
      <c r="D108" s="310"/>
      <c r="E108" s="23"/>
      <c r="F108" s="5"/>
      <c r="G108" s="339"/>
      <c r="H108" s="339"/>
      <c r="I108" s="5"/>
      <c r="J108" s="339"/>
      <c r="K108" s="339"/>
      <c r="M108" s="161"/>
      <c r="O108" s="161"/>
      <c r="Q108" s="161"/>
      <c r="S108" s="161"/>
    </row>
  </sheetData>
  <printOptions horizontalCentered="1"/>
  <pageMargins left="0.70866141732283472" right="0.51181102362204722" top="0.55118110236220474" bottom="0.55118110236220474" header="0.31496062992125984" footer="0.31496062992125984"/>
  <pageSetup paperSize="9" orientation="portrait" verticalDpi="4294967293" r:id="rId1"/>
  <headerFooter>
    <oddHeader>&amp;LQUÍMICOS&amp;R"El Origen"</oddHeader>
    <oddFooter>&amp;R&amp;D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7030A0"/>
  </sheetPr>
  <dimension ref="A1:U172"/>
  <sheetViews>
    <sheetView zoomScaleNormal="100" workbookViewId="0">
      <selection activeCell="D18" sqref="D18"/>
    </sheetView>
  </sheetViews>
  <sheetFormatPr baseColWidth="10" defaultColWidth="11.5703125" defaultRowHeight="19.899999999999999" customHeight="1" x14ac:dyDescent="0.35"/>
  <cols>
    <col min="1" max="1" width="5.85546875" style="5" customWidth="1"/>
    <col min="2" max="2" width="7.5703125" style="5" customWidth="1"/>
    <col min="3" max="3" width="45" style="5" customWidth="1"/>
    <col min="4" max="5" width="15.7109375" style="23" customWidth="1"/>
    <col min="6" max="6" width="3.7109375" style="5" customWidth="1"/>
    <col min="7" max="7" width="16.85546875" style="64" customWidth="1"/>
    <col min="8" max="8" width="14.28515625" style="64" customWidth="1"/>
    <col min="9" max="9" width="3.7109375" customWidth="1"/>
    <col min="10" max="10" width="16.85546875" style="64" customWidth="1"/>
    <col min="11" max="11" width="14.28515625" style="64" customWidth="1"/>
    <col min="12" max="12" width="3.7109375" customWidth="1"/>
    <col min="13" max="13" width="13.7109375" style="63" customWidth="1"/>
    <col min="14" max="14" width="3.7109375" customWidth="1"/>
    <col min="15" max="15" width="49" customWidth="1"/>
    <col min="16" max="16" width="45" style="5" customWidth="1"/>
    <col min="17" max="18" width="15.7109375" style="23" customWidth="1"/>
    <col min="19" max="19" width="3.7109375" style="5" customWidth="1"/>
    <col min="20" max="20" width="11.5703125" style="5"/>
    <col min="21" max="21" width="14.42578125" style="5" bestFit="1" customWidth="1"/>
    <col min="22" max="25" width="11.5703125" style="5"/>
    <col min="26" max="26" width="11.5703125" style="5" customWidth="1"/>
    <col min="27" max="16384" width="11.5703125" style="5"/>
  </cols>
  <sheetData>
    <row r="1" spans="1:19" ht="19.899999999999999" customHeight="1" x14ac:dyDescent="0.35">
      <c r="C1" s="65" t="s">
        <v>209</v>
      </c>
      <c r="D1" s="35"/>
      <c r="E1" s="35"/>
      <c r="F1" s="1"/>
      <c r="G1" s="56" t="s">
        <v>181</v>
      </c>
      <c r="H1" s="56">
        <v>0.2</v>
      </c>
      <c r="I1" s="33"/>
      <c r="J1" s="61"/>
      <c r="K1" s="61"/>
      <c r="L1" s="33"/>
      <c r="M1" s="62"/>
      <c r="N1" s="33"/>
      <c r="O1" s="33"/>
      <c r="P1" s="5" t="s">
        <v>182</v>
      </c>
      <c r="S1" s="1"/>
    </row>
    <row r="2" spans="1:19" ht="19.899999999999999" customHeight="1" thickBot="1" x14ac:dyDescent="0.4">
      <c r="A2" s="3" t="s">
        <v>19</v>
      </c>
      <c r="F2" s="1"/>
      <c r="G2" s="57" t="s">
        <v>39</v>
      </c>
      <c r="H2" s="57" t="s">
        <v>173</v>
      </c>
      <c r="I2" s="37"/>
      <c r="J2" s="57" t="s">
        <v>39</v>
      </c>
      <c r="K2" s="57" t="s">
        <v>173</v>
      </c>
      <c r="L2" s="37"/>
      <c r="M2" s="46" t="s">
        <v>174</v>
      </c>
      <c r="N2" s="36"/>
      <c r="O2" s="36"/>
      <c r="S2" s="1"/>
    </row>
    <row r="3" spans="1:19" ht="19.899999999999999" customHeight="1" thickBot="1" x14ac:dyDescent="0.4">
      <c r="B3" s="5">
        <v>1746</v>
      </c>
      <c r="C3" s="47" t="s">
        <v>114</v>
      </c>
      <c r="D3" s="11"/>
      <c r="E3" s="12"/>
      <c r="F3" s="1"/>
      <c r="G3" s="58">
        <v>1</v>
      </c>
      <c r="H3" s="59">
        <v>1</v>
      </c>
      <c r="I3" s="38"/>
      <c r="J3" s="58">
        <v>2</v>
      </c>
      <c r="K3" s="59">
        <v>1.4</v>
      </c>
      <c r="L3" s="38"/>
      <c r="M3" s="39" t="s">
        <v>176</v>
      </c>
      <c r="N3" s="41"/>
      <c r="O3" s="41"/>
      <c r="P3" s="24" t="s">
        <v>18</v>
      </c>
      <c r="Q3" s="9"/>
      <c r="R3" s="10"/>
      <c r="S3" s="1"/>
    </row>
    <row r="4" spans="1:19" ht="19.899999999999999" customHeight="1" x14ac:dyDescent="0.35">
      <c r="C4" s="88"/>
      <c r="D4" s="83"/>
      <c r="E4" s="84"/>
      <c r="G4" s="76"/>
      <c r="H4" s="76"/>
      <c r="I4" s="77"/>
      <c r="J4" s="76"/>
      <c r="K4" s="76"/>
      <c r="L4" s="77"/>
      <c r="M4" s="78"/>
      <c r="N4" s="79"/>
      <c r="O4" s="79"/>
      <c r="P4" s="80"/>
      <c r="Q4" s="81"/>
      <c r="R4" s="81"/>
    </row>
    <row r="5" spans="1:19" ht="19.899999999999999" customHeight="1" x14ac:dyDescent="0.35">
      <c r="C5" s="2" t="s">
        <v>226</v>
      </c>
      <c r="D5" s="32">
        <f t="shared" ref="D5:E20" si="0">MROUND(G5+4.7,10)</f>
        <v>3600</v>
      </c>
      <c r="E5" s="89">
        <f t="shared" si="0"/>
        <v>2520</v>
      </c>
      <c r="F5" s="1"/>
      <c r="G5" s="60">
        <f t="shared" ref="G5:G44" si="1">J5*$G$3</f>
        <v>3597.9</v>
      </c>
      <c r="H5" s="60">
        <f t="shared" ref="H5:H44" si="2">K5*$H$3</f>
        <v>2518.5299999999997</v>
      </c>
      <c r="I5" s="1"/>
      <c r="J5" s="60">
        <f t="shared" ref="J5:J44" si="3">M5*$J$3</f>
        <v>3597.9</v>
      </c>
      <c r="K5" s="60">
        <f t="shared" ref="K5:K44" si="4">M5*$K$3</f>
        <v>2518.5299999999997</v>
      </c>
      <c r="L5" s="33"/>
      <c r="M5" s="90">
        <v>1798.95</v>
      </c>
      <c r="N5" s="33"/>
      <c r="O5" s="33"/>
      <c r="P5" s="2" t="s">
        <v>115</v>
      </c>
      <c r="Q5" s="32">
        <v>3000</v>
      </c>
      <c r="R5" s="32">
        <v>2100</v>
      </c>
      <c r="S5" s="1"/>
    </row>
    <row r="6" spans="1:19" ht="19.899999999999999" customHeight="1" x14ac:dyDescent="0.35">
      <c r="C6" s="2" t="s">
        <v>232</v>
      </c>
      <c r="D6" s="32">
        <f t="shared" si="0"/>
        <v>3840</v>
      </c>
      <c r="E6" s="89">
        <f t="shared" si="0"/>
        <v>2690</v>
      </c>
      <c r="F6" s="1"/>
      <c r="G6" s="60">
        <f t="shared" si="1"/>
        <v>3838.42</v>
      </c>
      <c r="H6" s="60">
        <f t="shared" si="2"/>
        <v>2686.8939999999998</v>
      </c>
      <c r="I6" s="1"/>
      <c r="J6" s="60">
        <f t="shared" si="3"/>
        <v>3838.42</v>
      </c>
      <c r="K6" s="60">
        <f t="shared" si="4"/>
        <v>2686.8939999999998</v>
      </c>
      <c r="L6" s="33"/>
      <c r="M6" s="90">
        <v>1919.21</v>
      </c>
      <c r="N6" s="33"/>
      <c r="O6" s="33"/>
      <c r="P6" s="2" t="s">
        <v>116</v>
      </c>
      <c r="Q6" s="32">
        <v>3200</v>
      </c>
      <c r="R6" s="32">
        <v>2240</v>
      </c>
      <c r="S6" s="1"/>
    </row>
    <row r="7" spans="1:19" ht="19.899999999999999" customHeight="1" x14ac:dyDescent="0.35">
      <c r="C7" s="2" t="s">
        <v>117</v>
      </c>
      <c r="D7" s="32">
        <f t="shared" si="0"/>
        <v>2010</v>
      </c>
      <c r="E7" s="89">
        <f t="shared" si="0"/>
        <v>1410</v>
      </c>
      <c r="F7" s="1"/>
      <c r="G7" s="60">
        <f t="shared" si="1"/>
        <v>2003.64</v>
      </c>
      <c r="H7" s="60">
        <f t="shared" si="2"/>
        <v>1402.548</v>
      </c>
      <c r="I7" s="1"/>
      <c r="J7" s="60">
        <f t="shared" si="3"/>
        <v>2003.64</v>
      </c>
      <c r="K7" s="60">
        <f t="shared" si="4"/>
        <v>1402.548</v>
      </c>
      <c r="L7" s="33"/>
      <c r="M7" s="90">
        <v>1001.82</v>
      </c>
      <c r="N7" s="33"/>
      <c r="O7" s="33"/>
      <c r="P7" s="2" t="s">
        <v>117</v>
      </c>
      <c r="Q7" s="32">
        <v>1670</v>
      </c>
      <c r="R7" s="32">
        <v>1170</v>
      </c>
      <c r="S7" s="1"/>
    </row>
    <row r="8" spans="1:19" ht="19.899999999999999" customHeight="1" x14ac:dyDescent="0.35">
      <c r="C8" s="2" t="s">
        <v>231</v>
      </c>
      <c r="D8" s="32">
        <f t="shared" si="0"/>
        <v>2940</v>
      </c>
      <c r="E8" s="89">
        <f t="shared" si="0"/>
        <v>2060</v>
      </c>
      <c r="F8" s="1"/>
      <c r="G8" s="60">
        <f t="shared" si="1"/>
        <v>2936.82</v>
      </c>
      <c r="H8" s="60">
        <f t="shared" si="2"/>
        <v>2055.7739999999999</v>
      </c>
      <c r="I8" s="1"/>
      <c r="J8" s="60">
        <f t="shared" si="3"/>
        <v>2936.82</v>
      </c>
      <c r="K8" s="60">
        <f t="shared" si="4"/>
        <v>2055.7739999999999</v>
      </c>
      <c r="L8" s="33"/>
      <c r="M8" s="91">
        <v>1468.41</v>
      </c>
      <c r="N8" s="33"/>
      <c r="O8" s="33"/>
      <c r="P8" s="2" t="s">
        <v>118</v>
      </c>
      <c r="Q8" s="32">
        <v>2940</v>
      </c>
      <c r="R8" s="32">
        <v>2060</v>
      </c>
      <c r="S8" s="1"/>
    </row>
    <row r="9" spans="1:19" ht="19.899999999999999" customHeight="1" x14ac:dyDescent="0.35">
      <c r="C9" s="2" t="s">
        <v>230</v>
      </c>
      <c r="D9" s="32">
        <f t="shared" si="0"/>
        <v>2170</v>
      </c>
      <c r="E9" s="89">
        <f t="shared" si="0"/>
        <v>1520</v>
      </c>
      <c r="F9" s="1"/>
      <c r="G9" s="60">
        <f t="shared" si="1"/>
        <v>2161.1</v>
      </c>
      <c r="H9" s="60">
        <f t="shared" si="2"/>
        <v>1512.7699999999998</v>
      </c>
      <c r="I9" s="1"/>
      <c r="J9" s="60">
        <f t="shared" si="3"/>
        <v>2161.1</v>
      </c>
      <c r="K9" s="60">
        <f t="shared" si="4"/>
        <v>1512.7699999999998</v>
      </c>
      <c r="L9" s="33"/>
      <c r="M9" s="90">
        <v>1080.55</v>
      </c>
      <c r="N9" s="33"/>
      <c r="O9" s="33"/>
      <c r="P9" s="2" t="s">
        <v>119</v>
      </c>
      <c r="Q9" s="32">
        <v>1810</v>
      </c>
      <c r="R9" s="32">
        <v>1270</v>
      </c>
      <c r="S9" s="1"/>
    </row>
    <row r="10" spans="1:19" ht="19.899999999999999" customHeight="1" x14ac:dyDescent="0.35">
      <c r="C10" s="2" t="s">
        <v>120</v>
      </c>
      <c r="D10" s="32">
        <f t="shared" si="0"/>
        <v>3850</v>
      </c>
      <c r="E10" s="89">
        <f t="shared" si="0"/>
        <v>2700</v>
      </c>
      <c r="F10" s="1"/>
      <c r="G10" s="60">
        <f t="shared" si="1"/>
        <v>3844.12</v>
      </c>
      <c r="H10" s="60">
        <f t="shared" si="2"/>
        <v>2690.8839999999996</v>
      </c>
      <c r="I10" s="1"/>
      <c r="J10" s="60">
        <f t="shared" si="3"/>
        <v>3844.12</v>
      </c>
      <c r="K10" s="60">
        <f t="shared" si="4"/>
        <v>2690.8839999999996</v>
      </c>
      <c r="L10" s="33"/>
      <c r="M10" s="90">
        <v>1922.06</v>
      </c>
      <c r="N10" s="33"/>
      <c r="O10" s="33"/>
      <c r="P10" s="2" t="s">
        <v>120</v>
      </c>
      <c r="Q10" s="32">
        <v>3210</v>
      </c>
      <c r="R10" s="32">
        <v>2250</v>
      </c>
      <c r="S10" s="1"/>
    </row>
    <row r="11" spans="1:19" ht="19.899999999999999" customHeight="1" x14ac:dyDescent="0.35">
      <c r="C11" s="2" t="s">
        <v>121</v>
      </c>
      <c r="D11" s="32">
        <f t="shared" si="0"/>
        <v>3560</v>
      </c>
      <c r="E11" s="89">
        <f t="shared" si="0"/>
        <v>2500</v>
      </c>
      <c r="F11" s="1"/>
      <c r="G11" s="60">
        <f t="shared" si="1"/>
        <v>3557.94</v>
      </c>
      <c r="H11" s="60">
        <f t="shared" si="2"/>
        <v>2490.558</v>
      </c>
      <c r="I11" s="1"/>
      <c r="J11" s="60">
        <f t="shared" si="3"/>
        <v>3557.94</v>
      </c>
      <c r="K11" s="60">
        <f t="shared" si="4"/>
        <v>2490.558</v>
      </c>
      <c r="L11" s="33"/>
      <c r="M11" s="90">
        <v>1778.97</v>
      </c>
      <c r="N11" s="33"/>
      <c r="O11" s="33"/>
      <c r="P11" s="2" t="s">
        <v>121</v>
      </c>
      <c r="Q11" s="32">
        <v>2970</v>
      </c>
      <c r="R11" s="32">
        <v>2080</v>
      </c>
      <c r="S11" s="1"/>
    </row>
    <row r="12" spans="1:19" ht="19.899999999999999" customHeight="1" x14ac:dyDescent="0.35">
      <c r="C12" s="2" t="s">
        <v>122</v>
      </c>
      <c r="D12" s="32">
        <f t="shared" si="0"/>
        <v>1550</v>
      </c>
      <c r="E12" s="89">
        <f t="shared" si="0"/>
        <v>1090</v>
      </c>
      <c r="F12" s="1"/>
      <c r="G12" s="60">
        <f t="shared" si="1"/>
        <v>1546.52</v>
      </c>
      <c r="H12" s="60">
        <f t="shared" si="2"/>
        <v>1082.5639999999999</v>
      </c>
      <c r="I12" s="1"/>
      <c r="J12" s="60">
        <f t="shared" si="3"/>
        <v>1546.52</v>
      </c>
      <c r="K12" s="60">
        <f t="shared" si="4"/>
        <v>1082.5639999999999</v>
      </c>
      <c r="L12" s="33"/>
      <c r="M12" s="90">
        <v>773.26</v>
      </c>
      <c r="N12" s="33"/>
      <c r="O12" s="33"/>
      <c r="P12" s="2" t="s">
        <v>122</v>
      </c>
      <c r="Q12" s="32">
        <v>1290</v>
      </c>
      <c r="R12" s="32">
        <v>910</v>
      </c>
      <c r="S12" s="1"/>
    </row>
    <row r="13" spans="1:19" ht="19.899999999999999" customHeight="1" x14ac:dyDescent="0.35">
      <c r="C13" s="2" t="s">
        <v>123</v>
      </c>
      <c r="D13" s="32">
        <f t="shared" si="0"/>
        <v>2210</v>
      </c>
      <c r="E13" s="89">
        <f t="shared" si="0"/>
        <v>1550</v>
      </c>
      <c r="F13" s="1"/>
      <c r="G13" s="60">
        <f t="shared" si="1"/>
        <v>2208.2399999999998</v>
      </c>
      <c r="H13" s="60">
        <f t="shared" si="2"/>
        <v>1545.7679999999998</v>
      </c>
      <c r="I13" s="1"/>
      <c r="J13" s="60">
        <f t="shared" si="3"/>
        <v>2208.2399999999998</v>
      </c>
      <c r="K13" s="60">
        <f t="shared" si="4"/>
        <v>1545.7679999999998</v>
      </c>
      <c r="L13" s="33"/>
      <c r="M13" s="90">
        <v>1104.1199999999999</v>
      </c>
      <c r="N13" s="33"/>
      <c r="O13" s="33"/>
      <c r="P13" s="2" t="s">
        <v>123</v>
      </c>
      <c r="Q13" s="32">
        <v>1840</v>
      </c>
      <c r="R13" s="32">
        <v>1290</v>
      </c>
      <c r="S13" s="1"/>
    </row>
    <row r="14" spans="1:19" ht="19.899999999999999" customHeight="1" x14ac:dyDescent="0.35">
      <c r="C14" s="2" t="s">
        <v>124</v>
      </c>
      <c r="D14" s="32">
        <f t="shared" si="0"/>
        <v>2130</v>
      </c>
      <c r="E14" s="89">
        <f t="shared" si="0"/>
        <v>1490</v>
      </c>
      <c r="F14" s="1"/>
      <c r="G14" s="60">
        <f t="shared" si="1"/>
        <v>2128.16</v>
      </c>
      <c r="H14" s="60">
        <f t="shared" si="2"/>
        <v>1489.7119999999998</v>
      </c>
      <c r="I14" s="1"/>
      <c r="J14" s="60">
        <f t="shared" si="3"/>
        <v>2128.16</v>
      </c>
      <c r="K14" s="60">
        <f t="shared" si="4"/>
        <v>1489.7119999999998</v>
      </c>
      <c r="L14" s="33"/>
      <c r="M14" s="90">
        <v>1064.08</v>
      </c>
      <c r="N14" s="33"/>
      <c r="O14" s="33"/>
      <c r="P14" s="2" t="s">
        <v>124</v>
      </c>
      <c r="Q14" s="32"/>
      <c r="R14" s="32"/>
      <c r="S14" s="1"/>
    </row>
    <row r="15" spans="1:19" ht="19.899999999999999" customHeight="1" x14ac:dyDescent="0.35">
      <c r="C15" s="2" t="s">
        <v>227</v>
      </c>
      <c r="D15" s="32">
        <f t="shared" si="0"/>
        <v>3950</v>
      </c>
      <c r="E15" s="89">
        <f t="shared" si="0"/>
        <v>2770</v>
      </c>
      <c r="F15" s="1"/>
      <c r="G15" s="60">
        <f t="shared" si="1"/>
        <v>3944.74</v>
      </c>
      <c r="H15" s="60">
        <f t="shared" si="2"/>
        <v>2761.3179999999998</v>
      </c>
      <c r="I15" s="1"/>
      <c r="J15" s="60">
        <f t="shared" si="3"/>
        <v>3944.74</v>
      </c>
      <c r="K15" s="60">
        <f t="shared" si="4"/>
        <v>2761.3179999999998</v>
      </c>
      <c r="L15" s="33"/>
      <c r="M15" s="90">
        <v>1972.37</v>
      </c>
      <c r="N15" s="33"/>
      <c r="O15" s="33"/>
      <c r="P15" s="2" t="s">
        <v>125</v>
      </c>
      <c r="Q15" s="32">
        <v>3290</v>
      </c>
      <c r="R15" s="32">
        <v>2310</v>
      </c>
      <c r="S15" s="1"/>
    </row>
    <row r="16" spans="1:19" ht="19.899999999999999" customHeight="1" x14ac:dyDescent="0.35">
      <c r="C16" s="2" t="s">
        <v>126</v>
      </c>
      <c r="D16" s="32">
        <f t="shared" si="0"/>
        <v>4990</v>
      </c>
      <c r="E16" s="89">
        <f t="shared" si="0"/>
        <v>3500</v>
      </c>
      <c r="F16" s="1"/>
      <c r="G16" s="60">
        <f t="shared" si="1"/>
        <v>4988.34</v>
      </c>
      <c r="H16" s="60">
        <f t="shared" si="2"/>
        <v>3491.8379999999997</v>
      </c>
      <c r="I16" s="1"/>
      <c r="J16" s="60">
        <f t="shared" si="3"/>
        <v>4988.34</v>
      </c>
      <c r="K16" s="60">
        <f t="shared" si="4"/>
        <v>3491.8379999999997</v>
      </c>
      <c r="L16" s="33"/>
      <c r="M16" s="90">
        <v>2494.17</v>
      </c>
      <c r="N16" s="33"/>
      <c r="O16" s="33"/>
      <c r="P16" s="2" t="s">
        <v>126</v>
      </c>
      <c r="Q16" s="32">
        <v>4160</v>
      </c>
      <c r="R16" s="32">
        <v>2920</v>
      </c>
      <c r="S16" s="1"/>
    </row>
    <row r="17" spans="3:19" ht="19.899999999999999" customHeight="1" x14ac:dyDescent="0.35">
      <c r="C17" s="2" t="s">
        <v>127</v>
      </c>
      <c r="D17" s="32">
        <f t="shared" si="0"/>
        <v>1330</v>
      </c>
      <c r="E17" s="89">
        <f t="shared" si="0"/>
        <v>930</v>
      </c>
      <c r="F17" s="1"/>
      <c r="G17" s="60">
        <f t="shared" si="1"/>
        <v>1325.7</v>
      </c>
      <c r="H17" s="60">
        <f t="shared" si="2"/>
        <v>927.99</v>
      </c>
      <c r="I17" s="1"/>
      <c r="J17" s="60">
        <f t="shared" si="3"/>
        <v>1325.7</v>
      </c>
      <c r="K17" s="60">
        <f t="shared" si="4"/>
        <v>927.99</v>
      </c>
      <c r="L17" s="33"/>
      <c r="M17" s="91">
        <v>662.85</v>
      </c>
      <c r="N17" s="33"/>
      <c r="O17" s="33"/>
      <c r="P17" s="2" t="s">
        <v>127</v>
      </c>
      <c r="Q17" s="32">
        <v>1330</v>
      </c>
      <c r="R17" s="32">
        <v>930</v>
      </c>
      <c r="S17" s="1"/>
    </row>
    <row r="18" spans="3:19" ht="19.899999999999999" customHeight="1" x14ac:dyDescent="0.35">
      <c r="C18" s="2" t="s">
        <v>128</v>
      </c>
      <c r="D18" s="32">
        <f t="shared" si="0"/>
        <v>1750</v>
      </c>
      <c r="E18" s="89">
        <f t="shared" si="0"/>
        <v>1220</v>
      </c>
      <c r="F18" s="1"/>
      <c r="G18" s="60">
        <f t="shared" si="1"/>
        <v>1740.84</v>
      </c>
      <c r="H18" s="60">
        <f t="shared" si="2"/>
        <v>1218.588</v>
      </c>
      <c r="I18" s="1"/>
      <c r="J18" s="60">
        <f t="shared" si="3"/>
        <v>1740.84</v>
      </c>
      <c r="K18" s="60">
        <f t="shared" si="4"/>
        <v>1218.588</v>
      </c>
      <c r="L18" s="33"/>
      <c r="M18" s="91">
        <v>870.42</v>
      </c>
      <c r="N18" s="33"/>
      <c r="O18" s="33"/>
      <c r="P18" s="2" t="s">
        <v>128</v>
      </c>
      <c r="Q18" s="32">
        <v>1750</v>
      </c>
      <c r="R18" s="32">
        <v>1220</v>
      </c>
      <c r="S18" s="1"/>
    </row>
    <row r="19" spans="3:19" ht="19.899999999999999" customHeight="1" x14ac:dyDescent="0.35">
      <c r="C19" s="2" t="s">
        <v>129</v>
      </c>
      <c r="D19" s="32">
        <f t="shared" si="0"/>
        <v>2520</v>
      </c>
      <c r="E19" s="89">
        <f t="shared" si="0"/>
        <v>1760</v>
      </c>
      <c r="F19" s="1"/>
      <c r="G19" s="60">
        <f t="shared" si="1"/>
        <v>2510.92</v>
      </c>
      <c r="H19" s="60">
        <f t="shared" si="2"/>
        <v>1757.644</v>
      </c>
      <c r="I19" s="1"/>
      <c r="J19" s="60">
        <f t="shared" si="3"/>
        <v>2510.92</v>
      </c>
      <c r="K19" s="60">
        <f t="shared" si="4"/>
        <v>1757.644</v>
      </c>
      <c r="L19" s="33"/>
      <c r="M19" s="90">
        <v>1255.46</v>
      </c>
      <c r="N19" s="33"/>
      <c r="O19" s="33"/>
      <c r="P19" s="2" t="s">
        <v>129</v>
      </c>
      <c r="Q19" s="32">
        <v>2100</v>
      </c>
      <c r="R19" s="32">
        <v>1470</v>
      </c>
      <c r="S19" s="1"/>
    </row>
    <row r="20" spans="3:19" ht="19.899999999999999" customHeight="1" x14ac:dyDescent="0.35">
      <c r="C20" s="2" t="s">
        <v>130</v>
      </c>
      <c r="D20" s="32">
        <f t="shared" si="0"/>
        <v>740</v>
      </c>
      <c r="E20" s="89">
        <f t="shared" si="0"/>
        <v>520</v>
      </c>
      <c r="F20" s="1"/>
      <c r="G20" s="60">
        <f t="shared" si="1"/>
        <v>734.6</v>
      </c>
      <c r="H20" s="60">
        <f t="shared" si="2"/>
        <v>514.22</v>
      </c>
      <c r="I20" s="1"/>
      <c r="J20" s="60">
        <f t="shared" si="3"/>
        <v>734.6</v>
      </c>
      <c r="K20" s="60">
        <f t="shared" si="4"/>
        <v>514.22</v>
      </c>
      <c r="L20" s="33"/>
      <c r="M20" s="91">
        <v>367.3</v>
      </c>
      <c r="N20" s="33"/>
      <c r="O20" s="33"/>
      <c r="P20" s="2" t="s">
        <v>130</v>
      </c>
      <c r="Q20" s="32">
        <v>740</v>
      </c>
      <c r="R20" s="32">
        <v>520</v>
      </c>
      <c r="S20" s="1"/>
    </row>
    <row r="21" spans="3:19" ht="19.899999999999999" customHeight="1" x14ac:dyDescent="0.35">
      <c r="C21" s="2" t="s">
        <v>179</v>
      </c>
      <c r="D21" s="32">
        <f t="shared" ref="D21:E33" si="5">MROUND(G21+4.7,10)</f>
        <v>880</v>
      </c>
      <c r="E21" s="89">
        <f t="shared" si="5"/>
        <v>610</v>
      </c>
      <c r="F21" s="1"/>
      <c r="G21" s="60">
        <f t="shared" si="1"/>
        <v>870.36</v>
      </c>
      <c r="H21" s="60">
        <f t="shared" si="2"/>
        <v>609.25199999999995</v>
      </c>
      <c r="I21" s="1"/>
      <c r="J21" s="60">
        <f t="shared" si="3"/>
        <v>870.36</v>
      </c>
      <c r="K21" s="60">
        <f t="shared" si="4"/>
        <v>609.25199999999995</v>
      </c>
      <c r="L21" s="33"/>
      <c r="M21" s="91">
        <v>435.18</v>
      </c>
      <c r="N21" s="33"/>
      <c r="O21" s="33"/>
      <c r="P21" s="2" t="s">
        <v>179</v>
      </c>
      <c r="Q21" s="32"/>
      <c r="R21" s="32"/>
      <c r="S21" s="1"/>
    </row>
    <row r="22" spans="3:19" ht="19.899999999999999" customHeight="1" x14ac:dyDescent="0.35">
      <c r="C22" s="2" t="s">
        <v>131</v>
      </c>
      <c r="D22" s="32">
        <f t="shared" si="5"/>
        <v>3070</v>
      </c>
      <c r="E22" s="89">
        <f t="shared" si="5"/>
        <v>2150</v>
      </c>
      <c r="F22" s="1"/>
      <c r="G22" s="60">
        <f t="shared" si="1"/>
        <v>3066.02</v>
      </c>
      <c r="H22" s="60">
        <f t="shared" si="2"/>
        <v>2146.2139999999999</v>
      </c>
      <c r="I22" s="1"/>
      <c r="J22" s="60">
        <f t="shared" si="3"/>
        <v>3066.02</v>
      </c>
      <c r="K22" s="60">
        <f t="shared" si="4"/>
        <v>2146.2139999999999</v>
      </c>
      <c r="L22" s="33"/>
      <c r="M22" s="91">
        <v>1533.01</v>
      </c>
      <c r="N22" s="33"/>
      <c r="O22" s="33"/>
      <c r="P22" s="2" t="s">
        <v>131</v>
      </c>
      <c r="Q22" s="32">
        <v>3070</v>
      </c>
      <c r="R22" s="32">
        <v>2150</v>
      </c>
      <c r="S22" s="1"/>
    </row>
    <row r="23" spans="3:19" ht="19.899999999999999" customHeight="1" x14ac:dyDescent="0.35">
      <c r="C23" s="2" t="s">
        <v>132</v>
      </c>
      <c r="D23" s="32">
        <f t="shared" si="5"/>
        <v>1550</v>
      </c>
      <c r="E23" s="89">
        <f t="shared" si="5"/>
        <v>1090</v>
      </c>
      <c r="F23" s="1"/>
      <c r="G23" s="60">
        <f t="shared" si="1"/>
        <v>1546.52</v>
      </c>
      <c r="H23" s="60">
        <f t="shared" si="2"/>
        <v>1082.5639999999999</v>
      </c>
      <c r="I23" s="1"/>
      <c r="J23" s="60">
        <f t="shared" si="3"/>
        <v>1546.52</v>
      </c>
      <c r="K23" s="60">
        <f t="shared" si="4"/>
        <v>1082.5639999999999</v>
      </c>
      <c r="L23" s="33"/>
      <c r="M23" s="90">
        <v>773.26</v>
      </c>
      <c r="N23" s="33"/>
      <c r="O23" s="33"/>
      <c r="P23" s="2" t="s">
        <v>132</v>
      </c>
      <c r="Q23" s="32">
        <v>1130</v>
      </c>
      <c r="R23" s="32">
        <v>800</v>
      </c>
      <c r="S23" s="1"/>
    </row>
    <row r="24" spans="3:19" ht="19.899999999999999" customHeight="1" x14ac:dyDescent="0.35">
      <c r="C24" s="2" t="s">
        <v>133</v>
      </c>
      <c r="D24" s="32">
        <f t="shared" si="5"/>
        <v>2210</v>
      </c>
      <c r="E24" s="89">
        <f t="shared" si="5"/>
        <v>1550</v>
      </c>
      <c r="F24" s="1"/>
      <c r="G24" s="60">
        <f t="shared" si="1"/>
        <v>2208.2399999999998</v>
      </c>
      <c r="H24" s="60">
        <f t="shared" si="2"/>
        <v>1545.7679999999998</v>
      </c>
      <c r="I24" s="1"/>
      <c r="J24" s="60">
        <f t="shared" si="3"/>
        <v>2208.2399999999998</v>
      </c>
      <c r="K24" s="60">
        <f t="shared" si="4"/>
        <v>1545.7679999999998</v>
      </c>
      <c r="L24" s="33"/>
      <c r="M24" s="90">
        <v>1104.1199999999999</v>
      </c>
      <c r="N24" s="33"/>
      <c r="O24" s="33"/>
      <c r="P24" s="2" t="s">
        <v>133</v>
      </c>
      <c r="Q24" s="32">
        <v>1500</v>
      </c>
      <c r="R24" s="32">
        <v>960</v>
      </c>
      <c r="S24" s="1"/>
    </row>
    <row r="25" spans="3:19" ht="19.899999999999999" customHeight="1" x14ac:dyDescent="0.35">
      <c r="C25" s="2" t="s">
        <v>134</v>
      </c>
      <c r="D25" s="32">
        <f t="shared" si="5"/>
        <v>2990</v>
      </c>
      <c r="E25" s="89">
        <f t="shared" si="5"/>
        <v>2090</v>
      </c>
      <c r="F25" s="1"/>
      <c r="G25" s="60">
        <f t="shared" si="1"/>
        <v>2980.46</v>
      </c>
      <c r="H25" s="60">
        <f t="shared" si="2"/>
        <v>2086.3220000000001</v>
      </c>
      <c r="I25" s="1"/>
      <c r="J25" s="60">
        <f t="shared" si="3"/>
        <v>2980.46</v>
      </c>
      <c r="K25" s="60">
        <f t="shared" si="4"/>
        <v>2086.3220000000001</v>
      </c>
      <c r="L25" s="33"/>
      <c r="M25" s="90">
        <v>1490.23</v>
      </c>
      <c r="N25" s="33"/>
      <c r="O25" s="33"/>
      <c r="P25" s="2" t="s">
        <v>134</v>
      </c>
      <c r="Q25" s="32">
        <v>2170</v>
      </c>
      <c r="R25" s="32">
        <v>1530</v>
      </c>
      <c r="S25" s="1"/>
    </row>
    <row r="26" spans="3:19" ht="19.899999999999999" customHeight="1" x14ac:dyDescent="0.35">
      <c r="C26" s="2" t="s">
        <v>135</v>
      </c>
      <c r="D26" s="32">
        <f t="shared" si="5"/>
        <v>2100</v>
      </c>
      <c r="E26" s="89">
        <f t="shared" si="5"/>
        <v>1470</v>
      </c>
      <c r="F26" s="1"/>
      <c r="G26" s="60">
        <f t="shared" si="1"/>
        <v>2095.8000000000002</v>
      </c>
      <c r="H26" s="60">
        <f t="shared" si="2"/>
        <v>1467.06</v>
      </c>
      <c r="I26" s="1"/>
      <c r="J26" s="60">
        <f t="shared" si="3"/>
        <v>2095.8000000000002</v>
      </c>
      <c r="K26" s="60">
        <f t="shared" si="4"/>
        <v>1467.06</v>
      </c>
      <c r="L26" s="33"/>
      <c r="M26" s="90">
        <v>1047.9000000000001</v>
      </c>
      <c r="N26" s="33"/>
      <c r="O26" s="33"/>
      <c r="P26" s="2" t="s">
        <v>135</v>
      </c>
      <c r="Q26" s="32">
        <v>1750</v>
      </c>
      <c r="R26" s="32">
        <v>1230</v>
      </c>
      <c r="S26" s="1"/>
    </row>
    <row r="27" spans="3:19" ht="19.899999999999999" customHeight="1" x14ac:dyDescent="0.35">
      <c r="C27" s="2" t="s">
        <v>136</v>
      </c>
      <c r="D27" s="32">
        <f t="shared" si="5"/>
        <v>3280</v>
      </c>
      <c r="E27" s="89">
        <f t="shared" si="5"/>
        <v>2300</v>
      </c>
      <c r="F27" s="1"/>
      <c r="G27" s="60">
        <f t="shared" si="1"/>
        <v>3272.22</v>
      </c>
      <c r="H27" s="60">
        <f t="shared" si="2"/>
        <v>2290.5539999999996</v>
      </c>
      <c r="I27" s="1"/>
      <c r="J27" s="60">
        <f t="shared" si="3"/>
        <v>3272.22</v>
      </c>
      <c r="K27" s="60">
        <f t="shared" si="4"/>
        <v>2290.5539999999996</v>
      </c>
      <c r="L27" s="33"/>
      <c r="M27" s="90">
        <v>1636.11</v>
      </c>
      <c r="N27" s="33"/>
      <c r="O27" s="33"/>
      <c r="P27" s="2" t="s">
        <v>136</v>
      </c>
      <c r="Q27" s="32">
        <v>2730</v>
      </c>
      <c r="R27" s="32">
        <v>1910</v>
      </c>
      <c r="S27" s="1"/>
    </row>
    <row r="28" spans="3:19" ht="19.899999999999999" customHeight="1" x14ac:dyDescent="0.35">
      <c r="C28" s="2" t="s">
        <v>229</v>
      </c>
      <c r="D28" s="32">
        <f t="shared" si="5"/>
        <v>680</v>
      </c>
      <c r="E28" s="89">
        <f t="shared" si="5"/>
        <v>480</v>
      </c>
      <c r="F28" s="1"/>
      <c r="G28" s="60">
        <f t="shared" si="1"/>
        <v>672.48</v>
      </c>
      <c r="H28" s="60">
        <f t="shared" si="2"/>
        <v>470.73599999999999</v>
      </c>
      <c r="I28" s="1"/>
      <c r="J28" s="60">
        <f t="shared" si="3"/>
        <v>672.48</v>
      </c>
      <c r="K28" s="60">
        <f t="shared" si="4"/>
        <v>470.73599999999999</v>
      </c>
      <c r="L28" s="33"/>
      <c r="M28" s="90">
        <v>336.24</v>
      </c>
      <c r="N28" s="33"/>
      <c r="O28" s="33"/>
      <c r="P28" s="2" t="s">
        <v>137</v>
      </c>
      <c r="Q28" s="32">
        <v>560</v>
      </c>
      <c r="R28" s="32">
        <v>400</v>
      </c>
      <c r="S28" s="1"/>
    </row>
    <row r="29" spans="3:19" ht="19.899999999999999" customHeight="1" x14ac:dyDescent="0.35">
      <c r="C29" s="2" t="s">
        <v>233</v>
      </c>
      <c r="D29" s="32">
        <f t="shared" si="5"/>
        <v>1710</v>
      </c>
      <c r="E29" s="89">
        <f t="shared" si="5"/>
        <v>1200</v>
      </c>
      <c r="F29" s="1"/>
      <c r="G29" s="60">
        <f t="shared" si="1"/>
        <v>1701.94</v>
      </c>
      <c r="H29" s="60">
        <f t="shared" si="2"/>
        <v>1191.3579999999999</v>
      </c>
      <c r="I29" s="1"/>
      <c r="J29" s="60">
        <f t="shared" si="3"/>
        <v>1701.94</v>
      </c>
      <c r="K29" s="60">
        <f t="shared" si="4"/>
        <v>1191.3579999999999</v>
      </c>
      <c r="L29" s="33"/>
      <c r="M29" s="90">
        <v>850.97</v>
      </c>
      <c r="N29" s="33"/>
      <c r="O29" s="33"/>
      <c r="P29" s="2" t="s">
        <v>180</v>
      </c>
      <c r="Q29" s="32">
        <v>1420</v>
      </c>
      <c r="R29" s="32">
        <v>1000</v>
      </c>
      <c r="S29" s="1"/>
    </row>
    <row r="30" spans="3:19" ht="19.899999999999999" customHeight="1" x14ac:dyDescent="0.35">
      <c r="C30" s="2" t="s">
        <v>138</v>
      </c>
      <c r="D30" s="32">
        <f t="shared" si="5"/>
        <v>1810</v>
      </c>
      <c r="E30" s="89">
        <f t="shared" si="5"/>
        <v>1270</v>
      </c>
      <c r="F30" s="1"/>
      <c r="G30" s="60">
        <f t="shared" si="1"/>
        <v>1805.7</v>
      </c>
      <c r="H30" s="60">
        <f t="shared" si="2"/>
        <v>1263.99</v>
      </c>
      <c r="I30" s="1"/>
      <c r="J30" s="60">
        <f t="shared" si="3"/>
        <v>1805.7</v>
      </c>
      <c r="K30" s="60">
        <f t="shared" si="4"/>
        <v>1263.99</v>
      </c>
      <c r="L30" s="33"/>
      <c r="M30" s="91">
        <v>902.85</v>
      </c>
      <c r="N30" s="33"/>
      <c r="O30" s="33"/>
      <c r="P30" s="2" t="s">
        <v>138</v>
      </c>
      <c r="Q30" s="32">
        <v>1810</v>
      </c>
      <c r="R30" s="32">
        <v>1270</v>
      </c>
      <c r="S30" s="1"/>
    </row>
    <row r="31" spans="3:19" ht="19.899999999999999" customHeight="1" x14ac:dyDescent="0.35">
      <c r="C31" s="2" t="s">
        <v>228</v>
      </c>
      <c r="D31" s="32">
        <f t="shared" si="5"/>
        <v>3280</v>
      </c>
      <c r="E31" s="89">
        <f t="shared" si="5"/>
        <v>2300</v>
      </c>
      <c r="F31" s="1"/>
      <c r="G31" s="60">
        <f t="shared" si="1"/>
        <v>3275.04</v>
      </c>
      <c r="H31" s="60">
        <f t="shared" si="2"/>
        <v>2292.5279999999998</v>
      </c>
      <c r="I31" s="1"/>
      <c r="J31" s="60">
        <f t="shared" si="3"/>
        <v>3275.04</v>
      </c>
      <c r="K31" s="60">
        <f t="shared" si="4"/>
        <v>2292.5279999999998</v>
      </c>
      <c r="L31" s="33"/>
      <c r="M31" s="90">
        <v>1637.52</v>
      </c>
      <c r="N31" s="33"/>
      <c r="O31" s="33"/>
      <c r="P31" s="2" t="s">
        <v>139</v>
      </c>
      <c r="Q31" s="32">
        <v>2730</v>
      </c>
      <c r="R31" s="32">
        <v>1920</v>
      </c>
      <c r="S31" s="1"/>
    </row>
    <row r="32" spans="3:19" ht="19.899999999999999" customHeight="1" x14ac:dyDescent="0.35">
      <c r="C32" s="2" t="s">
        <v>140</v>
      </c>
      <c r="D32" s="32">
        <f t="shared" si="5"/>
        <v>2340</v>
      </c>
      <c r="E32" s="89">
        <f t="shared" si="5"/>
        <v>1640</v>
      </c>
      <c r="F32" s="1"/>
      <c r="G32" s="60">
        <f t="shared" si="1"/>
        <v>2336.4</v>
      </c>
      <c r="H32" s="60">
        <f t="shared" si="2"/>
        <v>1635.48</v>
      </c>
      <c r="I32" s="1"/>
      <c r="J32" s="60">
        <f t="shared" si="3"/>
        <v>2336.4</v>
      </c>
      <c r="K32" s="60">
        <f t="shared" si="4"/>
        <v>1635.48</v>
      </c>
      <c r="L32" s="33"/>
      <c r="M32" s="90">
        <v>1168.2</v>
      </c>
      <c r="N32" s="33"/>
      <c r="O32" s="33"/>
      <c r="P32" s="2" t="s">
        <v>140</v>
      </c>
      <c r="Q32" s="32">
        <v>1950</v>
      </c>
      <c r="R32" s="32">
        <v>1370</v>
      </c>
      <c r="S32" s="1"/>
    </row>
    <row r="33" spans="1:21" ht="19.899999999999999" customHeight="1" x14ac:dyDescent="0.35">
      <c r="C33" s="2" t="s">
        <v>141</v>
      </c>
      <c r="D33" s="32">
        <f t="shared" si="5"/>
        <v>2010</v>
      </c>
      <c r="E33" s="89">
        <f t="shared" si="5"/>
        <v>1410</v>
      </c>
      <c r="F33" s="1"/>
      <c r="G33" s="60">
        <f t="shared" si="1"/>
        <v>2008.4</v>
      </c>
      <c r="H33" s="60">
        <f t="shared" si="2"/>
        <v>1405.8799999999999</v>
      </c>
      <c r="I33" s="1"/>
      <c r="J33" s="60">
        <f t="shared" si="3"/>
        <v>2008.4</v>
      </c>
      <c r="K33" s="60">
        <f t="shared" si="4"/>
        <v>1405.8799999999999</v>
      </c>
      <c r="L33" s="33"/>
      <c r="M33" s="90">
        <v>1004.2</v>
      </c>
      <c r="N33" s="33"/>
      <c r="O33" s="33"/>
      <c r="P33" s="2" t="s">
        <v>141</v>
      </c>
      <c r="Q33" s="32">
        <v>1680</v>
      </c>
      <c r="R33" s="32">
        <v>1180</v>
      </c>
      <c r="S33" s="1"/>
    </row>
    <row r="34" spans="1:21" ht="19.899999999999999" customHeight="1" thickBot="1" x14ac:dyDescent="0.4">
      <c r="F34" s="1"/>
      <c r="G34" s="60"/>
      <c r="H34" s="60"/>
      <c r="I34" s="1"/>
      <c r="J34" s="60"/>
      <c r="K34" s="60"/>
      <c r="L34" s="33"/>
      <c r="M34" s="62"/>
      <c r="N34" s="33"/>
      <c r="O34" s="33"/>
      <c r="S34" s="1"/>
    </row>
    <row r="35" spans="1:21" ht="19.899999999999999" customHeight="1" thickBot="1" x14ac:dyDescent="0.4">
      <c r="C35" s="47" t="s">
        <v>142</v>
      </c>
      <c r="D35" s="11"/>
      <c r="E35" s="12"/>
      <c r="F35" s="1"/>
      <c r="G35" s="60"/>
      <c r="H35" s="60"/>
      <c r="I35" s="1"/>
      <c r="J35" s="60"/>
      <c r="K35" s="60"/>
      <c r="L35" s="33"/>
      <c r="M35" s="62"/>
      <c r="N35" s="33"/>
      <c r="O35" s="33"/>
      <c r="P35" s="29" t="s">
        <v>142</v>
      </c>
      <c r="Q35" s="30" t="s">
        <v>39</v>
      </c>
      <c r="R35" s="31" t="s">
        <v>143</v>
      </c>
      <c r="S35" s="1"/>
    </row>
    <row r="36" spans="1:21" ht="19.899999999999999" customHeight="1" x14ac:dyDescent="0.35">
      <c r="A36" s="5" t="s">
        <v>201</v>
      </c>
      <c r="C36" s="2" t="s">
        <v>144</v>
      </c>
      <c r="D36" s="32">
        <f t="shared" ref="D36:E51" si="6">MROUND(G36+4.7,10)</f>
        <v>2600</v>
      </c>
      <c r="E36" s="32">
        <f t="shared" si="6"/>
        <v>1820</v>
      </c>
      <c r="F36" s="1"/>
      <c r="G36" s="60">
        <f t="shared" si="1"/>
        <v>2600</v>
      </c>
      <c r="H36" s="60">
        <f t="shared" si="2"/>
        <v>1819.9999999999998</v>
      </c>
      <c r="I36" s="1"/>
      <c r="J36" s="60">
        <f t="shared" si="3"/>
        <v>2600</v>
      </c>
      <c r="K36" s="60">
        <f t="shared" si="4"/>
        <v>1819.9999999999998</v>
      </c>
      <c r="L36" s="33"/>
      <c r="M36" s="62">
        <v>1300</v>
      </c>
      <c r="N36" s="33"/>
      <c r="O36" s="33"/>
      <c r="P36" s="2" t="s">
        <v>144</v>
      </c>
      <c r="Q36" s="32">
        <v>2400</v>
      </c>
      <c r="R36" s="32">
        <v>1680</v>
      </c>
      <c r="S36" s="1"/>
      <c r="U36" s="48">
        <f t="shared" ref="U36:U63" si="7">(D36-Q36)/Q36</f>
        <v>8.3333333333333329E-2</v>
      </c>
    </row>
    <row r="37" spans="1:21" ht="19.899999999999999" customHeight="1" x14ac:dyDescent="0.35">
      <c r="A37" s="5" t="s">
        <v>37</v>
      </c>
      <c r="B37" s="5">
        <v>812</v>
      </c>
      <c r="C37" s="2" t="s">
        <v>145</v>
      </c>
      <c r="D37" s="32">
        <f t="shared" si="6"/>
        <v>2770</v>
      </c>
      <c r="E37" s="32">
        <f t="shared" si="6"/>
        <v>1940</v>
      </c>
      <c r="F37" s="1"/>
      <c r="G37" s="60">
        <f t="shared" si="1"/>
        <v>2763.48</v>
      </c>
      <c r="H37" s="60">
        <f t="shared" si="2"/>
        <v>1934.4359999999999</v>
      </c>
      <c r="I37" s="1"/>
      <c r="J37" s="60">
        <f t="shared" si="3"/>
        <v>2763.48</v>
      </c>
      <c r="K37" s="60">
        <f t="shared" si="4"/>
        <v>1934.4359999999999</v>
      </c>
      <c r="L37" s="33"/>
      <c r="M37" s="62">
        <v>1381.74</v>
      </c>
      <c r="N37" s="33"/>
      <c r="O37" s="33"/>
      <c r="P37" s="2" t="s">
        <v>145</v>
      </c>
      <c r="Q37" s="32">
        <v>2310</v>
      </c>
      <c r="R37" s="32">
        <v>1620</v>
      </c>
      <c r="S37" s="1"/>
      <c r="U37" s="48">
        <f t="shared" si="7"/>
        <v>0.19913419913419914</v>
      </c>
    </row>
    <row r="38" spans="1:21" ht="19.899999999999999" customHeight="1" x14ac:dyDescent="0.35">
      <c r="A38" s="5" t="s">
        <v>202</v>
      </c>
      <c r="B38" s="5">
        <v>988</v>
      </c>
      <c r="C38" s="2" t="s">
        <v>146</v>
      </c>
      <c r="D38" s="32">
        <f t="shared" si="6"/>
        <v>2160</v>
      </c>
      <c r="E38" s="32">
        <f t="shared" si="6"/>
        <v>1520</v>
      </c>
      <c r="F38" s="1"/>
      <c r="G38" s="60">
        <f t="shared" si="1"/>
        <v>2160</v>
      </c>
      <c r="H38" s="60">
        <f t="shared" si="2"/>
        <v>1512</v>
      </c>
      <c r="I38" s="1"/>
      <c r="J38" s="60">
        <f t="shared" si="3"/>
        <v>2160</v>
      </c>
      <c r="K38" s="60">
        <f t="shared" si="4"/>
        <v>1512</v>
      </c>
      <c r="L38" s="33"/>
      <c r="M38" s="62">
        <v>1080</v>
      </c>
      <c r="N38" s="33"/>
      <c r="O38" s="33"/>
      <c r="P38" s="2" t="s">
        <v>146</v>
      </c>
      <c r="Q38" s="32">
        <v>1820</v>
      </c>
      <c r="R38" s="32">
        <v>1300</v>
      </c>
      <c r="S38" s="1"/>
      <c r="U38" s="48">
        <f t="shared" si="7"/>
        <v>0.18681318681318682</v>
      </c>
    </row>
    <row r="39" spans="1:21" ht="19.899999999999999" customHeight="1" x14ac:dyDescent="0.35">
      <c r="A39" s="5" t="s">
        <v>202</v>
      </c>
      <c r="B39" s="5">
        <v>990</v>
      </c>
      <c r="C39" s="2" t="s">
        <v>147</v>
      </c>
      <c r="D39" s="32">
        <f t="shared" si="6"/>
        <v>1280</v>
      </c>
      <c r="E39" s="32">
        <f t="shared" si="6"/>
        <v>900</v>
      </c>
      <c r="F39" s="1"/>
      <c r="G39" s="60">
        <f t="shared" si="1"/>
        <v>1280</v>
      </c>
      <c r="H39" s="60">
        <f t="shared" si="2"/>
        <v>896</v>
      </c>
      <c r="I39" s="1"/>
      <c r="J39" s="60">
        <f t="shared" si="3"/>
        <v>1280</v>
      </c>
      <c r="K39" s="60">
        <f t="shared" si="4"/>
        <v>896</v>
      </c>
      <c r="L39" s="33"/>
      <c r="M39" s="62">
        <v>640</v>
      </c>
      <c r="N39" s="33"/>
      <c r="O39" s="33"/>
      <c r="P39" s="2" t="s">
        <v>147</v>
      </c>
      <c r="Q39" s="32">
        <v>1350</v>
      </c>
      <c r="R39" s="32">
        <v>950</v>
      </c>
      <c r="S39" s="1"/>
      <c r="U39" s="48">
        <f t="shared" si="7"/>
        <v>-5.185185185185185E-2</v>
      </c>
    </row>
    <row r="40" spans="1:21" ht="19.899999999999999" customHeight="1" x14ac:dyDescent="0.35">
      <c r="B40" s="5">
        <v>777</v>
      </c>
      <c r="C40" s="2" t="s">
        <v>148</v>
      </c>
      <c r="D40" s="32">
        <f t="shared" si="6"/>
        <v>1520</v>
      </c>
      <c r="E40" s="32">
        <f t="shared" si="6"/>
        <v>1070</v>
      </c>
      <c r="F40" s="1"/>
      <c r="G40" s="60">
        <f t="shared" si="1"/>
        <v>1518.54</v>
      </c>
      <c r="H40" s="60">
        <f t="shared" si="2"/>
        <v>1062.9779999999998</v>
      </c>
      <c r="I40" s="1"/>
      <c r="J40" s="60">
        <f t="shared" si="3"/>
        <v>1518.54</v>
      </c>
      <c r="K40" s="60">
        <f t="shared" si="4"/>
        <v>1062.9779999999998</v>
      </c>
      <c r="L40" s="33"/>
      <c r="M40" s="62">
        <v>759.27</v>
      </c>
      <c r="N40" s="33"/>
      <c r="O40" s="33"/>
      <c r="P40" s="2" t="s">
        <v>148</v>
      </c>
      <c r="Q40" s="32">
        <v>1520</v>
      </c>
      <c r="R40" s="32">
        <v>1070</v>
      </c>
      <c r="S40" s="1"/>
      <c r="U40" s="48">
        <f t="shared" si="7"/>
        <v>0</v>
      </c>
    </row>
    <row r="41" spans="1:21" ht="19.899999999999999" customHeight="1" x14ac:dyDescent="0.35">
      <c r="A41" s="5" t="s">
        <v>200</v>
      </c>
      <c r="C41" s="2" t="s">
        <v>149</v>
      </c>
      <c r="D41" s="32">
        <f t="shared" si="6"/>
        <v>980</v>
      </c>
      <c r="E41" s="32">
        <f t="shared" si="6"/>
        <v>690</v>
      </c>
      <c r="F41" s="1"/>
      <c r="G41" s="60">
        <f t="shared" si="1"/>
        <v>980</v>
      </c>
      <c r="H41" s="60">
        <f t="shared" si="2"/>
        <v>686</v>
      </c>
      <c r="I41" s="1"/>
      <c r="J41" s="60">
        <f t="shared" si="3"/>
        <v>980</v>
      </c>
      <c r="K41" s="60">
        <f t="shared" si="4"/>
        <v>686</v>
      </c>
      <c r="L41" s="33"/>
      <c r="M41" s="62">
        <v>490</v>
      </c>
      <c r="N41" s="33"/>
      <c r="O41" s="33"/>
      <c r="P41" s="2" t="s">
        <v>149</v>
      </c>
      <c r="Q41" s="32">
        <v>980</v>
      </c>
      <c r="R41" s="32">
        <v>690</v>
      </c>
      <c r="S41" s="1"/>
      <c r="U41" s="48">
        <f t="shared" si="7"/>
        <v>0</v>
      </c>
    </row>
    <row r="42" spans="1:21" ht="19.899999999999999" customHeight="1" x14ac:dyDescent="0.35">
      <c r="B42" s="5">
        <v>4740</v>
      </c>
      <c r="C42" s="2" t="s">
        <v>203</v>
      </c>
      <c r="D42" s="32">
        <f t="shared" si="6"/>
        <v>1280</v>
      </c>
      <c r="E42" s="32">
        <f t="shared" si="6"/>
        <v>900</v>
      </c>
      <c r="F42" s="1"/>
      <c r="G42" s="60">
        <f t="shared" si="1"/>
        <v>1278</v>
      </c>
      <c r="H42" s="60">
        <f t="shared" si="2"/>
        <v>894.59999999999991</v>
      </c>
      <c r="I42" s="1"/>
      <c r="J42" s="60">
        <f t="shared" si="3"/>
        <v>1278</v>
      </c>
      <c r="K42" s="60">
        <f t="shared" si="4"/>
        <v>894.59999999999991</v>
      </c>
      <c r="L42" s="33"/>
      <c r="M42" s="62">
        <v>639</v>
      </c>
      <c r="N42" s="33"/>
      <c r="O42" s="33"/>
      <c r="P42" s="2" t="s">
        <v>150</v>
      </c>
      <c r="Q42" s="32">
        <v>1300</v>
      </c>
      <c r="R42" s="32">
        <v>900</v>
      </c>
      <c r="S42" s="1"/>
      <c r="U42" s="48">
        <f t="shared" si="7"/>
        <v>-1.5384615384615385E-2</v>
      </c>
    </row>
    <row r="43" spans="1:21" ht="19.899999999999999" customHeight="1" x14ac:dyDescent="0.35">
      <c r="B43" s="5">
        <v>3265</v>
      </c>
      <c r="C43" s="2" t="s">
        <v>205</v>
      </c>
      <c r="D43" s="32">
        <f t="shared" si="6"/>
        <v>680</v>
      </c>
      <c r="E43" s="32">
        <f t="shared" si="6"/>
        <v>480</v>
      </c>
      <c r="F43" s="1"/>
      <c r="G43" s="60">
        <f t="shared" si="1"/>
        <v>680</v>
      </c>
      <c r="H43" s="60">
        <f t="shared" si="2"/>
        <v>475.99999999999994</v>
      </c>
      <c r="I43" s="1"/>
      <c r="J43" s="60">
        <f t="shared" si="3"/>
        <v>680</v>
      </c>
      <c r="K43" s="60">
        <f t="shared" si="4"/>
        <v>475.99999999999994</v>
      </c>
      <c r="L43" s="33"/>
      <c r="M43" s="62">
        <v>340</v>
      </c>
      <c r="N43" s="33"/>
      <c r="O43" s="33"/>
      <c r="P43" s="2" t="s">
        <v>151</v>
      </c>
      <c r="Q43" s="32">
        <v>500</v>
      </c>
      <c r="R43" s="32">
        <v>350</v>
      </c>
      <c r="S43" s="1"/>
      <c r="U43" s="48">
        <f t="shared" si="7"/>
        <v>0.36</v>
      </c>
    </row>
    <row r="44" spans="1:21" ht="19.899999999999999" customHeight="1" x14ac:dyDescent="0.35">
      <c r="B44" s="5">
        <v>3266</v>
      </c>
      <c r="C44" s="2" t="s">
        <v>204</v>
      </c>
      <c r="D44" s="32">
        <f t="shared" si="6"/>
        <v>1020</v>
      </c>
      <c r="E44" s="32">
        <f t="shared" si="6"/>
        <v>720</v>
      </c>
      <c r="F44" s="1"/>
      <c r="G44" s="60">
        <f t="shared" si="1"/>
        <v>1020</v>
      </c>
      <c r="H44" s="60">
        <f t="shared" si="2"/>
        <v>714</v>
      </c>
      <c r="I44" s="1"/>
      <c r="J44" s="60">
        <f t="shared" si="3"/>
        <v>1020</v>
      </c>
      <c r="K44" s="60">
        <f t="shared" si="4"/>
        <v>714</v>
      </c>
      <c r="L44" s="33"/>
      <c r="M44" s="62">
        <v>510</v>
      </c>
      <c r="N44" s="33"/>
      <c r="O44" s="33"/>
      <c r="P44" s="2" t="s">
        <v>152</v>
      </c>
      <c r="Q44" s="32">
        <v>720</v>
      </c>
      <c r="R44" s="32">
        <v>500</v>
      </c>
      <c r="S44" s="1"/>
      <c r="U44" s="48">
        <f t="shared" si="7"/>
        <v>0.41666666666666669</v>
      </c>
    </row>
    <row r="45" spans="1:21" ht="19.899999999999999" customHeight="1" x14ac:dyDescent="0.35">
      <c r="B45" s="5">
        <v>1493</v>
      </c>
      <c r="C45" s="2" t="s">
        <v>153</v>
      </c>
      <c r="D45" s="32">
        <f t="shared" si="6"/>
        <v>630</v>
      </c>
      <c r="E45" s="32">
        <f t="shared" si="6"/>
        <v>440</v>
      </c>
      <c r="F45" s="1"/>
      <c r="G45" s="60">
        <f t="shared" ref="G45:G63" si="8">J45*$G$3</f>
        <v>623.48</v>
      </c>
      <c r="H45" s="60">
        <f t="shared" ref="H45:H63" si="9">K45*$H$3</f>
        <v>436.43599999999998</v>
      </c>
      <c r="I45" s="1"/>
      <c r="J45" s="60">
        <f t="shared" ref="J45:J63" si="10">M45*$J$3</f>
        <v>623.48</v>
      </c>
      <c r="K45" s="60">
        <f t="shared" ref="K45:K63" si="11">M45*$K$3</f>
        <v>436.43599999999998</v>
      </c>
      <c r="L45" s="33"/>
      <c r="M45" s="62">
        <v>311.74</v>
      </c>
      <c r="N45" s="33"/>
      <c r="O45" s="33"/>
      <c r="P45" s="2" t="s">
        <v>153</v>
      </c>
      <c r="Q45" s="32">
        <v>550</v>
      </c>
      <c r="R45" s="32">
        <v>340</v>
      </c>
      <c r="S45" s="1"/>
      <c r="U45" s="48">
        <f t="shared" si="7"/>
        <v>0.14545454545454545</v>
      </c>
    </row>
    <row r="46" spans="1:21" ht="19.899999999999999" customHeight="1" x14ac:dyDescent="0.35">
      <c r="B46" s="5">
        <v>1495</v>
      </c>
      <c r="C46" s="2" t="s">
        <v>154</v>
      </c>
      <c r="D46" s="32">
        <f t="shared" si="6"/>
        <v>1210</v>
      </c>
      <c r="E46" s="32">
        <f t="shared" si="6"/>
        <v>850</v>
      </c>
      <c r="F46" s="1"/>
      <c r="G46" s="60">
        <f t="shared" si="8"/>
        <v>1201.22</v>
      </c>
      <c r="H46" s="60">
        <f t="shared" si="9"/>
        <v>840.85399999999993</v>
      </c>
      <c r="I46" s="1"/>
      <c r="J46" s="60">
        <f t="shared" si="10"/>
        <v>1201.22</v>
      </c>
      <c r="K46" s="60">
        <f t="shared" si="11"/>
        <v>840.85399999999993</v>
      </c>
      <c r="L46" s="33"/>
      <c r="M46" s="62">
        <v>600.61</v>
      </c>
      <c r="N46" s="33"/>
      <c r="O46" s="33"/>
      <c r="P46" s="2" t="s">
        <v>154</v>
      </c>
      <c r="Q46" s="32">
        <v>1100</v>
      </c>
      <c r="R46" s="32">
        <v>740</v>
      </c>
      <c r="S46" s="1"/>
      <c r="U46" s="48">
        <f t="shared" si="7"/>
        <v>0.1</v>
      </c>
    </row>
    <row r="47" spans="1:21" ht="19.899999999999999" customHeight="1" x14ac:dyDescent="0.35">
      <c r="A47" s="5" t="s">
        <v>201</v>
      </c>
      <c r="B47" s="5" t="s">
        <v>202</v>
      </c>
      <c r="C47" s="2" t="s">
        <v>155</v>
      </c>
      <c r="D47" s="32">
        <f t="shared" si="6"/>
        <v>2200</v>
      </c>
      <c r="E47" s="32">
        <f t="shared" si="6"/>
        <v>1540</v>
      </c>
      <c r="F47" s="1"/>
      <c r="G47" s="60">
        <f t="shared" si="8"/>
        <v>2200</v>
      </c>
      <c r="H47" s="60">
        <f t="shared" si="9"/>
        <v>1540</v>
      </c>
      <c r="I47" s="1"/>
      <c r="J47" s="60">
        <f t="shared" si="10"/>
        <v>2200</v>
      </c>
      <c r="K47" s="60">
        <f t="shared" si="11"/>
        <v>1540</v>
      </c>
      <c r="L47" s="33"/>
      <c r="M47" s="62">
        <v>1100</v>
      </c>
      <c r="N47" s="33"/>
      <c r="O47" s="33"/>
      <c r="P47" s="2" t="s">
        <v>155</v>
      </c>
      <c r="Q47" s="32">
        <v>950</v>
      </c>
      <c r="R47" s="32">
        <v>590</v>
      </c>
      <c r="S47" s="1"/>
      <c r="U47" s="48">
        <f t="shared" si="7"/>
        <v>1.3157894736842106</v>
      </c>
    </row>
    <row r="48" spans="1:21" ht="19.899999999999999" customHeight="1" x14ac:dyDescent="0.35">
      <c r="B48" s="5">
        <v>531</v>
      </c>
      <c r="C48" s="2" t="s">
        <v>156</v>
      </c>
      <c r="D48" s="32">
        <f t="shared" si="6"/>
        <v>1490</v>
      </c>
      <c r="E48" s="32">
        <f t="shared" si="6"/>
        <v>1040</v>
      </c>
      <c r="F48" s="1"/>
      <c r="G48" s="60">
        <f t="shared" si="8"/>
        <v>1485.6</v>
      </c>
      <c r="H48" s="60">
        <f t="shared" si="9"/>
        <v>1039.9199999999998</v>
      </c>
      <c r="I48" s="1"/>
      <c r="J48" s="60">
        <f t="shared" si="10"/>
        <v>1485.6</v>
      </c>
      <c r="K48" s="60">
        <f t="shared" si="11"/>
        <v>1039.9199999999998</v>
      </c>
      <c r="L48" s="33"/>
      <c r="M48" s="62">
        <v>742.8</v>
      </c>
      <c r="N48" s="33"/>
      <c r="O48" s="33"/>
      <c r="P48" s="2" t="s">
        <v>156</v>
      </c>
      <c r="Q48" s="32">
        <v>1290</v>
      </c>
      <c r="R48" s="32">
        <v>910</v>
      </c>
      <c r="S48" s="1"/>
      <c r="U48" s="48">
        <f t="shared" si="7"/>
        <v>0.15503875968992248</v>
      </c>
    </row>
    <row r="49" spans="1:21" ht="19.899999999999999" customHeight="1" x14ac:dyDescent="0.35">
      <c r="A49" s="5" t="s">
        <v>202</v>
      </c>
      <c r="B49" s="5" t="s">
        <v>208</v>
      </c>
      <c r="C49" s="2" t="s">
        <v>157</v>
      </c>
      <c r="D49" s="32">
        <f t="shared" si="6"/>
        <v>1380</v>
      </c>
      <c r="E49" s="32">
        <f t="shared" si="6"/>
        <v>970</v>
      </c>
      <c r="F49" s="1"/>
      <c r="G49" s="60">
        <f t="shared" si="8"/>
        <v>1380.02</v>
      </c>
      <c r="H49" s="60">
        <f t="shared" si="9"/>
        <v>966.0139999999999</v>
      </c>
      <c r="I49" s="1"/>
      <c r="J49" s="60">
        <f t="shared" si="10"/>
        <v>1380.02</v>
      </c>
      <c r="K49" s="60">
        <f t="shared" si="11"/>
        <v>966.0139999999999</v>
      </c>
      <c r="L49" s="33"/>
      <c r="M49" s="62">
        <v>690.01</v>
      </c>
      <c r="N49" s="33"/>
      <c r="O49" s="33"/>
      <c r="P49" s="2" t="s">
        <v>157</v>
      </c>
      <c r="Q49" s="32">
        <v>1550</v>
      </c>
      <c r="R49" s="32">
        <v>1100</v>
      </c>
      <c r="S49" s="1"/>
      <c r="U49" s="48">
        <f t="shared" si="7"/>
        <v>-0.10967741935483871</v>
      </c>
    </row>
    <row r="50" spans="1:21" ht="19.899999999999999" customHeight="1" x14ac:dyDescent="0.35">
      <c r="B50" s="5">
        <v>1221</v>
      </c>
      <c r="C50" s="2" t="s">
        <v>158</v>
      </c>
      <c r="D50" s="32">
        <f t="shared" si="6"/>
        <v>1090</v>
      </c>
      <c r="E50" s="32">
        <f t="shared" si="6"/>
        <v>760</v>
      </c>
      <c r="F50" s="1"/>
      <c r="G50" s="60">
        <f t="shared" si="8"/>
        <v>1080.3800000000001</v>
      </c>
      <c r="H50" s="60">
        <f t="shared" si="9"/>
        <v>756.26600000000008</v>
      </c>
      <c r="I50" s="1"/>
      <c r="J50" s="60">
        <f t="shared" si="10"/>
        <v>1080.3800000000001</v>
      </c>
      <c r="K50" s="60">
        <f t="shared" si="11"/>
        <v>756.26600000000008</v>
      </c>
      <c r="L50" s="33"/>
      <c r="M50" s="62">
        <v>540.19000000000005</v>
      </c>
      <c r="N50" s="33"/>
      <c r="O50" s="33"/>
      <c r="P50" s="2" t="s">
        <v>158</v>
      </c>
      <c r="Q50" s="32">
        <v>1080</v>
      </c>
      <c r="R50" s="32">
        <v>760</v>
      </c>
      <c r="S50" s="1"/>
      <c r="U50" s="48">
        <f t="shared" si="7"/>
        <v>9.2592592592592587E-3</v>
      </c>
    </row>
    <row r="51" spans="1:21" ht="19.899999999999999" customHeight="1" x14ac:dyDescent="0.35">
      <c r="B51" s="5">
        <v>1220</v>
      </c>
      <c r="C51" s="2" t="s">
        <v>159</v>
      </c>
      <c r="D51" s="32">
        <f t="shared" si="6"/>
        <v>710</v>
      </c>
      <c r="E51" s="32">
        <f t="shared" si="6"/>
        <v>500</v>
      </c>
      <c r="F51" s="1"/>
      <c r="G51" s="60">
        <f t="shared" si="8"/>
        <v>707.62</v>
      </c>
      <c r="H51" s="60">
        <f t="shared" si="9"/>
        <v>495.33399999999995</v>
      </c>
      <c r="I51" s="1"/>
      <c r="J51" s="60">
        <f t="shared" si="10"/>
        <v>707.62</v>
      </c>
      <c r="K51" s="60">
        <f t="shared" si="11"/>
        <v>495.33399999999995</v>
      </c>
      <c r="L51" s="33"/>
      <c r="M51" s="62">
        <v>353.81</v>
      </c>
      <c r="N51" s="33"/>
      <c r="O51" s="33"/>
      <c r="P51" s="2" t="s">
        <v>159</v>
      </c>
      <c r="Q51" s="32">
        <v>710</v>
      </c>
      <c r="R51" s="32">
        <v>500</v>
      </c>
      <c r="S51" s="1"/>
      <c r="U51" s="48">
        <f t="shared" si="7"/>
        <v>0</v>
      </c>
    </row>
    <row r="52" spans="1:21" ht="19.899999999999999" customHeight="1" x14ac:dyDescent="0.35">
      <c r="B52" s="5">
        <v>1231</v>
      </c>
      <c r="C52" s="2" t="s">
        <v>160</v>
      </c>
      <c r="D52" s="32">
        <f t="shared" ref="D52:E57" si="12">MROUND(G52+4.7,10)</f>
        <v>1220</v>
      </c>
      <c r="E52" s="32">
        <f t="shared" si="12"/>
        <v>850</v>
      </c>
      <c r="F52" s="1"/>
      <c r="G52" s="60">
        <f t="shared" si="8"/>
        <v>1213.06</v>
      </c>
      <c r="H52" s="60">
        <f t="shared" si="9"/>
        <v>849.14199999999994</v>
      </c>
      <c r="I52" s="1"/>
      <c r="J52" s="60">
        <f t="shared" si="10"/>
        <v>1213.06</v>
      </c>
      <c r="K52" s="60">
        <f t="shared" si="11"/>
        <v>849.14199999999994</v>
      </c>
      <c r="L52" s="33"/>
      <c r="M52" s="62">
        <v>606.53</v>
      </c>
      <c r="N52" s="33"/>
      <c r="O52" s="33"/>
      <c r="P52" s="2" t="s">
        <v>160</v>
      </c>
      <c r="Q52" s="32">
        <v>1220</v>
      </c>
      <c r="R52" s="32">
        <v>850</v>
      </c>
      <c r="S52" s="1"/>
      <c r="U52" s="48">
        <f t="shared" si="7"/>
        <v>0</v>
      </c>
    </row>
    <row r="53" spans="1:21" ht="19.899999999999999" customHeight="1" x14ac:dyDescent="0.35">
      <c r="B53" s="5">
        <v>1230</v>
      </c>
      <c r="C53" s="2" t="s">
        <v>161</v>
      </c>
      <c r="D53" s="32">
        <f t="shared" si="12"/>
        <v>760</v>
      </c>
      <c r="E53" s="32">
        <f t="shared" si="12"/>
        <v>530</v>
      </c>
      <c r="F53" s="1"/>
      <c r="G53" s="60">
        <f t="shared" si="8"/>
        <v>751.84</v>
      </c>
      <c r="H53" s="60">
        <f t="shared" si="9"/>
        <v>526.28800000000001</v>
      </c>
      <c r="I53" s="1"/>
      <c r="J53" s="60">
        <f t="shared" si="10"/>
        <v>751.84</v>
      </c>
      <c r="K53" s="60">
        <f t="shared" si="11"/>
        <v>526.28800000000001</v>
      </c>
      <c r="L53" s="33"/>
      <c r="M53" s="62">
        <v>375.92</v>
      </c>
      <c r="N53" s="33"/>
      <c r="O53" s="33"/>
      <c r="P53" s="2" t="s">
        <v>161</v>
      </c>
      <c r="Q53" s="32">
        <v>750</v>
      </c>
      <c r="R53" s="32">
        <v>530</v>
      </c>
      <c r="S53" s="1"/>
      <c r="U53" s="48">
        <f t="shared" si="7"/>
        <v>1.3333333333333334E-2</v>
      </c>
    </row>
    <row r="54" spans="1:21" ht="19.899999999999999" customHeight="1" x14ac:dyDescent="0.35">
      <c r="A54" s="5" t="s">
        <v>200</v>
      </c>
      <c r="C54" s="2" t="s">
        <v>162</v>
      </c>
      <c r="D54" s="32">
        <f t="shared" si="12"/>
        <v>950</v>
      </c>
      <c r="E54" s="32">
        <f t="shared" si="12"/>
        <v>670</v>
      </c>
      <c r="F54" s="1"/>
      <c r="G54" s="60">
        <f t="shared" si="8"/>
        <v>950</v>
      </c>
      <c r="H54" s="60">
        <f t="shared" si="9"/>
        <v>665</v>
      </c>
      <c r="I54" s="1"/>
      <c r="J54" s="60">
        <f t="shared" si="10"/>
        <v>950</v>
      </c>
      <c r="K54" s="60">
        <f t="shared" si="11"/>
        <v>665</v>
      </c>
      <c r="L54" s="33"/>
      <c r="M54" s="62">
        <v>475</v>
      </c>
      <c r="N54" s="33"/>
      <c r="O54" s="33"/>
      <c r="P54" s="2" t="s">
        <v>162</v>
      </c>
      <c r="Q54" s="32">
        <v>950</v>
      </c>
      <c r="R54" s="32">
        <v>670</v>
      </c>
      <c r="S54" s="1"/>
      <c r="U54" s="48">
        <f t="shared" si="7"/>
        <v>0</v>
      </c>
    </row>
    <row r="55" spans="1:21" ht="19.899999999999999" customHeight="1" x14ac:dyDescent="0.35">
      <c r="B55" s="5">
        <v>2397</v>
      </c>
      <c r="C55" s="2" t="s">
        <v>207</v>
      </c>
      <c r="D55" s="32">
        <f t="shared" si="12"/>
        <v>9040</v>
      </c>
      <c r="E55" s="32">
        <f t="shared" si="12"/>
        <v>6330</v>
      </c>
      <c r="F55" s="1"/>
      <c r="G55" s="60">
        <f t="shared" si="8"/>
        <v>9040.0400000000009</v>
      </c>
      <c r="H55" s="60">
        <f t="shared" si="9"/>
        <v>6328.0280000000002</v>
      </c>
      <c r="I55" s="1"/>
      <c r="J55" s="60">
        <f t="shared" si="10"/>
        <v>9040.0400000000009</v>
      </c>
      <c r="K55" s="60">
        <f t="shared" si="11"/>
        <v>6328.0280000000002</v>
      </c>
      <c r="L55" s="33"/>
      <c r="M55" s="62">
        <v>4520.0200000000004</v>
      </c>
      <c r="N55" s="33"/>
      <c r="O55" s="33"/>
      <c r="P55" s="2" t="s">
        <v>163</v>
      </c>
      <c r="Q55" s="32">
        <v>9000</v>
      </c>
      <c r="R55" s="32">
        <v>4500</v>
      </c>
      <c r="S55" s="1"/>
      <c r="U55" s="48">
        <f t="shared" si="7"/>
        <v>4.4444444444444444E-3</v>
      </c>
    </row>
    <row r="56" spans="1:21" ht="19.899999999999999" customHeight="1" x14ac:dyDescent="0.35">
      <c r="A56" s="5" t="s">
        <v>202</v>
      </c>
      <c r="B56" s="5">
        <v>1356</v>
      </c>
      <c r="C56" s="2" t="s">
        <v>164</v>
      </c>
      <c r="D56" s="32">
        <f t="shared" si="12"/>
        <v>870</v>
      </c>
      <c r="E56" s="32">
        <f t="shared" si="12"/>
        <v>610</v>
      </c>
      <c r="F56" s="1"/>
      <c r="G56" s="60">
        <f t="shared" si="8"/>
        <v>870</v>
      </c>
      <c r="H56" s="60">
        <f t="shared" si="9"/>
        <v>609</v>
      </c>
      <c r="I56" s="1"/>
      <c r="J56" s="60">
        <f t="shared" si="10"/>
        <v>870</v>
      </c>
      <c r="K56" s="60">
        <f t="shared" si="11"/>
        <v>609</v>
      </c>
      <c r="L56" s="33"/>
      <c r="M56" s="62">
        <v>435</v>
      </c>
      <c r="N56" s="33"/>
      <c r="O56" s="33"/>
      <c r="P56" s="2" t="s">
        <v>164</v>
      </c>
      <c r="Q56" s="32">
        <v>870</v>
      </c>
      <c r="R56" s="32">
        <v>610</v>
      </c>
      <c r="S56" s="1"/>
      <c r="U56" s="48">
        <f t="shared" si="7"/>
        <v>0</v>
      </c>
    </row>
    <row r="57" spans="1:21" ht="19.899999999999999" customHeight="1" x14ac:dyDescent="0.35">
      <c r="A57" s="5" t="s">
        <v>202</v>
      </c>
      <c r="B57" s="5">
        <v>1357</v>
      </c>
      <c r="C57" s="2" t="s">
        <v>165</v>
      </c>
      <c r="D57" s="32">
        <f t="shared" si="12"/>
        <v>1660</v>
      </c>
      <c r="E57" s="32">
        <f t="shared" si="12"/>
        <v>1160</v>
      </c>
      <c r="F57" s="1"/>
      <c r="G57" s="60">
        <f t="shared" si="8"/>
        <v>1655.98</v>
      </c>
      <c r="H57" s="60">
        <f t="shared" si="9"/>
        <v>1159.1859999999999</v>
      </c>
      <c r="I57" s="1"/>
      <c r="J57" s="60">
        <f t="shared" si="10"/>
        <v>1655.98</v>
      </c>
      <c r="K57" s="60">
        <f t="shared" si="11"/>
        <v>1159.1859999999999</v>
      </c>
      <c r="L57" s="33"/>
      <c r="M57" s="62">
        <v>827.99</v>
      </c>
      <c r="N57" s="33"/>
      <c r="O57" s="33"/>
      <c r="P57" s="2" t="s">
        <v>165</v>
      </c>
      <c r="Q57" s="32">
        <v>1700</v>
      </c>
      <c r="R57" s="32">
        <v>1160</v>
      </c>
      <c r="S57" s="1"/>
      <c r="U57" s="48">
        <f t="shared" si="7"/>
        <v>-2.3529411764705882E-2</v>
      </c>
    </row>
    <row r="58" spans="1:21" ht="19.899999999999999" customHeight="1" x14ac:dyDescent="0.35">
      <c r="A58" s="5" t="s">
        <v>202</v>
      </c>
      <c r="B58" s="5">
        <v>1326</v>
      </c>
      <c r="C58" s="2" t="s">
        <v>166</v>
      </c>
      <c r="D58" s="32">
        <v>8950</v>
      </c>
      <c r="E58" s="32">
        <v>6300</v>
      </c>
      <c r="F58" s="1"/>
      <c r="G58" s="60">
        <f t="shared" si="8"/>
        <v>0</v>
      </c>
      <c r="H58" s="60">
        <f t="shared" si="9"/>
        <v>0</v>
      </c>
      <c r="I58" s="1"/>
      <c r="J58" s="60">
        <f t="shared" si="10"/>
        <v>0</v>
      </c>
      <c r="K58" s="60">
        <f t="shared" si="11"/>
        <v>0</v>
      </c>
      <c r="L58" s="33"/>
      <c r="M58" s="62"/>
      <c r="N58" s="33"/>
      <c r="O58" s="33"/>
      <c r="P58" s="2" t="s">
        <v>166</v>
      </c>
      <c r="Q58" s="32">
        <v>8950</v>
      </c>
      <c r="R58" s="32">
        <v>6300</v>
      </c>
      <c r="S58" s="1"/>
      <c r="U58" s="48">
        <f t="shared" si="7"/>
        <v>0</v>
      </c>
    </row>
    <row r="59" spans="1:21" ht="19.899999999999999" customHeight="1" x14ac:dyDescent="0.35">
      <c r="A59" s="5" t="s">
        <v>202</v>
      </c>
      <c r="B59" s="5">
        <v>4775</v>
      </c>
      <c r="C59" s="2" t="s">
        <v>167</v>
      </c>
      <c r="D59" s="32">
        <f>MROUND(G59+4.7,10)</f>
        <v>990</v>
      </c>
      <c r="E59" s="32">
        <f>MROUND(H59+4.7,10)</f>
        <v>700</v>
      </c>
      <c r="F59" s="1"/>
      <c r="G59" s="60">
        <f t="shared" si="8"/>
        <v>990</v>
      </c>
      <c r="H59" s="60">
        <f t="shared" si="9"/>
        <v>693</v>
      </c>
      <c r="I59" s="1"/>
      <c r="J59" s="60">
        <f t="shared" si="10"/>
        <v>990</v>
      </c>
      <c r="K59" s="60">
        <f t="shared" si="11"/>
        <v>693</v>
      </c>
      <c r="L59" s="33"/>
      <c r="M59" s="62">
        <v>495</v>
      </c>
      <c r="N59" s="33"/>
      <c r="O59" s="33"/>
      <c r="P59" s="2" t="s">
        <v>167</v>
      </c>
      <c r="Q59" s="32">
        <v>840</v>
      </c>
      <c r="R59" s="32">
        <v>590</v>
      </c>
      <c r="S59" s="1"/>
      <c r="U59" s="48">
        <f t="shared" si="7"/>
        <v>0.17857142857142858</v>
      </c>
    </row>
    <row r="60" spans="1:21" ht="19.899999999999999" customHeight="1" x14ac:dyDescent="0.35">
      <c r="A60" s="5" t="s">
        <v>202</v>
      </c>
      <c r="B60" s="5" t="s">
        <v>202</v>
      </c>
      <c r="C60" s="2" t="s">
        <v>168</v>
      </c>
      <c r="D60" s="32">
        <v>1100</v>
      </c>
      <c r="E60" s="32">
        <v>750</v>
      </c>
      <c r="F60" s="1"/>
      <c r="G60" s="60">
        <f t="shared" si="8"/>
        <v>0</v>
      </c>
      <c r="H60" s="60">
        <f t="shared" si="9"/>
        <v>0</v>
      </c>
      <c r="I60" s="1"/>
      <c r="J60" s="60">
        <f t="shared" si="10"/>
        <v>0</v>
      </c>
      <c r="K60" s="60">
        <f t="shared" si="11"/>
        <v>0</v>
      </c>
      <c r="L60" s="33"/>
      <c r="M60" s="62"/>
      <c r="N60" s="33"/>
      <c r="O60" s="33"/>
      <c r="P60" s="2" t="s">
        <v>168</v>
      </c>
      <c r="Q60" s="32">
        <v>1100</v>
      </c>
      <c r="R60" s="32">
        <v>750</v>
      </c>
      <c r="S60" s="1"/>
      <c r="U60" s="48">
        <f t="shared" si="7"/>
        <v>0</v>
      </c>
    </row>
    <row r="61" spans="1:21" ht="19.899999999999999" customHeight="1" x14ac:dyDescent="0.35">
      <c r="B61" s="5">
        <v>1371</v>
      </c>
      <c r="C61" s="2" t="s">
        <v>169</v>
      </c>
      <c r="D61" s="32">
        <f t="shared" ref="D61:E63" si="13">MROUND(G61+4.7,10)</f>
        <v>760</v>
      </c>
      <c r="E61" s="32">
        <f t="shared" si="13"/>
        <v>540</v>
      </c>
      <c r="F61" s="1"/>
      <c r="G61" s="60">
        <f t="shared" si="8"/>
        <v>760</v>
      </c>
      <c r="H61" s="60">
        <f t="shared" si="9"/>
        <v>532</v>
      </c>
      <c r="I61" s="1"/>
      <c r="J61" s="60">
        <f t="shared" si="10"/>
        <v>760</v>
      </c>
      <c r="K61" s="60">
        <f t="shared" si="11"/>
        <v>532</v>
      </c>
      <c r="L61" s="33"/>
      <c r="M61" s="62">
        <v>380</v>
      </c>
      <c r="N61" s="33"/>
      <c r="O61" s="33"/>
      <c r="P61" s="2" t="s">
        <v>169</v>
      </c>
      <c r="Q61" s="32">
        <v>760</v>
      </c>
      <c r="R61" s="32">
        <v>540</v>
      </c>
      <c r="S61" s="1"/>
      <c r="U61" s="48">
        <f t="shared" si="7"/>
        <v>0</v>
      </c>
    </row>
    <row r="62" spans="1:21" ht="19.899999999999999" customHeight="1" x14ac:dyDescent="0.35">
      <c r="B62" s="5">
        <v>601</v>
      </c>
      <c r="C62" s="2" t="s">
        <v>170</v>
      </c>
      <c r="D62" s="32">
        <f t="shared" si="13"/>
        <v>540</v>
      </c>
      <c r="E62" s="32">
        <f t="shared" si="13"/>
        <v>380</v>
      </c>
      <c r="F62" s="1"/>
      <c r="G62" s="60">
        <f t="shared" si="8"/>
        <v>532</v>
      </c>
      <c r="H62" s="60">
        <f t="shared" si="9"/>
        <v>372.4</v>
      </c>
      <c r="I62" s="1"/>
      <c r="J62" s="60">
        <f t="shared" si="10"/>
        <v>532</v>
      </c>
      <c r="K62" s="60">
        <f t="shared" si="11"/>
        <v>372.4</v>
      </c>
      <c r="L62" s="33"/>
      <c r="M62" s="62">
        <v>266</v>
      </c>
      <c r="N62" s="33"/>
      <c r="O62" s="33"/>
      <c r="P62" s="2" t="s">
        <v>170</v>
      </c>
      <c r="Q62" s="32">
        <v>560</v>
      </c>
      <c r="R62" s="32">
        <v>370</v>
      </c>
      <c r="S62" s="1"/>
      <c r="U62" s="48">
        <f t="shared" si="7"/>
        <v>-3.5714285714285712E-2</v>
      </c>
    </row>
    <row r="63" spans="1:21" ht="19.899999999999999" customHeight="1" x14ac:dyDescent="0.35">
      <c r="A63" s="5" t="s">
        <v>202</v>
      </c>
      <c r="B63" s="5">
        <v>980</v>
      </c>
      <c r="C63" s="2" t="s">
        <v>171</v>
      </c>
      <c r="D63" s="32">
        <f t="shared" si="13"/>
        <v>1560</v>
      </c>
      <c r="E63" s="32">
        <f t="shared" si="13"/>
        <v>1090</v>
      </c>
      <c r="F63" s="1"/>
      <c r="G63" s="60">
        <f t="shared" si="8"/>
        <v>1554.54</v>
      </c>
      <c r="H63" s="60">
        <f t="shared" si="9"/>
        <v>1088.1779999999999</v>
      </c>
      <c r="I63" s="1"/>
      <c r="J63" s="60">
        <f t="shared" si="10"/>
        <v>1554.54</v>
      </c>
      <c r="K63" s="60">
        <f t="shared" si="11"/>
        <v>1088.1779999999999</v>
      </c>
      <c r="L63" s="33"/>
      <c r="M63" s="62">
        <v>777.27</v>
      </c>
      <c r="N63" s="33"/>
      <c r="O63" s="33"/>
      <c r="P63" s="2" t="s">
        <v>171</v>
      </c>
      <c r="Q63" s="32">
        <v>1560</v>
      </c>
      <c r="R63" s="32">
        <v>1100</v>
      </c>
      <c r="S63" s="1"/>
      <c r="U63" s="48">
        <f t="shared" si="7"/>
        <v>0</v>
      </c>
    </row>
    <row r="64" spans="1:21" ht="19.899999999999999" customHeight="1" x14ac:dyDescent="0.35">
      <c r="F64" s="1"/>
      <c r="G64" s="40"/>
      <c r="H64" s="40"/>
      <c r="I64" s="1"/>
      <c r="J64" s="40"/>
      <c r="K64" s="40"/>
      <c r="L64" s="33"/>
      <c r="M64" s="34"/>
      <c r="N64" s="33"/>
      <c r="O64" s="33"/>
      <c r="S64" s="1"/>
      <c r="U64" s="49">
        <f>AVERAGE(U36:U63)</f>
        <v>0.10470289451122258</v>
      </c>
    </row>
    <row r="65" spans="7:11" ht="19.899999999999999" customHeight="1" x14ac:dyDescent="0.35">
      <c r="G65" s="40"/>
      <c r="H65" s="40"/>
      <c r="I65" s="5"/>
      <c r="J65" s="40"/>
      <c r="K65" s="40"/>
    </row>
    <row r="66" spans="7:11" ht="19.899999999999999" customHeight="1" x14ac:dyDescent="0.35">
      <c r="G66" s="40"/>
      <c r="H66" s="40"/>
      <c r="I66" s="5"/>
      <c r="J66" s="40"/>
      <c r="K66" s="40"/>
    </row>
    <row r="67" spans="7:11" ht="19.899999999999999" customHeight="1" x14ac:dyDescent="0.35">
      <c r="G67" s="40"/>
      <c r="H67" s="40"/>
      <c r="I67" s="5"/>
      <c r="J67" s="40"/>
      <c r="K67" s="40"/>
    </row>
    <row r="68" spans="7:11" ht="19.899999999999999" customHeight="1" x14ac:dyDescent="0.35">
      <c r="G68" s="40"/>
      <c r="H68" s="40"/>
      <c r="I68" s="5"/>
      <c r="J68" s="40"/>
      <c r="K68" s="40"/>
    </row>
    <row r="69" spans="7:11" ht="19.899999999999999" customHeight="1" x14ac:dyDescent="0.35">
      <c r="G69" s="40"/>
      <c r="H69" s="40"/>
      <c r="I69" s="5"/>
      <c r="J69" s="40"/>
      <c r="K69" s="40"/>
    </row>
    <row r="70" spans="7:11" ht="19.899999999999999" customHeight="1" x14ac:dyDescent="0.35">
      <c r="G70" s="40"/>
      <c r="H70" s="40"/>
      <c r="I70" s="5"/>
      <c r="J70" s="40"/>
      <c r="K70" s="40"/>
    </row>
    <row r="71" spans="7:11" ht="19.899999999999999" customHeight="1" x14ac:dyDescent="0.35">
      <c r="G71" s="40"/>
      <c r="H71" s="40"/>
      <c r="I71" s="5"/>
      <c r="J71" s="40"/>
      <c r="K71" s="40"/>
    </row>
    <row r="72" spans="7:11" ht="19.899999999999999" customHeight="1" x14ac:dyDescent="0.35">
      <c r="G72" s="40"/>
      <c r="H72" s="40"/>
      <c r="I72" s="5"/>
      <c r="J72" s="40"/>
      <c r="K72" s="40"/>
    </row>
    <row r="73" spans="7:11" ht="19.899999999999999" customHeight="1" x14ac:dyDescent="0.35">
      <c r="G73" s="40"/>
      <c r="H73" s="40"/>
      <c r="I73" s="5"/>
      <c r="J73" s="40"/>
      <c r="K73" s="40"/>
    </row>
    <row r="74" spans="7:11" ht="19.899999999999999" customHeight="1" x14ac:dyDescent="0.35">
      <c r="G74" s="40"/>
      <c r="H74" s="40"/>
      <c r="I74" s="5"/>
      <c r="J74" s="40"/>
      <c r="K74" s="40"/>
    </row>
    <row r="75" spans="7:11" ht="19.899999999999999" customHeight="1" x14ac:dyDescent="0.35">
      <c r="G75" s="40"/>
      <c r="H75" s="40"/>
      <c r="I75" s="5"/>
      <c r="J75" s="40"/>
      <c r="K75" s="40"/>
    </row>
    <row r="76" spans="7:11" ht="19.899999999999999" customHeight="1" x14ac:dyDescent="0.35">
      <c r="G76" s="40"/>
      <c r="H76" s="40"/>
      <c r="I76" s="5"/>
      <c r="J76" s="40"/>
      <c r="K76" s="40"/>
    </row>
    <row r="77" spans="7:11" ht="19.899999999999999" customHeight="1" x14ac:dyDescent="0.35">
      <c r="G77" s="40"/>
      <c r="H77" s="40"/>
      <c r="I77" s="5"/>
      <c r="J77" s="40"/>
      <c r="K77" s="40"/>
    </row>
    <row r="78" spans="7:11" ht="19.899999999999999" customHeight="1" x14ac:dyDescent="0.35">
      <c r="G78" s="40"/>
      <c r="H78" s="40"/>
      <c r="I78" s="5"/>
      <c r="J78" s="40"/>
      <c r="K78" s="40"/>
    </row>
    <row r="79" spans="7:11" ht="19.899999999999999" customHeight="1" x14ac:dyDescent="0.35">
      <c r="G79" s="40"/>
      <c r="H79" s="40"/>
      <c r="I79" s="5"/>
      <c r="J79" s="40"/>
      <c r="K79" s="40"/>
    </row>
    <row r="80" spans="7:11" ht="19.899999999999999" customHeight="1" x14ac:dyDescent="0.35">
      <c r="G80" s="40"/>
      <c r="H80" s="40"/>
      <c r="I80" s="5"/>
      <c r="J80" s="40"/>
      <c r="K80" s="40"/>
    </row>
    <row r="81" spans="7:11" ht="19.899999999999999" customHeight="1" x14ac:dyDescent="0.35">
      <c r="G81" s="40"/>
      <c r="H81" s="40"/>
      <c r="I81" s="5"/>
      <c r="J81" s="40"/>
      <c r="K81" s="40"/>
    </row>
    <row r="82" spans="7:11" ht="19.899999999999999" customHeight="1" x14ac:dyDescent="0.35">
      <c r="G82" s="40"/>
      <c r="H82" s="40"/>
      <c r="I82" s="5"/>
      <c r="J82" s="40"/>
      <c r="K82" s="40"/>
    </row>
    <row r="83" spans="7:11" ht="19.899999999999999" customHeight="1" x14ac:dyDescent="0.35">
      <c r="G83" s="40"/>
      <c r="H83" s="40"/>
      <c r="I83" s="5"/>
      <c r="J83" s="40"/>
      <c r="K83" s="40"/>
    </row>
    <row r="84" spans="7:11" ht="19.899999999999999" customHeight="1" x14ac:dyDescent="0.35">
      <c r="G84" s="40"/>
      <c r="H84" s="40"/>
      <c r="I84" s="5"/>
      <c r="J84" s="40"/>
      <c r="K84" s="40"/>
    </row>
    <row r="85" spans="7:11" ht="19.899999999999999" customHeight="1" x14ac:dyDescent="0.35">
      <c r="G85" s="40"/>
      <c r="H85" s="40"/>
      <c r="I85" s="5"/>
      <c r="J85" s="40"/>
      <c r="K85" s="40"/>
    </row>
    <row r="86" spans="7:11" ht="19.899999999999999" customHeight="1" x14ac:dyDescent="0.35">
      <c r="G86" s="40"/>
      <c r="H86" s="40"/>
      <c r="I86" s="5"/>
      <c r="J86" s="40"/>
      <c r="K86" s="40"/>
    </row>
    <row r="87" spans="7:11" ht="19.899999999999999" customHeight="1" x14ac:dyDescent="0.35">
      <c r="G87" s="40"/>
      <c r="H87" s="40"/>
      <c r="I87" s="5"/>
      <c r="J87" s="40"/>
      <c r="K87" s="40"/>
    </row>
    <row r="88" spans="7:11" ht="19.899999999999999" customHeight="1" x14ac:dyDescent="0.35">
      <c r="G88" s="40"/>
      <c r="H88" s="40"/>
      <c r="I88" s="5"/>
      <c r="J88" s="40"/>
      <c r="K88" s="40"/>
    </row>
    <row r="89" spans="7:11" ht="19.899999999999999" customHeight="1" x14ac:dyDescent="0.35">
      <c r="G89" s="40"/>
      <c r="H89" s="40"/>
      <c r="I89" s="5"/>
      <c r="J89" s="40"/>
      <c r="K89" s="40"/>
    </row>
    <row r="90" spans="7:11" ht="19.899999999999999" customHeight="1" x14ac:dyDescent="0.35">
      <c r="G90" s="40"/>
      <c r="H90" s="40"/>
      <c r="I90" s="5"/>
      <c r="J90" s="40"/>
      <c r="K90" s="40"/>
    </row>
    <row r="91" spans="7:11" ht="19.899999999999999" customHeight="1" x14ac:dyDescent="0.35">
      <c r="G91" s="40"/>
      <c r="H91" s="40"/>
      <c r="I91" s="5"/>
      <c r="J91" s="40"/>
      <c r="K91" s="40"/>
    </row>
    <row r="92" spans="7:11" ht="19.899999999999999" customHeight="1" x14ac:dyDescent="0.35">
      <c r="G92" s="40"/>
      <c r="H92" s="40"/>
      <c r="I92" s="5"/>
      <c r="J92" s="40"/>
      <c r="K92" s="40"/>
    </row>
    <row r="93" spans="7:11" ht="19.899999999999999" customHeight="1" x14ac:dyDescent="0.35">
      <c r="G93" s="40"/>
      <c r="H93" s="40"/>
      <c r="I93" s="5"/>
      <c r="J93" s="40"/>
      <c r="K93" s="40"/>
    </row>
    <row r="94" spans="7:11" ht="19.899999999999999" customHeight="1" x14ac:dyDescent="0.35">
      <c r="G94" s="40"/>
      <c r="H94" s="40"/>
      <c r="I94" s="5"/>
      <c r="J94" s="40"/>
      <c r="K94" s="40"/>
    </row>
    <row r="95" spans="7:11" ht="19.899999999999999" customHeight="1" x14ac:dyDescent="0.35">
      <c r="G95" s="40"/>
      <c r="H95" s="40"/>
      <c r="I95" s="5"/>
      <c r="J95" s="40"/>
      <c r="K95" s="40"/>
    </row>
    <row r="96" spans="7:11" ht="19.899999999999999" customHeight="1" x14ac:dyDescent="0.35">
      <c r="G96" s="40"/>
      <c r="H96" s="40"/>
      <c r="I96" s="5"/>
      <c r="J96" s="40"/>
      <c r="K96" s="40"/>
    </row>
    <row r="97" spans="7:11" ht="19.899999999999999" customHeight="1" x14ac:dyDescent="0.35">
      <c r="G97" s="40"/>
      <c r="H97" s="40"/>
      <c r="I97" s="5"/>
      <c r="J97" s="40"/>
      <c r="K97" s="40"/>
    </row>
    <row r="98" spans="7:11" ht="19.899999999999999" customHeight="1" x14ac:dyDescent="0.35">
      <c r="G98" s="40"/>
      <c r="H98" s="40"/>
      <c r="I98" s="5"/>
      <c r="J98" s="40"/>
      <c r="K98" s="40"/>
    </row>
    <row r="99" spans="7:11" ht="19.899999999999999" customHeight="1" x14ac:dyDescent="0.35">
      <c r="G99" s="40"/>
      <c r="H99" s="40"/>
      <c r="I99" s="5"/>
      <c r="J99" s="40"/>
      <c r="K99" s="40"/>
    </row>
    <row r="100" spans="7:11" ht="19.899999999999999" customHeight="1" x14ac:dyDescent="0.35">
      <c r="G100" s="40"/>
      <c r="H100" s="40"/>
      <c r="I100" s="5"/>
      <c r="J100" s="40"/>
      <c r="K100" s="40"/>
    </row>
    <row r="101" spans="7:11" ht="19.899999999999999" customHeight="1" x14ac:dyDescent="0.35">
      <c r="G101" s="40"/>
      <c r="H101" s="40"/>
      <c r="I101" s="5"/>
      <c r="J101" s="40"/>
      <c r="K101" s="40"/>
    </row>
    <row r="102" spans="7:11" ht="19.899999999999999" customHeight="1" x14ac:dyDescent="0.35">
      <c r="G102" s="40"/>
      <c r="H102" s="40"/>
      <c r="I102" s="5"/>
      <c r="J102" s="40"/>
      <c r="K102" s="40"/>
    </row>
    <row r="103" spans="7:11" ht="19.899999999999999" customHeight="1" x14ac:dyDescent="0.35">
      <c r="G103" s="40"/>
      <c r="H103" s="40"/>
      <c r="I103" s="5"/>
      <c r="J103" s="40"/>
      <c r="K103" s="40"/>
    </row>
    <row r="104" spans="7:11" ht="19.899999999999999" customHeight="1" x14ac:dyDescent="0.35">
      <c r="G104" s="40"/>
      <c r="H104" s="40"/>
      <c r="I104" s="5"/>
      <c r="J104" s="40"/>
      <c r="K104" s="40"/>
    </row>
    <row r="105" spans="7:11" ht="19.899999999999999" customHeight="1" x14ac:dyDescent="0.35">
      <c r="G105" s="40"/>
      <c r="H105" s="40"/>
      <c r="I105" s="5"/>
      <c r="J105" s="40"/>
      <c r="K105" s="40"/>
    </row>
    <row r="106" spans="7:11" ht="19.899999999999999" customHeight="1" x14ac:dyDescent="0.35">
      <c r="G106" s="40"/>
      <c r="H106" s="40"/>
      <c r="I106" s="5"/>
      <c r="J106" s="40"/>
      <c r="K106" s="40"/>
    </row>
    <row r="107" spans="7:11" ht="19.899999999999999" customHeight="1" x14ac:dyDescent="0.35">
      <c r="G107" s="40"/>
      <c r="H107" s="40"/>
      <c r="I107" s="5"/>
      <c r="J107" s="40"/>
      <c r="K107" s="40"/>
    </row>
    <row r="108" spans="7:11" ht="19.899999999999999" customHeight="1" x14ac:dyDescent="0.35">
      <c r="G108" s="40"/>
      <c r="H108" s="40"/>
      <c r="I108" s="5"/>
      <c r="J108" s="40"/>
      <c r="K108" s="40"/>
    </row>
    <row r="109" spans="7:11" ht="19.899999999999999" customHeight="1" x14ac:dyDescent="0.35">
      <c r="G109" s="40"/>
      <c r="H109" s="40"/>
      <c r="I109" s="5"/>
      <c r="J109" s="40"/>
      <c r="K109" s="40"/>
    </row>
    <row r="110" spans="7:11" ht="19.899999999999999" customHeight="1" x14ac:dyDescent="0.35">
      <c r="G110" s="40"/>
      <c r="H110" s="40"/>
      <c r="I110" s="5"/>
      <c r="J110" s="40"/>
      <c r="K110" s="40"/>
    </row>
    <row r="111" spans="7:11" ht="19.899999999999999" customHeight="1" x14ac:dyDescent="0.35">
      <c r="G111" s="40"/>
      <c r="H111" s="40"/>
      <c r="I111" s="5"/>
      <c r="J111" s="40"/>
      <c r="K111" s="40"/>
    </row>
    <row r="112" spans="7:11" ht="19.899999999999999" customHeight="1" x14ac:dyDescent="0.35">
      <c r="G112" s="40"/>
      <c r="H112" s="40"/>
      <c r="I112" s="5"/>
      <c r="J112" s="40"/>
      <c r="K112" s="40"/>
    </row>
    <row r="113" spans="7:11" ht="19.899999999999999" customHeight="1" x14ac:dyDescent="0.35">
      <c r="G113" s="40"/>
      <c r="H113" s="40"/>
      <c r="I113" s="5"/>
      <c r="J113" s="40"/>
      <c r="K113" s="40"/>
    </row>
    <row r="114" spans="7:11" ht="19.899999999999999" customHeight="1" x14ac:dyDescent="0.35">
      <c r="G114" s="40"/>
      <c r="H114" s="40"/>
      <c r="I114" s="5"/>
      <c r="J114" s="40"/>
      <c r="K114" s="40"/>
    </row>
    <row r="115" spans="7:11" ht="19.899999999999999" customHeight="1" x14ac:dyDescent="0.35">
      <c r="G115" s="40"/>
      <c r="H115" s="40"/>
      <c r="I115" s="5"/>
      <c r="J115" s="40"/>
      <c r="K115" s="40"/>
    </row>
    <row r="116" spans="7:11" ht="19.899999999999999" customHeight="1" x14ac:dyDescent="0.35">
      <c r="G116" s="40"/>
      <c r="H116" s="40"/>
      <c r="I116" s="5"/>
      <c r="J116" s="40"/>
      <c r="K116" s="40"/>
    </row>
    <row r="117" spans="7:11" ht="19.899999999999999" customHeight="1" x14ac:dyDescent="0.35">
      <c r="G117" s="40"/>
      <c r="H117" s="40"/>
      <c r="I117" s="5"/>
      <c r="J117" s="40"/>
      <c r="K117" s="40"/>
    </row>
    <row r="118" spans="7:11" ht="19.899999999999999" customHeight="1" x14ac:dyDescent="0.35">
      <c r="G118" s="40"/>
      <c r="H118" s="40"/>
      <c r="I118" s="5"/>
      <c r="J118" s="40"/>
      <c r="K118" s="40"/>
    </row>
    <row r="119" spans="7:11" ht="19.899999999999999" customHeight="1" x14ac:dyDescent="0.35">
      <c r="G119" s="40"/>
      <c r="H119" s="40"/>
      <c r="I119" s="5"/>
      <c r="J119" s="40"/>
      <c r="K119" s="40"/>
    </row>
    <row r="120" spans="7:11" ht="19.899999999999999" customHeight="1" x14ac:dyDescent="0.35">
      <c r="G120" s="40"/>
      <c r="H120" s="40"/>
      <c r="I120" s="5"/>
      <c r="J120" s="40"/>
      <c r="K120" s="40"/>
    </row>
    <row r="121" spans="7:11" ht="19.899999999999999" customHeight="1" x14ac:dyDescent="0.35">
      <c r="G121" s="40"/>
      <c r="H121" s="40"/>
      <c r="I121" s="5"/>
      <c r="J121" s="40"/>
      <c r="K121" s="40"/>
    </row>
    <row r="122" spans="7:11" ht="19.899999999999999" customHeight="1" x14ac:dyDescent="0.35">
      <c r="G122" s="40"/>
      <c r="H122" s="40"/>
      <c r="I122" s="5"/>
      <c r="J122" s="40"/>
      <c r="K122" s="40"/>
    </row>
    <row r="123" spans="7:11" ht="19.899999999999999" customHeight="1" x14ac:dyDescent="0.35">
      <c r="G123" s="40"/>
      <c r="H123" s="40"/>
      <c r="I123" s="5"/>
      <c r="J123" s="40"/>
      <c r="K123" s="40"/>
    </row>
    <row r="124" spans="7:11" ht="19.899999999999999" customHeight="1" x14ac:dyDescent="0.35">
      <c r="G124" s="40"/>
      <c r="H124" s="40"/>
      <c r="I124" s="5"/>
      <c r="J124" s="40"/>
      <c r="K124" s="40"/>
    </row>
    <row r="125" spans="7:11" ht="19.899999999999999" customHeight="1" x14ac:dyDescent="0.35">
      <c r="G125" s="40"/>
      <c r="H125" s="40"/>
      <c r="I125" s="5"/>
      <c r="J125" s="40"/>
      <c r="K125" s="40"/>
    </row>
    <row r="126" spans="7:11" ht="19.899999999999999" customHeight="1" x14ac:dyDescent="0.35">
      <c r="G126" s="40"/>
      <c r="H126" s="40"/>
      <c r="I126" s="5"/>
      <c r="J126" s="40"/>
      <c r="K126" s="40"/>
    </row>
    <row r="127" spans="7:11" ht="19.899999999999999" customHeight="1" x14ac:dyDescent="0.35">
      <c r="G127" s="40"/>
      <c r="H127" s="40"/>
      <c r="I127" s="5"/>
      <c r="J127" s="40"/>
      <c r="K127" s="40"/>
    </row>
    <row r="128" spans="7:11" ht="19.899999999999999" customHeight="1" x14ac:dyDescent="0.35">
      <c r="G128" s="40"/>
      <c r="H128" s="40"/>
      <c r="I128" s="5"/>
      <c r="J128" s="40"/>
      <c r="K128" s="40"/>
    </row>
    <row r="129" spans="7:11" ht="19.899999999999999" customHeight="1" x14ac:dyDescent="0.35">
      <c r="G129" s="40"/>
      <c r="H129" s="40"/>
      <c r="I129" s="5"/>
      <c r="J129" s="40"/>
      <c r="K129" s="40"/>
    </row>
    <row r="130" spans="7:11" ht="19.899999999999999" customHeight="1" x14ac:dyDescent="0.35">
      <c r="G130" s="40"/>
      <c r="H130" s="40"/>
      <c r="I130" s="5"/>
      <c r="J130" s="40"/>
      <c r="K130" s="40"/>
    </row>
    <row r="131" spans="7:11" ht="19.899999999999999" customHeight="1" x14ac:dyDescent="0.35">
      <c r="G131" s="40"/>
      <c r="H131" s="40"/>
      <c r="I131" s="5"/>
      <c r="J131" s="40"/>
      <c r="K131" s="40"/>
    </row>
    <row r="132" spans="7:11" ht="19.899999999999999" customHeight="1" x14ac:dyDescent="0.35">
      <c r="G132" s="40"/>
      <c r="H132" s="40"/>
      <c r="I132" s="5"/>
      <c r="J132" s="40"/>
      <c r="K132" s="40"/>
    </row>
    <row r="133" spans="7:11" ht="19.899999999999999" customHeight="1" x14ac:dyDescent="0.35">
      <c r="G133" s="40"/>
      <c r="H133" s="40"/>
      <c r="I133" s="5"/>
      <c r="J133" s="40"/>
      <c r="K133" s="40"/>
    </row>
    <row r="134" spans="7:11" ht="19.899999999999999" customHeight="1" x14ac:dyDescent="0.35">
      <c r="G134" s="40"/>
      <c r="H134" s="40"/>
      <c r="I134" s="5"/>
      <c r="J134" s="40"/>
      <c r="K134" s="40"/>
    </row>
    <row r="135" spans="7:11" ht="19.899999999999999" customHeight="1" x14ac:dyDescent="0.35">
      <c r="G135" s="40"/>
      <c r="H135" s="40"/>
      <c r="I135" s="5"/>
      <c r="J135" s="40"/>
      <c r="K135" s="40"/>
    </row>
    <row r="136" spans="7:11" ht="19.899999999999999" customHeight="1" x14ac:dyDescent="0.35">
      <c r="G136" s="40"/>
      <c r="H136" s="40"/>
      <c r="I136" s="5"/>
      <c r="J136" s="40"/>
      <c r="K136" s="40"/>
    </row>
    <row r="137" spans="7:11" ht="19.899999999999999" customHeight="1" x14ac:dyDescent="0.35">
      <c r="G137" s="40"/>
      <c r="H137" s="40"/>
      <c r="I137" s="5"/>
      <c r="J137" s="40"/>
      <c r="K137" s="40"/>
    </row>
    <row r="138" spans="7:11" ht="19.899999999999999" customHeight="1" x14ac:dyDescent="0.35">
      <c r="G138" s="40"/>
      <c r="H138" s="40"/>
      <c r="I138" s="5"/>
      <c r="J138" s="40"/>
      <c r="K138" s="40"/>
    </row>
    <row r="139" spans="7:11" ht="19.899999999999999" customHeight="1" x14ac:dyDescent="0.35">
      <c r="G139" s="40"/>
      <c r="H139" s="40"/>
      <c r="I139" s="5"/>
      <c r="J139" s="40"/>
      <c r="K139" s="40"/>
    </row>
    <row r="140" spans="7:11" ht="19.899999999999999" customHeight="1" x14ac:dyDescent="0.35">
      <c r="G140" s="40"/>
      <c r="H140" s="40"/>
      <c r="I140" s="5"/>
      <c r="J140" s="40"/>
      <c r="K140" s="40"/>
    </row>
    <row r="141" spans="7:11" ht="19.899999999999999" customHeight="1" x14ac:dyDescent="0.35">
      <c r="G141" s="40"/>
      <c r="H141" s="40"/>
      <c r="I141" s="5"/>
      <c r="J141" s="40"/>
      <c r="K141" s="40"/>
    </row>
    <row r="142" spans="7:11" ht="19.899999999999999" customHeight="1" x14ac:dyDescent="0.35">
      <c r="G142" s="40"/>
      <c r="H142" s="40"/>
      <c r="I142" s="5"/>
      <c r="J142" s="40"/>
      <c r="K142" s="40"/>
    </row>
    <row r="143" spans="7:11" ht="19.899999999999999" customHeight="1" x14ac:dyDescent="0.35">
      <c r="G143" s="40"/>
      <c r="H143" s="40"/>
      <c r="I143" s="5"/>
      <c r="J143" s="40"/>
      <c r="K143" s="40"/>
    </row>
    <row r="144" spans="7:11" ht="19.899999999999999" customHeight="1" x14ac:dyDescent="0.35">
      <c r="G144" s="40"/>
      <c r="H144" s="40"/>
      <c r="I144" s="5"/>
      <c r="J144" s="40"/>
      <c r="K144" s="40"/>
    </row>
    <row r="145" spans="7:11" ht="19.899999999999999" customHeight="1" x14ac:dyDescent="0.35">
      <c r="G145" s="40"/>
      <c r="H145" s="40"/>
      <c r="I145" s="5"/>
      <c r="J145" s="40"/>
      <c r="K145" s="40"/>
    </row>
    <row r="146" spans="7:11" ht="19.899999999999999" customHeight="1" x14ac:dyDescent="0.35">
      <c r="G146" s="40"/>
      <c r="H146" s="40"/>
      <c r="I146" s="5"/>
      <c r="J146" s="40"/>
      <c r="K146" s="40"/>
    </row>
    <row r="147" spans="7:11" ht="19.899999999999999" customHeight="1" x14ac:dyDescent="0.35">
      <c r="G147" s="40"/>
      <c r="H147" s="40"/>
      <c r="I147" s="5"/>
      <c r="J147" s="40"/>
      <c r="K147" s="40"/>
    </row>
    <row r="148" spans="7:11" ht="19.899999999999999" customHeight="1" x14ac:dyDescent="0.35">
      <c r="G148" s="40"/>
      <c r="H148" s="40"/>
      <c r="I148" s="5"/>
      <c r="J148" s="40"/>
      <c r="K148" s="40"/>
    </row>
    <row r="149" spans="7:11" ht="19.899999999999999" customHeight="1" x14ac:dyDescent="0.35">
      <c r="G149" s="40"/>
      <c r="H149" s="40"/>
      <c r="I149" s="5"/>
      <c r="J149" s="40"/>
      <c r="K149" s="40"/>
    </row>
    <row r="150" spans="7:11" ht="19.899999999999999" customHeight="1" x14ac:dyDescent="0.35">
      <c r="G150" s="40"/>
      <c r="H150" s="40"/>
      <c r="I150" s="5"/>
      <c r="J150" s="40"/>
      <c r="K150" s="40"/>
    </row>
    <row r="151" spans="7:11" ht="19.899999999999999" customHeight="1" x14ac:dyDescent="0.35">
      <c r="G151" s="40"/>
      <c r="H151" s="40"/>
      <c r="I151" s="5"/>
      <c r="J151" s="40"/>
      <c r="K151" s="40"/>
    </row>
    <row r="152" spans="7:11" ht="19.899999999999999" customHeight="1" x14ac:dyDescent="0.35">
      <c r="G152" s="40"/>
      <c r="H152" s="40"/>
      <c r="I152" s="5"/>
      <c r="J152" s="40"/>
      <c r="K152" s="40"/>
    </row>
    <row r="153" spans="7:11" ht="19.899999999999999" customHeight="1" x14ac:dyDescent="0.35">
      <c r="G153" s="40"/>
      <c r="H153" s="40"/>
      <c r="I153" s="5"/>
      <c r="J153" s="40"/>
      <c r="K153" s="40"/>
    </row>
    <row r="154" spans="7:11" ht="19.899999999999999" customHeight="1" x14ac:dyDescent="0.35">
      <c r="G154" s="40"/>
      <c r="H154" s="40"/>
      <c r="I154" s="5"/>
      <c r="J154" s="40"/>
      <c r="K154" s="40"/>
    </row>
    <row r="155" spans="7:11" ht="19.899999999999999" customHeight="1" x14ac:dyDescent="0.35">
      <c r="G155" s="40"/>
      <c r="H155" s="40"/>
      <c r="I155" s="5"/>
      <c r="J155" s="40"/>
      <c r="K155" s="40"/>
    </row>
    <row r="156" spans="7:11" ht="19.899999999999999" customHeight="1" x14ac:dyDescent="0.35">
      <c r="G156" s="40"/>
      <c r="H156" s="40"/>
      <c r="I156" s="5"/>
      <c r="J156" s="40"/>
      <c r="K156" s="40"/>
    </row>
    <row r="157" spans="7:11" ht="19.899999999999999" customHeight="1" x14ac:dyDescent="0.35">
      <c r="G157" s="40"/>
      <c r="H157" s="40"/>
      <c r="I157" s="5"/>
      <c r="J157" s="40"/>
      <c r="K157" s="40"/>
    </row>
    <row r="158" spans="7:11" ht="19.899999999999999" customHeight="1" x14ac:dyDescent="0.35">
      <c r="G158" s="40"/>
      <c r="H158" s="40"/>
      <c r="I158" s="5"/>
      <c r="J158" s="40"/>
      <c r="K158" s="40"/>
    </row>
    <row r="159" spans="7:11" ht="19.899999999999999" customHeight="1" x14ac:dyDescent="0.35">
      <c r="G159" s="40"/>
      <c r="H159" s="40"/>
      <c r="I159" s="5"/>
      <c r="J159" s="40"/>
      <c r="K159" s="40"/>
    </row>
    <row r="160" spans="7:11" ht="19.899999999999999" customHeight="1" x14ac:dyDescent="0.35">
      <c r="G160" s="40"/>
      <c r="H160" s="40"/>
      <c r="I160" s="5"/>
      <c r="J160" s="40"/>
      <c r="K160" s="40"/>
    </row>
    <row r="161" spans="7:11" ht="19.899999999999999" customHeight="1" x14ac:dyDescent="0.35">
      <c r="G161" s="40"/>
      <c r="H161" s="40"/>
      <c r="I161" s="5"/>
      <c r="J161" s="40"/>
      <c r="K161" s="40"/>
    </row>
    <row r="162" spans="7:11" ht="19.899999999999999" customHeight="1" x14ac:dyDescent="0.35">
      <c r="G162" s="40"/>
      <c r="H162" s="40"/>
      <c r="I162" s="5"/>
      <c r="J162" s="40"/>
      <c r="K162" s="40"/>
    </row>
    <row r="163" spans="7:11" ht="19.899999999999999" customHeight="1" x14ac:dyDescent="0.35">
      <c r="G163" s="40"/>
      <c r="H163" s="40"/>
      <c r="I163" s="5"/>
      <c r="J163" s="40"/>
      <c r="K163" s="40"/>
    </row>
    <row r="164" spans="7:11" ht="19.899999999999999" customHeight="1" x14ac:dyDescent="0.35">
      <c r="G164" s="40"/>
      <c r="H164" s="40"/>
      <c r="I164" s="5"/>
      <c r="J164" s="40"/>
      <c r="K164" s="40"/>
    </row>
    <row r="165" spans="7:11" ht="19.899999999999999" customHeight="1" x14ac:dyDescent="0.35">
      <c r="G165" s="40"/>
      <c r="H165" s="40"/>
      <c r="I165" s="5"/>
      <c r="J165" s="40"/>
      <c r="K165" s="40"/>
    </row>
    <row r="166" spans="7:11" ht="19.899999999999999" customHeight="1" x14ac:dyDescent="0.35">
      <c r="G166" s="40"/>
      <c r="H166" s="40"/>
      <c r="I166" s="5"/>
      <c r="J166" s="40"/>
      <c r="K166" s="40"/>
    </row>
    <row r="167" spans="7:11" ht="19.899999999999999" customHeight="1" x14ac:dyDescent="0.35">
      <c r="G167" s="40"/>
      <c r="H167" s="40"/>
      <c r="I167" s="5"/>
      <c r="J167" s="40"/>
      <c r="K167" s="40"/>
    </row>
    <row r="168" spans="7:11" ht="19.899999999999999" customHeight="1" x14ac:dyDescent="0.35">
      <c r="G168" s="40"/>
      <c r="H168" s="40"/>
      <c r="I168" s="5"/>
      <c r="J168" s="40"/>
      <c r="K168" s="40"/>
    </row>
    <row r="169" spans="7:11" ht="19.899999999999999" customHeight="1" x14ac:dyDescent="0.35">
      <c r="G169" s="40"/>
      <c r="H169" s="40"/>
      <c r="I169" s="5"/>
      <c r="J169" s="40"/>
      <c r="K169" s="40"/>
    </row>
    <row r="170" spans="7:11" ht="19.899999999999999" customHeight="1" x14ac:dyDescent="0.35">
      <c r="G170" s="40"/>
      <c r="H170" s="40"/>
      <c r="I170" s="5"/>
      <c r="J170" s="40"/>
      <c r="K170" s="40"/>
    </row>
    <row r="171" spans="7:11" ht="19.899999999999999" customHeight="1" x14ac:dyDescent="0.35">
      <c r="G171" s="40"/>
      <c r="H171" s="40"/>
      <c r="I171" s="5"/>
      <c r="J171" s="40"/>
      <c r="K171" s="40"/>
    </row>
    <row r="172" spans="7:11" ht="19.899999999999999" customHeight="1" x14ac:dyDescent="0.35">
      <c r="G172" s="40"/>
      <c r="H172" s="40"/>
      <c r="I172" s="5"/>
      <c r="J172" s="40"/>
      <c r="K172" s="40"/>
    </row>
  </sheetData>
  <printOptions horizontalCentered="1"/>
  <pageMargins left="0.70866141732283472" right="0.51181102362204722" top="0.74803149606299213" bottom="0.55118110236220474" header="0.31496062992125984" footer="0.31496062992125984"/>
  <pageSetup paperSize="9" orientation="portrait" verticalDpi="4294967293" r:id="rId1"/>
  <headerFooter>
    <oddHeader>&amp;LQUÍMICOS&amp;R"El Origen"</oddHeader>
    <oddFooter>&amp;R&amp;D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theme="5" tint="0.39997558519241921"/>
  </sheetPr>
  <dimension ref="A1:AH139"/>
  <sheetViews>
    <sheetView topLeftCell="A23" zoomScaleNormal="100" workbookViewId="0">
      <selection activeCell="M12" sqref="M12"/>
    </sheetView>
  </sheetViews>
  <sheetFormatPr baseColWidth="10" defaultColWidth="11.5703125" defaultRowHeight="19.899999999999999" customHeight="1" x14ac:dyDescent="0.35"/>
  <cols>
    <col min="1" max="1" width="5.85546875" style="5" customWidth="1"/>
    <col min="2" max="2" width="7.5703125" style="5" customWidth="1"/>
    <col min="3" max="3" width="45" style="5" customWidth="1"/>
    <col min="4" max="5" width="15.7109375" style="23" customWidth="1"/>
    <col min="6" max="6" width="3.7109375" style="5" customWidth="1"/>
    <col min="7" max="7" width="16.85546875" style="64" hidden="1" customWidth="1"/>
    <col min="8" max="8" width="14.28515625" style="64" hidden="1" customWidth="1"/>
    <col min="9" max="9" width="3.7109375" hidden="1" customWidth="1"/>
    <col min="10" max="10" width="16.85546875" style="64" hidden="1" customWidth="1"/>
    <col min="11" max="11" width="14.28515625" style="64" hidden="1" customWidth="1"/>
    <col min="12" max="12" width="3.7109375" hidden="1" customWidth="1"/>
    <col min="13" max="13" width="15.28515625" style="161" customWidth="1"/>
    <col min="14" max="14" width="3.7109375" customWidth="1"/>
    <col min="15" max="15" width="15.28515625" style="161" customWidth="1"/>
    <col min="16" max="16" width="3.5703125" style="255" customWidth="1"/>
    <col min="17" max="17" width="15.28515625" style="161" customWidth="1"/>
    <col min="18" max="18" width="3.7109375" customWidth="1"/>
    <col min="19" max="19" width="15.28515625" style="146" hidden="1" customWidth="1"/>
    <col min="20" max="20" width="3.7109375" hidden="1" customWidth="1"/>
    <col min="21" max="21" width="13.7109375" style="63" hidden="1" customWidth="1"/>
    <col min="22" max="22" width="3.7109375" hidden="1" customWidth="1"/>
    <col min="23" max="23" width="14.85546875" hidden="1" customWidth="1"/>
    <col min="24" max="24" width="45" style="5" hidden="1" customWidth="1"/>
    <col min="25" max="26" width="15.7109375" style="23" hidden="1" customWidth="1"/>
    <col min="27" max="27" width="3.7109375" style="5" hidden="1" customWidth="1"/>
    <col min="28" max="28" width="11.5703125" style="5" customWidth="1"/>
    <col min="29" max="29" width="14.42578125" style="5" bestFit="1" customWidth="1"/>
    <col min="30" max="33" width="11.5703125" style="5"/>
    <col min="34" max="34" width="11.5703125" style="5" customWidth="1"/>
    <col min="35" max="16384" width="11.5703125" style="5"/>
  </cols>
  <sheetData>
    <row r="1" spans="1:29" ht="19.899999999999999" customHeight="1" x14ac:dyDescent="0.35">
      <c r="C1" s="65" t="s">
        <v>209</v>
      </c>
      <c r="D1" s="35"/>
      <c r="E1" s="35"/>
      <c r="F1" s="1"/>
      <c r="G1" s="56"/>
      <c r="H1" s="56"/>
      <c r="I1" s="33"/>
      <c r="J1" s="61"/>
      <c r="K1" s="61"/>
      <c r="L1" s="33"/>
      <c r="M1" s="217">
        <v>45268</v>
      </c>
      <c r="N1" s="223"/>
      <c r="O1" s="225">
        <v>45230</v>
      </c>
      <c r="P1" s="252"/>
      <c r="Q1" s="222">
        <v>45167</v>
      </c>
      <c r="R1" s="33"/>
      <c r="S1" s="148">
        <v>45155</v>
      </c>
      <c r="T1" s="33"/>
      <c r="U1" s="62"/>
      <c r="V1" s="33"/>
      <c r="W1" s="33"/>
      <c r="X1" s="5" t="s">
        <v>182</v>
      </c>
      <c r="AA1" s="1"/>
    </row>
    <row r="2" spans="1:29" ht="19.899999999999999" customHeight="1" thickBot="1" x14ac:dyDescent="0.4">
      <c r="A2" s="3" t="s">
        <v>19</v>
      </c>
      <c r="F2" s="1"/>
      <c r="G2" s="57" t="s">
        <v>39</v>
      </c>
      <c r="H2" s="57" t="s">
        <v>173</v>
      </c>
      <c r="I2" s="37"/>
      <c r="J2" s="57" t="s">
        <v>39</v>
      </c>
      <c r="K2" s="57" t="s">
        <v>173</v>
      </c>
      <c r="L2" s="37"/>
      <c r="M2" s="233" t="s">
        <v>470</v>
      </c>
      <c r="N2" s="37"/>
      <c r="O2" s="202" t="s">
        <v>401</v>
      </c>
      <c r="P2" s="253"/>
      <c r="Q2" s="159"/>
      <c r="R2" s="37"/>
      <c r="S2" s="145"/>
      <c r="T2" s="37"/>
      <c r="U2" s="46" t="s">
        <v>174</v>
      </c>
      <c r="V2" s="36"/>
      <c r="W2" s="36"/>
      <c r="AA2" s="1"/>
    </row>
    <row r="3" spans="1:29" ht="19.899999999999999" customHeight="1" thickBot="1" x14ac:dyDescent="0.4">
      <c r="B3" s="5">
        <v>1746</v>
      </c>
      <c r="C3" s="47" t="s">
        <v>114</v>
      </c>
      <c r="D3" s="11"/>
      <c r="E3" s="12"/>
      <c r="F3" s="1"/>
      <c r="G3" s="58">
        <v>1</v>
      </c>
      <c r="H3" s="59">
        <v>1</v>
      </c>
      <c r="I3" s="38"/>
      <c r="J3" s="58">
        <v>2</v>
      </c>
      <c r="K3" s="59">
        <v>1.4</v>
      </c>
      <c r="L3" s="38"/>
      <c r="M3" s="258"/>
      <c r="N3" s="38"/>
      <c r="O3" s="203"/>
      <c r="P3" s="254"/>
      <c r="Q3" s="160"/>
      <c r="R3" s="38"/>
      <c r="S3" s="149">
        <v>0.25</v>
      </c>
      <c r="T3" s="38"/>
      <c r="U3" s="39" t="s">
        <v>176</v>
      </c>
      <c r="V3" s="41"/>
      <c r="W3" s="41"/>
      <c r="X3" s="24" t="s">
        <v>18</v>
      </c>
      <c r="Y3" s="9"/>
      <c r="Z3" s="10"/>
      <c r="AA3" s="1"/>
    </row>
    <row r="4" spans="1:29" ht="19.899999999999999" hidden="1" customHeight="1" x14ac:dyDescent="0.35">
      <c r="C4" s="88"/>
      <c r="D4" s="83"/>
      <c r="E4" s="84"/>
      <c r="G4" s="76"/>
      <c r="H4" s="76"/>
      <c r="I4" s="77"/>
      <c r="J4" s="76"/>
      <c r="K4" s="76"/>
      <c r="L4" s="77"/>
      <c r="M4" s="221"/>
      <c r="N4" s="77"/>
      <c r="O4" s="163"/>
      <c r="R4" s="77"/>
      <c r="T4" s="77"/>
      <c r="U4" s="78"/>
      <c r="V4" s="79"/>
      <c r="W4" s="79"/>
      <c r="X4" s="80"/>
      <c r="Y4" s="81"/>
      <c r="Z4" s="81"/>
    </row>
    <row r="5" spans="1:29" ht="19.899999999999999" customHeight="1" x14ac:dyDescent="0.35">
      <c r="C5" s="2" t="s">
        <v>342</v>
      </c>
      <c r="D5" s="32">
        <f t="shared" ref="D5:E20" si="0">MROUND(G5+4.7,10)</f>
        <v>7030</v>
      </c>
      <c r="E5" s="89">
        <f t="shared" si="0"/>
        <v>4920</v>
      </c>
      <c r="F5" s="1"/>
      <c r="G5" s="226">
        <f t="shared" ref="G5:G32" si="1">J5*$G$3</f>
        <v>7021.24</v>
      </c>
      <c r="H5" s="226">
        <f t="shared" ref="H5:H32" si="2">K5*$H$3</f>
        <v>4914.8679999999995</v>
      </c>
      <c r="I5" s="1"/>
      <c r="J5" s="226">
        <f t="shared" ref="J5:J32" si="3">M5*$J$3</f>
        <v>7021.24</v>
      </c>
      <c r="K5" s="226">
        <f t="shared" ref="K5:K32" si="4">M5*$K$3</f>
        <v>4914.8679999999995</v>
      </c>
      <c r="L5" s="33"/>
      <c r="M5" s="234">
        <v>3510.62</v>
      </c>
      <c r="N5" s="33"/>
      <c r="O5" s="224">
        <v>3191.47</v>
      </c>
      <c r="P5" s="256"/>
      <c r="Q5" s="162">
        <v>2849.5236</v>
      </c>
      <c r="R5" s="33"/>
      <c r="S5" s="147">
        <v>2698.4124999999999</v>
      </c>
      <c r="T5" s="33"/>
      <c r="U5" s="99">
        <v>2158.73</v>
      </c>
      <c r="V5" s="33"/>
      <c r="W5" s="33"/>
      <c r="X5" s="2" t="s">
        <v>115</v>
      </c>
      <c r="Y5" s="32">
        <v>3000</v>
      </c>
      <c r="Z5" s="32">
        <v>2100</v>
      </c>
      <c r="AA5" s="1"/>
      <c r="AB5" s="5">
        <f>M5/O5</f>
        <v>1.1000009400057027</v>
      </c>
    </row>
    <row r="6" spans="1:29" ht="19.899999999999999" customHeight="1" x14ac:dyDescent="0.35">
      <c r="C6" s="2" t="s">
        <v>316</v>
      </c>
      <c r="D6" s="32">
        <f t="shared" si="0"/>
        <v>6250</v>
      </c>
      <c r="E6" s="89">
        <f t="shared" si="0"/>
        <v>4370</v>
      </c>
      <c r="F6" s="1"/>
      <c r="G6" s="226">
        <f t="shared" si="1"/>
        <v>6242.14</v>
      </c>
      <c r="H6" s="226">
        <f t="shared" si="2"/>
        <v>4369.4979999999996</v>
      </c>
      <c r="I6" s="1"/>
      <c r="J6" s="226">
        <f t="shared" si="3"/>
        <v>6242.14</v>
      </c>
      <c r="K6" s="226">
        <f t="shared" si="4"/>
        <v>4369.4979999999996</v>
      </c>
      <c r="L6" s="33"/>
      <c r="M6" s="234">
        <v>3121.07</v>
      </c>
      <c r="N6" s="33"/>
      <c r="O6" s="224">
        <v>2837.34</v>
      </c>
      <c r="P6" s="256"/>
      <c r="Q6" s="162">
        <v>2533.3572000000004</v>
      </c>
      <c r="R6" s="33"/>
      <c r="S6" s="147">
        <v>2399.0124999999998</v>
      </c>
      <c r="T6" s="33"/>
      <c r="U6" s="99">
        <v>1919.21</v>
      </c>
      <c r="V6" s="33"/>
      <c r="W6" s="33"/>
      <c r="X6" s="2" t="s">
        <v>116</v>
      </c>
      <c r="Y6" s="32">
        <v>3200</v>
      </c>
      <c r="Z6" s="32">
        <v>2240</v>
      </c>
      <c r="AA6" s="1"/>
      <c r="AB6" s="5">
        <f t="shared" ref="AB6:AB32" si="5">M6/O6</f>
        <v>1.0999985902288762</v>
      </c>
    </row>
    <row r="7" spans="1:29" ht="19.899999999999999" customHeight="1" x14ac:dyDescent="0.35">
      <c r="C7" s="2" t="s">
        <v>317</v>
      </c>
      <c r="D7" s="32">
        <f t="shared" si="0"/>
        <v>3910</v>
      </c>
      <c r="E7" s="89">
        <f t="shared" si="0"/>
        <v>2740</v>
      </c>
      <c r="F7" s="1"/>
      <c r="G7" s="226">
        <f t="shared" si="1"/>
        <v>3910.16</v>
      </c>
      <c r="H7" s="226">
        <f t="shared" si="2"/>
        <v>2737.1119999999996</v>
      </c>
      <c r="I7" s="1"/>
      <c r="J7" s="226">
        <f t="shared" si="3"/>
        <v>3910.16</v>
      </c>
      <c r="K7" s="226">
        <f t="shared" si="4"/>
        <v>2737.1119999999996</v>
      </c>
      <c r="L7" s="33"/>
      <c r="M7" s="234">
        <v>1955.08</v>
      </c>
      <c r="N7" s="33"/>
      <c r="O7" s="224">
        <v>1777.31</v>
      </c>
      <c r="P7" s="256"/>
      <c r="Q7" s="162">
        <v>1586.8908000000001</v>
      </c>
      <c r="R7" s="33"/>
      <c r="S7" s="147">
        <v>1502.7375000000002</v>
      </c>
      <c r="T7" s="33"/>
      <c r="U7" s="99">
        <v>1202.19</v>
      </c>
      <c r="V7" s="33"/>
      <c r="W7" s="33"/>
      <c r="X7" s="2" t="s">
        <v>117</v>
      </c>
      <c r="Y7" s="32">
        <v>1670</v>
      </c>
      <c r="Z7" s="32">
        <v>1170</v>
      </c>
      <c r="AA7" s="1"/>
      <c r="AB7" s="5">
        <f t="shared" si="5"/>
        <v>1.1000219432738239</v>
      </c>
    </row>
    <row r="8" spans="1:29" ht="19.899999999999999" customHeight="1" x14ac:dyDescent="0.35">
      <c r="C8" s="2" t="s">
        <v>324</v>
      </c>
      <c r="D8" s="32">
        <f t="shared" si="0"/>
        <v>4220</v>
      </c>
      <c r="E8" s="89">
        <f t="shared" si="0"/>
        <v>2960</v>
      </c>
      <c r="F8" s="1"/>
      <c r="G8" s="226">
        <f t="shared" si="1"/>
        <v>4217.34</v>
      </c>
      <c r="H8" s="226">
        <f t="shared" si="2"/>
        <v>2952.1379999999999</v>
      </c>
      <c r="I8" s="1"/>
      <c r="J8" s="226">
        <f t="shared" si="3"/>
        <v>4217.34</v>
      </c>
      <c r="K8" s="226">
        <f t="shared" si="4"/>
        <v>2952.1379999999999</v>
      </c>
      <c r="L8" s="33"/>
      <c r="M8" s="234">
        <v>2108.67</v>
      </c>
      <c r="N8" s="33"/>
      <c r="O8" s="224">
        <v>1916.97</v>
      </c>
      <c r="P8" s="256"/>
      <c r="Q8" s="162">
        <v>1711.5780000000002</v>
      </c>
      <c r="R8" s="33"/>
      <c r="S8" s="147">
        <v>1620.8125</v>
      </c>
      <c r="T8" s="33"/>
      <c r="U8" s="99">
        <v>1296.6500000000001</v>
      </c>
      <c r="V8" s="33"/>
      <c r="W8" s="33"/>
      <c r="X8" s="2" t="s">
        <v>119</v>
      </c>
      <c r="Y8" s="32">
        <v>1810</v>
      </c>
      <c r="Z8" s="32">
        <v>1270</v>
      </c>
      <c r="AA8" s="1"/>
      <c r="AB8" s="5">
        <f t="shared" si="5"/>
        <v>1.1000015649697179</v>
      </c>
    </row>
    <row r="9" spans="1:29" ht="19.899999999999999" customHeight="1" x14ac:dyDescent="0.35">
      <c r="C9" s="2" t="s">
        <v>120</v>
      </c>
      <c r="D9" s="32">
        <f t="shared" si="0"/>
        <v>7510</v>
      </c>
      <c r="E9" s="89">
        <f t="shared" si="0"/>
        <v>5260</v>
      </c>
      <c r="F9" s="1"/>
      <c r="G9" s="226">
        <f t="shared" si="1"/>
        <v>7504.9</v>
      </c>
      <c r="H9" s="226">
        <f t="shared" si="2"/>
        <v>5253.4299999999994</v>
      </c>
      <c r="I9" s="1"/>
      <c r="J9" s="226">
        <f t="shared" si="3"/>
        <v>7504.9</v>
      </c>
      <c r="K9" s="226">
        <f t="shared" si="4"/>
        <v>5253.4299999999994</v>
      </c>
      <c r="L9" s="33"/>
      <c r="M9" s="234">
        <v>3752.45</v>
      </c>
      <c r="N9" s="33"/>
      <c r="O9" s="224">
        <v>3411.32</v>
      </c>
      <c r="P9" s="256"/>
      <c r="Q9" s="162">
        <v>3045.8208000000004</v>
      </c>
      <c r="R9" s="33"/>
      <c r="S9" s="147">
        <v>2884.3</v>
      </c>
      <c r="T9" s="33"/>
      <c r="U9" s="99">
        <v>2307.44</v>
      </c>
      <c r="V9" s="33"/>
      <c r="W9" s="33"/>
      <c r="X9" s="2" t="s">
        <v>120</v>
      </c>
      <c r="Y9" s="32">
        <v>3210</v>
      </c>
      <c r="Z9" s="32">
        <v>2250</v>
      </c>
      <c r="AA9" s="1"/>
      <c r="AB9" s="5">
        <f t="shared" si="5"/>
        <v>1.0999994137166844</v>
      </c>
    </row>
    <row r="10" spans="1:29" ht="19.899999999999999" customHeight="1" x14ac:dyDescent="0.35">
      <c r="C10" s="2" t="s">
        <v>121</v>
      </c>
      <c r="D10" s="32">
        <f t="shared" si="0"/>
        <v>6950</v>
      </c>
      <c r="E10" s="89">
        <f t="shared" si="0"/>
        <v>4860</v>
      </c>
      <c r="F10" s="1"/>
      <c r="G10" s="226">
        <f t="shared" si="1"/>
        <v>6943.28</v>
      </c>
      <c r="H10" s="226">
        <f t="shared" si="2"/>
        <v>4860.2959999999994</v>
      </c>
      <c r="I10" s="1"/>
      <c r="J10" s="226">
        <f t="shared" si="3"/>
        <v>6943.28</v>
      </c>
      <c r="K10" s="226">
        <f t="shared" si="4"/>
        <v>4860.2959999999994</v>
      </c>
      <c r="L10" s="33"/>
      <c r="M10" s="234">
        <v>3471.64</v>
      </c>
      <c r="N10" s="33"/>
      <c r="O10" s="224">
        <v>3156.03</v>
      </c>
      <c r="P10" s="256"/>
      <c r="Q10" s="162">
        <v>2817.8964000000001</v>
      </c>
      <c r="R10" s="33"/>
      <c r="S10" s="147">
        <v>2668.4625000000001</v>
      </c>
      <c r="T10" s="33"/>
      <c r="U10" s="99">
        <v>2134.77</v>
      </c>
      <c r="V10" s="33"/>
      <c r="W10" s="33"/>
      <c r="X10" s="2" t="s">
        <v>121</v>
      </c>
      <c r="Y10" s="32">
        <v>2970</v>
      </c>
      <c r="Z10" s="32">
        <v>2080</v>
      </c>
      <c r="AA10" s="1"/>
      <c r="AB10" s="5">
        <f t="shared" si="5"/>
        <v>1.1000022179763815</v>
      </c>
    </row>
    <row r="11" spans="1:29" ht="19.899999999999999" customHeight="1" x14ac:dyDescent="0.35">
      <c r="C11" s="2" t="s">
        <v>318</v>
      </c>
      <c r="D11" s="32">
        <f t="shared" si="0"/>
        <v>4160</v>
      </c>
      <c r="E11" s="89">
        <f t="shared" si="0"/>
        <v>2910</v>
      </c>
      <c r="F11" s="1"/>
      <c r="G11" s="226">
        <f t="shared" si="1"/>
        <v>4153.0600000000004</v>
      </c>
      <c r="H11" s="226">
        <f t="shared" si="2"/>
        <v>2907.1420000000003</v>
      </c>
      <c r="I11" s="1"/>
      <c r="J11" s="226">
        <f t="shared" si="3"/>
        <v>4153.0600000000004</v>
      </c>
      <c r="K11" s="226">
        <f t="shared" si="4"/>
        <v>2907.1420000000003</v>
      </c>
      <c r="L11" s="33"/>
      <c r="M11" s="234">
        <v>2076.5300000000002</v>
      </c>
      <c r="N11" s="33"/>
      <c r="O11" s="224">
        <v>1887.75</v>
      </c>
      <c r="P11" s="256"/>
      <c r="Q11" s="162">
        <v>1685.4948000000002</v>
      </c>
      <c r="R11" s="33"/>
      <c r="S11" s="147">
        <v>1596.1125000000002</v>
      </c>
      <c r="T11" s="33"/>
      <c r="U11" s="99">
        <v>1276.8900000000001</v>
      </c>
      <c r="V11" s="33"/>
      <c r="W11" s="33"/>
      <c r="X11" s="2" t="s">
        <v>124</v>
      </c>
      <c r="Y11" s="32"/>
      <c r="Z11" s="32"/>
      <c r="AA11" s="1"/>
      <c r="AB11" s="5">
        <f t="shared" si="5"/>
        <v>1.1000026486558072</v>
      </c>
    </row>
    <row r="12" spans="1:29" ht="19.899999999999999" customHeight="1" x14ac:dyDescent="0.35">
      <c r="C12" s="2" t="s">
        <v>227</v>
      </c>
      <c r="D12" s="32">
        <f t="shared" si="0"/>
        <v>7700</v>
      </c>
      <c r="E12" s="89">
        <f t="shared" si="0"/>
        <v>5390</v>
      </c>
      <c r="F12" s="1"/>
      <c r="G12" s="226">
        <f t="shared" si="1"/>
        <v>7698.1</v>
      </c>
      <c r="H12" s="226">
        <f t="shared" si="2"/>
        <v>5388.67</v>
      </c>
      <c r="I12" s="1"/>
      <c r="J12" s="226">
        <f t="shared" si="3"/>
        <v>7698.1</v>
      </c>
      <c r="K12" s="226">
        <f t="shared" si="4"/>
        <v>5388.67</v>
      </c>
      <c r="L12" s="33"/>
      <c r="M12" s="234">
        <v>3849.05</v>
      </c>
      <c r="N12" s="33"/>
      <c r="O12" s="224">
        <v>3500</v>
      </c>
      <c r="P12" s="256"/>
      <c r="Q12" s="162">
        <v>3124.2420000000002</v>
      </c>
      <c r="R12" s="33"/>
      <c r="S12" s="147">
        <v>2958.5625</v>
      </c>
      <c r="T12" s="33"/>
      <c r="U12" s="99">
        <v>2366.85</v>
      </c>
      <c r="V12" s="33"/>
      <c r="W12" s="33"/>
      <c r="X12" s="2" t="s">
        <v>125</v>
      </c>
      <c r="Y12" s="32">
        <v>3290</v>
      </c>
      <c r="Z12" s="32">
        <v>2310</v>
      </c>
      <c r="AA12" s="1"/>
      <c r="AB12" s="5">
        <f t="shared" si="5"/>
        <v>1.0997285714285714</v>
      </c>
    </row>
    <row r="13" spans="1:29" ht="19.899999999999999" customHeight="1" x14ac:dyDescent="0.35">
      <c r="C13" s="2" t="s">
        <v>350</v>
      </c>
      <c r="D13" s="32">
        <f t="shared" si="0"/>
        <v>9740</v>
      </c>
      <c r="E13" s="89">
        <f t="shared" si="0"/>
        <v>6820</v>
      </c>
      <c r="F13" s="1"/>
      <c r="G13" s="226">
        <f t="shared" si="1"/>
        <v>9735.86</v>
      </c>
      <c r="H13" s="226">
        <f t="shared" si="2"/>
        <v>6815.1019999999999</v>
      </c>
      <c r="I13" s="1"/>
      <c r="J13" s="226">
        <f t="shared" si="3"/>
        <v>9735.86</v>
      </c>
      <c r="K13" s="226">
        <f t="shared" si="4"/>
        <v>6815.1019999999999</v>
      </c>
      <c r="L13" s="33"/>
      <c r="M13" s="234">
        <v>4867.93</v>
      </c>
      <c r="N13" s="33"/>
      <c r="O13" s="224">
        <v>4426.2700000000004</v>
      </c>
      <c r="P13" s="256"/>
      <c r="Q13" s="164">
        <v>3951.2352000000005</v>
      </c>
      <c r="R13" s="33"/>
      <c r="S13" s="147">
        <v>3741.7000000000003</v>
      </c>
      <c r="T13" s="33"/>
      <c r="U13" s="99">
        <v>2993.36</v>
      </c>
      <c r="V13" s="33"/>
      <c r="W13" s="33">
        <f t="shared" ref="W13:W18" si="6">(M13-U13)*100/U13</f>
        <v>62.624275062137535</v>
      </c>
      <c r="X13" s="2" t="s">
        <v>126</v>
      </c>
      <c r="Y13" s="32">
        <v>4160</v>
      </c>
      <c r="Z13" s="32">
        <v>2920</v>
      </c>
      <c r="AA13" s="1"/>
      <c r="AB13" s="5">
        <f t="shared" si="5"/>
        <v>1.0997815316282107</v>
      </c>
    </row>
    <row r="14" spans="1:29" ht="19.899999999999999" customHeight="1" x14ac:dyDescent="0.35">
      <c r="C14" s="2" t="s">
        <v>128</v>
      </c>
      <c r="D14" s="32">
        <f t="shared" si="0"/>
        <v>4900</v>
      </c>
      <c r="E14" s="89">
        <f t="shared" si="0"/>
        <v>3430</v>
      </c>
      <c r="F14" s="1"/>
      <c r="G14" s="226">
        <f t="shared" ref="G14:G20" si="7">J14*$G$3</f>
        <v>4892</v>
      </c>
      <c r="H14" s="226">
        <f t="shared" ref="H14:H20" si="8">K14*$H$3</f>
        <v>3424.3999999999996</v>
      </c>
      <c r="I14" s="1"/>
      <c r="J14" s="226">
        <f t="shared" si="3"/>
        <v>4892</v>
      </c>
      <c r="K14" s="226">
        <f t="shared" si="4"/>
        <v>3424.3999999999996</v>
      </c>
      <c r="L14" s="33"/>
      <c r="M14" s="234">
        <v>2446</v>
      </c>
      <c r="N14" s="33"/>
      <c r="O14" s="162">
        <v>2223.6368000000002</v>
      </c>
      <c r="P14" s="257"/>
      <c r="Q14" s="162">
        <v>1985.39</v>
      </c>
      <c r="R14" s="33"/>
      <c r="S14" s="147">
        <v>1566.75</v>
      </c>
      <c r="T14" s="33"/>
      <c r="U14" s="99">
        <v>1253.4000000000001</v>
      </c>
      <c r="V14" s="33"/>
      <c r="W14" s="33">
        <f t="shared" si="6"/>
        <v>95.149194191798287</v>
      </c>
      <c r="X14" s="2" t="s">
        <v>128</v>
      </c>
      <c r="Y14" s="32">
        <v>1750</v>
      </c>
      <c r="Z14" s="32">
        <v>1220</v>
      </c>
      <c r="AA14" s="1"/>
      <c r="AB14" s="5">
        <f t="shared" si="5"/>
        <v>1.0999997841374094</v>
      </c>
      <c r="AC14" s="5">
        <f>O14*1.1</f>
        <v>2446.0004800000006</v>
      </c>
    </row>
    <row r="15" spans="1:29" ht="19.899999999999999" customHeight="1" x14ac:dyDescent="0.35">
      <c r="C15" s="2" t="s">
        <v>343</v>
      </c>
      <c r="D15" s="32">
        <f t="shared" si="0"/>
        <v>4910</v>
      </c>
      <c r="E15" s="89">
        <f t="shared" si="0"/>
        <v>3440</v>
      </c>
      <c r="F15" s="1"/>
      <c r="G15" s="226">
        <f t="shared" si="7"/>
        <v>4901.04</v>
      </c>
      <c r="H15" s="226">
        <f t="shared" si="8"/>
        <v>3430.7279999999996</v>
      </c>
      <c r="I15" s="1"/>
      <c r="J15" s="226">
        <f t="shared" si="3"/>
        <v>4901.04</v>
      </c>
      <c r="K15" s="226">
        <f t="shared" si="4"/>
        <v>3430.7279999999996</v>
      </c>
      <c r="L15" s="33"/>
      <c r="M15" s="234">
        <v>2450.52</v>
      </c>
      <c r="N15" s="33"/>
      <c r="O15" s="224">
        <v>2227.7399999999998</v>
      </c>
      <c r="P15" s="256"/>
      <c r="Q15" s="162">
        <v>1989.0552</v>
      </c>
      <c r="R15" s="33"/>
      <c r="S15" s="147">
        <v>1883.5749999999998</v>
      </c>
      <c r="T15" s="33"/>
      <c r="U15" s="99">
        <v>1506.86</v>
      </c>
      <c r="V15" s="33"/>
      <c r="W15" s="33">
        <f t="shared" si="6"/>
        <v>62.624265027938904</v>
      </c>
      <c r="X15" s="2" t="s">
        <v>129</v>
      </c>
      <c r="Y15" s="32">
        <v>2100</v>
      </c>
      <c r="Z15" s="32">
        <v>1470</v>
      </c>
      <c r="AA15" s="1"/>
      <c r="AB15" s="5">
        <f t="shared" si="5"/>
        <v>1.1000026933125051</v>
      </c>
    </row>
    <row r="16" spans="1:29" ht="19.899999999999999" customHeight="1" x14ac:dyDescent="0.35">
      <c r="C16" s="2" t="s">
        <v>130</v>
      </c>
      <c r="D16" s="32">
        <f t="shared" si="0"/>
        <v>2070</v>
      </c>
      <c r="E16" s="89">
        <f t="shared" si="0"/>
        <v>1450</v>
      </c>
      <c r="F16" s="1"/>
      <c r="G16" s="226">
        <f t="shared" si="7"/>
        <v>2064.2899200000002</v>
      </c>
      <c r="H16" s="226">
        <f t="shared" si="8"/>
        <v>1445.0029440000001</v>
      </c>
      <c r="I16" s="1"/>
      <c r="J16" s="226">
        <f t="shared" si="3"/>
        <v>2064.2899200000002</v>
      </c>
      <c r="K16" s="226">
        <f t="shared" si="4"/>
        <v>1445.0029440000001</v>
      </c>
      <c r="L16" s="33"/>
      <c r="M16" s="234">
        <v>1032.1449600000001</v>
      </c>
      <c r="N16" s="33"/>
      <c r="O16" s="162">
        <v>938.31360000000006</v>
      </c>
      <c r="P16" s="257"/>
      <c r="Q16" s="162">
        <v>837.78</v>
      </c>
      <c r="R16" s="33"/>
      <c r="S16" s="147">
        <v>661.125</v>
      </c>
      <c r="T16" s="33"/>
      <c r="U16" s="99">
        <v>528.9</v>
      </c>
      <c r="V16" s="33"/>
      <c r="W16" s="33">
        <f t="shared" si="6"/>
        <v>95.149359047078875</v>
      </c>
      <c r="X16" s="2" t="s">
        <v>130</v>
      </c>
      <c r="Y16" s="32">
        <v>740</v>
      </c>
      <c r="Z16" s="32">
        <v>520</v>
      </c>
      <c r="AA16" s="1"/>
      <c r="AB16" s="5">
        <f t="shared" si="5"/>
        <v>1.1000000000000001</v>
      </c>
      <c r="AC16" s="5">
        <f>O16*1.1</f>
        <v>1032.1449600000001</v>
      </c>
    </row>
    <row r="17" spans="3:29" ht="19.899999999999999" customHeight="1" x14ac:dyDescent="0.35">
      <c r="C17" s="2" t="s">
        <v>345</v>
      </c>
      <c r="D17" s="32">
        <f t="shared" si="0"/>
        <v>1750</v>
      </c>
      <c r="E17" s="89">
        <f t="shared" si="0"/>
        <v>1230</v>
      </c>
      <c r="F17" s="1"/>
      <c r="G17" s="226">
        <f t="shared" si="7"/>
        <v>1745.0294400000005</v>
      </c>
      <c r="H17" s="226">
        <f t="shared" si="8"/>
        <v>1221.5206080000003</v>
      </c>
      <c r="I17" s="1"/>
      <c r="J17" s="226">
        <f t="shared" si="3"/>
        <v>1745.0294400000005</v>
      </c>
      <c r="K17" s="226">
        <f t="shared" si="4"/>
        <v>1221.5206080000003</v>
      </c>
      <c r="L17" s="33"/>
      <c r="M17" s="234">
        <v>872.51472000000024</v>
      </c>
      <c r="N17" s="33"/>
      <c r="O17" s="162">
        <v>793.19520000000011</v>
      </c>
      <c r="P17" s="257"/>
      <c r="Q17" s="162">
        <v>708.21</v>
      </c>
      <c r="R17" s="33"/>
      <c r="S17" s="147">
        <v>558.875</v>
      </c>
      <c r="T17" s="33"/>
      <c r="U17" s="99">
        <v>447.1</v>
      </c>
      <c r="V17" s="33"/>
      <c r="W17" s="33">
        <f t="shared" si="6"/>
        <v>95.149791992842808</v>
      </c>
      <c r="X17" s="2" t="s">
        <v>179</v>
      </c>
      <c r="Y17" s="32"/>
      <c r="Z17" s="32"/>
      <c r="AA17" s="1"/>
      <c r="AB17" s="5">
        <f t="shared" si="5"/>
        <v>1.1000000000000001</v>
      </c>
      <c r="AC17" s="5">
        <f>O17*1.1</f>
        <v>872.51472000000024</v>
      </c>
    </row>
    <row r="18" spans="3:29" ht="19.899999999999999" customHeight="1" x14ac:dyDescent="0.35">
      <c r="C18" s="2" t="s">
        <v>397</v>
      </c>
      <c r="D18" s="32">
        <f t="shared" si="0"/>
        <v>3020</v>
      </c>
      <c r="E18" s="89">
        <f t="shared" si="0"/>
        <v>2120</v>
      </c>
      <c r="F18" s="1"/>
      <c r="G18" s="226">
        <f t="shared" si="7"/>
        <v>3018</v>
      </c>
      <c r="H18" s="226">
        <f t="shared" si="8"/>
        <v>2112.6</v>
      </c>
      <c r="I18" s="1"/>
      <c r="J18" s="226">
        <f>M18*$J$3</f>
        <v>3018</v>
      </c>
      <c r="K18" s="226">
        <f>M18*$K$3</f>
        <v>2112.6</v>
      </c>
      <c r="L18" s="33"/>
      <c r="M18" s="234">
        <v>1509</v>
      </c>
      <c r="N18" s="33"/>
      <c r="O18" s="224">
        <v>1371.82</v>
      </c>
      <c r="P18" s="256"/>
      <c r="Q18" s="164">
        <v>1224.8412000000001</v>
      </c>
      <c r="R18" s="33"/>
      <c r="S18" s="147">
        <v>1159.8875</v>
      </c>
      <c r="T18" s="33"/>
      <c r="U18" s="99">
        <v>927.91</v>
      </c>
      <c r="V18" s="33"/>
      <c r="W18" s="33">
        <f t="shared" si="6"/>
        <v>62.623530299274719</v>
      </c>
      <c r="X18" s="2" t="s">
        <v>132</v>
      </c>
      <c r="Y18" s="32">
        <v>1130</v>
      </c>
      <c r="Z18" s="32">
        <v>800</v>
      </c>
      <c r="AA18" s="1"/>
      <c r="AB18" s="5">
        <f t="shared" si="5"/>
        <v>1.0999985420827807</v>
      </c>
    </row>
    <row r="19" spans="3:29" ht="19.899999999999999" customHeight="1" x14ac:dyDescent="0.35">
      <c r="C19" s="2" t="s">
        <v>398</v>
      </c>
      <c r="D19" s="32">
        <f t="shared" si="0"/>
        <v>4310</v>
      </c>
      <c r="E19" s="89">
        <f t="shared" si="0"/>
        <v>3020</v>
      </c>
      <c r="F19" s="1"/>
      <c r="G19" s="226">
        <f t="shared" si="7"/>
        <v>4309.3599999999997</v>
      </c>
      <c r="H19" s="226">
        <f t="shared" si="8"/>
        <v>3016.5519999999997</v>
      </c>
      <c r="I19" s="1"/>
      <c r="J19" s="226">
        <f>M19*$J$3</f>
        <v>4309.3599999999997</v>
      </c>
      <c r="K19" s="226">
        <f>M19*$K$3</f>
        <v>3016.5519999999997</v>
      </c>
      <c r="L19" s="33"/>
      <c r="M19" s="234">
        <v>2154.6799999999998</v>
      </c>
      <c r="N19" s="33"/>
      <c r="O19" s="224">
        <v>1958.8</v>
      </c>
      <c r="P19" s="256"/>
      <c r="Q19" s="162">
        <v>1748.9340000000002</v>
      </c>
      <c r="R19" s="33"/>
      <c r="S19" s="147">
        <v>1656.1875</v>
      </c>
      <c r="T19" s="33"/>
      <c r="U19" s="99">
        <v>1324.95</v>
      </c>
      <c r="V19" s="33"/>
      <c r="W19" s="33"/>
      <c r="X19" s="2" t="s">
        <v>133</v>
      </c>
      <c r="Y19" s="32">
        <v>1500</v>
      </c>
      <c r="Z19" s="32">
        <v>960</v>
      </c>
      <c r="AA19" s="1"/>
      <c r="AB19" s="5">
        <f t="shared" si="5"/>
        <v>1.0999999999999999</v>
      </c>
    </row>
    <row r="20" spans="3:29" ht="19.899999999999999" customHeight="1" x14ac:dyDescent="0.35">
      <c r="C20" s="2" t="s">
        <v>394</v>
      </c>
      <c r="D20" s="32">
        <f t="shared" si="0"/>
        <v>3110</v>
      </c>
      <c r="E20" s="89">
        <f t="shared" si="0"/>
        <v>2180</v>
      </c>
      <c r="F20" s="1"/>
      <c r="G20" s="226">
        <f t="shared" si="7"/>
        <v>3104.52</v>
      </c>
      <c r="H20" s="226">
        <f t="shared" si="8"/>
        <v>2173.1639999999998</v>
      </c>
      <c r="I20" s="1"/>
      <c r="J20" s="226">
        <f>M20*$J$3</f>
        <v>3104.52</v>
      </c>
      <c r="K20" s="226">
        <f>M20*$K$3</f>
        <v>2173.1639999999998</v>
      </c>
      <c r="L20" s="33"/>
      <c r="M20" s="234">
        <v>1552.26</v>
      </c>
      <c r="N20" s="33"/>
      <c r="O20" s="224">
        <v>1411.15</v>
      </c>
      <c r="P20" s="256"/>
      <c r="Q20" s="162">
        <v>1259.9532000000002</v>
      </c>
      <c r="R20" s="33"/>
      <c r="S20" s="147">
        <v>1193.1375</v>
      </c>
      <c r="T20" s="33"/>
      <c r="U20" s="99">
        <v>954.51</v>
      </c>
      <c r="V20" s="33"/>
      <c r="W20" s="33"/>
      <c r="X20" s="2" t="s">
        <v>127</v>
      </c>
      <c r="Y20" s="32">
        <v>1330</v>
      </c>
      <c r="Z20" s="32">
        <v>930</v>
      </c>
      <c r="AA20" s="1"/>
      <c r="AB20" s="5">
        <f t="shared" si="5"/>
        <v>1.0999964567905609</v>
      </c>
    </row>
    <row r="21" spans="3:29" ht="19.899999999999999" customHeight="1" x14ac:dyDescent="0.35">
      <c r="C21" s="2" t="s">
        <v>395</v>
      </c>
      <c r="D21" s="32">
        <f t="shared" ref="D21:E32" si="9">MROUND(G21+4.7,10)</f>
        <v>7180</v>
      </c>
      <c r="E21" s="89">
        <f t="shared" si="9"/>
        <v>5030</v>
      </c>
      <c r="F21" s="1"/>
      <c r="G21" s="226">
        <f t="shared" si="1"/>
        <v>7179.92</v>
      </c>
      <c r="H21" s="226">
        <f t="shared" si="2"/>
        <v>5025.9439999999995</v>
      </c>
      <c r="I21" s="1"/>
      <c r="J21" s="226">
        <f t="shared" si="3"/>
        <v>7179.92</v>
      </c>
      <c r="K21" s="226">
        <f t="shared" si="4"/>
        <v>5025.9439999999995</v>
      </c>
      <c r="L21" s="33"/>
      <c r="M21" s="234">
        <v>3589.96</v>
      </c>
      <c r="N21" s="33"/>
      <c r="O21" s="224">
        <v>3263.6</v>
      </c>
      <c r="P21" s="256"/>
      <c r="Q21" s="162">
        <v>2913.9396000000006</v>
      </c>
      <c r="R21" s="33"/>
      <c r="S21" s="147">
        <v>2759.4125000000004</v>
      </c>
      <c r="T21" s="33"/>
      <c r="U21" s="99">
        <v>2207.5300000000002</v>
      </c>
      <c r="V21" s="33"/>
      <c r="W21" s="33"/>
      <c r="X21" s="2" t="s">
        <v>131</v>
      </c>
      <c r="Y21" s="32">
        <v>3070</v>
      </c>
      <c r="Z21" s="32">
        <v>2150</v>
      </c>
      <c r="AA21" s="1"/>
      <c r="AB21" s="5">
        <f t="shared" si="5"/>
        <v>1.1000000000000001</v>
      </c>
    </row>
    <row r="22" spans="3:29" ht="19.899999999999999" customHeight="1" x14ac:dyDescent="0.35">
      <c r="C22" s="2" t="s">
        <v>134</v>
      </c>
      <c r="D22" s="32">
        <f t="shared" si="9"/>
        <v>5820</v>
      </c>
      <c r="E22" s="89">
        <f t="shared" si="9"/>
        <v>4080</v>
      </c>
      <c r="F22" s="1"/>
      <c r="G22" s="226">
        <f t="shared" si="1"/>
        <v>5816.3</v>
      </c>
      <c r="H22" s="226">
        <f t="shared" si="2"/>
        <v>4071.41</v>
      </c>
      <c r="I22" s="1"/>
      <c r="J22" s="226">
        <f t="shared" si="3"/>
        <v>5816.3</v>
      </c>
      <c r="K22" s="226">
        <f t="shared" si="4"/>
        <v>4071.41</v>
      </c>
      <c r="L22" s="33"/>
      <c r="M22" s="234">
        <v>2908.15</v>
      </c>
      <c r="N22" s="33"/>
      <c r="O22" s="224">
        <v>2643.77</v>
      </c>
      <c r="P22" s="256"/>
      <c r="Q22" s="162">
        <v>2360.5164</v>
      </c>
      <c r="R22" s="33"/>
      <c r="S22" s="147">
        <v>2235.3375000000001</v>
      </c>
      <c r="T22" s="33"/>
      <c r="U22" s="99">
        <v>1788.27</v>
      </c>
      <c r="V22" s="33"/>
      <c r="W22" s="33"/>
      <c r="X22" s="2" t="s">
        <v>134</v>
      </c>
      <c r="Y22" s="32">
        <v>2170</v>
      </c>
      <c r="Z22" s="32">
        <v>1530</v>
      </c>
      <c r="AA22" s="1"/>
      <c r="AB22" s="5">
        <f t="shared" si="5"/>
        <v>1.1000011347431888</v>
      </c>
    </row>
    <row r="23" spans="3:29" ht="19.899999999999999" customHeight="1" x14ac:dyDescent="0.35">
      <c r="C23" s="2" t="s">
        <v>399</v>
      </c>
      <c r="D23" s="32">
        <f t="shared" si="9"/>
        <v>3750</v>
      </c>
      <c r="E23" s="89">
        <f t="shared" si="9"/>
        <v>2630</v>
      </c>
      <c r="F23" s="1"/>
      <c r="G23" s="226">
        <f t="shared" si="1"/>
        <v>3749.18</v>
      </c>
      <c r="H23" s="226">
        <f t="shared" si="2"/>
        <v>2624.4259999999999</v>
      </c>
      <c r="I23" s="1"/>
      <c r="J23" s="226">
        <f t="shared" si="3"/>
        <v>3749.18</v>
      </c>
      <c r="K23" s="226">
        <f t="shared" si="4"/>
        <v>2624.4259999999999</v>
      </c>
      <c r="L23" s="33"/>
      <c r="M23" s="234">
        <v>1874.59</v>
      </c>
      <c r="N23" s="33"/>
      <c r="O23" s="224">
        <v>1704.18</v>
      </c>
      <c r="P23" s="256"/>
      <c r="Q23" s="162">
        <v>1521.5772000000002</v>
      </c>
      <c r="R23" s="33"/>
      <c r="S23" s="147">
        <v>1440.8875</v>
      </c>
      <c r="T23" s="33"/>
      <c r="U23" s="99">
        <v>1152.71</v>
      </c>
      <c r="V23" s="33"/>
      <c r="W23" s="33"/>
      <c r="X23" s="2" t="s">
        <v>135</v>
      </c>
      <c r="Y23" s="32">
        <v>1750</v>
      </c>
      <c r="Z23" s="32">
        <v>1230</v>
      </c>
      <c r="AA23" s="1"/>
      <c r="AB23" s="5">
        <f t="shared" si="5"/>
        <v>1.0999953056602001</v>
      </c>
    </row>
    <row r="24" spans="3:29" ht="19.899999999999999" customHeight="1" x14ac:dyDescent="0.35">
      <c r="C24" s="2" t="s">
        <v>400</v>
      </c>
      <c r="D24" s="32">
        <f t="shared" si="9"/>
        <v>5860</v>
      </c>
      <c r="E24" s="89">
        <f t="shared" si="9"/>
        <v>4100</v>
      </c>
      <c r="F24" s="1"/>
      <c r="G24" s="226">
        <f t="shared" si="1"/>
        <v>5853.58</v>
      </c>
      <c r="H24" s="226">
        <f t="shared" si="2"/>
        <v>4097.5059999999994</v>
      </c>
      <c r="I24" s="1"/>
      <c r="J24" s="226">
        <f t="shared" si="3"/>
        <v>5853.58</v>
      </c>
      <c r="K24" s="226">
        <f t="shared" si="4"/>
        <v>4097.5059999999994</v>
      </c>
      <c r="L24" s="33"/>
      <c r="M24" s="234">
        <v>2926.79</v>
      </c>
      <c r="N24" s="33"/>
      <c r="O24" s="224">
        <v>2660.72</v>
      </c>
      <c r="P24" s="256"/>
      <c r="Q24" s="162">
        <v>2375.6304</v>
      </c>
      <c r="R24" s="33"/>
      <c r="S24" s="147">
        <v>2249.65</v>
      </c>
      <c r="T24" s="33"/>
      <c r="U24" s="99">
        <v>1799.72</v>
      </c>
      <c r="V24" s="33"/>
      <c r="W24" s="33"/>
      <c r="X24" s="2" t="s">
        <v>136</v>
      </c>
      <c r="Y24" s="32">
        <v>2730</v>
      </c>
      <c r="Z24" s="32">
        <v>1910</v>
      </c>
      <c r="AA24" s="1"/>
      <c r="AB24" s="5">
        <f t="shared" si="5"/>
        <v>1.0999992483237622</v>
      </c>
    </row>
    <row r="25" spans="3:29" ht="19.899999999999999" customHeight="1" x14ac:dyDescent="0.35">
      <c r="C25" s="2" t="s">
        <v>344</v>
      </c>
      <c r="D25" s="32">
        <f t="shared" si="9"/>
        <v>1380</v>
      </c>
      <c r="E25" s="89">
        <f t="shared" si="9"/>
        <v>970</v>
      </c>
      <c r="F25" s="1"/>
      <c r="G25" s="226">
        <f t="shared" si="1"/>
        <v>1373.64</v>
      </c>
      <c r="H25" s="226">
        <f t="shared" si="2"/>
        <v>961.548</v>
      </c>
      <c r="I25" s="1"/>
      <c r="J25" s="226">
        <f t="shared" si="3"/>
        <v>1373.64</v>
      </c>
      <c r="K25" s="226">
        <f t="shared" si="4"/>
        <v>961.548</v>
      </c>
      <c r="L25" s="33"/>
      <c r="M25" s="234">
        <v>686.82</v>
      </c>
      <c r="N25" s="33"/>
      <c r="O25" s="224">
        <v>596.52</v>
      </c>
      <c r="P25" s="256"/>
      <c r="Q25" s="162">
        <v>532.60680000000002</v>
      </c>
      <c r="R25" s="33"/>
      <c r="S25" s="147">
        <v>504.36250000000001</v>
      </c>
      <c r="T25" s="33"/>
      <c r="U25" s="99">
        <v>403.49</v>
      </c>
      <c r="V25" s="33"/>
      <c r="W25" s="33"/>
      <c r="X25" s="2" t="s">
        <v>137</v>
      </c>
      <c r="Y25" s="32">
        <v>560</v>
      </c>
      <c r="Z25" s="32">
        <v>400</v>
      </c>
      <c r="AA25" s="1"/>
      <c r="AB25" s="5">
        <f t="shared" si="5"/>
        <v>1.1513779923556631</v>
      </c>
    </row>
    <row r="26" spans="3:29" ht="19.899999999999999" customHeight="1" x14ac:dyDescent="0.35">
      <c r="C26" s="2" t="s">
        <v>233</v>
      </c>
      <c r="D26" s="32">
        <f t="shared" si="9"/>
        <v>3330</v>
      </c>
      <c r="E26" s="89">
        <f t="shared" si="9"/>
        <v>2330</v>
      </c>
      <c r="F26" s="1"/>
      <c r="G26" s="226">
        <f t="shared" si="1"/>
        <v>3321.34</v>
      </c>
      <c r="H26" s="226">
        <f t="shared" si="2"/>
        <v>2324.9380000000001</v>
      </c>
      <c r="I26" s="1"/>
      <c r="J26" s="226">
        <f t="shared" si="3"/>
        <v>3321.34</v>
      </c>
      <c r="K26" s="226">
        <f t="shared" si="4"/>
        <v>2324.9380000000001</v>
      </c>
      <c r="L26" s="33"/>
      <c r="M26" s="234">
        <v>1660.67</v>
      </c>
      <c r="N26" s="33"/>
      <c r="O26" s="224">
        <v>1509.7</v>
      </c>
      <c r="P26" s="256"/>
      <c r="Q26" s="162">
        <v>1347.9444000000001</v>
      </c>
      <c r="R26" s="33"/>
      <c r="S26" s="147">
        <v>1276.4624999999999</v>
      </c>
      <c r="T26" s="33"/>
      <c r="U26" s="99">
        <v>1021.17</v>
      </c>
      <c r="V26" s="33"/>
      <c r="W26" s="33"/>
      <c r="X26" s="2" t="s">
        <v>180</v>
      </c>
      <c r="Y26" s="32">
        <v>1420</v>
      </c>
      <c r="Z26" s="32">
        <v>1000</v>
      </c>
      <c r="AA26" s="1"/>
      <c r="AB26" s="5">
        <f t="shared" si="5"/>
        <v>1.1000000000000001</v>
      </c>
    </row>
    <row r="27" spans="3:29" ht="19.899999999999999" customHeight="1" x14ac:dyDescent="0.35">
      <c r="C27" s="2" t="s">
        <v>138</v>
      </c>
      <c r="D27" s="32">
        <f t="shared" si="9"/>
        <v>5080</v>
      </c>
      <c r="E27" s="89">
        <f t="shared" si="9"/>
        <v>3560</v>
      </c>
      <c r="F27" s="1"/>
      <c r="G27" s="226">
        <f>J27*$G$3</f>
        <v>5074.259097600001</v>
      </c>
      <c r="H27" s="226">
        <f>K27*$H$3</f>
        <v>3551.9813683200005</v>
      </c>
      <c r="I27" s="1"/>
      <c r="J27" s="226">
        <f t="shared" si="3"/>
        <v>5074.259097600001</v>
      </c>
      <c r="K27" s="226">
        <f t="shared" si="4"/>
        <v>3551.9813683200005</v>
      </c>
      <c r="L27" s="33"/>
      <c r="M27" s="234">
        <v>2537.1295488000005</v>
      </c>
      <c r="N27" s="33"/>
      <c r="O27" s="162">
        <v>2306.4814080000001</v>
      </c>
      <c r="P27" s="257"/>
      <c r="Q27" s="162">
        <v>2059.3584000000001</v>
      </c>
      <c r="R27" s="33"/>
      <c r="S27" s="147">
        <v>1625.125</v>
      </c>
      <c r="T27" s="33"/>
      <c r="U27" s="99">
        <v>1300.0999999999999</v>
      </c>
      <c r="V27" s="33"/>
      <c r="W27" s="33"/>
      <c r="X27" s="2" t="s">
        <v>138</v>
      </c>
      <c r="Y27" s="32">
        <v>1810</v>
      </c>
      <c r="Z27" s="32">
        <v>1270</v>
      </c>
      <c r="AA27" s="1"/>
      <c r="AB27" s="5">
        <f t="shared" si="5"/>
        <v>1.1000000000000001</v>
      </c>
      <c r="AC27" s="5">
        <f>O27*1.1</f>
        <v>2537.1295488000005</v>
      </c>
    </row>
    <row r="28" spans="3:29" ht="19.899999999999999" customHeight="1" x14ac:dyDescent="0.35">
      <c r="C28" s="2" t="s">
        <v>228</v>
      </c>
      <c r="D28" s="32">
        <f t="shared" si="9"/>
        <v>5330</v>
      </c>
      <c r="E28" s="89">
        <f t="shared" si="9"/>
        <v>3730</v>
      </c>
      <c r="F28" s="1"/>
      <c r="G28" s="226">
        <f t="shared" si="1"/>
        <v>5325.94</v>
      </c>
      <c r="H28" s="226">
        <f t="shared" si="2"/>
        <v>3728.1579999999994</v>
      </c>
      <c r="I28" s="1"/>
      <c r="J28" s="226">
        <f t="shared" si="3"/>
        <v>5325.94</v>
      </c>
      <c r="K28" s="226">
        <f t="shared" si="4"/>
        <v>3728.1579999999994</v>
      </c>
      <c r="L28" s="33"/>
      <c r="M28" s="234">
        <v>2662.97</v>
      </c>
      <c r="N28" s="33"/>
      <c r="O28" s="224">
        <v>2420.89</v>
      </c>
      <c r="P28" s="256"/>
      <c r="Q28" s="162">
        <v>2161.5264000000002</v>
      </c>
      <c r="R28" s="33"/>
      <c r="S28" s="147">
        <v>2046.9</v>
      </c>
      <c r="T28" s="33"/>
      <c r="U28" s="99">
        <v>1637.52</v>
      </c>
      <c r="V28" s="33"/>
      <c r="W28" s="33"/>
      <c r="X28" s="2" t="s">
        <v>139</v>
      </c>
      <c r="Y28" s="32">
        <v>2730</v>
      </c>
      <c r="Z28" s="32">
        <v>1920</v>
      </c>
      <c r="AA28" s="1"/>
      <c r="AB28" s="5">
        <f t="shared" si="5"/>
        <v>1.0999962823589671</v>
      </c>
    </row>
    <row r="29" spans="3:29" ht="19.899999999999999" customHeight="1" x14ac:dyDescent="0.35">
      <c r="C29" s="2" t="s">
        <v>321</v>
      </c>
      <c r="D29" s="32">
        <f>MROUND(G29+4.7,10)</f>
        <v>6880</v>
      </c>
      <c r="E29" s="89">
        <f>MROUND(H29+4.7,10)</f>
        <v>4820</v>
      </c>
      <c r="F29" s="1"/>
      <c r="G29" s="226">
        <f>J29*$G$3</f>
        <v>6877.42</v>
      </c>
      <c r="H29" s="226">
        <f>K29*$H$3</f>
        <v>4814.1939999999995</v>
      </c>
      <c r="I29" s="1"/>
      <c r="J29" s="226">
        <f>M29*$J$3</f>
        <v>6877.42</v>
      </c>
      <c r="K29" s="226">
        <f>M29*$K$3</f>
        <v>4814.1939999999995</v>
      </c>
      <c r="L29" s="33"/>
      <c r="M29" s="234">
        <v>3438.71</v>
      </c>
      <c r="N29" s="33"/>
      <c r="O29" s="224">
        <v>3126.09</v>
      </c>
      <c r="P29" s="256"/>
      <c r="Q29" s="162">
        <v>2791.1532000000002</v>
      </c>
      <c r="R29" s="33"/>
      <c r="S29" s="147">
        <v>2643.1375000000003</v>
      </c>
      <c r="T29" s="33"/>
      <c r="U29" s="99">
        <v>2114.5100000000002</v>
      </c>
      <c r="V29" s="33"/>
      <c r="W29" s="33"/>
      <c r="X29" s="2" t="s">
        <v>118</v>
      </c>
      <c r="Y29" s="32">
        <v>2940</v>
      </c>
      <c r="Z29" s="32">
        <v>2060</v>
      </c>
      <c r="AA29" s="1"/>
      <c r="AB29" s="5">
        <f t="shared" si="5"/>
        <v>1.100003518772652</v>
      </c>
    </row>
    <row r="30" spans="3:29" ht="19.899999999999999" customHeight="1" x14ac:dyDescent="0.35">
      <c r="C30" s="2" t="s">
        <v>320</v>
      </c>
      <c r="D30" s="32">
        <f t="shared" si="9"/>
        <v>4560</v>
      </c>
      <c r="E30" s="89">
        <f t="shared" si="9"/>
        <v>3200</v>
      </c>
      <c r="F30" s="1"/>
      <c r="G30" s="226">
        <f t="shared" si="1"/>
        <v>4559.4399999999996</v>
      </c>
      <c r="H30" s="226">
        <f t="shared" si="2"/>
        <v>3191.6079999999997</v>
      </c>
      <c r="I30" s="1"/>
      <c r="J30" s="226">
        <f t="shared" si="3"/>
        <v>4559.4399999999996</v>
      </c>
      <c r="K30" s="226">
        <f t="shared" si="4"/>
        <v>3191.6079999999997</v>
      </c>
      <c r="L30" s="33"/>
      <c r="M30" s="234">
        <v>2279.7199999999998</v>
      </c>
      <c r="N30" s="33"/>
      <c r="O30" s="224">
        <v>2072.48</v>
      </c>
      <c r="P30" s="256"/>
      <c r="Q30" s="162">
        <v>1850.4287999999999</v>
      </c>
      <c r="R30" s="33"/>
      <c r="S30" s="147">
        <v>1752.3</v>
      </c>
      <c r="T30" s="33"/>
      <c r="U30" s="99">
        <v>1401.84</v>
      </c>
      <c r="V30" s="33"/>
      <c r="W30" s="33"/>
      <c r="X30" s="2" t="s">
        <v>140</v>
      </c>
      <c r="Y30" s="32">
        <v>1950</v>
      </c>
      <c r="Z30" s="32">
        <v>1370</v>
      </c>
      <c r="AA30" s="1"/>
      <c r="AB30" s="5">
        <f t="shared" si="5"/>
        <v>1.0999961398903728</v>
      </c>
    </row>
    <row r="31" spans="3:29" ht="19.899999999999999" customHeight="1" x14ac:dyDescent="0.35">
      <c r="C31" s="2" t="s">
        <v>396</v>
      </c>
      <c r="D31" s="32">
        <f>MROUND(G31+4.7,10)</f>
        <v>3920</v>
      </c>
      <c r="E31" s="89">
        <f>MROUND(H31+4.7,10)</f>
        <v>2750</v>
      </c>
      <c r="F31" s="1"/>
      <c r="G31" s="226">
        <f>J31*$G$3</f>
        <v>3919.4</v>
      </c>
      <c r="H31" s="226">
        <f>K31*$H$3</f>
        <v>2743.58</v>
      </c>
      <c r="I31" s="1"/>
      <c r="J31" s="226">
        <f>M31*$J$3</f>
        <v>3919.4</v>
      </c>
      <c r="K31" s="226">
        <f>M31*$K$3</f>
        <v>2743.58</v>
      </c>
      <c r="L31" s="33"/>
      <c r="M31" s="234">
        <v>1959.7</v>
      </c>
      <c r="N31" s="33"/>
      <c r="O31" s="224">
        <v>1781.54</v>
      </c>
      <c r="P31" s="256"/>
      <c r="Q31" s="162">
        <v>1591.7087999999999</v>
      </c>
      <c r="R31" s="33"/>
      <c r="S31" s="147">
        <v>1507.3</v>
      </c>
      <c r="T31" s="33"/>
      <c r="U31" s="99">
        <v>1205.8399999999999</v>
      </c>
      <c r="V31" s="33"/>
      <c r="W31" s="33"/>
      <c r="X31" s="2" t="s">
        <v>141</v>
      </c>
      <c r="Y31" s="32">
        <v>1680</v>
      </c>
      <c r="Z31" s="32">
        <v>1180</v>
      </c>
      <c r="AA31" s="1"/>
      <c r="AB31" s="5">
        <f t="shared" si="5"/>
        <v>1.1000033678727394</v>
      </c>
    </row>
    <row r="32" spans="3:29" ht="19.899999999999999" customHeight="1" x14ac:dyDescent="0.35">
      <c r="C32" s="2" t="s">
        <v>471</v>
      </c>
      <c r="D32" s="32">
        <f t="shared" si="9"/>
        <v>2040</v>
      </c>
      <c r="E32" s="89">
        <f t="shared" si="9"/>
        <v>1430</v>
      </c>
      <c r="F32" s="1"/>
      <c r="G32" s="226">
        <f t="shared" si="1"/>
        <v>2038</v>
      </c>
      <c r="H32" s="226">
        <f t="shared" si="2"/>
        <v>1426.6</v>
      </c>
      <c r="I32" s="1"/>
      <c r="J32" s="226">
        <f t="shared" si="3"/>
        <v>2038</v>
      </c>
      <c r="K32" s="226">
        <f t="shared" si="4"/>
        <v>1426.6</v>
      </c>
      <c r="L32" s="33"/>
      <c r="M32" s="234">
        <v>1019</v>
      </c>
      <c r="N32" s="33"/>
      <c r="O32" s="224"/>
      <c r="P32" s="256"/>
      <c r="Q32" s="162"/>
      <c r="R32" s="33"/>
      <c r="S32" s="147">
        <v>1507.3</v>
      </c>
      <c r="T32" s="33"/>
      <c r="U32" s="99">
        <v>1205.8399999999999</v>
      </c>
      <c r="V32" s="33"/>
      <c r="W32" s="33"/>
      <c r="X32" s="2" t="s">
        <v>141</v>
      </c>
      <c r="Y32" s="32">
        <v>1680</v>
      </c>
      <c r="Z32" s="32">
        <v>1180</v>
      </c>
      <c r="AA32" s="1"/>
      <c r="AB32" s="5" t="e">
        <f t="shared" si="5"/>
        <v>#DIV/0!</v>
      </c>
    </row>
    <row r="33" spans="1:34" ht="19.899999999999999" customHeight="1" x14ac:dyDescent="0.35">
      <c r="F33" s="1"/>
      <c r="G33" s="60"/>
      <c r="H33" s="60"/>
      <c r="I33" s="1"/>
      <c r="J33" s="60"/>
      <c r="K33" s="60"/>
      <c r="L33" s="33"/>
      <c r="M33" s="163"/>
      <c r="N33" s="33"/>
      <c r="O33" s="163"/>
      <c r="Q33" s="163"/>
      <c r="R33" s="33"/>
      <c r="S33" s="144"/>
      <c r="T33" s="33"/>
      <c r="U33" s="62"/>
      <c r="V33" s="33"/>
      <c r="W33" s="33"/>
      <c r="AA33" s="1"/>
    </row>
    <row r="34" spans="1:34" customFormat="1" ht="19.899999999999999" customHeight="1" x14ac:dyDescent="0.35">
      <c r="A34" s="5"/>
      <c r="B34" s="5"/>
      <c r="C34" s="5"/>
      <c r="D34" s="23"/>
      <c r="E34" s="23"/>
      <c r="F34" s="5"/>
      <c r="G34" s="40"/>
      <c r="H34" s="40"/>
      <c r="I34" s="5"/>
      <c r="J34" s="40"/>
      <c r="K34" s="40"/>
      <c r="M34" s="161"/>
      <c r="O34" s="161"/>
      <c r="P34" s="255"/>
      <c r="Q34" s="161"/>
      <c r="S34" s="146"/>
      <c r="U34" s="63"/>
      <c r="X34" s="5"/>
      <c r="Y34" s="23"/>
      <c r="Z34" s="23"/>
      <c r="AA34" s="5"/>
      <c r="AB34" s="5"/>
      <c r="AC34" s="5"/>
      <c r="AD34" s="5"/>
      <c r="AE34" s="5"/>
      <c r="AF34" s="5"/>
      <c r="AG34" s="5"/>
      <c r="AH34" s="5"/>
    </row>
    <row r="35" spans="1:34" customFormat="1" ht="19.899999999999999" customHeight="1" x14ac:dyDescent="0.35">
      <c r="A35" s="5"/>
      <c r="B35" s="5"/>
      <c r="C35" s="5"/>
      <c r="D35" s="23"/>
      <c r="E35" s="23"/>
      <c r="F35" s="5"/>
      <c r="G35" s="40"/>
      <c r="H35" s="40"/>
      <c r="I35" s="5"/>
      <c r="J35" s="40"/>
      <c r="K35" s="40"/>
      <c r="M35" s="161"/>
      <c r="O35" s="161"/>
      <c r="P35" s="255"/>
      <c r="Q35" s="161"/>
      <c r="S35" s="146"/>
      <c r="U35" s="63"/>
      <c r="X35" s="5"/>
      <c r="Y35" s="23"/>
      <c r="Z35" s="23"/>
      <c r="AA35" s="5"/>
      <c r="AB35" s="5"/>
      <c r="AC35" s="5"/>
      <c r="AD35" s="5"/>
      <c r="AE35" s="5"/>
      <c r="AF35" s="5"/>
      <c r="AG35" s="5"/>
      <c r="AH35" s="5"/>
    </row>
    <row r="36" spans="1:34" customFormat="1" ht="19.899999999999999" customHeight="1" x14ac:dyDescent="0.35">
      <c r="A36" s="5"/>
      <c r="B36" s="5"/>
      <c r="C36" s="5"/>
      <c r="D36" s="23"/>
      <c r="E36" s="23"/>
      <c r="F36" s="5"/>
      <c r="G36" s="40"/>
      <c r="H36" s="40"/>
      <c r="I36" s="5"/>
      <c r="J36" s="40"/>
      <c r="K36" s="40"/>
      <c r="M36" s="161"/>
      <c r="O36" s="161"/>
      <c r="P36" s="255"/>
      <c r="Q36" s="161"/>
      <c r="S36" s="146"/>
      <c r="U36" s="63"/>
      <c r="X36" s="5"/>
      <c r="Y36" s="23"/>
      <c r="Z36" s="23"/>
      <c r="AA36" s="5"/>
      <c r="AB36" s="5"/>
      <c r="AC36" s="5"/>
      <c r="AD36" s="5"/>
      <c r="AE36" s="5"/>
      <c r="AF36" s="5"/>
      <c r="AG36" s="5"/>
      <c r="AH36" s="5"/>
    </row>
    <row r="37" spans="1:34" customFormat="1" ht="19.899999999999999" customHeight="1" x14ac:dyDescent="0.35">
      <c r="A37" s="5"/>
      <c r="B37" s="5"/>
      <c r="C37" s="5"/>
      <c r="D37" s="23"/>
      <c r="E37" s="23"/>
      <c r="F37" s="5"/>
      <c r="G37" s="40"/>
      <c r="H37" s="40"/>
      <c r="I37" s="5"/>
      <c r="J37" s="40"/>
      <c r="K37" s="40"/>
      <c r="M37" s="161"/>
      <c r="O37" s="161"/>
      <c r="P37" s="255"/>
      <c r="Q37" s="161"/>
      <c r="S37" s="146"/>
      <c r="U37" s="63"/>
      <c r="X37" s="5"/>
      <c r="Y37" s="23"/>
      <c r="Z37" s="23"/>
      <c r="AA37" s="5"/>
      <c r="AB37" s="5"/>
      <c r="AC37" s="5"/>
      <c r="AD37" s="5"/>
      <c r="AE37" s="5"/>
      <c r="AF37" s="5"/>
      <c r="AG37" s="5"/>
      <c r="AH37" s="5"/>
    </row>
    <row r="38" spans="1:34" customFormat="1" ht="19.899999999999999" customHeight="1" x14ac:dyDescent="0.35">
      <c r="A38" s="5"/>
      <c r="B38" s="5"/>
      <c r="C38" s="5"/>
      <c r="D38" s="23"/>
      <c r="E38" s="23"/>
      <c r="F38" s="5"/>
      <c r="G38" s="40"/>
      <c r="H38" s="40"/>
      <c r="I38" s="5"/>
      <c r="J38" s="40"/>
      <c r="K38" s="40"/>
      <c r="M38" s="161"/>
      <c r="O38" s="161"/>
      <c r="P38" s="255"/>
      <c r="Q38" s="161"/>
      <c r="S38" s="146"/>
      <c r="U38" s="63"/>
      <c r="X38" s="5"/>
      <c r="Y38" s="23"/>
      <c r="Z38" s="23"/>
      <c r="AA38" s="5"/>
      <c r="AB38" s="5"/>
      <c r="AC38" s="5"/>
      <c r="AD38" s="5"/>
      <c r="AE38" s="5"/>
      <c r="AF38" s="5"/>
      <c r="AG38" s="5"/>
      <c r="AH38" s="5"/>
    </row>
    <row r="39" spans="1:34" customFormat="1" ht="19.899999999999999" customHeight="1" x14ac:dyDescent="0.35">
      <c r="A39" s="5"/>
      <c r="B39" s="5"/>
      <c r="C39" s="5"/>
      <c r="D39" s="23"/>
      <c r="E39" s="23"/>
      <c r="F39" s="5"/>
      <c r="G39" s="40"/>
      <c r="H39" s="40"/>
      <c r="I39" s="5"/>
      <c r="J39" s="40"/>
      <c r="K39" s="40"/>
      <c r="M39" s="161"/>
      <c r="O39" s="161"/>
      <c r="P39" s="255"/>
      <c r="Q39" s="161"/>
      <c r="S39" s="146"/>
      <c r="U39" s="63"/>
      <c r="X39" s="5"/>
      <c r="Y39" s="23"/>
      <c r="Z39" s="23"/>
      <c r="AA39" s="5"/>
      <c r="AB39" s="5"/>
      <c r="AC39" s="5"/>
      <c r="AD39" s="5"/>
      <c r="AE39" s="5"/>
      <c r="AF39" s="5"/>
      <c r="AG39" s="5"/>
      <c r="AH39" s="5"/>
    </row>
    <row r="40" spans="1:34" customFormat="1" ht="19.899999999999999" customHeight="1" x14ac:dyDescent="0.35">
      <c r="A40" s="5"/>
      <c r="B40" s="5"/>
      <c r="C40" s="5"/>
      <c r="D40" s="23"/>
      <c r="E40" s="23"/>
      <c r="F40" s="5"/>
      <c r="G40" s="40"/>
      <c r="H40" s="40"/>
      <c r="I40" s="5"/>
      <c r="J40" s="40"/>
      <c r="K40" s="40"/>
      <c r="M40" s="161"/>
      <c r="O40" s="161"/>
      <c r="P40" s="255"/>
      <c r="Q40" s="161"/>
      <c r="S40" s="146"/>
      <c r="U40" s="63"/>
      <c r="X40" s="5"/>
      <c r="Y40" s="23"/>
      <c r="Z40" s="23"/>
      <c r="AA40" s="5"/>
      <c r="AB40" s="5"/>
      <c r="AC40" s="5"/>
      <c r="AD40" s="5"/>
      <c r="AE40" s="5"/>
      <c r="AF40" s="5"/>
      <c r="AG40" s="5"/>
      <c r="AH40" s="5"/>
    </row>
    <row r="41" spans="1:34" customFormat="1" ht="19.899999999999999" customHeight="1" x14ac:dyDescent="0.35">
      <c r="A41" s="5"/>
      <c r="B41" s="5"/>
      <c r="C41" s="5"/>
      <c r="D41" s="23"/>
      <c r="E41" s="23"/>
      <c r="F41" s="5"/>
      <c r="G41" s="40"/>
      <c r="H41" s="40"/>
      <c r="I41" s="5"/>
      <c r="J41" s="40"/>
      <c r="K41" s="40"/>
      <c r="M41" s="161"/>
      <c r="O41" s="161"/>
      <c r="P41" s="255"/>
      <c r="Q41" s="161"/>
      <c r="S41" s="146"/>
      <c r="U41" s="63"/>
      <c r="X41" s="5"/>
      <c r="Y41" s="23"/>
      <c r="Z41" s="23"/>
      <c r="AA41" s="5"/>
      <c r="AB41" s="5"/>
      <c r="AC41" s="5"/>
      <c r="AD41" s="5"/>
      <c r="AE41" s="5"/>
      <c r="AF41" s="5"/>
      <c r="AG41" s="5"/>
      <c r="AH41" s="5"/>
    </row>
    <row r="42" spans="1:34" customFormat="1" ht="19.899999999999999" customHeight="1" x14ac:dyDescent="0.35">
      <c r="A42" s="5"/>
      <c r="B42" s="5"/>
      <c r="C42" s="5"/>
      <c r="D42" s="23"/>
      <c r="E42" s="23"/>
      <c r="F42" s="5"/>
      <c r="G42" s="40"/>
      <c r="H42" s="40"/>
      <c r="I42" s="5"/>
      <c r="J42" s="40"/>
      <c r="K42" s="40"/>
      <c r="M42" s="161"/>
      <c r="O42" s="161"/>
      <c r="P42" s="255"/>
      <c r="Q42" s="161"/>
      <c r="S42" s="146"/>
      <c r="U42" s="63"/>
      <c r="X42" s="5"/>
      <c r="Y42" s="23"/>
      <c r="Z42" s="23"/>
      <c r="AA42" s="5"/>
      <c r="AB42" s="5"/>
      <c r="AC42" s="5"/>
      <c r="AD42" s="5"/>
      <c r="AE42" s="5"/>
      <c r="AF42" s="5"/>
      <c r="AG42" s="5"/>
      <c r="AH42" s="5"/>
    </row>
    <row r="43" spans="1:34" customFormat="1" ht="19.899999999999999" customHeight="1" x14ac:dyDescent="0.35">
      <c r="A43" s="5"/>
      <c r="B43" s="5"/>
      <c r="C43" s="5"/>
      <c r="D43" s="23"/>
      <c r="E43" s="23"/>
      <c r="F43" s="5"/>
      <c r="G43" s="40"/>
      <c r="H43" s="40"/>
      <c r="I43" s="5"/>
      <c r="J43" s="40"/>
      <c r="K43" s="40"/>
      <c r="M43" s="161"/>
      <c r="O43" s="161"/>
      <c r="P43" s="255"/>
      <c r="Q43" s="161"/>
      <c r="S43" s="146"/>
      <c r="U43" s="63"/>
      <c r="X43" s="5"/>
      <c r="Y43" s="23"/>
      <c r="Z43" s="23"/>
      <c r="AA43" s="5"/>
      <c r="AB43" s="5"/>
      <c r="AC43" s="5"/>
      <c r="AD43" s="5"/>
      <c r="AE43" s="5"/>
      <c r="AF43" s="5"/>
      <c r="AG43" s="5"/>
      <c r="AH43" s="5"/>
    </row>
    <row r="44" spans="1:34" customFormat="1" ht="19.899999999999999" customHeight="1" x14ac:dyDescent="0.35">
      <c r="A44" s="5"/>
      <c r="B44" s="5"/>
      <c r="C44" s="5"/>
      <c r="D44" s="23"/>
      <c r="E44" s="23"/>
      <c r="F44" s="5"/>
      <c r="G44" s="40"/>
      <c r="H44" s="40"/>
      <c r="I44" s="5"/>
      <c r="J44" s="40"/>
      <c r="K44" s="40"/>
      <c r="M44" s="161"/>
      <c r="O44" s="161"/>
      <c r="P44" s="255"/>
      <c r="Q44" s="161"/>
      <c r="S44" s="146"/>
      <c r="U44" s="63"/>
      <c r="X44" s="5"/>
      <c r="Y44" s="23"/>
      <c r="Z44" s="23"/>
      <c r="AA44" s="5"/>
      <c r="AB44" s="5"/>
      <c r="AC44" s="5"/>
      <c r="AD44" s="5"/>
      <c r="AE44" s="5"/>
      <c r="AF44" s="5"/>
      <c r="AG44" s="5"/>
      <c r="AH44" s="5"/>
    </row>
    <row r="45" spans="1:34" customFormat="1" ht="19.899999999999999" customHeight="1" x14ac:dyDescent="0.35">
      <c r="A45" s="5"/>
      <c r="B45" s="5"/>
      <c r="C45" s="5"/>
      <c r="D45" s="23"/>
      <c r="E45" s="23"/>
      <c r="F45" s="5"/>
      <c r="G45" s="40"/>
      <c r="H45" s="40"/>
      <c r="I45" s="5"/>
      <c r="J45" s="40"/>
      <c r="K45" s="40"/>
      <c r="M45" s="161"/>
      <c r="O45" s="161"/>
      <c r="P45" s="255"/>
      <c r="Q45" s="161"/>
      <c r="S45" s="146"/>
      <c r="U45" s="63"/>
      <c r="X45" s="5"/>
      <c r="Y45" s="23"/>
      <c r="Z45" s="23"/>
      <c r="AA45" s="5"/>
      <c r="AB45" s="5"/>
      <c r="AC45" s="5"/>
      <c r="AD45" s="5"/>
      <c r="AE45" s="5"/>
      <c r="AF45" s="5"/>
      <c r="AG45" s="5"/>
      <c r="AH45" s="5"/>
    </row>
    <row r="46" spans="1:34" customFormat="1" ht="19.899999999999999" customHeight="1" x14ac:dyDescent="0.35">
      <c r="A46" s="5"/>
      <c r="B46" s="5"/>
      <c r="C46" s="5"/>
      <c r="D46" s="23"/>
      <c r="E46" s="23"/>
      <c r="F46" s="5"/>
      <c r="G46" s="40"/>
      <c r="H46" s="40"/>
      <c r="I46" s="5"/>
      <c r="J46" s="40"/>
      <c r="K46" s="40"/>
      <c r="M46" s="161"/>
      <c r="O46" s="161"/>
      <c r="P46" s="255"/>
      <c r="Q46" s="161"/>
      <c r="S46" s="146"/>
      <c r="U46" s="63"/>
      <c r="X46" s="5"/>
      <c r="Y46" s="23"/>
      <c r="Z46" s="23"/>
      <c r="AA46" s="5"/>
      <c r="AB46" s="5"/>
      <c r="AC46" s="5"/>
      <c r="AD46" s="5"/>
      <c r="AE46" s="5"/>
      <c r="AF46" s="5"/>
      <c r="AG46" s="5"/>
      <c r="AH46" s="5"/>
    </row>
    <row r="47" spans="1:34" customFormat="1" ht="19.899999999999999" customHeight="1" x14ac:dyDescent="0.35">
      <c r="A47" s="5"/>
      <c r="B47" s="5"/>
      <c r="C47" s="5"/>
      <c r="D47" s="23"/>
      <c r="E47" s="23"/>
      <c r="F47" s="5"/>
      <c r="G47" s="40"/>
      <c r="H47" s="40"/>
      <c r="I47" s="5"/>
      <c r="J47" s="40"/>
      <c r="K47" s="40"/>
      <c r="M47" s="161"/>
      <c r="O47" s="161"/>
      <c r="P47" s="255"/>
      <c r="Q47" s="161"/>
      <c r="S47" s="146"/>
      <c r="U47" s="63"/>
      <c r="X47" s="5"/>
      <c r="Y47" s="23"/>
      <c r="Z47" s="23"/>
      <c r="AA47" s="5"/>
      <c r="AB47" s="5"/>
      <c r="AC47" s="5"/>
      <c r="AD47" s="5"/>
      <c r="AE47" s="5"/>
      <c r="AF47" s="5"/>
      <c r="AG47" s="5"/>
      <c r="AH47" s="5"/>
    </row>
    <row r="48" spans="1:34" customFormat="1" ht="19.899999999999999" customHeight="1" x14ac:dyDescent="0.35">
      <c r="A48" s="5"/>
      <c r="B48" s="5"/>
      <c r="C48" s="5"/>
      <c r="D48" s="23"/>
      <c r="E48" s="23"/>
      <c r="F48" s="5"/>
      <c r="G48" s="40"/>
      <c r="H48" s="40"/>
      <c r="I48" s="5"/>
      <c r="J48" s="40"/>
      <c r="K48" s="40"/>
      <c r="M48" s="161"/>
      <c r="O48" s="161"/>
      <c r="P48" s="255"/>
      <c r="Q48" s="161"/>
      <c r="S48" s="146"/>
      <c r="U48" s="63"/>
      <c r="X48" s="5"/>
      <c r="Y48" s="23"/>
      <c r="Z48" s="23"/>
      <c r="AA48" s="5"/>
      <c r="AB48" s="5"/>
      <c r="AC48" s="5"/>
      <c r="AD48" s="5"/>
      <c r="AE48" s="5"/>
      <c r="AF48" s="5"/>
      <c r="AG48" s="5"/>
      <c r="AH48" s="5"/>
    </row>
    <row r="49" spans="1:34" customFormat="1" ht="19.899999999999999" customHeight="1" x14ac:dyDescent="0.35">
      <c r="A49" s="5"/>
      <c r="B49" s="5"/>
      <c r="C49" s="5"/>
      <c r="D49" s="23"/>
      <c r="E49" s="23"/>
      <c r="F49" s="5"/>
      <c r="G49" s="40"/>
      <c r="H49" s="40"/>
      <c r="I49" s="5"/>
      <c r="J49" s="40"/>
      <c r="K49" s="40"/>
      <c r="M49" s="161"/>
      <c r="O49" s="161"/>
      <c r="P49" s="255"/>
      <c r="Q49" s="161"/>
      <c r="S49" s="146"/>
      <c r="U49" s="63"/>
      <c r="X49" s="5"/>
      <c r="Y49" s="23"/>
      <c r="Z49" s="23"/>
      <c r="AA49" s="5"/>
      <c r="AB49" s="5"/>
      <c r="AC49" s="5"/>
      <c r="AD49" s="5"/>
      <c r="AE49" s="5"/>
      <c r="AF49" s="5"/>
      <c r="AG49" s="5"/>
      <c r="AH49" s="5"/>
    </row>
    <row r="50" spans="1:34" customFormat="1" ht="19.899999999999999" customHeight="1" x14ac:dyDescent="0.35">
      <c r="A50" s="5"/>
      <c r="B50" s="5"/>
      <c r="C50" s="5"/>
      <c r="D50" s="23"/>
      <c r="E50" s="23"/>
      <c r="F50" s="5"/>
      <c r="G50" s="40"/>
      <c r="H50" s="40"/>
      <c r="I50" s="5"/>
      <c r="J50" s="40"/>
      <c r="K50" s="40"/>
      <c r="M50" s="161"/>
      <c r="O50" s="161"/>
      <c r="P50" s="255"/>
      <c r="Q50" s="161"/>
      <c r="S50" s="146"/>
      <c r="U50" s="63"/>
      <c r="X50" s="5"/>
      <c r="Y50" s="23"/>
      <c r="Z50" s="23"/>
      <c r="AA50" s="5"/>
      <c r="AB50" s="5"/>
      <c r="AC50" s="5"/>
      <c r="AD50" s="5"/>
      <c r="AE50" s="5"/>
      <c r="AF50" s="5"/>
      <c r="AG50" s="5"/>
      <c r="AH50" s="5"/>
    </row>
    <row r="51" spans="1:34" customFormat="1" ht="19.899999999999999" customHeight="1" x14ac:dyDescent="0.35">
      <c r="A51" s="5"/>
      <c r="B51" s="5"/>
      <c r="C51" s="5"/>
      <c r="D51" s="23"/>
      <c r="E51" s="23"/>
      <c r="F51" s="5"/>
      <c r="G51" s="40"/>
      <c r="H51" s="40"/>
      <c r="I51" s="5"/>
      <c r="J51" s="40"/>
      <c r="K51" s="40"/>
      <c r="M51" s="161"/>
      <c r="O51" s="161"/>
      <c r="P51" s="255"/>
      <c r="Q51" s="161"/>
      <c r="S51" s="146"/>
      <c r="U51" s="63"/>
      <c r="X51" s="5"/>
      <c r="Y51" s="23"/>
      <c r="Z51" s="23"/>
      <c r="AA51" s="5"/>
      <c r="AB51" s="5"/>
      <c r="AC51" s="5"/>
      <c r="AD51" s="5"/>
      <c r="AE51" s="5"/>
      <c r="AF51" s="5"/>
      <c r="AG51" s="5"/>
      <c r="AH51" s="5"/>
    </row>
    <row r="52" spans="1:34" customFormat="1" ht="19.899999999999999" customHeight="1" x14ac:dyDescent="0.35">
      <c r="A52" s="5"/>
      <c r="B52" s="5"/>
      <c r="C52" s="5"/>
      <c r="D52" s="23"/>
      <c r="E52" s="23"/>
      <c r="F52" s="5"/>
      <c r="G52" s="40"/>
      <c r="H52" s="40"/>
      <c r="I52" s="5"/>
      <c r="J52" s="40"/>
      <c r="K52" s="40"/>
      <c r="M52" s="161"/>
      <c r="O52" s="161"/>
      <c r="P52" s="255"/>
      <c r="Q52" s="161"/>
      <c r="S52" s="146"/>
      <c r="U52" s="63"/>
      <c r="X52" s="5"/>
      <c r="Y52" s="23"/>
      <c r="Z52" s="23"/>
      <c r="AA52" s="5"/>
      <c r="AB52" s="5"/>
      <c r="AC52" s="5"/>
      <c r="AD52" s="5"/>
      <c r="AE52" s="5"/>
      <c r="AF52" s="5"/>
      <c r="AG52" s="5"/>
      <c r="AH52" s="5"/>
    </row>
    <row r="53" spans="1:34" customFormat="1" ht="19.899999999999999" customHeight="1" x14ac:dyDescent="0.35">
      <c r="A53" s="5"/>
      <c r="B53" s="5"/>
      <c r="C53" s="5"/>
      <c r="D53" s="23"/>
      <c r="E53" s="23"/>
      <c r="F53" s="5"/>
      <c r="G53" s="40"/>
      <c r="H53" s="40"/>
      <c r="I53" s="5"/>
      <c r="J53" s="40"/>
      <c r="K53" s="40"/>
      <c r="M53" s="161"/>
      <c r="O53" s="161"/>
      <c r="P53" s="255"/>
      <c r="Q53" s="161"/>
      <c r="S53" s="146"/>
      <c r="U53" s="63"/>
      <c r="X53" s="5"/>
      <c r="Y53" s="23"/>
      <c r="Z53" s="23"/>
      <c r="AA53" s="5"/>
      <c r="AB53" s="5"/>
      <c r="AC53" s="5"/>
      <c r="AD53" s="5"/>
      <c r="AE53" s="5"/>
      <c r="AF53" s="5"/>
      <c r="AG53" s="5"/>
      <c r="AH53" s="5"/>
    </row>
    <row r="54" spans="1:34" customFormat="1" ht="19.899999999999999" customHeight="1" x14ac:dyDescent="0.35">
      <c r="A54" s="5"/>
      <c r="B54" s="5"/>
      <c r="C54" s="5"/>
      <c r="D54" s="23"/>
      <c r="E54" s="23"/>
      <c r="F54" s="5"/>
      <c r="G54" s="40"/>
      <c r="H54" s="40"/>
      <c r="I54" s="5"/>
      <c r="J54" s="40"/>
      <c r="K54" s="40"/>
      <c r="M54" s="161"/>
      <c r="O54" s="161"/>
      <c r="P54" s="255"/>
      <c r="Q54" s="161"/>
      <c r="S54" s="146"/>
      <c r="U54" s="63"/>
      <c r="X54" s="5"/>
      <c r="Y54" s="23"/>
      <c r="Z54" s="23"/>
      <c r="AA54" s="5"/>
      <c r="AB54" s="5"/>
      <c r="AC54" s="5"/>
      <c r="AD54" s="5"/>
      <c r="AE54" s="5"/>
      <c r="AF54" s="5"/>
      <c r="AG54" s="5"/>
      <c r="AH54" s="5"/>
    </row>
    <row r="55" spans="1:34" customFormat="1" ht="19.899999999999999" customHeight="1" x14ac:dyDescent="0.35">
      <c r="A55" s="5"/>
      <c r="B55" s="5"/>
      <c r="C55" s="5"/>
      <c r="D55" s="23"/>
      <c r="E55" s="23"/>
      <c r="F55" s="5"/>
      <c r="G55" s="40"/>
      <c r="H55" s="40"/>
      <c r="I55" s="5"/>
      <c r="J55" s="40"/>
      <c r="K55" s="40"/>
      <c r="M55" s="161"/>
      <c r="O55" s="161"/>
      <c r="P55" s="255"/>
      <c r="Q55" s="161"/>
      <c r="S55" s="146"/>
      <c r="U55" s="63"/>
      <c r="X55" s="5"/>
      <c r="Y55" s="23"/>
      <c r="Z55" s="23"/>
      <c r="AA55" s="5"/>
      <c r="AB55" s="5"/>
      <c r="AC55" s="5"/>
      <c r="AD55" s="5"/>
      <c r="AE55" s="5"/>
      <c r="AF55" s="5"/>
      <c r="AG55" s="5"/>
      <c r="AH55" s="5"/>
    </row>
    <row r="56" spans="1:34" customFormat="1" ht="19.899999999999999" customHeight="1" x14ac:dyDescent="0.35">
      <c r="A56" s="5"/>
      <c r="B56" s="5"/>
      <c r="C56" s="5"/>
      <c r="D56" s="23"/>
      <c r="E56" s="23"/>
      <c r="F56" s="5"/>
      <c r="G56" s="40"/>
      <c r="H56" s="40"/>
      <c r="I56" s="5"/>
      <c r="J56" s="40"/>
      <c r="K56" s="40"/>
      <c r="M56" s="161"/>
      <c r="O56" s="161"/>
      <c r="P56" s="255"/>
      <c r="Q56" s="161"/>
      <c r="S56" s="146"/>
      <c r="U56" s="63"/>
      <c r="X56" s="5"/>
      <c r="Y56" s="23"/>
      <c r="Z56" s="23"/>
      <c r="AA56" s="5"/>
      <c r="AB56" s="5"/>
      <c r="AC56" s="5"/>
      <c r="AD56" s="5"/>
      <c r="AE56" s="5"/>
      <c r="AF56" s="5"/>
      <c r="AG56" s="5"/>
      <c r="AH56" s="5"/>
    </row>
    <row r="57" spans="1:34" customFormat="1" ht="19.899999999999999" customHeight="1" x14ac:dyDescent="0.35">
      <c r="A57" s="5"/>
      <c r="B57" s="5"/>
      <c r="C57" s="5"/>
      <c r="D57" s="23"/>
      <c r="E57" s="23"/>
      <c r="F57" s="5"/>
      <c r="G57" s="40"/>
      <c r="H57" s="40"/>
      <c r="I57" s="5"/>
      <c r="J57" s="40"/>
      <c r="K57" s="40"/>
      <c r="M57" s="161"/>
      <c r="O57" s="161"/>
      <c r="P57" s="255"/>
      <c r="Q57" s="161"/>
      <c r="S57" s="146"/>
      <c r="U57" s="63"/>
      <c r="X57" s="5"/>
      <c r="Y57" s="23"/>
      <c r="Z57" s="23"/>
      <c r="AA57" s="5"/>
      <c r="AB57" s="5"/>
      <c r="AC57" s="5"/>
      <c r="AD57" s="5"/>
      <c r="AE57" s="5"/>
      <c r="AF57" s="5"/>
      <c r="AG57" s="5"/>
      <c r="AH57" s="5"/>
    </row>
    <row r="58" spans="1:34" customFormat="1" ht="19.899999999999999" customHeight="1" x14ac:dyDescent="0.35">
      <c r="A58" s="5"/>
      <c r="B58" s="5"/>
      <c r="C58" s="5"/>
      <c r="D58" s="23"/>
      <c r="E58" s="23"/>
      <c r="F58" s="5"/>
      <c r="G58" s="40"/>
      <c r="H58" s="40"/>
      <c r="I58" s="5"/>
      <c r="J58" s="40"/>
      <c r="K58" s="40"/>
      <c r="M58" s="161"/>
      <c r="O58" s="161"/>
      <c r="P58" s="255"/>
      <c r="Q58" s="161"/>
      <c r="S58" s="146"/>
      <c r="U58" s="63"/>
      <c r="X58" s="5"/>
      <c r="Y58" s="23"/>
      <c r="Z58" s="23"/>
      <c r="AA58" s="5"/>
      <c r="AB58" s="5"/>
      <c r="AC58" s="5"/>
      <c r="AD58" s="5"/>
      <c r="AE58" s="5"/>
      <c r="AF58" s="5"/>
      <c r="AG58" s="5"/>
      <c r="AH58" s="5"/>
    </row>
    <row r="59" spans="1:34" customFormat="1" ht="19.899999999999999" customHeight="1" x14ac:dyDescent="0.35">
      <c r="A59" s="5"/>
      <c r="B59" s="5"/>
      <c r="C59" s="5"/>
      <c r="D59" s="23"/>
      <c r="E59" s="23"/>
      <c r="F59" s="5"/>
      <c r="G59" s="40"/>
      <c r="H59" s="40"/>
      <c r="I59" s="5"/>
      <c r="J59" s="40"/>
      <c r="K59" s="40"/>
      <c r="M59" s="161"/>
      <c r="O59" s="161"/>
      <c r="P59" s="255"/>
      <c r="Q59" s="161"/>
      <c r="S59" s="146"/>
      <c r="U59" s="63"/>
      <c r="X59" s="5"/>
      <c r="Y59" s="23"/>
      <c r="Z59" s="23"/>
      <c r="AA59" s="5"/>
      <c r="AB59" s="5"/>
      <c r="AC59" s="5"/>
      <c r="AD59" s="5"/>
      <c r="AE59" s="5"/>
      <c r="AF59" s="5"/>
      <c r="AG59" s="5"/>
      <c r="AH59" s="5"/>
    </row>
    <row r="60" spans="1:34" customFormat="1" ht="19.899999999999999" customHeight="1" x14ac:dyDescent="0.35">
      <c r="A60" s="5"/>
      <c r="B60" s="5"/>
      <c r="C60" s="5"/>
      <c r="D60" s="23"/>
      <c r="E60" s="23"/>
      <c r="F60" s="5"/>
      <c r="G60" s="40"/>
      <c r="H60" s="40"/>
      <c r="I60" s="5"/>
      <c r="J60" s="40"/>
      <c r="K60" s="40"/>
      <c r="M60" s="161"/>
      <c r="O60" s="161"/>
      <c r="P60" s="255"/>
      <c r="Q60" s="161"/>
      <c r="S60" s="146"/>
      <c r="U60" s="63"/>
      <c r="X60" s="5"/>
      <c r="Y60" s="23"/>
      <c r="Z60" s="23"/>
      <c r="AA60" s="5"/>
      <c r="AB60" s="5"/>
      <c r="AC60" s="5"/>
      <c r="AD60" s="5"/>
      <c r="AE60" s="5"/>
      <c r="AF60" s="5"/>
      <c r="AG60" s="5"/>
      <c r="AH60" s="5"/>
    </row>
    <row r="61" spans="1:34" customFormat="1" ht="19.899999999999999" customHeight="1" x14ac:dyDescent="0.35">
      <c r="A61" s="5"/>
      <c r="B61" s="5"/>
      <c r="C61" s="5"/>
      <c r="D61" s="23"/>
      <c r="E61" s="23"/>
      <c r="F61" s="5"/>
      <c r="G61" s="40"/>
      <c r="H61" s="40"/>
      <c r="I61" s="5"/>
      <c r="J61" s="40"/>
      <c r="K61" s="40"/>
      <c r="M61" s="161"/>
      <c r="O61" s="161"/>
      <c r="P61" s="255"/>
      <c r="Q61" s="161"/>
      <c r="S61" s="146"/>
      <c r="U61" s="63"/>
      <c r="X61" s="5"/>
      <c r="Y61" s="23"/>
      <c r="Z61" s="23"/>
      <c r="AA61" s="5"/>
      <c r="AB61" s="5"/>
      <c r="AC61" s="5"/>
      <c r="AD61" s="5"/>
      <c r="AE61" s="5"/>
      <c r="AF61" s="5"/>
      <c r="AG61" s="5"/>
      <c r="AH61" s="5"/>
    </row>
    <row r="62" spans="1:34" customFormat="1" ht="19.899999999999999" customHeight="1" x14ac:dyDescent="0.35">
      <c r="A62" s="5"/>
      <c r="B62" s="5"/>
      <c r="C62" s="5"/>
      <c r="D62" s="23"/>
      <c r="E62" s="23"/>
      <c r="F62" s="5"/>
      <c r="G62" s="40"/>
      <c r="H62" s="40"/>
      <c r="I62" s="5"/>
      <c r="J62" s="40"/>
      <c r="K62" s="40"/>
      <c r="M62" s="161"/>
      <c r="O62" s="161"/>
      <c r="P62" s="255"/>
      <c r="Q62" s="161"/>
      <c r="S62" s="146"/>
      <c r="U62" s="63"/>
      <c r="X62" s="5"/>
      <c r="Y62" s="23"/>
      <c r="Z62" s="23"/>
      <c r="AA62" s="5"/>
      <c r="AB62" s="5"/>
      <c r="AC62" s="5"/>
      <c r="AD62" s="5"/>
      <c r="AE62" s="5"/>
      <c r="AF62" s="5"/>
      <c r="AG62" s="5"/>
      <c r="AH62" s="5"/>
    </row>
    <row r="63" spans="1:34" customFormat="1" ht="19.899999999999999" customHeight="1" x14ac:dyDescent="0.35">
      <c r="A63" s="5"/>
      <c r="B63" s="5"/>
      <c r="C63" s="5"/>
      <c r="D63" s="23"/>
      <c r="E63" s="23"/>
      <c r="F63" s="5"/>
      <c r="G63" s="40"/>
      <c r="H63" s="40"/>
      <c r="I63" s="5"/>
      <c r="J63" s="40"/>
      <c r="K63" s="40"/>
      <c r="M63" s="161"/>
      <c r="O63" s="161"/>
      <c r="P63" s="255"/>
      <c r="Q63" s="161"/>
      <c r="S63" s="146"/>
      <c r="U63" s="63"/>
      <c r="X63" s="5"/>
      <c r="Y63" s="23"/>
      <c r="Z63" s="23"/>
      <c r="AA63" s="5"/>
      <c r="AB63" s="5"/>
      <c r="AC63" s="5"/>
      <c r="AD63" s="5"/>
      <c r="AE63" s="5"/>
      <c r="AF63" s="5"/>
      <c r="AG63" s="5"/>
      <c r="AH63" s="5"/>
    </row>
    <row r="64" spans="1:34" customFormat="1" ht="19.899999999999999" customHeight="1" x14ac:dyDescent="0.35">
      <c r="A64" s="5"/>
      <c r="B64" s="5"/>
      <c r="C64" s="5"/>
      <c r="D64" s="23"/>
      <c r="E64" s="23"/>
      <c r="F64" s="5"/>
      <c r="G64" s="40"/>
      <c r="H64" s="40"/>
      <c r="I64" s="5"/>
      <c r="J64" s="40"/>
      <c r="K64" s="40"/>
      <c r="M64" s="161"/>
      <c r="O64" s="161"/>
      <c r="P64" s="255"/>
      <c r="Q64" s="161"/>
      <c r="S64" s="146"/>
      <c r="U64" s="63"/>
      <c r="X64" s="5"/>
      <c r="Y64" s="23"/>
      <c r="Z64" s="23"/>
      <c r="AA64" s="5"/>
      <c r="AB64" s="5"/>
      <c r="AC64" s="5"/>
      <c r="AD64" s="5"/>
      <c r="AE64" s="5"/>
      <c r="AF64" s="5"/>
      <c r="AG64" s="5"/>
      <c r="AH64" s="5"/>
    </row>
    <row r="65" spans="1:34" customFormat="1" ht="19.899999999999999" customHeight="1" x14ac:dyDescent="0.35">
      <c r="A65" s="5"/>
      <c r="B65" s="5"/>
      <c r="C65" s="5"/>
      <c r="D65" s="23"/>
      <c r="E65" s="23"/>
      <c r="F65" s="5"/>
      <c r="G65" s="40"/>
      <c r="H65" s="40"/>
      <c r="I65" s="5"/>
      <c r="J65" s="40"/>
      <c r="K65" s="40"/>
      <c r="M65" s="161"/>
      <c r="O65" s="161"/>
      <c r="P65" s="255"/>
      <c r="Q65" s="161"/>
      <c r="S65" s="146"/>
      <c r="U65" s="63"/>
      <c r="X65" s="5"/>
      <c r="Y65" s="23"/>
      <c r="Z65" s="23"/>
      <c r="AA65" s="5"/>
      <c r="AB65" s="5"/>
      <c r="AC65" s="5"/>
      <c r="AD65" s="5"/>
      <c r="AE65" s="5"/>
      <c r="AF65" s="5"/>
      <c r="AG65" s="5"/>
      <c r="AH65" s="5"/>
    </row>
    <row r="66" spans="1:34" customFormat="1" ht="19.899999999999999" customHeight="1" x14ac:dyDescent="0.35">
      <c r="A66" s="5"/>
      <c r="B66" s="5"/>
      <c r="C66" s="5"/>
      <c r="D66" s="23"/>
      <c r="E66" s="23"/>
      <c r="F66" s="5"/>
      <c r="G66" s="40"/>
      <c r="H66" s="40"/>
      <c r="I66" s="5"/>
      <c r="J66" s="40"/>
      <c r="K66" s="40"/>
      <c r="M66" s="161"/>
      <c r="O66" s="161"/>
      <c r="P66" s="255"/>
      <c r="Q66" s="161"/>
      <c r="S66" s="146"/>
      <c r="U66" s="63"/>
      <c r="X66" s="5"/>
      <c r="Y66" s="23"/>
      <c r="Z66" s="23"/>
      <c r="AA66" s="5"/>
      <c r="AB66" s="5"/>
      <c r="AC66" s="5"/>
      <c r="AD66" s="5"/>
      <c r="AE66" s="5"/>
      <c r="AF66" s="5"/>
      <c r="AG66" s="5"/>
      <c r="AH66" s="5"/>
    </row>
    <row r="67" spans="1:34" customFormat="1" ht="19.899999999999999" customHeight="1" x14ac:dyDescent="0.35">
      <c r="A67" s="5"/>
      <c r="B67" s="5"/>
      <c r="C67" s="5"/>
      <c r="D67" s="23"/>
      <c r="E67" s="23"/>
      <c r="F67" s="5"/>
      <c r="G67" s="40"/>
      <c r="H67" s="40"/>
      <c r="I67" s="5"/>
      <c r="J67" s="40"/>
      <c r="K67" s="40"/>
      <c r="M67" s="161"/>
      <c r="O67" s="161"/>
      <c r="P67" s="255"/>
      <c r="Q67" s="161"/>
      <c r="S67" s="146"/>
      <c r="U67" s="63"/>
      <c r="X67" s="5"/>
      <c r="Y67" s="23"/>
      <c r="Z67" s="23"/>
      <c r="AA67" s="5"/>
      <c r="AB67" s="5"/>
      <c r="AC67" s="5"/>
      <c r="AD67" s="5"/>
      <c r="AE67" s="5"/>
      <c r="AF67" s="5"/>
      <c r="AG67" s="5"/>
      <c r="AH67" s="5"/>
    </row>
    <row r="68" spans="1:34" customFormat="1" ht="19.899999999999999" customHeight="1" x14ac:dyDescent="0.35">
      <c r="A68" s="5"/>
      <c r="B68" s="5"/>
      <c r="C68" s="5"/>
      <c r="D68" s="23"/>
      <c r="E68" s="23"/>
      <c r="F68" s="5"/>
      <c r="G68" s="40"/>
      <c r="H68" s="40"/>
      <c r="I68" s="5"/>
      <c r="J68" s="40"/>
      <c r="K68" s="40"/>
      <c r="M68" s="161"/>
      <c r="O68" s="161"/>
      <c r="P68" s="255"/>
      <c r="Q68" s="161"/>
      <c r="S68" s="146"/>
      <c r="U68" s="63"/>
      <c r="X68" s="5"/>
      <c r="Y68" s="23"/>
      <c r="Z68" s="23"/>
      <c r="AA68" s="5"/>
      <c r="AB68" s="5"/>
      <c r="AC68" s="5"/>
      <c r="AD68" s="5"/>
      <c r="AE68" s="5"/>
      <c r="AF68" s="5"/>
      <c r="AG68" s="5"/>
      <c r="AH68" s="5"/>
    </row>
    <row r="69" spans="1:34" customFormat="1" ht="19.899999999999999" customHeight="1" x14ac:dyDescent="0.35">
      <c r="A69" s="5"/>
      <c r="B69" s="5"/>
      <c r="C69" s="5"/>
      <c r="D69" s="23"/>
      <c r="E69" s="23"/>
      <c r="F69" s="5"/>
      <c r="G69" s="40"/>
      <c r="H69" s="40"/>
      <c r="I69" s="5"/>
      <c r="J69" s="40"/>
      <c r="K69" s="40"/>
      <c r="M69" s="161"/>
      <c r="O69" s="161"/>
      <c r="P69" s="255"/>
      <c r="Q69" s="161"/>
      <c r="S69" s="146"/>
      <c r="U69" s="63"/>
      <c r="X69" s="5"/>
      <c r="Y69" s="23"/>
      <c r="Z69" s="23"/>
      <c r="AA69" s="5"/>
      <c r="AB69" s="5"/>
      <c r="AC69" s="5"/>
      <c r="AD69" s="5"/>
      <c r="AE69" s="5"/>
      <c r="AF69" s="5"/>
      <c r="AG69" s="5"/>
      <c r="AH69" s="5"/>
    </row>
    <row r="70" spans="1:34" customFormat="1" ht="19.899999999999999" customHeight="1" x14ac:dyDescent="0.35">
      <c r="A70" s="5"/>
      <c r="B70" s="5"/>
      <c r="C70" s="5"/>
      <c r="D70" s="23"/>
      <c r="E70" s="23"/>
      <c r="F70" s="5"/>
      <c r="G70" s="40"/>
      <c r="H70" s="40"/>
      <c r="I70" s="5"/>
      <c r="J70" s="40"/>
      <c r="K70" s="40"/>
      <c r="M70" s="161"/>
      <c r="O70" s="161"/>
      <c r="P70" s="255"/>
      <c r="Q70" s="161"/>
      <c r="S70" s="146"/>
      <c r="U70" s="63"/>
      <c r="X70" s="5"/>
      <c r="Y70" s="23"/>
      <c r="Z70" s="23"/>
      <c r="AA70" s="5"/>
      <c r="AB70" s="5"/>
      <c r="AC70" s="5"/>
      <c r="AD70" s="5"/>
      <c r="AE70" s="5"/>
      <c r="AF70" s="5"/>
      <c r="AG70" s="5"/>
      <c r="AH70" s="5"/>
    </row>
    <row r="71" spans="1:34" customFormat="1" ht="19.899999999999999" customHeight="1" x14ac:dyDescent="0.35">
      <c r="A71" s="5"/>
      <c r="B71" s="5"/>
      <c r="C71" s="5"/>
      <c r="D71" s="23"/>
      <c r="E71" s="23"/>
      <c r="F71" s="5"/>
      <c r="G71" s="40"/>
      <c r="H71" s="40"/>
      <c r="I71" s="5"/>
      <c r="J71" s="40"/>
      <c r="K71" s="40"/>
      <c r="M71" s="161"/>
      <c r="O71" s="161"/>
      <c r="P71" s="255"/>
      <c r="Q71" s="161"/>
      <c r="S71" s="146"/>
      <c r="U71" s="63"/>
      <c r="X71" s="5"/>
      <c r="Y71" s="23"/>
      <c r="Z71" s="23"/>
      <c r="AA71" s="5"/>
      <c r="AB71" s="5"/>
      <c r="AC71" s="5"/>
      <c r="AD71" s="5"/>
      <c r="AE71" s="5"/>
      <c r="AF71" s="5"/>
      <c r="AG71" s="5"/>
      <c r="AH71" s="5"/>
    </row>
    <row r="72" spans="1:34" customFormat="1" ht="19.899999999999999" customHeight="1" x14ac:dyDescent="0.35">
      <c r="A72" s="5"/>
      <c r="B72" s="5"/>
      <c r="C72" s="5"/>
      <c r="D72" s="23"/>
      <c r="E72" s="23"/>
      <c r="F72" s="5"/>
      <c r="G72" s="40"/>
      <c r="H72" s="40"/>
      <c r="I72" s="5"/>
      <c r="J72" s="40"/>
      <c r="K72" s="40"/>
      <c r="M72" s="161"/>
      <c r="O72" s="161"/>
      <c r="P72" s="255"/>
      <c r="Q72" s="161"/>
      <c r="S72" s="146"/>
      <c r="U72" s="63"/>
      <c r="X72" s="5"/>
      <c r="Y72" s="23"/>
      <c r="Z72" s="23"/>
      <c r="AA72" s="5"/>
      <c r="AB72" s="5"/>
      <c r="AC72" s="5"/>
      <c r="AD72" s="5"/>
      <c r="AE72" s="5"/>
      <c r="AF72" s="5"/>
      <c r="AG72" s="5"/>
      <c r="AH72" s="5"/>
    </row>
    <row r="73" spans="1:34" customFormat="1" ht="19.899999999999999" customHeight="1" x14ac:dyDescent="0.35">
      <c r="A73" s="5"/>
      <c r="B73" s="5"/>
      <c r="C73" s="5"/>
      <c r="D73" s="23"/>
      <c r="E73" s="23"/>
      <c r="F73" s="5"/>
      <c r="G73" s="40"/>
      <c r="H73" s="40"/>
      <c r="I73" s="5"/>
      <c r="J73" s="40"/>
      <c r="K73" s="40"/>
      <c r="M73" s="161"/>
      <c r="O73" s="161"/>
      <c r="P73" s="255"/>
      <c r="Q73" s="161"/>
      <c r="S73" s="146"/>
      <c r="U73" s="63"/>
      <c r="X73" s="5"/>
      <c r="Y73" s="23"/>
      <c r="Z73" s="23"/>
      <c r="AA73" s="5"/>
      <c r="AB73" s="5"/>
      <c r="AC73" s="5"/>
      <c r="AD73" s="5"/>
      <c r="AE73" s="5"/>
      <c r="AF73" s="5"/>
      <c r="AG73" s="5"/>
      <c r="AH73" s="5"/>
    </row>
    <row r="74" spans="1:34" customFormat="1" ht="19.899999999999999" customHeight="1" x14ac:dyDescent="0.35">
      <c r="A74" s="5"/>
      <c r="B74" s="5"/>
      <c r="C74" s="5"/>
      <c r="D74" s="23"/>
      <c r="E74" s="23"/>
      <c r="F74" s="5"/>
      <c r="G74" s="40"/>
      <c r="H74" s="40"/>
      <c r="I74" s="5"/>
      <c r="J74" s="40"/>
      <c r="K74" s="40"/>
      <c r="M74" s="161"/>
      <c r="O74" s="161"/>
      <c r="P74" s="255"/>
      <c r="Q74" s="161"/>
      <c r="S74" s="146"/>
      <c r="U74" s="63"/>
      <c r="X74" s="5"/>
      <c r="Y74" s="23"/>
      <c r="Z74" s="23"/>
      <c r="AA74" s="5"/>
      <c r="AB74" s="5"/>
      <c r="AC74" s="5"/>
      <c r="AD74" s="5"/>
      <c r="AE74" s="5"/>
      <c r="AF74" s="5"/>
      <c r="AG74" s="5"/>
      <c r="AH74" s="5"/>
    </row>
    <row r="75" spans="1:34" customFormat="1" ht="19.899999999999999" customHeight="1" x14ac:dyDescent="0.35">
      <c r="A75" s="5"/>
      <c r="B75" s="5"/>
      <c r="C75" s="5"/>
      <c r="D75" s="23"/>
      <c r="E75" s="23"/>
      <c r="F75" s="5"/>
      <c r="G75" s="40"/>
      <c r="H75" s="40"/>
      <c r="I75" s="5"/>
      <c r="J75" s="40"/>
      <c r="K75" s="40"/>
      <c r="M75" s="161"/>
      <c r="O75" s="161"/>
      <c r="P75" s="255"/>
      <c r="Q75" s="161"/>
      <c r="S75" s="146"/>
      <c r="U75" s="63"/>
      <c r="X75" s="5"/>
      <c r="Y75" s="23"/>
      <c r="Z75" s="23"/>
      <c r="AA75" s="5"/>
      <c r="AB75" s="5"/>
      <c r="AC75" s="5"/>
      <c r="AD75" s="5"/>
      <c r="AE75" s="5"/>
      <c r="AF75" s="5"/>
      <c r="AG75" s="5"/>
      <c r="AH75" s="5"/>
    </row>
    <row r="76" spans="1:34" customFormat="1" ht="19.899999999999999" customHeight="1" x14ac:dyDescent="0.35">
      <c r="A76" s="5"/>
      <c r="B76" s="5"/>
      <c r="C76" s="5"/>
      <c r="D76" s="23"/>
      <c r="E76" s="23"/>
      <c r="F76" s="5"/>
      <c r="G76" s="40"/>
      <c r="H76" s="40"/>
      <c r="I76" s="5"/>
      <c r="J76" s="40"/>
      <c r="K76" s="40"/>
      <c r="M76" s="161"/>
      <c r="O76" s="161"/>
      <c r="P76" s="255"/>
      <c r="Q76" s="161"/>
      <c r="S76" s="146"/>
      <c r="U76" s="63"/>
      <c r="X76" s="5"/>
      <c r="Y76" s="23"/>
      <c r="Z76" s="23"/>
      <c r="AA76" s="5"/>
      <c r="AB76" s="5"/>
      <c r="AC76" s="5"/>
      <c r="AD76" s="5"/>
      <c r="AE76" s="5"/>
      <c r="AF76" s="5"/>
      <c r="AG76" s="5"/>
      <c r="AH76" s="5"/>
    </row>
    <row r="77" spans="1:34" customFormat="1" ht="19.899999999999999" customHeight="1" x14ac:dyDescent="0.35">
      <c r="A77" s="5"/>
      <c r="B77" s="5"/>
      <c r="C77" s="5"/>
      <c r="D77" s="23"/>
      <c r="E77" s="23"/>
      <c r="F77" s="5"/>
      <c r="G77" s="40"/>
      <c r="H77" s="40"/>
      <c r="I77" s="5"/>
      <c r="J77" s="40"/>
      <c r="K77" s="40"/>
      <c r="M77" s="161"/>
      <c r="O77" s="161"/>
      <c r="P77" s="255"/>
      <c r="Q77" s="161"/>
      <c r="S77" s="146"/>
      <c r="U77" s="63"/>
      <c r="X77" s="5"/>
      <c r="Y77" s="23"/>
      <c r="Z77" s="23"/>
      <c r="AA77" s="5"/>
      <c r="AB77" s="5"/>
      <c r="AC77" s="5"/>
      <c r="AD77" s="5"/>
      <c r="AE77" s="5"/>
      <c r="AF77" s="5"/>
      <c r="AG77" s="5"/>
      <c r="AH77" s="5"/>
    </row>
    <row r="78" spans="1:34" customFormat="1" ht="19.899999999999999" customHeight="1" x14ac:dyDescent="0.35">
      <c r="A78" s="5"/>
      <c r="B78" s="5"/>
      <c r="C78" s="5"/>
      <c r="D78" s="23"/>
      <c r="E78" s="23"/>
      <c r="F78" s="5"/>
      <c r="G78" s="40"/>
      <c r="H78" s="40"/>
      <c r="I78" s="5"/>
      <c r="J78" s="40"/>
      <c r="K78" s="40"/>
      <c r="M78" s="161"/>
      <c r="O78" s="161"/>
      <c r="P78" s="255"/>
      <c r="Q78" s="161"/>
      <c r="S78" s="146"/>
      <c r="U78" s="63"/>
      <c r="X78" s="5"/>
      <c r="Y78" s="23"/>
      <c r="Z78" s="23"/>
      <c r="AA78" s="5"/>
      <c r="AB78" s="5"/>
      <c r="AC78" s="5"/>
      <c r="AD78" s="5"/>
      <c r="AE78" s="5"/>
      <c r="AF78" s="5"/>
      <c r="AG78" s="5"/>
      <c r="AH78" s="5"/>
    </row>
    <row r="79" spans="1:34" customFormat="1" ht="19.899999999999999" customHeight="1" x14ac:dyDescent="0.35">
      <c r="A79" s="5"/>
      <c r="B79" s="5"/>
      <c r="C79" s="5"/>
      <c r="D79" s="23"/>
      <c r="E79" s="23"/>
      <c r="F79" s="5"/>
      <c r="G79" s="40"/>
      <c r="H79" s="40"/>
      <c r="I79" s="5"/>
      <c r="J79" s="40"/>
      <c r="K79" s="40"/>
      <c r="M79" s="161"/>
      <c r="O79" s="161"/>
      <c r="P79" s="255"/>
      <c r="Q79" s="161"/>
      <c r="S79" s="146"/>
      <c r="U79" s="63"/>
      <c r="X79" s="5"/>
      <c r="Y79" s="23"/>
      <c r="Z79" s="23"/>
      <c r="AA79" s="5"/>
      <c r="AB79" s="5"/>
      <c r="AC79" s="5"/>
      <c r="AD79" s="5"/>
      <c r="AE79" s="5"/>
      <c r="AF79" s="5"/>
      <c r="AG79" s="5"/>
      <c r="AH79" s="5"/>
    </row>
    <row r="80" spans="1:34" customFormat="1" ht="19.899999999999999" customHeight="1" x14ac:dyDescent="0.35">
      <c r="A80" s="5"/>
      <c r="B80" s="5"/>
      <c r="C80" s="5"/>
      <c r="D80" s="23"/>
      <c r="E80" s="23"/>
      <c r="F80" s="5"/>
      <c r="G80" s="40"/>
      <c r="H80" s="40"/>
      <c r="I80" s="5"/>
      <c r="J80" s="40"/>
      <c r="K80" s="40"/>
      <c r="M80" s="161"/>
      <c r="O80" s="161"/>
      <c r="P80" s="255"/>
      <c r="Q80" s="161"/>
      <c r="S80" s="146"/>
      <c r="U80" s="63"/>
      <c r="X80" s="5"/>
      <c r="Y80" s="23"/>
      <c r="Z80" s="23"/>
      <c r="AA80" s="5"/>
      <c r="AB80" s="5"/>
      <c r="AC80" s="5"/>
      <c r="AD80" s="5"/>
      <c r="AE80" s="5"/>
      <c r="AF80" s="5"/>
      <c r="AG80" s="5"/>
      <c r="AH80" s="5"/>
    </row>
    <row r="81" spans="1:34" customFormat="1" ht="19.899999999999999" customHeight="1" x14ac:dyDescent="0.35">
      <c r="A81" s="5"/>
      <c r="B81" s="5"/>
      <c r="C81" s="5"/>
      <c r="D81" s="23"/>
      <c r="E81" s="23"/>
      <c r="F81" s="5"/>
      <c r="G81" s="40"/>
      <c r="H81" s="40"/>
      <c r="I81" s="5"/>
      <c r="J81" s="40"/>
      <c r="K81" s="40"/>
      <c r="M81" s="161"/>
      <c r="O81" s="161"/>
      <c r="P81" s="255"/>
      <c r="Q81" s="161"/>
      <c r="S81" s="146"/>
      <c r="U81" s="63"/>
      <c r="X81" s="5"/>
      <c r="Y81" s="23"/>
      <c r="Z81" s="23"/>
      <c r="AA81" s="5"/>
      <c r="AB81" s="5"/>
      <c r="AC81" s="5"/>
      <c r="AD81" s="5"/>
      <c r="AE81" s="5"/>
      <c r="AF81" s="5"/>
      <c r="AG81" s="5"/>
      <c r="AH81" s="5"/>
    </row>
    <row r="82" spans="1:34" customFormat="1" ht="19.899999999999999" customHeight="1" x14ac:dyDescent="0.35">
      <c r="A82" s="5"/>
      <c r="B82" s="5"/>
      <c r="C82" s="5"/>
      <c r="D82" s="23"/>
      <c r="E82" s="23"/>
      <c r="F82" s="5"/>
      <c r="G82" s="40"/>
      <c r="H82" s="40"/>
      <c r="I82" s="5"/>
      <c r="J82" s="40"/>
      <c r="K82" s="40"/>
      <c r="M82" s="161"/>
      <c r="O82" s="161"/>
      <c r="P82" s="255"/>
      <c r="Q82" s="161"/>
      <c r="S82" s="146"/>
      <c r="U82" s="63"/>
      <c r="X82" s="5"/>
      <c r="Y82" s="23"/>
      <c r="Z82" s="23"/>
      <c r="AA82" s="5"/>
      <c r="AB82" s="5"/>
      <c r="AC82" s="5"/>
      <c r="AD82" s="5"/>
      <c r="AE82" s="5"/>
      <c r="AF82" s="5"/>
      <c r="AG82" s="5"/>
      <c r="AH82" s="5"/>
    </row>
    <row r="83" spans="1:34" customFormat="1" ht="19.899999999999999" customHeight="1" x14ac:dyDescent="0.35">
      <c r="A83" s="5"/>
      <c r="B83" s="5"/>
      <c r="C83" s="5"/>
      <c r="D83" s="23"/>
      <c r="E83" s="23"/>
      <c r="F83" s="5"/>
      <c r="G83" s="40"/>
      <c r="H83" s="40"/>
      <c r="I83" s="5"/>
      <c r="J83" s="40"/>
      <c r="K83" s="40"/>
      <c r="M83" s="161"/>
      <c r="O83" s="161"/>
      <c r="P83" s="255"/>
      <c r="Q83" s="161"/>
      <c r="S83" s="146"/>
      <c r="U83" s="63"/>
      <c r="X83" s="5"/>
      <c r="Y83" s="23"/>
      <c r="Z83" s="23"/>
      <c r="AA83" s="5"/>
      <c r="AB83" s="5"/>
      <c r="AC83" s="5"/>
      <c r="AD83" s="5"/>
      <c r="AE83" s="5"/>
      <c r="AF83" s="5"/>
      <c r="AG83" s="5"/>
      <c r="AH83" s="5"/>
    </row>
    <row r="84" spans="1:34" customFormat="1" ht="19.899999999999999" customHeight="1" x14ac:dyDescent="0.35">
      <c r="A84" s="5"/>
      <c r="B84" s="5"/>
      <c r="C84" s="5"/>
      <c r="D84" s="23"/>
      <c r="E84" s="23"/>
      <c r="F84" s="5"/>
      <c r="G84" s="40"/>
      <c r="H84" s="40"/>
      <c r="I84" s="5"/>
      <c r="J84" s="40"/>
      <c r="K84" s="40"/>
      <c r="M84" s="161"/>
      <c r="O84" s="161"/>
      <c r="P84" s="255"/>
      <c r="Q84" s="161"/>
      <c r="S84" s="146"/>
      <c r="U84" s="63"/>
      <c r="X84" s="5"/>
      <c r="Y84" s="23"/>
      <c r="Z84" s="23"/>
      <c r="AA84" s="5"/>
      <c r="AB84" s="5"/>
      <c r="AC84" s="5"/>
      <c r="AD84" s="5"/>
      <c r="AE84" s="5"/>
      <c r="AF84" s="5"/>
      <c r="AG84" s="5"/>
      <c r="AH84" s="5"/>
    </row>
    <row r="85" spans="1:34" customFormat="1" ht="19.899999999999999" customHeight="1" x14ac:dyDescent="0.35">
      <c r="A85" s="5"/>
      <c r="B85" s="5"/>
      <c r="C85" s="5"/>
      <c r="D85" s="23"/>
      <c r="E85" s="23"/>
      <c r="F85" s="5"/>
      <c r="G85" s="40"/>
      <c r="H85" s="40"/>
      <c r="I85" s="5"/>
      <c r="J85" s="40"/>
      <c r="K85" s="40"/>
      <c r="M85" s="161"/>
      <c r="O85" s="161"/>
      <c r="P85" s="255"/>
      <c r="Q85" s="161"/>
      <c r="S85" s="146"/>
      <c r="U85" s="63"/>
      <c r="X85" s="5"/>
      <c r="Y85" s="23"/>
      <c r="Z85" s="23"/>
      <c r="AA85" s="5"/>
      <c r="AB85" s="5"/>
      <c r="AC85" s="5"/>
      <c r="AD85" s="5"/>
      <c r="AE85" s="5"/>
      <c r="AF85" s="5"/>
      <c r="AG85" s="5"/>
      <c r="AH85" s="5"/>
    </row>
    <row r="86" spans="1:34" customFormat="1" ht="19.899999999999999" customHeight="1" x14ac:dyDescent="0.35">
      <c r="A86" s="5"/>
      <c r="B86" s="5"/>
      <c r="C86" s="5"/>
      <c r="D86" s="23"/>
      <c r="E86" s="23"/>
      <c r="F86" s="5"/>
      <c r="G86" s="40"/>
      <c r="H86" s="40"/>
      <c r="I86" s="5"/>
      <c r="J86" s="40"/>
      <c r="K86" s="40"/>
      <c r="M86" s="161"/>
      <c r="O86" s="161"/>
      <c r="P86" s="255"/>
      <c r="Q86" s="161"/>
      <c r="S86" s="146"/>
      <c r="U86" s="63"/>
      <c r="X86" s="5"/>
      <c r="Y86" s="23"/>
      <c r="Z86" s="23"/>
      <c r="AA86" s="5"/>
      <c r="AB86" s="5"/>
      <c r="AC86" s="5"/>
      <c r="AD86" s="5"/>
      <c r="AE86" s="5"/>
      <c r="AF86" s="5"/>
      <c r="AG86" s="5"/>
      <c r="AH86" s="5"/>
    </row>
    <row r="87" spans="1:34" customFormat="1" ht="19.899999999999999" customHeight="1" x14ac:dyDescent="0.35">
      <c r="A87" s="5"/>
      <c r="B87" s="5"/>
      <c r="C87" s="5"/>
      <c r="D87" s="23"/>
      <c r="E87" s="23"/>
      <c r="F87" s="5"/>
      <c r="G87" s="40"/>
      <c r="H87" s="40"/>
      <c r="I87" s="5"/>
      <c r="J87" s="40"/>
      <c r="K87" s="40"/>
      <c r="M87" s="161"/>
      <c r="O87" s="161"/>
      <c r="P87" s="255"/>
      <c r="Q87" s="161"/>
      <c r="S87" s="146"/>
      <c r="U87" s="63"/>
      <c r="X87" s="5"/>
      <c r="Y87" s="23"/>
      <c r="Z87" s="23"/>
      <c r="AA87" s="5"/>
      <c r="AB87" s="5"/>
      <c r="AC87" s="5"/>
      <c r="AD87" s="5"/>
      <c r="AE87" s="5"/>
      <c r="AF87" s="5"/>
      <c r="AG87" s="5"/>
      <c r="AH87" s="5"/>
    </row>
    <row r="88" spans="1:34" customFormat="1" ht="19.899999999999999" customHeight="1" x14ac:dyDescent="0.35">
      <c r="A88" s="5"/>
      <c r="B88" s="5"/>
      <c r="C88" s="5"/>
      <c r="D88" s="23"/>
      <c r="E88" s="23"/>
      <c r="F88" s="5"/>
      <c r="G88" s="40"/>
      <c r="H88" s="40"/>
      <c r="I88" s="5"/>
      <c r="J88" s="40"/>
      <c r="K88" s="40"/>
      <c r="M88" s="161"/>
      <c r="O88" s="161"/>
      <c r="P88" s="255"/>
      <c r="Q88" s="161"/>
      <c r="S88" s="146"/>
      <c r="U88" s="63"/>
      <c r="X88" s="5"/>
      <c r="Y88" s="23"/>
      <c r="Z88" s="23"/>
      <c r="AA88" s="5"/>
      <c r="AB88" s="5"/>
      <c r="AC88" s="5"/>
      <c r="AD88" s="5"/>
      <c r="AE88" s="5"/>
      <c r="AF88" s="5"/>
      <c r="AG88" s="5"/>
      <c r="AH88" s="5"/>
    </row>
    <row r="89" spans="1:34" customFormat="1" ht="19.899999999999999" customHeight="1" x14ac:dyDescent="0.35">
      <c r="A89" s="5"/>
      <c r="B89" s="5"/>
      <c r="C89" s="5"/>
      <c r="D89" s="23"/>
      <c r="E89" s="23"/>
      <c r="F89" s="5"/>
      <c r="G89" s="40"/>
      <c r="H89" s="40"/>
      <c r="I89" s="5"/>
      <c r="J89" s="40"/>
      <c r="K89" s="40"/>
      <c r="M89" s="161"/>
      <c r="O89" s="161"/>
      <c r="P89" s="255"/>
      <c r="Q89" s="161"/>
      <c r="S89" s="146"/>
      <c r="U89" s="63"/>
      <c r="X89" s="5"/>
      <c r="Y89" s="23"/>
      <c r="Z89" s="23"/>
      <c r="AA89" s="5"/>
      <c r="AB89" s="5"/>
      <c r="AC89" s="5"/>
      <c r="AD89" s="5"/>
      <c r="AE89" s="5"/>
      <c r="AF89" s="5"/>
      <c r="AG89" s="5"/>
      <c r="AH89" s="5"/>
    </row>
    <row r="90" spans="1:34" customFormat="1" ht="19.899999999999999" customHeight="1" x14ac:dyDescent="0.35">
      <c r="A90" s="5"/>
      <c r="B90" s="5"/>
      <c r="C90" s="5"/>
      <c r="D90" s="23"/>
      <c r="E90" s="23"/>
      <c r="F90" s="5"/>
      <c r="G90" s="40"/>
      <c r="H90" s="40"/>
      <c r="I90" s="5"/>
      <c r="J90" s="40"/>
      <c r="K90" s="40"/>
      <c r="M90" s="161"/>
      <c r="O90" s="161"/>
      <c r="P90" s="255"/>
      <c r="Q90" s="161"/>
      <c r="S90" s="146"/>
      <c r="U90" s="63"/>
      <c r="X90" s="5"/>
      <c r="Y90" s="23"/>
      <c r="Z90" s="23"/>
      <c r="AA90" s="5"/>
      <c r="AB90" s="5"/>
      <c r="AC90" s="5"/>
      <c r="AD90" s="5"/>
      <c r="AE90" s="5"/>
      <c r="AF90" s="5"/>
      <c r="AG90" s="5"/>
      <c r="AH90" s="5"/>
    </row>
    <row r="91" spans="1:34" customFormat="1" ht="19.899999999999999" customHeight="1" x14ac:dyDescent="0.35">
      <c r="A91" s="5"/>
      <c r="B91" s="5"/>
      <c r="C91" s="5"/>
      <c r="D91" s="23"/>
      <c r="E91" s="23"/>
      <c r="F91" s="5"/>
      <c r="G91" s="40"/>
      <c r="H91" s="40"/>
      <c r="I91" s="5"/>
      <c r="J91" s="40"/>
      <c r="K91" s="40"/>
      <c r="M91" s="161"/>
      <c r="O91" s="161"/>
      <c r="P91" s="255"/>
      <c r="Q91" s="161"/>
      <c r="S91" s="146"/>
      <c r="U91" s="63"/>
      <c r="X91" s="5"/>
      <c r="Y91" s="23"/>
      <c r="Z91" s="23"/>
      <c r="AA91" s="5"/>
      <c r="AB91" s="5"/>
      <c r="AC91" s="5"/>
      <c r="AD91" s="5"/>
      <c r="AE91" s="5"/>
      <c r="AF91" s="5"/>
      <c r="AG91" s="5"/>
      <c r="AH91" s="5"/>
    </row>
    <row r="92" spans="1:34" customFormat="1" ht="19.899999999999999" customHeight="1" x14ac:dyDescent="0.35">
      <c r="A92" s="5"/>
      <c r="B92" s="5"/>
      <c r="C92" s="5"/>
      <c r="D92" s="23"/>
      <c r="E92" s="23"/>
      <c r="F92" s="5"/>
      <c r="G92" s="40"/>
      <c r="H92" s="40"/>
      <c r="I92" s="5"/>
      <c r="J92" s="40"/>
      <c r="K92" s="40"/>
      <c r="M92" s="161"/>
      <c r="O92" s="161"/>
      <c r="P92" s="255"/>
      <c r="Q92" s="161"/>
      <c r="S92" s="146"/>
      <c r="U92" s="63"/>
      <c r="X92" s="5"/>
      <c r="Y92" s="23"/>
      <c r="Z92" s="23"/>
      <c r="AA92" s="5"/>
      <c r="AB92" s="5"/>
      <c r="AC92" s="5"/>
      <c r="AD92" s="5"/>
      <c r="AE92" s="5"/>
      <c r="AF92" s="5"/>
      <c r="AG92" s="5"/>
      <c r="AH92" s="5"/>
    </row>
    <row r="93" spans="1:34" customFormat="1" ht="19.899999999999999" customHeight="1" x14ac:dyDescent="0.35">
      <c r="A93" s="5"/>
      <c r="B93" s="5"/>
      <c r="C93" s="5"/>
      <c r="D93" s="23"/>
      <c r="E93" s="23"/>
      <c r="F93" s="5"/>
      <c r="G93" s="40"/>
      <c r="H93" s="40"/>
      <c r="I93" s="5"/>
      <c r="J93" s="40"/>
      <c r="K93" s="40"/>
      <c r="M93" s="161"/>
      <c r="O93" s="161"/>
      <c r="P93" s="255"/>
      <c r="Q93" s="161"/>
      <c r="S93" s="146"/>
      <c r="U93" s="63"/>
      <c r="X93" s="5"/>
      <c r="Y93" s="23"/>
      <c r="Z93" s="23"/>
      <c r="AA93" s="5"/>
      <c r="AB93" s="5"/>
      <c r="AC93" s="5"/>
      <c r="AD93" s="5"/>
      <c r="AE93" s="5"/>
      <c r="AF93" s="5"/>
      <c r="AG93" s="5"/>
      <c r="AH93" s="5"/>
    </row>
    <row r="94" spans="1:34" customFormat="1" ht="19.899999999999999" customHeight="1" x14ac:dyDescent="0.35">
      <c r="A94" s="5"/>
      <c r="B94" s="5"/>
      <c r="C94" s="5"/>
      <c r="D94" s="23"/>
      <c r="E94" s="23"/>
      <c r="F94" s="5"/>
      <c r="G94" s="40"/>
      <c r="H94" s="40"/>
      <c r="I94" s="5"/>
      <c r="J94" s="40"/>
      <c r="K94" s="40"/>
      <c r="M94" s="161"/>
      <c r="O94" s="161"/>
      <c r="P94" s="255"/>
      <c r="Q94" s="161"/>
      <c r="S94" s="146"/>
      <c r="U94" s="63"/>
      <c r="X94" s="5"/>
      <c r="Y94" s="23"/>
      <c r="Z94" s="23"/>
      <c r="AA94" s="5"/>
      <c r="AB94" s="5"/>
      <c r="AC94" s="5"/>
      <c r="AD94" s="5"/>
      <c r="AE94" s="5"/>
      <c r="AF94" s="5"/>
      <c r="AG94" s="5"/>
      <c r="AH94" s="5"/>
    </row>
    <row r="95" spans="1:34" customFormat="1" ht="19.899999999999999" customHeight="1" x14ac:dyDescent="0.35">
      <c r="A95" s="5"/>
      <c r="B95" s="5"/>
      <c r="C95" s="5"/>
      <c r="D95" s="23"/>
      <c r="E95" s="23"/>
      <c r="F95" s="5"/>
      <c r="G95" s="40"/>
      <c r="H95" s="40"/>
      <c r="I95" s="5"/>
      <c r="J95" s="40"/>
      <c r="K95" s="40"/>
      <c r="M95" s="161"/>
      <c r="O95" s="161"/>
      <c r="P95" s="255"/>
      <c r="Q95" s="161"/>
      <c r="S95" s="146"/>
      <c r="U95" s="63"/>
      <c r="X95" s="5"/>
      <c r="Y95" s="23"/>
      <c r="Z95" s="23"/>
      <c r="AA95" s="5"/>
      <c r="AB95" s="5"/>
      <c r="AC95" s="5"/>
      <c r="AD95" s="5"/>
      <c r="AE95" s="5"/>
      <c r="AF95" s="5"/>
      <c r="AG95" s="5"/>
      <c r="AH95" s="5"/>
    </row>
    <row r="96" spans="1:34" customFormat="1" ht="19.899999999999999" customHeight="1" x14ac:dyDescent="0.35">
      <c r="A96" s="5"/>
      <c r="B96" s="5"/>
      <c r="C96" s="5"/>
      <c r="D96" s="23"/>
      <c r="E96" s="23"/>
      <c r="F96" s="5"/>
      <c r="G96" s="40"/>
      <c r="H96" s="40"/>
      <c r="I96" s="5"/>
      <c r="J96" s="40"/>
      <c r="K96" s="40"/>
      <c r="M96" s="161"/>
      <c r="O96" s="161"/>
      <c r="P96" s="255"/>
      <c r="Q96" s="161"/>
      <c r="S96" s="146"/>
      <c r="U96" s="63"/>
      <c r="X96" s="5"/>
      <c r="Y96" s="23"/>
      <c r="Z96" s="23"/>
      <c r="AA96" s="5"/>
      <c r="AB96" s="5"/>
      <c r="AC96" s="5"/>
      <c r="AD96" s="5"/>
      <c r="AE96" s="5"/>
      <c r="AF96" s="5"/>
      <c r="AG96" s="5"/>
      <c r="AH96" s="5"/>
    </row>
    <row r="97" spans="1:34" customFormat="1" ht="19.899999999999999" customHeight="1" x14ac:dyDescent="0.35">
      <c r="A97" s="5"/>
      <c r="B97" s="5"/>
      <c r="C97" s="5"/>
      <c r="D97" s="23"/>
      <c r="E97" s="23"/>
      <c r="F97" s="5"/>
      <c r="G97" s="40"/>
      <c r="H97" s="40"/>
      <c r="I97" s="5"/>
      <c r="J97" s="40"/>
      <c r="K97" s="40"/>
      <c r="M97" s="161"/>
      <c r="O97" s="161"/>
      <c r="P97" s="255"/>
      <c r="Q97" s="161"/>
      <c r="S97" s="146"/>
      <c r="U97" s="63"/>
      <c r="X97" s="5"/>
      <c r="Y97" s="23"/>
      <c r="Z97" s="23"/>
      <c r="AA97" s="5"/>
      <c r="AB97" s="5"/>
      <c r="AC97" s="5"/>
      <c r="AD97" s="5"/>
      <c r="AE97" s="5"/>
      <c r="AF97" s="5"/>
      <c r="AG97" s="5"/>
      <c r="AH97" s="5"/>
    </row>
    <row r="98" spans="1:34" customFormat="1" ht="19.899999999999999" customHeight="1" x14ac:dyDescent="0.35">
      <c r="A98" s="5"/>
      <c r="B98" s="5"/>
      <c r="C98" s="5"/>
      <c r="D98" s="23"/>
      <c r="E98" s="23"/>
      <c r="F98" s="5"/>
      <c r="G98" s="40"/>
      <c r="H98" s="40"/>
      <c r="I98" s="5"/>
      <c r="J98" s="40"/>
      <c r="K98" s="40"/>
      <c r="M98" s="161"/>
      <c r="O98" s="161"/>
      <c r="P98" s="255"/>
      <c r="Q98" s="161"/>
      <c r="S98" s="146"/>
      <c r="U98" s="63"/>
      <c r="X98" s="5"/>
      <c r="Y98" s="23"/>
      <c r="Z98" s="23"/>
      <c r="AA98" s="5"/>
      <c r="AB98" s="5"/>
      <c r="AC98" s="5"/>
      <c r="AD98" s="5"/>
      <c r="AE98" s="5"/>
      <c r="AF98" s="5"/>
      <c r="AG98" s="5"/>
      <c r="AH98" s="5"/>
    </row>
    <row r="99" spans="1:34" customFormat="1" ht="19.899999999999999" customHeight="1" x14ac:dyDescent="0.35">
      <c r="A99" s="5"/>
      <c r="B99" s="5"/>
      <c r="C99" s="5"/>
      <c r="D99" s="23"/>
      <c r="E99" s="23"/>
      <c r="F99" s="5"/>
      <c r="G99" s="40"/>
      <c r="H99" s="40"/>
      <c r="I99" s="5"/>
      <c r="J99" s="40"/>
      <c r="K99" s="40"/>
      <c r="M99" s="161"/>
      <c r="O99" s="161"/>
      <c r="P99" s="255"/>
      <c r="Q99" s="161"/>
      <c r="S99" s="146"/>
      <c r="U99" s="63"/>
      <c r="X99" s="5"/>
      <c r="Y99" s="23"/>
      <c r="Z99" s="23"/>
      <c r="AA99" s="5"/>
      <c r="AB99" s="5"/>
      <c r="AC99" s="5"/>
      <c r="AD99" s="5"/>
      <c r="AE99" s="5"/>
      <c r="AF99" s="5"/>
      <c r="AG99" s="5"/>
      <c r="AH99" s="5"/>
    </row>
    <row r="100" spans="1:34" customFormat="1" ht="19.899999999999999" customHeight="1" x14ac:dyDescent="0.35">
      <c r="A100" s="5"/>
      <c r="B100" s="5"/>
      <c r="C100" s="5"/>
      <c r="D100" s="23"/>
      <c r="E100" s="23"/>
      <c r="F100" s="5"/>
      <c r="G100" s="40"/>
      <c r="H100" s="40"/>
      <c r="I100" s="5"/>
      <c r="J100" s="40"/>
      <c r="K100" s="40"/>
      <c r="M100" s="161"/>
      <c r="O100" s="161"/>
      <c r="P100" s="255"/>
      <c r="Q100" s="161"/>
      <c r="S100" s="146"/>
      <c r="U100" s="63"/>
      <c r="X100" s="5"/>
      <c r="Y100" s="23"/>
      <c r="Z100" s="23"/>
      <c r="AA100" s="5"/>
      <c r="AB100" s="5"/>
      <c r="AC100" s="5"/>
      <c r="AD100" s="5"/>
      <c r="AE100" s="5"/>
      <c r="AF100" s="5"/>
      <c r="AG100" s="5"/>
      <c r="AH100" s="5"/>
    </row>
    <row r="101" spans="1:34" customFormat="1" ht="19.899999999999999" customHeight="1" x14ac:dyDescent="0.35">
      <c r="A101" s="5"/>
      <c r="B101" s="5"/>
      <c r="C101" s="5"/>
      <c r="D101" s="23"/>
      <c r="E101" s="23"/>
      <c r="F101" s="5"/>
      <c r="G101" s="40"/>
      <c r="H101" s="40"/>
      <c r="I101" s="5"/>
      <c r="J101" s="40"/>
      <c r="K101" s="40"/>
      <c r="M101" s="161"/>
      <c r="O101" s="161"/>
      <c r="P101" s="255"/>
      <c r="Q101" s="161"/>
      <c r="S101" s="146"/>
      <c r="U101" s="63"/>
      <c r="X101" s="5"/>
      <c r="Y101" s="23"/>
      <c r="Z101" s="23"/>
      <c r="AA101" s="5"/>
      <c r="AB101" s="5"/>
      <c r="AC101" s="5"/>
      <c r="AD101" s="5"/>
      <c r="AE101" s="5"/>
      <c r="AF101" s="5"/>
      <c r="AG101" s="5"/>
      <c r="AH101" s="5"/>
    </row>
    <row r="102" spans="1:34" customFormat="1" ht="19.899999999999999" customHeight="1" x14ac:dyDescent="0.35">
      <c r="A102" s="5"/>
      <c r="B102" s="5"/>
      <c r="C102" s="5"/>
      <c r="D102" s="23"/>
      <c r="E102" s="23"/>
      <c r="F102" s="5"/>
      <c r="G102" s="40"/>
      <c r="H102" s="40"/>
      <c r="I102" s="5"/>
      <c r="J102" s="40"/>
      <c r="K102" s="40"/>
      <c r="M102" s="161"/>
      <c r="O102" s="161"/>
      <c r="P102" s="255"/>
      <c r="Q102" s="161"/>
      <c r="S102" s="146"/>
      <c r="U102" s="63"/>
      <c r="X102" s="5"/>
      <c r="Y102" s="23"/>
      <c r="Z102" s="23"/>
      <c r="AA102" s="5"/>
      <c r="AB102" s="5"/>
      <c r="AC102" s="5"/>
      <c r="AD102" s="5"/>
      <c r="AE102" s="5"/>
      <c r="AF102" s="5"/>
      <c r="AG102" s="5"/>
      <c r="AH102" s="5"/>
    </row>
    <row r="103" spans="1:34" customFormat="1" ht="19.899999999999999" customHeight="1" x14ac:dyDescent="0.35">
      <c r="A103" s="5"/>
      <c r="B103" s="5"/>
      <c r="C103" s="5"/>
      <c r="D103" s="23"/>
      <c r="E103" s="23"/>
      <c r="F103" s="5"/>
      <c r="G103" s="40"/>
      <c r="H103" s="40"/>
      <c r="I103" s="5"/>
      <c r="J103" s="40"/>
      <c r="K103" s="40"/>
      <c r="M103" s="161"/>
      <c r="O103" s="161"/>
      <c r="P103" s="255"/>
      <c r="Q103" s="161"/>
      <c r="S103" s="146"/>
      <c r="U103" s="63"/>
      <c r="X103" s="5"/>
      <c r="Y103" s="23"/>
      <c r="Z103" s="23"/>
      <c r="AA103" s="5"/>
      <c r="AB103" s="5"/>
      <c r="AC103" s="5"/>
      <c r="AD103" s="5"/>
      <c r="AE103" s="5"/>
      <c r="AF103" s="5"/>
      <c r="AG103" s="5"/>
      <c r="AH103" s="5"/>
    </row>
    <row r="104" spans="1:34" customFormat="1" ht="19.899999999999999" customHeight="1" x14ac:dyDescent="0.35">
      <c r="A104" s="5"/>
      <c r="B104" s="5"/>
      <c r="C104" s="5"/>
      <c r="D104" s="23"/>
      <c r="E104" s="23"/>
      <c r="F104" s="5"/>
      <c r="G104" s="40"/>
      <c r="H104" s="40"/>
      <c r="I104" s="5"/>
      <c r="J104" s="40"/>
      <c r="K104" s="40"/>
      <c r="M104" s="161"/>
      <c r="O104" s="161"/>
      <c r="P104" s="255"/>
      <c r="Q104" s="161"/>
      <c r="S104" s="146"/>
      <c r="U104" s="63"/>
      <c r="X104" s="5"/>
      <c r="Y104" s="23"/>
      <c r="Z104" s="23"/>
      <c r="AA104" s="5"/>
      <c r="AB104" s="5"/>
      <c r="AC104" s="5"/>
      <c r="AD104" s="5"/>
      <c r="AE104" s="5"/>
      <c r="AF104" s="5"/>
      <c r="AG104" s="5"/>
      <c r="AH104" s="5"/>
    </row>
    <row r="105" spans="1:34" customFormat="1" ht="19.899999999999999" customHeight="1" x14ac:dyDescent="0.35">
      <c r="A105" s="5"/>
      <c r="B105" s="5"/>
      <c r="C105" s="5"/>
      <c r="D105" s="23"/>
      <c r="E105" s="23"/>
      <c r="F105" s="5"/>
      <c r="G105" s="40"/>
      <c r="H105" s="40"/>
      <c r="I105" s="5"/>
      <c r="J105" s="40"/>
      <c r="K105" s="40"/>
      <c r="M105" s="161"/>
      <c r="O105" s="161"/>
      <c r="P105" s="255"/>
      <c r="Q105" s="161"/>
      <c r="S105" s="146"/>
      <c r="U105" s="63"/>
      <c r="X105" s="5"/>
      <c r="Y105" s="23"/>
      <c r="Z105" s="23"/>
      <c r="AA105" s="5"/>
      <c r="AB105" s="5"/>
      <c r="AC105" s="5"/>
      <c r="AD105" s="5"/>
      <c r="AE105" s="5"/>
      <c r="AF105" s="5"/>
      <c r="AG105" s="5"/>
      <c r="AH105" s="5"/>
    </row>
    <row r="106" spans="1:34" customFormat="1" ht="19.899999999999999" customHeight="1" x14ac:dyDescent="0.35">
      <c r="A106" s="5"/>
      <c r="B106" s="5"/>
      <c r="C106" s="5"/>
      <c r="D106" s="23"/>
      <c r="E106" s="23"/>
      <c r="F106" s="5"/>
      <c r="G106" s="40"/>
      <c r="H106" s="40"/>
      <c r="I106" s="5"/>
      <c r="J106" s="40"/>
      <c r="K106" s="40"/>
      <c r="M106" s="161"/>
      <c r="O106" s="161"/>
      <c r="P106" s="255"/>
      <c r="Q106" s="161"/>
      <c r="S106" s="146"/>
      <c r="U106" s="63"/>
      <c r="X106" s="5"/>
      <c r="Y106" s="23"/>
      <c r="Z106" s="23"/>
      <c r="AA106" s="5"/>
      <c r="AB106" s="5"/>
      <c r="AC106" s="5"/>
      <c r="AD106" s="5"/>
      <c r="AE106" s="5"/>
      <c r="AF106" s="5"/>
      <c r="AG106" s="5"/>
      <c r="AH106" s="5"/>
    </row>
    <row r="107" spans="1:34" customFormat="1" ht="19.899999999999999" customHeight="1" x14ac:dyDescent="0.35">
      <c r="A107" s="5"/>
      <c r="B107" s="5"/>
      <c r="C107" s="5"/>
      <c r="D107" s="23"/>
      <c r="E107" s="23"/>
      <c r="F107" s="5"/>
      <c r="G107" s="40"/>
      <c r="H107" s="40"/>
      <c r="I107" s="5"/>
      <c r="J107" s="40"/>
      <c r="K107" s="40"/>
      <c r="M107" s="161"/>
      <c r="O107" s="161"/>
      <c r="P107" s="255"/>
      <c r="Q107" s="161"/>
      <c r="S107" s="146"/>
      <c r="U107" s="63"/>
      <c r="X107" s="5"/>
      <c r="Y107" s="23"/>
      <c r="Z107" s="23"/>
      <c r="AA107" s="5"/>
      <c r="AB107" s="5"/>
      <c r="AC107" s="5"/>
      <c r="AD107" s="5"/>
      <c r="AE107" s="5"/>
      <c r="AF107" s="5"/>
      <c r="AG107" s="5"/>
      <c r="AH107" s="5"/>
    </row>
    <row r="108" spans="1:34" customFormat="1" ht="19.899999999999999" customHeight="1" x14ac:dyDescent="0.35">
      <c r="A108" s="5"/>
      <c r="B108" s="5"/>
      <c r="C108" s="5"/>
      <c r="D108" s="23"/>
      <c r="E108" s="23"/>
      <c r="F108" s="5"/>
      <c r="G108" s="40"/>
      <c r="H108" s="40"/>
      <c r="I108" s="5"/>
      <c r="J108" s="40"/>
      <c r="K108" s="40"/>
      <c r="M108" s="161"/>
      <c r="O108" s="161"/>
      <c r="P108" s="255"/>
      <c r="Q108" s="161"/>
      <c r="S108" s="146"/>
      <c r="U108" s="63"/>
      <c r="X108" s="5"/>
      <c r="Y108" s="23"/>
      <c r="Z108" s="23"/>
      <c r="AA108" s="5"/>
      <c r="AB108" s="5"/>
      <c r="AC108" s="5"/>
      <c r="AD108" s="5"/>
      <c r="AE108" s="5"/>
      <c r="AF108" s="5"/>
      <c r="AG108" s="5"/>
      <c r="AH108" s="5"/>
    </row>
    <row r="109" spans="1:34" customFormat="1" ht="19.899999999999999" customHeight="1" x14ac:dyDescent="0.35">
      <c r="A109" s="5"/>
      <c r="B109" s="5"/>
      <c r="C109" s="5"/>
      <c r="D109" s="23"/>
      <c r="E109" s="23"/>
      <c r="F109" s="5"/>
      <c r="G109" s="40"/>
      <c r="H109" s="40"/>
      <c r="I109" s="5"/>
      <c r="J109" s="40"/>
      <c r="K109" s="40"/>
      <c r="M109" s="161"/>
      <c r="O109" s="161"/>
      <c r="P109" s="255"/>
      <c r="Q109" s="161"/>
      <c r="S109" s="146"/>
      <c r="U109" s="63"/>
      <c r="X109" s="5"/>
      <c r="Y109" s="23"/>
      <c r="Z109" s="23"/>
      <c r="AA109" s="5"/>
      <c r="AB109" s="5"/>
      <c r="AC109" s="5"/>
      <c r="AD109" s="5"/>
      <c r="AE109" s="5"/>
      <c r="AF109" s="5"/>
      <c r="AG109" s="5"/>
      <c r="AH109" s="5"/>
    </row>
    <row r="110" spans="1:34" customFormat="1" ht="19.899999999999999" customHeight="1" x14ac:dyDescent="0.35">
      <c r="A110" s="5"/>
      <c r="B110" s="5"/>
      <c r="C110" s="5"/>
      <c r="D110" s="23"/>
      <c r="E110" s="23"/>
      <c r="F110" s="5"/>
      <c r="G110" s="40"/>
      <c r="H110" s="40"/>
      <c r="I110" s="5"/>
      <c r="J110" s="40"/>
      <c r="K110" s="40"/>
      <c r="M110" s="161"/>
      <c r="O110" s="161"/>
      <c r="P110" s="255"/>
      <c r="Q110" s="161"/>
      <c r="S110" s="146"/>
      <c r="U110" s="63"/>
      <c r="X110" s="5"/>
      <c r="Y110" s="23"/>
      <c r="Z110" s="23"/>
      <c r="AA110" s="5"/>
      <c r="AB110" s="5"/>
      <c r="AC110" s="5"/>
      <c r="AD110" s="5"/>
      <c r="AE110" s="5"/>
      <c r="AF110" s="5"/>
      <c r="AG110" s="5"/>
      <c r="AH110" s="5"/>
    </row>
    <row r="111" spans="1:34" customFormat="1" ht="19.899999999999999" customHeight="1" x14ac:dyDescent="0.35">
      <c r="A111" s="5"/>
      <c r="B111" s="5"/>
      <c r="C111" s="5"/>
      <c r="D111" s="23"/>
      <c r="E111" s="23"/>
      <c r="F111" s="5"/>
      <c r="G111" s="40"/>
      <c r="H111" s="40"/>
      <c r="I111" s="5"/>
      <c r="J111" s="40"/>
      <c r="K111" s="40"/>
      <c r="M111" s="161"/>
      <c r="O111" s="161"/>
      <c r="P111" s="255"/>
      <c r="Q111" s="161"/>
      <c r="S111" s="146"/>
      <c r="U111" s="63"/>
      <c r="X111" s="5"/>
      <c r="Y111" s="23"/>
      <c r="Z111" s="23"/>
      <c r="AA111" s="5"/>
      <c r="AB111" s="5"/>
      <c r="AC111" s="5"/>
      <c r="AD111" s="5"/>
      <c r="AE111" s="5"/>
      <c r="AF111" s="5"/>
      <c r="AG111" s="5"/>
      <c r="AH111" s="5"/>
    </row>
    <row r="112" spans="1:34" customFormat="1" ht="19.899999999999999" customHeight="1" x14ac:dyDescent="0.35">
      <c r="A112" s="5"/>
      <c r="B112" s="5"/>
      <c r="C112" s="5"/>
      <c r="D112" s="23"/>
      <c r="E112" s="23"/>
      <c r="F112" s="5"/>
      <c r="G112" s="40"/>
      <c r="H112" s="40"/>
      <c r="I112" s="5"/>
      <c r="J112" s="40"/>
      <c r="K112" s="40"/>
      <c r="M112" s="161"/>
      <c r="O112" s="161"/>
      <c r="P112" s="255"/>
      <c r="Q112" s="161"/>
      <c r="S112" s="146"/>
      <c r="U112" s="63"/>
      <c r="X112" s="5"/>
      <c r="Y112" s="23"/>
      <c r="Z112" s="23"/>
      <c r="AA112" s="5"/>
      <c r="AB112" s="5"/>
      <c r="AC112" s="5"/>
      <c r="AD112" s="5"/>
      <c r="AE112" s="5"/>
      <c r="AF112" s="5"/>
      <c r="AG112" s="5"/>
      <c r="AH112" s="5"/>
    </row>
    <row r="113" spans="1:34" customFormat="1" ht="19.899999999999999" customHeight="1" x14ac:dyDescent="0.35">
      <c r="A113" s="5"/>
      <c r="B113" s="5"/>
      <c r="C113" s="5"/>
      <c r="D113" s="23"/>
      <c r="E113" s="23"/>
      <c r="F113" s="5"/>
      <c r="G113" s="40"/>
      <c r="H113" s="40"/>
      <c r="I113" s="5"/>
      <c r="J113" s="40"/>
      <c r="K113" s="40"/>
      <c r="M113" s="161"/>
      <c r="O113" s="161"/>
      <c r="P113" s="255"/>
      <c r="Q113" s="161"/>
      <c r="S113" s="146"/>
      <c r="U113" s="63"/>
      <c r="X113" s="5"/>
      <c r="Y113" s="23"/>
      <c r="Z113" s="23"/>
      <c r="AA113" s="5"/>
      <c r="AB113" s="5"/>
      <c r="AC113" s="5"/>
      <c r="AD113" s="5"/>
      <c r="AE113" s="5"/>
      <c r="AF113" s="5"/>
      <c r="AG113" s="5"/>
      <c r="AH113" s="5"/>
    </row>
    <row r="114" spans="1:34" customFormat="1" ht="19.899999999999999" customHeight="1" x14ac:dyDescent="0.35">
      <c r="A114" s="5"/>
      <c r="B114" s="5"/>
      <c r="C114" s="5"/>
      <c r="D114" s="23"/>
      <c r="E114" s="23"/>
      <c r="F114" s="5"/>
      <c r="G114" s="40"/>
      <c r="H114" s="40"/>
      <c r="I114" s="5"/>
      <c r="J114" s="40"/>
      <c r="K114" s="40"/>
      <c r="M114" s="161"/>
      <c r="O114" s="161"/>
      <c r="P114" s="255"/>
      <c r="Q114" s="161"/>
      <c r="S114" s="146"/>
      <c r="U114" s="63"/>
      <c r="X114" s="5"/>
      <c r="Y114" s="23"/>
      <c r="Z114" s="23"/>
      <c r="AA114" s="5"/>
      <c r="AB114" s="5"/>
      <c r="AC114" s="5"/>
      <c r="AD114" s="5"/>
      <c r="AE114" s="5"/>
      <c r="AF114" s="5"/>
      <c r="AG114" s="5"/>
      <c r="AH114" s="5"/>
    </row>
    <row r="115" spans="1:34" customFormat="1" ht="19.899999999999999" customHeight="1" x14ac:dyDescent="0.35">
      <c r="A115" s="5"/>
      <c r="B115" s="5"/>
      <c r="C115" s="5"/>
      <c r="D115" s="23"/>
      <c r="E115" s="23"/>
      <c r="F115" s="5"/>
      <c r="G115" s="40"/>
      <c r="H115" s="40"/>
      <c r="I115" s="5"/>
      <c r="J115" s="40"/>
      <c r="K115" s="40"/>
      <c r="M115" s="161"/>
      <c r="O115" s="161"/>
      <c r="P115" s="255"/>
      <c r="Q115" s="161"/>
      <c r="S115" s="146"/>
      <c r="U115" s="63"/>
      <c r="X115" s="5"/>
      <c r="Y115" s="23"/>
      <c r="Z115" s="23"/>
      <c r="AA115" s="5"/>
      <c r="AB115" s="5"/>
      <c r="AC115" s="5"/>
      <c r="AD115" s="5"/>
      <c r="AE115" s="5"/>
      <c r="AF115" s="5"/>
      <c r="AG115" s="5"/>
      <c r="AH115" s="5"/>
    </row>
    <row r="116" spans="1:34" customFormat="1" ht="19.899999999999999" customHeight="1" x14ac:dyDescent="0.35">
      <c r="A116" s="5"/>
      <c r="B116" s="5"/>
      <c r="C116" s="5"/>
      <c r="D116" s="23"/>
      <c r="E116" s="23"/>
      <c r="F116" s="5"/>
      <c r="G116" s="40"/>
      <c r="H116" s="40"/>
      <c r="I116" s="5"/>
      <c r="J116" s="40"/>
      <c r="K116" s="40"/>
      <c r="M116" s="161"/>
      <c r="O116" s="161"/>
      <c r="P116" s="255"/>
      <c r="Q116" s="161"/>
      <c r="S116" s="146"/>
      <c r="U116" s="63"/>
      <c r="X116" s="5"/>
      <c r="Y116" s="23"/>
      <c r="Z116" s="23"/>
      <c r="AA116" s="5"/>
      <c r="AB116" s="5"/>
      <c r="AC116" s="5"/>
      <c r="AD116" s="5"/>
      <c r="AE116" s="5"/>
      <c r="AF116" s="5"/>
      <c r="AG116" s="5"/>
      <c r="AH116" s="5"/>
    </row>
    <row r="117" spans="1:34" customFormat="1" ht="19.899999999999999" customHeight="1" x14ac:dyDescent="0.35">
      <c r="A117" s="5"/>
      <c r="B117" s="5"/>
      <c r="C117" s="5"/>
      <c r="D117" s="23"/>
      <c r="E117" s="23"/>
      <c r="F117" s="5"/>
      <c r="G117" s="40"/>
      <c r="H117" s="40"/>
      <c r="I117" s="5"/>
      <c r="J117" s="40"/>
      <c r="K117" s="40"/>
      <c r="M117" s="161"/>
      <c r="O117" s="161"/>
      <c r="P117" s="255"/>
      <c r="Q117" s="161"/>
      <c r="S117" s="146"/>
      <c r="U117" s="63"/>
      <c r="X117" s="5"/>
      <c r="Y117" s="23"/>
      <c r="Z117" s="23"/>
      <c r="AA117" s="5"/>
      <c r="AB117" s="5"/>
      <c r="AC117" s="5"/>
      <c r="AD117" s="5"/>
      <c r="AE117" s="5"/>
      <c r="AF117" s="5"/>
      <c r="AG117" s="5"/>
      <c r="AH117" s="5"/>
    </row>
    <row r="118" spans="1:34" customFormat="1" ht="19.899999999999999" customHeight="1" x14ac:dyDescent="0.35">
      <c r="A118" s="5"/>
      <c r="B118" s="5"/>
      <c r="C118" s="5"/>
      <c r="D118" s="23"/>
      <c r="E118" s="23"/>
      <c r="F118" s="5"/>
      <c r="G118" s="40"/>
      <c r="H118" s="40"/>
      <c r="I118" s="5"/>
      <c r="J118" s="40"/>
      <c r="K118" s="40"/>
      <c r="M118" s="161"/>
      <c r="O118" s="161"/>
      <c r="P118" s="255"/>
      <c r="Q118" s="161"/>
      <c r="S118" s="146"/>
      <c r="U118" s="63"/>
      <c r="X118" s="5"/>
      <c r="Y118" s="23"/>
      <c r="Z118" s="23"/>
      <c r="AA118" s="5"/>
      <c r="AB118" s="5"/>
      <c r="AC118" s="5"/>
      <c r="AD118" s="5"/>
      <c r="AE118" s="5"/>
      <c r="AF118" s="5"/>
      <c r="AG118" s="5"/>
      <c r="AH118" s="5"/>
    </row>
    <row r="119" spans="1:34" customFormat="1" ht="19.899999999999999" customHeight="1" x14ac:dyDescent="0.35">
      <c r="A119" s="5"/>
      <c r="B119" s="5"/>
      <c r="C119" s="5"/>
      <c r="D119" s="23"/>
      <c r="E119" s="23"/>
      <c r="F119" s="5"/>
      <c r="G119" s="40"/>
      <c r="H119" s="40"/>
      <c r="I119" s="5"/>
      <c r="J119" s="40"/>
      <c r="K119" s="40"/>
      <c r="M119" s="161"/>
      <c r="O119" s="161"/>
      <c r="P119" s="255"/>
      <c r="Q119" s="161"/>
      <c r="S119" s="146"/>
      <c r="U119" s="63"/>
      <c r="X119" s="5"/>
      <c r="Y119" s="23"/>
      <c r="Z119" s="23"/>
      <c r="AA119" s="5"/>
      <c r="AB119" s="5"/>
      <c r="AC119" s="5"/>
      <c r="AD119" s="5"/>
      <c r="AE119" s="5"/>
      <c r="AF119" s="5"/>
      <c r="AG119" s="5"/>
      <c r="AH119" s="5"/>
    </row>
    <row r="120" spans="1:34" customFormat="1" ht="19.899999999999999" customHeight="1" x14ac:dyDescent="0.35">
      <c r="A120" s="5"/>
      <c r="B120" s="5"/>
      <c r="C120" s="5"/>
      <c r="D120" s="23"/>
      <c r="E120" s="23"/>
      <c r="F120" s="5"/>
      <c r="G120" s="40"/>
      <c r="H120" s="40"/>
      <c r="I120" s="5"/>
      <c r="J120" s="40"/>
      <c r="K120" s="40"/>
      <c r="M120" s="161"/>
      <c r="O120" s="161"/>
      <c r="P120" s="255"/>
      <c r="Q120" s="161"/>
      <c r="S120" s="146"/>
      <c r="U120" s="63"/>
      <c r="X120" s="5"/>
      <c r="Y120" s="23"/>
      <c r="Z120" s="23"/>
      <c r="AA120" s="5"/>
      <c r="AB120" s="5"/>
      <c r="AC120" s="5"/>
      <c r="AD120" s="5"/>
      <c r="AE120" s="5"/>
      <c r="AF120" s="5"/>
      <c r="AG120" s="5"/>
      <c r="AH120" s="5"/>
    </row>
    <row r="121" spans="1:34" customFormat="1" ht="19.899999999999999" customHeight="1" x14ac:dyDescent="0.35">
      <c r="A121" s="5"/>
      <c r="B121" s="5"/>
      <c r="C121" s="5"/>
      <c r="D121" s="23"/>
      <c r="E121" s="23"/>
      <c r="F121" s="5"/>
      <c r="G121" s="40"/>
      <c r="H121" s="40"/>
      <c r="I121" s="5"/>
      <c r="J121" s="40"/>
      <c r="K121" s="40"/>
      <c r="M121" s="161"/>
      <c r="O121" s="161"/>
      <c r="P121" s="255"/>
      <c r="Q121" s="161"/>
      <c r="S121" s="146"/>
      <c r="U121" s="63"/>
      <c r="X121" s="5"/>
      <c r="Y121" s="23"/>
      <c r="Z121" s="23"/>
      <c r="AA121" s="5"/>
      <c r="AB121" s="5"/>
      <c r="AC121" s="5"/>
      <c r="AD121" s="5"/>
      <c r="AE121" s="5"/>
      <c r="AF121" s="5"/>
      <c r="AG121" s="5"/>
      <c r="AH121" s="5"/>
    </row>
    <row r="122" spans="1:34" customFormat="1" ht="19.899999999999999" customHeight="1" x14ac:dyDescent="0.35">
      <c r="A122" s="5"/>
      <c r="B122" s="5"/>
      <c r="C122" s="5"/>
      <c r="D122" s="23"/>
      <c r="E122" s="23"/>
      <c r="F122" s="5"/>
      <c r="G122" s="40"/>
      <c r="H122" s="40"/>
      <c r="I122" s="5"/>
      <c r="J122" s="40"/>
      <c r="K122" s="40"/>
      <c r="M122" s="161"/>
      <c r="O122" s="161"/>
      <c r="P122" s="255"/>
      <c r="Q122" s="161"/>
      <c r="S122" s="146"/>
      <c r="U122" s="63"/>
      <c r="X122" s="5"/>
      <c r="Y122" s="23"/>
      <c r="Z122" s="23"/>
      <c r="AA122" s="5"/>
      <c r="AB122" s="5"/>
      <c r="AC122" s="5"/>
      <c r="AD122" s="5"/>
      <c r="AE122" s="5"/>
      <c r="AF122" s="5"/>
      <c r="AG122" s="5"/>
      <c r="AH122" s="5"/>
    </row>
    <row r="123" spans="1:34" customFormat="1" ht="19.899999999999999" customHeight="1" x14ac:dyDescent="0.35">
      <c r="A123" s="5"/>
      <c r="B123" s="5"/>
      <c r="C123" s="5"/>
      <c r="D123" s="23"/>
      <c r="E123" s="23"/>
      <c r="F123" s="5"/>
      <c r="G123" s="40"/>
      <c r="H123" s="40"/>
      <c r="I123" s="5"/>
      <c r="J123" s="40"/>
      <c r="K123" s="40"/>
      <c r="M123" s="161"/>
      <c r="O123" s="161"/>
      <c r="P123" s="255"/>
      <c r="Q123" s="161"/>
      <c r="S123" s="146"/>
      <c r="U123" s="63"/>
      <c r="X123" s="5"/>
      <c r="Y123" s="23"/>
      <c r="Z123" s="23"/>
      <c r="AA123" s="5"/>
      <c r="AB123" s="5"/>
      <c r="AC123" s="5"/>
      <c r="AD123" s="5"/>
      <c r="AE123" s="5"/>
      <c r="AF123" s="5"/>
      <c r="AG123" s="5"/>
      <c r="AH123" s="5"/>
    </row>
    <row r="124" spans="1:34" customFormat="1" ht="19.899999999999999" customHeight="1" x14ac:dyDescent="0.35">
      <c r="A124" s="5"/>
      <c r="B124" s="5"/>
      <c r="C124" s="5"/>
      <c r="D124" s="23"/>
      <c r="E124" s="23"/>
      <c r="F124" s="5"/>
      <c r="G124" s="40"/>
      <c r="H124" s="40"/>
      <c r="I124" s="5"/>
      <c r="J124" s="40"/>
      <c r="K124" s="40"/>
      <c r="M124" s="161"/>
      <c r="O124" s="161"/>
      <c r="P124" s="255"/>
      <c r="Q124" s="161"/>
      <c r="S124" s="146"/>
      <c r="U124" s="63"/>
      <c r="X124" s="5"/>
      <c r="Y124" s="23"/>
      <c r="Z124" s="23"/>
      <c r="AA124" s="5"/>
      <c r="AB124" s="5"/>
      <c r="AC124" s="5"/>
      <c r="AD124" s="5"/>
      <c r="AE124" s="5"/>
      <c r="AF124" s="5"/>
      <c r="AG124" s="5"/>
      <c r="AH124" s="5"/>
    </row>
    <row r="125" spans="1:34" customFormat="1" ht="19.899999999999999" customHeight="1" x14ac:dyDescent="0.35">
      <c r="A125" s="5"/>
      <c r="B125" s="5"/>
      <c r="C125" s="5"/>
      <c r="D125" s="23"/>
      <c r="E125" s="23"/>
      <c r="F125" s="5"/>
      <c r="G125" s="40"/>
      <c r="H125" s="40"/>
      <c r="I125" s="5"/>
      <c r="J125" s="40"/>
      <c r="K125" s="40"/>
      <c r="M125" s="161"/>
      <c r="O125" s="161"/>
      <c r="P125" s="255"/>
      <c r="Q125" s="161"/>
      <c r="S125" s="146"/>
      <c r="U125" s="63"/>
      <c r="X125" s="5"/>
      <c r="Y125" s="23"/>
      <c r="Z125" s="23"/>
      <c r="AA125" s="5"/>
      <c r="AB125" s="5"/>
      <c r="AC125" s="5"/>
      <c r="AD125" s="5"/>
      <c r="AE125" s="5"/>
      <c r="AF125" s="5"/>
      <c r="AG125" s="5"/>
      <c r="AH125" s="5"/>
    </row>
    <row r="126" spans="1:34" customFormat="1" ht="19.899999999999999" customHeight="1" x14ac:dyDescent="0.35">
      <c r="A126" s="5"/>
      <c r="B126" s="5"/>
      <c r="C126" s="5"/>
      <c r="D126" s="23"/>
      <c r="E126" s="23"/>
      <c r="F126" s="5"/>
      <c r="G126" s="40"/>
      <c r="H126" s="40"/>
      <c r="I126" s="5"/>
      <c r="J126" s="40"/>
      <c r="K126" s="40"/>
      <c r="M126" s="161"/>
      <c r="O126" s="161"/>
      <c r="P126" s="255"/>
      <c r="Q126" s="161"/>
      <c r="S126" s="146"/>
      <c r="U126" s="63"/>
      <c r="X126" s="5"/>
      <c r="Y126" s="23"/>
      <c r="Z126" s="23"/>
      <c r="AA126" s="5"/>
      <c r="AB126" s="5"/>
      <c r="AC126" s="5"/>
      <c r="AD126" s="5"/>
      <c r="AE126" s="5"/>
      <c r="AF126" s="5"/>
      <c r="AG126" s="5"/>
      <c r="AH126" s="5"/>
    </row>
    <row r="127" spans="1:34" customFormat="1" ht="19.899999999999999" customHeight="1" x14ac:dyDescent="0.35">
      <c r="A127" s="5"/>
      <c r="B127" s="5"/>
      <c r="C127" s="5"/>
      <c r="D127" s="23"/>
      <c r="E127" s="23"/>
      <c r="F127" s="5"/>
      <c r="G127" s="40"/>
      <c r="H127" s="40"/>
      <c r="I127" s="5"/>
      <c r="J127" s="40"/>
      <c r="K127" s="40"/>
      <c r="M127" s="161"/>
      <c r="O127" s="161"/>
      <c r="P127" s="255"/>
      <c r="Q127" s="161"/>
      <c r="S127" s="146"/>
      <c r="U127" s="63"/>
      <c r="X127" s="5"/>
      <c r="Y127" s="23"/>
      <c r="Z127" s="23"/>
      <c r="AA127" s="5"/>
      <c r="AB127" s="5"/>
      <c r="AC127" s="5"/>
      <c r="AD127" s="5"/>
      <c r="AE127" s="5"/>
      <c r="AF127" s="5"/>
      <c r="AG127" s="5"/>
      <c r="AH127" s="5"/>
    </row>
    <row r="128" spans="1:34" customFormat="1" ht="19.899999999999999" customHeight="1" x14ac:dyDescent="0.35">
      <c r="A128" s="5"/>
      <c r="B128" s="5"/>
      <c r="C128" s="5"/>
      <c r="D128" s="23"/>
      <c r="E128" s="23"/>
      <c r="F128" s="5"/>
      <c r="G128" s="40"/>
      <c r="H128" s="40"/>
      <c r="I128" s="5"/>
      <c r="J128" s="40"/>
      <c r="K128" s="40"/>
      <c r="M128" s="161"/>
      <c r="O128" s="161"/>
      <c r="P128" s="255"/>
      <c r="Q128" s="161"/>
      <c r="S128" s="146"/>
      <c r="U128" s="63"/>
      <c r="X128" s="5"/>
      <c r="Y128" s="23"/>
      <c r="Z128" s="23"/>
      <c r="AA128" s="5"/>
      <c r="AB128" s="5"/>
      <c r="AC128" s="5"/>
      <c r="AD128" s="5"/>
      <c r="AE128" s="5"/>
      <c r="AF128" s="5"/>
      <c r="AG128" s="5"/>
      <c r="AH128" s="5"/>
    </row>
    <row r="129" spans="1:34" customFormat="1" ht="19.899999999999999" customHeight="1" x14ac:dyDescent="0.35">
      <c r="A129" s="5"/>
      <c r="B129" s="5"/>
      <c r="C129" s="5"/>
      <c r="D129" s="23"/>
      <c r="E129" s="23"/>
      <c r="F129" s="5"/>
      <c r="G129" s="40"/>
      <c r="H129" s="40"/>
      <c r="I129" s="5"/>
      <c r="J129" s="40"/>
      <c r="K129" s="40"/>
      <c r="M129" s="161"/>
      <c r="O129" s="161"/>
      <c r="P129" s="255"/>
      <c r="Q129" s="161"/>
      <c r="S129" s="146"/>
      <c r="U129" s="63"/>
      <c r="X129" s="5"/>
      <c r="Y129" s="23"/>
      <c r="Z129" s="23"/>
      <c r="AA129" s="5"/>
      <c r="AB129" s="5"/>
      <c r="AC129" s="5"/>
      <c r="AD129" s="5"/>
      <c r="AE129" s="5"/>
      <c r="AF129" s="5"/>
      <c r="AG129" s="5"/>
      <c r="AH129" s="5"/>
    </row>
    <row r="130" spans="1:34" customFormat="1" ht="19.899999999999999" customHeight="1" x14ac:dyDescent="0.35">
      <c r="A130" s="5"/>
      <c r="B130" s="5"/>
      <c r="C130" s="5"/>
      <c r="D130" s="23"/>
      <c r="E130" s="23"/>
      <c r="F130" s="5"/>
      <c r="G130" s="40"/>
      <c r="H130" s="40"/>
      <c r="I130" s="5"/>
      <c r="J130" s="40"/>
      <c r="K130" s="40"/>
      <c r="M130" s="161"/>
      <c r="O130" s="161"/>
      <c r="P130" s="255"/>
      <c r="Q130" s="161"/>
      <c r="S130" s="146"/>
      <c r="U130" s="63"/>
      <c r="X130" s="5"/>
      <c r="Y130" s="23"/>
      <c r="Z130" s="23"/>
      <c r="AA130" s="5"/>
      <c r="AB130" s="5"/>
      <c r="AC130" s="5"/>
      <c r="AD130" s="5"/>
      <c r="AE130" s="5"/>
      <c r="AF130" s="5"/>
      <c r="AG130" s="5"/>
      <c r="AH130" s="5"/>
    </row>
    <row r="131" spans="1:34" customFormat="1" ht="19.899999999999999" customHeight="1" x14ac:dyDescent="0.35">
      <c r="A131" s="5"/>
      <c r="B131" s="5"/>
      <c r="C131" s="5"/>
      <c r="D131" s="23"/>
      <c r="E131" s="23"/>
      <c r="F131" s="5"/>
      <c r="G131" s="40"/>
      <c r="H131" s="40"/>
      <c r="I131" s="5"/>
      <c r="J131" s="40"/>
      <c r="K131" s="40"/>
      <c r="M131" s="161"/>
      <c r="O131" s="161"/>
      <c r="P131" s="255"/>
      <c r="Q131" s="161"/>
      <c r="S131" s="146"/>
      <c r="U131" s="63"/>
      <c r="X131" s="5"/>
      <c r="Y131" s="23"/>
      <c r="Z131" s="23"/>
      <c r="AA131" s="5"/>
      <c r="AB131" s="5"/>
      <c r="AC131" s="5"/>
      <c r="AD131" s="5"/>
      <c r="AE131" s="5"/>
      <c r="AF131" s="5"/>
      <c r="AG131" s="5"/>
      <c r="AH131" s="5"/>
    </row>
    <row r="132" spans="1:34" customFormat="1" ht="19.899999999999999" customHeight="1" x14ac:dyDescent="0.35">
      <c r="A132" s="5"/>
      <c r="B132" s="5"/>
      <c r="C132" s="5"/>
      <c r="D132" s="23"/>
      <c r="E132" s="23"/>
      <c r="F132" s="5"/>
      <c r="G132" s="40"/>
      <c r="H132" s="40"/>
      <c r="I132" s="5"/>
      <c r="J132" s="40"/>
      <c r="K132" s="40"/>
      <c r="M132" s="161"/>
      <c r="O132" s="161"/>
      <c r="P132" s="255"/>
      <c r="Q132" s="161"/>
      <c r="S132" s="146"/>
      <c r="U132" s="63"/>
      <c r="X132" s="5"/>
      <c r="Y132" s="23"/>
      <c r="Z132" s="23"/>
      <c r="AA132" s="5"/>
      <c r="AB132" s="5"/>
      <c r="AC132" s="5"/>
      <c r="AD132" s="5"/>
      <c r="AE132" s="5"/>
      <c r="AF132" s="5"/>
      <c r="AG132" s="5"/>
      <c r="AH132" s="5"/>
    </row>
    <row r="133" spans="1:34" customFormat="1" ht="19.899999999999999" customHeight="1" x14ac:dyDescent="0.35">
      <c r="A133" s="5"/>
      <c r="B133" s="5"/>
      <c r="C133" s="5"/>
      <c r="D133" s="23"/>
      <c r="E133" s="23"/>
      <c r="F133" s="5"/>
      <c r="G133" s="40"/>
      <c r="H133" s="40"/>
      <c r="I133" s="5"/>
      <c r="J133" s="40"/>
      <c r="K133" s="40"/>
      <c r="M133" s="161"/>
      <c r="O133" s="161"/>
      <c r="P133" s="255"/>
      <c r="Q133" s="161"/>
      <c r="S133" s="146"/>
      <c r="U133" s="63"/>
      <c r="X133" s="5"/>
      <c r="Y133" s="23"/>
      <c r="Z133" s="23"/>
      <c r="AA133" s="5"/>
      <c r="AB133" s="5"/>
      <c r="AC133" s="5"/>
      <c r="AD133" s="5"/>
      <c r="AE133" s="5"/>
      <c r="AF133" s="5"/>
      <c r="AG133" s="5"/>
      <c r="AH133" s="5"/>
    </row>
    <row r="134" spans="1:34" customFormat="1" ht="19.899999999999999" customHeight="1" x14ac:dyDescent="0.35">
      <c r="A134" s="5"/>
      <c r="B134" s="5"/>
      <c r="C134" s="5"/>
      <c r="D134" s="23"/>
      <c r="E134" s="23"/>
      <c r="F134" s="5"/>
      <c r="G134" s="40"/>
      <c r="H134" s="40"/>
      <c r="I134" s="5"/>
      <c r="J134" s="40"/>
      <c r="K134" s="40"/>
      <c r="M134" s="161"/>
      <c r="O134" s="161"/>
      <c r="P134" s="255"/>
      <c r="Q134" s="161"/>
      <c r="S134" s="146"/>
      <c r="U134" s="63"/>
      <c r="X134" s="5"/>
      <c r="Y134" s="23"/>
      <c r="Z134" s="23"/>
      <c r="AA134" s="5"/>
      <c r="AB134" s="5"/>
      <c r="AC134" s="5"/>
      <c r="AD134" s="5"/>
      <c r="AE134" s="5"/>
      <c r="AF134" s="5"/>
      <c r="AG134" s="5"/>
      <c r="AH134" s="5"/>
    </row>
    <row r="135" spans="1:34" customFormat="1" ht="19.899999999999999" customHeight="1" x14ac:dyDescent="0.35">
      <c r="A135" s="5"/>
      <c r="B135" s="5"/>
      <c r="C135" s="5"/>
      <c r="D135" s="23"/>
      <c r="E135" s="23"/>
      <c r="F135" s="5"/>
      <c r="G135" s="40"/>
      <c r="H135" s="40"/>
      <c r="I135" s="5"/>
      <c r="J135" s="40"/>
      <c r="K135" s="40"/>
      <c r="M135" s="161"/>
      <c r="O135" s="161"/>
      <c r="P135" s="255"/>
      <c r="Q135" s="161"/>
      <c r="S135" s="146"/>
      <c r="U135" s="63"/>
      <c r="X135" s="5"/>
      <c r="Y135" s="23"/>
      <c r="Z135" s="23"/>
      <c r="AA135" s="5"/>
      <c r="AB135" s="5"/>
      <c r="AC135" s="5"/>
      <c r="AD135" s="5"/>
      <c r="AE135" s="5"/>
      <c r="AF135" s="5"/>
      <c r="AG135" s="5"/>
      <c r="AH135" s="5"/>
    </row>
    <row r="136" spans="1:34" customFormat="1" ht="19.899999999999999" customHeight="1" x14ac:dyDescent="0.35">
      <c r="A136" s="5"/>
      <c r="B136" s="5"/>
      <c r="C136" s="5"/>
      <c r="D136" s="23"/>
      <c r="E136" s="23"/>
      <c r="F136" s="5"/>
      <c r="G136" s="40"/>
      <c r="H136" s="40"/>
      <c r="I136" s="5"/>
      <c r="J136" s="40"/>
      <c r="K136" s="40"/>
      <c r="M136" s="161"/>
      <c r="O136" s="161"/>
      <c r="P136" s="255"/>
      <c r="Q136" s="161"/>
      <c r="S136" s="146"/>
      <c r="U136" s="63"/>
      <c r="X136" s="5"/>
      <c r="Y136" s="23"/>
      <c r="Z136" s="23"/>
      <c r="AA136" s="5"/>
      <c r="AB136" s="5"/>
      <c r="AC136" s="5"/>
      <c r="AD136" s="5"/>
      <c r="AE136" s="5"/>
      <c r="AF136" s="5"/>
      <c r="AG136" s="5"/>
      <c r="AH136" s="5"/>
    </row>
    <row r="137" spans="1:34" customFormat="1" ht="19.899999999999999" customHeight="1" x14ac:dyDescent="0.35">
      <c r="A137" s="5"/>
      <c r="B137" s="5"/>
      <c r="C137" s="5"/>
      <c r="D137" s="23"/>
      <c r="E137" s="23"/>
      <c r="F137" s="5"/>
      <c r="G137" s="40"/>
      <c r="H137" s="40"/>
      <c r="I137" s="5"/>
      <c r="J137" s="40"/>
      <c r="K137" s="40"/>
      <c r="M137" s="161"/>
      <c r="O137" s="161"/>
      <c r="P137" s="255"/>
      <c r="Q137" s="161"/>
      <c r="S137" s="146"/>
      <c r="U137" s="63"/>
      <c r="X137" s="5"/>
      <c r="Y137" s="23"/>
      <c r="Z137" s="23"/>
      <c r="AA137" s="5"/>
      <c r="AB137" s="5"/>
      <c r="AC137" s="5"/>
      <c r="AD137" s="5"/>
      <c r="AE137" s="5"/>
      <c r="AF137" s="5"/>
      <c r="AG137" s="5"/>
      <c r="AH137" s="5"/>
    </row>
    <row r="138" spans="1:34" customFormat="1" ht="19.899999999999999" customHeight="1" x14ac:dyDescent="0.35">
      <c r="A138" s="5"/>
      <c r="B138" s="5"/>
      <c r="C138" s="5"/>
      <c r="D138" s="23"/>
      <c r="E138" s="23"/>
      <c r="F138" s="5"/>
      <c r="G138" s="40"/>
      <c r="H138" s="40"/>
      <c r="I138" s="5"/>
      <c r="J138" s="40"/>
      <c r="K138" s="40"/>
      <c r="M138" s="161"/>
      <c r="O138" s="161"/>
      <c r="P138" s="255"/>
      <c r="Q138" s="161"/>
      <c r="S138" s="146"/>
      <c r="U138" s="63"/>
      <c r="X138" s="5"/>
      <c r="Y138" s="23"/>
      <c r="Z138" s="23"/>
      <c r="AA138" s="5"/>
      <c r="AB138" s="5"/>
      <c r="AC138" s="5"/>
      <c r="AD138" s="5"/>
      <c r="AE138" s="5"/>
      <c r="AF138" s="5"/>
      <c r="AG138" s="5"/>
      <c r="AH138" s="5"/>
    </row>
    <row r="139" spans="1:34" customFormat="1" ht="19.899999999999999" customHeight="1" x14ac:dyDescent="0.35">
      <c r="A139" s="5"/>
      <c r="B139" s="5"/>
      <c r="C139" s="5"/>
      <c r="D139" s="23"/>
      <c r="E139" s="23"/>
      <c r="F139" s="5"/>
      <c r="G139" s="40"/>
      <c r="H139" s="40"/>
      <c r="I139" s="5"/>
      <c r="J139" s="40"/>
      <c r="K139" s="40"/>
      <c r="M139" s="161"/>
      <c r="O139" s="161"/>
      <c r="P139" s="255"/>
      <c r="Q139" s="161"/>
      <c r="S139" s="146"/>
      <c r="U139" s="63"/>
      <c r="X139" s="5"/>
      <c r="Y139" s="23"/>
      <c r="Z139" s="23"/>
      <c r="AA139" s="5"/>
      <c r="AB139" s="5"/>
      <c r="AC139" s="5"/>
      <c r="AD139" s="5"/>
      <c r="AE139" s="5"/>
      <c r="AF139" s="5"/>
      <c r="AG139" s="5"/>
      <c r="AH139" s="5"/>
    </row>
  </sheetData>
  <printOptions horizontalCentered="1"/>
  <pageMargins left="0.70866141732283472" right="0.51181102362204722" top="0.74803149606299213" bottom="0.55118110236220474" header="0.31496062992125984" footer="0.31496062992125984"/>
  <pageSetup paperSize="9" orientation="portrait" verticalDpi="4294967293" r:id="rId1"/>
  <headerFooter>
    <oddHeader>&amp;LQUÍMICOS&amp;R"El Origen"</oddHeader>
    <oddFooter>&amp;R&amp;D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theme="5" tint="0.39997558519241921"/>
  </sheetPr>
  <dimension ref="A1:AJ139"/>
  <sheetViews>
    <sheetView topLeftCell="B1" zoomScaleNormal="100" workbookViewId="0">
      <selection activeCell="M5" sqref="M5:M32"/>
    </sheetView>
  </sheetViews>
  <sheetFormatPr baseColWidth="10" defaultColWidth="11.5703125" defaultRowHeight="19.899999999999999" customHeight="1" x14ac:dyDescent="0.35"/>
  <cols>
    <col min="1" max="1" width="5.85546875" style="5" customWidth="1"/>
    <col min="2" max="2" width="7.5703125" style="5" customWidth="1"/>
    <col min="3" max="3" width="50.7109375" style="5" customWidth="1"/>
    <col min="4" max="4" width="15.7109375" style="310" customWidth="1"/>
    <col min="5" max="5" width="15.7109375" style="23" customWidth="1"/>
    <col min="6" max="6" width="1.7109375" style="5" customWidth="1"/>
    <col min="7" max="7" width="16.85546875" style="64" hidden="1" customWidth="1"/>
    <col min="8" max="8" width="14.28515625" style="64" hidden="1" customWidth="1"/>
    <col min="9" max="9" width="1.7109375" hidden="1" customWidth="1"/>
    <col min="10" max="10" width="16.85546875" style="64" hidden="1" customWidth="1"/>
    <col min="11" max="11" width="14.28515625" style="64" hidden="1" customWidth="1"/>
    <col min="12" max="12" width="1.7109375" hidden="1" customWidth="1"/>
    <col min="13" max="13" width="15.28515625" style="161" customWidth="1"/>
    <col min="14" max="14" width="1.7109375" hidden="1" customWidth="1"/>
    <col min="15" max="15" width="15.28515625" style="161" hidden="1" customWidth="1"/>
    <col min="16" max="16" width="1.7109375" hidden="1" customWidth="1"/>
    <col min="17" max="17" width="15.28515625" style="161" hidden="1" customWidth="1"/>
    <col min="18" max="18" width="1.7109375" style="255" hidden="1" customWidth="1"/>
    <col min="19" max="19" width="15.28515625" style="161" hidden="1" customWidth="1"/>
    <col min="20" max="20" width="1.7109375" customWidth="1"/>
    <col min="21" max="21" width="15.28515625" style="146" hidden="1" customWidth="1"/>
    <col min="22" max="22" width="3.7109375" hidden="1" customWidth="1"/>
    <col min="23" max="23" width="13.7109375" style="63" hidden="1" customWidth="1"/>
    <col min="24" max="24" width="3.7109375" hidden="1" customWidth="1"/>
    <col min="25" max="25" width="14.85546875" hidden="1" customWidth="1"/>
    <col min="26" max="26" width="45" style="5" hidden="1" customWidth="1"/>
    <col min="27" max="28" width="15.7109375" style="23" hidden="1" customWidth="1"/>
    <col min="29" max="29" width="3.7109375" style="5" hidden="1" customWidth="1"/>
    <col min="30" max="30" width="11.5703125" style="5" customWidth="1"/>
    <col min="31" max="31" width="14.42578125" style="5" bestFit="1" customWidth="1"/>
    <col min="32" max="35" width="11.5703125" style="5"/>
    <col min="36" max="36" width="11.5703125" style="5" customWidth="1"/>
    <col min="37" max="16384" width="11.5703125" style="5"/>
  </cols>
  <sheetData>
    <row r="1" spans="1:30" ht="19.899999999999999" customHeight="1" x14ac:dyDescent="0.35">
      <c r="C1" s="65" t="s">
        <v>209</v>
      </c>
      <c r="D1" s="309"/>
      <c r="E1" s="35"/>
      <c r="F1" s="1"/>
      <c r="G1" s="293" t="s">
        <v>508</v>
      </c>
      <c r="H1" s="56"/>
      <c r="I1" s="33"/>
      <c r="J1" s="61"/>
      <c r="K1" s="61"/>
      <c r="L1" s="33"/>
      <c r="M1" s="313">
        <v>45325</v>
      </c>
      <c r="N1" s="33"/>
      <c r="O1" s="217">
        <v>45268</v>
      </c>
      <c r="P1" s="223"/>
      <c r="Q1" s="225">
        <v>45230</v>
      </c>
      <c r="R1" s="252"/>
      <c r="S1" s="222">
        <v>45167</v>
      </c>
      <c r="T1" s="33"/>
      <c r="U1" s="148">
        <v>45155</v>
      </c>
      <c r="V1" s="33"/>
      <c r="W1" s="62"/>
      <c r="X1" s="33"/>
      <c r="Y1" s="33"/>
      <c r="Z1" s="5" t="s">
        <v>182</v>
      </c>
      <c r="AC1" s="1"/>
    </row>
    <row r="2" spans="1:30" ht="19.899999999999999" customHeight="1" thickBot="1" x14ac:dyDescent="0.4">
      <c r="A2" s="3" t="s">
        <v>19</v>
      </c>
      <c r="F2" s="1"/>
      <c r="G2" s="57" t="s">
        <v>39</v>
      </c>
      <c r="H2" s="57" t="s">
        <v>173</v>
      </c>
      <c r="I2" s="37"/>
      <c r="J2" s="57" t="s">
        <v>39</v>
      </c>
      <c r="K2" s="57" t="s">
        <v>173</v>
      </c>
      <c r="L2" s="37"/>
      <c r="M2" s="314" t="s">
        <v>517</v>
      </c>
      <c r="N2" s="305"/>
      <c r="O2" s="304" t="s">
        <v>470</v>
      </c>
      <c r="P2" s="305"/>
      <c r="Q2" s="306" t="s">
        <v>401</v>
      </c>
      <c r="R2" s="307"/>
      <c r="S2" s="308"/>
      <c r="T2" s="37"/>
      <c r="U2" s="145"/>
      <c r="V2" s="37"/>
      <c r="W2" s="46" t="s">
        <v>174</v>
      </c>
      <c r="X2" s="36"/>
      <c r="Y2" s="36"/>
      <c r="AC2" s="1"/>
    </row>
    <row r="3" spans="1:30" ht="19.899999999999999" customHeight="1" thickBot="1" x14ac:dyDescent="0.4">
      <c r="B3" s="5">
        <v>1746</v>
      </c>
      <c r="C3" s="312" t="s">
        <v>114</v>
      </c>
      <c r="D3" s="11"/>
      <c r="E3" s="12"/>
      <c r="F3" s="1"/>
      <c r="G3" s="58"/>
      <c r="H3" s="59"/>
      <c r="I3" s="38"/>
      <c r="J3" s="58">
        <v>2</v>
      </c>
      <c r="K3" s="59">
        <v>1.4</v>
      </c>
      <c r="L3" s="38"/>
      <c r="M3" s="315"/>
      <c r="N3" s="38"/>
      <c r="O3" s="258"/>
      <c r="P3" s="38"/>
      <c r="Q3" s="203"/>
      <c r="R3" s="254"/>
      <c r="S3" s="160"/>
      <c r="T3" s="38"/>
      <c r="U3" s="149">
        <v>0.25</v>
      </c>
      <c r="V3" s="38"/>
      <c r="W3" s="39" t="s">
        <v>176</v>
      </c>
      <c r="X3" s="41"/>
      <c r="Y3" s="41"/>
      <c r="Z3" s="24" t="s">
        <v>18</v>
      </c>
      <c r="AA3" s="9"/>
      <c r="AB3" s="10"/>
      <c r="AC3" s="1"/>
    </row>
    <row r="4" spans="1:30" ht="19.899999999999999" hidden="1" customHeight="1" x14ac:dyDescent="0.35">
      <c r="C4" s="88"/>
      <c r="D4" s="83"/>
      <c r="E4" s="84"/>
      <c r="G4" s="76"/>
      <c r="H4" s="76"/>
      <c r="I4" s="77"/>
      <c r="J4" s="76"/>
      <c r="K4" s="76"/>
      <c r="L4" s="77"/>
      <c r="M4" s="196"/>
      <c r="N4" s="77"/>
      <c r="O4" s="221"/>
      <c r="P4" s="77"/>
      <c r="Q4" s="163"/>
      <c r="T4" s="77"/>
      <c r="V4" s="77"/>
      <c r="W4" s="78"/>
      <c r="X4" s="79"/>
      <c r="Y4" s="79"/>
      <c r="Z4" s="80"/>
      <c r="AA4" s="81"/>
      <c r="AB4" s="81"/>
    </row>
    <row r="5" spans="1:30" ht="19.899999999999999" customHeight="1" x14ac:dyDescent="0.35">
      <c r="C5" s="2" t="s">
        <v>342</v>
      </c>
      <c r="D5" s="311">
        <f>G5</f>
        <v>8100</v>
      </c>
      <c r="E5" s="182">
        <f>H5</f>
        <v>5700</v>
      </c>
      <c r="F5" s="1"/>
      <c r="G5" s="303">
        <f>MROUND(J5+25,50)</f>
        <v>8100</v>
      </c>
      <c r="H5" s="303">
        <f>MROUND(K5+25,50)</f>
        <v>5700</v>
      </c>
      <c r="I5" s="1"/>
      <c r="J5" s="226">
        <f t="shared" ref="J5:J32" si="0">M5*$J$3</f>
        <v>8074.4</v>
      </c>
      <c r="K5" s="226">
        <f t="shared" ref="K5:K32" si="1">M5*$K$3</f>
        <v>5652.079999999999</v>
      </c>
      <c r="L5" s="33"/>
      <c r="M5" s="197">
        <v>4037.2</v>
      </c>
      <c r="N5" s="33"/>
      <c r="O5" s="234">
        <v>3510.62</v>
      </c>
      <c r="P5" s="33"/>
      <c r="Q5" s="224">
        <v>3191.47</v>
      </c>
      <c r="R5" s="256"/>
      <c r="S5" s="162">
        <v>2849.5236</v>
      </c>
      <c r="T5" s="33"/>
      <c r="U5" s="147">
        <v>2698.4124999999999</v>
      </c>
      <c r="V5" s="33"/>
      <c r="W5" s="99">
        <v>2158.73</v>
      </c>
      <c r="X5" s="33"/>
      <c r="Y5" s="33"/>
      <c r="Z5" s="2" t="s">
        <v>115</v>
      </c>
      <c r="AA5" s="32">
        <v>3000</v>
      </c>
      <c r="AB5" s="32">
        <v>2100</v>
      </c>
      <c r="AC5" s="1"/>
      <c r="AD5" s="5">
        <f>M5/O5</f>
        <v>1.1499962969503963</v>
      </c>
    </row>
    <row r="6" spans="1:30" ht="19.899999999999999" customHeight="1" x14ac:dyDescent="0.35">
      <c r="C6" s="2" t="s">
        <v>316</v>
      </c>
      <c r="D6" s="311">
        <f t="shared" ref="D6:D32" si="2">G6</f>
        <v>8150</v>
      </c>
      <c r="E6" s="182">
        <f t="shared" ref="E6:E32" si="3">H6</f>
        <v>5700</v>
      </c>
      <c r="F6" s="1"/>
      <c r="G6" s="303">
        <f t="shared" ref="G6:G32" si="4">MROUND(J6+25,50)</f>
        <v>8150</v>
      </c>
      <c r="H6" s="303">
        <f t="shared" ref="H6:H32" si="5">MROUND(K6+25,50)</f>
        <v>5700</v>
      </c>
      <c r="I6" s="1"/>
      <c r="J6" s="226">
        <f t="shared" si="0"/>
        <v>8114.6</v>
      </c>
      <c r="K6" s="226">
        <f t="shared" si="1"/>
        <v>5680.22</v>
      </c>
      <c r="L6" s="33"/>
      <c r="M6" s="197">
        <v>4057.3</v>
      </c>
      <c r="N6" s="33"/>
      <c r="O6" s="234">
        <v>3121.07</v>
      </c>
      <c r="P6" s="33"/>
      <c r="Q6" s="224">
        <v>2837.34</v>
      </c>
      <c r="R6" s="256"/>
      <c r="S6" s="162">
        <v>2533.3572000000004</v>
      </c>
      <c r="T6" s="33"/>
      <c r="U6" s="147">
        <v>2399.0124999999998</v>
      </c>
      <c r="V6" s="33"/>
      <c r="W6" s="99">
        <v>1919.21</v>
      </c>
      <c r="X6" s="33"/>
      <c r="Y6" s="33"/>
      <c r="Z6" s="2" t="s">
        <v>116</v>
      </c>
      <c r="AA6" s="32">
        <v>3200</v>
      </c>
      <c r="AB6" s="32">
        <v>2240</v>
      </c>
      <c r="AC6" s="1"/>
      <c r="AD6" s="5">
        <f t="shared" ref="AD6:AD32" si="6">M6/O6</f>
        <v>1.299970843332575</v>
      </c>
    </row>
    <row r="7" spans="1:30" ht="19.899999999999999" customHeight="1" x14ac:dyDescent="0.35">
      <c r="C7" s="2" t="s">
        <v>317</v>
      </c>
      <c r="D7" s="311">
        <f t="shared" si="2"/>
        <v>5100</v>
      </c>
      <c r="E7" s="182">
        <f t="shared" si="3"/>
        <v>3600</v>
      </c>
      <c r="F7" s="1"/>
      <c r="G7" s="303">
        <f t="shared" si="4"/>
        <v>5100</v>
      </c>
      <c r="H7" s="303">
        <f t="shared" si="5"/>
        <v>3600</v>
      </c>
      <c r="I7" s="1"/>
      <c r="J7" s="226">
        <f t="shared" si="0"/>
        <v>5083.1400000000003</v>
      </c>
      <c r="K7" s="226">
        <f t="shared" si="1"/>
        <v>3558.1979999999999</v>
      </c>
      <c r="L7" s="33"/>
      <c r="M7" s="197">
        <v>2541.5700000000002</v>
      </c>
      <c r="N7" s="33"/>
      <c r="O7" s="234">
        <v>1955.08</v>
      </c>
      <c r="P7" s="33"/>
      <c r="Q7" s="224">
        <v>1777.31</v>
      </c>
      <c r="R7" s="256"/>
      <c r="S7" s="162">
        <v>1586.8908000000001</v>
      </c>
      <c r="T7" s="33"/>
      <c r="U7" s="147">
        <v>1502.7375000000002</v>
      </c>
      <c r="V7" s="33"/>
      <c r="W7" s="99">
        <v>1202.19</v>
      </c>
      <c r="X7" s="33"/>
      <c r="Y7" s="33"/>
      <c r="Z7" s="2" t="s">
        <v>117</v>
      </c>
      <c r="AA7" s="32">
        <v>1670</v>
      </c>
      <c r="AB7" s="32">
        <v>1170</v>
      </c>
      <c r="AC7" s="1"/>
      <c r="AD7" s="5">
        <f t="shared" si="6"/>
        <v>1.2999826094072877</v>
      </c>
    </row>
    <row r="8" spans="1:30" ht="19.899999999999999" customHeight="1" x14ac:dyDescent="0.35">
      <c r="C8" s="2" t="s">
        <v>324</v>
      </c>
      <c r="D8" s="311">
        <f t="shared" si="2"/>
        <v>5500</v>
      </c>
      <c r="E8" s="182">
        <f t="shared" si="3"/>
        <v>3850</v>
      </c>
      <c r="F8" s="1"/>
      <c r="G8" s="303">
        <f t="shared" si="4"/>
        <v>5500</v>
      </c>
      <c r="H8" s="303">
        <f t="shared" si="5"/>
        <v>3850</v>
      </c>
      <c r="I8" s="1"/>
      <c r="J8" s="226">
        <f t="shared" si="0"/>
        <v>5482.54</v>
      </c>
      <c r="K8" s="226">
        <f t="shared" si="1"/>
        <v>3837.7779999999998</v>
      </c>
      <c r="L8" s="33"/>
      <c r="M8" s="197">
        <v>2741.27</v>
      </c>
      <c r="N8" s="33"/>
      <c r="O8" s="234">
        <v>2108.67</v>
      </c>
      <c r="P8" s="33"/>
      <c r="Q8" s="224">
        <v>1916.97</v>
      </c>
      <c r="R8" s="256"/>
      <c r="S8" s="162">
        <v>1711.5780000000002</v>
      </c>
      <c r="T8" s="33"/>
      <c r="U8" s="147">
        <v>1620.8125</v>
      </c>
      <c r="V8" s="33"/>
      <c r="W8" s="99">
        <v>1296.6500000000001</v>
      </c>
      <c r="X8" s="33"/>
      <c r="Y8" s="33"/>
      <c r="Z8" s="2" t="s">
        <v>119</v>
      </c>
      <c r="AA8" s="32">
        <v>1810</v>
      </c>
      <c r="AB8" s="32">
        <v>1270</v>
      </c>
      <c r="AC8" s="1"/>
      <c r="AD8" s="5">
        <f t="shared" si="6"/>
        <v>1.2999995257674268</v>
      </c>
    </row>
    <row r="9" spans="1:30" ht="19.899999999999999" customHeight="1" x14ac:dyDescent="0.35">
      <c r="C9" s="2" t="s">
        <v>120</v>
      </c>
      <c r="D9" s="311">
        <f t="shared" si="2"/>
        <v>9800</v>
      </c>
      <c r="E9" s="182">
        <f t="shared" si="3"/>
        <v>6850</v>
      </c>
      <c r="F9" s="1"/>
      <c r="G9" s="303">
        <f t="shared" si="4"/>
        <v>9800</v>
      </c>
      <c r="H9" s="303">
        <f t="shared" si="5"/>
        <v>6850</v>
      </c>
      <c r="I9" s="1"/>
      <c r="J9" s="226">
        <f t="shared" si="0"/>
        <v>9756.36</v>
      </c>
      <c r="K9" s="226">
        <f t="shared" si="1"/>
        <v>6829.4520000000002</v>
      </c>
      <c r="L9" s="33"/>
      <c r="M9" s="197">
        <v>4878.18</v>
      </c>
      <c r="N9" s="33"/>
      <c r="O9" s="234">
        <v>3752.45</v>
      </c>
      <c r="P9" s="33"/>
      <c r="Q9" s="224">
        <v>3411.32</v>
      </c>
      <c r="R9" s="256"/>
      <c r="S9" s="162">
        <v>3045.8208000000004</v>
      </c>
      <c r="T9" s="33"/>
      <c r="U9" s="147">
        <v>2884.3</v>
      </c>
      <c r="V9" s="33"/>
      <c r="W9" s="99">
        <v>2307.44</v>
      </c>
      <c r="X9" s="33"/>
      <c r="Y9" s="33"/>
      <c r="Z9" s="2" t="s">
        <v>120</v>
      </c>
      <c r="AA9" s="32">
        <v>3210</v>
      </c>
      <c r="AB9" s="32">
        <v>2250</v>
      </c>
      <c r="AC9" s="1"/>
      <c r="AD9" s="5">
        <f t="shared" si="6"/>
        <v>1.2999986675372093</v>
      </c>
    </row>
    <row r="10" spans="1:30" ht="19.899999999999999" customHeight="1" x14ac:dyDescent="0.35">
      <c r="C10" s="2" t="s">
        <v>121</v>
      </c>
      <c r="D10" s="311">
        <f t="shared" si="2"/>
        <v>9050</v>
      </c>
      <c r="E10" s="182">
        <f t="shared" si="3"/>
        <v>6350</v>
      </c>
      <c r="F10" s="1"/>
      <c r="G10" s="303">
        <f t="shared" si="4"/>
        <v>9050</v>
      </c>
      <c r="H10" s="303">
        <f t="shared" si="5"/>
        <v>6350</v>
      </c>
      <c r="I10" s="1"/>
      <c r="J10" s="226">
        <f t="shared" si="0"/>
        <v>9026.26</v>
      </c>
      <c r="K10" s="226">
        <f t="shared" si="1"/>
        <v>6318.3819999999996</v>
      </c>
      <c r="L10" s="33"/>
      <c r="M10" s="197">
        <v>4513.13</v>
      </c>
      <c r="N10" s="33"/>
      <c r="O10" s="234">
        <v>3471.64</v>
      </c>
      <c r="P10" s="33"/>
      <c r="Q10" s="224">
        <v>3156.03</v>
      </c>
      <c r="R10" s="256"/>
      <c r="S10" s="162">
        <v>2817.8964000000001</v>
      </c>
      <c r="T10" s="33"/>
      <c r="U10" s="147">
        <v>2668.4625000000001</v>
      </c>
      <c r="V10" s="33"/>
      <c r="W10" s="99">
        <v>2134.77</v>
      </c>
      <c r="X10" s="33"/>
      <c r="Y10" s="33"/>
      <c r="Z10" s="2" t="s">
        <v>121</v>
      </c>
      <c r="AA10" s="32">
        <v>2970</v>
      </c>
      <c r="AB10" s="32">
        <v>2080</v>
      </c>
      <c r="AC10" s="1"/>
      <c r="AD10" s="5">
        <f t="shared" si="6"/>
        <v>1.2999994239034003</v>
      </c>
    </row>
    <row r="11" spans="1:30" ht="19.899999999999999" customHeight="1" x14ac:dyDescent="0.35">
      <c r="C11" s="2" t="s">
        <v>318</v>
      </c>
      <c r="D11" s="311">
        <f t="shared" si="2"/>
        <v>5400</v>
      </c>
      <c r="E11" s="182">
        <f t="shared" si="3"/>
        <v>3800</v>
      </c>
      <c r="F11" s="1"/>
      <c r="G11" s="303">
        <f t="shared" si="4"/>
        <v>5400</v>
      </c>
      <c r="H11" s="303">
        <f t="shared" si="5"/>
        <v>3800</v>
      </c>
      <c r="I11" s="1"/>
      <c r="J11" s="226">
        <f t="shared" si="0"/>
        <v>5398.96</v>
      </c>
      <c r="K11" s="226">
        <f t="shared" si="1"/>
        <v>3779.2719999999999</v>
      </c>
      <c r="L11" s="33"/>
      <c r="M11" s="197">
        <v>2699.48</v>
      </c>
      <c r="N11" s="33"/>
      <c r="O11" s="234">
        <v>2076.5300000000002</v>
      </c>
      <c r="P11" s="33"/>
      <c r="Q11" s="224">
        <v>1887.75</v>
      </c>
      <c r="R11" s="256"/>
      <c r="S11" s="162">
        <v>1685.4948000000002</v>
      </c>
      <c r="T11" s="33"/>
      <c r="U11" s="147">
        <v>1596.1125000000002</v>
      </c>
      <c r="V11" s="33"/>
      <c r="W11" s="99">
        <v>1276.8900000000001</v>
      </c>
      <c r="X11" s="33"/>
      <c r="Y11" s="33"/>
      <c r="Z11" s="2" t="s">
        <v>124</v>
      </c>
      <c r="AA11" s="32"/>
      <c r="AB11" s="32"/>
      <c r="AC11" s="1"/>
      <c r="AD11" s="5">
        <f t="shared" si="6"/>
        <v>1.2999956658463878</v>
      </c>
    </row>
    <row r="12" spans="1:30" ht="19.899999999999999" customHeight="1" x14ac:dyDescent="0.35">
      <c r="C12" s="2" t="s">
        <v>227</v>
      </c>
      <c r="D12" s="311">
        <f t="shared" si="2"/>
        <v>10050</v>
      </c>
      <c r="E12" s="182">
        <f t="shared" si="3"/>
        <v>7050</v>
      </c>
      <c r="F12" s="1"/>
      <c r="G12" s="303">
        <f t="shared" si="4"/>
        <v>10050</v>
      </c>
      <c r="H12" s="303">
        <f t="shared" si="5"/>
        <v>7050</v>
      </c>
      <c r="I12" s="1"/>
      <c r="J12" s="226">
        <f t="shared" si="0"/>
        <v>10007.540000000001</v>
      </c>
      <c r="K12" s="226">
        <f t="shared" si="1"/>
        <v>7005.2780000000002</v>
      </c>
      <c r="L12" s="33"/>
      <c r="M12" s="197">
        <v>5003.7700000000004</v>
      </c>
      <c r="N12" s="33"/>
      <c r="O12" s="234">
        <v>3849.05</v>
      </c>
      <c r="P12" s="33"/>
      <c r="Q12" s="224">
        <v>3500</v>
      </c>
      <c r="R12" s="256"/>
      <c r="S12" s="162">
        <v>3124.2420000000002</v>
      </c>
      <c r="T12" s="33"/>
      <c r="U12" s="147">
        <v>2958.5625</v>
      </c>
      <c r="V12" s="33"/>
      <c r="W12" s="99">
        <v>2366.85</v>
      </c>
      <c r="X12" s="33"/>
      <c r="Y12" s="33"/>
      <c r="Z12" s="2" t="s">
        <v>125</v>
      </c>
      <c r="AA12" s="32">
        <v>3290</v>
      </c>
      <c r="AB12" s="32">
        <v>2310</v>
      </c>
      <c r="AC12" s="1"/>
      <c r="AD12" s="5">
        <f t="shared" si="6"/>
        <v>1.3000012990218366</v>
      </c>
    </row>
    <row r="13" spans="1:30" ht="19.899999999999999" customHeight="1" x14ac:dyDescent="0.35">
      <c r="C13" s="2" t="s">
        <v>350</v>
      </c>
      <c r="D13" s="311">
        <f t="shared" si="2"/>
        <v>12700</v>
      </c>
      <c r="E13" s="182">
        <f t="shared" si="3"/>
        <v>8900</v>
      </c>
      <c r="F13" s="1"/>
      <c r="G13" s="303">
        <f t="shared" si="4"/>
        <v>12700</v>
      </c>
      <c r="H13" s="303">
        <f t="shared" si="5"/>
        <v>8900</v>
      </c>
      <c r="I13" s="1"/>
      <c r="J13" s="226">
        <f t="shared" si="0"/>
        <v>12656.64</v>
      </c>
      <c r="K13" s="226">
        <f t="shared" si="1"/>
        <v>8859.6479999999992</v>
      </c>
      <c r="L13" s="33"/>
      <c r="M13" s="197">
        <v>6328.32</v>
      </c>
      <c r="N13" s="33"/>
      <c r="O13" s="234">
        <v>4867.93</v>
      </c>
      <c r="P13" s="33"/>
      <c r="Q13" s="224">
        <v>4426.2700000000004</v>
      </c>
      <c r="R13" s="256"/>
      <c r="S13" s="164">
        <v>3951.2352000000005</v>
      </c>
      <c r="T13" s="33"/>
      <c r="U13" s="147">
        <v>3741.7000000000003</v>
      </c>
      <c r="V13" s="33"/>
      <c r="W13" s="99">
        <v>2993.36</v>
      </c>
      <c r="X13" s="33"/>
      <c r="Y13" s="33">
        <f t="shared" ref="Y13:Y18" si="7">(M13-W13)*100/W13</f>
        <v>111.41192506080121</v>
      </c>
      <c r="Z13" s="2" t="s">
        <v>126</v>
      </c>
      <c r="AA13" s="32">
        <v>4160</v>
      </c>
      <c r="AB13" s="32">
        <v>2920</v>
      </c>
      <c r="AC13" s="1"/>
      <c r="AD13" s="5">
        <f t="shared" si="6"/>
        <v>1.3000022596873824</v>
      </c>
    </row>
    <row r="14" spans="1:30" ht="19.899999999999999" customHeight="1" x14ac:dyDescent="0.35">
      <c r="C14" s="2" t="s">
        <v>128</v>
      </c>
      <c r="D14" s="311">
        <f t="shared" si="2"/>
        <v>6400</v>
      </c>
      <c r="E14" s="182">
        <f t="shared" si="3"/>
        <v>4500</v>
      </c>
      <c r="F14" s="1"/>
      <c r="G14" s="303">
        <f t="shared" si="4"/>
        <v>6400</v>
      </c>
      <c r="H14" s="303">
        <f t="shared" si="5"/>
        <v>4500</v>
      </c>
      <c r="I14" s="1"/>
      <c r="J14" s="226">
        <f t="shared" si="0"/>
        <v>6360</v>
      </c>
      <c r="K14" s="226">
        <f t="shared" si="1"/>
        <v>4452</v>
      </c>
      <c r="L14" s="33"/>
      <c r="M14" s="197">
        <v>3180</v>
      </c>
      <c r="N14" s="33"/>
      <c r="O14" s="234">
        <v>2446</v>
      </c>
      <c r="P14" s="33"/>
      <c r="Q14" s="162">
        <v>2223.6368000000002</v>
      </c>
      <c r="R14" s="257"/>
      <c r="S14" s="162">
        <v>1985.39</v>
      </c>
      <c r="T14" s="33"/>
      <c r="U14" s="147">
        <v>1566.75</v>
      </c>
      <c r="V14" s="33"/>
      <c r="W14" s="99">
        <v>1253.4000000000001</v>
      </c>
      <c r="X14" s="33"/>
      <c r="Y14" s="33">
        <f t="shared" si="7"/>
        <v>153.70990904739108</v>
      </c>
      <c r="Z14" s="2" t="s">
        <v>128</v>
      </c>
      <c r="AA14" s="32">
        <v>1750</v>
      </c>
      <c r="AB14" s="32">
        <v>1220</v>
      </c>
      <c r="AC14" s="1"/>
      <c r="AD14" s="5">
        <f t="shared" si="6"/>
        <v>1.3000817661488144</v>
      </c>
    </row>
    <row r="15" spans="1:30" ht="19.899999999999999" customHeight="1" x14ac:dyDescent="0.35">
      <c r="C15" s="2" t="s">
        <v>343</v>
      </c>
      <c r="D15" s="311">
        <f t="shared" si="2"/>
        <v>6650</v>
      </c>
      <c r="E15" s="182">
        <f t="shared" si="3"/>
        <v>4650</v>
      </c>
      <c r="F15" s="1"/>
      <c r="G15" s="303">
        <f t="shared" si="4"/>
        <v>6650</v>
      </c>
      <c r="H15" s="303">
        <f t="shared" si="5"/>
        <v>4650</v>
      </c>
      <c r="I15" s="1"/>
      <c r="J15" s="226">
        <f t="shared" si="0"/>
        <v>6616.4</v>
      </c>
      <c r="K15" s="226">
        <f t="shared" si="1"/>
        <v>4631.4799999999996</v>
      </c>
      <c r="L15" s="33"/>
      <c r="M15" s="197">
        <v>3308.2</v>
      </c>
      <c r="N15" s="33"/>
      <c r="O15" s="234">
        <v>2450.52</v>
      </c>
      <c r="P15" s="33"/>
      <c r="Q15" s="224">
        <v>2227.7399999999998</v>
      </c>
      <c r="R15" s="256"/>
      <c r="S15" s="162">
        <v>1989.0552</v>
      </c>
      <c r="T15" s="33"/>
      <c r="U15" s="147">
        <v>1883.5749999999998</v>
      </c>
      <c r="V15" s="33"/>
      <c r="W15" s="99">
        <v>1506.86</v>
      </c>
      <c r="X15" s="33"/>
      <c r="Y15" s="33">
        <f t="shared" si="7"/>
        <v>119.54262506138593</v>
      </c>
      <c r="Z15" s="2" t="s">
        <v>129</v>
      </c>
      <c r="AA15" s="32">
        <v>2100</v>
      </c>
      <c r="AB15" s="32">
        <v>1470</v>
      </c>
      <c r="AC15" s="1"/>
      <c r="AD15" s="5">
        <f t="shared" si="6"/>
        <v>1.3499991838466936</v>
      </c>
    </row>
    <row r="16" spans="1:30" ht="19.899999999999999" customHeight="1" x14ac:dyDescent="0.35">
      <c r="C16" s="2" t="s">
        <v>130</v>
      </c>
      <c r="D16" s="311">
        <f t="shared" si="2"/>
        <v>2700</v>
      </c>
      <c r="E16" s="182">
        <f t="shared" si="3"/>
        <v>1900</v>
      </c>
      <c r="F16" s="1"/>
      <c r="G16" s="303">
        <f t="shared" si="4"/>
        <v>2700</v>
      </c>
      <c r="H16" s="303">
        <f t="shared" si="5"/>
        <v>1900</v>
      </c>
      <c r="I16" s="1"/>
      <c r="J16" s="226">
        <f t="shared" si="0"/>
        <v>2684</v>
      </c>
      <c r="K16" s="226">
        <f t="shared" si="1"/>
        <v>1878.8</v>
      </c>
      <c r="L16" s="33"/>
      <c r="M16" s="197">
        <v>1342</v>
      </c>
      <c r="N16" s="33"/>
      <c r="O16" s="234">
        <v>1032.1449600000001</v>
      </c>
      <c r="P16" s="33"/>
      <c r="Q16" s="162">
        <v>938.31360000000006</v>
      </c>
      <c r="R16" s="257"/>
      <c r="S16" s="162">
        <v>837.78</v>
      </c>
      <c r="T16" s="33"/>
      <c r="U16" s="147">
        <v>661.125</v>
      </c>
      <c r="V16" s="33"/>
      <c r="W16" s="99">
        <v>528.9</v>
      </c>
      <c r="X16" s="33"/>
      <c r="Y16" s="33">
        <f t="shared" si="7"/>
        <v>153.73416524862924</v>
      </c>
      <c r="Z16" s="2" t="s">
        <v>130</v>
      </c>
      <c r="AA16" s="32">
        <v>740</v>
      </c>
      <c r="AB16" s="32">
        <v>520</v>
      </c>
      <c r="AC16" s="1"/>
      <c r="AD16" s="5">
        <f t="shared" si="6"/>
        <v>1.3002049634578459</v>
      </c>
    </row>
    <row r="17" spans="3:30" ht="19.899999999999999" customHeight="1" x14ac:dyDescent="0.35">
      <c r="C17" s="2" t="s">
        <v>345</v>
      </c>
      <c r="D17" s="311">
        <f t="shared" si="2"/>
        <v>2300</v>
      </c>
      <c r="E17" s="182">
        <f t="shared" si="3"/>
        <v>1600</v>
      </c>
      <c r="F17" s="1"/>
      <c r="G17" s="303">
        <f t="shared" si="4"/>
        <v>2300</v>
      </c>
      <c r="H17" s="303">
        <f t="shared" si="5"/>
        <v>1600</v>
      </c>
      <c r="I17" s="1"/>
      <c r="J17" s="226">
        <f t="shared" si="0"/>
        <v>2268.54</v>
      </c>
      <c r="K17" s="226">
        <f t="shared" si="1"/>
        <v>1587.9779999999998</v>
      </c>
      <c r="L17" s="33"/>
      <c r="M17" s="197">
        <v>1134.27</v>
      </c>
      <c r="N17" s="33"/>
      <c r="O17" s="234">
        <v>872.51472000000024</v>
      </c>
      <c r="P17" s="33"/>
      <c r="Q17" s="162">
        <v>793.19520000000011</v>
      </c>
      <c r="R17" s="257"/>
      <c r="S17" s="162">
        <v>708.21</v>
      </c>
      <c r="T17" s="33"/>
      <c r="U17" s="147">
        <v>558.875</v>
      </c>
      <c r="V17" s="33"/>
      <c r="W17" s="99">
        <v>447.1</v>
      </c>
      <c r="X17" s="33"/>
      <c r="Y17" s="33">
        <f t="shared" si="7"/>
        <v>153.69492283605456</v>
      </c>
      <c r="Z17" s="2" t="s">
        <v>179</v>
      </c>
      <c r="AA17" s="32"/>
      <c r="AB17" s="32"/>
      <c r="AC17" s="1"/>
      <c r="AD17" s="5">
        <f t="shared" si="6"/>
        <v>1.3000009902411729</v>
      </c>
    </row>
    <row r="18" spans="3:30" ht="19.899999999999999" customHeight="1" x14ac:dyDescent="0.35">
      <c r="C18" s="2" t="s">
        <v>397</v>
      </c>
      <c r="D18" s="311">
        <f t="shared" si="2"/>
        <v>3950</v>
      </c>
      <c r="E18" s="182">
        <f t="shared" si="3"/>
        <v>2750</v>
      </c>
      <c r="F18" s="1"/>
      <c r="G18" s="303">
        <f t="shared" si="4"/>
        <v>3950</v>
      </c>
      <c r="H18" s="303">
        <f t="shared" si="5"/>
        <v>2750</v>
      </c>
      <c r="I18" s="1"/>
      <c r="J18" s="226">
        <f>M18*$J$3</f>
        <v>3923.42</v>
      </c>
      <c r="K18" s="226">
        <f>M18*$K$3</f>
        <v>2746.3939999999998</v>
      </c>
      <c r="L18" s="33"/>
      <c r="M18" s="197">
        <v>1961.71</v>
      </c>
      <c r="N18" s="33"/>
      <c r="O18" s="234">
        <v>1509</v>
      </c>
      <c r="P18" s="33"/>
      <c r="Q18" s="224">
        <v>1371.82</v>
      </c>
      <c r="R18" s="256"/>
      <c r="S18" s="164">
        <v>1224.8412000000001</v>
      </c>
      <c r="T18" s="33"/>
      <c r="U18" s="147">
        <v>1159.8875</v>
      </c>
      <c r="V18" s="33"/>
      <c r="W18" s="99">
        <v>927.91</v>
      </c>
      <c r="X18" s="33"/>
      <c r="Y18" s="33">
        <f t="shared" si="7"/>
        <v>111.41166707978147</v>
      </c>
      <c r="Z18" s="2" t="s">
        <v>132</v>
      </c>
      <c r="AA18" s="32">
        <v>1130</v>
      </c>
      <c r="AB18" s="32">
        <v>800</v>
      </c>
      <c r="AC18" s="1"/>
      <c r="AD18" s="5">
        <f t="shared" si="6"/>
        <v>1.3000066269052353</v>
      </c>
    </row>
    <row r="19" spans="3:30" ht="19.899999999999999" customHeight="1" x14ac:dyDescent="0.35">
      <c r="C19" s="2" t="s">
        <v>398</v>
      </c>
      <c r="D19" s="311">
        <f t="shared" si="2"/>
        <v>5650</v>
      </c>
      <c r="E19" s="182">
        <f t="shared" si="3"/>
        <v>3950</v>
      </c>
      <c r="F19" s="1"/>
      <c r="G19" s="303">
        <f t="shared" si="4"/>
        <v>5650</v>
      </c>
      <c r="H19" s="303">
        <f t="shared" si="5"/>
        <v>3950</v>
      </c>
      <c r="I19" s="1"/>
      <c r="J19" s="226">
        <f>M19*$J$3</f>
        <v>5604</v>
      </c>
      <c r="K19" s="226">
        <f>M19*$K$3</f>
        <v>3922.7999999999997</v>
      </c>
      <c r="L19" s="33"/>
      <c r="M19" s="197">
        <v>2802</v>
      </c>
      <c r="N19" s="33"/>
      <c r="O19" s="234">
        <v>2154.6799999999998</v>
      </c>
      <c r="P19" s="33"/>
      <c r="Q19" s="224">
        <v>1958.8</v>
      </c>
      <c r="R19" s="256"/>
      <c r="S19" s="162">
        <v>1748.9340000000002</v>
      </c>
      <c r="T19" s="33"/>
      <c r="U19" s="147">
        <v>1656.1875</v>
      </c>
      <c r="V19" s="33"/>
      <c r="W19" s="99">
        <v>1324.95</v>
      </c>
      <c r="X19" s="33"/>
      <c r="Y19" s="33"/>
      <c r="Z19" s="2" t="s">
        <v>133</v>
      </c>
      <c r="AA19" s="32">
        <v>1500</v>
      </c>
      <c r="AB19" s="32">
        <v>960</v>
      </c>
      <c r="AC19" s="1"/>
      <c r="AD19" s="5">
        <f t="shared" si="6"/>
        <v>1.3004251211316762</v>
      </c>
    </row>
    <row r="20" spans="3:30" ht="19.899999999999999" customHeight="1" x14ac:dyDescent="0.35">
      <c r="C20" s="2" t="s">
        <v>394</v>
      </c>
      <c r="D20" s="311">
        <f t="shared" si="2"/>
        <v>4200</v>
      </c>
      <c r="E20" s="182">
        <f t="shared" si="3"/>
        <v>2950</v>
      </c>
      <c r="F20" s="1"/>
      <c r="G20" s="303">
        <f t="shared" si="4"/>
        <v>4200</v>
      </c>
      <c r="H20" s="303">
        <f t="shared" si="5"/>
        <v>2950</v>
      </c>
      <c r="I20" s="1"/>
      <c r="J20" s="226">
        <f>M20*$J$3</f>
        <v>4191.0600000000004</v>
      </c>
      <c r="K20" s="226">
        <f>M20*$K$3</f>
        <v>2933.7420000000002</v>
      </c>
      <c r="L20" s="33"/>
      <c r="M20" s="197">
        <v>2095.5300000000002</v>
      </c>
      <c r="N20" s="33"/>
      <c r="O20" s="234">
        <v>1552.26</v>
      </c>
      <c r="P20" s="33"/>
      <c r="Q20" s="224">
        <v>1411.15</v>
      </c>
      <c r="R20" s="256"/>
      <c r="S20" s="162">
        <v>1259.9532000000002</v>
      </c>
      <c r="T20" s="33"/>
      <c r="U20" s="147">
        <v>1193.1375</v>
      </c>
      <c r="V20" s="33"/>
      <c r="W20" s="99">
        <v>954.51</v>
      </c>
      <c r="X20" s="33"/>
      <c r="Y20" s="33"/>
      <c r="Z20" s="2" t="s">
        <v>127</v>
      </c>
      <c r="AA20" s="32">
        <v>1330</v>
      </c>
      <c r="AB20" s="32">
        <v>930</v>
      </c>
      <c r="AC20" s="1"/>
      <c r="AD20" s="5">
        <f t="shared" si="6"/>
        <v>1.3499864713385645</v>
      </c>
    </row>
    <row r="21" spans="3:30" ht="19.899999999999999" customHeight="1" x14ac:dyDescent="0.35">
      <c r="C21" s="2" t="s">
        <v>395</v>
      </c>
      <c r="D21" s="311">
        <f t="shared" si="2"/>
        <v>9350</v>
      </c>
      <c r="E21" s="182">
        <f t="shared" si="3"/>
        <v>6550</v>
      </c>
      <c r="F21" s="1"/>
      <c r="G21" s="303">
        <f t="shared" si="4"/>
        <v>9350</v>
      </c>
      <c r="H21" s="303">
        <f t="shared" si="5"/>
        <v>6550</v>
      </c>
      <c r="I21" s="1"/>
      <c r="J21" s="226">
        <f t="shared" si="0"/>
        <v>9333.9</v>
      </c>
      <c r="K21" s="226">
        <f t="shared" si="1"/>
        <v>6533.73</v>
      </c>
      <c r="L21" s="33"/>
      <c r="M21" s="197">
        <v>4666.95</v>
      </c>
      <c r="N21" s="33"/>
      <c r="O21" s="234">
        <v>3589.96</v>
      </c>
      <c r="P21" s="33"/>
      <c r="Q21" s="224">
        <v>3263.6</v>
      </c>
      <c r="R21" s="256"/>
      <c r="S21" s="162">
        <v>2913.9396000000006</v>
      </c>
      <c r="T21" s="33"/>
      <c r="U21" s="147">
        <v>2759.4125000000004</v>
      </c>
      <c r="V21" s="33"/>
      <c r="W21" s="99">
        <v>2207.5300000000002</v>
      </c>
      <c r="X21" s="33"/>
      <c r="Y21" s="33"/>
      <c r="Z21" s="2" t="s">
        <v>131</v>
      </c>
      <c r="AA21" s="32">
        <v>3070</v>
      </c>
      <c r="AB21" s="32">
        <v>2150</v>
      </c>
      <c r="AC21" s="1"/>
      <c r="AD21" s="5">
        <f t="shared" si="6"/>
        <v>1.3000005571092714</v>
      </c>
    </row>
    <row r="22" spans="3:30" ht="19.899999999999999" customHeight="1" x14ac:dyDescent="0.35">
      <c r="C22" s="2" t="s">
        <v>320</v>
      </c>
      <c r="D22" s="311">
        <f>G22</f>
        <v>5950</v>
      </c>
      <c r="E22" s="182">
        <f>H22</f>
        <v>4150</v>
      </c>
      <c r="F22" s="1"/>
      <c r="G22" s="303">
        <f>MROUND(J22+25,50)</f>
        <v>5950</v>
      </c>
      <c r="H22" s="303">
        <f>MROUND(K22+25,50)</f>
        <v>4150</v>
      </c>
      <c r="I22" s="1"/>
      <c r="J22" s="226">
        <f>M22*$J$3</f>
        <v>5927.28</v>
      </c>
      <c r="K22" s="226">
        <f>M22*$K$3</f>
        <v>4149.0959999999995</v>
      </c>
      <c r="L22" s="33"/>
      <c r="M22" s="197">
        <v>2963.64</v>
      </c>
      <c r="N22" s="33"/>
      <c r="O22" s="234">
        <v>2279.7199999999998</v>
      </c>
      <c r="P22" s="33"/>
      <c r="Q22" s="224">
        <v>2072.48</v>
      </c>
      <c r="R22" s="256"/>
      <c r="S22" s="162">
        <v>1850.4287999999999</v>
      </c>
      <c r="T22" s="33"/>
      <c r="U22" s="147">
        <v>1752.3</v>
      </c>
      <c r="V22" s="33"/>
      <c r="W22" s="99">
        <v>1401.84</v>
      </c>
      <c r="X22" s="33"/>
      <c r="Y22" s="33"/>
      <c r="Z22" s="2" t="s">
        <v>140</v>
      </c>
      <c r="AA22" s="32">
        <v>1950</v>
      </c>
      <c r="AB22" s="32">
        <v>1370</v>
      </c>
      <c r="AC22" s="1"/>
      <c r="AD22" s="5">
        <f>M22/O22</f>
        <v>1.3000017546014424</v>
      </c>
    </row>
    <row r="23" spans="3:30" ht="19.899999999999999" customHeight="1" x14ac:dyDescent="0.35">
      <c r="C23" s="2" t="s">
        <v>134</v>
      </c>
      <c r="D23" s="311">
        <f t="shared" si="2"/>
        <v>7600</v>
      </c>
      <c r="E23" s="182">
        <f t="shared" si="3"/>
        <v>5300</v>
      </c>
      <c r="F23" s="1"/>
      <c r="G23" s="303">
        <f t="shared" si="4"/>
        <v>7600</v>
      </c>
      <c r="H23" s="303">
        <f t="shared" si="5"/>
        <v>5300</v>
      </c>
      <c r="I23" s="1"/>
      <c r="J23" s="226">
        <f t="shared" si="0"/>
        <v>7561.2</v>
      </c>
      <c r="K23" s="226">
        <f t="shared" si="1"/>
        <v>5292.8399999999992</v>
      </c>
      <c r="L23" s="33"/>
      <c r="M23" s="197">
        <v>3780.6</v>
      </c>
      <c r="N23" s="33"/>
      <c r="O23" s="234">
        <v>2908.15</v>
      </c>
      <c r="P23" s="33"/>
      <c r="Q23" s="224">
        <v>2643.77</v>
      </c>
      <c r="R23" s="256"/>
      <c r="S23" s="162">
        <v>2360.5164</v>
      </c>
      <c r="T23" s="33"/>
      <c r="U23" s="147">
        <v>2235.3375000000001</v>
      </c>
      <c r="V23" s="33"/>
      <c r="W23" s="99">
        <v>1788.27</v>
      </c>
      <c r="X23" s="33"/>
      <c r="Y23" s="33"/>
      <c r="Z23" s="2" t="s">
        <v>134</v>
      </c>
      <c r="AA23" s="32">
        <v>2170</v>
      </c>
      <c r="AB23" s="32">
        <v>1530</v>
      </c>
      <c r="AC23" s="1"/>
      <c r="AD23" s="5">
        <f t="shared" si="6"/>
        <v>1.300001719306088</v>
      </c>
    </row>
    <row r="24" spans="3:30" ht="19.899999999999999" customHeight="1" x14ac:dyDescent="0.35">
      <c r="C24" s="2" t="s">
        <v>399</v>
      </c>
      <c r="D24" s="311">
        <f t="shared" si="2"/>
        <v>4900</v>
      </c>
      <c r="E24" s="182">
        <f t="shared" si="3"/>
        <v>3450</v>
      </c>
      <c r="F24" s="1"/>
      <c r="G24" s="303">
        <f t="shared" si="4"/>
        <v>4900</v>
      </c>
      <c r="H24" s="303">
        <f t="shared" si="5"/>
        <v>3450</v>
      </c>
      <c r="I24" s="1"/>
      <c r="J24" s="226">
        <f t="shared" si="0"/>
        <v>4873.9399999999996</v>
      </c>
      <c r="K24" s="226">
        <f t="shared" si="1"/>
        <v>3411.7579999999994</v>
      </c>
      <c r="L24" s="33"/>
      <c r="M24" s="197">
        <v>2436.9699999999998</v>
      </c>
      <c r="N24" s="33"/>
      <c r="O24" s="234">
        <v>1874.59</v>
      </c>
      <c r="P24" s="33"/>
      <c r="Q24" s="224">
        <v>1704.18</v>
      </c>
      <c r="R24" s="256"/>
      <c r="S24" s="162">
        <v>1521.5772000000002</v>
      </c>
      <c r="T24" s="33"/>
      <c r="U24" s="147">
        <v>1440.8875</v>
      </c>
      <c r="V24" s="33"/>
      <c r="W24" s="99">
        <v>1152.71</v>
      </c>
      <c r="X24" s="33"/>
      <c r="Y24" s="33"/>
      <c r="Z24" s="2" t="s">
        <v>135</v>
      </c>
      <c r="AA24" s="32">
        <v>1750</v>
      </c>
      <c r="AB24" s="32">
        <v>1230</v>
      </c>
      <c r="AC24" s="1"/>
      <c r="AD24" s="5">
        <f t="shared" si="6"/>
        <v>1.3000016003499431</v>
      </c>
    </row>
    <row r="25" spans="3:30" ht="19.899999999999999" customHeight="1" x14ac:dyDescent="0.35">
      <c r="C25" s="2" t="s">
        <v>400</v>
      </c>
      <c r="D25" s="311">
        <f t="shared" si="2"/>
        <v>7650</v>
      </c>
      <c r="E25" s="182">
        <f t="shared" si="3"/>
        <v>5350</v>
      </c>
      <c r="F25" s="1"/>
      <c r="G25" s="303">
        <f t="shared" si="4"/>
        <v>7650</v>
      </c>
      <c r="H25" s="303">
        <f t="shared" si="5"/>
        <v>5350</v>
      </c>
      <c r="I25" s="1"/>
      <c r="J25" s="226">
        <f t="shared" si="0"/>
        <v>7609.66</v>
      </c>
      <c r="K25" s="226">
        <f t="shared" si="1"/>
        <v>5326.7619999999997</v>
      </c>
      <c r="L25" s="33"/>
      <c r="M25" s="197">
        <v>3804.83</v>
      </c>
      <c r="N25" s="33"/>
      <c r="O25" s="234">
        <v>2926.79</v>
      </c>
      <c r="P25" s="33"/>
      <c r="Q25" s="224">
        <v>2660.72</v>
      </c>
      <c r="R25" s="256"/>
      <c r="S25" s="162">
        <v>2375.6304</v>
      </c>
      <c r="T25" s="33"/>
      <c r="U25" s="147">
        <v>2249.65</v>
      </c>
      <c r="V25" s="33"/>
      <c r="W25" s="99">
        <v>1799.72</v>
      </c>
      <c r="X25" s="33"/>
      <c r="Y25" s="33"/>
      <c r="Z25" s="2" t="s">
        <v>136</v>
      </c>
      <c r="AA25" s="32">
        <v>2730</v>
      </c>
      <c r="AB25" s="32">
        <v>1910</v>
      </c>
      <c r="AC25" s="1"/>
      <c r="AD25" s="5">
        <f t="shared" si="6"/>
        <v>1.3000010250137524</v>
      </c>
    </row>
    <row r="26" spans="3:30" ht="19.899999999999999" customHeight="1" x14ac:dyDescent="0.35">
      <c r="C26" s="2" t="s">
        <v>344</v>
      </c>
      <c r="D26" s="311">
        <f t="shared" si="2"/>
        <v>1800</v>
      </c>
      <c r="E26" s="182">
        <f t="shared" si="3"/>
        <v>1250</v>
      </c>
      <c r="F26" s="1"/>
      <c r="G26" s="303">
        <f t="shared" si="4"/>
        <v>1800</v>
      </c>
      <c r="H26" s="303">
        <f t="shared" si="5"/>
        <v>1250</v>
      </c>
      <c r="I26" s="1"/>
      <c r="J26" s="226">
        <f t="shared" si="0"/>
        <v>1784</v>
      </c>
      <c r="K26" s="226">
        <f t="shared" si="1"/>
        <v>1248.8</v>
      </c>
      <c r="L26" s="33"/>
      <c r="M26" s="197">
        <v>892</v>
      </c>
      <c r="N26" s="33"/>
      <c r="O26" s="234">
        <v>686.82</v>
      </c>
      <c r="P26" s="33"/>
      <c r="Q26" s="224">
        <v>596.52</v>
      </c>
      <c r="R26" s="256"/>
      <c r="S26" s="162">
        <v>532.60680000000002</v>
      </c>
      <c r="T26" s="33"/>
      <c r="U26" s="147">
        <v>504.36250000000001</v>
      </c>
      <c r="V26" s="33"/>
      <c r="W26" s="99">
        <v>403.49</v>
      </c>
      <c r="X26" s="33"/>
      <c r="Y26" s="33"/>
      <c r="Z26" s="2" t="s">
        <v>137</v>
      </c>
      <c r="AA26" s="32">
        <v>560</v>
      </c>
      <c r="AB26" s="32">
        <v>400</v>
      </c>
      <c r="AC26" s="1"/>
      <c r="AD26" s="5">
        <f t="shared" si="6"/>
        <v>1.2987391165079643</v>
      </c>
    </row>
    <row r="27" spans="3:30" ht="19.899999999999999" customHeight="1" x14ac:dyDescent="0.35">
      <c r="C27" s="2" t="s">
        <v>233</v>
      </c>
      <c r="D27" s="311">
        <f t="shared" si="2"/>
        <v>4350</v>
      </c>
      <c r="E27" s="182">
        <f t="shared" si="3"/>
        <v>3050</v>
      </c>
      <c r="F27" s="1"/>
      <c r="G27" s="303">
        <f t="shared" si="4"/>
        <v>4350</v>
      </c>
      <c r="H27" s="303">
        <f t="shared" si="5"/>
        <v>3050</v>
      </c>
      <c r="I27" s="1"/>
      <c r="J27" s="226">
        <f t="shared" si="0"/>
        <v>4317.72</v>
      </c>
      <c r="K27" s="226">
        <f t="shared" si="1"/>
        <v>3022.404</v>
      </c>
      <c r="L27" s="33"/>
      <c r="M27" s="197">
        <v>2158.86</v>
      </c>
      <c r="N27" s="33"/>
      <c r="O27" s="234">
        <v>1660.67</v>
      </c>
      <c r="P27" s="33"/>
      <c r="Q27" s="224">
        <v>1509.7</v>
      </c>
      <c r="R27" s="256"/>
      <c r="S27" s="162">
        <v>1347.9444000000001</v>
      </c>
      <c r="T27" s="33"/>
      <c r="U27" s="147">
        <v>1276.4624999999999</v>
      </c>
      <c r="V27" s="33"/>
      <c r="W27" s="99">
        <v>1021.17</v>
      </c>
      <c r="X27" s="33"/>
      <c r="Y27" s="33"/>
      <c r="Z27" s="2" t="s">
        <v>180</v>
      </c>
      <c r="AA27" s="32">
        <v>1420</v>
      </c>
      <c r="AB27" s="32">
        <v>1000</v>
      </c>
      <c r="AC27" s="1"/>
      <c r="AD27" s="5">
        <f t="shared" si="6"/>
        <v>1.2999933761674505</v>
      </c>
    </row>
    <row r="28" spans="3:30" ht="19.899999999999999" customHeight="1" x14ac:dyDescent="0.35">
      <c r="C28" s="2" t="s">
        <v>138</v>
      </c>
      <c r="D28" s="311">
        <f t="shared" si="2"/>
        <v>6600</v>
      </c>
      <c r="E28" s="182">
        <f t="shared" si="3"/>
        <v>4650</v>
      </c>
      <c r="F28" s="1"/>
      <c r="G28" s="303">
        <f t="shared" si="4"/>
        <v>6600</v>
      </c>
      <c r="H28" s="303">
        <f t="shared" si="5"/>
        <v>4650</v>
      </c>
      <c r="I28" s="1"/>
      <c r="J28" s="226">
        <f t="shared" si="0"/>
        <v>6596.52</v>
      </c>
      <c r="K28" s="226">
        <f t="shared" si="1"/>
        <v>4617.5640000000003</v>
      </c>
      <c r="L28" s="33"/>
      <c r="M28" s="197">
        <v>3298.26</v>
      </c>
      <c r="N28" s="33"/>
      <c r="O28" s="234">
        <v>2537.1295488000005</v>
      </c>
      <c r="P28" s="33"/>
      <c r="Q28" s="162">
        <v>2306.4814080000001</v>
      </c>
      <c r="R28" s="257"/>
      <c r="S28" s="162">
        <v>2059.3584000000001</v>
      </c>
      <c r="T28" s="33"/>
      <c r="U28" s="147">
        <v>1625.125</v>
      </c>
      <c r="V28" s="33"/>
      <c r="W28" s="99">
        <v>1300.0999999999999</v>
      </c>
      <c r="X28" s="33"/>
      <c r="Y28" s="33"/>
      <c r="Z28" s="2" t="s">
        <v>138</v>
      </c>
      <c r="AA28" s="32">
        <v>1810</v>
      </c>
      <c r="AB28" s="32">
        <v>1270</v>
      </c>
      <c r="AC28" s="1"/>
      <c r="AD28" s="5">
        <f t="shared" si="6"/>
        <v>1.2999966838744972</v>
      </c>
    </row>
    <row r="29" spans="3:30" ht="19.899999999999999" customHeight="1" x14ac:dyDescent="0.35">
      <c r="C29" s="2" t="s">
        <v>228</v>
      </c>
      <c r="D29" s="311">
        <f t="shared" si="2"/>
        <v>6950</v>
      </c>
      <c r="E29" s="182">
        <f t="shared" si="3"/>
        <v>4850</v>
      </c>
      <c r="F29" s="1"/>
      <c r="G29" s="303">
        <f t="shared" si="4"/>
        <v>6950</v>
      </c>
      <c r="H29" s="303">
        <f t="shared" si="5"/>
        <v>4850</v>
      </c>
      <c r="I29" s="1"/>
      <c r="J29" s="226">
        <f t="shared" si="0"/>
        <v>6923.72</v>
      </c>
      <c r="K29" s="226">
        <f t="shared" si="1"/>
        <v>4846.6040000000003</v>
      </c>
      <c r="L29" s="33"/>
      <c r="M29" s="197">
        <v>3461.86</v>
      </c>
      <c r="N29" s="33"/>
      <c r="O29" s="234">
        <v>2662.97</v>
      </c>
      <c r="P29" s="33"/>
      <c r="Q29" s="224">
        <v>2420.89</v>
      </c>
      <c r="R29" s="256"/>
      <c r="S29" s="162">
        <v>2161.5264000000002</v>
      </c>
      <c r="T29" s="33"/>
      <c r="U29" s="147">
        <v>2046.9</v>
      </c>
      <c r="V29" s="33"/>
      <c r="W29" s="99">
        <v>1637.52</v>
      </c>
      <c r="X29" s="33"/>
      <c r="Y29" s="33"/>
      <c r="Z29" s="2" t="s">
        <v>139</v>
      </c>
      <c r="AA29" s="32">
        <v>2730</v>
      </c>
      <c r="AB29" s="32">
        <v>1920</v>
      </c>
      <c r="AC29" s="1"/>
      <c r="AD29" s="5">
        <f t="shared" si="6"/>
        <v>1.2999996244794347</v>
      </c>
    </row>
    <row r="30" spans="3:30" ht="19.899999999999999" customHeight="1" x14ac:dyDescent="0.35">
      <c r="C30" s="2" t="s">
        <v>321</v>
      </c>
      <c r="D30" s="311">
        <f t="shared" si="2"/>
        <v>8950</v>
      </c>
      <c r="E30" s="182">
        <f t="shared" si="3"/>
        <v>6300</v>
      </c>
      <c r="F30" s="1"/>
      <c r="G30" s="303">
        <f t="shared" si="4"/>
        <v>8950</v>
      </c>
      <c r="H30" s="303">
        <f t="shared" si="5"/>
        <v>6300</v>
      </c>
      <c r="I30" s="1"/>
      <c r="J30" s="226">
        <f>M30*$J$3</f>
        <v>8940.64</v>
      </c>
      <c r="K30" s="226">
        <f>M30*$K$3</f>
        <v>6258.4479999999994</v>
      </c>
      <c r="L30" s="33"/>
      <c r="M30" s="197">
        <v>4470.32</v>
      </c>
      <c r="N30" s="33"/>
      <c r="O30" s="234">
        <v>3438.71</v>
      </c>
      <c r="P30" s="33"/>
      <c r="Q30" s="224">
        <v>3126.09</v>
      </c>
      <c r="R30" s="256"/>
      <c r="S30" s="162">
        <v>2791.1532000000002</v>
      </c>
      <c r="T30" s="33"/>
      <c r="U30" s="147">
        <v>2643.1375000000003</v>
      </c>
      <c r="V30" s="33"/>
      <c r="W30" s="99">
        <v>2114.5100000000002</v>
      </c>
      <c r="X30" s="33"/>
      <c r="Y30" s="33"/>
      <c r="Z30" s="2" t="s">
        <v>118</v>
      </c>
      <c r="AA30" s="32">
        <v>2940</v>
      </c>
      <c r="AB30" s="32">
        <v>2060</v>
      </c>
      <c r="AC30" s="1"/>
      <c r="AD30" s="5">
        <f t="shared" si="6"/>
        <v>1.2999991275798191</v>
      </c>
    </row>
    <row r="31" spans="3:30" ht="19.899999999999999" customHeight="1" x14ac:dyDescent="0.35">
      <c r="C31" s="2" t="s">
        <v>396</v>
      </c>
      <c r="D31" s="311">
        <f t="shared" si="2"/>
        <v>5100</v>
      </c>
      <c r="E31" s="182">
        <f t="shared" si="3"/>
        <v>3600</v>
      </c>
      <c r="F31" s="1"/>
      <c r="G31" s="303">
        <f t="shared" si="4"/>
        <v>5100</v>
      </c>
      <c r="H31" s="303">
        <f t="shared" si="5"/>
        <v>3600</v>
      </c>
      <c r="I31" s="1"/>
      <c r="J31" s="226">
        <f t="shared" si="0"/>
        <v>5095.22</v>
      </c>
      <c r="K31" s="226">
        <f t="shared" si="1"/>
        <v>3566.654</v>
      </c>
      <c r="L31" s="33"/>
      <c r="M31" s="197">
        <v>2547.61</v>
      </c>
      <c r="N31" s="33"/>
      <c r="O31" s="234">
        <v>1959.7</v>
      </c>
      <c r="P31" s="33"/>
      <c r="Q31" s="224">
        <v>1781.54</v>
      </c>
      <c r="R31" s="256"/>
      <c r="S31" s="162">
        <v>1591.7087999999999</v>
      </c>
      <c r="T31" s="33"/>
      <c r="U31" s="147">
        <v>1507.3</v>
      </c>
      <c r="V31" s="33"/>
      <c r="W31" s="99">
        <v>1205.8399999999999</v>
      </c>
      <c r="X31" s="33"/>
      <c r="Y31" s="33"/>
      <c r="Z31" s="2" t="s">
        <v>141</v>
      </c>
      <c r="AA31" s="32">
        <v>1680</v>
      </c>
      <c r="AB31" s="32">
        <v>1180</v>
      </c>
      <c r="AC31" s="1"/>
      <c r="AD31" s="5">
        <f t="shared" si="6"/>
        <v>1.3</v>
      </c>
    </row>
    <row r="32" spans="3:30" ht="19.899999999999999" customHeight="1" x14ac:dyDescent="0.35">
      <c r="C32" s="2" t="s">
        <v>471</v>
      </c>
      <c r="D32" s="311">
        <f t="shared" si="2"/>
        <v>2650</v>
      </c>
      <c r="E32" s="182">
        <f t="shared" si="3"/>
        <v>1900</v>
      </c>
      <c r="F32" s="1"/>
      <c r="G32" s="303">
        <f t="shared" si="4"/>
        <v>2650</v>
      </c>
      <c r="H32" s="303">
        <f t="shared" si="5"/>
        <v>1900</v>
      </c>
      <c r="I32" s="1"/>
      <c r="J32" s="226">
        <f t="shared" si="0"/>
        <v>2649.74</v>
      </c>
      <c r="K32" s="226">
        <f t="shared" si="1"/>
        <v>1854.8179999999998</v>
      </c>
      <c r="L32" s="33"/>
      <c r="M32" s="197">
        <v>1324.87</v>
      </c>
      <c r="N32" s="33"/>
      <c r="O32" s="234">
        <v>1019</v>
      </c>
      <c r="P32" s="33"/>
      <c r="Q32" s="224"/>
      <c r="R32" s="256"/>
      <c r="S32" s="162"/>
      <c r="T32" s="33"/>
      <c r="U32" s="147">
        <v>1507.3</v>
      </c>
      <c r="V32" s="33"/>
      <c r="W32" s="99">
        <v>1205.8399999999999</v>
      </c>
      <c r="X32" s="33"/>
      <c r="Y32" s="33"/>
      <c r="Z32" s="2" t="s">
        <v>141</v>
      </c>
      <c r="AA32" s="32">
        <v>1680</v>
      </c>
      <c r="AB32" s="32">
        <v>1180</v>
      </c>
      <c r="AC32" s="1"/>
      <c r="AD32" s="5">
        <f t="shared" si="6"/>
        <v>1.3001668302257114</v>
      </c>
    </row>
    <row r="33" spans="1:36" ht="19.899999999999999" customHeight="1" x14ac:dyDescent="0.35">
      <c r="F33" s="1"/>
      <c r="G33" s="60"/>
      <c r="H33" s="60"/>
      <c r="I33" s="1"/>
      <c r="J33" s="60"/>
      <c r="K33" s="60"/>
      <c r="L33" s="33"/>
      <c r="M33" s="163"/>
      <c r="N33" s="33"/>
      <c r="O33" s="163"/>
      <c r="P33" s="33"/>
      <c r="Q33" s="163"/>
      <c r="S33" s="163"/>
      <c r="T33" s="33"/>
      <c r="U33" s="144"/>
      <c r="V33" s="33"/>
      <c r="W33" s="62"/>
      <c r="X33" s="33"/>
      <c r="Y33" s="33"/>
      <c r="AC33" s="1"/>
    </row>
    <row r="34" spans="1:36" customFormat="1" ht="19.899999999999999" customHeight="1" x14ac:dyDescent="0.35">
      <c r="A34" s="5"/>
      <c r="B34" s="5"/>
      <c r="C34" s="5"/>
      <c r="D34" s="310"/>
      <c r="E34" s="23"/>
      <c r="F34" s="5"/>
      <c r="G34" s="40"/>
      <c r="H34" s="40"/>
      <c r="I34" s="5"/>
      <c r="J34" s="40"/>
      <c r="K34" s="40"/>
      <c r="M34" s="161"/>
      <c r="O34" s="161"/>
      <c r="Q34" s="161"/>
      <c r="R34" s="255"/>
      <c r="S34" s="161"/>
      <c r="U34" s="146"/>
      <c r="W34" s="63"/>
      <c r="Z34" s="5"/>
      <c r="AA34" s="23"/>
      <c r="AB34" s="23"/>
      <c r="AC34" s="5"/>
      <c r="AD34" s="5"/>
      <c r="AE34" s="5"/>
      <c r="AF34" s="5"/>
      <c r="AG34" s="5"/>
      <c r="AH34" s="5"/>
      <c r="AI34" s="5"/>
      <c r="AJ34" s="5"/>
    </row>
    <row r="35" spans="1:36" customFormat="1" ht="19.899999999999999" customHeight="1" x14ac:dyDescent="0.35">
      <c r="A35" s="5"/>
      <c r="B35" s="5"/>
      <c r="C35" s="5"/>
      <c r="D35" s="310"/>
      <c r="E35" s="23"/>
      <c r="F35" s="5"/>
      <c r="G35" s="40"/>
      <c r="H35" s="40"/>
      <c r="I35" s="5"/>
      <c r="J35" s="40"/>
      <c r="K35" s="40"/>
      <c r="M35" s="161"/>
      <c r="O35" s="161"/>
      <c r="Q35" s="161"/>
      <c r="R35" s="255"/>
      <c r="S35" s="161"/>
      <c r="U35" s="146"/>
      <c r="W35" s="63"/>
      <c r="Z35" s="5"/>
      <c r="AA35" s="23"/>
      <c r="AB35" s="23"/>
      <c r="AC35" s="5"/>
      <c r="AD35" s="5"/>
      <c r="AE35" s="5"/>
      <c r="AF35" s="5"/>
      <c r="AG35" s="5"/>
      <c r="AH35" s="5"/>
      <c r="AI35" s="5"/>
      <c r="AJ35" s="5"/>
    </row>
    <row r="36" spans="1:36" customFormat="1" ht="19.899999999999999" customHeight="1" x14ac:dyDescent="0.35">
      <c r="A36" s="5"/>
      <c r="B36" s="5"/>
      <c r="C36" s="5"/>
      <c r="D36" s="310"/>
      <c r="E36" s="23"/>
      <c r="F36" s="5"/>
      <c r="G36" s="40"/>
      <c r="H36" s="40"/>
      <c r="I36" s="5"/>
      <c r="J36" s="40"/>
      <c r="K36" s="40"/>
      <c r="M36" s="161"/>
      <c r="O36" s="161"/>
      <c r="Q36" s="161"/>
      <c r="R36" s="255"/>
      <c r="S36" s="161"/>
      <c r="U36" s="146"/>
      <c r="W36" s="63"/>
      <c r="Z36" s="5"/>
      <c r="AA36" s="23"/>
      <c r="AB36" s="23"/>
      <c r="AC36" s="5"/>
      <c r="AD36" s="5"/>
      <c r="AE36" s="5"/>
      <c r="AF36" s="5"/>
      <c r="AG36" s="5"/>
      <c r="AH36" s="5"/>
      <c r="AI36" s="5"/>
      <c r="AJ36" s="5"/>
    </row>
    <row r="37" spans="1:36" customFormat="1" ht="19.899999999999999" customHeight="1" x14ac:dyDescent="0.35">
      <c r="A37" s="5"/>
      <c r="B37" s="5"/>
      <c r="C37" s="5"/>
      <c r="D37" s="310"/>
      <c r="E37" s="23"/>
      <c r="F37" s="5"/>
      <c r="G37" s="40"/>
      <c r="H37" s="40"/>
      <c r="I37" s="5"/>
      <c r="J37" s="40"/>
      <c r="K37" s="40"/>
      <c r="M37" s="161"/>
      <c r="O37" s="161"/>
      <c r="Q37" s="161"/>
      <c r="R37" s="255"/>
      <c r="S37" s="161"/>
      <c r="U37" s="146"/>
      <c r="W37" s="63"/>
      <c r="Z37" s="5"/>
      <c r="AA37" s="23"/>
      <c r="AB37" s="23"/>
      <c r="AC37" s="5"/>
      <c r="AD37" s="5"/>
      <c r="AE37" s="5"/>
      <c r="AF37" s="5"/>
      <c r="AG37" s="5"/>
      <c r="AH37" s="5"/>
      <c r="AI37" s="5"/>
      <c r="AJ37" s="5"/>
    </row>
    <row r="38" spans="1:36" customFormat="1" ht="19.899999999999999" customHeight="1" x14ac:dyDescent="0.35">
      <c r="A38" s="5"/>
      <c r="B38" s="5"/>
      <c r="C38" s="5"/>
      <c r="D38" s="310"/>
      <c r="E38" s="23"/>
      <c r="F38" s="5"/>
      <c r="G38" s="40"/>
      <c r="H38" s="40"/>
      <c r="I38" s="5"/>
      <c r="J38" s="40"/>
      <c r="K38" s="40"/>
      <c r="M38" s="161"/>
      <c r="O38" s="161"/>
      <c r="Q38" s="161"/>
      <c r="R38" s="255"/>
      <c r="S38" s="161"/>
      <c r="U38" s="146"/>
      <c r="W38" s="63"/>
      <c r="Z38" s="5"/>
      <c r="AA38" s="23"/>
      <c r="AB38" s="23"/>
      <c r="AC38" s="5"/>
      <c r="AD38" s="5"/>
      <c r="AE38" s="5"/>
      <c r="AF38" s="5"/>
      <c r="AG38" s="5"/>
      <c r="AH38" s="5"/>
      <c r="AI38" s="5"/>
      <c r="AJ38" s="5"/>
    </row>
    <row r="39" spans="1:36" customFormat="1" ht="19.899999999999999" customHeight="1" x14ac:dyDescent="0.35">
      <c r="A39" s="5"/>
      <c r="B39" s="5"/>
      <c r="C39" s="5"/>
      <c r="D39" s="310"/>
      <c r="E39" s="23"/>
      <c r="F39" s="5"/>
      <c r="G39" s="40"/>
      <c r="H39" s="40"/>
      <c r="I39" s="5"/>
      <c r="J39" s="40"/>
      <c r="K39" s="40"/>
      <c r="M39" s="161"/>
      <c r="O39" s="161"/>
      <c r="Q39" s="161"/>
      <c r="R39" s="255"/>
      <c r="S39" s="161"/>
      <c r="U39" s="146"/>
      <c r="W39" s="63"/>
      <c r="Z39" s="5"/>
      <c r="AA39" s="23"/>
      <c r="AB39" s="23"/>
      <c r="AC39" s="5"/>
      <c r="AD39" s="5"/>
      <c r="AE39" s="5"/>
      <c r="AF39" s="5"/>
      <c r="AG39" s="5"/>
      <c r="AH39" s="5"/>
      <c r="AI39" s="5"/>
      <c r="AJ39" s="5"/>
    </row>
    <row r="40" spans="1:36" customFormat="1" ht="19.899999999999999" customHeight="1" x14ac:dyDescent="0.35">
      <c r="A40" s="5"/>
      <c r="B40" s="5"/>
      <c r="C40" s="5"/>
      <c r="D40" s="310"/>
      <c r="E40" s="23"/>
      <c r="F40" s="5"/>
      <c r="G40" s="40"/>
      <c r="H40" s="40"/>
      <c r="I40" s="5"/>
      <c r="J40" s="40"/>
      <c r="K40" s="40"/>
      <c r="M40" s="161"/>
      <c r="O40" s="161"/>
      <c r="Q40" s="161"/>
      <c r="R40" s="255"/>
      <c r="S40" s="161"/>
      <c r="U40" s="146"/>
      <c r="W40" s="63"/>
      <c r="Z40" s="5"/>
      <c r="AA40" s="23"/>
      <c r="AB40" s="23"/>
      <c r="AC40" s="5"/>
      <c r="AD40" s="5"/>
      <c r="AE40" s="5"/>
      <c r="AF40" s="5"/>
      <c r="AG40" s="5"/>
      <c r="AH40" s="5"/>
      <c r="AI40" s="5"/>
      <c r="AJ40" s="5"/>
    </row>
    <row r="41" spans="1:36" customFormat="1" ht="19.899999999999999" customHeight="1" x14ac:dyDescent="0.35">
      <c r="A41" s="5"/>
      <c r="B41" s="5"/>
      <c r="C41" s="5"/>
      <c r="D41" s="310"/>
      <c r="E41" s="23"/>
      <c r="F41" s="5"/>
      <c r="G41" s="40"/>
      <c r="H41" s="40"/>
      <c r="I41" s="5"/>
      <c r="J41" s="40"/>
      <c r="K41" s="40"/>
      <c r="M41" s="161"/>
      <c r="O41" s="161"/>
      <c r="Q41" s="161"/>
      <c r="R41" s="255"/>
      <c r="S41" s="161"/>
      <c r="U41" s="146"/>
      <c r="W41" s="63"/>
      <c r="Z41" s="5"/>
      <c r="AA41" s="23"/>
      <c r="AB41" s="23"/>
      <c r="AC41" s="5"/>
      <c r="AD41" s="5"/>
      <c r="AE41" s="5"/>
      <c r="AF41" s="5"/>
      <c r="AG41" s="5"/>
      <c r="AH41" s="5"/>
      <c r="AI41" s="5"/>
      <c r="AJ41" s="5"/>
    </row>
    <row r="42" spans="1:36" customFormat="1" ht="19.899999999999999" customHeight="1" x14ac:dyDescent="0.35">
      <c r="A42" s="5"/>
      <c r="B42" s="5"/>
      <c r="C42" s="5"/>
      <c r="D42" s="310"/>
      <c r="E42" s="23"/>
      <c r="F42" s="5"/>
      <c r="G42" s="40"/>
      <c r="H42" s="40"/>
      <c r="I42" s="5"/>
      <c r="J42" s="40"/>
      <c r="K42" s="40"/>
      <c r="M42" s="161"/>
      <c r="O42" s="161"/>
      <c r="Q42" s="161"/>
      <c r="R42" s="255"/>
      <c r="S42" s="161"/>
      <c r="U42" s="146"/>
      <c r="W42" s="63"/>
      <c r="Z42" s="5"/>
      <c r="AA42" s="23"/>
      <c r="AB42" s="23"/>
      <c r="AC42" s="5"/>
      <c r="AD42" s="5"/>
      <c r="AE42" s="5"/>
      <c r="AF42" s="5"/>
      <c r="AG42" s="5"/>
      <c r="AH42" s="5"/>
      <c r="AI42" s="5"/>
      <c r="AJ42" s="5"/>
    </row>
    <row r="43" spans="1:36" customFormat="1" ht="19.899999999999999" customHeight="1" x14ac:dyDescent="0.35">
      <c r="A43" s="5"/>
      <c r="B43" s="5"/>
      <c r="C43" s="5"/>
      <c r="D43" s="310"/>
      <c r="E43" s="23"/>
      <c r="F43" s="5"/>
      <c r="G43" s="40"/>
      <c r="H43" s="40"/>
      <c r="I43" s="5"/>
      <c r="J43" s="40"/>
      <c r="K43" s="40"/>
      <c r="M43" s="161"/>
      <c r="O43" s="161"/>
      <c r="Q43" s="161"/>
      <c r="R43" s="255"/>
      <c r="S43" s="161"/>
      <c r="U43" s="146"/>
      <c r="W43" s="63"/>
      <c r="Z43" s="5"/>
      <c r="AA43" s="23"/>
      <c r="AB43" s="23"/>
      <c r="AC43" s="5"/>
      <c r="AD43" s="5"/>
      <c r="AE43" s="5"/>
      <c r="AF43" s="5"/>
      <c r="AG43" s="5"/>
      <c r="AH43" s="5"/>
      <c r="AI43" s="5"/>
      <c r="AJ43" s="5"/>
    </row>
    <row r="44" spans="1:36" customFormat="1" ht="19.899999999999999" customHeight="1" x14ac:dyDescent="0.35">
      <c r="A44" s="5"/>
      <c r="B44" s="5"/>
      <c r="C44" s="5"/>
      <c r="D44" s="310"/>
      <c r="E44" s="23"/>
      <c r="F44" s="5"/>
      <c r="G44" s="40"/>
      <c r="H44" s="40"/>
      <c r="I44" s="5"/>
      <c r="J44" s="40"/>
      <c r="K44" s="40"/>
      <c r="M44" s="161"/>
      <c r="O44" s="161"/>
      <c r="Q44" s="161"/>
      <c r="R44" s="255"/>
      <c r="S44" s="161"/>
      <c r="U44" s="146"/>
      <c r="W44" s="63"/>
      <c r="Z44" s="5"/>
      <c r="AA44" s="23"/>
      <c r="AB44" s="23"/>
      <c r="AC44" s="5"/>
      <c r="AD44" s="5"/>
      <c r="AE44" s="5"/>
      <c r="AF44" s="5"/>
      <c r="AG44" s="5"/>
      <c r="AH44" s="5"/>
      <c r="AI44" s="5"/>
      <c r="AJ44" s="5"/>
    </row>
    <row r="45" spans="1:36" customFormat="1" ht="19.899999999999999" customHeight="1" x14ac:dyDescent="0.35">
      <c r="A45" s="5"/>
      <c r="B45" s="5"/>
      <c r="C45" s="5"/>
      <c r="D45" s="310"/>
      <c r="E45" s="23"/>
      <c r="F45" s="5"/>
      <c r="G45" s="40"/>
      <c r="H45" s="40"/>
      <c r="I45" s="5"/>
      <c r="J45" s="40"/>
      <c r="K45" s="40"/>
      <c r="M45" s="161"/>
      <c r="O45" s="161"/>
      <c r="Q45" s="161"/>
      <c r="R45" s="255"/>
      <c r="S45" s="161"/>
      <c r="U45" s="146"/>
      <c r="W45" s="63"/>
      <c r="Z45" s="5"/>
      <c r="AA45" s="23"/>
      <c r="AB45" s="23"/>
      <c r="AC45" s="5"/>
      <c r="AD45" s="5"/>
      <c r="AE45" s="5"/>
      <c r="AF45" s="5"/>
      <c r="AG45" s="5"/>
      <c r="AH45" s="5"/>
      <c r="AI45" s="5"/>
      <c r="AJ45" s="5"/>
    </row>
    <row r="46" spans="1:36" customFormat="1" ht="19.899999999999999" customHeight="1" x14ac:dyDescent="0.35">
      <c r="A46" s="5"/>
      <c r="B46" s="5"/>
      <c r="C46" s="5"/>
      <c r="D46" s="310"/>
      <c r="E46" s="23"/>
      <c r="F46" s="5"/>
      <c r="G46" s="40"/>
      <c r="H46" s="40"/>
      <c r="I46" s="5"/>
      <c r="J46" s="40"/>
      <c r="K46" s="40"/>
      <c r="M46" s="161"/>
      <c r="O46" s="161"/>
      <c r="Q46" s="161"/>
      <c r="R46" s="255"/>
      <c r="S46" s="161"/>
      <c r="U46" s="146"/>
      <c r="W46" s="63"/>
      <c r="Z46" s="5"/>
      <c r="AA46" s="23"/>
      <c r="AB46" s="23"/>
      <c r="AC46" s="5"/>
      <c r="AD46" s="5"/>
      <c r="AE46" s="5"/>
      <c r="AF46" s="5"/>
      <c r="AG46" s="5"/>
      <c r="AH46" s="5"/>
      <c r="AI46" s="5"/>
      <c r="AJ46" s="5"/>
    </row>
    <row r="47" spans="1:36" customFormat="1" ht="19.899999999999999" customHeight="1" x14ac:dyDescent="0.35">
      <c r="A47" s="5"/>
      <c r="B47" s="5"/>
      <c r="C47" s="5"/>
      <c r="D47" s="310"/>
      <c r="E47" s="23"/>
      <c r="F47" s="5"/>
      <c r="G47" s="40"/>
      <c r="H47" s="40"/>
      <c r="I47" s="5"/>
      <c r="J47" s="40"/>
      <c r="K47" s="40"/>
      <c r="M47" s="161"/>
      <c r="O47" s="161"/>
      <c r="Q47" s="161"/>
      <c r="R47" s="255"/>
      <c r="S47" s="161"/>
      <c r="U47" s="146"/>
      <c r="W47" s="63"/>
      <c r="Z47" s="5"/>
      <c r="AA47" s="23"/>
      <c r="AB47" s="23"/>
      <c r="AC47" s="5"/>
      <c r="AD47" s="5"/>
      <c r="AE47" s="5"/>
      <c r="AF47" s="5"/>
      <c r="AG47" s="5"/>
      <c r="AH47" s="5"/>
      <c r="AI47" s="5"/>
      <c r="AJ47" s="5"/>
    </row>
    <row r="48" spans="1:36" customFormat="1" ht="19.899999999999999" customHeight="1" x14ac:dyDescent="0.35">
      <c r="A48" s="5"/>
      <c r="B48" s="5"/>
      <c r="C48" s="5"/>
      <c r="D48" s="310"/>
      <c r="E48" s="23"/>
      <c r="F48" s="5"/>
      <c r="G48" s="40"/>
      <c r="H48" s="40"/>
      <c r="I48" s="5"/>
      <c r="J48" s="40"/>
      <c r="K48" s="40"/>
      <c r="M48" s="161"/>
      <c r="O48" s="161"/>
      <c r="Q48" s="161"/>
      <c r="R48" s="255"/>
      <c r="S48" s="161"/>
      <c r="U48" s="146"/>
      <c r="W48" s="63"/>
      <c r="Z48" s="5"/>
      <c r="AA48" s="23"/>
      <c r="AB48" s="23"/>
      <c r="AC48" s="5"/>
      <c r="AD48" s="5"/>
      <c r="AE48" s="5"/>
      <c r="AF48" s="5"/>
      <c r="AG48" s="5"/>
      <c r="AH48" s="5"/>
      <c r="AI48" s="5"/>
      <c r="AJ48" s="5"/>
    </row>
    <row r="49" spans="1:36" customFormat="1" ht="19.899999999999999" customHeight="1" x14ac:dyDescent="0.35">
      <c r="A49" s="5"/>
      <c r="B49" s="5"/>
      <c r="C49" s="5"/>
      <c r="D49" s="310"/>
      <c r="E49" s="23"/>
      <c r="F49" s="5"/>
      <c r="G49" s="40"/>
      <c r="H49" s="40"/>
      <c r="I49" s="5"/>
      <c r="J49" s="40"/>
      <c r="K49" s="40"/>
      <c r="M49" s="161"/>
      <c r="O49" s="161"/>
      <c r="Q49" s="161"/>
      <c r="R49" s="255"/>
      <c r="S49" s="161"/>
      <c r="U49" s="146"/>
      <c r="W49" s="63"/>
      <c r="Z49" s="5"/>
      <c r="AA49" s="23"/>
      <c r="AB49" s="23"/>
      <c r="AC49" s="5"/>
      <c r="AD49" s="5"/>
      <c r="AE49" s="5"/>
      <c r="AF49" s="5"/>
      <c r="AG49" s="5"/>
      <c r="AH49" s="5"/>
      <c r="AI49" s="5"/>
      <c r="AJ49" s="5"/>
    </row>
    <row r="50" spans="1:36" customFormat="1" ht="19.899999999999999" customHeight="1" x14ac:dyDescent="0.35">
      <c r="A50" s="5"/>
      <c r="B50" s="5"/>
      <c r="C50" s="5"/>
      <c r="D50" s="310"/>
      <c r="E50" s="23"/>
      <c r="F50" s="5"/>
      <c r="G50" s="40"/>
      <c r="H50" s="40"/>
      <c r="I50" s="5"/>
      <c r="J50" s="40"/>
      <c r="K50" s="40"/>
      <c r="M50" s="161"/>
      <c r="O50" s="161"/>
      <c r="Q50" s="161"/>
      <c r="R50" s="255"/>
      <c r="S50" s="161"/>
      <c r="U50" s="146"/>
      <c r="W50" s="63"/>
      <c r="Z50" s="5"/>
      <c r="AA50" s="23"/>
      <c r="AB50" s="23"/>
      <c r="AC50" s="5"/>
      <c r="AD50" s="5"/>
      <c r="AE50" s="5"/>
      <c r="AF50" s="5"/>
      <c r="AG50" s="5"/>
      <c r="AH50" s="5"/>
      <c r="AI50" s="5"/>
      <c r="AJ50" s="5"/>
    </row>
    <row r="51" spans="1:36" customFormat="1" ht="19.899999999999999" customHeight="1" x14ac:dyDescent="0.35">
      <c r="A51" s="5"/>
      <c r="B51" s="5"/>
      <c r="C51" s="5"/>
      <c r="D51" s="310"/>
      <c r="E51" s="23"/>
      <c r="F51" s="5"/>
      <c r="G51" s="40"/>
      <c r="H51" s="40"/>
      <c r="I51" s="5"/>
      <c r="J51" s="40"/>
      <c r="K51" s="40"/>
      <c r="M51" s="161"/>
      <c r="O51" s="161"/>
      <c r="Q51" s="161"/>
      <c r="R51" s="255"/>
      <c r="S51" s="161"/>
      <c r="U51" s="146"/>
      <c r="W51" s="63"/>
      <c r="Z51" s="5"/>
      <c r="AA51" s="23"/>
      <c r="AB51" s="23"/>
      <c r="AC51" s="5"/>
      <c r="AD51" s="5"/>
      <c r="AE51" s="5"/>
      <c r="AF51" s="5"/>
      <c r="AG51" s="5"/>
      <c r="AH51" s="5"/>
      <c r="AI51" s="5"/>
      <c r="AJ51" s="5"/>
    </row>
    <row r="52" spans="1:36" customFormat="1" ht="19.899999999999999" customHeight="1" x14ac:dyDescent="0.35">
      <c r="A52" s="5"/>
      <c r="B52" s="5"/>
      <c r="C52" s="5"/>
      <c r="D52" s="310"/>
      <c r="E52" s="23"/>
      <c r="F52" s="5"/>
      <c r="G52" s="40"/>
      <c r="H52" s="40"/>
      <c r="I52" s="5"/>
      <c r="J52" s="40"/>
      <c r="K52" s="40"/>
      <c r="M52" s="161"/>
      <c r="O52" s="161"/>
      <c r="Q52" s="161"/>
      <c r="R52" s="255"/>
      <c r="S52" s="161"/>
      <c r="U52" s="146"/>
      <c r="W52" s="63"/>
      <c r="Z52" s="5"/>
      <c r="AA52" s="23"/>
      <c r="AB52" s="23"/>
      <c r="AC52" s="5"/>
      <c r="AD52" s="5"/>
      <c r="AE52" s="5"/>
      <c r="AF52" s="5"/>
      <c r="AG52" s="5"/>
      <c r="AH52" s="5"/>
      <c r="AI52" s="5"/>
      <c r="AJ52" s="5"/>
    </row>
    <row r="53" spans="1:36" customFormat="1" ht="19.899999999999999" customHeight="1" x14ac:dyDescent="0.35">
      <c r="A53" s="5"/>
      <c r="B53" s="5"/>
      <c r="C53" s="5"/>
      <c r="D53" s="310"/>
      <c r="E53" s="23"/>
      <c r="F53" s="5"/>
      <c r="G53" s="40"/>
      <c r="H53" s="40"/>
      <c r="I53" s="5"/>
      <c r="J53" s="40"/>
      <c r="K53" s="40"/>
      <c r="M53" s="161"/>
      <c r="O53" s="161"/>
      <c r="Q53" s="161"/>
      <c r="R53" s="255"/>
      <c r="S53" s="161"/>
      <c r="U53" s="146"/>
      <c r="W53" s="63"/>
      <c r="Z53" s="5"/>
      <c r="AA53" s="23"/>
      <c r="AB53" s="23"/>
      <c r="AC53" s="5"/>
      <c r="AD53" s="5"/>
      <c r="AE53" s="5"/>
      <c r="AF53" s="5"/>
      <c r="AG53" s="5"/>
      <c r="AH53" s="5"/>
      <c r="AI53" s="5"/>
      <c r="AJ53" s="5"/>
    </row>
    <row r="54" spans="1:36" customFormat="1" ht="19.899999999999999" customHeight="1" x14ac:dyDescent="0.35">
      <c r="A54" s="5"/>
      <c r="B54" s="5"/>
      <c r="C54" s="5"/>
      <c r="D54" s="310"/>
      <c r="E54" s="23"/>
      <c r="F54" s="5"/>
      <c r="G54" s="40"/>
      <c r="H54" s="40"/>
      <c r="I54" s="5"/>
      <c r="J54" s="40"/>
      <c r="K54" s="40"/>
      <c r="M54" s="161"/>
      <c r="O54" s="161"/>
      <c r="Q54" s="161"/>
      <c r="R54" s="255"/>
      <c r="S54" s="161"/>
      <c r="U54" s="146"/>
      <c r="W54" s="63"/>
      <c r="Z54" s="5"/>
      <c r="AA54" s="23"/>
      <c r="AB54" s="23"/>
      <c r="AC54" s="5"/>
      <c r="AD54" s="5"/>
      <c r="AE54" s="5"/>
      <c r="AF54" s="5"/>
      <c r="AG54" s="5"/>
      <c r="AH54" s="5"/>
      <c r="AI54" s="5"/>
      <c r="AJ54" s="5"/>
    </row>
    <row r="55" spans="1:36" customFormat="1" ht="19.899999999999999" customHeight="1" x14ac:dyDescent="0.35">
      <c r="A55" s="5"/>
      <c r="B55" s="5"/>
      <c r="C55" s="5"/>
      <c r="D55" s="310"/>
      <c r="E55" s="23"/>
      <c r="F55" s="5"/>
      <c r="G55" s="40"/>
      <c r="H55" s="40"/>
      <c r="I55" s="5"/>
      <c r="J55" s="40"/>
      <c r="K55" s="40"/>
      <c r="M55" s="161"/>
      <c r="O55" s="161"/>
      <c r="Q55" s="161"/>
      <c r="R55" s="255"/>
      <c r="S55" s="161"/>
      <c r="U55" s="146"/>
      <c r="W55" s="63"/>
      <c r="Z55" s="5"/>
      <c r="AA55" s="23"/>
      <c r="AB55" s="23"/>
      <c r="AC55" s="5"/>
      <c r="AD55" s="5"/>
      <c r="AE55" s="5"/>
      <c r="AF55" s="5"/>
      <c r="AG55" s="5"/>
      <c r="AH55" s="5"/>
      <c r="AI55" s="5"/>
      <c r="AJ55" s="5"/>
    </row>
    <row r="56" spans="1:36" customFormat="1" ht="19.899999999999999" customHeight="1" x14ac:dyDescent="0.35">
      <c r="A56" s="5"/>
      <c r="B56" s="5"/>
      <c r="C56" s="5"/>
      <c r="D56" s="310"/>
      <c r="E56" s="23"/>
      <c r="F56" s="5"/>
      <c r="G56" s="40"/>
      <c r="H56" s="40"/>
      <c r="I56" s="5"/>
      <c r="J56" s="40"/>
      <c r="K56" s="40"/>
      <c r="M56" s="161"/>
      <c r="O56" s="161"/>
      <c r="Q56" s="161"/>
      <c r="R56" s="255"/>
      <c r="S56" s="161"/>
      <c r="U56" s="146"/>
      <c r="W56" s="63"/>
      <c r="Z56" s="5"/>
      <c r="AA56" s="23"/>
      <c r="AB56" s="23"/>
      <c r="AC56" s="5"/>
      <c r="AD56" s="5"/>
      <c r="AE56" s="5"/>
      <c r="AF56" s="5"/>
      <c r="AG56" s="5"/>
      <c r="AH56" s="5"/>
      <c r="AI56" s="5"/>
      <c r="AJ56" s="5"/>
    </row>
    <row r="57" spans="1:36" customFormat="1" ht="19.899999999999999" customHeight="1" x14ac:dyDescent="0.35">
      <c r="A57" s="5"/>
      <c r="B57" s="5"/>
      <c r="C57" s="5"/>
      <c r="D57" s="310"/>
      <c r="E57" s="23"/>
      <c r="F57" s="5"/>
      <c r="G57" s="40"/>
      <c r="H57" s="40"/>
      <c r="I57" s="5"/>
      <c r="J57" s="40"/>
      <c r="K57" s="40"/>
      <c r="M57" s="161"/>
      <c r="O57" s="161"/>
      <c r="Q57" s="161"/>
      <c r="R57" s="255"/>
      <c r="S57" s="161"/>
      <c r="U57" s="146"/>
      <c r="W57" s="63"/>
      <c r="Z57" s="5"/>
      <c r="AA57" s="23"/>
      <c r="AB57" s="23"/>
      <c r="AC57" s="5"/>
      <c r="AD57" s="5"/>
      <c r="AE57" s="5"/>
      <c r="AF57" s="5"/>
      <c r="AG57" s="5"/>
      <c r="AH57" s="5"/>
      <c r="AI57" s="5"/>
      <c r="AJ57" s="5"/>
    </row>
    <row r="58" spans="1:36" customFormat="1" ht="19.899999999999999" customHeight="1" x14ac:dyDescent="0.35">
      <c r="A58" s="5"/>
      <c r="B58" s="5"/>
      <c r="C58" s="5"/>
      <c r="D58" s="310"/>
      <c r="E58" s="23"/>
      <c r="F58" s="5"/>
      <c r="G58" s="40"/>
      <c r="H58" s="40"/>
      <c r="I58" s="5"/>
      <c r="J58" s="40"/>
      <c r="K58" s="40"/>
      <c r="M58" s="161"/>
      <c r="O58" s="161"/>
      <c r="Q58" s="161"/>
      <c r="R58" s="255"/>
      <c r="S58" s="161"/>
      <c r="U58" s="146"/>
      <c r="W58" s="63"/>
      <c r="Z58" s="5"/>
      <c r="AA58" s="23"/>
      <c r="AB58" s="23"/>
      <c r="AC58" s="5"/>
      <c r="AD58" s="5"/>
      <c r="AE58" s="5"/>
      <c r="AF58" s="5"/>
      <c r="AG58" s="5"/>
      <c r="AH58" s="5"/>
      <c r="AI58" s="5"/>
      <c r="AJ58" s="5"/>
    </row>
    <row r="59" spans="1:36" customFormat="1" ht="19.899999999999999" customHeight="1" x14ac:dyDescent="0.35">
      <c r="A59" s="5"/>
      <c r="B59" s="5"/>
      <c r="C59" s="5"/>
      <c r="D59" s="310"/>
      <c r="E59" s="23"/>
      <c r="F59" s="5"/>
      <c r="G59" s="40"/>
      <c r="H59" s="40"/>
      <c r="I59" s="5"/>
      <c r="J59" s="40"/>
      <c r="K59" s="40"/>
      <c r="M59" s="161"/>
      <c r="O59" s="161"/>
      <c r="Q59" s="161"/>
      <c r="R59" s="255"/>
      <c r="S59" s="161"/>
      <c r="U59" s="146"/>
      <c r="W59" s="63"/>
      <c r="Z59" s="5"/>
      <c r="AA59" s="23"/>
      <c r="AB59" s="23"/>
      <c r="AC59" s="5"/>
      <c r="AD59" s="5"/>
      <c r="AE59" s="5"/>
      <c r="AF59" s="5"/>
      <c r="AG59" s="5"/>
      <c r="AH59" s="5"/>
      <c r="AI59" s="5"/>
      <c r="AJ59" s="5"/>
    </row>
    <row r="60" spans="1:36" customFormat="1" ht="19.899999999999999" customHeight="1" x14ac:dyDescent="0.35">
      <c r="A60" s="5"/>
      <c r="B60" s="5"/>
      <c r="C60" s="5"/>
      <c r="D60" s="310"/>
      <c r="E60" s="23"/>
      <c r="F60" s="5"/>
      <c r="G60" s="40"/>
      <c r="H60" s="40"/>
      <c r="I60" s="5"/>
      <c r="J60" s="40"/>
      <c r="K60" s="40"/>
      <c r="M60" s="161"/>
      <c r="O60" s="161"/>
      <c r="Q60" s="161"/>
      <c r="R60" s="255"/>
      <c r="S60" s="161"/>
      <c r="U60" s="146"/>
      <c r="W60" s="63"/>
      <c r="Z60" s="5"/>
      <c r="AA60" s="23"/>
      <c r="AB60" s="23"/>
      <c r="AC60" s="5"/>
      <c r="AD60" s="5"/>
      <c r="AE60" s="5"/>
      <c r="AF60" s="5"/>
      <c r="AG60" s="5"/>
      <c r="AH60" s="5"/>
      <c r="AI60" s="5"/>
      <c r="AJ60" s="5"/>
    </row>
    <row r="61" spans="1:36" customFormat="1" ht="19.899999999999999" customHeight="1" x14ac:dyDescent="0.35">
      <c r="A61" s="5"/>
      <c r="B61" s="5"/>
      <c r="C61" s="5"/>
      <c r="D61" s="310"/>
      <c r="E61" s="23"/>
      <c r="F61" s="5"/>
      <c r="G61" s="40"/>
      <c r="H61" s="40"/>
      <c r="I61" s="5"/>
      <c r="J61" s="40"/>
      <c r="K61" s="40"/>
      <c r="M61" s="161"/>
      <c r="O61" s="161"/>
      <c r="Q61" s="161"/>
      <c r="R61" s="255"/>
      <c r="S61" s="161"/>
      <c r="U61" s="146"/>
      <c r="W61" s="63"/>
      <c r="Z61" s="5"/>
      <c r="AA61" s="23"/>
      <c r="AB61" s="23"/>
      <c r="AC61" s="5"/>
      <c r="AD61" s="5"/>
      <c r="AE61" s="5"/>
      <c r="AF61" s="5"/>
      <c r="AG61" s="5"/>
      <c r="AH61" s="5"/>
      <c r="AI61" s="5"/>
      <c r="AJ61" s="5"/>
    </row>
    <row r="62" spans="1:36" customFormat="1" ht="19.899999999999999" customHeight="1" x14ac:dyDescent="0.35">
      <c r="A62" s="5"/>
      <c r="B62" s="5"/>
      <c r="C62" s="5"/>
      <c r="D62" s="310"/>
      <c r="E62" s="23"/>
      <c r="F62" s="5"/>
      <c r="G62" s="40"/>
      <c r="H62" s="40"/>
      <c r="I62" s="5"/>
      <c r="J62" s="40"/>
      <c r="K62" s="40"/>
      <c r="M62" s="161"/>
      <c r="O62" s="161"/>
      <c r="Q62" s="161"/>
      <c r="R62" s="255"/>
      <c r="S62" s="161"/>
      <c r="U62" s="146"/>
      <c r="W62" s="63"/>
      <c r="Z62" s="5"/>
      <c r="AA62" s="23"/>
      <c r="AB62" s="23"/>
      <c r="AC62" s="5"/>
      <c r="AD62" s="5"/>
      <c r="AE62" s="5"/>
      <c r="AF62" s="5"/>
      <c r="AG62" s="5"/>
      <c r="AH62" s="5"/>
      <c r="AI62" s="5"/>
      <c r="AJ62" s="5"/>
    </row>
    <row r="63" spans="1:36" customFormat="1" ht="19.899999999999999" customHeight="1" x14ac:dyDescent="0.35">
      <c r="A63" s="5"/>
      <c r="B63" s="5"/>
      <c r="C63" s="5"/>
      <c r="D63" s="310"/>
      <c r="E63" s="23"/>
      <c r="F63" s="5"/>
      <c r="G63" s="40"/>
      <c r="H63" s="40"/>
      <c r="I63" s="5"/>
      <c r="J63" s="40"/>
      <c r="K63" s="40"/>
      <c r="M63" s="161"/>
      <c r="O63" s="161"/>
      <c r="Q63" s="161"/>
      <c r="R63" s="255"/>
      <c r="S63" s="161"/>
      <c r="U63" s="146"/>
      <c r="W63" s="63"/>
      <c r="Z63" s="5"/>
      <c r="AA63" s="23"/>
      <c r="AB63" s="23"/>
      <c r="AC63" s="5"/>
      <c r="AD63" s="5"/>
      <c r="AE63" s="5"/>
      <c r="AF63" s="5"/>
      <c r="AG63" s="5"/>
      <c r="AH63" s="5"/>
      <c r="AI63" s="5"/>
      <c r="AJ63" s="5"/>
    </row>
    <row r="64" spans="1:36" customFormat="1" ht="19.899999999999999" customHeight="1" x14ac:dyDescent="0.35">
      <c r="A64" s="5"/>
      <c r="B64" s="5"/>
      <c r="C64" s="5"/>
      <c r="D64" s="310"/>
      <c r="E64" s="23"/>
      <c r="F64" s="5"/>
      <c r="G64" s="40"/>
      <c r="H64" s="40"/>
      <c r="I64" s="5"/>
      <c r="J64" s="40"/>
      <c r="K64" s="40"/>
      <c r="M64" s="161"/>
      <c r="O64" s="161"/>
      <c r="Q64" s="161"/>
      <c r="R64" s="255"/>
      <c r="S64" s="161"/>
      <c r="U64" s="146"/>
      <c r="W64" s="63"/>
      <c r="Z64" s="5"/>
      <c r="AA64" s="23"/>
      <c r="AB64" s="23"/>
      <c r="AC64" s="5"/>
      <c r="AD64" s="5"/>
      <c r="AE64" s="5"/>
      <c r="AF64" s="5"/>
      <c r="AG64" s="5"/>
      <c r="AH64" s="5"/>
      <c r="AI64" s="5"/>
      <c r="AJ64" s="5"/>
    </row>
    <row r="65" spans="1:36" customFormat="1" ht="19.899999999999999" customHeight="1" x14ac:dyDescent="0.35">
      <c r="A65" s="5"/>
      <c r="B65" s="5"/>
      <c r="C65" s="5"/>
      <c r="D65" s="310"/>
      <c r="E65" s="23"/>
      <c r="F65" s="5"/>
      <c r="G65" s="40"/>
      <c r="H65" s="40"/>
      <c r="I65" s="5"/>
      <c r="J65" s="40"/>
      <c r="K65" s="40"/>
      <c r="M65" s="161"/>
      <c r="O65" s="161"/>
      <c r="Q65" s="161"/>
      <c r="R65" s="255"/>
      <c r="S65" s="161"/>
      <c r="U65" s="146"/>
      <c r="W65" s="63"/>
      <c r="Z65" s="5"/>
      <c r="AA65" s="23"/>
      <c r="AB65" s="23"/>
      <c r="AC65" s="5"/>
      <c r="AD65" s="5"/>
      <c r="AE65" s="5"/>
      <c r="AF65" s="5"/>
      <c r="AG65" s="5"/>
      <c r="AH65" s="5"/>
      <c r="AI65" s="5"/>
      <c r="AJ65" s="5"/>
    </row>
    <row r="66" spans="1:36" customFormat="1" ht="19.899999999999999" customHeight="1" x14ac:dyDescent="0.35">
      <c r="A66" s="5"/>
      <c r="B66" s="5"/>
      <c r="C66" s="5"/>
      <c r="D66" s="310"/>
      <c r="E66" s="23"/>
      <c r="F66" s="5"/>
      <c r="G66" s="40"/>
      <c r="H66" s="40"/>
      <c r="I66" s="5"/>
      <c r="J66" s="40"/>
      <c r="K66" s="40"/>
      <c r="M66" s="161"/>
      <c r="O66" s="161"/>
      <c r="Q66" s="161"/>
      <c r="R66" s="255"/>
      <c r="S66" s="161"/>
      <c r="U66" s="146"/>
      <c r="W66" s="63"/>
      <c r="Z66" s="5"/>
      <c r="AA66" s="23"/>
      <c r="AB66" s="23"/>
      <c r="AC66" s="5"/>
      <c r="AD66" s="5"/>
      <c r="AE66" s="5"/>
      <c r="AF66" s="5"/>
      <c r="AG66" s="5"/>
      <c r="AH66" s="5"/>
      <c r="AI66" s="5"/>
      <c r="AJ66" s="5"/>
    </row>
    <row r="67" spans="1:36" customFormat="1" ht="19.899999999999999" customHeight="1" x14ac:dyDescent="0.35">
      <c r="A67" s="5"/>
      <c r="B67" s="5"/>
      <c r="C67" s="5"/>
      <c r="D67" s="310"/>
      <c r="E67" s="23"/>
      <c r="F67" s="5"/>
      <c r="G67" s="40"/>
      <c r="H67" s="40"/>
      <c r="I67" s="5"/>
      <c r="J67" s="40"/>
      <c r="K67" s="40"/>
      <c r="M67" s="161"/>
      <c r="O67" s="161"/>
      <c r="Q67" s="161"/>
      <c r="R67" s="255"/>
      <c r="S67" s="161"/>
      <c r="U67" s="146"/>
      <c r="W67" s="63"/>
      <c r="Z67" s="5"/>
      <c r="AA67" s="23"/>
      <c r="AB67" s="23"/>
      <c r="AC67" s="5"/>
      <c r="AD67" s="5"/>
      <c r="AE67" s="5"/>
      <c r="AF67" s="5"/>
      <c r="AG67" s="5"/>
      <c r="AH67" s="5"/>
      <c r="AI67" s="5"/>
      <c r="AJ67" s="5"/>
    </row>
    <row r="68" spans="1:36" customFormat="1" ht="19.899999999999999" customHeight="1" x14ac:dyDescent="0.35">
      <c r="A68" s="5"/>
      <c r="B68" s="5"/>
      <c r="C68" s="5"/>
      <c r="D68" s="310"/>
      <c r="E68" s="23"/>
      <c r="F68" s="5"/>
      <c r="G68" s="40"/>
      <c r="H68" s="40"/>
      <c r="I68" s="5"/>
      <c r="J68" s="40"/>
      <c r="K68" s="40"/>
      <c r="M68" s="161"/>
      <c r="O68" s="161"/>
      <c r="Q68" s="161"/>
      <c r="R68" s="255"/>
      <c r="S68" s="161"/>
      <c r="U68" s="146"/>
      <c r="W68" s="63"/>
      <c r="Z68" s="5"/>
      <c r="AA68" s="23"/>
      <c r="AB68" s="23"/>
      <c r="AC68" s="5"/>
      <c r="AD68" s="5"/>
      <c r="AE68" s="5"/>
      <c r="AF68" s="5"/>
      <c r="AG68" s="5"/>
      <c r="AH68" s="5"/>
      <c r="AI68" s="5"/>
      <c r="AJ68" s="5"/>
    </row>
    <row r="69" spans="1:36" customFormat="1" ht="19.899999999999999" customHeight="1" x14ac:dyDescent="0.35">
      <c r="A69" s="5"/>
      <c r="B69" s="5"/>
      <c r="C69" s="5"/>
      <c r="D69" s="310"/>
      <c r="E69" s="23"/>
      <c r="F69" s="5"/>
      <c r="G69" s="40"/>
      <c r="H69" s="40"/>
      <c r="I69" s="5"/>
      <c r="J69" s="40"/>
      <c r="K69" s="40"/>
      <c r="M69" s="161"/>
      <c r="O69" s="161"/>
      <c r="Q69" s="161"/>
      <c r="R69" s="255"/>
      <c r="S69" s="161"/>
      <c r="U69" s="146"/>
      <c r="W69" s="63"/>
      <c r="Z69" s="5"/>
      <c r="AA69" s="23"/>
      <c r="AB69" s="23"/>
      <c r="AC69" s="5"/>
      <c r="AD69" s="5"/>
      <c r="AE69" s="5"/>
      <c r="AF69" s="5"/>
      <c r="AG69" s="5"/>
      <c r="AH69" s="5"/>
      <c r="AI69" s="5"/>
      <c r="AJ69" s="5"/>
    </row>
    <row r="70" spans="1:36" customFormat="1" ht="19.899999999999999" customHeight="1" x14ac:dyDescent="0.35">
      <c r="A70" s="5"/>
      <c r="B70" s="5"/>
      <c r="C70" s="5"/>
      <c r="D70" s="310"/>
      <c r="E70" s="23"/>
      <c r="F70" s="5"/>
      <c r="G70" s="40"/>
      <c r="H70" s="40"/>
      <c r="I70" s="5"/>
      <c r="J70" s="40"/>
      <c r="K70" s="40"/>
      <c r="M70" s="161"/>
      <c r="O70" s="161"/>
      <c r="Q70" s="161"/>
      <c r="R70" s="255"/>
      <c r="S70" s="161"/>
      <c r="U70" s="146"/>
      <c r="W70" s="63"/>
      <c r="Z70" s="5"/>
      <c r="AA70" s="23"/>
      <c r="AB70" s="23"/>
      <c r="AC70" s="5"/>
      <c r="AD70" s="5"/>
      <c r="AE70" s="5"/>
      <c r="AF70" s="5"/>
      <c r="AG70" s="5"/>
      <c r="AH70" s="5"/>
      <c r="AI70" s="5"/>
      <c r="AJ70" s="5"/>
    </row>
    <row r="71" spans="1:36" customFormat="1" ht="19.899999999999999" customHeight="1" x14ac:dyDescent="0.35">
      <c r="A71" s="5"/>
      <c r="B71" s="5"/>
      <c r="C71" s="5"/>
      <c r="D71" s="310"/>
      <c r="E71" s="23"/>
      <c r="F71" s="5"/>
      <c r="G71" s="40"/>
      <c r="H71" s="40"/>
      <c r="I71" s="5"/>
      <c r="J71" s="40"/>
      <c r="K71" s="40"/>
      <c r="M71" s="161"/>
      <c r="O71" s="161"/>
      <c r="Q71" s="161"/>
      <c r="R71" s="255"/>
      <c r="S71" s="161"/>
      <c r="U71" s="146"/>
      <c r="W71" s="63"/>
      <c r="Z71" s="5"/>
      <c r="AA71" s="23"/>
      <c r="AB71" s="23"/>
      <c r="AC71" s="5"/>
      <c r="AD71" s="5"/>
      <c r="AE71" s="5"/>
      <c r="AF71" s="5"/>
      <c r="AG71" s="5"/>
      <c r="AH71" s="5"/>
      <c r="AI71" s="5"/>
      <c r="AJ71" s="5"/>
    </row>
    <row r="72" spans="1:36" customFormat="1" ht="19.899999999999999" customHeight="1" x14ac:dyDescent="0.35">
      <c r="A72" s="5"/>
      <c r="B72" s="5"/>
      <c r="C72" s="5"/>
      <c r="D72" s="310"/>
      <c r="E72" s="23"/>
      <c r="F72" s="5"/>
      <c r="G72" s="40"/>
      <c r="H72" s="40"/>
      <c r="I72" s="5"/>
      <c r="J72" s="40"/>
      <c r="K72" s="40"/>
      <c r="M72" s="161"/>
      <c r="O72" s="161"/>
      <c r="Q72" s="161"/>
      <c r="R72" s="255"/>
      <c r="S72" s="161"/>
      <c r="U72" s="146"/>
      <c r="W72" s="63"/>
      <c r="Z72" s="5"/>
      <c r="AA72" s="23"/>
      <c r="AB72" s="23"/>
      <c r="AC72" s="5"/>
      <c r="AD72" s="5"/>
      <c r="AE72" s="5"/>
      <c r="AF72" s="5"/>
      <c r="AG72" s="5"/>
      <c r="AH72" s="5"/>
      <c r="AI72" s="5"/>
      <c r="AJ72" s="5"/>
    </row>
    <row r="73" spans="1:36" customFormat="1" ht="19.899999999999999" customHeight="1" x14ac:dyDescent="0.35">
      <c r="A73" s="5"/>
      <c r="B73" s="5"/>
      <c r="C73" s="5"/>
      <c r="D73" s="310"/>
      <c r="E73" s="23"/>
      <c r="F73" s="5"/>
      <c r="G73" s="40"/>
      <c r="H73" s="40"/>
      <c r="I73" s="5"/>
      <c r="J73" s="40"/>
      <c r="K73" s="40"/>
      <c r="M73" s="161"/>
      <c r="O73" s="161"/>
      <c r="Q73" s="161"/>
      <c r="R73" s="255"/>
      <c r="S73" s="161"/>
      <c r="U73" s="146"/>
      <c r="W73" s="63"/>
      <c r="Z73" s="5"/>
      <c r="AA73" s="23"/>
      <c r="AB73" s="23"/>
      <c r="AC73" s="5"/>
      <c r="AD73" s="5"/>
      <c r="AE73" s="5"/>
      <c r="AF73" s="5"/>
      <c r="AG73" s="5"/>
      <c r="AH73" s="5"/>
      <c r="AI73" s="5"/>
      <c r="AJ73" s="5"/>
    </row>
    <row r="74" spans="1:36" customFormat="1" ht="19.899999999999999" customHeight="1" x14ac:dyDescent="0.35">
      <c r="A74" s="5"/>
      <c r="B74" s="5"/>
      <c r="C74" s="5"/>
      <c r="D74" s="310"/>
      <c r="E74" s="23"/>
      <c r="F74" s="5"/>
      <c r="G74" s="40"/>
      <c r="H74" s="40"/>
      <c r="I74" s="5"/>
      <c r="J74" s="40"/>
      <c r="K74" s="40"/>
      <c r="M74" s="161"/>
      <c r="O74" s="161"/>
      <c r="Q74" s="161"/>
      <c r="R74" s="255"/>
      <c r="S74" s="161"/>
      <c r="U74" s="146"/>
      <c r="W74" s="63"/>
      <c r="Z74" s="5"/>
      <c r="AA74" s="23"/>
      <c r="AB74" s="23"/>
      <c r="AC74" s="5"/>
      <c r="AD74" s="5"/>
      <c r="AE74" s="5"/>
      <c r="AF74" s="5"/>
      <c r="AG74" s="5"/>
      <c r="AH74" s="5"/>
      <c r="AI74" s="5"/>
      <c r="AJ74" s="5"/>
    </row>
    <row r="75" spans="1:36" customFormat="1" ht="19.899999999999999" customHeight="1" x14ac:dyDescent="0.35">
      <c r="A75" s="5"/>
      <c r="B75" s="5"/>
      <c r="C75" s="5"/>
      <c r="D75" s="310"/>
      <c r="E75" s="23"/>
      <c r="F75" s="5"/>
      <c r="G75" s="40"/>
      <c r="H75" s="40"/>
      <c r="I75" s="5"/>
      <c r="J75" s="40"/>
      <c r="K75" s="40"/>
      <c r="M75" s="161"/>
      <c r="O75" s="161"/>
      <c r="Q75" s="161"/>
      <c r="R75" s="255"/>
      <c r="S75" s="161"/>
      <c r="U75" s="146"/>
      <c r="W75" s="63"/>
      <c r="Z75" s="5"/>
      <c r="AA75" s="23"/>
      <c r="AB75" s="23"/>
      <c r="AC75" s="5"/>
      <c r="AD75" s="5"/>
      <c r="AE75" s="5"/>
      <c r="AF75" s="5"/>
      <c r="AG75" s="5"/>
      <c r="AH75" s="5"/>
      <c r="AI75" s="5"/>
      <c r="AJ75" s="5"/>
    </row>
    <row r="76" spans="1:36" customFormat="1" ht="19.899999999999999" customHeight="1" x14ac:dyDescent="0.35">
      <c r="A76" s="5"/>
      <c r="B76" s="5"/>
      <c r="C76" s="5"/>
      <c r="D76" s="310"/>
      <c r="E76" s="23"/>
      <c r="F76" s="5"/>
      <c r="G76" s="40"/>
      <c r="H76" s="40"/>
      <c r="I76" s="5"/>
      <c r="J76" s="40"/>
      <c r="K76" s="40"/>
      <c r="M76" s="161"/>
      <c r="O76" s="161"/>
      <c r="Q76" s="161"/>
      <c r="R76" s="255"/>
      <c r="S76" s="161"/>
      <c r="U76" s="146"/>
      <c r="W76" s="63"/>
      <c r="Z76" s="5"/>
      <c r="AA76" s="23"/>
      <c r="AB76" s="23"/>
      <c r="AC76" s="5"/>
      <c r="AD76" s="5"/>
      <c r="AE76" s="5"/>
      <c r="AF76" s="5"/>
      <c r="AG76" s="5"/>
      <c r="AH76" s="5"/>
      <c r="AI76" s="5"/>
      <c r="AJ76" s="5"/>
    </row>
    <row r="77" spans="1:36" customFormat="1" ht="19.899999999999999" customHeight="1" x14ac:dyDescent="0.35">
      <c r="A77" s="5"/>
      <c r="B77" s="5"/>
      <c r="C77" s="5"/>
      <c r="D77" s="310"/>
      <c r="E77" s="23"/>
      <c r="F77" s="5"/>
      <c r="G77" s="40"/>
      <c r="H77" s="40"/>
      <c r="I77" s="5"/>
      <c r="J77" s="40"/>
      <c r="K77" s="40"/>
      <c r="M77" s="161"/>
      <c r="O77" s="161"/>
      <c r="Q77" s="161"/>
      <c r="R77" s="255"/>
      <c r="S77" s="161"/>
      <c r="U77" s="146"/>
      <c r="W77" s="63"/>
      <c r="Z77" s="5"/>
      <c r="AA77" s="23"/>
      <c r="AB77" s="23"/>
      <c r="AC77" s="5"/>
      <c r="AD77" s="5"/>
      <c r="AE77" s="5"/>
      <c r="AF77" s="5"/>
      <c r="AG77" s="5"/>
      <c r="AH77" s="5"/>
      <c r="AI77" s="5"/>
      <c r="AJ77" s="5"/>
    </row>
    <row r="78" spans="1:36" customFormat="1" ht="19.899999999999999" customHeight="1" x14ac:dyDescent="0.35">
      <c r="A78" s="5"/>
      <c r="B78" s="5"/>
      <c r="C78" s="5"/>
      <c r="D78" s="310"/>
      <c r="E78" s="23"/>
      <c r="F78" s="5"/>
      <c r="G78" s="40"/>
      <c r="H78" s="40"/>
      <c r="I78" s="5"/>
      <c r="J78" s="40"/>
      <c r="K78" s="40"/>
      <c r="M78" s="161"/>
      <c r="O78" s="161"/>
      <c r="Q78" s="161"/>
      <c r="R78" s="255"/>
      <c r="S78" s="161"/>
      <c r="U78" s="146"/>
      <c r="W78" s="63"/>
      <c r="Z78" s="5"/>
      <c r="AA78" s="23"/>
      <c r="AB78" s="23"/>
      <c r="AC78" s="5"/>
      <c r="AD78" s="5"/>
      <c r="AE78" s="5"/>
      <c r="AF78" s="5"/>
      <c r="AG78" s="5"/>
      <c r="AH78" s="5"/>
      <c r="AI78" s="5"/>
      <c r="AJ78" s="5"/>
    </row>
    <row r="79" spans="1:36" customFormat="1" ht="19.899999999999999" customHeight="1" x14ac:dyDescent="0.35">
      <c r="A79" s="5"/>
      <c r="B79" s="5"/>
      <c r="C79" s="5"/>
      <c r="D79" s="310"/>
      <c r="E79" s="23"/>
      <c r="F79" s="5"/>
      <c r="G79" s="40"/>
      <c r="H79" s="40"/>
      <c r="I79" s="5"/>
      <c r="J79" s="40"/>
      <c r="K79" s="40"/>
      <c r="M79" s="161"/>
      <c r="O79" s="161"/>
      <c r="Q79" s="161"/>
      <c r="R79" s="255"/>
      <c r="S79" s="161"/>
      <c r="U79" s="146"/>
      <c r="W79" s="63"/>
      <c r="Z79" s="5"/>
      <c r="AA79" s="23"/>
      <c r="AB79" s="23"/>
      <c r="AC79" s="5"/>
      <c r="AD79" s="5"/>
      <c r="AE79" s="5"/>
      <c r="AF79" s="5"/>
      <c r="AG79" s="5"/>
      <c r="AH79" s="5"/>
      <c r="AI79" s="5"/>
      <c r="AJ79" s="5"/>
    </row>
    <row r="80" spans="1:36" customFormat="1" ht="19.899999999999999" customHeight="1" x14ac:dyDescent="0.35">
      <c r="A80" s="5"/>
      <c r="B80" s="5"/>
      <c r="C80" s="5"/>
      <c r="D80" s="310"/>
      <c r="E80" s="23"/>
      <c r="F80" s="5"/>
      <c r="G80" s="40"/>
      <c r="H80" s="40"/>
      <c r="I80" s="5"/>
      <c r="J80" s="40"/>
      <c r="K80" s="40"/>
      <c r="M80" s="161"/>
      <c r="O80" s="161"/>
      <c r="Q80" s="161"/>
      <c r="R80" s="255"/>
      <c r="S80" s="161"/>
      <c r="U80" s="146"/>
      <c r="W80" s="63"/>
      <c r="Z80" s="5"/>
      <c r="AA80" s="23"/>
      <c r="AB80" s="23"/>
      <c r="AC80" s="5"/>
      <c r="AD80" s="5"/>
      <c r="AE80" s="5"/>
      <c r="AF80" s="5"/>
      <c r="AG80" s="5"/>
      <c r="AH80" s="5"/>
      <c r="AI80" s="5"/>
      <c r="AJ80" s="5"/>
    </row>
    <row r="81" spans="1:36" customFormat="1" ht="19.899999999999999" customHeight="1" x14ac:dyDescent="0.35">
      <c r="A81" s="5"/>
      <c r="B81" s="5"/>
      <c r="C81" s="5"/>
      <c r="D81" s="310"/>
      <c r="E81" s="23"/>
      <c r="F81" s="5"/>
      <c r="G81" s="40"/>
      <c r="H81" s="40"/>
      <c r="I81" s="5"/>
      <c r="J81" s="40"/>
      <c r="K81" s="40"/>
      <c r="M81" s="161"/>
      <c r="O81" s="161"/>
      <c r="Q81" s="161"/>
      <c r="R81" s="255"/>
      <c r="S81" s="161"/>
      <c r="U81" s="146"/>
      <c r="W81" s="63"/>
      <c r="Z81" s="5"/>
      <c r="AA81" s="23"/>
      <c r="AB81" s="23"/>
      <c r="AC81" s="5"/>
      <c r="AD81" s="5"/>
      <c r="AE81" s="5"/>
      <c r="AF81" s="5"/>
      <c r="AG81" s="5"/>
      <c r="AH81" s="5"/>
      <c r="AI81" s="5"/>
      <c r="AJ81" s="5"/>
    </row>
    <row r="82" spans="1:36" customFormat="1" ht="19.899999999999999" customHeight="1" x14ac:dyDescent="0.35">
      <c r="A82" s="5"/>
      <c r="B82" s="5"/>
      <c r="C82" s="5"/>
      <c r="D82" s="310"/>
      <c r="E82" s="23"/>
      <c r="F82" s="5"/>
      <c r="G82" s="40"/>
      <c r="H82" s="40"/>
      <c r="I82" s="5"/>
      <c r="J82" s="40"/>
      <c r="K82" s="40"/>
      <c r="M82" s="161"/>
      <c r="O82" s="161"/>
      <c r="Q82" s="161"/>
      <c r="R82" s="255"/>
      <c r="S82" s="161"/>
      <c r="U82" s="146"/>
      <c r="W82" s="63"/>
      <c r="Z82" s="5"/>
      <c r="AA82" s="23"/>
      <c r="AB82" s="23"/>
      <c r="AC82" s="5"/>
      <c r="AD82" s="5"/>
      <c r="AE82" s="5"/>
      <c r="AF82" s="5"/>
      <c r="AG82" s="5"/>
      <c r="AH82" s="5"/>
      <c r="AI82" s="5"/>
      <c r="AJ82" s="5"/>
    </row>
    <row r="83" spans="1:36" customFormat="1" ht="19.899999999999999" customHeight="1" x14ac:dyDescent="0.35">
      <c r="A83" s="5"/>
      <c r="B83" s="5"/>
      <c r="C83" s="5"/>
      <c r="D83" s="310"/>
      <c r="E83" s="23"/>
      <c r="F83" s="5"/>
      <c r="G83" s="40"/>
      <c r="H83" s="40"/>
      <c r="I83" s="5"/>
      <c r="J83" s="40"/>
      <c r="K83" s="40"/>
      <c r="M83" s="161"/>
      <c r="O83" s="161"/>
      <c r="Q83" s="161"/>
      <c r="R83" s="255"/>
      <c r="S83" s="161"/>
      <c r="U83" s="146"/>
      <c r="W83" s="63"/>
      <c r="Z83" s="5"/>
      <c r="AA83" s="23"/>
      <c r="AB83" s="23"/>
      <c r="AC83" s="5"/>
      <c r="AD83" s="5"/>
      <c r="AE83" s="5"/>
      <c r="AF83" s="5"/>
      <c r="AG83" s="5"/>
      <c r="AH83" s="5"/>
      <c r="AI83" s="5"/>
      <c r="AJ83" s="5"/>
    </row>
    <row r="84" spans="1:36" customFormat="1" ht="19.899999999999999" customHeight="1" x14ac:dyDescent="0.35">
      <c r="A84" s="5"/>
      <c r="B84" s="5"/>
      <c r="C84" s="5"/>
      <c r="D84" s="310"/>
      <c r="E84" s="23"/>
      <c r="F84" s="5"/>
      <c r="G84" s="40"/>
      <c r="H84" s="40"/>
      <c r="I84" s="5"/>
      <c r="J84" s="40"/>
      <c r="K84" s="40"/>
      <c r="M84" s="161"/>
      <c r="O84" s="161"/>
      <c r="Q84" s="161"/>
      <c r="R84" s="255"/>
      <c r="S84" s="161"/>
      <c r="U84" s="146"/>
      <c r="W84" s="63"/>
      <c r="Z84" s="5"/>
      <c r="AA84" s="23"/>
      <c r="AB84" s="23"/>
      <c r="AC84" s="5"/>
      <c r="AD84" s="5"/>
      <c r="AE84" s="5"/>
      <c r="AF84" s="5"/>
      <c r="AG84" s="5"/>
      <c r="AH84" s="5"/>
      <c r="AI84" s="5"/>
      <c r="AJ84" s="5"/>
    </row>
    <row r="85" spans="1:36" customFormat="1" ht="19.899999999999999" customHeight="1" x14ac:dyDescent="0.35">
      <c r="A85" s="5"/>
      <c r="B85" s="5"/>
      <c r="C85" s="5"/>
      <c r="D85" s="310"/>
      <c r="E85" s="23"/>
      <c r="F85" s="5"/>
      <c r="G85" s="40"/>
      <c r="H85" s="40"/>
      <c r="I85" s="5"/>
      <c r="J85" s="40"/>
      <c r="K85" s="40"/>
      <c r="M85" s="161"/>
      <c r="O85" s="161"/>
      <c r="Q85" s="161"/>
      <c r="R85" s="255"/>
      <c r="S85" s="161"/>
      <c r="U85" s="146"/>
      <c r="W85" s="63"/>
      <c r="Z85" s="5"/>
      <c r="AA85" s="23"/>
      <c r="AB85" s="23"/>
      <c r="AC85" s="5"/>
      <c r="AD85" s="5"/>
      <c r="AE85" s="5"/>
      <c r="AF85" s="5"/>
      <c r="AG85" s="5"/>
      <c r="AH85" s="5"/>
      <c r="AI85" s="5"/>
      <c r="AJ85" s="5"/>
    </row>
    <row r="86" spans="1:36" customFormat="1" ht="19.899999999999999" customHeight="1" x14ac:dyDescent="0.35">
      <c r="A86" s="5"/>
      <c r="B86" s="5"/>
      <c r="C86" s="5"/>
      <c r="D86" s="310"/>
      <c r="E86" s="23"/>
      <c r="F86" s="5"/>
      <c r="G86" s="40"/>
      <c r="H86" s="40"/>
      <c r="I86" s="5"/>
      <c r="J86" s="40"/>
      <c r="K86" s="40"/>
      <c r="M86" s="161"/>
      <c r="O86" s="161"/>
      <c r="Q86" s="161"/>
      <c r="R86" s="255"/>
      <c r="S86" s="161"/>
      <c r="U86" s="146"/>
      <c r="W86" s="63"/>
      <c r="Z86" s="5"/>
      <c r="AA86" s="23"/>
      <c r="AB86" s="23"/>
      <c r="AC86" s="5"/>
      <c r="AD86" s="5"/>
      <c r="AE86" s="5"/>
      <c r="AF86" s="5"/>
      <c r="AG86" s="5"/>
      <c r="AH86" s="5"/>
      <c r="AI86" s="5"/>
      <c r="AJ86" s="5"/>
    </row>
    <row r="87" spans="1:36" customFormat="1" ht="19.899999999999999" customHeight="1" x14ac:dyDescent="0.35">
      <c r="A87" s="5"/>
      <c r="B87" s="5"/>
      <c r="C87" s="5"/>
      <c r="D87" s="310"/>
      <c r="E87" s="23"/>
      <c r="F87" s="5"/>
      <c r="G87" s="40"/>
      <c r="H87" s="40"/>
      <c r="I87" s="5"/>
      <c r="J87" s="40"/>
      <c r="K87" s="40"/>
      <c r="M87" s="161"/>
      <c r="O87" s="161"/>
      <c r="Q87" s="161"/>
      <c r="R87" s="255"/>
      <c r="S87" s="161"/>
      <c r="U87" s="146"/>
      <c r="W87" s="63"/>
      <c r="Z87" s="5"/>
      <c r="AA87" s="23"/>
      <c r="AB87" s="23"/>
      <c r="AC87" s="5"/>
      <c r="AD87" s="5"/>
      <c r="AE87" s="5"/>
      <c r="AF87" s="5"/>
      <c r="AG87" s="5"/>
      <c r="AH87" s="5"/>
      <c r="AI87" s="5"/>
      <c r="AJ87" s="5"/>
    </row>
    <row r="88" spans="1:36" customFormat="1" ht="19.899999999999999" customHeight="1" x14ac:dyDescent="0.35">
      <c r="A88" s="5"/>
      <c r="B88" s="5"/>
      <c r="C88" s="5"/>
      <c r="D88" s="310"/>
      <c r="E88" s="23"/>
      <c r="F88" s="5"/>
      <c r="G88" s="40"/>
      <c r="H88" s="40"/>
      <c r="I88" s="5"/>
      <c r="J88" s="40"/>
      <c r="K88" s="40"/>
      <c r="M88" s="161"/>
      <c r="O88" s="161"/>
      <c r="Q88" s="161"/>
      <c r="R88" s="255"/>
      <c r="S88" s="161"/>
      <c r="U88" s="146"/>
      <c r="W88" s="63"/>
      <c r="Z88" s="5"/>
      <c r="AA88" s="23"/>
      <c r="AB88" s="23"/>
      <c r="AC88" s="5"/>
      <c r="AD88" s="5"/>
      <c r="AE88" s="5"/>
      <c r="AF88" s="5"/>
      <c r="AG88" s="5"/>
      <c r="AH88" s="5"/>
      <c r="AI88" s="5"/>
      <c r="AJ88" s="5"/>
    </row>
    <row r="89" spans="1:36" customFormat="1" ht="19.899999999999999" customHeight="1" x14ac:dyDescent="0.35">
      <c r="A89" s="5"/>
      <c r="B89" s="5"/>
      <c r="C89" s="5"/>
      <c r="D89" s="310"/>
      <c r="E89" s="23"/>
      <c r="F89" s="5"/>
      <c r="G89" s="40"/>
      <c r="H89" s="40"/>
      <c r="I89" s="5"/>
      <c r="J89" s="40"/>
      <c r="K89" s="40"/>
      <c r="M89" s="161"/>
      <c r="O89" s="161"/>
      <c r="Q89" s="161"/>
      <c r="R89" s="255"/>
      <c r="S89" s="161"/>
      <c r="U89" s="146"/>
      <c r="W89" s="63"/>
      <c r="Z89" s="5"/>
      <c r="AA89" s="23"/>
      <c r="AB89" s="23"/>
      <c r="AC89" s="5"/>
      <c r="AD89" s="5"/>
      <c r="AE89" s="5"/>
      <c r="AF89" s="5"/>
      <c r="AG89" s="5"/>
      <c r="AH89" s="5"/>
      <c r="AI89" s="5"/>
      <c r="AJ89" s="5"/>
    </row>
    <row r="90" spans="1:36" customFormat="1" ht="19.899999999999999" customHeight="1" x14ac:dyDescent="0.35">
      <c r="A90" s="5"/>
      <c r="B90" s="5"/>
      <c r="C90" s="5"/>
      <c r="D90" s="310"/>
      <c r="E90" s="23"/>
      <c r="F90" s="5"/>
      <c r="G90" s="40"/>
      <c r="H90" s="40"/>
      <c r="I90" s="5"/>
      <c r="J90" s="40"/>
      <c r="K90" s="40"/>
      <c r="M90" s="161"/>
      <c r="O90" s="161"/>
      <c r="Q90" s="161"/>
      <c r="R90" s="255"/>
      <c r="S90" s="161"/>
      <c r="U90" s="146"/>
      <c r="W90" s="63"/>
      <c r="Z90" s="5"/>
      <c r="AA90" s="23"/>
      <c r="AB90" s="23"/>
      <c r="AC90" s="5"/>
      <c r="AD90" s="5"/>
      <c r="AE90" s="5"/>
      <c r="AF90" s="5"/>
      <c r="AG90" s="5"/>
      <c r="AH90" s="5"/>
      <c r="AI90" s="5"/>
      <c r="AJ90" s="5"/>
    </row>
    <row r="91" spans="1:36" customFormat="1" ht="19.899999999999999" customHeight="1" x14ac:dyDescent="0.35">
      <c r="A91" s="5"/>
      <c r="B91" s="5"/>
      <c r="C91" s="5"/>
      <c r="D91" s="310"/>
      <c r="E91" s="23"/>
      <c r="F91" s="5"/>
      <c r="G91" s="40"/>
      <c r="H91" s="40"/>
      <c r="I91" s="5"/>
      <c r="J91" s="40"/>
      <c r="K91" s="40"/>
      <c r="M91" s="161"/>
      <c r="O91" s="161"/>
      <c r="Q91" s="161"/>
      <c r="R91" s="255"/>
      <c r="S91" s="161"/>
      <c r="U91" s="146"/>
      <c r="W91" s="63"/>
      <c r="Z91" s="5"/>
      <c r="AA91" s="23"/>
      <c r="AB91" s="23"/>
      <c r="AC91" s="5"/>
      <c r="AD91" s="5"/>
      <c r="AE91" s="5"/>
      <c r="AF91" s="5"/>
      <c r="AG91" s="5"/>
      <c r="AH91" s="5"/>
      <c r="AI91" s="5"/>
      <c r="AJ91" s="5"/>
    </row>
    <row r="92" spans="1:36" customFormat="1" ht="19.899999999999999" customHeight="1" x14ac:dyDescent="0.35">
      <c r="A92" s="5"/>
      <c r="B92" s="5"/>
      <c r="C92" s="5"/>
      <c r="D92" s="310"/>
      <c r="E92" s="23"/>
      <c r="F92" s="5"/>
      <c r="G92" s="40"/>
      <c r="H92" s="40"/>
      <c r="I92" s="5"/>
      <c r="J92" s="40"/>
      <c r="K92" s="40"/>
      <c r="M92" s="161"/>
      <c r="O92" s="161"/>
      <c r="Q92" s="161"/>
      <c r="R92" s="255"/>
      <c r="S92" s="161"/>
      <c r="U92" s="146"/>
      <c r="W92" s="63"/>
      <c r="Z92" s="5"/>
      <c r="AA92" s="23"/>
      <c r="AB92" s="23"/>
      <c r="AC92" s="5"/>
      <c r="AD92" s="5"/>
      <c r="AE92" s="5"/>
      <c r="AF92" s="5"/>
      <c r="AG92" s="5"/>
      <c r="AH92" s="5"/>
      <c r="AI92" s="5"/>
      <c r="AJ92" s="5"/>
    </row>
    <row r="93" spans="1:36" customFormat="1" ht="19.899999999999999" customHeight="1" x14ac:dyDescent="0.35">
      <c r="A93" s="5"/>
      <c r="B93" s="5"/>
      <c r="C93" s="5"/>
      <c r="D93" s="310"/>
      <c r="E93" s="23"/>
      <c r="F93" s="5"/>
      <c r="G93" s="40"/>
      <c r="H93" s="40"/>
      <c r="I93" s="5"/>
      <c r="J93" s="40"/>
      <c r="K93" s="40"/>
      <c r="M93" s="161"/>
      <c r="O93" s="161"/>
      <c r="Q93" s="161"/>
      <c r="R93" s="255"/>
      <c r="S93" s="161"/>
      <c r="U93" s="146"/>
      <c r="W93" s="63"/>
      <c r="Z93" s="5"/>
      <c r="AA93" s="23"/>
      <c r="AB93" s="23"/>
      <c r="AC93" s="5"/>
      <c r="AD93" s="5"/>
      <c r="AE93" s="5"/>
      <c r="AF93" s="5"/>
      <c r="AG93" s="5"/>
      <c r="AH93" s="5"/>
      <c r="AI93" s="5"/>
      <c r="AJ93" s="5"/>
    </row>
    <row r="94" spans="1:36" customFormat="1" ht="19.899999999999999" customHeight="1" x14ac:dyDescent="0.35">
      <c r="A94" s="5"/>
      <c r="B94" s="5"/>
      <c r="C94" s="5"/>
      <c r="D94" s="310"/>
      <c r="E94" s="23"/>
      <c r="F94" s="5"/>
      <c r="G94" s="40"/>
      <c r="H94" s="40"/>
      <c r="I94" s="5"/>
      <c r="J94" s="40"/>
      <c r="K94" s="40"/>
      <c r="M94" s="161"/>
      <c r="O94" s="161"/>
      <c r="Q94" s="161"/>
      <c r="R94" s="255"/>
      <c r="S94" s="161"/>
      <c r="U94" s="146"/>
      <c r="W94" s="63"/>
      <c r="Z94" s="5"/>
      <c r="AA94" s="23"/>
      <c r="AB94" s="23"/>
      <c r="AC94" s="5"/>
      <c r="AD94" s="5"/>
      <c r="AE94" s="5"/>
      <c r="AF94" s="5"/>
      <c r="AG94" s="5"/>
      <c r="AH94" s="5"/>
      <c r="AI94" s="5"/>
      <c r="AJ94" s="5"/>
    </row>
    <row r="95" spans="1:36" customFormat="1" ht="19.899999999999999" customHeight="1" x14ac:dyDescent="0.35">
      <c r="A95" s="5"/>
      <c r="B95" s="5"/>
      <c r="C95" s="5"/>
      <c r="D95" s="310"/>
      <c r="E95" s="23"/>
      <c r="F95" s="5"/>
      <c r="G95" s="40"/>
      <c r="H95" s="40"/>
      <c r="I95" s="5"/>
      <c r="J95" s="40"/>
      <c r="K95" s="40"/>
      <c r="M95" s="161"/>
      <c r="O95" s="161"/>
      <c r="Q95" s="161"/>
      <c r="R95" s="255"/>
      <c r="S95" s="161"/>
      <c r="U95" s="146"/>
      <c r="W95" s="63"/>
      <c r="Z95" s="5"/>
      <c r="AA95" s="23"/>
      <c r="AB95" s="23"/>
      <c r="AC95" s="5"/>
      <c r="AD95" s="5"/>
      <c r="AE95" s="5"/>
      <c r="AF95" s="5"/>
      <c r="AG95" s="5"/>
      <c r="AH95" s="5"/>
      <c r="AI95" s="5"/>
      <c r="AJ95" s="5"/>
    </row>
    <row r="96" spans="1:36" customFormat="1" ht="19.899999999999999" customHeight="1" x14ac:dyDescent="0.35">
      <c r="A96" s="5"/>
      <c r="B96" s="5"/>
      <c r="C96" s="5"/>
      <c r="D96" s="310"/>
      <c r="E96" s="23"/>
      <c r="F96" s="5"/>
      <c r="G96" s="40"/>
      <c r="H96" s="40"/>
      <c r="I96" s="5"/>
      <c r="J96" s="40"/>
      <c r="K96" s="40"/>
      <c r="M96" s="161"/>
      <c r="O96" s="161"/>
      <c r="Q96" s="161"/>
      <c r="R96" s="255"/>
      <c r="S96" s="161"/>
      <c r="U96" s="146"/>
      <c r="W96" s="63"/>
      <c r="Z96" s="5"/>
      <c r="AA96" s="23"/>
      <c r="AB96" s="23"/>
      <c r="AC96" s="5"/>
      <c r="AD96" s="5"/>
      <c r="AE96" s="5"/>
      <c r="AF96" s="5"/>
      <c r="AG96" s="5"/>
      <c r="AH96" s="5"/>
      <c r="AI96" s="5"/>
      <c r="AJ96" s="5"/>
    </row>
    <row r="97" spans="1:36" customFormat="1" ht="19.899999999999999" customHeight="1" x14ac:dyDescent="0.35">
      <c r="A97" s="5"/>
      <c r="B97" s="5"/>
      <c r="C97" s="5"/>
      <c r="D97" s="310"/>
      <c r="E97" s="23"/>
      <c r="F97" s="5"/>
      <c r="G97" s="40"/>
      <c r="H97" s="40"/>
      <c r="I97" s="5"/>
      <c r="J97" s="40"/>
      <c r="K97" s="40"/>
      <c r="M97" s="161"/>
      <c r="O97" s="161"/>
      <c r="Q97" s="161"/>
      <c r="R97" s="255"/>
      <c r="S97" s="161"/>
      <c r="U97" s="146"/>
      <c r="W97" s="63"/>
      <c r="Z97" s="5"/>
      <c r="AA97" s="23"/>
      <c r="AB97" s="23"/>
      <c r="AC97" s="5"/>
      <c r="AD97" s="5"/>
      <c r="AE97" s="5"/>
      <c r="AF97" s="5"/>
      <c r="AG97" s="5"/>
      <c r="AH97" s="5"/>
      <c r="AI97" s="5"/>
      <c r="AJ97" s="5"/>
    </row>
    <row r="98" spans="1:36" customFormat="1" ht="19.899999999999999" customHeight="1" x14ac:dyDescent="0.35">
      <c r="A98" s="5"/>
      <c r="B98" s="5"/>
      <c r="C98" s="5"/>
      <c r="D98" s="310"/>
      <c r="E98" s="23"/>
      <c r="F98" s="5"/>
      <c r="G98" s="40"/>
      <c r="H98" s="40"/>
      <c r="I98" s="5"/>
      <c r="J98" s="40"/>
      <c r="K98" s="40"/>
      <c r="M98" s="161"/>
      <c r="O98" s="161"/>
      <c r="Q98" s="161"/>
      <c r="R98" s="255"/>
      <c r="S98" s="161"/>
      <c r="U98" s="146"/>
      <c r="W98" s="63"/>
      <c r="Z98" s="5"/>
      <c r="AA98" s="23"/>
      <c r="AB98" s="23"/>
      <c r="AC98" s="5"/>
      <c r="AD98" s="5"/>
      <c r="AE98" s="5"/>
      <c r="AF98" s="5"/>
      <c r="AG98" s="5"/>
      <c r="AH98" s="5"/>
      <c r="AI98" s="5"/>
      <c r="AJ98" s="5"/>
    </row>
    <row r="99" spans="1:36" customFormat="1" ht="19.899999999999999" customHeight="1" x14ac:dyDescent="0.35">
      <c r="A99" s="5"/>
      <c r="B99" s="5"/>
      <c r="C99" s="5"/>
      <c r="D99" s="310"/>
      <c r="E99" s="23"/>
      <c r="F99" s="5"/>
      <c r="G99" s="40"/>
      <c r="H99" s="40"/>
      <c r="I99" s="5"/>
      <c r="J99" s="40"/>
      <c r="K99" s="40"/>
      <c r="M99" s="161"/>
      <c r="O99" s="161"/>
      <c r="Q99" s="161"/>
      <c r="R99" s="255"/>
      <c r="S99" s="161"/>
      <c r="U99" s="146"/>
      <c r="W99" s="63"/>
      <c r="Z99" s="5"/>
      <c r="AA99" s="23"/>
      <c r="AB99" s="23"/>
      <c r="AC99" s="5"/>
      <c r="AD99" s="5"/>
      <c r="AE99" s="5"/>
      <c r="AF99" s="5"/>
      <c r="AG99" s="5"/>
      <c r="AH99" s="5"/>
      <c r="AI99" s="5"/>
      <c r="AJ99" s="5"/>
    </row>
    <row r="100" spans="1:36" customFormat="1" ht="19.899999999999999" customHeight="1" x14ac:dyDescent="0.35">
      <c r="A100" s="5"/>
      <c r="B100" s="5"/>
      <c r="C100" s="5"/>
      <c r="D100" s="310"/>
      <c r="E100" s="23"/>
      <c r="F100" s="5"/>
      <c r="G100" s="40"/>
      <c r="H100" s="40"/>
      <c r="I100" s="5"/>
      <c r="J100" s="40"/>
      <c r="K100" s="40"/>
      <c r="M100" s="161"/>
      <c r="O100" s="161"/>
      <c r="Q100" s="161"/>
      <c r="R100" s="255"/>
      <c r="S100" s="161"/>
      <c r="U100" s="146"/>
      <c r="W100" s="63"/>
      <c r="Z100" s="5"/>
      <c r="AA100" s="23"/>
      <c r="AB100" s="23"/>
      <c r="AC100" s="5"/>
      <c r="AD100" s="5"/>
      <c r="AE100" s="5"/>
      <c r="AF100" s="5"/>
      <c r="AG100" s="5"/>
      <c r="AH100" s="5"/>
      <c r="AI100" s="5"/>
      <c r="AJ100" s="5"/>
    </row>
    <row r="101" spans="1:36" customFormat="1" ht="19.899999999999999" customHeight="1" x14ac:dyDescent="0.35">
      <c r="A101" s="5"/>
      <c r="B101" s="5"/>
      <c r="C101" s="5"/>
      <c r="D101" s="310"/>
      <c r="E101" s="23"/>
      <c r="F101" s="5"/>
      <c r="G101" s="40"/>
      <c r="H101" s="40"/>
      <c r="I101" s="5"/>
      <c r="J101" s="40"/>
      <c r="K101" s="40"/>
      <c r="M101" s="161"/>
      <c r="O101" s="161"/>
      <c r="Q101" s="161"/>
      <c r="R101" s="255"/>
      <c r="S101" s="161"/>
      <c r="U101" s="146"/>
      <c r="W101" s="63"/>
      <c r="Z101" s="5"/>
      <c r="AA101" s="23"/>
      <c r="AB101" s="23"/>
      <c r="AC101" s="5"/>
      <c r="AD101" s="5"/>
      <c r="AE101" s="5"/>
      <c r="AF101" s="5"/>
      <c r="AG101" s="5"/>
      <c r="AH101" s="5"/>
      <c r="AI101" s="5"/>
      <c r="AJ101" s="5"/>
    </row>
    <row r="102" spans="1:36" customFormat="1" ht="19.899999999999999" customHeight="1" x14ac:dyDescent="0.35">
      <c r="A102" s="5"/>
      <c r="B102" s="5"/>
      <c r="C102" s="5"/>
      <c r="D102" s="310"/>
      <c r="E102" s="23"/>
      <c r="F102" s="5"/>
      <c r="G102" s="40"/>
      <c r="H102" s="40"/>
      <c r="I102" s="5"/>
      <c r="J102" s="40"/>
      <c r="K102" s="40"/>
      <c r="M102" s="161"/>
      <c r="O102" s="161"/>
      <c r="Q102" s="161"/>
      <c r="R102" s="255"/>
      <c r="S102" s="161"/>
      <c r="U102" s="146"/>
      <c r="W102" s="63"/>
      <c r="Z102" s="5"/>
      <c r="AA102" s="23"/>
      <c r="AB102" s="23"/>
      <c r="AC102" s="5"/>
      <c r="AD102" s="5"/>
      <c r="AE102" s="5"/>
      <c r="AF102" s="5"/>
      <c r="AG102" s="5"/>
      <c r="AH102" s="5"/>
      <c r="AI102" s="5"/>
      <c r="AJ102" s="5"/>
    </row>
    <row r="103" spans="1:36" customFormat="1" ht="19.899999999999999" customHeight="1" x14ac:dyDescent="0.35">
      <c r="A103" s="5"/>
      <c r="B103" s="5"/>
      <c r="C103" s="5"/>
      <c r="D103" s="310"/>
      <c r="E103" s="23"/>
      <c r="F103" s="5"/>
      <c r="G103" s="40"/>
      <c r="H103" s="40"/>
      <c r="I103" s="5"/>
      <c r="J103" s="40"/>
      <c r="K103" s="40"/>
      <c r="M103" s="161"/>
      <c r="O103" s="161"/>
      <c r="Q103" s="161"/>
      <c r="R103" s="255"/>
      <c r="S103" s="161"/>
      <c r="U103" s="146"/>
      <c r="W103" s="63"/>
      <c r="Z103" s="5"/>
      <c r="AA103" s="23"/>
      <c r="AB103" s="23"/>
      <c r="AC103" s="5"/>
      <c r="AD103" s="5"/>
      <c r="AE103" s="5"/>
      <c r="AF103" s="5"/>
      <c r="AG103" s="5"/>
      <c r="AH103" s="5"/>
      <c r="AI103" s="5"/>
      <c r="AJ103" s="5"/>
    </row>
    <row r="104" spans="1:36" customFormat="1" ht="19.899999999999999" customHeight="1" x14ac:dyDescent="0.35">
      <c r="A104" s="5"/>
      <c r="B104" s="5"/>
      <c r="C104" s="5"/>
      <c r="D104" s="310"/>
      <c r="E104" s="23"/>
      <c r="F104" s="5"/>
      <c r="G104" s="40"/>
      <c r="H104" s="40"/>
      <c r="I104" s="5"/>
      <c r="J104" s="40"/>
      <c r="K104" s="40"/>
      <c r="M104" s="161"/>
      <c r="O104" s="161"/>
      <c r="Q104" s="161"/>
      <c r="R104" s="255"/>
      <c r="S104" s="161"/>
      <c r="U104" s="146"/>
      <c r="W104" s="63"/>
      <c r="Z104" s="5"/>
      <c r="AA104" s="23"/>
      <c r="AB104" s="23"/>
      <c r="AC104" s="5"/>
      <c r="AD104" s="5"/>
      <c r="AE104" s="5"/>
      <c r="AF104" s="5"/>
      <c r="AG104" s="5"/>
      <c r="AH104" s="5"/>
      <c r="AI104" s="5"/>
      <c r="AJ104" s="5"/>
    </row>
    <row r="105" spans="1:36" customFormat="1" ht="19.899999999999999" customHeight="1" x14ac:dyDescent="0.35">
      <c r="A105" s="5"/>
      <c r="B105" s="5"/>
      <c r="C105" s="5"/>
      <c r="D105" s="310"/>
      <c r="E105" s="23"/>
      <c r="F105" s="5"/>
      <c r="G105" s="40"/>
      <c r="H105" s="40"/>
      <c r="I105" s="5"/>
      <c r="J105" s="40"/>
      <c r="K105" s="40"/>
      <c r="M105" s="161"/>
      <c r="O105" s="161"/>
      <c r="Q105" s="161"/>
      <c r="R105" s="255"/>
      <c r="S105" s="161"/>
      <c r="U105" s="146"/>
      <c r="W105" s="63"/>
      <c r="Z105" s="5"/>
      <c r="AA105" s="23"/>
      <c r="AB105" s="23"/>
      <c r="AC105" s="5"/>
      <c r="AD105" s="5"/>
      <c r="AE105" s="5"/>
      <c r="AF105" s="5"/>
      <c r="AG105" s="5"/>
      <c r="AH105" s="5"/>
      <c r="AI105" s="5"/>
      <c r="AJ105" s="5"/>
    </row>
    <row r="106" spans="1:36" customFormat="1" ht="19.899999999999999" customHeight="1" x14ac:dyDescent="0.35">
      <c r="A106" s="5"/>
      <c r="B106" s="5"/>
      <c r="C106" s="5"/>
      <c r="D106" s="310"/>
      <c r="E106" s="23"/>
      <c r="F106" s="5"/>
      <c r="G106" s="40"/>
      <c r="H106" s="40"/>
      <c r="I106" s="5"/>
      <c r="J106" s="40"/>
      <c r="K106" s="40"/>
      <c r="M106" s="161"/>
      <c r="O106" s="161"/>
      <c r="Q106" s="161"/>
      <c r="R106" s="255"/>
      <c r="S106" s="161"/>
      <c r="U106" s="146"/>
      <c r="W106" s="63"/>
      <c r="Z106" s="5"/>
      <c r="AA106" s="23"/>
      <c r="AB106" s="23"/>
      <c r="AC106" s="5"/>
      <c r="AD106" s="5"/>
      <c r="AE106" s="5"/>
      <c r="AF106" s="5"/>
      <c r="AG106" s="5"/>
      <c r="AH106" s="5"/>
      <c r="AI106" s="5"/>
      <c r="AJ106" s="5"/>
    </row>
    <row r="107" spans="1:36" customFormat="1" ht="19.899999999999999" customHeight="1" x14ac:dyDescent="0.35">
      <c r="A107" s="5"/>
      <c r="B107" s="5"/>
      <c r="C107" s="5"/>
      <c r="D107" s="310"/>
      <c r="E107" s="23"/>
      <c r="F107" s="5"/>
      <c r="G107" s="40"/>
      <c r="H107" s="40"/>
      <c r="I107" s="5"/>
      <c r="J107" s="40"/>
      <c r="K107" s="40"/>
      <c r="M107" s="161"/>
      <c r="O107" s="161"/>
      <c r="Q107" s="161"/>
      <c r="R107" s="255"/>
      <c r="S107" s="161"/>
      <c r="U107" s="146"/>
      <c r="W107" s="63"/>
      <c r="Z107" s="5"/>
      <c r="AA107" s="23"/>
      <c r="AB107" s="23"/>
      <c r="AC107" s="5"/>
      <c r="AD107" s="5"/>
      <c r="AE107" s="5"/>
      <c r="AF107" s="5"/>
      <c r="AG107" s="5"/>
      <c r="AH107" s="5"/>
      <c r="AI107" s="5"/>
      <c r="AJ107" s="5"/>
    </row>
    <row r="108" spans="1:36" customFormat="1" ht="19.899999999999999" customHeight="1" x14ac:dyDescent="0.35">
      <c r="A108" s="5"/>
      <c r="B108" s="5"/>
      <c r="C108" s="5"/>
      <c r="D108" s="310"/>
      <c r="E108" s="23"/>
      <c r="F108" s="5"/>
      <c r="G108" s="40"/>
      <c r="H108" s="40"/>
      <c r="I108" s="5"/>
      <c r="J108" s="40"/>
      <c r="K108" s="40"/>
      <c r="M108" s="161"/>
      <c r="O108" s="161"/>
      <c r="Q108" s="161"/>
      <c r="R108" s="255"/>
      <c r="S108" s="161"/>
      <c r="U108" s="146"/>
      <c r="W108" s="63"/>
      <c r="Z108" s="5"/>
      <c r="AA108" s="23"/>
      <c r="AB108" s="23"/>
      <c r="AC108" s="5"/>
      <c r="AD108" s="5"/>
      <c r="AE108" s="5"/>
      <c r="AF108" s="5"/>
      <c r="AG108" s="5"/>
      <c r="AH108" s="5"/>
      <c r="AI108" s="5"/>
      <c r="AJ108" s="5"/>
    </row>
    <row r="109" spans="1:36" customFormat="1" ht="19.899999999999999" customHeight="1" x14ac:dyDescent="0.35">
      <c r="A109" s="5"/>
      <c r="B109" s="5"/>
      <c r="C109" s="5"/>
      <c r="D109" s="310"/>
      <c r="E109" s="23"/>
      <c r="F109" s="5"/>
      <c r="G109" s="40"/>
      <c r="H109" s="40"/>
      <c r="I109" s="5"/>
      <c r="J109" s="40"/>
      <c r="K109" s="40"/>
      <c r="M109" s="161"/>
      <c r="O109" s="161"/>
      <c r="Q109" s="161"/>
      <c r="R109" s="255"/>
      <c r="S109" s="161"/>
      <c r="U109" s="146"/>
      <c r="W109" s="63"/>
      <c r="Z109" s="5"/>
      <c r="AA109" s="23"/>
      <c r="AB109" s="23"/>
      <c r="AC109" s="5"/>
      <c r="AD109" s="5"/>
      <c r="AE109" s="5"/>
      <c r="AF109" s="5"/>
      <c r="AG109" s="5"/>
      <c r="AH109" s="5"/>
      <c r="AI109" s="5"/>
      <c r="AJ109" s="5"/>
    </row>
    <row r="110" spans="1:36" customFormat="1" ht="19.899999999999999" customHeight="1" x14ac:dyDescent="0.35">
      <c r="A110" s="5"/>
      <c r="B110" s="5"/>
      <c r="C110" s="5"/>
      <c r="D110" s="310"/>
      <c r="E110" s="23"/>
      <c r="F110" s="5"/>
      <c r="G110" s="40"/>
      <c r="H110" s="40"/>
      <c r="I110" s="5"/>
      <c r="J110" s="40"/>
      <c r="K110" s="40"/>
      <c r="M110" s="161"/>
      <c r="O110" s="161"/>
      <c r="Q110" s="161"/>
      <c r="R110" s="255"/>
      <c r="S110" s="161"/>
      <c r="U110" s="146"/>
      <c r="W110" s="63"/>
      <c r="Z110" s="5"/>
      <c r="AA110" s="23"/>
      <c r="AB110" s="23"/>
      <c r="AC110" s="5"/>
      <c r="AD110" s="5"/>
      <c r="AE110" s="5"/>
      <c r="AF110" s="5"/>
      <c r="AG110" s="5"/>
      <c r="AH110" s="5"/>
      <c r="AI110" s="5"/>
      <c r="AJ110" s="5"/>
    </row>
    <row r="111" spans="1:36" customFormat="1" ht="19.899999999999999" customHeight="1" x14ac:dyDescent="0.35">
      <c r="A111" s="5"/>
      <c r="B111" s="5"/>
      <c r="C111" s="5"/>
      <c r="D111" s="310"/>
      <c r="E111" s="23"/>
      <c r="F111" s="5"/>
      <c r="G111" s="40"/>
      <c r="H111" s="40"/>
      <c r="I111" s="5"/>
      <c r="J111" s="40"/>
      <c r="K111" s="40"/>
      <c r="M111" s="161"/>
      <c r="O111" s="161"/>
      <c r="Q111" s="161"/>
      <c r="R111" s="255"/>
      <c r="S111" s="161"/>
      <c r="U111" s="146"/>
      <c r="W111" s="63"/>
      <c r="Z111" s="5"/>
      <c r="AA111" s="23"/>
      <c r="AB111" s="23"/>
      <c r="AC111" s="5"/>
      <c r="AD111" s="5"/>
      <c r="AE111" s="5"/>
      <c r="AF111" s="5"/>
      <c r="AG111" s="5"/>
      <c r="AH111" s="5"/>
      <c r="AI111" s="5"/>
      <c r="AJ111" s="5"/>
    </row>
    <row r="112" spans="1:36" customFormat="1" ht="19.899999999999999" customHeight="1" x14ac:dyDescent="0.35">
      <c r="A112" s="5"/>
      <c r="B112" s="5"/>
      <c r="C112" s="5"/>
      <c r="D112" s="310"/>
      <c r="E112" s="23"/>
      <c r="F112" s="5"/>
      <c r="G112" s="40"/>
      <c r="H112" s="40"/>
      <c r="I112" s="5"/>
      <c r="J112" s="40"/>
      <c r="K112" s="40"/>
      <c r="M112" s="161"/>
      <c r="O112" s="161"/>
      <c r="Q112" s="161"/>
      <c r="R112" s="255"/>
      <c r="S112" s="161"/>
      <c r="U112" s="146"/>
      <c r="W112" s="63"/>
      <c r="Z112" s="5"/>
      <c r="AA112" s="23"/>
      <c r="AB112" s="23"/>
      <c r="AC112" s="5"/>
      <c r="AD112" s="5"/>
      <c r="AE112" s="5"/>
      <c r="AF112" s="5"/>
      <c r="AG112" s="5"/>
      <c r="AH112" s="5"/>
      <c r="AI112" s="5"/>
      <c r="AJ112" s="5"/>
    </row>
    <row r="113" spans="1:36" customFormat="1" ht="19.899999999999999" customHeight="1" x14ac:dyDescent="0.35">
      <c r="A113" s="5"/>
      <c r="B113" s="5"/>
      <c r="C113" s="5"/>
      <c r="D113" s="310"/>
      <c r="E113" s="23"/>
      <c r="F113" s="5"/>
      <c r="G113" s="40"/>
      <c r="H113" s="40"/>
      <c r="I113" s="5"/>
      <c r="J113" s="40"/>
      <c r="K113" s="40"/>
      <c r="M113" s="161"/>
      <c r="O113" s="161"/>
      <c r="Q113" s="161"/>
      <c r="R113" s="255"/>
      <c r="S113" s="161"/>
      <c r="U113" s="146"/>
      <c r="W113" s="63"/>
      <c r="Z113" s="5"/>
      <c r="AA113" s="23"/>
      <c r="AB113" s="23"/>
      <c r="AC113" s="5"/>
      <c r="AD113" s="5"/>
      <c r="AE113" s="5"/>
      <c r="AF113" s="5"/>
      <c r="AG113" s="5"/>
      <c r="AH113" s="5"/>
      <c r="AI113" s="5"/>
      <c r="AJ113" s="5"/>
    </row>
    <row r="114" spans="1:36" customFormat="1" ht="19.899999999999999" customHeight="1" x14ac:dyDescent="0.35">
      <c r="A114" s="5"/>
      <c r="B114" s="5"/>
      <c r="C114" s="5"/>
      <c r="D114" s="310"/>
      <c r="E114" s="23"/>
      <c r="F114" s="5"/>
      <c r="G114" s="40"/>
      <c r="H114" s="40"/>
      <c r="I114" s="5"/>
      <c r="J114" s="40"/>
      <c r="K114" s="40"/>
      <c r="M114" s="161"/>
      <c r="O114" s="161"/>
      <c r="Q114" s="161"/>
      <c r="R114" s="255"/>
      <c r="S114" s="161"/>
      <c r="U114" s="146"/>
      <c r="W114" s="63"/>
      <c r="Z114" s="5"/>
      <c r="AA114" s="23"/>
      <c r="AB114" s="23"/>
      <c r="AC114" s="5"/>
      <c r="AD114" s="5"/>
      <c r="AE114" s="5"/>
      <c r="AF114" s="5"/>
      <c r="AG114" s="5"/>
      <c r="AH114" s="5"/>
      <c r="AI114" s="5"/>
      <c r="AJ114" s="5"/>
    </row>
    <row r="115" spans="1:36" customFormat="1" ht="19.899999999999999" customHeight="1" x14ac:dyDescent="0.35">
      <c r="A115" s="5"/>
      <c r="B115" s="5"/>
      <c r="C115" s="5"/>
      <c r="D115" s="310"/>
      <c r="E115" s="23"/>
      <c r="F115" s="5"/>
      <c r="G115" s="40"/>
      <c r="H115" s="40"/>
      <c r="I115" s="5"/>
      <c r="J115" s="40"/>
      <c r="K115" s="40"/>
      <c r="M115" s="161"/>
      <c r="O115" s="161"/>
      <c r="Q115" s="161"/>
      <c r="R115" s="255"/>
      <c r="S115" s="161"/>
      <c r="U115" s="146"/>
      <c r="W115" s="63"/>
      <c r="Z115" s="5"/>
      <c r="AA115" s="23"/>
      <c r="AB115" s="23"/>
      <c r="AC115" s="5"/>
      <c r="AD115" s="5"/>
      <c r="AE115" s="5"/>
      <c r="AF115" s="5"/>
      <c r="AG115" s="5"/>
      <c r="AH115" s="5"/>
      <c r="AI115" s="5"/>
      <c r="AJ115" s="5"/>
    </row>
    <row r="116" spans="1:36" customFormat="1" ht="19.899999999999999" customHeight="1" x14ac:dyDescent="0.35">
      <c r="A116" s="5"/>
      <c r="B116" s="5"/>
      <c r="C116" s="5"/>
      <c r="D116" s="310"/>
      <c r="E116" s="23"/>
      <c r="F116" s="5"/>
      <c r="G116" s="40"/>
      <c r="H116" s="40"/>
      <c r="I116" s="5"/>
      <c r="J116" s="40"/>
      <c r="K116" s="40"/>
      <c r="M116" s="161"/>
      <c r="O116" s="161"/>
      <c r="Q116" s="161"/>
      <c r="R116" s="255"/>
      <c r="S116" s="161"/>
      <c r="U116" s="146"/>
      <c r="W116" s="63"/>
      <c r="Z116" s="5"/>
      <c r="AA116" s="23"/>
      <c r="AB116" s="23"/>
      <c r="AC116" s="5"/>
      <c r="AD116" s="5"/>
      <c r="AE116" s="5"/>
      <c r="AF116" s="5"/>
      <c r="AG116" s="5"/>
      <c r="AH116" s="5"/>
      <c r="AI116" s="5"/>
      <c r="AJ116" s="5"/>
    </row>
    <row r="117" spans="1:36" customFormat="1" ht="19.899999999999999" customHeight="1" x14ac:dyDescent="0.35">
      <c r="A117" s="5"/>
      <c r="B117" s="5"/>
      <c r="C117" s="5"/>
      <c r="D117" s="310"/>
      <c r="E117" s="23"/>
      <c r="F117" s="5"/>
      <c r="G117" s="40"/>
      <c r="H117" s="40"/>
      <c r="I117" s="5"/>
      <c r="J117" s="40"/>
      <c r="K117" s="40"/>
      <c r="M117" s="161"/>
      <c r="O117" s="161"/>
      <c r="Q117" s="161"/>
      <c r="R117" s="255"/>
      <c r="S117" s="161"/>
      <c r="U117" s="146"/>
      <c r="W117" s="63"/>
      <c r="Z117" s="5"/>
      <c r="AA117" s="23"/>
      <c r="AB117" s="23"/>
      <c r="AC117" s="5"/>
      <c r="AD117" s="5"/>
      <c r="AE117" s="5"/>
      <c r="AF117" s="5"/>
      <c r="AG117" s="5"/>
      <c r="AH117" s="5"/>
      <c r="AI117" s="5"/>
      <c r="AJ117" s="5"/>
    </row>
    <row r="118" spans="1:36" customFormat="1" ht="19.899999999999999" customHeight="1" x14ac:dyDescent="0.35">
      <c r="A118" s="5"/>
      <c r="B118" s="5"/>
      <c r="C118" s="5"/>
      <c r="D118" s="310"/>
      <c r="E118" s="23"/>
      <c r="F118" s="5"/>
      <c r="G118" s="40"/>
      <c r="H118" s="40"/>
      <c r="I118" s="5"/>
      <c r="J118" s="40"/>
      <c r="K118" s="40"/>
      <c r="M118" s="161"/>
      <c r="O118" s="161"/>
      <c r="Q118" s="161"/>
      <c r="R118" s="255"/>
      <c r="S118" s="161"/>
      <c r="U118" s="146"/>
      <c r="W118" s="63"/>
      <c r="Z118" s="5"/>
      <c r="AA118" s="23"/>
      <c r="AB118" s="23"/>
      <c r="AC118" s="5"/>
      <c r="AD118" s="5"/>
      <c r="AE118" s="5"/>
      <c r="AF118" s="5"/>
      <c r="AG118" s="5"/>
      <c r="AH118" s="5"/>
      <c r="AI118" s="5"/>
      <c r="AJ118" s="5"/>
    </row>
    <row r="119" spans="1:36" customFormat="1" ht="19.899999999999999" customHeight="1" x14ac:dyDescent="0.35">
      <c r="A119" s="5"/>
      <c r="B119" s="5"/>
      <c r="C119" s="5"/>
      <c r="D119" s="310"/>
      <c r="E119" s="23"/>
      <c r="F119" s="5"/>
      <c r="G119" s="40"/>
      <c r="H119" s="40"/>
      <c r="I119" s="5"/>
      <c r="J119" s="40"/>
      <c r="K119" s="40"/>
      <c r="M119" s="161"/>
      <c r="O119" s="161"/>
      <c r="Q119" s="161"/>
      <c r="R119" s="255"/>
      <c r="S119" s="161"/>
      <c r="U119" s="146"/>
      <c r="W119" s="63"/>
      <c r="Z119" s="5"/>
      <c r="AA119" s="23"/>
      <c r="AB119" s="23"/>
      <c r="AC119" s="5"/>
      <c r="AD119" s="5"/>
      <c r="AE119" s="5"/>
      <c r="AF119" s="5"/>
      <c r="AG119" s="5"/>
      <c r="AH119" s="5"/>
      <c r="AI119" s="5"/>
      <c r="AJ119" s="5"/>
    </row>
    <row r="120" spans="1:36" customFormat="1" ht="19.899999999999999" customHeight="1" x14ac:dyDescent="0.35">
      <c r="A120" s="5"/>
      <c r="B120" s="5"/>
      <c r="C120" s="5"/>
      <c r="D120" s="310"/>
      <c r="E120" s="23"/>
      <c r="F120" s="5"/>
      <c r="G120" s="40"/>
      <c r="H120" s="40"/>
      <c r="I120" s="5"/>
      <c r="J120" s="40"/>
      <c r="K120" s="40"/>
      <c r="M120" s="161"/>
      <c r="O120" s="161"/>
      <c r="Q120" s="161"/>
      <c r="R120" s="255"/>
      <c r="S120" s="161"/>
      <c r="U120" s="146"/>
      <c r="W120" s="63"/>
      <c r="Z120" s="5"/>
      <c r="AA120" s="23"/>
      <c r="AB120" s="23"/>
      <c r="AC120" s="5"/>
      <c r="AD120" s="5"/>
      <c r="AE120" s="5"/>
      <c r="AF120" s="5"/>
      <c r="AG120" s="5"/>
      <c r="AH120" s="5"/>
      <c r="AI120" s="5"/>
      <c r="AJ120" s="5"/>
    </row>
    <row r="121" spans="1:36" customFormat="1" ht="19.899999999999999" customHeight="1" x14ac:dyDescent="0.35">
      <c r="A121" s="5"/>
      <c r="B121" s="5"/>
      <c r="C121" s="5"/>
      <c r="D121" s="310"/>
      <c r="E121" s="23"/>
      <c r="F121" s="5"/>
      <c r="G121" s="40"/>
      <c r="H121" s="40"/>
      <c r="I121" s="5"/>
      <c r="J121" s="40"/>
      <c r="K121" s="40"/>
      <c r="M121" s="161"/>
      <c r="O121" s="161"/>
      <c r="Q121" s="161"/>
      <c r="R121" s="255"/>
      <c r="S121" s="161"/>
      <c r="U121" s="146"/>
      <c r="W121" s="63"/>
      <c r="Z121" s="5"/>
      <c r="AA121" s="23"/>
      <c r="AB121" s="23"/>
      <c r="AC121" s="5"/>
      <c r="AD121" s="5"/>
      <c r="AE121" s="5"/>
      <c r="AF121" s="5"/>
      <c r="AG121" s="5"/>
      <c r="AH121" s="5"/>
      <c r="AI121" s="5"/>
      <c r="AJ121" s="5"/>
    </row>
    <row r="122" spans="1:36" customFormat="1" ht="19.899999999999999" customHeight="1" x14ac:dyDescent="0.35">
      <c r="A122" s="5"/>
      <c r="B122" s="5"/>
      <c r="C122" s="5"/>
      <c r="D122" s="310"/>
      <c r="E122" s="23"/>
      <c r="F122" s="5"/>
      <c r="G122" s="40"/>
      <c r="H122" s="40"/>
      <c r="I122" s="5"/>
      <c r="J122" s="40"/>
      <c r="K122" s="40"/>
      <c r="M122" s="161"/>
      <c r="O122" s="161"/>
      <c r="Q122" s="161"/>
      <c r="R122" s="255"/>
      <c r="S122" s="161"/>
      <c r="U122" s="146"/>
      <c r="W122" s="63"/>
      <c r="Z122" s="5"/>
      <c r="AA122" s="23"/>
      <c r="AB122" s="23"/>
      <c r="AC122" s="5"/>
      <c r="AD122" s="5"/>
      <c r="AE122" s="5"/>
      <c r="AF122" s="5"/>
      <c r="AG122" s="5"/>
      <c r="AH122" s="5"/>
      <c r="AI122" s="5"/>
      <c r="AJ122" s="5"/>
    </row>
    <row r="123" spans="1:36" customFormat="1" ht="19.899999999999999" customHeight="1" x14ac:dyDescent="0.35">
      <c r="A123" s="5"/>
      <c r="B123" s="5"/>
      <c r="C123" s="5"/>
      <c r="D123" s="310"/>
      <c r="E123" s="23"/>
      <c r="F123" s="5"/>
      <c r="G123" s="40"/>
      <c r="H123" s="40"/>
      <c r="I123" s="5"/>
      <c r="J123" s="40"/>
      <c r="K123" s="40"/>
      <c r="M123" s="161"/>
      <c r="O123" s="161"/>
      <c r="Q123" s="161"/>
      <c r="R123" s="255"/>
      <c r="S123" s="161"/>
      <c r="U123" s="146"/>
      <c r="W123" s="63"/>
      <c r="Z123" s="5"/>
      <c r="AA123" s="23"/>
      <c r="AB123" s="23"/>
      <c r="AC123" s="5"/>
      <c r="AD123" s="5"/>
      <c r="AE123" s="5"/>
      <c r="AF123" s="5"/>
      <c r="AG123" s="5"/>
      <c r="AH123" s="5"/>
      <c r="AI123" s="5"/>
      <c r="AJ123" s="5"/>
    </row>
    <row r="124" spans="1:36" customFormat="1" ht="19.899999999999999" customHeight="1" x14ac:dyDescent="0.35">
      <c r="A124" s="5"/>
      <c r="B124" s="5"/>
      <c r="C124" s="5"/>
      <c r="D124" s="310"/>
      <c r="E124" s="23"/>
      <c r="F124" s="5"/>
      <c r="G124" s="40"/>
      <c r="H124" s="40"/>
      <c r="I124" s="5"/>
      <c r="J124" s="40"/>
      <c r="K124" s="40"/>
      <c r="M124" s="161"/>
      <c r="O124" s="161"/>
      <c r="Q124" s="161"/>
      <c r="R124" s="255"/>
      <c r="S124" s="161"/>
      <c r="U124" s="146"/>
      <c r="W124" s="63"/>
      <c r="Z124" s="5"/>
      <c r="AA124" s="23"/>
      <c r="AB124" s="23"/>
      <c r="AC124" s="5"/>
      <c r="AD124" s="5"/>
      <c r="AE124" s="5"/>
      <c r="AF124" s="5"/>
      <c r="AG124" s="5"/>
      <c r="AH124" s="5"/>
      <c r="AI124" s="5"/>
      <c r="AJ124" s="5"/>
    </row>
    <row r="125" spans="1:36" customFormat="1" ht="19.899999999999999" customHeight="1" x14ac:dyDescent="0.35">
      <c r="A125" s="5"/>
      <c r="B125" s="5"/>
      <c r="C125" s="5"/>
      <c r="D125" s="310"/>
      <c r="E125" s="23"/>
      <c r="F125" s="5"/>
      <c r="G125" s="40"/>
      <c r="H125" s="40"/>
      <c r="I125" s="5"/>
      <c r="J125" s="40"/>
      <c r="K125" s="40"/>
      <c r="M125" s="161"/>
      <c r="O125" s="161"/>
      <c r="Q125" s="161"/>
      <c r="R125" s="255"/>
      <c r="S125" s="161"/>
      <c r="U125" s="146"/>
      <c r="W125" s="63"/>
      <c r="Z125" s="5"/>
      <c r="AA125" s="23"/>
      <c r="AB125" s="23"/>
      <c r="AC125" s="5"/>
      <c r="AD125" s="5"/>
      <c r="AE125" s="5"/>
      <c r="AF125" s="5"/>
      <c r="AG125" s="5"/>
      <c r="AH125" s="5"/>
      <c r="AI125" s="5"/>
      <c r="AJ125" s="5"/>
    </row>
    <row r="126" spans="1:36" customFormat="1" ht="19.899999999999999" customHeight="1" x14ac:dyDescent="0.35">
      <c r="A126" s="5"/>
      <c r="B126" s="5"/>
      <c r="C126" s="5"/>
      <c r="D126" s="310"/>
      <c r="E126" s="23"/>
      <c r="F126" s="5"/>
      <c r="G126" s="40"/>
      <c r="H126" s="40"/>
      <c r="I126" s="5"/>
      <c r="J126" s="40"/>
      <c r="K126" s="40"/>
      <c r="M126" s="161"/>
      <c r="O126" s="161"/>
      <c r="Q126" s="161"/>
      <c r="R126" s="255"/>
      <c r="S126" s="161"/>
      <c r="U126" s="146"/>
      <c r="W126" s="63"/>
      <c r="Z126" s="5"/>
      <c r="AA126" s="23"/>
      <c r="AB126" s="23"/>
      <c r="AC126" s="5"/>
      <c r="AD126" s="5"/>
      <c r="AE126" s="5"/>
      <c r="AF126" s="5"/>
      <c r="AG126" s="5"/>
      <c r="AH126" s="5"/>
      <c r="AI126" s="5"/>
      <c r="AJ126" s="5"/>
    </row>
    <row r="127" spans="1:36" customFormat="1" ht="19.899999999999999" customHeight="1" x14ac:dyDescent="0.35">
      <c r="A127" s="5"/>
      <c r="B127" s="5"/>
      <c r="C127" s="5"/>
      <c r="D127" s="310"/>
      <c r="E127" s="23"/>
      <c r="F127" s="5"/>
      <c r="G127" s="40"/>
      <c r="H127" s="40"/>
      <c r="I127" s="5"/>
      <c r="J127" s="40"/>
      <c r="K127" s="40"/>
      <c r="M127" s="161"/>
      <c r="O127" s="161"/>
      <c r="Q127" s="161"/>
      <c r="R127" s="255"/>
      <c r="S127" s="161"/>
      <c r="U127" s="146"/>
      <c r="W127" s="63"/>
      <c r="Z127" s="5"/>
      <c r="AA127" s="23"/>
      <c r="AB127" s="23"/>
      <c r="AC127" s="5"/>
      <c r="AD127" s="5"/>
      <c r="AE127" s="5"/>
      <c r="AF127" s="5"/>
      <c r="AG127" s="5"/>
      <c r="AH127" s="5"/>
      <c r="AI127" s="5"/>
      <c r="AJ127" s="5"/>
    </row>
    <row r="128" spans="1:36" customFormat="1" ht="19.899999999999999" customHeight="1" x14ac:dyDescent="0.35">
      <c r="A128" s="5"/>
      <c r="B128" s="5"/>
      <c r="C128" s="5"/>
      <c r="D128" s="310"/>
      <c r="E128" s="23"/>
      <c r="F128" s="5"/>
      <c r="G128" s="40"/>
      <c r="H128" s="40"/>
      <c r="I128" s="5"/>
      <c r="J128" s="40"/>
      <c r="K128" s="40"/>
      <c r="M128" s="161"/>
      <c r="O128" s="161"/>
      <c r="Q128" s="161"/>
      <c r="R128" s="255"/>
      <c r="S128" s="161"/>
      <c r="U128" s="146"/>
      <c r="W128" s="63"/>
      <c r="Z128" s="5"/>
      <c r="AA128" s="23"/>
      <c r="AB128" s="23"/>
      <c r="AC128" s="5"/>
      <c r="AD128" s="5"/>
      <c r="AE128" s="5"/>
      <c r="AF128" s="5"/>
      <c r="AG128" s="5"/>
      <c r="AH128" s="5"/>
      <c r="AI128" s="5"/>
      <c r="AJ128" s="5"/>
    </row>
    <row r="129" spans="1:36" customFormat="1" ht="19.899999999999999" customHeight="1" x14ac:dyDescent="0.35">
      <c r="A129" s="5"/>
      <c r="B129" s="5"/>
      <c r="C129" s="5"/>
      <c r="D129" s="310"/>
      <c r="E129" s="23"/>
      <c r="F129" s="5"/>
      <c r="G129" s="40"/>
      <c r="H129" s="40"/>
      <c r="I129" s="5"/>
      <c r="J129" s="40"/>
      <c r="K129" s="40"/>
      <c r="M129" s="161"/>
      <c r="O129" s="161"/>
      <c r="Q129" s="161"/>
      <c r="R129" s="255"/>
      <c r="S129" s="161"/>
      <c r="U129" s="146"/>
      <c r="W129" s="63"/>
      <c r="Z129" s="5"/>
      <c r="AA129" s="23"/>
      <c r="AB129" s="23"/>
      <c r="AC129" s="5"/>
      <c r="AD129" s="5"/>
      <c r="AE129" s="5"/>
      <c r="AF129" s="5"/>
      <c r="AG129" s="5"/>
      <c r="AH129" s="5"/>
      <c r="AI129" s="5"/>
      <c r="AJ129" s="5"/>
    </row>
    <row r="130" spans="1:36" customFormat="1" ht="19.899999999999999" customHeight="1" x14ac:dyDescent="0.35">
      <c r="A130" s="5"/>
      <c r="B130" s="5"/>
      <c r="C130" s="5"/>
      <c r="D130" s="310"/>
      <c r="E130" s="23"/>
      <c r="F130" s="5"/>
      <c r="G130" s="40"/>
      <c r="H130" s="40"/>
      <c r="I130" s="5"/>
      <c r="J130" s="40"/>
      <c r="K130" s="40"/>
      <c r="M130" s="161"/>
      <c r="O130" s="161"/>
      <c r="Q130" s="161"/>
      <c r="R130" s="255"/>
      <c r="S130" s="161"/>
      <c r="U130" s="146"/>
      <c r="W130" s="63"/>
      <c r="Z130" s="5"/>
      <c r="AA130" s="23"/>
      <c r="AB130" s="23"/>
      <c r="AC130" s="5"/>
      <c r="AD130" s="5"/>
      <c r="AE130" s="5"/>
      <c r="AF130" s="5"/>
      <c r="AG130" s="5"/>
      <c r="AH130" s="5"/>
      <c r="AI130" s="5"/>
      <c r="AJ130" s="5"/>
    </row>
    <row r="131" spans="1:36" customFormat="1" ht="19.899999999999999" customHeight="1" x14ac:dyDescent="0.35">
      <c r="A131" s="5"/>
      <c r="B131" s="5"/>
      <c r="C131" s="5"/>
      <c r="D131" s="310"/>
      <c r="E131" s="23"/>
      <c r="F131" s="5"/>
      <c r="G131" s="40"/>
      <c r="H131" s="40"/>
      <c r="I131" s="5"/>
      <c r="J131" s="40"/>
      <c r="K131" s="40"/>
      <c r="M131" s="161"/>
      <c r="O131" s="161"/>
      <c r="Q131" s="161"/>
      <c r="R131" s="255"/>
      <c r="S131" s="161"/>
      <c r="U131" s="146"/>
      <c r="W131" s="63"/>
      <c r="Z131" s="5"/>
      <c r="AA131" s="23"/>
      <c r="AB131" s="23"/>
      <c r="AC131" s="5"/>
      <c r="AD131" s="5"/>
      <c r="AE131" s="5"/>
      <c r="AF131" s="5"/>
      <c r="AG131" s="5"/>
      <c r="AH131" s="5"/>
      <c r="AI131" s="5"/>
      <c r="AJ131" s="5"/>
    </row>
    <row r="132" spans="1:36" customFormat="1" ht="19.899999999999999" customHeight="1" x14ac:dyDescent="0.35">
      <c r="A132" s="5"/>
      <c r="B132" s="5"/>
      <c r="C132" s="5"/>
      <c r="D132" s="310"/>
      <c r="E132" s="23"/>
      <c r="F132" s="5"/>
      <c r="G132" s="40"/>
      <c r="H132" s="40"/>
      <c r="I132" s="5"/>
      <c r="J132" s="40"/>
      <c r="K132" s="40"/>
      <c r="M132" s="161"/>
      <c r="O132" s="161"/>
      <c r="Q132" s="161"/>
      <c r="R132" s="255"/>
      <c r="S132" s="161"/>
      <c r="U132" s="146"/>
      <c r="W132" s="63"/>
      <c r="Z132" s="5"/>
      <c r="AA132" s="23"/>
      <c r="AB132" s="23"/>
      <c r="AC132" s="5"/>
      <c r="AD132" s="5"/>
      <c r="AE132" s="5"/>
      <c r="AF132" s="5"/>
      <c r="AG132" s="5"/>
      <c r="AH132" s="5"/>
      <c r="AI132" s="5"/>
      <c r="AJ132" s="5"/>
    </row>
    <row r="133" spans="1:36" customFormat="1" ht="19.899999999999999" customHeight="1" x14ac:dyDescent="0.35">
      <c r="A133" s="5"/>
      <c r="B133" s="5"/>
      <c r="C133" s="5"/>
      <c r="D133" s="310"/>
      <c r="E133" s="23"/>
      <c r="F133" s="5"/>
      <c r="G133" s="40"/>
      <c r="H133" s="40"/>
      <c r="I133" s="5"/>
      <c r="J133" s="40"/>
      <c r="K133" s="40"/>
      <c r="M133" s="161"/>
      <c r="O133" s="161"/>
      <c r="Q133" s="161"/>
      <c r="R133" s="255"/>
      <c r="S133" s="161"/>
      <c r="U133" s="146"/>
      <c r="W133" s="63"/>
      <c r="Z133" s="5"/>
      <c r="AA133" s="23"/>
      <c r="AB133" s="23"/>
      <c r="AC133" s="5"/>
      <c r="AD133" s="5"/>
      <c r="AE133" s="5"/>
      <c r="AF133" s="5"/>
      <c r="AG133" s="5"/>
      <c r="AH133" s="5"/>
      <c r="AI133" s="5"/>
      <c r="AJ133" s="5"/>
    </row>
    <row r="134" spans="1:36" customFormat="1" ht="19.899999999999999" customHeight="1" x14ac:dyDescent="0.35">
      <c r="A134" s="5"/>
      <c r="B134" s="5"/>
      <c r="C134" s="5"/>
      <c r="D134" s="310"/>
      <c r="E134" s="23"/>
      <c r="F134" s="5"/>
      <c r="G134" s="40"/>
      <c r="H134" s="40"/>
      <c r="I134" s="5"/>
      <c r="J134" s="40"/>
      <c r="K134" s="40"/>
      <c r="M134" s="161"/>
      <c r="O134" s="161"/>
      <c r="Q134" s="161"/>
      <c r="R134" s="255"/>
      <c r="S134" s="161"/>
      <c r="U134" s="146"/>
      <c r="W134" s="63"/>
      <c r="Z134" s="5"/>
      <c r="AA134" s="23"/>
      <c r="AB134" s="23"/>
      <c r="AC134" s="5"/>
      <c r="AD134" s="5"/>
      <c r="AE134" s="5"/>
      <c r="AF134" s="5"/>
      <c r="AG134" s="5"/>
      <c r="AH134" s="5"/>
      <c r="AI134" s="5"/>
      <c r="AJ134" s="5"/>
    </row>
    <row r="135" spans="1:36" customFormat="1" ht="19.899999999999999" customHeight="1" x14ac:dyDescent="0.35">
      <c r="A135" s="5"/>
      <c r="B135" s="5"/>
      <c r="C135" s="5"/>
      <c r="D135" s="310"/>
      <c r="E135" s="23"/>
      <c r="F135" s="5"/>
      <c r="G135" s="40"/>
      <c r="H135" s="40"/>
      <c r="I135" s="5"/>
      <c r="J135" s="40"/>
      <c r="K135" s="40"/>
      <c r="M135" s="161"/>
      <c r="O135" s="161"/>
      <c r="Q135" s="161"/>
      <c r="R135" s="255"/>
      <c r="S135" s="161"/>
      <c r="U135" s="146"/>
      <c r="W135" s="63"/>
      <c r="Z135" s="5"/>
      <c r="AA135" s="23"/>
      <c r="AB135" s="23"/>
      <c r="AC135" s="5"/>
      <c r="AD135" s="5"/>
      <c r="AE135" s="5"/>
      <c r="AF135" s="5"/>
      <c r="AG135" s="5"/>
      <c r="AH135" s="5"/>
      <c r="AI135" s="5"/>
      <c r="AJ135" s="5"/>
    </row>
    <row r="136" spans="1:36" customFormat="1" ht="19.899999999999999" customHeight="1" x14ac:dyDescent="0.35">
      <c r="A136" s="5"/>
      <c r="B136" s="5"/>
      <c r="C136" s="5"/>
      <c r="D136" s="310"/>
      <c r="E136" s="23"/>
      <c r="F136" s="5"/>
      <c r="G136" s="40"/>
      <c r="H136" s="40"/>
      <c r="I136" s="5"/>
      <c r="J136" s="40"/>
      <c r="K136" s="40"/>
      <c r="M136" s="161"/>
      <c r="O136" s="161"/>
      <c r="Q136" s="161"/>
      <c r="R136" s="255"/>
      <c r="S136" s="161"/>
      <c r="U136" s="146"/>
      <c r="W136" s="63"/>
      <c r="Z136" s="5"/>
      <c r="AA136" s="23"/>
      <c r="AB136" s="23"/>
      <c r="AC136" s="5"/>
      <c r="AD136" s="5"/>
      <c r="AE136" s="5"/>
      <c r="AF136" s="5"/>
      <c r="AG136" s="5"/>
      <c r="AH136" s="5"/>
      <c r="AI136" s="5"/>
      <c r="AJ136" s="5"/>
    </row>
    <row r="137" spans="1:36" customFormat="1" ht="19.899999999999999" customHeight="1" x14ac:dyDescent="0.35">
      <c r="A137" s="5"/>
      <c r="B137" s="5"/>
      <c r="C137" s="5"/>
      <c r="D137" s="310"/>
      <c r="E137" s="23"/>
      <c r="F137" s="5"/>
      <c r="G137" s="40"/>
      <c r="H137" s="40"/>
      <c r="I137" s="5"/>
      <c r="J137" s="40"/>
      <c r="K137" s="40"/>
      <c r="M137" s="161"/>
      <c r="O137" s="161"/>
      <c r="Q137" s="161"/>
      <c r="R137" s="255"/>
      <c r="S137" s="161"/>
      <c r="U137" s="146"/>
      <c r="W137" s="63"/>
      <c r="Z137" s="5"/>
      <c r="AA137" s="23"/>
      <c r="AB137" s="23"/>
      <c r="AC137" s="5"/>
      <c r="AD137" s="5"/>
      <c r="AE137" s="5"/>
      <c r="AF137" s="5"/>
      <c r="AG137" s="5"/>
      <c r="AH137" s="5"/>
      <c r="AI137" s="5"/>
      <c r="AJ137" s="5"/>
    </row>
    <row r="138" spans="1:36" customFormat="1" ht="19.899999999999999" customHeight="1" x14ac:dyDescent="0.35">
      <c r="A138" s="5"/>
      <c r="B138" s="5"/>
      <c r="C138" s="5"/>
      <c r="D138" s="310"/>
      <c r="E138" s="23"/>
      <c r="F138" s="5"/>
      <c r="G138" s="40"/>
      <c r="H138" s="40"/>
      <c r="I138" s="5"/>
      <c r="J138" s="40"/>
      <c r="K138" s="40"/>
      <c r="M138" s="161"/>
      <c r="O138" s="161"/>
      <c r="Q138" s="161"/>
      <c r="R138" s="255"/>
      <c r="S138" s="161"/>
      <c r="U138" s="146"/>
      <c r="W138" s="63"/>
      <c r="Z138" s="5"/>
      <c r="AA138" s="23"/>
      <c r="AB138" s="23"/>
      <c r="AC138" s="5"/>
      <c r="AD138" s="5"/>
      <c r="AE138" s="5"/>
      <c r="AF138" s="5"/>
      <c r="AG138" s="5"/>
      <c r="AH138" s="5"/>
      <c r="AI138" s="5"/>
      <c r="AJ138" s="5"/>
    </row>
    <row r="139" spans="1:36" customFormat="1" ht="19.899999999999999" customHeight="1" x14ac:dyDescent="0.35">
      <c r="A139" s="5"/>
      <c r="B139" s="5"/>
      <c r="C139" s="5"/>
      <c r="D139" s="310"/>
      <c r="E139" s="23"/>
      <c r="F139" s="5"/>
      <c r="G139" s="40"/>
      <c r="H139" s="40"/>
      <c r="I139" s="5"/>
      <c r="J139" s="40"/>
      <c r="K139" s="40"/>
      <c r="M139" s="161"/>
      <c r="O139" s="161"/>
      <c r="Q139" s="161"/>
      <c r="R139" s="255"/>
      <c r="S139" s="161"/>
      <c r="U139" s="146"/>
      <c r="W139" s="63"/>
      <c r="Z139" s="5"/>
      <c r="AA139" s="23"/>
      <c r="AB139" s="23"/>
      <c r="AC139" s="5"/>
      <c r="AD139" s="5"/>
      <c r="AE139" s="5"/>
      <c r="AF139" s="5"/>
      <c r="AG139" s="5"/>
      <c r="AH139" s="5"/>
      <c r="AI139" s="5"/>
      <c r="AJ139" s="5"/>
    </row>
  </sheetData>
  <printOptions horizontalCentered="1"/>
  <pageMargins left="0.70866141732283472" right="0.51181102362204722" top="0.74803149606299213" bottom="0.55118110236220474" header="0.31496062992125984" footer="0.31496062992125984"/>
  <pageSetup paperSize="9" orientation="portrait" verticalDpi="4294967293" r:id="rId1"/>
  <headerFooter>
    <oddHeader>&amp;LQUÍMICOS&amp;R"El Origen"</oddHeader>
    <oddFooter>&amp;R&amp;D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7030A0"/>
  </sheetPr>
  <dimension ref="A1:U140"/>
  <sheetViews>
    <sheetView topLeftCell="A7" zoomScaleNormal="100" workbookViewId="0">
      <selection activeCell="D21" sqref="D21"/>
    </sheetView>
  </sheetViews>
  <sheetFormatPr baseColWidth="10" defaultColWidth="11.5703125" defaultRowHeight="19.899999999999999" customHeight="1" x14ac:dyDescent="0.35"/>
  <cols>
    <col min="1" max="1" width="5.85546875" style="5" customWidth="1"/>
    <col min="2" max="2" width="7.5703125" style="5" customWidth="1"/>
    <col min="3" max="3" width="45" style="5" customWidth="1"/>
    <col min="4" max="5" width="15.7109375" style="23" customWidth="1"/>
    <col min="6" max="6" width="3.7109375" style="5" customWidth="1"/>
    <col min="7" max="7" width="16.85546875" style="64" hidden="1" customWidth="1"/>
    <col min="8" max="8" width="14.28515625" style="64" hidden="1" customWidth="1"/>
    <col min="9" max="9" width="3.7109375" hidden="1" customWidth="1"/>
    <col min="10" max="10" width="16.85546875" style="64" hidden="1" customWidth="1"/>
    <col min="11" max="11" width="14.28515625" style="64" hidden="1" customWidth="1"/>
    <col min="12" max="12" width="3.7109375" hidden="1" customWidth="1"/>
    <col min="13" max="13" width="13.85546875" style="63" customWidth="1"/>
    <col min="14" max="14" width="3.7109375" customWidth="1"/>
    <col min="15" max="15" width="49" customWidth="1"/>
    <col min="16" max="16" width="45" style="5" customWidth="1"/>
    <col min="17" max="18" width="15.7109375" style="23" customWidth="1"/>
    <col min="19" max="19" width="3.7109375" style="5" customWidth="1"/>
    <col min="20" max="20" width="11.5703125" style="5"/>
    <col min="21" max="21" width="14.42578125" style="5" bestFit="1" customWidth="1"/>
    <col min="22" max="25" width="11.5703125" style="5"/>
    <col min="26" max="26" width="11.5703125" style="5" customWidth="1"/>
    <col min="27" max="16384" width="11.5703125" style="5"/>
  </cols>
  <sheetData>
    <row r="1" spans="1:21" ht="19.899999999999999" customHeight="1" x14ac:dyDescent="0.35">
      <c r="C1" s="65" t="s">
        <v>209</v>
      </c>
      <c r="D1" s="35"/>
      <c r="E1" s="35"/>
      <c r="F1" s="1"/>
      <c r="G1" s="56"/>
      <c r="H1" s="56"/>
      <c r="I1" s="33"/>
      <c r="J1" s="61"/>
      <c r="K1" s="61"/>
      <c r="L1" s="33"/>
      <c r="M1" s="62"/>
      <c r="N1" s="33"/>
      <c r="O1" s="33"/>
      <c r="P1" s="5" t="s">
        <v>182</v>
      </c>
      <c r="S1" s="1"/>
    </row>
    <row r="2" spans="1:21" ht="19.899999999999999" customHeight="1" thickBot="1" x14ac:dyDescent="0.4">
      <c r="A2" s="3" t="s">
        <v>19</v>
      </c>
      <c r="F2" s="1"/>
      <c r="G2" s="57" t="s">
        <v>39</v>
      </c>
      <c r="H2" s="57" t="s">
        <v>173</v>
      </c>
      <c r="I2" s="37"/>
      <c r="J2" s="57" t="s">
        <v>39</v>
      </c>
      <c r="K2" s="57" t="s">
        <v>173</v>
      </c>
      <c r="L2" s="37"/>
      <c r="M2" s="46" t="s">
        <v>174</v>
      </c>
      <c r="N2" s="36"/>
      <c r="O2" s="36"/>
      <c r="S2" s="1"/>
    </row>
    <row r="3" spans="1:21" ht="19.899999999999999" customHeight="1" thickBot="1" x14ac:dyDescent="0.4">
      <c r="C3" s="47" t="s">
        <v>142</v>
      </c>
      <c r="D3" s="11"/>
      <c r="E3" s="12"/>
      <c r="F3" s="1"/>
      <c r="G3" s="58">
        <v>1</v>
      </c>
      <c r="H3" s="59">
        <v>1</v>
      </c>
      <c r="I3" s="38"/>
      <c r="J3" s="58">
        <v>2</v>
      </c>
      <c r="K3" s="59">
        <v>1.4</v>
      </c>
      <c r="L3" s="38"/>
      <c r="M3" s="39" t="s">
        <v>176</v>
      </c>
      <c r="N3" s="41"/>
      <c r="O3" s="41"/>
      <c r="P3" s="24" t="s">
        <v>18</v>
      </c>
      <c r="Q3" s="9"/>
      <c r="R3" s="10"/>
      <c r="S3" s="1"/>
    </row>
    <row r="4" spans="1:21" ht="19.899999999999999" customHeight="1" x14ac:dyDescent="0.35">
      <c r="C4" s="88"/>
      <c r="D4" s="83"/>
      <c r="E4" s="84"/>
      <c r="G4" s="76"/>
      <c r="H4" s="76"/>
      <c r="I4" s="77"/>
      <c r="J4" s="76"/>
      <c r="K4" s="76"/>
      <c r="L4" s="77"/>
      <c r="M4" s="78"/>
      <c r="N4" s="79"/>
      <c r="O4" s="79"/>
      <c r="P4" s="80"/>
      <c r="Q4" s="81"/>
      <c r="R4" s="81"/>
    </row>
    <row r="5" spans="1:21" ht="19.899999999999999" customHeight="1" x14ac:dyDescent="0.35">
      <c r="A5" s="5" t="s">
        <v>201</v>
      </c>
      <c r="C5" s="2" t="s">
        <v>246</v>
      </c>
      <c r="D5" s="32">
        <f t="shared" ref="D5:D26" si="0">MROUND(G5+4.7,10)</f>
        <v>2600</v>
      </c>
      <c r="E5" s="89">
        <f t="shared" ref="E5:E26" si="1">MROUND(H5+4.7,10)</f>
        <v>1820</v>
      </c>
      <c r="F5" s="1"/>
      <c r="G5" s="60">
        <f t="shared" ref="G5:G31" si="2">J5*$G$3</f>
        <v>2600</v>
      </c>
      <c r="H5" s="60">
        <f t="shared" ref="H5:H31" si="3">K5*$H$3</f>
        <v>1819.9999999999998</v>
      </c>
      <c r="I5" s="1"/>
      <c r="J5" s="60">
        <f t="shared" ref="J5:J31" si="4">M5*$J$3</f>
        <v>2600</v>
      </c>
      <c r="K5" s="60">
        <f t="shared" ref="K5:K31" si="5">M5*$K$3</f>
        <v>1819.9999999999998</v>
      </c>
      <c r="L5" s="33"/>
      <c r="M5" s="90">
        <v>1300</v>
      </c>
      <c r="N5" s="33"/>
      <c r="O5" s="33"/>
      <c r="P5" s="2" t="s">
        <v>144</v>
      </c>
      <c r="Q5" s="32">
        <v>2400</v>
      </c>
      <c r="R5" s="32">
        <v>1680</v>
      </c>
      <c r="S5" s="1"/>
      <c r="U5" s="48">
        <f t="shared" ref="U5:U31" si="6">(D5-Q5)/Q5</f>
        <v>8.3333333333333329E-2</v>
      </c>
    </row>
    <row r="6" spans="1:21" ht="19.899999999999999" customHeight="1" x14ac:dyDescent="0.35">
      <c r="A6" s="5" t="s">
        <v>239</v>
      </c>
      <c r="B6" s="5">
        <v>812</v>
      </c>
      <c r="C6" s="2" t="s">
        <v>145</v>
      </c>
      <c r="D6" s="32">
        <f t="shared" si="0"/>
        <v>2770</v>
      </c>
      <c r="E6" s="89">
        <f t="shared" si="1"/>
        <v>1940</v>
      </c>
      <c r="F6" s="1"/>
      <c r="G6" s="60">
        <f t="shared" si="2"/>
        <v>2763.48</v>
      </c>
      <c r="H6" s="60">
        <f t="shared" si="3"/>
        <v>1934.4359999999999</v>
      </c>
      <c r="I6" s="1"/>
      <c r="J6" s="60">
        <f t="shared" si="4"/>
        <v>2763.48</v>
      </c>
      <c r="K6" s="60">
        <f t="shared" si="5"/>
        <v>1934.4359999999999</v>
      </c>
      <c r="L6" s="33"/>
      <c r="M6" s="99">
        <v>1381.74</v>
      </c>
      <c r="N6" s="33"/>
      <c r="O6" s="33"/>
      <c r="P6" s="2" t="s">
        <v>145</v>
      </c>
      <c r="Q6" s="32">
        <v>2310</v>
      </c>
      <c r="R6" s="32">
        <v>1620</v>
      </c>
      <c r="S6" s="1"/>
      <c r="U6" s="48">
        <f t="shared" si="6"/>
        <v>0.19913419913419914</v>
      </c>
    </row>
    <row r="7" spans="1:21" ht="19.899999999999999" customHeight="1" x14ac:dyDescent="0.35">
      <c r="A7" s="5" t="s">
        <v>244</v>
      </c>
      <c r="B7" s="5">
        <v>988</v>
      </c>
      <c r="C7" s="2" t="s">
        <v>146</v>
      </c>
      <c r="D7" s="32">
        <f t="shared" si="0"/>
        <v>2160</v>
      </c>
      <c r="E7" s="89">
        <f t="shared" si="1"/>
        <v>1520</v>
      </c>
      <c r="F7" s="1"/>
      <c r="G7" s="60">
        <f t="shared" si="2"/>
        <v>2160</v>
      </c>
      <c r="H7" s="60">
        <f t="shared" si="3"/>
        <v>1512</v>
      </c>
      <c r="I7" s="1"/>
      <c r="J7" s="60">
        <f t="shared" si="4"/>
        <v>2160</v>
      </c>
      <c r="K7" s="60">
        <f t="shared" si="5"/>
        <v>1512</v>
      </c>
      <c r="L7" s="33"/>
      <c r="M7" s="99">
        <v>1080</v>
      </c>
      <c r="N7" s="33"/>
      <c r="O7" s="33"/>
      <c r="P7" s="2" t="s">
        <v>146</v>
      </c>
      <c r="Q7" s="32">
        <v>1820</v>
      </c>
      <c r="R7" s="32">
        <v>1300</v>
      </c>
      <c r="S7" s="1"/>
      <c r="U7" s="48">
        <f t="shared" si="6"/>
        <v>0.18681318681318682</v>
      </c>
    </row>
    <row r="8" spans="1:21" ht="19.899999999999999" customHeight="1" x14ac:dyDescent="0.35">
      <c r="A8" s="5" t="s">
        <v>244</v>
      </c>
      <c r="B8" s="5">
        <v>990</v>
      </c>
      <c r="C8" s="2" t="s">
        <v>147</v>
      </c>
      <c r="D8" s="32">
        <f t="shared" si="0"/>
        <v>1280</v>
      </c>
      <c r="E8" s="89">
        <f t="shared" si="1"/>
        <v>900</v>
      </c>
      <c r="F8" s="1"/>
      <c r="G8" s="60">
        <f t="shared" si="2"/>
        <v>1280</v>
      </c>
      <c r="H8" s="60">
        <f t="shared" si="3"/>
        <v>896</v>
      </c>
      <c r="I8" s="1"/>
      <c r="J8" s="60">
        <f t="shared" si="4"/>
        <v>1280</v>
      </c>
      <c r="K8" s="60">
        <f t="shared" si="5"/>
        <v>896</v>
      </c>
      <c r="L8" s="33"/>
      <c r="M8" s="99">
        <v>640</v>
      </c>
      <c r="N8" s="33"/>
      <c r="O8" s="33"/>
      <c r="P8" s="2" t="s">
        <v>147</v>
      </c>
      <c r="Q8" s="32">
        <v>1350</v>
      </c>
      <c r="R8" s="32">
        <v>950</v>
      </c>
      <c r="S8" s="1"/>
      <c r="U8" s="48">
        <f t="shared" si="6"/>
        <v>-5.185185185185185E-2</v>
      </c>
    </row>
    <row r="9" spans="1:21" ht="19.899999999999999" customHeight="1" x14ac:dyDescent="0.35">
      <c r="A9" s="5" t="s">
        <v>240</v>
      </c>
      <c r="B9" s="5">
        <v>777</v>
      </c>
      <c r="C9" s="2" t="s">
        <v>148</v>
      </c>
      <c r="D9" s="32">
        <f t="shared" si="0"/>
        <v>1930</v>
      </c>
      <c r="E9" s="89">
        <f t="shared" si="1"/>
        <v>1350</v>
      </c>
      <c r="F9" s="1"/>
      <c r="G9" s="60">
        <f t="shared" si="2"/>
        <v>1920.94</v>
      </c>
      <c r="H9" s="60">
        <f t="shared" si="3"/>
        <v>1344.6579999999999</v>
      </c>
      <c r="I9" s="1"/>
      <c r="J9" s="60">
        <f t="shared" si="4"/>
        <v>1920.94</v>
      </c>
      <c r="K9" s="60">
        <f t="shared" si="5"/>
        <v>1344.6579999999999</v>
      </c>
      <c r="L9" s="33"/>
      <c r="M9" s="99">
        <v>960.47</v>
      </c>
      <c r="N9" s="33"/>
      <c r="O9" s="33"/>
      <c r="P9" s="2" t="s">
        <v>148</v>
      </c>
      <c r="Q9" s="32">
        <v>1520</v>
      </c>
      <c r="R9" s="32">
        <v>1070</v>
      </c>
      <c r="S9" s="1"/>
      <c r="U9" s="48">
        <f t="shared" si="6"/>
        <v>0.26973684210526316</v>
      </c>
    </row>
    <row r="10" spans="1:21" ht="19.899999999999999" customHeight="1" x14ac:dyDescent="0.35">
      <c r="A10" s="5" t="s">
        <v>200</v>
      </c>
      <c r="C10" s="2" t="s">
        <v>149</v>
      </c>
      <c r="D10" s="32">
        <f t="shared" si="0"/>
        <v>1080</v>
      </c>
      <c r="E10" s="89">
        <f t="shared" si="1"/>
        <v>760</v>
      </c>
      <c r="F10" s="1"/>
      <c r="G10" s="60">
        <f t="shared" si="2"/>
        <v>1080</v>
      </c>
      <c r="H10" s="60">
        <f t="shared" si="3"/>
        <v>756</v>
      </c>
      <c r="I10" s="1"/>
      <c r="J10" s="60">
        <f t="shared" si="4"/>
        <v>1080</v>
      </c>
      <c r="K10" s="60">
        <f t="shared" si="5"/>
        <v>756</v>
      </c>
      <c r="L10" s="33"/>
      <c r="M10" s="99">
        <v>540</v>
      </c>
      <c r="N10" s="33"/>
      <c r="O10" s="127">
        <v>45117</v>
      </c>
      <c r="P10" s="2" t="s">
        <v>149</v>
      </c>
      <c r="Q10" s="32">
        <v>980</v>
      </c>
      <c r="R10" s="32">
        <v>690</v>
      </c>
      <c r="S10" s="1"/>
      <c r="U10" s="48">
        <f t="shared" si="6"/>
        <v>0.10204081632653061</v>
      </c>
    </row>
    <row r="11" spans="1:21" ht="19.899999999999999" customHeight="1" x14ac:dyDescent="0.35">
      <c r="B11" s="5">
        <v>4740</v>
      </c>
      <c r="C11" s="2" t="s">
        <v>203</v>
      </c>
      <c r="D11" s="32">
        <f t="shared" si="0"/>
        <v>1280</v>
      </c>
      <c r="E11" s="89">
        <f t="shared" si="1"/>
        <v>900</v>
      </c>
      <c r="F11" s="1"/>
      <c r="G11" s="60">
        <f t="shared" si="2"/>
        <v>1278</v>
      </c>
      <c r="H11" s="60">
        <f t="shared" si="3"/>
        <v>894.59999999999991</v>
      </c>
      <c r="I11" s="1"/>
      <c r="J11" s="60">
        <f t="shared" si="4"/>
        <v>1278</v>
      </c>
      <c r="K11" s="60">
        <f t="shared" si="5"/>
        <v>894.59999999999991</v>
      </c>
      <c r="L11" s="33"/>
      <c r="M11" s="90">
        <v>639</v>
      </c>
      <c r="N11" s="33"/>
      <c r="O11" s="128"/>
      <c r="P11" s="2" t="s">
        <v>150</v>
      </c>
      <c r="Q11" s="32">
        <v>1300</v>
      </c>
      <c r="R11" s="32">
        <v>900</v>
      </c>
      <c r="S11" s="1"/>
      <c r="U11" s="48">
        <f t="shared" si="6"/>
        <v>-1.5384615384615385E-2</v>
      </c>
    </row>
    <row r="12" spans="1:21" ht="19.899999999999999" customHeight="1" x14ac:dyDescent="0.35">
      <c r="A12" s="5" t="s">
        <v>242</v>
      </c>
      <c r="B12" s="5">
        <v>3265</v>
      </c>
      <c r="C12" s="2" t="s">
        <v>205</v>
      </c>
      <c r="D12" s="32">
        <f t="shared" si="0"/>
        <v>790</v>
      </c>
      <c r="E12" s="89">
        <f t="shared" si="1"/>
        <v>550</v>
      </c>
      <c r="F12" s="1"/>
      <c r="G12" s="60">
        <f t="shared" si="2"/>
        <v>782</v>
      </c>
      <c r="H12" s="60">
        <f t="shared" si="3"/>
        <v>547.4</v>
      </c>
      <c r="I12" s="1"/>
      <c r="J12" s="60">
        <f t="shared" si="4"/>
        <v>782</v>
      </c>
      <c r="K12" s="60">
        <f t="shared" si="5"/>
        <v>547.4</v>
      </c>
      <c r="L12" s="33"/>
      <c r="M12" s="99">
        <v>391</v>
      </c>
      <c r="N12" s="33"/>
      <c r="O12" s="128"/>
      <c r="P12" s="2" t="s">
        <v>151</v>
      </c>
      <c r="Q12" s="32">
        <v>500</v>
      </c>
      <c r="R12" s="32">
        <v>350</v>
      </c>
      <c r="S12" s="1"/>
      <c r="U12" s="48">
        <f t="shared" si="6"/>
        <v>0.57999999999999996</v>
      </c>
    </row>
    <row r="13" spans="1:21" ht="19.899999999999999" customHeight="1" x14ac:dyDescent="0.35">
      <c r="A13" s="5" t="s">
        <v>242</v>
      </c>
      <c r="B13" s="5">
        <v>3266</v>
      </c>
      <c r="C13" s="2" t="s">
        <v>204</v>
      </c>
      <c r="D13" s="32">
        <f t="shared" si="0"/>
        <v>1180</v>
      </c>
      <c r="E13" s="89">
        <f t="shared" si="1"/>
        <v>830</v>
      </c>
      <c r="F13" s="1"/>
      <c r="G13" s="60">
        <f t="shared" si="2"/>
        <v>1173</v>
      </c>
      <c r="H13" s="60">
        <f t="shared" si="3"/>
        <v>821.09999999999991</v>
      </c>
      <c r="I13" s="1"/>
      <c r="J13" s="60">
        <f t="shared" si="4"/>
        <v>1173</v>
      </c>
      <c r="K13" s="60">
        <f t="shared" si="5"/>
        <v>821.09999999999991</v>
      </c>
      <c r="L13" s="33"/>
      <c r="M13" s="99">
        <v>586.5</v>
      </c>
      <c r="N13" s="33"/>
      <c r="O13" s="128"/>
      <c r="P13" s="2" t="s">
        <v>152</v>
      </c>
      <c r="Q13" s="32">
        <v>720</v>
      </c>
      <c r="R13" s="32">
        <v>500</v>
      </c>
      <c r="S13" s="1"/>
      <c r="U13" s="48">
        <f t="shared" si="6"/>
        <v>0.63888888888888884</v>
      </c>
    </row>
    <row r="14" spans="1:21" ht="19.899999999999999" customHeight="1" x14ac:dyDescent="0.35">
      <c r="A14" s="5" t="s">
        <v>243</v>
      </c>
      <c r="B14" s="5">
        <v>1493</v>
      </c>
      <c r="C14" s="2" t="s">
        <v>153</v>
      </c>
      <c r="D14" s="32">
        <f t="shared" si="0"/>
        <v>630</v>
      </c>
      <c r="E14" s="89">
        <f t="shared" si="1"/>
        <v>440</v>
      </c>
      <c r="F14" s="1"/>
      <c r="G14" s="60">
        <f t="shared" si="2"/>
        <v>623.48</v>
      </c>
      <c r="H14" s="60">
        <f t="shared" si="3"/>
        <v>436.43599999999998</v>
      </c>
      <c r="I14" s="1"/>
      <c r="J14" s="60">
        <f t="shared" si="4"/>
        <v>623.48</v>
      </c>
      <c r="K14" s="60">
        <f t="shared" si="5"/>
        <v>436.43599999999998</v>
      </c>
      <c r="L14" s="33"/>
      <c r="M14" s="99">
        <v>311.74</v>
      </c>
      <c r="N14" s="33"/>
      <c r="O14" s="128"/>
      <c r="P14" s="2" t="s">
        <v>153</v>
      </c>
      <c r="Q14" s="32">
        <v>550</v>
      </c>
      <c r="R14" s="32">
        <v>340</v>
      </c>
      <c r="S14" s="1"/>
      <c r="U14" s="48">
        <f t="shared" si="6"/>
        <v>0.14545454545454545</v>
      </c>
    </row>
    <row r="15" spans="1:21" ht="19.899999999999999" customHeight="1" x14ac:dyDescent="0.35">
      <c r="A15" s="5" t="s">
        <v>243</v>
      </c>
      <c r="B15" s="5">
        <v>1495</v>
      </c>
      <c r="C15" s="2" t="s">
        <v>154</v>
      </c>
      <c r="D15" s="32">
        <f t="shared" si="0"/>
        <v>1210</v>
      </c>
      <c r="E15" s="89">
        <f t="shared" si="1"/>
        <v>850</v>
      </c>
      <c r="F15" s="1"/>
      <c r="G15" s="60">
        <f t="shared" si="2"/>
        <v>1201.22</v>
      </c>
      <c r="H15" s="60">
        <f t="shared" si="3"/>
        <v>840.85399999999993</v>
      </c>
      <c r="I15" s="1"/>
      <c r="J15" s="60">
        <f t="shared" si="4"/>
        <v>1201.22</v>
      </c>
      <c r="K15" s="60">
        <f t="shared" si="5"/>
        <v>840.85399999999993</v>
      </c>
      <c r="L15" s="33"/>
      <c r="M15" s="99">
        <v>600.61</v>
      </c>
      <c r="N15" s="33"/>
      <c r="O15" s="128"/>
      <c r="P15" s="2" t="s">
        <v>154</v>
      </c>
      <c r="Q15" s="32">
        <v>1100</v>
      </c>
      <c r="R15" s="32">
        <v>740</v>
      </c>
      <c r="S15" s="1"/>
      <c r="U15" s="48">
        <f t="shared" si="6"/>
        <v>0.1</v>
      </c>
    </row>
    <row r="16" spans="1:21" ht="19.899999999999999" customHeight="1" x14ac:dyDescent="0.35">
      <c r="A16" s="5" t="s">
        <v>201</v>
      </c>
      <c r="B16" s="5" t="s">
        <v>202</v>
      </c>
      <c r="C16" s="2" t="s">
        <v>155</v>
      </c>
      <c r="D16" s="32">
        <f t="shared" si="0"/>
        <v>2200</v>
      </c>
      <c r="E16" s="89">
        <f t="shared" si="1"/>
        <v>1540</v>
      </c>
      <c r="F16" s="1"/>
      <c r="G16" s="60">
        <f t="shared" si="2"/>
        <v>2200</v>
      </c>
      <c r="H16" s="60">
        <f t="shared" si="3"/>
        <v>1540</v>
      </c>
      <c r="I16" s="1"/>
      <c r="J16" s="60">
        <f t="shared" si="4"/>
        <v>2200</v>
      </c>
      <c r="K16" s="60">
        <f t="shared" si="5"/>
        <v>1540</v>
      </c>
      <c r="L16" s="33"/>
      <c r="M16" s="90">
        <v>1100</v>
      </c>
      <c r="N16" s="33"/>
      <c r="O16" s="128"/>
      <c r="P16" s="2" t="s">
        <v>155</v>
      </c>
      <c r="Q16" s="32">
        <v>950</v>
      </c>
      <c r="R16" s="32">
        <v>590</v>
      </c>
      <c r="S16" s="1"/>
      <c r="U16" s="48">
        <f t="shared" si="6"/>
        <v>1.3157894736842106</v>
      </c>
    </row>
    <row r="17" spans="1:21" ht="19.899999999999999" customHeight="1" x14ac:dyDescent="0.35">
      <c r="A17" s="5" t="s">
        <v>249</v>
      </c>
      <c r="B17" s="5">
        <v>531</v>
      </c>
      <c r="C17" s="2" t="s">
        <v>156</v>
      </c>
      <c r="D17" s="32">
        <f t="shared" si="0"/>
        <v>1670</v>
      </c>
      <c r="E17" s="89">
        <f t="shared" si="1"/>
        <v>1170</v>
      </c>
      <c r="F17" s="1"/>
      <c r="G17" s="60">
        <f t="shared" si="2"/>
        <v>1664</v>
      </c>
      <c r="H17" s="60">
        <f t="shared" si="3"/>
        <v>1164.8</v>
      </c>
      <c r="I17" s="1"/>
      <c r="J17" s="60">
        <f t="shared" si="4"/>
        <v>1664</v>
      </c>
      <c r="K17" s="60">
        <f t="shared" si="5"/>
        <v>1164.8</v>
      </c>
      <c r="L17" s="33"/>
      <c r="M17" s="90">
        <v>832</v>
      </c>
      <c r="N17" s="33"/>
      <c r="O17" s="128"/>
      <c r="P17" s="2" t="s">
        <v>156</v>
      </c>
      <c r="Q17" s="32">
        <v>1290</v>
      </c>
      <c r="R17" s="32">
        <v>910</v>
      </c>
      <c r="S17" s="1"/>
      <c r="U17" s="48">
        <f t="shared" si="6"/>
        <v>0.29457364341085274</v>
      </c>
    </row>
    <row r="18" spans="1:21" ht="19.899999999999999" customHeight="1" x14ac:dyDescent="0.35">
      <c r="A18" s="5" t="s">
        <v>202</v>
      </c>
      <c r="B18" s="5" t="s">
        <v>208</v>
      </c>
      <c r="C18" s="2" t="s">
        <v>157</v>
      </c>
      <c r="D18" s="32">
        <f t="shared" si="0"/>
        <v>1380</v>
      </c>
      <c r="E18" s="89">
        <f t="shared" si="1"/>
        <v>970</v>
      </c>
      <c r="F18" s="1"/>
      <c r="G18" s="60">
        <f t="shared" si="2"/>
        <v>1380.02</v>
      </c>
      <c r="H18" s="60">
        <f t="shared" si="3"/>
        <v>966.0139999999999</v>
      </c>
      <c r="I18" s="1"/>
      <c r="J18" s="60">
        <f t="shared" si="4"/>
        <v>1380.02</v>
      </c>
      <c r="K18" s="60">
        <f t="shared" si="5"/>
        <v>966.0139999999999</v>
      </c>
      <c r="L18" s="33"/>
      <c r="M18" s="90">
        <v>690.01</v>
      </c>
      <c r="N18" s="33"/>
      <c r="O18" s="128"/>
      <c r="P18" s="2" t="s">
        <v>157</v>
      </c>
      <c r="Q18" s="32">
        <v>1550</v>
      </c>
      <c r="R18" s="32">
        <v>1100</v>
      </c>
      <c r="S18" s="1"/>
      <c r="U18" s="48">
        <f t="shared" si="6"/>
        <v>-0.10967741935483871</v>
      </c>
    </row>
    <row r="19" spans="1:21" ht="19.899999999999999" customHeight="1" x14ac:dyDescent="0.35">
      <c r="A19" s="5" t="s">
        <v>245</v>
      </c>
      <c r="B19" s="5">
        <v>1220</v>
      </c>
      <c r="C19" s="2" t="s">
        <v>159</v>
      </c>
      <c r="D19" s="32">
        <f>MROUND(G19+4.7,10)</f>
        <v>850</v>
      </c>
      <c r="E19" s="89">
        <f>MROUND(H19+4.7,10)</f>
        <v>590</v>
      </c>
      <c r="F19" s="1"/>
      <c r="G19" s="60">
        <f>J19*$G$3</f>
        <v>840.3</v>
      </c>
      <c r="H19" s="60">
        <f>K19*$H$3</f>
        <v>588.20999999999992</v>
      </c>
      <c r="I19" s="1"/>
      <c r="J19" s="60">
        <f>M19*$J$3</f>
        <v>840.3</v>
      </c>
      <c r="K19" s="60">
        <f>M19*$K$3</f>
        <v>588.20999999999992</v>
      </c>
      <c r="L19" s="33"/>
      <c r="M19" s="99">
        <v>420.15</v>
      </c>
      <c r="N19" s="33"/>
      <c r="O19" s="128"/>
      <c r="P19" s="2" t="s">
        <v>159</v>
      </c>
      <c r="Q19" s="32">
        <v>710</v>
      </c>
      <c r="R19" s="32">
        <v>500</v>
      </c>
      <c r="S19" s="1"/>
      <c r="U19" s="48">
        <f>(D19-Q19)/Q19</f>
        <v>0.19718309859154928</v>
      </c>
    </row>
    <row r="20" spans="1:21" ht="19.899999999999999" customHeight="1" x14ac:dyDescent="0.35">
      <c r="A20" s="5" t="s">
        <v>245</v>
      </c>
      <c r="B20" s="5">
        <v>1221</v>
      </c>
      <c r="C20" s="2" t="s">
        <v>158</v>
      </c>
      <c r="D20" s="32">
        <f t="shared" si="0"/>
        <v>1290</v>
      </c>
      <c r="E20" s="89">
        <f t="shared" si="1"/>
        <v>900</v>
      </c>
      <c r="F20" s="1"/>
      <c r="G20" s="60">
        <f t="shared" si="2"/>
        <v>1282.56</v>
      </c>
      <c r="H20" s="60">
        <f t="shared" si="3"/>
        <v>897.79199999999992</v>
      </c>
      <c r="I20" s="1"/>
      <c r="J20" s="60">
        <f t="shared" si="4"/>
        <v>1282.56</v>
      </c>
      <c r="K20" s="60">
        <f t="shared" si="5"/>
        <v>897.79199999999992</v>
      </c>
      <c r="L20" s="33"/>
      <c r="M20" s="99">
        <v>641.28</v>
      </c>
      <c r="N20" s="33"/>
      <c r="O20" s="128"/>
      <c r="P20" s="2" t="s">
        <v>158</v>
      </c>
      <c r="Q20" s="32">
        <v>1080</v>
      </c>
      <c r="R20" s="32">
        <v>760</v>
      </c>
      <c r="S20" s="1"/>
      <c r="U20" s="48">
        <f t="shared" si="6"/>
        <v>0.19444444444444445</v>
      </c>
    </row>
    <row r="21" spans="1:21" ht="19.899999999999999" customHeight="1" x14ac:dyDescent="0.35">
      <c r="A21" s="5" t="s">
        <v>245</v>
      </c>
      <c r="B21" s="5">
        <v>1230</v>
      </c>
      <c r="C21" s="2" t="s">
        <v>161</v>
      </c>
      <c r="D21" s="32">
        <f>MROUND(G21+4.7,10)</f>
        <v>900</v>
      </c>
      <c r="E21" s="89">
        <f>MROUND(H21+4.7,10)</f>
        <v>630</v>
      </c>
      <c r="F21" s="1"/>
      <c r="G21" s="60">
        <f>J21*$G$3</f>
        <v>890.84</v>
      </c>
      <c r="H21" s="60">
        <f>K21*$H$3</f>
        <v>623.58799999999997</v>
      </c>
      <c r="I21" s="1"/>
      <c r="J21" s="60">
        <f>M21*$J$3</f>
        <v>890.84</v>
      </c>
      <c r="K21" s="60">
        <f>M21*$K$3</f>
        <v>623.58799999999997</v>
      </c>
      <c r="L21" s="33"/>
      <c r="M21" s="99">
        <v>445.42</v>
      </c>
      <c r="N21" s="33"/>
      <c r="O21" s="128"/>
      <c r="P21" s="2" t="s">
        <v>161</v>
      </c>
      <c r="Q21" s="32">
        <v>750</v>
      </c>
      <c r="R21" s="32">
        <v>530</v>
      </c>
      <c r="S21" s="1"/>
      <c r="U21" s="48">
        <f>(D21-Q21)/Q21</f>
        <v>0.2</v>
      </c>
    </row>
    <row r="22" spans="1:21" ht="19.899999999999999" customHeight="1" x14ac:dyDescent="0.35">
      <c r="A22" s="5" t="s">
        <v>245</v>
      </c>
      <c r="B22" s="5">
        <v>1231</v>
      </c>
      <c r="C22" s="2" t="s">
        <v>160</v>
      </c>
      <c r="D22" s="32">
        <f t="shared" si="0"/>
        <v>1450</v>
      </c>
      <c r="E22" s="89">
        <f t="shared" si="1"/>
        <v>1010</v>
      </c>
      <c r="F22" s="1"/>
      <c r="G22" s="60">
        <f t="shared" si="2"/>
        <v>1440.5</v>
      </c>
      <c r="H22" s="60">
        <f t="shared" si="3"/>
        <v>1008.3499999999999</v>
      </c>
      <c r="I22" s="1"/>
      <c r="J22" s="60">
        <f t="shared" si="4"/>
        <v>1440.5</v>
      </c>
      <c r="K22" s="60">
        <f t="shared" si="5"/>
        <v>1008.3499999999999</v>
      </c>
      <c r="L22" s="33"/>
      <c r="M22" s="99">
        <v>720.25</v>
      </c>
      <c r="N22" s="33"/>
      <c r="O22" s="128"/>
      <c r="P22" s="2" t="s">
        <v>160</v>
      </c>
      <c r="Q22" s="32">
        <v>1220</v>
      </c>
      <c r="R22" s="32">
        <v>850</v>
      </c>
      <c r="S22" s="1"/>
      <c r="U22" s="48">
        <f t="shared" si="6"/>
        <v>0.18852459016393441</v>
      </c>
    </row>
    <row r="23" spans="1:21" ht="19.899999999999999" customHeight="1" x14ac:dyDescent="0.35">
      <c r="A23" s="5" t="s">
        <v>200</v>
      </c>
      <c r="C23" s="2" t="s">
        <v>162</v>
      </c>
      <c r="D23" s="32">
        <f t="shared" si="0"/>
        <v>1050</v>
      </c>
      <c r="E23" s="89">
        <f t="shared" si="1"/>
        <v>740</v>
      </c>
      <c r="F23" s="1"/>
      <c r="G23" s="60">
        <f t="shared" si="2"/>
        <v>1044</v>
      </c>
      <c r="H23" s="60">
        <f t="shared" si="3"/>
        <v>730.8</v>
      </c>
      <c r="I23" s="1"/>
      <c r="J23" s="60">
        <f t="shared" si="4"/>
        <v>1044</v>
      </c>
      <c r="K23" s="60">
        <f t="shared" si="5"/>
        <v>730.8</v>
      </c>
      <c r="L23" s="33"/>
      <c r="M23" s="99">
        <v>522</v>
      </c>
      <c r="N23" s="33"/>
      <c r="O23" s="127">
        <v>45117</v>
      </c>
      <c r="P23" s="2" t="s">
        <v>162</v>
      </c>
      <c r="Q23" s="32">
        <v>950</v>
      </c>
      <c r="R23" s="32">
        <v>670</v>
      </c>
      <c r="S23" s="1"/>
      <c r="U23" s="48">
        <f t="shared" si="6"/>
        <v>0.10526315789473684</v>
      </c>
    </row>
    <row r="24" spans="1:21" ht="19.899999999999999" customHeight="1" x14ac:dyDescent="0.35">
      <c r="A24" s="5" t="s">
        <v>237</v>
      </c>
      <c r="B24" s="5">
        <v>2397</v>
      </c>
      <c r="C24" s="2" t="s">
        <v>207</v>
      </c>
      <c r="D24" s="32">
        <f t="shared" si="0"/>
        <v>9040</v>
      </c>
      <c r="E24" s="89">
        <f t="shared" si="1"/>
        <v>6330</v>
      </c>
      <c r="F24" s="1"/>
      <c r="G24" s="60">
        <f t="shared" si="2"/>
        <v>9040.0400000000009</v>
      </c>
      <c r="H24" s="60">
        <f t="shared" si="3"/>
        <v>6328.0280000000002</v>
      </c>
      <c r="I24" s="1"/>
      <c r="J24" s="60">
        <f t="shared" si="4"/>
        <v>9040.0400000000009</v>
      </c>
      <c r="K24" s="60">
        <f t="shared" si="5"/>
        <v>6328.0280000000002</v>
      </c>
      <c r="L24" s="33"/>
      <c r="M24" s="99">
        <v>4520.0200000000004</v>
      </c>
      <c r="N24" s="33"/>
      <c r="O24" s="33"/>
      <c r="P24" s="2" t="s">
        <v>163</v>
      </c>
      <c r="Q24" s="32">
        <v>9000</v>
      </c>
      <c r="R24" s="32">
        <v>4500</v>
      </c>
      <c r="S24" s="1"/>
      <c r="U24" s="48">
        <f t="shared" si="6"/>
        <v>4.4444444444444444E-3</v>
      </c>
    </row>
    <row r="25" spans="1:21" ht="19.899999999999999" customHeight="1" x14ac:dyDescent="0.35">
      <c r="A25" s="5" t="s">
        <v>238</v>
      </c>
      <c r="B25" s="5">
        <v>1356</v>
      </c>
      <c r="C25" s="2" t="s">
        <v>164</v>
      </c>
      <c r="D25" s="32">
        <f t="shared" si="0"/>
        <v>870</v>
      </c>
      <c r="E25" s="89">
        <f t="shared" si="1"/>
        <v>610</v>
      </c>
      <c r="F25" s="1"/>
      <c r="G25" s="60">
        <f t="shared" si="2"/>
        <v>870</v>
      </c>
      <c r="H25" s="60">
        <f t="shared" si="3"/>
        <v>609</v>
      </c>
      <c r="I25" s="1"/>
      <c r="J25" s="60">
        <f t="shared" si="4"/>
        <v>870</v>
      </c>
      <c r="K25" s="60">
        <f t="shared" si="5"/>
        <v>609</v>
      </c>
      <c r="L25" s="33"/>
      <c r="M25" s="99">
        <v>435</v>
      </c>
      <c r="N25" s="33"/>
      <c r="O25" s="33"/>
      <c r="P25" s="2" t="s">
        <v>164</v>
      </c>
      <c r="Q25" s="32">
        <v>870</v>
      </c>
      <c r="R25" s="32">
        <v>610</v>
      </c>
      <c r="S25" s="1"/>
      <c r="U25" s="48">
        <f t="shared" si="6"/>
        <v>0</v>
      </c>
    </row>
    <row r="26" spans="1:21" ht="19.899999999999999" customHeight="1" x14ac:dyDescent="0.35">
      <c r="A26" s="5" t="s">
        <v>238</v>
      </c>
      <c r="B26" s="5">
        <v>1357</v>
      </c>
      <c r="C26" s="2" t="s">
        <v>165</v>
      </c>
      <c r="D26" s="32">
        <f t="shared" si="0"/>
        <v>1660</v>
      </c>
      <c r="E26" s="89">
        <f t="shared" si="1"/>
        <v>1160</v>
      </c>
      <c r="F26" s="1"/>
      <c r="G26" s="60">
        <f t="shared" si="2"/>
        <v>1655.98</v>
      </c>
      <c r="H26" s="60">
        <f t="shared" si="3"/>
        <v>1159.1859999999999</v>
      </c>
      <c r="I26" s="1"/>
      <c r="J26" s="60">
        <f t="shared" si="4"/>
        <v>1655.98</v>
      </c>
      <c r="K26" s="60">
        <f t="shared" si="5"/>
        <v>1159.1859999999999</v>
      </c>
      <c r="L26" s="33"/>
      <c r="M26" s="99">
        <v>827.99</v>
      </c>
      <c r="N26" s="33"/>
      <c r="O26" s="33"/>
      <c r="P26" s="2" t="s">
        <v>165</v>
      </c>
      <c r="Q26" s="32">
        <v>1700</v>
      </c>
      <c r="R26" s="32">
        <v>1160</v>
      </c>
      <c r="S26" s="1"/>
      <c r="U26" s="48">
        <f t="shared" si="6"/>
        <v>-2.3529411764705882E-2</v>
      </c>
    </row>
    <row r="27" spans="1:21" ht="19.899999999999999" customHeight="1" x14ac:dyDescent="0.35">
      <c r="A27" s="5" t="s">
        <v>202</v>
      </c>
      <c r="B27" s="5">
        <v>1326</v>
      </c>
      <c r="C27" s="2" t="s">
        <v>166</v>
      </c>
      <c r="D27" s="32">
        <v>8950</v>
      </c>
      <c r="E27" s="89">
        <v>6300</v>
      </c>
      <c r="F27" s="1"/>
      <c r="G27" s="60">
        <f t="shared" si="2"/>
        <v>0</v>
      </c>
      <c r="H27" s="60">
        <f t="shared" si="3"/>
        <v>0</v>
      </c>
      <c r="I27" s="1"/>
      <c r="J27" s="60">
        <f t="shared" si="4"/>
        <v>0</v>
      </c>
      <c r="K27" s="60">
        <f t="shared" si="5"/>
        <v>0</v>
      </c>
      <c r="L27" s="33"/>
      <c r="M27" s="90"/>
      <c r="N27" s="33"/>
      <c r="O27" s="33"/>
      <c r="P27" s="2" t="s">
        <v>166</v>
      </c>
      <c r="Q27" s="32">
        <v>8950</v>
      </c>
      <c r="R27" s="32">
        <v>6300</v>
      </c>
      <c r="S27" s="1"/>
      <c r="U27" s="48">
        <f t="shared" si="6"/>
        <v>0</v>
      </c>
    </row>
    <row r="28" spans="1:21" ht="19.899999999999999" customHeight="1" x14ac:dyDescent="0.35">
      <c r="C28" s="2" t="s">
        <v>250</v>
      </c>
      <c r="D28" s="32">
        <v>1680</v>
      </c>
      <c r="E28" s="89">
        <v>1100</v>
      </c>
      <c r="F28" s="1"/>
      <c r="G28" s="60">
        <f>J28*$G$3</f>
        <v>0</v>
      </c>
      <c r="H28" s="60">
        <f>K28*$H$3</f>
        <v>0</v>
      </c>
      <c r="I28" s="1"/>
      <c r="J28" s="60">
        <f>M28*$J$3</f>
        <v>0</v>
      </c>
      <c r="K28" s="60">
        <f>M28*$K$3</f>
        <v>0</v>
      </c>
      <c r="L28" s="33"/>
      <c r="M28" s="90"/>
      <c r="N28" s="33"/>
      <c r="O28" s="33"/>
      <c r="P28" s="2" t="s">
        <v>166</v>
      </c>
      <c r="Q28" s="32">
        <v>8950</v>
      </c>
      <c r="R28" s="32">
        <v>6300</v>
      </c>
      <c r="S28" s="1"/>
      <c r="U28" s="48">
        <f>(D28-Q28)/Q28</f>
        <v>-0.81229050279329607</v>
      </c>
    </row>
    <row r="29" spans="1:21" ht="19.899999999999999" customHeight="1" x14ac:dyDescent="0.35">
      <c r="A29" s="5" t="s">
        <v>241</v>
      </c>
      <c r="B29" s="5">
        <v>4775</v>
      </c>
      <c r="C29" s="2" t="s">
        <v>167</v>
      </c>
      <c r="D29" s="32">
        <f>MROUND(G29+4.7,10)</f>
        <v>990</v>
      </c>
      <c r="E29" s="89">
        <f>MROUND(H29+4.7,10)</f>
        <v>700</v>
      </c>
      <c r="F29" s="1"/>
      <c r="G29" s="60">
        <f t="shared" si="2"/>
        <v>990</v>
      </c>
      <c r="H29" s="60">
        <f t="shared" si="3"/>
        <v>693</v>
      </c>
      <c r="I29" s="1"/>
      <c r="J29" s="60">
        <f t="shared" si="4"/>
        <v>990</v>
      </c>
      <c r="K29" s="60">
        <f t="shared" si="5"/>
        <v>693</v>
      </c>
      <c r="L29" s="33"/>
      <c r="M29" s="99">
        <v>495</v>
      </c>
      <c r="N29" s="33"/>
      <c r="O29" s="33"/>
      <c r="P29" s="2" t="s">
        <v>167</v>
      </c>
      <c r="Q29" s="32">
        <v>840</v>
      </c>
      <c r="R29" s="32">
        <v>590</v>
      </c>
      <c r="S29" s="1"/>
      <c r="U29" s="48">
        <f t="shared" si="6"/>
        <v>0.17857142857142858</v>
      </c>
    </row>
    <row r="30" spans="1:21" ht="19.899999999999999" customHeight="1" x14ac:dyDescent="0.35">
      <c r="A30" s="5" t="s">
        <v>202</v>
      </c>
      <c r="B30" s="5" t="s">
        <v>202</v>
      </c>
      <c r="C30" s="2" t="s">
        <v>168</v>
      </c>
      <c r="D30" s="32"/>
      <c r="E30" s="89"/>
      <c r="F30" s="1"/>
      <c r="G30" s="60">
        <f t="shared" si="2"/>
        <v>0</v>
      </c>
      <c r="H30" s="60">
        <f t="shared" si="3"/>
        <v>0</v>
      </c>
      <c r="I30" s="1"/>
      <c r="J30" s="60">
        <f t="shared" si="4"/>
        <v>0</v>
      </c>
      <c r="K30" s="60">
        <f t="shared" si="5"/>
        <v>0</v>
      </c>
      <c r="L30" s="33"/>
      <c r="M30" s="90"/>
      <c r="N30" s="33"/>
      <c r="O30" s="33"/>
      <c r="P30" s="2" t="s">
        <v>168</v>
      </c>
      <c r="Q30" s="32">
        <v>1100</v>
      </c>
      <c r="R30" s="32">
        <v>750</v>
      </c>
      <c r="S30" s="1"/>
      <c r="U30" s="48">
        <f t="shared" si="6"/>
        <v>-1</v>
      </c>
    </row>
    <row r="31" spans="1:21" ht="19.899999999999999" customHeight="1" x14ac:dyDescent="0.35">
      <c r="A31" s="5" t="s">
        <v>238</v>
      </c>
      <c r="B31" s="5">
        <v>1371</v>
      </c>
      <c r="C31" s="2" t="s">
        <v>169</v>
      </c>
      <c r="D31" s="32">
        <f>MROUND(G31+4.7,10)</f>
        <v>760</v>
      </c>
      <c r="E31" s="89">
        <f>MROUND(H31+4.7,10)</f>
        <v>540</v>
      </c>
      <c r="F31" s="1"/>
      <c r="G31" s="60">
        <f t="shared" si="2"/>
        <v>760</v>
      </c>
      <c r="H31" s="60">
        <f t="shared" si="3"/>
        <v>532</v>
      </c>
      <c r="I31" s="1"/>
      <c r="J31" s="60">
        <f t="shared" si="4"/>
        <v>760</v>
      </c>
      <c r="K31" s="60">
        <f t="shared" si="5"/>
        <v>532</v>
      </c>
      <c r="L31" s="33"/>
      <c r="M31" s="99">
        <v>380</v>
      </c>
      <c r="N31" s="33"/>
      <c r="O31" s="33"/>
      <c r="P31" s="2" t="s">
        <v>169</v>
      </c>
      <c r="Q31" s="32">
        <v>760</v>
      </c>
      <c r="R31" s="32">
        <v>540</v>
      </c>
      <c r="S31" s="1"/>
      <c r="U31" s="48">
        <f t="shared" si="6"/>
        <v>0</v>
      </c>
    </row>
    <row r="32" spans="1:21" ht="19.899999999999999" customHeight="1" x14ac:dyDescent="0.35">
      <c r="F32" s="1"/>
      <c r="G32" s="40"/>
      <c r="H32" s="40"/>
      <c r="I32" s="1"/>
      <c r="J32" s="40"/>
      <c r="K32" s="40"/>
      <c r="L32" s="33"/>
      <c r="M32" s="34"/>
      <c r="N32" s="33"/>
      <c r="O32" s="33"/>
      <c r="S32" s="1"/>
      <c r="U32" s="49">
        <f>AVERAGE(U5:U31)</f>
        <v>0.11005415896712005</v>
      </c>
    </row>
    <row r="33" spans="7:11" ht="19.899999999999999" customHeight="1" x14ac:dyDescent="0.35">
      <c r="G33" s="40"/>
      <c r="H33" s="40"/>
      <c r="I33" s="5"/>
      <c r="J33" s="40"/>
      <c r="K33" s="40"/>
    </row>
    <row r="34" spans="7:11" ht="19.899999999999999" customHeight="1" x14ac:dyDescent="0.35">
      <c r="G34" s="40"/>
      <c r="H34" s="40"/>
      <c r="I34" s="5"/>
      <c r="J34" s="40"/>
      <c r="K34" s="40"/>
    </row>
    <row r="35" spans="7:11" ht="19.899999999999999" customHeight="1" x14ac:dyDescent="0.35">
      <c r="G35" s="40"/>
      <c r="H35" s="40"/>
      <c r="I35" s="5"/>
      <c r="J35" s="40"/>
      <c r="K35" s="40"/>
    </row>
    <row r="36" spans="7:11" ht="19.899999999999999" customHeight="1" x14ac:dyDescent="0.35">
      <c r="G36" s="40"/>
      <c r="H36" s="40"/>
      <c r="I36" s="5"/>
      <c r="J36" s="40"/>
      <c r="K36" s="40"/>
    </row>
    <row r="37" spans="7:11" ht="19.899999999999999" customHeight="1" x14ac:dyDescent="0.35">
      <c r="G37" s="40"/>
      <c r="H37" s="40"/>
      <c r="I37" s="5"/>
      <c r="J37" s="40"/>
      <c r="K37" s="40"/>
    </row>
    <row r="38" spans="7:11" ht="19.899999999999999" customHeight="1" x14ac:dyDescent="0.35">
      <c r="G38" s="40"/>
      <c r="H38" s="40"/>
      <c r="I38" s="5"/>
      <c r="J38" s="40"/>
      <c r="K38" s="40"/>
    </row>
    <row r="39" spans="7:11" ht="19.899999999999999" customHeight="1" x14ac:dyDescent="0.35">
      <c r="G39" s="40"/>
      <c r="H39" s="40"/>
      <c r="I39" s="5"/>
      <c r="J39" s="40"/>
      <c r="K39" s="40"/>
    </row>
    <row r="40" spans="7:11" ht="19.899999999999999" customHeight="1" x14ac:dyDescent="0.35">
      <c r="G40" s="40"/>
      <c r="H40" s="40"/>
      <c r="I40" s="5"/>
      <c r="J40" s="40"/>
      <c r="K40" s="40"/>
    </row>
    <row r="41" spans="7:11" ht="19.899999999999999" customHeight="1" x14ac:dyDescent="0.35">
      <c r="G41" s="40"/>
      <c r="H41" s="40"/>
      <c r="I41" s="5"/>
      <c r="J41" s="40"/>
      <c r="K41" s="40"/>
    </row>
    <row r="42" spans="7:11" ht="19.899999999999999" customHeight="1" x14ac:dyDescent="0.35">
      <c r="G42" s="40"/>
      <c r="H42" s="40"/>
      <c r="I42" s="5"/>
      <c r="J42" s="40"/>
      <c r="K42" s="40"/>
    </row>
    <row r="43" spans="7:11" ht="19.899999999999999" customHeight="1" x14ac:dyDescent="0.35">
      <c r="G43" s="40"/>
      <c r="H43" s="40"/>
      <c r="I43" s="5"/>
      <c r="J43" s="40"/>
      <c r="K43" s="40"/>
    </row>
    <row r="44" spans="7:11" ht="19.899999999999999" customHeight="1" x14ac:dyDescent="0.35">
      <c r="G44" s="40"/>
      <c r="H44" s="40"/>
      <c r="I44" s="5"/>
      <c r="J44" s="40"/>
      <c r="K44" s="40"/>
    </row>
    <row r="45" spans="7:11" ht="19.899999999999999" customHeight="1" x14ac:dyDescent="0.35">
      <c r="G45" s="40"/>
      <c r="H45" s="40"/>
      <c r="I45" s="5"/>
      <c r="J45" s="40"/>
      <c r="K45" s="40"/>
    </row>
    <row r="46" spans="7:11" ht="19.899999999999999" customHeight="1" x14ac:dyDescent="0.35">
      <c r="G46" s="40"/>
      <c r="H46" s="40"/>
      <c r="I46" s="5"/>
      <c r="J46" s="40"/>
      <c r="K46" s="40"/>
    </row>
    <row r="47" spans="7:11" ht="19.899999999999999" customHeight="1" x14ac:dyDescent="0.35">
      <c r="G47" s="40"/>
      <c r="H47" s="40"/>
      <c r="I47" s="5"/>
      <c r="J47" s="40"/>
      <c r="K47" s="40"/>
    </row>
    <row r="48" spans="7:11" ht="19.899999999999999" customHeight="1" x14ac:dyDescent="0.35">
      <c r="G48" s="40"/>
      <c r="H48" s="40"/>
      <c r="I48" s="5"/>
      <c r="J48" s="40"/>
      <c r="K48" s="40"/>
    </row>
    <row r="49" spans="7:11" ht="19.899999999999999" customHeight="1" x14ac:dyDescent="0.35">
      <c r="G49" s="40"/>
      <c r="H49" s="40"/>
      <c r="I49" s="5"/>
      <c r="J49" s="40"/>
      <c r="K49" s="40"/>
    </row>
    <row r="50" spans="7:11" ht="19.899999999999999" customHeight="1" x14ac:dyDescent="0.35">
      <c r="G50" s="40"/>
      <c r="H50" s="40"/>
      <c r="I50" s="5"/>
      <c r="J50" s="40"/>
      <c r="K50" s="40"/>
    </row>
    <row r="51" spans="7:11" ht="19.899999999999999" customHeight="1" x14ac:dyDescent="0.35">
      <c r="G51" s="40"/>
      <c r="H51" s="40"/>
      <c r="I51" s="5"/>
      <c r="J51" s="40"/>
      <c r="K51" s="40"/>
    </row>
    <row r="52" spans="7:11" ht="19.899999999999999" customHeight="1" x14ac:dyDescent="0.35">
      <c r="G52" s="40"/>
      <c r="H52" s="40"/>
      <c r="I52" s="5"/>
      <c r="J52" s="40"/>
      <c r="K52" s="40"/>
    </row>
    <row r="53" spans="7:11" ht="19.899999999999999" customHeight="1" x14ac:dyDescent="0.35">
      <c r="G53" s="40"/>
      <c r="H53" s="40"/>
      <c r="I53" s="5"/>
      <c r="J53" s="40"/>
      <c r="K53" s="40"/>
    </row>
    <row r="54" spans="7:11" ht="19.899999999999999" customHeight="1" x14ac:dyDescent="0.35">
      <c r="G54" s="40"/>
      <c r="H54" s="40"/>
      <c r="I54" s="5"/>
      <c r="J54" s="40"/>
      <c r="K54" s="40"/>
    </row>
    <row r="55" spans="7:11" ht="19.899999999999999" customHeight="1" x14ac:dyDescent="0.35">
      <c r="G55" s="40"/>
      <c r="H55" s="40"/>
      <c r="I55" s="5"/>
      <c r="J55" s="40"/>
      <c r="K55" s="40"/>
    </row>
    <row r="56" spans="7:11" ht="19.899999999999999" customHeight="1" x14ac:dyDescent="0.35">
      <c r="G56" s="40"/>
      <c r="H56" s="40"/>
      <c r="I56" s="5"/>
      <c r="J56" s="40"/>
      <c r="K56" s="40"/>
    </row>
    <row r="57" spans="7:11" ht="19.899999999999999" customHeight="1" x14ac:dyDescent="0.35">
      <c r="G57" s="40"/>
      <c r="H57" s="40"/>
      <c r="I57" s="5"/>
      <c r="J57" s="40"/>
      <c r="K57" s="40"/>
    </row>
    <row r="58" spans="7:11" ht="19.899999999999999" customHeight="1" x14ac:dyDescent="0.35">
      <c r="G58" s="40"/>
      <c r="H58" s="40"/>
      <c r="I58" s="5"/>
      <c r="J58" s="40"/>
      <c r="K58" s="40"/>
    </row>
    <row r="59" spans="7:11" ht="19.899999999999999" customHeight="1" x14ac:dyDescent="0.35">
      <c r="G59" s="40"/>
      <c r="H59" s="40"/>
      <c r="I59" s="5"/>
      <c r="J59" s="40"/>
      <c r="K59" s="40"/>
    </row>
    <row r="60" spans="7:11" ht="19.899999999999999" customHeight="1" x14ac:dyDescent="0.35">
      <c r="G60" s="40"/>
      <c r="H60" s="40"/>
      <c r="I60" s="5"/>
      <c r="J60" s="40"/>
      <c r="K60" s="40"/>
    </row>
    <row r="61" spans="7:11" ht="19.899999999999999" customHeight="1" x14ac:dyDescent="0.35">
      <c r="G61" s="40"/>
      <c r="H61" s="40"/>
      <c r="I61" s="5"/>
      <c r="J61" s="40"/>
      <c r="K61" s="40"/>
    </row>
    <row r="62" spans="7:11" ht="19.899999999999999" customHeight="1" x14ac:dyDescent="0.35">
      <c r="G62" s="40"/>
      <c r="H62" s="40"/>
      <c r="I62" s="5"/>
      <c r="J62" s="40"/>
      <c r="K62" s="40"/>
    </row>
    <row r="63" spans="7:11" ht="19.899999999999999" customHeight="1" x14ac:dyDescent="0.35">
      <c r="G63" s="40"/>
      <c r="H63" s="40"/>
      <c r="I63" s="5"/>
      <c r="J63" s="40"/>
      <c r="K63" s="40"/>
    </row>
    <row r="64" spans="7:11" ht="19.899999999999999" customHeight="1" x14ac:dyDescent="0.35">
      <c r="G64" s="40"/>
      <c r="H64" s="40"/>
      <c r="I64" s="5"/>
      <c r="J64" s="40"/>
      <c r="K64" s="40"/>
    </row>
    <row r="65" spans="7:11" ht="19.899999999999999" customHeight="1" x14ac:dyDescent="0.35">
      <c r="G65" s="40"/>
      <c r="H65" s="40"/>
      <c r="I65" s="5"/>
      <c r="J65" s="40"/>
      <c r="K65" s="40"/>
    </row>
    <row r="66" spans="7:11" ht="19.899999999999999" customHeight="1" x14ac:dyDescent="0.35">
      <c r="G66" s="40"/>
      <c r="H66" s="40"/>
      <c r="I66" s="5"/>
      <c r="J66" s="40"/>
      <c r="K66" s="40"/>
    </row>
    <row r="67" spans="7:11" ht="19.899999999999999" customHeight="1" x14ac:dyDescent="0.35">
      <c r="G67" s="40"/>
      <c r="H67" s="40"/>
      <c r="I67" s="5"/>
      <c r="J67" s="40"/>
      <c r="K67" s="40"/>
    </row>
    <row r="68" spans="7:11" ht="19.899999999999999" customHeight="1" x14ac:dyDescent="0.35">
      <c r="G68" s="40"/>
      <c r="H68" s="40"/>
      <c r="I68" s="5"/>
      <c r="J68" s="40"/>
      <c r="K68" s="40"/>
    </row>
    <row r="69" spans="7:11" ht="19.899999999999999" customHeight="1" x14ac:dyDescent="0.35">
      <c r="G69" s="40"/>
      <c r="H69" s="40"/>
      <c r="I69" s="5"/>
      <c r="J69" s="40"/>
      <c r="K69" s="40"/>
    </row>
    <row r="70" spans="7:11" ht="19.899999999999999" customHeight="1" x14ac:dyDescent="0.35">
      <c r="G70" s="40"/>
      <c r="H70" s="40"/>
      <c r="I70" s="5"/>
      <c r="J70" s="40"/>
      <c r="K70" s="40"/>
    </row>
    <row r="71" spans="7:11" ht="19.899999999999999" customHeight="1" x14ac:dyDescent="0.35">
      <c r="G71" s="40"/>
      <c r="H71" s="40"/>
      <c r="I71" s="5"/>
      <c r="J71" s="40"/>
      <c r="K71" s="40"/>
    </row>
    <row r="72" spans="7:11" ht="19.899999999999999" customHeight="1" x14ac:dyDescent="0.35">
      <c r="G72" s="40"/>
      <c r="H72" s="40"/>
      <c r="I72" s="5"/>
      <c r="J72" s="40"/>
      <c r="K72" s="40"/>
    </row>
    <row r="73" spans="7:11" ht="19.899999999999999" customHeight="1" x14ac:dyDescent="0.35">
      <c r="G73" s="40"/>
      <c r="H73" s="40"/>
      <c r="I73" s="5"/>
      <c r="J73" s="40"/>
      <c r="K73" s="40"/>
    </row>
    <row r="74" spans="7:11" ht="19.899999999999999" customHeight="1" x14ac:dyDescent="0.35">
      <c r="G74" s="40"/>
      <c r="H74" s="40"/>
      <c r="I74" s="5"/>
      <c r="J74" s="40"/>
      <c r="K74" s="40"/>
    </row>
    <row r="75" spans="7:11" ht="19.899999999999999" customHeight="1" x14ac:dyDescent="0.35">
      <c r="G75" s="40"/>
      <c r="H75" s="40"/>
      <c r="I75" s="5"/>
      <c r="J75" s="40"/>
      <c r="K75" s="40"/>
    </row>
    <row r="76" spans="7:11" ht="19.899999999999999" customHeight="1" x14ac:dyDescent="0.35">
      <c r="G76" s="40"/>
      <c r="H76" s="40"/>
      <c r="I76" s="5"/>
      <c r="J76" s="40"/>
      <c r="K76" s="40"/>
    </row>
    <row r="77" spans="7:11" ht="19.899999999999999" customHeight="1" x14ac:dyDescent="0.35">
      <c r="G77" s="40"/>
      <c r="H77" s="40"/>
      <c r="I77" s="5"/>
      <c r="J77" s="40"/>
      <c r="K77" s="40"/>
    </row>
    <row r="78" spans="7:11" ht="19.899999999999999" customHeight="1" x14ac:dyDescent="0.35">
      <c r="G78" s="40"/>
      <c r="H78" s="40"/>
      <c r="I78" s="5"/>
      <c r="J78" s="40"/>
      <c r="K78" s="40"/>
    </row>
    <row r="79" spans="7:11" ht="19.899999999999999" customHeight="1" x14ac:dyDescent="0.35">
      <c r="G79" s="40"/>
      <c r="H79" s="40"/>
      <c r="I79" s="5"/>
      <c r="J79" s="40"/>
      <c r="K79" s="40"/>
    </row>
    <row r="80" spans="7:11" ht="19.899999999999999" customHeight="1" x14ac:dyDescent="0.35">
      <c r="G80" s="40"/>
      <c r="H80" s="40"/>
      <c r="I80" s="5"/>
      <c r="J80" s="40"/>
      <c r="K80" s="40"/>
    </row>
    <row r="81" spans="7:11" ht="19.899999999999999" customHeight="1" x14ac:dyDescent="0.35">
      <c r="G81" s="40"/>
      <c r="H81" s="40"/>
      <c r="I81" s="5"/>
      <c r="J81" s="40"/>
      <c r="K81" s="40"/>
    </row>
    <row r="82" spans="7:11" ht="19.899999999999999" customHeight="1" x14ac:dyDescent="0.35">
      <c r="G82" s="40"/>
      <c r="H82" s="40"/>
      <c r="I82" s="5"/>
      <c r="J82" s="40"/>
      <c r="K82" s="40"/>
    </row>
    <row r="83" spans="7:11" ht="19.899999999999999" customHeight="1" x14ac:dyDescent="0.35">
      <c r="G83" s="40"/>
      <c r="H83" s="40"/>
      <c r="I83" s="5"/>
      <c r="J83" s="40"/>
      <c r="K83" s="40"/>
    </row>
    <row r="84" spans="7:11" ht="19.899999999999999" customHeight="1" x14ac:dyDescent="0.35">
      <c r="G84" s="40"/>
      <c r="H84" s="40"/>
      <c r="I84" s="5"/>
      <c r="J84" s="40"/>
      <c r="K84" s="40"/>
    </row>
    <row r="85" spans="7:11" ht="19.899999999999999" customHeight="1" x14ac:dyDescent="0.35">
      <c r="G85" s="40"/>
      <c r="H85" s="40"/>
      <c r="I85" s="5"/>
      <c r="J85" s="40"/>
      <c r="K85" s="40"/>
    </row>
    <row r="86" spans="7:11" ht="19.899999999999999" customHeight="1" x14ac:dyDescent="0.35">
      <c r="G86" s="40"/>
      <c r="H86" s="40"/>
      <c r="I86" s="5"/>
      <c r="J86" s="40"/>
      <c r="K86" s="40"/>
    </row>
    <row r="87" spans="7:11" ht="19.899999999999999" customHeight="1" x14ac:dyDescent="0.35">
      <c r="G87" s="40"/>
      <c r="H87" s="40"/>
      <c r="I87" s="5"/>
      <c r="J87" s="40"/>
      <c r="K87" s="40"/>
    </row>
    <row r="88" spans="7:11" ht="19.899999999999999" customHeight="1" x14ac:dyDescent="0.35">
      <c r="G88" s="40"/>
      <c r="H88" s="40"/>
      <c r="I88" s="5"/>
      <c r="J88" s="40"/>
      <c r="K88" s="40"/>
    </row>
    <row r="89" spans="7:11" ht="19.899999999999999" customHeight="1" x14ac:dyDescent="0.35">
      <c r="G89" s="40"/>
      <c r="H89" s="40"/>
      <c r="I89" s="5"/>
      <c r="J89" s="40"/>
      <c r="K89" s="40"/>
    </row>
    <row r="90" spans="7:11" ht="19.899999999999999" customHeight="1" x14ac:dyDescent="0.35">
      <c r="G90" s="40"/>
      <c r="H90" s="40"/>
      <c r="I90" s="5"/>
      <c r="J90" s="40"/>
      <c r="K90" s="40"/>
    </row>
    <row r="91" spans="7:11" ht="19.899999999999999" customHeight="1" x14ac:dyDescent="0.35">
      <c r="G91" s="40"/>
      <c r="H91" s="40"/>
      <c r="I91" s="5"/>
      <c r="J91" s="40"/>
      <c r="K91" s="40"/>
    </row>
    <row r="92" spans="7:11" ht="19.899999999999999" customHeight="1" x14ac:dyDescent="0.35">
      <c r="G92" s="40"/>
      <c r="H92" s="40"/>
      <c r="I92" s="5"/>
      <c r="J92" s="40"/>
      <c r="K92" s="40"/>
    </row>
    <row r="93" spans="7:11" ht="19.899999999999999" customHeight="1" x14ac:dyDescent="0.35">
      <c r="G93" s="40"/>
      <c r="H93" s="40"/>
      <c r="I93" s="5"/>
      <c r="J93" s="40"/>
      <c r="K93" s="40"/>
    </row>
    <row r="94" spans="7:11" ht="19.899999999999999" customHeight="1" x14ac:dyDescent="0.35">
      <c r="G94" s="40"/>
      <c r="H94" s="40"/>
      <c r="I94" s="5"/>
      <c r="J94" s="40"/>
      <c r="K94" s="40"/>
    </row>
    <row r="95" spans="7:11" ht="19.899999999999999" customHeight="1" x14ac:dyDescent="0.35">
      <c r="G95" s="40"/>
      <c r="H95" s="40"/>
      <c r="I95" s="5"/>
      <c r="J95" s="40"/>
      <c r="K95" s="40"/>
    </row>
    <row r="96" spans="7:11" ht="19.899999999999999" customHeight="1" x14ac:dyDescent="0.35">
      <c r="G96" s="40"/>
      <c r="H96" s="40"/>
      <c r="I96" s="5"/>
      <c r="J96" s="40"/>
      <c r="K96" s="40"/>
    </row>
    <row r="97" spans="7:11" ht="19.899999999999999" customHeight="1" x14ac:dyDescent="0.35">
      <c r="G97" s="40"/>
      <c r="H97" s="40"/>
      <c r="I97" s="5"/>
      <c r="J97" s="40"/>
      <c r="K97" s="40"/>
    </row>
    <row r="98" spans="7:11" ht="19.899999999999999" customHeight="1" x14ac:dyDescent="0.35">
      <c r="G98" s="40"/>
      <c r="H98" s="40"/>
      <c r="I98" s="5"/>
      <c r="J98" s="40"/>
      <c r="K98" s="40"/>
    </row>
    <row r="99" spans="7:11" ht="19.899999999999999" customHeight="1" x14ac:dyDescent="0.35">
      <c r="G99" s="40"/>
      <c r="H99" s="40"/>
      <c r="I99" s="5"/>
      <c r="J99" s="40"/>
      <c r="K99" s="40"/>
    </row>
    <row r="100" spans="7:11" ht="19.899999999999999" customHeight="1" x14ac:dyDescent="0.35">
      <c r="G100" s="40"/>
      <c r="H100" s="40"/>
      <c r="I100" s="5"/>
      <c r="J100" s="40"/>
      <c r="K100" s="40"/>
    </row>
    <row r="101" spans="7:11" ht="19.899999999999999" customHeight="1" x14ac:dyDescent="0.35">
      <c r="G101" s="40"/>
      <c r="H101" s="40"/>
      <c r="I101" s="5"/>
      <c r="J101" s="40"/>
      <c r="K101" s="40"/>
    </row>
    <row r="102" spans="7:11" ht="19.899999999999999" customHeight="1" x14ac:dyDescent="0.35">
      <c r="G102" s="40"/>
      <c r="H102" s="40"/>
      <c r="I102" s="5"/>
      <c r="J102" s="40"/>
      <c r="K102" s="40"/>
    </row>
    <row r="103" spans="7:11" ht="19.899999999999999" customHeight="1" x14ac:dyDescent="0.35">
      <c r="G103" s="40"/>
      <c r="H103" s="40"/>
      <c r="I103" s="5"/>
      <c r="J103" s="40"/>
      <c r="K103" s="40"/>
    </row>
    <row r="104" spans="7:11" ht="19.899999999999999" customHeight="1" x14ac:dyDescent="0.35">
      <c r="G104" s="40"/>
      <c r="H104" s="40"/>
      <c r="I104" s="5"/>
      <c r="J104" s="40"/>
      <c r="K104" s="40"/>
    </row>
    <row r="105" spans="7:11" ht="19.899999999999999" customHeight="1" x14ac:dyDescent="0.35">
      <c r="G105" s="40"/>
      <c r="H105" s="40"/>
      <c r="I105" s="5"/>
      <c r="J105" s="40"/>
      <c r="K105" s="40"/>
    </row>
    <row r="106" spans="7:11" ht="19.899999999999999" customHeight="1" x14ac:dyDescent="0.35">
      <c r="G106" s="40"/>
      <c r="H106" s="40"/>
      <c r="I106" s="5"/>
      <c r="J106" s="40"/>
      <c r="K106" s="40"/>
    </row>
    <row r="107" spans="7:11" ht="19.899999999999999" customHeight="1" x14ac:dyDescent="0.35">
      <c r="G107" s="40"/>
      <c r="H107" s="40"/>
      <c r="I107" s="5"/>
      <c r="J107" s="40"/>
      <c r="K107" s="40"/>
    </row>
    <row r="108" spans="7:11" ht="19.899999999999999" customHeight="1" x14ac:dyDescent="0.35">
      <c r="G108" s="40"/>
      <c r="H108" s="40"/>
      <c r="I108" s="5"/>
      <c r="J108" s="40"/>
      <c r="K108" s="40"/>
    </row>
    <row r="109" spans="7:11" ht="19.899999999999999" customHeight="1" x14ac:dyDescent="0.35">
      <c r="G109" s="40"/>
      <c r="H109" s="40"/>
      <c r="I109" s="5"/>
      <c r="J109" s="40"/>
      <c r="K109" s="40"/>
    </row>
    <row r="110" spans="7:11" ht="19.899999999999999" customHeight="1" x14ac:dyDescent="0.35">
      <c r="G110" s="40"/>
      <c r="H110" s="40"/>
      <c r="I110" s="5"/>
      <c r="J110" s="40"/>
      <c r="K110" s="40"/>
    </row>
    <row r="111" spans="7:11" ht="19.899999999999999" customHeight="1" x14ac:dyDescent="0.35">
      <c r="G111" s="40"/>
      <c r="H111" s="40"/>
      <c r="I111" s="5"/>
      <c r="J111" s="40"/>
      <c r="K111" s="40"/>
    </row>
    <row r="112" spans="7:11" ht="19.899999999999999" customHeight="1" x14ac:dyDescent="0.35">
      <c r="G112" s="40"/>
      <c r="H112" s="40"/>
      <c r="I112" s="5"/>
      <c r="J112" s="40"/>
      <c r="K112" s="40"/>
    </row>
    <row r="113" spans="7:11" ht="19.899999999999999" customHeight="1" x14ac:dyDescent="0.35">
      <c r="G113" s="40"/>
      <c r="H113" s="40"/>
      <c r="I113" s="5"/>
      <c r="J113" s="40"/>
      <c r="K113" s="40"/>
    </row>
    <row r="114" spans="7:11" ht="19.899999999999999" customHeight="1" x14ac:dyDescent="0.35">
      <c r="G114" s="40"/>
      <c r="H114" s="40"/>
      <c r="I114" s="5"/>
      <c r="J114" s="40"/>
      <c r="K114" s="40"/>
    </row>
    <row r="115" spans="7:11" ht="19.899999999999999" customHeight="1" x14ac:dyDescent="0.35">
      <c r="G115" s="40"/>
      <c r="H115" s="40"/>
      <c r="I115" s="5"/>
      <c r="J115" s="40"/>
      <c r="K115" s="40"/>
    </row>
    <row r="116" spans="7:11" ht="19.899999999999999" customHeight="1" x14ac:dyDescent="0.35">
      <c r="G116" s="40"/>
      <c r="H116" s="40"/>
      <c r="I116" s="5"/>
      <c r="J116" s="40"/>
      <c r="K116" s="40"/>
    </row>
    <row r="117" spans="7:11" ht="19.899999999999999" customHeight="1" x14ac:dyDescent="0.35">
      <c r="G117" s="40"/>
      <c r="H117" s="40"/>
      <c r="I117" s="5"/>
      <c r="J117" s="40"/>
      <c r="K117" s="40"/>
    </row>
    <row r="118" spans="7:11" ht="19.899999999999999" customHeight="1" x14ac:dyDescent="0.35">
      <c r="G118" s="40"/>
      <c r="H118" s="40"/>
      <c r="I118" s="5"/>
      <c r="J118" s="40"/>
      <c r="K118" s="40"/>
    </row>
    <row r="119" spans="7:11" ht="19.899999999999999" customHeight="1" x14ac:dyDescent="0.35">
      <c r="G119" s="40"/>
      <c r="H119" s="40"/>
      <c r="I119" s="5"/>
      <c r="J119" s="40"/>
      <c r="K119" s="40"/>
    </row>
    <row r="120" spans="7:11" ht="19.899999999999999" customHeight="1" x14ac:dyDescent="0.35">
      <c r="G120" s="40"/>
      <c r="H120" s="40"/>
      <c r="I120" s="5"/>
      <c r="J120" s="40"/>
      <c r="K120" s="40"/>
    </row>
    <row r="121" spans="7:11" ht="19.899999999999999" customHeight="1" x14ac:dyDescent="0.35">
      <c r="G121" s="40"/>
      <c r="H121" s="40"/>
      <c r="I121" s="5"/>
      <c r="J121" s="40"/>
      <c r="K121" s="40"/>
    </row>
    <row r="122" spans="7:11" ht="19.899999999999999" customHeight="1" x14ac:dyDescent="0.35">
      <c r="G122" s="40"/>
      <c r="H122" s="40"/>
      <c r="I122" s="5"/>
      <c r="J122" s="40"/>
      <c r="K122" s="40"/>
    </row>
    <row r="123" spans="7:11" ht="19.899999999999999" customHeight="1" x14ac:dyDescent="0.35">
      <c r="G123" s="40"/>
      <c r="H123" s="40"/>
      <c r="I123" s="5"/>
      <c r="J123" s="40"/>
      <c r="K123" s="40"/>
    </row>
    <row r="124" spans="7:11" ht="19.899999999999999" customHeight="1" x14ac:dyDescent="0.35">
      <c r="G124" s="40"/>
      <c r="H124" s="40"/>
      <c r="I124" s="5"/>
      <c r="J124" s="40"/>
      <c r="K124" s="40"/>
    </row>
    <row r="125" spans="7:11" ht="19.899999999999999" customHeight="1" x14ac:dyDescent="0.35">
      <c r="G125" s="40"/>
      <c r="H125" s="40"/>
      <c r="I125" s="5"/>
      <c r="J125" s="40"/>
      <c r="K125" s="40"/>
    </row>
    <row r="126" spans="7:11" ht="19.899999999999999" customHeight="1" x14ac:dyDescent="0.35">
      <c r="G126" s="40"/>
      <c r="H126" s="40"/>
      <c r="I126" s="5"/>
      <c r="J126" s="40"/>
      <c r="K126" s="40"/>
    </row>
    <row r="127" spans="7:11" ht="19.899999999999999" customHeight="1" x14ac:dyDescent="0.35">
      <c r="G127" s="40"/>
      <c r="H127" s="40"/>
      <c r="I127" s="5"/>
      <c r="J127" s="40"/>
      <c r="K127" s="40"/>
    </row>
    <row r="128" spans="7:11" ht="19.899999999999999" customHeight="1" x14ac:dyDescent="0.35">
      <c r="G128" s="40"/>
      <c r="H128" s="40"/>
      <c r="I128" s="5"/>
      <c r="J128" s="40"/>
      <c r="K128" s="40"/>
    </row>
    <row r="129" spans="7:11" ht="19.899999999999999" customHeight="1" x14ac:dyDescent="0.35">
      <c r="G129" s="40"/>
      <c r="H129" s="40"/>
      <c r="I129" s="5"/>
      <c r="J129" s="40"/>
      <c r="K129" s="40"/>
    </row>
    <row r="130" spans="7:11" ht="19.899999999999999" customHeight="1" x14ac:dyDescent="0.35">
      <c r="G130" s="40"/>
      <c r="H130" s="40"/>
      <c r="I130" s="5"/>
      <c r="J130" s="40"/>
      <c r="K130" s="40"/>
    </row>
    <row r="131" spans="7:11" ht="19.899999999999999" customHeight="1" x14ac:dyDescent="0.35">
      <c r="G131" s="40"/>
      <c r="H131" s="40"/>
      <c r="I131" s="5"/>
      <c r="J131" s="40"/>
      <c r="K131" s="40"/>
    </row>
    <row r="132" spans="7:11" ht="19.899999999999999" customHeight="1" x14ac:dyDescent="0.35">
      <c r="G132" s="40"/>
      <c r="H132" s="40"/>
      <c r="I132" s="5"/>
      <c r="J132" s="40"/>
      <c r="K132" s="40"/>
    </row>
    <row r="133" spans="7:11" ht="19.899999999999999" customHeight="1" x14ac:dyDescent="0.35">
      <c r="G133" s="40"/>
      <c r="H133" s="40"/>
      <c r="I133" s="5"/>
      <c r="J133" s="40"/>
      <c r="K133" s="40"/>
    </row>
    <row r="134" spans="7:11" ht="19.899999999999999" customHeight="1" x14ac:dyDescent="0.35">
      <c r="G134" s="40"/>
      <c r="H134" s="40"/>
      <c r="I134" s="5"/>
      <c r="J134" s="40"/>
      <c r="K134" s="40"/>
    </row>
    <row r="135" spans="7:11" ht="19.899999999999999" customHeight="1" x14ac:dyDescent="0.35">
      <c r="G135" s="40"/>
      <c r="H135" s="40"/>
      <c r="I135" s="5"/>
      <c r="J135" s="40"/>
      <c r="K135" s="40"/>
    </row>
    <row r="136" spans="7:11" ht="19.899999999999999" customHeight="1" x14ac:dyDescent="0.35">
      <c r="G136" s="40"/>
      <c r="H136" s="40"/>
      <c r="I136" s="5"/>
      <c r="J136" s="40"/>
      <c r="K136" s="40"/>
    </row>
    <row r="137" spans="7:11" ht="19.899999999999999" customHeight="1" x14ac:dyDescent="0.35">
      <c r="G137" s="40"/>
      <c r="H137" s="40"/>
      <c r="I137" s="5"/>
      <c r="J137" s="40"/>
      <c r="K137" s="40"/>
    </row>
    <row r="138" spans="7:11" ht="19.899999999999999" customHeight="1" x14ac:dyDescent="0.35">
      <c r="G138" s="40"/>
      <c r="H138" s="40"/>
      <c r="I138" s="5"/>
      <c r="J138" s="40"/>
      <c r="K138" s="40"/>
    </row>
    <row r="139" spans="7:11" ht="19.899999999999999" customHeight="1" x14ac:dyDescent="0.35">
      <c r="G139" s="40"/>
      <c r="H139" s="40"/>
      <c r="I139" s="5"/>
      <c r="J139" s="40"/>
      <c r="K139" s="40"/>
    </row>
    <row r="140" spans="7:11" ht="19.899999999999999" customHeight="1" x14ac:dyDescent="0.35">
      <c r="G140" s="40"/>
      <c r="H140" s="40"/>
      <c r="I140" s="5"/>
      <c r="J140" s="40"/>
      <c r="K140" s="40"/>
    </row>
  </sheetData>
  <printOptions horizontalCentered="1"/>
  <pageMargins left="0.51181102362204722" right="0.31496062992125984" top="0.55118110236220474" bottom="0.55118110236220474" header="0.31496062992125984" footer="0.31496062992125984"/>
  <pageSetup paperSize="9" orientation="portrait" verticalDpi="4294967293" r:id="rId1"/>
  <headerFooter>
    <oddHeader>&amp;LQUÍMICOS&amp;R"El Origen"</oddHeader>
    <oddFooter>&amp;R&amp;D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theme="5" tint="0.39997558519241921"/>
  </sheetPr>
  <dimension ref="A1:AR148"/>
  <sheetViews>
    <sheetView topLeftCell="A9" zoomScaleNormal="100" workbookViewId="0">
      <selection activeCell="P28" sqref="P28"/>
    </sheetView>
  </sheetViews>
  <sheetFormatPr baseColWidth="10" defaultColWidth="11.5703125" defaultRowHeight="19.899999999999999" customHeight="1" x14ac:dyDescent="0.35"/>
  <cols>
    <col min="1" max="1" width="5.85546875" style="5" customWidth="1"/>
    <col min="2" max="2" width="7.5703125" style="5" customWidth="1"/>
    <col min="3" max="3" width="50.7109375" style="5" customWidth="1"/>
    <col min="4" max="4" width="15.7109375" style="310" customWidth="1"/>
    <col min="5" max="5" width="15.7109375" style="23" customWidth="1"/>
    <col min="6" max="6" width="2.7109375" style="5" hidden="1" customWidth="1"/>
    <col min="7" max="7" width="16.85546875" style="64" hidden="1" customWidth="1"/>
    <col min="8" max="8" width="14.28515625" style="64" hidden="1" customWidth="1"/>
    <col min="9" max="9" width="2.7109375" hidden="1" customWidth="1"/>
    <col min="10" max="10" width="16.85546875" style="64" hidden="1" customWidth="1"/>
    <col min="11" max="11" width="14.28515625" style="64" hidden="1" customWidth="1"/>
    <col min="12" max="12" width="1.7109375" customWidth="1"/>
    <col min="13" max="13" width="16.5703125" style="146" customWidth="1"/>
    <col min="14" max="14" width="1.7109375" customWidth="1"/>
    <col min="15" max="15" width="16.5703125" style="146" customWidth="1"/>
    <col min="16" max="16" width="1.7109375" customWidth="1"/>
    <col min="17" max="17" width="16.5703125" style="146" hidden="1" customWidth="1"/>
    <col min="18" max="18" width="1.7109375" hidden="1" customWidth="1"/>
    <col min="19" max="19" width="16.5703125" style="146" hidden="1" customWidth="1"/>
    <col min="20" max="20" width="1.7109375" hidden="1" customWidth="1"/>
    <col min="21" max="21" width="16.5703125" style="146" hidden="1" customWidth="1"/>
    <col min="22" max="22" width="1.7109375" hidden="1" customWidth="1"/>
    <col min="23" max="23" width="16.5703125" style="146" hidden="1" customWidth="1"/>
    <col min="24" max="24" width="1.7109375" hidden="1" customWidth="1"/>
    <col min="25" max="25" width="15.7109375" style="146" hidden="1" customWidth="1"/>
    <col min="26" max="26" width="1.7109375" hidden="1" customWidth="1"/>
    <col min="27" max="27" width="15.7109375" style="146" hidden="1" customWidth="1"/>
    <col min="28" max="28" width="1.7109375" hidden="1" customWidth="1"/>
    <col min="29" max="29" width="14.85546875" style="146" hidden="1" customWidth="1"/>
    <col min="30" max="30" width="1.7109375" hidden="1" customWidth="1"/>
    <col min="31" max="31" width="13.85546875" style="63" hidden="1" customWidth="1"/>
    <col min="32" max="32" width="1.7109375" customWidth="1"/>
    <col min="33" max="37" width="11.5703125" style="5"/>
    <col min="38" max="38" width="11.5703125" style="5" customWidth="1"/>
    <col min="39" max="16384" width="11.5703125" style="5"/>
  </cols>
  <sheetData>
    <row r="1" spans="1:35" ht="19.899999999999999" customHeight="1" x14ac:dyDescent="0.35">
      <c r="C1" s="65" t="s">
        <v>209</v>
      </c>
      <c r="D1" s="309"/>
      <c r="E1" s="35"/>
      <c r="F1" s="1"/>
      <c r="G1" s="56"/>
      <c r="H1" s="56"/>
      <c r="I1" s="33"/>
      <c r="J1" s="61"/>
      <c r="K1" s="61"/>
      <c r="L1" s="33"/>
      <c r="M1" s="232">
        <v>45299</v>
      </c>
      <c r="N1" s="33"/>
      <c r="O1" s="232">
        <v>45268</v>
      </c>
      <c r="P1" s="33"/>
      <c r="Q1" s="232">
        <v>45264</v>
      </c>
      <c r="R1" s="33"/>
      <c r="S1" s="229">
        <v>45234</v>
      </c>
      <c r="T1" s="33"/>
      <c r="U1" s="194">
        <v>45230</v>
      </c>
      <c r="V1" s="33"/>
      <c r="W1" s="194">
        <v>45209</v>
      </c>
      <c r="X1" s="33"/>
      <c r="Y1" s="190">
        <v>45182</v>
      </c>
      <c r="Z1" s="33"/>
      <c r="AA1" s="148">
        <v>45167</v>
      </c>
      <c r="AB1" s="33"/>
      <c r="AC1" s="148">
        <v>45155</v>
      </c>
      <c r="AD1" s="33"/>
      <c r="AE1" s="62"/>
      <c r="AF1" s="33"/>
    </row>
    <row r="2" spans="1:35" ht="19.899999999999999" customHeight="1" thickBot="1" x14ac:dyDescent="0.4">
      <c r="A2" s="3" t="s">
        <v>19</v>
      </c>
      <c r="F2" s="1"/>
      <c r="G2" s="57" t="s">
        <v>39</v>
      </c>
      <c r="H2" s="57" t="s">
        <v>173</v>
      </c>
      <c r="I2" s="37"/>
      <c r="J2" s="57" t="s">
        <v>39</v>
      </c>
      <c r="K2" s="57" t="s">
        <v>173</v>
      </c>
      <c r="L2" s="37"/>
      <c r="M2" s="233" t="s">
        <v>500</v>
      </c>
      <c r="N2" s="37"/>
      <c r="O2" s="233" t="s">
        <v>472</v>
      </c>
      <c r="P2" s="37"/>
      <c r="Q2" s="233" t="s">
        <v>362</v>
      </c>
      <c r="R2" s="37"/>
      <c r="S2" s="230" t="s">
        <v>362</v>
      </c>
      <c r="T2" s="37"/>
      <c r="U2" s="198" t="s">
        <v>402</v>
      </c>
      <c r="V2" s="37"/>
      <c r="W2" s="198" t="s">
        <v>362</v>
      </c>
      <c r="X2" s="37"/>
      <c r="Y2" s="191" t="s">
        <v>174</v>
      </c>
      <c r="Z2" s="37"/>
      <c r="AA2" s="145" t="s">
        <v>174</v>
      </c>
      <c r="AB2" s="37"/>
      <c r="AC2" s="145" t="s">
        <v>174</v>
      </c>
      <c r="AD2" s="37"/>
      <c r="AE2" s="46" t="s">
        <v>174</v>
      </c>
      <c r="AF2" s="36"/>
    </row>
    <row r="3" spans="1:35" ht="21.95" customHeight="1" thickBot="1" x14ac:dyDescent="0.4">
      <c r="C3" s="47" t="s">
        <v>142</v>
      </c>
      <c r="D3" s="11"/>
      <c r="E3" s="12"/>
      <c r="F3" s="1"/>
      <c r="G3" s="58">
        <v>1</v>
      </c>
      <c r="H3" s="59">
        <v>1</v>
      </c>
      <c r="I3" s="38"/>
      <c r="J3" s="58">
        <v>2</v>
      </c>
      <c r="K3" s="59">
        <v>1.4</v>
      </c>
      <c r="L3" s="38"/>
      <c r="M3" s="149"/>
      <c r="N3" s="38"/>
      <c r="O3" s="149"/>
      <c r="P3" s="38"/>
      <c r="Q3" s="149"/>
      <c r="R3" s="38"/>
      <c r="S3" s="149"/>
      <c r="T3" s="38"/>
      <c r="U3" s="149"/>
      <c r="V3" s="38"/>
      <c r="W3" s="149"/>
      <c r="X3" s="38"/>
      <c r="Y3" s="149"/>
      <c r="Z3" s="38"/>
      <c r="AA3" s="149"/>
      <c r="AB3" s="38"/>
      <c r="AC3" s="149">
        <v>0.25</v>
      </c>
      <c r="AD3" s="38"/>
      <c r="AE3" s="39" t="s">
        <v>176</v>
      </c>
      <c r="AF3" s="41"/>
    </row>
    <row r="4" spans="1:35" ht="21.95" hidden="1" customHeight="1" x14ac:dyDescent="0.35">
      <c r="C4" s="88"/>
      <c r="D4" s="83"/>
      <c r="E4" s="84"/>
      <c r="G4" s="76"/>
      <c r="H4" s="76"/>
      <c r="I4" s="77"/>
      <c r="J4" s="76"/>
      <c r="K4" s="76"/>
      <c r="L4" s="77"/>
      <c r="N4" s="77"/>
      <c r="P4" s="77"/>
      <c r="R4" s="77"/>
      <c r="T4" s="77"/>
      <c r="V4" s="77"/>
      <c r="X4" s="77"/>
      <c r="Z4" s="77"/>
      <c r="AB4" s="77"/>
      <c r="AD4" s="77"/>
      <c r="AE4" s="78"/>
      <c r="AF4" s="79"/>
    </row>
    <row r="5" spans="1:35" ht="21.95" customHeight="1" x14ac:dyDescent="0.35">
      <c r="A5" s="5" t="s">
        <v>239</v>
      </c>
      <c r="B5" s="5">
        <v>812</v>
      </c>
      <c r="C5" s="114" t="s">
        <v>145</v>
      </c>
      <c r="D5" s="325">
        <f t="shared" ref="D5:E29" si="0">MROUND(G5+4.7,10)</f>
        <v>7110</v>
      </c>
      <c r="E5" s="199">
        <f t="shared" si="0"/>
        <v>4980</v>
      </c>
      <c r="F5" s="1"/>
      <c r="G5" s="60">
        <f t="shared" ref="G5:G38" si="1">J5*$G$3</f>
        <v>7102.92</v>
      </c>
      <c r="H5" s="60">
        <f t="shared" ref="H5:H38" si="2">K5*$H$3</f>
        <v>4972.0439999999999</v>
      </c>
      <c r="I5" s="1"/>
      <c r="J5" s="60">
        <f t="shared" ref="J5:J38" si="3">M5*$J$3</f>
        <v>7102.92</v>
      </c>
      <c r="K5" s="60">
        <f t="shared" ref="K5:K38" si="4">M5*$K$3</f>
        <v>4972.0439999999999</v>
      </c>
      <c r="L5" s="33"/>
      <c r="M5" s="147">
        <v>3551.46</v>
      </c>
      <c r="N5" s="33"/>
      <c r="O5" s="234">
        <v>2731.89</v>
      </c>
      <c r="P5" s="33"/>
      <c r="Q5" s="224">
        <v>2375.56</v>
      </c>
      <c r="R5" s="33"/>
      <c r="S5" s="224">
        <v>2375.56</v>
      </c>
      <c r="T5" s="33"/>
      <c r="U5" s="224">
        <v>2375.56</v>
      </c>
      <c r="V5" s="33"/>
      <c r="W5" s="147">
        <v>1986.25</v>
      </c>
      <c r="X5" s="33"/>
      <c r="Y5" s="147">
        <v>1986.25</v>
      </c>
      <c r="Z5" s="33"/>
      <c r="AA5" s="147">
        <v>1986.25</v>
      </c>
      <c r="AB5" s="33"/>
      <c r="AC5" s="147">
        <v>1986.25</v>
      </c>
      <c r="AD5" s="33"/>
      <c r="AE5" s="137">
        <v>1589</v>
      </c>
      <c r="AF5" s="33"/>
      <c r="AH5" s="5">
        <f>M5/O5</f>
        <v>1.3000010981408476</v>
      </c>
    </row>
    <row r="6" spans="1:35" ht="21.95" customHeight="1" x14ac:dyDescent="0.35">
      <c r="A6" s="5" t="s">
        <v>244</v>
      </c>
      <c r="B6" s="5">
        <v>990</v>
      </c>
      <c r="C6" s="114" t="s">
        <v>325</v>
      </c>
      <c r="D6" s="325">
        <f>MROUND(G6+4.7,10)</f>
        <v>3600</v>
      </c>
      <c r="E6" s="199">
        <f>MROUND(H6+4.7,10)</f>
        <v>2520</v>
      </c>
      <c r="F6" s="1"/>
      <c r="G6" s="60">
        <f>J6*$G$3</f>
        <v>3600</v>
      </c>
      <c r="H6" s="60">
        <f>K6*$H$3</f>
        <v>2520</v>
      </c>
      <c r="I6" s="1"/>
      <c r="J6" s="60">
        <f>M6*$J$3</f>
        <v>3600</v>
      </c>
      <c r="K6" s="60">
        <f>M6*$K$3</f>
        <v>2520</v>
      </c>
      <c r="L6" s="33"/>
      <c r="M6" s="147">
        <v>1800</v>
      </c>
      <c r="N6" s="33"/>
      <c r="O6" s="234">
        <v>1500.53</v>
      </c>
      <c r="P6" s="33"/>
      <c r="Q6" s="224">
        <v>1200</v>
      </c>
      <c r="R6" s="33"/>
      <c r="S6" s="224">
        <v>1200</v>
      </c>
      <c r="T6" s="33"/>
      <c r="U6" s="224">
        <v>1200</v>
      </c>
      <c r="V6" s="33"/>
      <c r="W6" s="147">
        <v>1000</v>
      </c>
      <c r="X6" s="33"/>
      <c r="Y6" s="147">
        <v>1000</v>
      </c>
      <c r="Z6" s="33"/>
      <c r="AA6" s="147">
        <v>1000</v>
      </c>
      <c r="AB6" s="33"/>
      <c r="AC6" s="147">
        <v>1000</v>
      </c>
      <c r="AD6" s="33"/>
      <c r="AE6" s="137">
        <v>800</v>
      </c>
      <c r="AF6" s="33"/>
      <c r="AH6" s="5">
        <f t="shared" ref="AH6:AH41" si="5">M6/O6</f>
        <v>1.199576149760418</v>
      </c>
    </row>
    <row r="7" spans="1:35" ht="21.95" customHeight="1" x14ac:dyDescent="0.35">
      <c r="A7" s="5" t="s">
        <v>244</v>
      </c>
      <c r="B7" s="5">
        <v>988</v>
      </c>
      <c r="C7" s="114" t="s">
        <v>146</v>
      </c>
      <c r="D7" s="325">
        <f>MROUND(G7+4.7,10)</f>
        <v>6300</v>
      </c>
      <c r="E7" s="199">
        <f>MROUND(H7+4.7,10)</f>
        <v>4410</v>
      </c>
      <c r="F7" s="1"/>
      <c r="G7" s="60">
        <f>J7*$G$3</f>
        <v>6300</v>
      </c>
      <c r="H7" s="60">
        <f>K7*$H$3</f>
        <v>4410</v>
      </c>
      <c r="I7" s="1"/>
      <c r="J7" s="60">
        <f>M7*$J$3</f>
        <v>6300</v>
      </c>
      <c r="K7" s="60">
        <f>M7*$K$3</f>
        <v>4410</v>
      </c>
      <c r="L7" s="33"/>
      <c r="M7" s="147">
        <v>3150</v>
      </c>
      <c r="N7" s="33"/>
      <c r="O7" s="234">
        <v>2299.75</v>
      </c>
      <c r="P7" s="33"/>
      <c r="Q7" s="224">
        <v>2025</v>
      </c>
      <c r="R7" s="33"/>
      <c r="S7" s="224">
        <v>2025</v>
      </c>
      <c r="T7" s="33"/>
      <c r="U7" s="224">
        <v>2025</v>
      </c>
      <c r="V7" s="33"/>
      <c r="W7" s="147">
        <v>1687.5</v>
      </c>
      <c r="X7" s="33"/>
      <c r="Y7" s="147">
        <v>1687.5</v>
      </c>
      <c r="Z7" s="33"/>
      <c r="AA7" s="147">
        <v>1687.5</v>
      </c>
      <c r="AB7" s="33"/>
      <c r="AC7" s="147">
        <v>1687.5</v>
      </c>
      <c r="AD7" s="33"/>
      <c r="AE7" s="137">
        <v>1350</v>
      </c>
      <c r="AF7" s="33"/>
      <c r="AH7" s="5">
        <f t="shared" si="5"/>
        <v>1.3697140993586259</v>
      </c>
    </row>
    <row r="8" spans="1:35" ht="21.95" customHeight="1" x14ac:dyDescent="0.35">
      <c r="A8" s="5" t="s">
        <v>244</v>
      </c>
      <c r="B8" s="5">
        <v>988</v>
      </c>
      <c r="C8" s="114" t="s">
        <v>473</v>
      </c>
      <c r="D8" s="325">
        <f t="shared" si="0"/>
        <v>26100</v>
      </c>
      <c r="E8" s="199">
        <f t="shared" si="0"/>
        <v>18270</v>
      </c>
      <c r="F8" s="1"/>
      <c r="G8" s="60">
        <f t="shared" si="1"/>
        <v>26099.66</v>
      </c>
      <c r="H8" s="60">
        <f t="shared" si="2"/>
        <v>18269.761999999999</v>
      </c>
      <c r="I8" s="1"/>
      <c r="J8" s="60">
        <f t="shared" si="3"/>
        <v>26099.66</v>
      </c>
      <c r="K8" s="60">
        <f t="shared" si="4"/>
        <v>18269.761999999999</v>
      </c>
      <c r="L8" s="33"/>
      <c r="M8" s="147">
        <v>13049.83</v>
      </c>
      <c r="N8" s="33"/>
      <c r="O8" s="234">
        <v>9400.1299999999992</v>
      </c>
      <c r="P8" s="33"/>
      <c r="Q8" s="224">
        <v>2025</v>
      </c>
      <c r="R8" s="33"/>
      <c r="S8" s="224">
        <v>2025</v>
      </c>
      <c r="T8" s="33"/>
      <c r="U8" s="224">
        <v>2025</v>
      </c>
      <c r="V8" s="33"/>
      <c r="W8" s="147">
        <v>1687.5</v>
      </c>
      <c r="X8" s="33"/>
      <c r="Y8" s="147">
        <v>1687.5</v>
      </c>
      <c r="Z8" s="33"/>
      <c r="AA8" s="147">
        <v>1687.5</v>
      </c>
      <c r="AB8" s="33"/>
      <c r="AC8" s="147">
        <v>1687.5</v>
      </c>
      <c r="AD8" s="33"/>
      <c r="AE8" s="137">
        <v>1350</v>
      </c>
      <c r="AF8" s="33"/>
      <c r="AH8" s="5">
        <f t="shared" si="5"/>
        <v>1.3882605878854868</v>
      </c>
    </row>
    <row r="9" spans="1:35" ht="21.95" customHeight="1" x14ac:dyDescent="0.35">
      <c r="A9" s="5" t="s">
        <v>240</v>
      </c>
      <c r="B9" s="5">
        <v>777</v>
      </c>
      <c r="C9" s="114" t="s">
        <v>148</v>
      </c>
      <c r="D9" s="325">
        <f t="shared" si="0"/>
        <v>2500</v>
      </c>
      <c r="E9" s="199">
        <f t="shared" si="0"/>
        <v>1750</v>
      </c>
      <c r="F9" s="1"/>
      <c r="G9" s="60">
        <f t="shared" si="1"/>
        <v>2496</v>
      </c>
      <c r="H9" s="60">
        <f t="shared" si="2"/>
        <v>1747.1999999999998</v>
      </c>
      <c r="I9" s="1"/>
      <c r="J9" s="60">
        <f t="shared" si="3"/>
        <v>2496</v>
      </c>
      <c r="K9" s="60">
        <f t="shared" si="4"/>
        <v>1747.1999999999998</v>
      </c>
      <c r="L9" s="33"/>
      <c r="M9" s="147">
        <v>1248</v>
      </c>
      <c r="N9" s="33"/>
      <c r="O9" s="234">
        <v>960.47</v>
      </c>
      <c r="P9" s="33"/>
      <c r="Q9" s="224">
        <v>1200.5875000000001</v>
      </c>
      <c r="R9" s="33"/>
      <c r="S9" s="224" t="e">
        <f>AG9*1.25</f>
        <v>#VALUE!</v>
      </c>
      <c r="T9" s="33"/>
      <c r="U9" s="224" t="e">
        <f>AG9*1.25</f>
        <v>#VALUE!</v>
      </c>
      <c r="V9" s="33"/>
      <c r="W9" s="147">
        <v>1200.5875000000001</v>
      </c>
      <c r="X9" s="33"/>
      <c r="Y9" s="147">
        <v>1200.5875000000001</v>
      </c>
      <c r="Z9" s="33"/>
      <c r="AA9" s="147">
        <v>1200.5875000000001</v>
      </c>
      <c r="AB9" s="33"/>
      <c r="AC9" s="147">
        <v>1200.5875000000001</v>
      </c>
      <c r="AD9" s="33"/>
      <c r="AE9" s="137">
        <v>960.47</v>
      </c>
      <c r="AF9" s="33"/>
      <c r="AG9" s="5" t="s">
        <v>504</v>
      </c>
      <c r="AH9" s="5">
        <f t="shared" si="5"/>
        <v>1.2993638531135798</v>
      </c>
      <c r="AI9" s="5">
        <f>O9*1.3</f>
        <v>1248.6110000000001</v>
      </c>
    </row>
    <row r="10" spans="1:35" ht="21.95" customHeight="1" x14ac:dyDescent="0.35">
      <c r="A10" s="5" t="s">
        <v>339</v>
      </c>
      <c r="B10" s="5">
        <v>4740</v>
      </c>
      <c r="C10" s="114" t="s">
        <v>203</v>
      </c>
      <c r="D10" s="325">
        <f t="shared" si="0"/>
        <v>3060</v>
      </c>
      <c r="E10" s="199">
        <f t="shared" si="0"/>
        <v>2150</v>
      </c>
      <c r="F10" s="1"/>
      <c r="G10" s="60">
        <f t="shared" si="1"/>
        <v>3060.18</v>
      </c>
      <c r="H10" s="60">
        <f t="shared" si="2"/>
        <v>2142.1259999999997</v>
      </c>
      <c r="I10" s="1"/>
      <c r="J10" s="60">
        <f t="shared" si="3"/>
        <v>3060.18</v>
      </c>
      <c r="K10" s="60">
        <f t="shared" si="4"/>
        <v>2142.1259999999997</v>
      </c>
      <c r="L10" s="33"/>
      <c r="M10" s="147">
        <v>1530.09</v>
      </c>
      <c r="N10" s="33"/>
      <c r="O10" s="234">
        <v>1530.09</v>
      </c>
      <c r="P10" s="33"/>
      <c r="Q10" s="224">
        <v>1530.09</v>
      </c>
      <c r="R10" s="33"/>
      <c r="S10" s="224">
        <v>1530.09</v>
      </c>
      <c r="T10" s="33"/>
      <c r="U10" s="224">
        <v>1530.09</v>
      </c>
      <c r="V10" s="33"/>
      <c r="W10" s="147">
        <v>1000</v>
      </c>
      <c r="X10" s="33"/>
      <c r="Y10" s="147">
        <v>1000</v>
      </c>
      <c r="Z10" s="33"/>
      <c r="AA10" s="147">
        <v>1000</v>
      </c>
      <c r="AB10" s="33"/>
      <c r="AC10" s="147">
        <v>1000</v>
      </c>
      <c r="AD10" s="33"/>
      <c r="AE10" s="137">
        <v>800</v>
      </c>
      <c r="AF10" s="33"/>
      <c r="AH10" s="5">
        <f t="shared" si="5"/>
        <v>1</v>
      </c>
    </row>
    <row r="11" spans="1:35" ht="21.95" customHeight="1" x14ac:dyDescent="0.35">
      <c r="A11" s="5" t="s">
        <v>201</v>
      </c>
      <c r="B11" s="5" t="s">
        <v>202</v>
      </c>
      <c r="C11" s="114" t="s">
        <v>155</v>
      </c>
      <c r="D11" s="325">
        <f t="shared" si="0"/>
        <v>3630</v>
      </c>
      <c r="E11" s="199">
        <f t="shared" si="0"/>
        <v>2550</v>
      </c>
      <c r="F11" s="1"/>
      <c r="G11" s="60">
        <f t="shared" si="1"/>
        <v>3630</v>
      </c>
      <c r="H11" s="60">
        <f t="shared" si="2"/>
        <v>2541</v>
      </c>
      <c r="I11" s="1"/>
      <c r="J11" s="60">
        <f t="shared" si="3"/>
        <v>3630</v>
      </c>
      <c r="K11" s="60">
        <f t="shared" si="4"/>
        <v>2541</v>
      </c>
      <c r="L11" s="33"/>
      <c r="M11" s="224">
        <v>1815</v>
      </c>
      <c r="N11" s="33"/>
      <c r="O11" s="224">
        <v>1815</v>
      </c>
      <c r="P11" s="33"/>
      <c r="Q11" s="224">
        <v>1815</v>
      </c>
      <c r="R11" s="33"/>
      <c r="S11" s="224">
        <v>1815</v>
      </c>
      <c r="T11" s="33"/>
      <c r="U11" s="224">
        <v>1815</v>
      </c>
      <c r="V11" s="33"/>
      <c r="W11" s="147">
        <v>1650</v>
      </c>
      <c r="X11" s="33"/>
      <c r="Y11" s="147">
        <v>1375</v>
      </c>
      <c r="Z11" s="33"/>
      <c r="AA11" s="147">
        <v>1375</v>
      </c>
      <c r="AB11" s="33"/>
      <c r="AC11" s="147">
        <v>1375</v>
      </c>
      <c r="AD11" s="33"/>
      <c r="AE11" s="90">
        <v>1100</v>
      </c>
      <c r="AF11" s="33"/>
      <c r="AH11" s="5">
        <f t="shared" si="5"/>
        <v>1</v>
      </c>
    </row>
    <row r="12" spans="1:35" ht="21.95" customHeight="1" x14ac:dyDescent="0.35">
      <c r="A12" s="5" t="s">
        <v>505</v>
      </c>
      <c r="B12" s="5">
        <v>531</v>
      </c>
      <c r="C12" s="114" t="s">
        <v>156</v>
      </c>
      <c r="D12" s="325">
        <f t="shared" si="0"/>
        <v>4680</v>
      </c>
      <c r="E12" s="199">
        <f t="shared" si="0"/>
        <v>3280</v>
      </c>
      <c r="F12" s="1"/>
      <c r="G12" s="60">
        <f t="shared" si="1"/>
        <v>4678.0200000000004</v>
      </c>
      <c r="H12" s="60">
        <f t="shared" si="2"/>
        <v>3274.614</v>
      </c>
      <c r="I12" s="1"/>
      <c r="J12" s="60">
        <f t="shared" si="3"/>
        <v>4678.0200000000004</v>
      </c>
      <c r="K12" s="60">
        <f t="shared" si="4"/>
        <v>3274.614</v>
      </c>
      <c r="L12" s="33"/>
      <c r="M12" s="147">
        <v>2339.0100000000002</v>
      </c>
      <c r="N12" s="33"/>
      <c r="O12" s="234">
        <v>1799.86</v>
      </c>
      <c r="P12" s="33"/>
      <c r="Q12" s="224">
        <v>1272.42</v>
      </c>
      <c r="R12" s="33"/>
      <c r="S12" s="224">
        <v>1272.42</v>
      </c>
      <c r="T12" s="33"/>
      <c r="U12" s="224">
        <v>1272.42</v>
      </c>
      <c r="V12" s="33"/>
      <c r="W12" s="147">
        <v>1164.2</v>
      </c>
      <c r="X12" s="33"/>
      <c r="Y12" s="147">
        <v>1164.2</v>
      </c>
      <c r="Z12" s="33"/>
      <c r="AA12" s="147">
        <v>1164.2</v>
      </c>
      <c r="AB12" s="33"/>
      <c r="AC12" s="147">
        <v>1164.2</v>
      </c>
      <c r="AD12" s="33"/>
      <c r="AE12" s="137">
        <v>931.36</v>
      </c>
      <c r="AF12" s="33"/>
      <c r="AH12" s="5">
        <f t="shared" si="5"/>
        <v>1.2995510761948152</v>
      </c>
    </row>
    <row r="13" spans="1:35" ht="21.95" customHeight="1" x14ac:dyDescent="0.35">
      <c r="A13" s="5" t="s">
        <v>340</v>
      </c>
      <c r="B13" s="5" t="s">
        <v>208</v>
      </c>
      <c r="C13" s="114" t="s">
        <v>331</v>
      </c>
      <c r="D13" s="325">
        <f t="shared" si="0"/>
        <v>5760</v>
      </c>
      <c r="E13" s="199">
        <f t="shared" si="0"/>
        <v>4040</v>
      </c>
      <c r="F13" s="1"/>
      <c r="G13" s="60">
        <f t="shared" si="1"/>
        <v>5760</v>
      </c>
      <c r="H13" s="60">
        <f t="shared" si="2"/>
        <v>4031.9999999999995</v>
      </c>
      <c r="I13" s="1"/>
      <c r="J13" s="60">
        <f t="shared" si="3"/>
        <v>5760</v>
      </c>
      <c r="K13" s="60">
        <f t="shared" si="4"/>
        <v>4031.9999999999995</v>
      </c>
      <c r="L13" s="33"/>
      <c r="M13" s="147">
        <v>2880</v>
      </c>
      <c r="N13" s="33"/>
      <c r="O13" s="234">
        <v>1200</v>
      </c>
      <c r="P13" s="33"/>
      <c r="Q13" s="224">
        <v>1035</v>
      </c>
      <c r="R13" s="33"/>
      <c r="S13" s="224">
        <v>1035</v>
      </c>
      <c r="T13" s="33"/>
      <c r="U13" s="224">
        <v>1035</v>
      </c>
      <c r="V13" s="33"/>
      <c r="W13" s="147">
        <v>1035</v>
      </c>
      <c r="X13" s="33"/>
      <c r="Y13" s="147">
        <v>862.51250000000005</v>
      </c>
      <c r="Z13" s="33"/>
      <c r="AA13" s="147">
        <v>862.51250000000005</v>
      </c>
      <c r="AB13" s="33"/>
      <c r="AC13" s="147">
        <v>862.51250000000005</v>
      </c>
      <c r="AD13" s="33"/>
      <c r="AE13" s="90">
        <v>690.01</v>
      </c>
      <c r="AF13" s="33"/>
      <c r="AH13" s="5">
        <f t="shared" si="5"/>
        <v>2.4</v>
      </c>
    </row>
    <row r="14" spans="1:35" ht="21.95" customHeight="1" x14ac:dyDescent="0.35">
      <c r="A14" s="5" t="s">
        <v>480</v>
      </c>
      <c r="B14" s="5">
        <v>1220</v>
      </c>
      <c r="C14" s="114" t="s">
        <v>475</v>
      </c>
      <c r="D14" s="325">
        <f>MROUND(G14+4.7,10)</f>
        <v>2370</v>
      </c>
      <c r="E14" s="199">
        <f>MROUND(H14+4.7,10)</f>
        <v>1660</v>
      </c>
      <c r="F14" s="1"/>
      <c r="G14" s="60">
        <f>J14*$G$3</f>
        <v>2369.2600000000002</v>
      </c>
      <c r="H14" s="60">
        <f>K14*$H$3</f>
        <v>1658.482</v>
      </c>
      <c r="I14" s="1"/>
      <c r="J14" s="60">
        <f>M14*$J$3</f>
        <v>2369.2600000000002</v>
      </c>
      <c r="K14" s="60">
        <f>M14*$K$3</f>
        <v>1658.482</v>
      </c>
      <c r="L14" s="33"/>
      <c r="M14" s="147">
        <v>1184.6300000000001</v>
      </c>
      <c r="N14" s="33"/>
      <c r="O14" s="234">
        <v>860.63</v>
      </c>
      <c r="P14" s="33"/>
      <c r="Q14" s="224">
        <v>698.07</v>
      </c>
      <c r="R14" s="33"/>
      <c r="S14" s="224">
        <v>698.07</v>
      </c>
      <c r="T14" s="33"/>
      <c r="U14" s="224">
        <v>698.07</v>
      </c>
      <c r="V14" s="33"/>
      <c r="W14" s="147">
        <v>617.97500000000002</v>
      </c>
      <c r="X14" s="33"/>
      <c r="Y14" s="147">
        <v>617.97500000000002</v>
      </c>
      <c r="Z14" s="33"/>
      <c r="AA14" s="147">
        <v>617.97500000000002</v>
      </c>
      <c r="AB14" s="33"/>
      <c r="AC14" s="147">
        <v>617.97500000000002</v>
      </c>
      <c r="AD14" s="33"/>
      <c r="AE14" s="137">
        <v>494.38</v>
      </c>
      <c r="AF14" s="33"/>
      <c r="AH14" s="5">
        <f t="shared" si="5"/>
        <v>1.3764684010550412</v>
      </c>
    </row>
    <row r="15" spans="1:35" ht="21.95" customHeight="1" x14ac:dyDescent="0.35">
      <c r="A15" s="5" t="s">
        <v>480</v>
      </c>
      <c r="B15" s="5">
        <v>1221</v>
      </c>
      <c r="C15" s="114" t="s">
        <v>476</v>
      </c>
      <c r="D15" s="325">
        <f t="shared" si="0"/>
        <v>3570</v>
      </c>
      <c r="E15" s="199">
        <f t="shared" si="0"/>
        <v>2500</v>
      </c>
      <c r="F15" s="1"/>
      <c r="G15" s="60">
        <f t="shared" si="1"/>
        <v>3569.66</v>
      </c>
      <c r="H15" s="60">
        <f t="shared" si="2"/>
        <v>2498.7619999999997</v>
      </c>
      <c r="I15" s="1"/>
      <c r="J15" s="60">
        <f t="shared" si="3"/>
        <v>3569.66</v>
      </c>
      <c r="K15" s="60">
        <f t="shared" si="4"/>
        <v>2498.7619999999997</v>
      </c>
      <c r="L15" s="33"/>
      <c r="M15" s="147">
        <v>1784.83</v>
      </c>
      <c r="N15" s="33"/>
      <c r="O15" s="234">
        <v>1310.99</v>
      </c>
      <c r="P15" s="33"/>
      <c r="Q15" s="224">
        <v>1060.57</v>
      </c>
      <c r="R15" s="33"/>
      <c r="S15" s="224">
        <v>1060.57</v>
      </c>
      <c r="T15" s="33"/>
      <c r="U15" s="224">
        <v>1060.57</v>
      </c>
      <c r="V15" s="33"/>
      <c r="W15" s="147">
        <v>937.82500000000005</v>
      </c>
      <c r="X15" s="33"/>
      <c r="Y15" s="147">
        <v>937.82500000000005</v>
      </c>
      <c r="Z15" s="33"/>
      <c r="AA15" s="147">
        <v>937.82500000000005</v>
      </c>
      <c r="AB15" s="33"/>
      <c r="AC15" s="147">
        <v>937.82500000000005</v>
      </c>
      <c r="AD15" s="33"/>
      <c r="AE15" s="137">
        <v>750.26</v>
      </c>
      <c r="AF15" s="33"/>
      <c r="AH15" s="5">
        <f t="shared" si="5"/>
        <v>1.3614367767870081</v>
      </c>
    </row>
    <row r="16" spans="1:35" ht="21.95" customHeight="1" x14ac:dyDescent="0.35">
      <c r="A16" s="5" t="s">
        <v>480</v>
      </c>
      <c r="B16" s="5">
        <v>1230</v>
      </c>
      <c r="C16" s="114" t="s">
        <v>477</v>
      </c>
      <c r="D16" s="325">
        <f>MROUND(G16+4.7,10)</f>
        <v>2500</v>
      </c>
      <c r="E16" s="199">
        <f>MROUND(H16+4.7,10)</f>
        <v>1750</v>
      </c>
      <c r="F16" s="1"/>
      <c r="G16" s="60">
        <f>J16*$G$3</f>
        <v>2495.6</v>
      </c>
      <c r="H16" s="60">
        <f>K16*$H$3</f>
        <v>1746.9199999999998</v>
      </c>
      <c r="I16" s="1"/>
      <c r="J16" s="60">
        <f>M16*$J$3</f>
        <v>2495.6</v>
      </c>
      <c r="K16" s="60">
        <f>M16*$K$3</f>
        <v>1746.9199999999998</v>
      </c>
      <c r="L16" s="33"/>
      <c r="M16" s="147">
        <v>1247.8</v>
      </c>
      <c r="N16" s="33"/>
      <c r="O16" s="234">
        <v>924.01</v>
      </c>
      <c r="P16" s="33"/>
      <c r="Q16" s="224">
        <v>736.82</v>
      </c>
      <c r="R16" s="33"/>
      <c r="S16" s="224">
        <v>736.82</v>
      </c>
      <c r="T16" s="33"/>
      <c r="U16" s="224">
        <v>736.82</v>
      </c>
      <c r="V16" s="33"/>
      <c r="W16" s="147">
        <v>651.54999999999995</v>
      </c>
      <c r="X16" s="33"/>
      <c r="Y16" s="147">
        <v>651.54999999999995</v>
      </c>
      <c r="Z16" s="33"/>
      <c r="AA16" s="147">
        <v>651.54999999999995</v>
      </c>
      <c r="AB16" s="33"/>
      <c r="AC16" s="147">
        <v>651.54999999999995</v>
      </c>
      <c r="AD16" s="33"/>
      <c r="AE16" s="137">
        <v>521.24</v>
      </c>
      <c r="AF16" s="33"/>
      <c r="AH16" s="5">
        <f t="shared" si="5"/>
        <v>1.3504182855163904</v>
      </c>
    </row>
    <row r="17" spans="1:34" ht="21.95" customHeight="1" x14ac:dyDescent="0.35">
      <c r="A17" s="5" t="s">
        <v>480</v>
      </c>
      <c r="B17" s="5">
        <v>1231</v>
      </c>
      <c r="C17" s="114" t="s">
        <v>478</v>
      </c>
      <c r="D17" s="325">
        <f t="shared" si="0"/>
        <v>3990</v>
      </c>
      <c r="E17" s="199">
        <f t="shared" si="0"/>
        <v>2790</v>
      </c>
      <c r="F17" s="1"/>
      <c r="G17" s="60">
        <f t="shared" si="1"/>
        <v>3980.34</v>
      </c>
      <c r="H17" s="60">
        <f t="shared" si="2"/>
        <v>2786.2379999999998</v>
      </c>
      <c r="I17" s="1"/>
      <c r="J17" s="60">
        <f t="shared" si="3"/>
        <v>3980.34</v>
      </c>
      <c r="K17" s="60">
        <f t="shared" si="4"/>
        <v>2786.2379999999998</v>
      </c>
      <c r="L17" s="33"/>
      <c r="M17" s="147">
        <v>1990.17</v>
      </c>
      <c r="N17" s="33"/>
      <c r="O17" s="234">
        <v>1468.94</v>
      </c>
      <c r="P17" s="33"/>
      <c r="Q17" s="224">
        <v>1194.53</v>
      </c>
      <c r="R17" s="33"/>
      <c r="S17" s="224">
        <v>1194.53</v>
      </c>
      <c r="T17" s="33"/>
      <c r="U17" s="224">
        <v>1194.53</v>
      </c>
      <c r="V17" s="33"/>
      <c r="W17" s="147">
        <v>1056.2874999999999</v>
      </c>
      <c r="X17" s="33"/>
      <c r="Y17" s="147">
        <v>1056.2874999999999</v>
      </c>
      <c r="Z17" s="33"/>
      <c r="AA17" s="147">
        <v>1056.2874999999999</v>
      </c>
      <c r="AB17" s="33"/>
      <c r="AC17" s="147">
        <v>1056.2874999999999</v>
      </c>
      <c r="AD17" s="33"/>
      <c r="AE17" s="137">
        <v>845.03</v>
      </c>
      <c r="AF17" s="33"/>
      <c r="AH17" s="5">
        <f>M17/O17</f>
        <v>1.3548340980571023</v>
      </c>
    </row>
    <row r="18" spans="1:34" ht="21.95" customHeight="1" x14ac:dyDescent="0.35">
      <c r="A18" s="5" t="s">
        <v>480</v>
      </c>
      <c r="B18" s="5">
        <v>1231</v>
      </c>
      <c r="C18" s="114" t="s">
        <v>479</v>
      </c>
      <c r="D18" s="325">
        <f t="shared" si="0"/>
        <v>1870</v>
      </c>
      <c r="E18" s="199">
        <f t="shared" si="0"/>
        <v>1310</v>
      </c>
      <c r="F18" s="1"/>
      <c r="G18" s="60">
        <f t="shared" si="1"/>
        <v>1863.82</v>
      </c>
      <c r="H18" s="60">
        <f t="shared" si="2"/>
        <v>1304.674</v>
      </c>
      <c r="I18" s="1"/>
      <c r="J18" s="60">
        <f t="shared" si="3"/>
        <v>1863.82</v>
      </c>
      <c r="K18" s="60">
        <f t="shared" si="4"/>
        <v>1304.674</v>
      </c>
      <c r="L18" s="33"/>
      <c r="M18" s="147">
        <v>931.91</v>
      </c>
      <c r="N18" s="33"/>
      <c r="O18" s="234">
        <v>687.08</v>
      </c>
      <c r="P18" s="33"/>
      <c r="Q18" s="224">
        <v>1194.53</v>
      </c>
      <c r="R18" s="33"/>
      <c r="S18" s="224">
        <v>1194.53</v>
      </c>
      <c r="T18" s="33"/>
      <c r="U18" s="224">
        <v>1194.53</v>
      </c>
      <c r="V18" s="33"/>
      <c r="W18" s="147">
        <v>1056.2874999999999</v>
      </c>
      <c r="X18" s="33"/>
      <c r="Y18" s="147">
        <v>1056.2874999999999</v>
      </c>
      <c r="Z18" s="33"/>
      <c r="AA18" s="147">
        <v>1056.2874999999999</v>
      </c>
      <c r="AB18" s="33"/>
      <c r="AC18" s="147">
        <v>1056.2874999999999</v>
      </c>
      <c r="AD18" s="33"/>
      <c r="AE18" s="137">
        <v>845.03</v>
      </c>
      <c r="AF18" s="33"/>
      <c r="AH18" s="5">
        <f t="shared" si="5"/>
        <v>1.3563340513477322</v>
      </c>
    </row>
    <row r="19" spans="1:34" ht="21.95" customHeight="1" x14ac:dyDescent="0.35">
      <c r="A19" s="5" t="s">
        <v>480</v>
      </c>
      <c r="B19" s="5">
        <v>1326</v>
      </c>
      <c r="C19" s="114" t="s">
        <v>481</v>
      </c>
      <c r="D19" s="325">
        <f>MROUND(G19+4.7,10)</f>
        <v>2690</v>
      </c>
      <c r="E19" s="199">
        <f>MROUND(H19+4.7,10)</f>
        <v>1880</v>
      </c>
      <c r="F19" s="1"/>
      <c r="G19" s="60">
        <f>J19*$G$3</f>
        <v>2682</v>
      </c>
      <c r="H19" s="60">
        <f>K19*$H$3</f>
        <v>1877.3999999999999</v>
      </c>
      <c r="I19" s="1"/>
      <c r="J19" s="60">
        <f>M19*$J$3</f>
        <v>2682</v>
      </c>
      <c r="K19" s="60">
        <f>M19*$K$3</f>
        <v>1877.3999999999999</v>
      </c>
      <c r="L19" s="33"/>
      <c r="M19" s="147">
        <v>1341</v>
      </c>
      <c r="N19" s="33"/>
      <c r="O19" s="234">
        <v>979.29</v>
      </c>
      <c r="P19" s="33"/>
      <c r="Q19" s="224">
        <v>7383.75</v>
      </c>
      <c r="R19" s="33"/>
      <c r="S19" s="224">
        <v>7383.75</v>
      </c>
      <c r="T19" s="33"/>
      <c r="U19" s="224">
        <v>7383.75</v>
      </c>
      <c r="V19" s="33"/>
      <c r="W19" s="147">
        <v>6153.125</v>
      </c>
      <c r="X19" s="33"/>
      <c r="Y19" s="147">
        <v>6153.125</v>
      </c>
      <c r="Z19" s="33"/>
      <c r="AA19" s="147">
        <v>6153.125</v>
      </c>
      <c r="AB19" s="33"/>
      <c r="AC19" s="147">
        <v>6153.125</v>
      </c>
      <c r="AD19" s="33"/>
      <c r="AE19" s="90">
        <v>4922.5</v>
      </c>
      <c r="AF19" s="33"/>
      <c r="AH19" s="5">
        <f t="shared" si="5"/>
        <v>1.369359433875563</v>
      </c>
    </row>
    <row r="20" spans="1:34" ht="21.95" customHeight="1" x14ac:dyDescent="0.35">
      <c r="A20" s="5" t="s">
        <v>480</v>
      </c>
      <c r="B20" s="5">
        <v>1326</v>
      </c>
      <c r="C20" s="114" t="s">
        <v>482</v>
      </c>
      <c r="D20" s="325">
        <f>MROUND(G20+4.7,10)</f>
        <v>20220</v>
      </c>
      <c r="E20" s="199">
        <f>MROUND(H20+4.7,10)</f>
        <v>14160</v>
      </c>
      <c r="F20" s="1"/>
      <c r="G20" s="60">
        <f>J20*$G$3</f>
        <v>20216</v>
      </c>
      <c r="H20" s="60">
        <f>K20*$H$3</f>
        <v>14151.199999999999</v>
      </c>
      <c r="I20" s="1"/>
      <c r="J20" s="60">
        <f>M20*$J$3</f>
        <v>20216</v>
      </c>
      <c r="K20" s="60">
        <f>M20*$K$3</f>
        <v>14151.199999999999</v>
      </c>
      <c r="L20" s="33"/>
      <c r="M20" s="147">
        <v>10108</v>
      </c>
      <c r="N20" s="33"/>
      <c r="O20" s="234">
        <v>6839.24</v>
      </c>
      <c r="P20" s="33"/>
      <c r="Q20" s="224">
        <v>7383.75</v>
      </c>
      <c r="R20" s="33"/>
      <c r="S20" s="224">
        <v>7383.75</v>
      </c>
      <c r="T20" s="33"/>
      <c r="U20" s="224">
        <v>7383.75</v>
      </c>
      <c r="V20" s="33"/>
      <c r="W20" s="147">
        <v>6153.125</v>
      </c>
      <c r="X20" s="33"/>
      <c r="Y20" s="147">
        <v>6153.125</v>
      </c>
      <c r="Z20" s="33"/>
      <c r="AA20" s="147">
        <v>6153.125</v>
      </c>
      <c r="AB20" s="33"/>
      <c r="AC20" s="147">
        <v>6153.125</v>
      </c>
      <c r="AD20" s="33"/>
      <c r="AE20" s="90">
        <v>4922.5</v>
      </c>
      <c r="AF20" s="33"/>
      <c r="AH20" s="5">
        <f t="shared" si="5"/>
        <v>1.4779419935548395</v>
      </c>
    </row>
    <row r="21" spans="1:34" ht="21.95" customHeight="1" x14ac:dyDescent="0.35">
      <c r="A21" s="5" t="s">
        <v>238</v>
      </c>
      <c r="B21" s="5">
        <v>1356</v>
      </c>
      <c r="C21" s="114" t="s">
        <v>164</v>
      </c>
      <c r="D21" s="325">
        <f t="shared" si="0"/>
        <v>2470</v>
      </c>
      <c r="E21" s="199">
        <f t="shared" si="0"/>
        <v>1730</v>
      </c>
      <c r="F21" s="1"/>
      <c r="G21" s="60">
        <f t="shared" si="1"/>
        <v>2460.86</v>
      </c>
      <c r="H21" s="60">
        <f t="shared" si="2"/>
        <v>1722.6020000000001</v>
      </c>
      <c r="I21" s="1"/>
      <c r="J21" s="60">
        <f t="shared" si="3"/>
        <v>2460.86</v>
      </c>
      <c r="K21" s="60">
        <f t="shared" si="4"/>
        <v>1722.6020000000001</v>
      </c>
      <c r="L21" s="33"/>
      <c r="M21" s="147">
        <v>1230.43</v>
      </c>
      <c r="N21" s="33"/>
      <c r="O21" s="234">
        <v>949.45</v>
      </c>
      <c r="P21" s="33"/>
      <c r="Q21" s="224">
        <v>751.2</v>
      </c>
      <c r="R21" s="33"/>
      <c r="S21" s="224">
        <v>751.2</v>
      </c>
      <c r="T21" s="33"/>
      <c r="U21" s="224">
        <v>751.2</v>
      </c>
      <c r="V21" s="33"/>
      <c r="W21" s="147">
        <v>652.5</v>
      </c>
      <c r="X21" s="33"/>
      <c r="Y21" s="147">
        <v>652.5</v>
      </c>
      <c r="Z21" s="33"/>
      <c r="AA21" s="147">
        <v>652.5</v>
      </c>
      <c r="AB21" s="33"/>
      <c r="AC21" s="147">
        <v>652.5</v>
      </c>
      <c r="AD21" s="33"/>
      <c r="AE21" s="137">
        <v>522</v>
      </c>
      <c r="AF21" s="33"/>
      <c r="AH21" s="5">
        <f t="shared" si="5"/>
        <v>1.2959397545947653</v>
      </c>
    </row>
    <row r="22" spans="1:34" ht="21.95" customHeight="1" x14ac:dyDescent="0.35">
      <c r="A22" s="5" t="s">
        <v>238</v>
      </c>
      <c r="B22" s="5">
        <v>1357</v>
      </c>
      <c r="C22" s="114" t="s">
        <v>165</v>
      </c>
      <c r="D22" s="325">
        <f t="shared" si="0"/>
        <v>4680</v>
      </c>
      <c r="E22" s="199">
        <f t="shared" si="0"/>
        <v>3280</v>
      </c>
      <c r="F22" s="1"/>
      <c r="G22" s="60">
        <f t="shared" si="1"/>
        <v>4673.6400000000003</v>
      </c>
      <c r="H22" s="60">
        <f t="shared" si="2"/>
        <v>3271.5480000000002</v>
      </c>
      <c r="I22" s="1"/>
      <c r="J22" s="60">
        <f t="shared" si="3"/>
        <v>4673.6400000000003</v>
      </c>
      <c r="K22" s="60">
        <f t="shared" si="4"/>
        <v>3271.5480000000002</v>
      </c>
      <c r="L22" s="33"/>
      <c r="M22" s="147">
        <v>2336.8200000000002</v>
      </c>
      <c r="N22" s="33"/>
      <c r="O22" s="234">
        <v>1806.42</v>
      </c>
      <c r="P22" s="33"/>
      <c r="Q22" s="224">
        <v>1427.99</v>
      </c>
      <c r="R22" s="33"/>
      <c r="S22" s="224">
        <v>1427.99</v>
      </c>
      <c r="T22" s="33"/>
      <c r="U22" s="224">
        <v>1427.99</v>
      </c>
      <c r="V22" s="33"/>
      <c r="W22" s="147">
        <v>1152.5</v>
      </c>
      <c r="X22" s="33"/>
      <c r="Y22" s="147">
        <v>1152.5</v>
      </c>
      <c r="Z22" s="33"/>
      <c r="AA22" s="147">
        <v>1152.5</v>
      </c>
      <c r="AB22" s="33"/>
      <c r="AC22" s="147">
        <v>1152.5</v>
      </c>
      <c r="AD22" s="33"/>
      <c r="AE22" s="137">
        <v>922</v>
      </c>
      <c r="AF22" s="33"/>
      <c r="AH22" s="5">
        <f t="shared" si="5"/>
        <v>1.2936194240542067</v>
      </c>
    </row>
    <row r="23" spans="1:34" ht="21.95" customHeight="1" x14ac:dyDescent="0.35">
      <c r="A23" s="5" t="s">
        <v>238</v>
      </c>
      <c r="B23" s="5">
        <v>1357</v>
      </c>
      <c r="C23" s="114" t="s">
        <v>354</v>
      </c>
      <c r="D23" s="325">
        <f t="shared" si="0"/>
        <v>2150</v>
      </c>
      <c r="E23" s="199">
        <f t="shared" si="0"/>
        <v>1500</v>
      </c>
      <c r="F23" s="1"/>
      <c r="G23" s="60">
        <f t="shared" si="1"/>
        <v>2142</v>
      </c>
      <c r="H23" s="60">
        <f t="shared" si="2"/>
        <v>1499.3999999999999</v>
      </c>
      <c r="I23" s="1"/>
      <c r="J23" s="60">
        <f t="shared" si="3"/>
        <v>2142</v>
      </c>
      <c r="K23" s="60">
        <f t="shared" si="4"/>
        <v>1499.3999999999999</v>
      </c>
      <c r="L23" s="33"/>
      <c r="M23" s="147">
        <v>1071</v>
      </c>
      <c r="N23" s="33"/>
      <c r="O23" s="224">
        <v>826.32</v>
      </c>
      <c r="P23" s="33"/>
      <c r="Q23" s="224">
        <v>826.32</v>
      </c>
      <c r="R23" s="33"/>
      <c r="S23" s="224">
        <v>826.32</v>
      </c>
      <c r="T23" s="33"/>
      <c r="U23" s="224">
        <v>826.32</v>
      </c>
      <c r="V23" s="33"/>
      <c r="W23" s="147">
        <v>688.6</v>
      </c>
      <c r="X23" s="33"/>
      <c r="Y23" s="165">
        <v>688.6</v>
      </c>
      <c r="Z23" s="33"/>
      <c r="AA23" s="165">
        <v>688.6</v>
      </c>
      <c r="AB23" s="33"/>
      <c r="AC23" s="147"/>
      <c r="AD23" s="33"/>
      <c r="AE23" s="137"/>
      <c r="AF23" s="33"/>
      <c r="AH23" s="5">
        <f t="shared" si="5"/>
        <v>1.2961080453093232</v>
      </c>
    </row>
    <row r="24" spans="1:34" ht="21.95" customHeight="1" x14ac:dyDescent="0.35">
      <c r="A24" s="5" t="s">
        <v>404</v>
      </c>
      <c r="B24" s="5">
        <v>1357</v>
      </c>
      <c r="C24" s="114" t="s">
        <v>483</v>
      </c>
      <c r="D24" s="325">
        <f t="shared" si="0"/>
        <v>1980</v>
      </c>
      <c r="E24" s="199">
        <f t="shared" si="0"/>
        <v>1380</v>
      </c>
      <c r="F24" s="1"/>
      <c r="G24" s="60">
        <f t="shared" si="1"/>
        <v>1970.68</v>
      </c>
      <c r="H24" s="60">
        <f t="shared" si="2"/>
        <v>1379.4759999999999</v>
      </c>
      <c r="I24" s="1"/>
      <c r="J24" s="60">
        <f t="shared" si="3"/>
        <v>1970.68</v>
      </c>
      <c r="K24" s="60">
        <f t="shared" si="4"/>
        <v>1379.4759999999999</v>
      </c>
      <c r="L24" s="33"/>
      <c r="M24" s="147">
        <v>985.34</v>
      </c>
      <c r="N24" s="33"/>
      <c r="O24" s="234">
        <v>675.65</v>
      </c>
      <c r="P24" s="33"/>
      <c r="Q24" s="224">
        <v>408</v>
      </c>
      <c r="R24" s="33"/>
      <c r="S24" s="224">
        <v>408</v>
      </c>
      <c r="T24" s="33"/>
      <c r="U24" s="224">
        <v>408</v>
      </c>
      <c r="V24" s="33"/>
      <c r="W24" s="147">
        <v>374</v>
      </c>
      <c r="X24" s="33"/>
      <c r="Y24" s="165">
        <v>374</v>
      </c>
      <c r="Z24" s="33"/>
      <c r="AA24" s="165">
        <v>374</v>
      </c>
      <c r="AB24" s="33"/>
      <c r="AC24" s="147"/>
      <c r="AD24" s="33"/>
      <c r="AE24" s="137"/>
      <c r="AF24" s="33"/>
      <c r="AH24" s="5">
        <f t="shared" si="5"/>
        <v>1.4583586176274699</v>
      </c>
    </row>
    <row r="25" spans="1:34" ht="21.95" customHeight="1" x14ac:dyDescent="0.35">
      <c r="A25" s="5" t="s">
        <v>404</v>
      </c>
      <c r="B25" s="5">
        <v>1357</v>
      </c>
      <c r="C25" s="114" t="s">
        <v>484</v>
      </c>
      <c r="D25" s="325">
        <f t="shared" si="0"/>
        <v>2690</v>
      </c>
      <c r="E25" s="199">
        <f t="shared" si="0"/>
        <v>1880</v>
      </c>
      <c r="F25" s="1"/>
      <c r="G25" s="60">
        <f t="shared" si="1"/>
        <v>2680.94</v>
      </c>
      <c r="H25" s="60">
        <f t="shared" si="2"/>
        <v>1876.6579999999999</v>
      </c>
      <c r="I25" s="1"/>
      <c r="J25" s="60">
        <f t="shared" si="3"/>
        <v>2680.94</v>
      </c>
      <c r="K25" s="60">
        <f t="shared" si="4"/>
        <v>1876.6579999999999</v>
      </c>
      <c r="L25" s="33"/>
      <c r="M25" s="147">
        <v>1340.47</v>
      </c>
      <c r="N25" s="33"/>
      <c r="O25" s="234">
        <v>698.82</v>
      </c>
      <c r="P25" s="33"/>
      <c r="Q25" s="224">
        <v>422</v>
      </c>
      <c r="R25" s="33"/>
      <c r="S25" s="224">
        <v>422</v>
      </c>
      <c r="T25" s="33"/>
      <c r="U25" s="224">
        <v>422</v>
      </c>
      <c r="V25" s="33"/>
      <c r="W25" s="147">
        <v>387.2</v>
      </c>
      <c r="X25" s="33"/>
      <c r="Y25" s="165">
        <v>387.2</v>
      </c>
      <c r="Z25" s="33"/>
      <c r="AA25" s="165">
        <v>387.2</v>
      </c>
      <c r="AB25" s="33"/>
      <c r="AC25" s="147"/>
      <c r="AD25" s="33"/>
      <c r="AE25" s="137"/>
      <c r="AF25" s="33"/>
      <c r="AH25" s="5">
        <f t="shared" si="5"/>
        <v>1.9181906642626141</v>
      </c>
    </row>
    <row r="26" spans="1:34" ht="21.95" customHeight="1" x14ac:dyDescent="0.35">
      <c r="A26" s="5" t="s">
        <v>238</v>
      </c>
      <c r="B26" s="5">
        <v>1371</v>
      </c>
      <c r="C26" s="114" t="s">
        <v>403</v>
      </c>
      <c r="D26" s="325">
        <f t="shared" si="0"/>
        <v>2160</v>
      </c>
      <c r="E26" s="199">
        <f t="shared" si="0"/>
        <v>1510</v>
      </c>
      <c r="F26" s="1"/>
      <c r="G26" s="60">
        <f t="shared" si="1"/>
        <v>2150.7600000000002</v>
      </c>
      <c r="H26" s="60">
        <f t="shared" si="2"/>
        <v>1505.5320000000002</v>
      </c>
      <c r="I26" s="1"/>
      <c r="J26" s="60">
        <f t="shared" si="3"/>
        <v>2150.7600000000002</v>
      </c>
      <c r="K26" s="60">
        <f t="shared" si="4"/>
        <v>1505.5320000000002</v>
      </c>
      <c r="L26" s="33"/>
      <c r="M26" s="147">
        <v>1075.3800000000001</v>
      </c>
      <c r="N26" s="33"/>
      <c r="O26" s="234">
        <v>722.4</v>
      </c>
      <c r="P26" s="33"/>
      <c r="Q26" s="224">
        <v>656.4</v>
      </c>
      <c r="R26" s="33"/>
      <c r="S26" s="224">
        <v>656.4</v>
      </c>
      <c r="T26" s="33"/>
      <c r="U26" s="224">
        <v>656.4</v>
      </c>
      <c r="V26" s="33"/>
      <c r="W26" s="147">
        <v>570</v>
      </c>
      <c r="X26" s="33"/>
      <c r="Y26" s="147">
        <v>570</v>
      </c>
      <c r="Z26" s="33"/>
      <c r="AA26" s="147">
        <v>570</v>
      </c>
      <c r="AB26" s="33"/>
      <c r="AC26" s="147">
        <v>570</v>
      </c>
      <c r="AD26" s="33"/>
      <c r="AE26" s="137">
        <v>456</v>
      </c>
      <c r="AF26" s="33"/>
      <c r="AH26" s="5">
        <f t="shared" si="5"/>
        <v>1.488621262458472</v>
      </c>
    </row>
    <row r="27" spans="1:34" ht="21.95" customHeight="1" x14ac:dyDescent="0.35">
      <c r="A27" s="5" t="s">
        <v>200</v>
      </c>
      <c r="C27" s="114" t="s">
        <v>149</v>
      </c>
      <c r="D27" s="325">
        <f>MROUND(G27+4.7,10)</f>
        <v>3400</v>
      </c>
      <c r="E27" s="199">
        <f>MROUND(H27+4.7,10)</f>
        <v>2380</v>
      </c>
      <c r="F27" s="1"/>
      <c r="G27" s="60">
        <f t="shared" si="1"/>
        <v>3400</v>
      </c>
      <c r="H27" s="60">
        <f t="shared" si="2"/>
        <v>2380</v>
      </c>
      <c r="I27" s="1"/>
      <c r="J27" s="60">
        <f t="shared" si="3"/>
        <v>3400</v>
      </c>
      <c r="K27" s="60">
        <f t="shared" si="4"/>
        <v>2380</v>
      </c>
      <c r="L27" s="33"/>
      <c r="M27" s="278">
        <v>1700</v>
      </c>
      <c r="N27" s="33"/>
      <c r="O27" s="260">
        <v>1700</v>
      </c>
      <c r="P27" s="259">
        <v>131223</v>
      </c>
      <c r="Q27" s="234">
        <v>1200</v>
      </c>
      <c r="R27" s="33">
        <v>41223</v>
      </c>
      <c r="S27" s="228">
        <v>900</v>
      </c>
      <c r="T27" s="33"/>
      <c r="U27" s="224">
        <v>900</v>
      </c>
      <c r="V27" s="33"/>
      <c r="W27" s="197">
        <v>900</v>
      </c>
      <c r="X27" s="33"/>
      <c r="Y27" s="147">
        <v>750</v>
      </c>
      <c r="Z27" s="33"/>
      <c r="AA27" s="147">
        <v>750</v>
      </c>
      <c r="AB27" s="33"/>
      <c r="AC27" s="147">
        <v>750</v>
      </c>
      <c r="AD27" s="33"/>
      <c r="AE27" s="137">
        <v>600</v>
      </c>
      <c r="AF27" s="33"/>
      <c r="AH27" s="5">
        <f>M27/O27</f>
        <v>1</v>
      </c>
    </row>
    <row r="28" spans="1:34" ht="21.95" customHeight="1" x14ac:dyDescent="0.35">
      <c r="A28" s="5" t="s">
        <v>200</v>
      </c>
      <c r="C28" s="114" t="s">
        <v>162</v>
      </c>
      <c r="D28" s="325">
        <f t="shared" si="0"/>
        <v>3200</v>
      </c>
      <c r="E28" s="199">
        <f t="shared" si="0"/>
        <v>2240</v>
      </c>
      <c r="F28" s="1"/>
      <c r="G28" s="60">
        <f t="shared" si="1"/>
        <v>3200</v>
      </c>
      <c r="H28" s="60">
        <f t="shared" si="2"/>
        <v>2240</v>
      </c>
      <c r="I28" s="1"/>
      <c r="J28" s="60">
        <f t="shared" si="3"/>
        <v>3200</v>
      </c>
      <c r="K28" s="60">
        <f t="shared" si="4"/>
        <v>2240</v>
      </c>
      <c r="L28" s="33"/>
      <c r="M28" s="278">
        <v>1600</v>
      </c>
      <c r="N28" s="33"/>
      <c r="O28" s="260">
        <v>1600</v>
      </c>
      <c r="P28" s="259">
        <v>131223</v>
      </c>
      <c r="Q28" s="234">
        <v>1000</v>
      </c>
      <c r="R28" s="33">
        <v>41223</v>
      </c>
      <c r="S28" s="228">
        <v>900</v>
      </c>
      <c r="T28" s="33"/>
      <c r="U28" s="224">
        <v>800</v>
      </c>
      <c r="V28" s="33"/>
      <c r="W28" s="197">
        <v>800</v>
      </c>
      <c r="X28" s="33"/>
      <c r="Y28" s="147">
        <v>725</v>
      </c>
      <c r="Z28" s="33"/>
      <c r="AA28" s="147">
        <v>725</v>
      </c>
      <c r="AB28" s="33"/>
      <c r="AC28" s="147">
        <v>725</v>
      </c>
      <c r="AD28" s="33"/>
      <c r="AE28" s="137">
        <v>580</v>
      </c>
      <c r="AF28" s="33"/>
      <c r="AH28" s="5">
        <f t="shared" si="5"/>
        <v>1</v>
      </c>
    </row>
    <row r="29" spans="1:34" ht="21.95" customHeight="1" x14ac:dyDescent="0.35">
      <c r="A29" s="5" t="s">
        <v>237</v>
      </c>
      <c r="B29" s="5">
        <v>2397</v>
      </c>
      <c r="C29" s="114" t="s">
        <v>207</v>
      </c>
      <c r="D29" s="325">
        <f t="shared" si="0"/>
        <v>32230</v>
      </c>
      <c r="E29" s="199">
        <f t="shared" si="0"/>
        <v>22560</v>
      </c>
      <c r="F29" s="1"/>
      <c r="G29" s="60">
        <f t="shared" si="1"/>
        <v>32223.74</v>
      </c>
      <c r="H29" s="60">
        <f t="shared" si="2"/>
        <v>22556.617999999999</v>
      </c>
      <c r="I29" s="1"/>
      <c r="J29" s="60">
        <f t="shared" si="3"/>
        <v>32223.74</v>
      </c>
      <c r="K29" s="60">
        <f t="shared" si="4"/>
        <v>22556.617999999999</v>
      </c>
      <c r="L29" s="33"/>
      <c r="M29" s="278">
        <v>16111.87</v>
      </c>
      <c r="N29" s="33"/>
      <c r="O29" s="261">
        <v>10741.24</v>
      </c>
      <c r="P29" s="33"/>
      <c r="Q29" s="224">
        <v>7472.17</v>
      </c>
      <c r="R29" s="33"/>
      <c r="S29" s="224">
        <v>7472.17</v>
      </c>
      <c r="T29" s="33"/>
      <c r="U29" s="224">
        <v>7472.17</v>
      </c>
      <c r="V29" s="33"/>
      <c r="W29" s="147">
        <v>5650.0250000000005</v>
      </c>
      <c r="X29" s="33"/>
      <c r="Y29" s="147">
        <v>5650.0250000000005</v>
      </c>
      <c r="Z29" s="33"/>
      <c r="AA29" s="147">
        <v>5650.0250000000005</v>
      </c>
      <c r="AB29" s="33"/>
      <c r="AC29" s="147">
        <v>5650.0250000000005</v>
      </c>
      <c r="AD29" s="33"/>
      <c r="AE29" s="137">
        <v>4520.0200000000004</v>
      </c>
      <c r="AF29" s="33"/>
      <c r="AH29" s="5">
        <f t="shared" si="5"/>
        <v>1.5000009309912079</v>
      </c>
    </row>
    <row r="30" spans="1:34" ht="21.95" customHeight="1" x14ac:dyDescent="0.35">
      <c r="A30" s="5" t="s">
        <v>237</v>
      </c>
      <c r="C30" s="114" t="s">
        <v>501</v>
      </c>
      <c r="D30" s="325">
        <f>MROUND(G30+4.7,10)</f>
        <v>10720</v>
      </c>
      <c r="E30" s="199">
        <f>MROUND(H30+4.7,10)</f>
        <v>7510</v>
      </c>
      <c r="F30" s="1"/>
      <c r="G30" s="60">
        <f>J30*$G$3</f>
        <v>10720</v>
      </c>
      <c r="H30" s="60">
        <f>K30*$H$3</f>
        <v>7503.9999999999991</v>
      </c>
      <c r="I30" s="1"/>
      <c r="J30" s="60">
        <f>M30*$J$3</f>
        <v>10720</v>
      </c>
      <c r="K30" s="60">
        <f>M30*$K$3</f>
        <v>7503.9999999999991</v>
      </c>
      <c r="L30" s="33"/>
      <c r="M30" s="278">
        <v>5360</v>
      </c>
      <c r="N30" s="33"/>
      <c r="O30" s="261">
        <v>10741.24</v>
      </c>
      <c r="P30" s="33"/>
      <c r="Q30" s="224">
        <v>7472.17</v>
      </c>
      <c r="R30" s="33"/>
      <c r="S30" s="224">
        <v>7472.17</v>
      </c>
      <c r="T30" s="33"/>
      <c r="U30" s="224">
        <v>7472.17</v>
      </c>
      <c r="V30" s="33"/>
      <c r="W30" s="147">
        <v>5650.0250000000005</v>
      </c>
      <c r="X30" s="33"/>
      <c r="Y30" s="147">
        <v>5650.0250000000005</v>
      </c>
      <c r="Z30" s="33"/>
      <c r="AA30" s="147">
        <v>5650.0250000000005</v>
      </c>
      <c r="AB30" s="33"/>
      <c r="AC30" s="147">
        <v>5650.0250000000005</v>
      </c>
      <c r="AD30" s="33"/>
      <c r="AE30" s="137">
        <v>4520.0200000000004</v>
      </c>
      <c r="AF30" s="33"/>
      <c r="AH30" s="5">
        <f t="shared" si="5"/>
        <v>0.49901128733740241</v>
      </c>
    </row>
    <row r="31" spans="1:34" ht="21.95" customHeight="1" x14ac:dyDescent="0.35">
      <c r="C31" s="114" t="s">
        <v>346</v>
      </c>
      <c r="D31" s="325">
        <f t="shared" ref="D31:E33" si="6">MROUND(G31+4.7,10)</f>
        <v>3000</v>
      </c>
      <c r="E31" s="199">
        <f t="shared" si="6"/>
        <v>2100</v>
      </c>
      <c r="F31" s="1" t="s">
        <v>349</v>
      </c>
      <c r="G31" s="60">
        <f t="shared" si="1"/>
        <v>3000</v>
      </c>
      <c r="H31" s="60">
        <f t="shared" si="2"/>
        <v>2100</v>
      </c>
      <c r="I31" s="1"/>
      <c r="J31" s="60">
        <f t="shared" si="3"/>
        <v>3000</v>
      </c>
      <c r="K31" s="60">
        <f t="shared" si="4"/>
        <v>2100</v>
      </c>
      <c r="L31" s="33"/>
      <c r="M31" s="278">
        <v>1500</v>
      </c>
      <c r="N31" s="33"/>
      <c r="O31" s="260">
        <v>1195.5999999999999</v>
      </c>
      <c r="P31" s="33"/>
      <c r="Q31" s="147"/>
      <c r="R31" s="33"/>
      <c r="S31" s="147"/>
      <c r="T31" s="33"/>
      <c r="U31" s="147"/>
      <c r="V31" s="33"/>
      <c r="W31" s="147"/>
      <c r="X31" s="33"/>
      <c r="Y31" s="189"/>
      <c r="Z31" s="33"/>
      <c r="AA31" s="147"/>
      <c r="AB31" s="33"/>
      <c r="AC31" s="147"/>
      <c r="AD31" s="33"/>
      <c r="AE31" s="90"/>
      <c r="AF31" s="33"/>
      <c r="AH31" s="5">
        <f t="shared" si="5"/>
        <v>1.2546002007360322</v>
      </c>
    </row>
    <row r="32" spans="1:34" ht="21.95" customHeight="1" x14ac:dyDescent="0.35">
      <c r="C32" s="114" t="s">
        <v>347</v>
      </c>
      <c r="D32" s="325">
        <f t="shared" si="6"/>
        <v>3000</v>
      </c>
      <c r="E32" s="199">
        <f t="shared" si="6"/>
        <v>2100</v>
      </c>
      <c r="F32" s="1" t="s">
        <v>349</v>
      </c>
      <c r="G32" s="60">
        <f t="shared" si="1"/>
        <v>2998.5647999999997</v>
      </c>
      <c r="H32" s="60">
        <f t="shared" si="2"/>
        <v>2098.9953599999994</v>
      </c>
      <c r="I32" s="1"/>
      <c r="J32" s="60">
        <f t="shared" si="3"/>
        <v>2998.5647999999997</v>
      </c>
      <c r="K32" s="60">
        <f t="shared" si="4"/>
        <v>2098.9953599999994</v>
      </c>
      <c r="L32" s="33"/>
      <c r="M32" s="278">
        <f>O32*1.254</f>
        <v>1499.2823999999998</v>
      </c>
      <c r="N32" s="33"/>
      <c r="O32" s="260">
        <v>1195.5999999999999</v>
      </c>
      <c r="P32" s="33"/>
      <c r="Q32" s="147"/>
      <c r="R32" s="33"/>
      <c r="S32" s="147"/>
      <c r="T32" s="33"/>
      <c r="U32" s="147"/>
      <c r="V32" s="33"/>
      <c r="W32" s="147"/>
      <c r="X32" s="33"/>
      <c r="Y32" s="189"/>
      <c r="Z32" s="33"/>
      <c r="AA32" s="147"/>
      <c r="AB32" s="33"/>
      <c r="AC32" s="147"/>
      <c r="AD32" s="33"/>
      <c r="AE32" s="90"/>
      <c r="AF32" s="33"/>
      <c r="AH32" s="5">
        <f t="shared" si="5"/>
        <v>1.254</v>
      </c>
    </row>
    <row r="33" spans="1:44" ht="21.95" customHeight="1" x14ac:dyDescent="0.35">
      <c r="C33" s="114" t="s">
        <v>348</v>
      </c>
      <c r="D33" s="325">
        <f t="shared" si="6"/>
        <v>3000</v>
      </c>
      <c r="E33" s="199">
        <f t="shared" si="6"/>
        <v>2100</v>
      </c>
      <c r="F33" s="1" t="s">
        <v>349</v>
      </c>
      <c r="G33" s="60">
        <f t="shared" si="1"/>
        <v>2998.5647999999997</v>
      </c>
      <c r="H33" s="60">
        <f t="shared" si="2"/>
        <v>2098.9953599999994</v>
      </c>
      <c r="I33" s="1"/>
      <c r="J33" s="60">
        <f t="shared" si="3"/>
        <v>2998.5647999999997</v>
      </c>
      <c r="K33" s="60">
        <f t="shared" si="4"/>
        <v>2098.9953599999994</v>
      </c>
      <c r="L33" s="33"/>
      <c r="M33" s="278">
        <f>O33*1.254</f>
        <v>1499.2823999999998</v>
      </c>
      <c r="N33" s="33"/>
      <c r="O33" s="260">
        <v>1195.5999999999999</v>
      </c>
      <c r="P33" s="33"/>
      <c r="Q33" s="147"/>
      <c r="R33" s="33"/>
      <c r="S33" s="147"/>
      <c r="T33" s="33"/>
      <c r="U33" s="147"/>
      <c r="V33" s="33"/>
      <c r="W33" s="147"/>
      <c r="X33" s="33"/>
      <c r="Y33" s="189"/>
      <c r="Z33" s="33"/>
      <c r="AA33" s="147"/>
      <c r="AB33" s="33"/>
      <c r="AC33" s="147"/>
      <c r="AD33" s="33"/>
      <c r="AE33" s="90"/>
      <c r="AF33" s="33"/>
      <c r="AH33" s="5">
        <f t="shared" si="5"/>
        <v>1.254</v>
      </c>
    </row>
    <row r="34" spans="1:44" ht="21.95" customHeight="1" x14ac:dyDescent="0.35">
      <c r="A34" s="5" t="s">
        <v>241</v>
      </c>
      <c r="B34" s="5">
        <v>4775</v>
      </c>
      <c r="C34" s="297" t="s">
        <v>485</v>
      </c>
      <c r="D34" s="325">
        <f t="shared" ref="D34:E37" si="7">MROUND(G34+4.7,10)</f>
        <v>5360</v>
      </c>
      <c r="E34" s="199">
        <f t="shared" si="7"/>
        <v>3750</v>
      </c>
      <c r="F34" s="1"/>
      <c r="G34" s="60">
        <f>J34*$G$3</f>
        <v>5353.88</v>
      </c>
      <c r="H34" s="60">
        <f>K34*$H$3</f>
        <v>3747.7159999999999</v>
      </c>
      <c r="I34" s="1"/>
      <c r="J34" s="60">
        <f>M34*$J$3</f>
        <v>5353.88</v>
      </c>
      <c r="K34" s="60">
        <f>M34*$K$3</f>
        <v>3747.7159999999999</v>
      </c>
      <c r="L34" s="33"/>
      <c r="M34" s="147">
        <v>2676.94</v>
      </c>
      <c r="N34" s="33"/>
      <c r="O34" s="234">
        <v>1518.75</v>
      </c>
      <c r="P34" s="33"/>
      <c r="Q34" s="224">
        <v>1083.7</v>
      </c>
      <c r="R34" s="33"/>
      <c r="S34" s="224">
        <v>1083.7</v>
      </c>
      <c r="T34" s="33"/>
      <c r="U34" s="224">
        <v>1083.7</v>
      </c>
      <c r="V34" s="33"/>
      <c r="W34" s="147">
        <v>903.1</v>
      </c>
      <c r="X34" s="33"/>
      <c r="Y34" s="165">
        <v>903.1</v>
      </c>
      <c r="Z34" s="33"/>
      <c r="AA34" s="165">
        <v>903.1</v>
      </c>
      <c r="AB34" s="33"/>
      <c r="AC34" s="147"/>
      <c r="AD34" s="33"/>
      <c r="AE34" s="137"/>
      <c r="AF34" s="33"/>
      <c r="AH34" s="5">
        <f>M34/O34</f>
        <v>1.7625942386831277</v>
      </c>
    </row>
    <row r="35" spans="1:44" ht="21.95" customHeight="1" x14ac:dyDescent="0.35">
      <c r="A35" s="5" t="s">
        <v>241</v>
      </c>
      <c r="B35" s="5">
        <v>4775</v>
      </c>
      <c r="C35" s="297" t="s">
        <v>503</v>
      </c>
      <c r="D35" s="325">
        <f t="shared" si="7"/>
        <v>4100</v>
      </c>
      <c r="E35" s="199">
        <f t="shared" si="7"/>
        <v>2870</v>
      </c>
      <c r="F35" s="1"/>
      <c r="G35" s="60">
        <f>J35*$G$3</f>
        <v>4095</v>
      </c>
      <c r="H35" s="60">
        <f>K35*$H$3</f>
        <v>2866.5</v>
      </c>
      <c r="I35" s="1"/>
      <c r="J35" s="60">
        <f>M35*$J$3</f>
        <v>4095</v>
      </c>
      <c r="K35" s="60">
        <f>M35*$K$3</f>
        <v>2866.5</v>
      </c>
      <c r="L35" s="33"/>
      <c r="M35" s="147">
        <v>2047.5</v>
      </c>
      <c r="N35" s="33"/>
      <c r="O35" s="234"/>
      <c r="P35" s="33"/>
      <c r="Q35" s="224"/>
      <c r="R35" s="33"/>
      <c r="S35" s="224"/>
      <c r="T35" s="33"/>
      <c r="U35" s="224"/>
      <c r="V35" s="33"/>
      <c r="W35" s="147"/>
      <c r="X35" s="33"/>
      <c r="Y35" s="165">
        <v>903.1</v>
      </c>
      <c r="Z35" s="33"/>
      <c r="AA35" s="165">
        <v>903.1</v>
      </c>
      <c r="AB35" s="33"/>
      <c r="AC35" s="147"/>
      <c r="AD35" s="33"/>
      <c r="AE35" s="137"/>
      <c r="AF35" s="33"/>
      <c r="AH35" s="5" t="e">
        <f>M35/O35</f>
        <v>#DIV/0!</v>
      </c>
    </row>
    <row r="36" spans="1:44" ht="21.95" customHeight="1" x14ac:dyDescent="0.35">
      <c r="A36" s="5" t="s">
        <v>241</v>
      </c>
      <c r="B36" s="5">
        <v>4775</v>
      </c>
      <c r="C36" s="114" t="s">
        <v>485</v>
      </c>
      <c r="D36" s="325">
        <f t="shared" si="7"/>
        <v>5360</v>
      </c>
      <c r="E36" s="199">
        <f t="shared" si="7"/>
        <v>3750</v>
      </c>
      <c r="F36" s="1"/>
      <c r="G36" s="60">
        <f t="shared" si="1"/>
        <v>5353.88</v>
      </c>
      <c r="H36" s="60">
        <f t="shared" si="2"/>
        <v>3747.7159999999999</v>
      </c>
      <c r="I36" s="1"/>
      <c r="J36" s="60">
        <f t="shared" si="3"/>
        <v>5353.88</v>
      </c>
      <c r="K36" s="60">
        <f t="shared" si="4"/>
        <v>3747.7159999999999</v>
      </c>
      <c r="L36" s="33"/>
      <c r="M36" s="147">
        <v>2676.94</v>
      </c>
      <c r="N36" s="33"/>
      <c r="O36" s="234">
        <v>1518.75</v>
      </c>
      <c r="P36" s="33"/>
      <c r="Q36" s="224">
        <v>1083.7</v>
      </c>
      <c r="R36" s="33"/>
      <c r="S36" s="224">
        <v>1083.7</v>
      </c>
      <c r="T36" s="33"/>
      <c r="U36" s="224">
        <v>1083.7</v>
      </c>
      <c r="V36" s="33"/>
      <c r="W36" s="147">
        <v>903.1</v>
      </c>
      <c r="X36" s="33"/>
      <c r="Y36" s="165">
        <v>903.1</v>
      </c>
      <c r="Z36" s="33"/>
      <c r="AA36" s="165">
        <v>903.1</v>
      </c>
      <c r="AB36" s="33"/>
      <c r="AC36" s="147"/>
      <c r="AD36" s="33"/>
      <c r="AE36" s="137"/>
      <c r="AF36" s="33"/>
      <c r="AH36" s="5">
        <f t="shared" si="5"/>
        <v>1.7625942386831277</v>
      </c>
    </row>
    <row r="37" spans="1:44" ht="21.95" customHeight="1" x14ac:dyDescent="0.35">
      <c r="A37" s="5" t="s">
        <v>241</v>
      </c>
      <c r="B37" s="5">
        <v>4775</v>
      </c>
      <c r="C37" s="114" t="s">
        <v>503</v>
      </c>
      <c r="D37" s="325">
        <f t="shared" si="7"/>
        <v>4100</v>
      </c>
      <c r="E37" s="199">
        <f t="shared" si="7"/>
        <v>2870</v>
      </c>
      <c r="F37" s="1"/>
      <c r="G37" s="60">
        <f>J37*$G$3</f>
        <v>4095</v>
      </c>
      <c r="H37" s="60">
        <f>K37*$H$3</f>
        <v>2866.5</v>
      </c>
      <c r="I37" s="1"/>
      <c r="J37" s="60">
        <f>M37*$J$3</f>
        <v>4095</v>
      </c>
      <c r="K37" s="60">
        <f>M37*$K$3</f>
        <v>2866.5</v>
      </c>
      <c r="L37" s="33"/>
      <c r="M37" s="147">
        <v>2047.5</v>
      </c>
      <c r="N37" s="33"/>
      <c r="O37" s="234"/>
      <c r="P37" s="33"/>
      <c r="Q37" s="224"/>
      <c r="R37" s="33"/>
      <c r="S37" s="224"/>
      <c r="T37" s="33"/>
      <c r="U37" s="224"/>
      <c r="V37" s="33"/>
      <c r="W37" s="147"/>
      <c r="X37" s="33"/>
      <c r="Y37" s="165">
        <v>903.1</v>
      </c>
      <c r="Z37" s="33"/>
      <c r="AA37" s="165">
        <v>903.1</v>
      </c>
      <c r="AB37" s="33"/>
      <c r="AC37" s="147"/>
      <c r="AD37" s="33"/>
      <c r="AE37" s="137"/>
      <c r="AF37" s="33"/>
      <c r="AH37" s="5" t="e">
        <f t="shared" si="5"/>
        <v>#DIV/0!</v>
      </c>
    </row>
    <row r="38" spans="1:44" ht="21.95" customHeight="1" x14ac:dyDescent="0.35">
      <c r="A38" s="5" t="s">
        <v>241</v>
      </c>
      <c r="B38" s="5" t="s">
        <v>202</v>
      </c>
      <c r="C38" s="114" t="s">
        <v>326</v>
      </c>
      <c r="D38" s="325"/>
      <c r="E38" s="199"/>
      <c r="F38" s="1"/>
      <c r="G38" s="60">
        <f t="shared" si="1"/>
        <v>3348</v>
      </c>
      <c r="H38" s="60">
        <f t="shared" si="2"/>
        <v>2343.6</v>
      </c>
      <c r="I38" s="1"/>
      <c r="J38" s="60">
        <f t="shared" si="3"/>
        <v>3348</v>
      </c>
      <c r="K38" s="60">
        <f t="shared" si="4"/>
        <v>2343.6</v>
      </c>
      <c r="L38" s="33"/>
      <c r="M38" s="147">
        <v>1674</v>
      </c>
      <c r="N38" s="33"/>
      <c r="O38" s="234">
        <v>987.5</v>
      </c>
      <c r="P38" s="33"/>
      <c r="Q38" s="224">
        <v>650</v>
      </c>
      <c r="R38" s="33"/>
      <c r="S38" s="224">
        <v>650</v>
      </c>
      <c r="T38" s="33"/>
      <c r="U38" s="224">
        <v>650</v>
      </c>
      <c r="V38" s="33"/>
      <c r="W38" s="147">
        <v>612.5</v>
      </c>
      <c r="X38" s="33"/>
      <c r="Y38" s="147">
        <v>612.5</v>
      </c>
      <c r="Z38" s="33"/>
      <c r="AA38" s="147">
        <v>612.5</v>
      </c>
      <c r="AB38" s="33"/>
      <c r="AC38" s="147">
        <v>612.5</v>
      </c>
      <c r="AD38" s="33"/>
      <c r="AE38" s="137">
        <v>490</v>
      </c>
      <c r="AF38" s="33"/>
      <c r="AH38" s="5">
        <f t="shared" si="5"/>
        <v>1.6951898734177215</v>
      </c>
    </row>
    <row r="39" spans="1:44" ht="21.95" customHeight="1" x14ac:dyDescent="0.35">
      <c r="A39" s="5" t="s">
        <v>242</v>
      </c>
      <c r="B39" s="5">
        <v>3265</v>
      </c>
      <c r="C39" s="114" t="s">
        <v>205</v>
      </c>
      <c r="D39" s="325">
        <f t="shared" ref="D39:E41" si="8">MROUND(G39+4.7,10)</f>
        <v>2920</v>
      </c>
      <c r="E39" s="199">
        <f t="shared" si="8"/>
        <v>2040</v>
      </c>
      <c r="F39" s="1"/>
      <c r="G39" s="60">
        <f>J39*$G$3</f>
        <v>2911.02</v>
      </c>
      <c r="H39" s="60">
        <f>K39*$H$3</f>
        <v>2037.7139999999999</v>
      </c>
      <c r="I39" s="1"/>
      <c r="J39" s="60">
        <f>M39*$J$3</f>
        <v>2911.02</v>
      </c>
      <c r="K39" s="60">
        <f>M39*$K$3</f>
        <v>2037.7139999999999</v>
      </c>
      <c r="L39" s="33"/>
      <c r="M39" s="147">
        <v>1455.51</v>
      </c>
      <c r="N39" s="33"/>
      <c r="O39" s="234">
        <v>975</v>
      </c>
      <c r="P39" s="33"/>
      <c r="Q39" s="224">
        <v>785.45</v>
      </c>
      <c r="R39" s="33"/>
      <c r="S39" s="224">
        <v>785.45</v>
      </c>
      <c r="T39" s="33"/>
      <c r="U39" s="224">
        <v>785.45</v>
      </c>
      <c r="V39" s="33"/>
      <c r="W39" s="147">
        <v>525</v>
      </c>
      <c r="X39" s="33"/>
      <c r="Y39" s="147">
        <v>525</v>
      </c>
      <c r="Z39" s="33"/>
      <c r="AA39" s="147">
        <v>525</v>
      </c>
      <c r="AB39" s="33"/>
      <c r="AC39" s="147">
        <v>525</v>
      </c>
      <c r="AD39" s="33"/>
      <c r="AE39" s="137">
        <v>420</v>
      </c>
      <c r="AF39" s="33"/>
      <c r="AH39" s="5">
        <f t="shared" si="5"/>
        <v>1.4928307692307692</v>
      </c>
    </row>
    <row r="40" spans="1:44" ht="21.95" customHeight="1" x14ac:dyDescent="0.35">
      <c r="A40" s="5" t="s">
        <v>242</v>
      </c>
      <c r="B40" s="5">
        <v>3266</v>
      </c>
      <c r="C40" s="114" t="s">
        <v>204</v>
      </c>
      <c r="D40" s="325">
        <f t="shared" si="8"/>
        <v>4180</v>
      </c>
      <c r="E40" s="199">
        <f t="shared" si="8"/>
        <v>2920</v>
      </c>
      <c r="F40" s="1"/>
      <c r="G40" s="60">
        <f>J40*$G$3</f>
        <v>4171.46</v>
      </c>
      <c r="H40" s="60">
        <f>K40*$H$3</f>
        <v>2920.0219999999999</v>
      </c>
      <c r="I40" s="1"/>
      <c r="J40" s="60">
        <f>M40*$J$3</f>
        <v>4171.46</v>
      </c>
      <c r="K40" s="60">
        <f>M40*$K$3</f>
        <v>2920.0219999999999</v>
      </c>
      <c r="L40" s="33"/>
      <c r="M40" s="147">
        <v>2085.73</v>
      </c>
      <c r="N40" s="33"/>
      <c r="O40" s="234">
        <v>1400</v>
      </c>
      <c r="P40" s="33"/>
      <c r="Q40" s="224">
        <v>1121.25</v>
      </c>
      <c r="R40" s="33"/>
      <c r="S40" s="224">
        <v>1121.25</v>
      </c>
      <c r="T40" s="33"/>
      <c r="U40" s="224">
        <v>1121.25</v>
      </c>
      <c r="V40" s="33"/>
      <c r="W40" s="147">
        <v>750</v>
      </c>
      <c r="X40" s="33"/>
      <c r="Y40" s="147">
        <v>750</v>
      </c>
      <c r="Z40" s="33"/>
      <c r="AA40" s="147">
        <v>750</v>
      </c>
      <c r="AB40" s="33"/>
      <c r="AC40" s="147">
        <v>750</v>
      </c>
      <c r="AD40" s="33"/>
      <c r="AE40" s="137">
        <v>600</v>
      </c>
      <c r="AF40" s="33"/>
      <c r="AH40" s="5">
        <f t="shared" si="5"/>
        <v>1.4898071428571429</v>
      </c>
    </row>
    <row r="41" spans="1:44" ht="21.95" customHeight="1" x14ac:dyDescent="0.35">
      <c r="A41" s="5" t="s">
        <v>474</v>
      </c>
      <c r="C41" s="114" t="s">
        <v>363</v>
      </c>
      <c r="D41" s="325">
        <f t="shared" si="8"/>
        <v>9500</v>
      </c>
      <c r="E41" s="199">
        <f t="shared" si="8"/>
        <v>6650</v>
      </c>
      <c r="F41" s="1"/>
      <c r="G41" s="60">
        <f>J41*$G$3</f>
        <v>9500</v>
      </c>
      <c r="H41" s="60">
        <f>K41*$H$3</f>
        <v>6650</v>
      </c>
      <c r="I41" s="1"/>
      <c r="J41" s="60">
        <f>M41*$J$3</f>
        <v>9500</v>
      </c>
      <c r="K41" s="60">
        <f>M41*$K$3</f>
        <v>6650</v>
      </c>
      <c r="L41" s="33"/>
      <c r="M41" s="147">
        <v>4750</v>
      </c>
      <c r="N41" s="33"/>
      <c r="O41" s="234">
        <v>2375</v>
      </c>
      <c r="P41" s="33"/>
      <c r="Q41" s="224">
        <v>2375</v>
      </c>
      <c r="R41" s="33"/>
      <c r="S41" s="224">
        <v>2375</v>
      </c>
      <c r="T41" s="33"/>
      <c r="U41" s="224">
        <v>2100</v>
      </c>
      <c r="V41" s="33"/>
      <c r="W41" s="147">
        <v>750</v>
      </c>
      <c r="X41" s="33"/>
      <c r="Y41" s="147">
        <v>750</v>
      </c>
      <c r="Z41" s="33"/>
      <c r="AA41" s="147">
        <v>750</v>
      </c>
      <c r="AB41" s="33"/>
      <c r="AC41" s="147">
        <v>750</v>
      </c>
      <c r="AD41" s="33"/>
      <c r="AE41" s="137">
        <v>600</v>
      </c>
      <c r="AF41" s="33"/>
      <c r="AH41" s="5">
        <f t="shared" si="5"/>
        <v>2</v>
      </c>
    </row>
    <row r="42" spans="1:44" ht="19.899999999999999" customHeight="1" x14ac:dyDescent="0.35">
      <c r="F42" s="1"/>
      <c r="G42" s="40"/>
      <c r="H42" s="40"/>
      <c r="I42" s="1"/>
      <c r="J42" s="40"/>
      <c r="K42" s="40"/>
      <c r="L42" s="33"/>
      <c r="M42" s="142"/>
      <c r="N42" s="33"/>
      <c r="O42" s="142"/>
      <c r="P42" s="33"/>
      <c r="Q42" s="142"/>
      <c r="R42" s="33"/>
      <c r="S42" s="142"/>
      <c r="T42" s="33"/>
      <c r="U42" s="142"/>
      <c r="V42" s="33"/>
      <c r="W42" s="142"/>
      <c r="X42" s="33"/>
      <c r="Y42" s="142"/>
      <c r="Z42" s="33"/>
      <c r="AA42" s="142"/>
      <c r="AB42" s="33"/>
      <c r="AC42" s="142"/>
      <c r="AD42" s="33"/>
      <c r="AE42" s="34"/>
      <c r="AF42" s="33"/>
    </row>
    <row r="43" spans="1:44" customFormat="1" ht="19.899999999999999" customHeight="1" x14ac:dyDescent="0.35">
      <c r="A43" s="5"/>
      <c r="B43" s="5"/>
      <c r="C43" s="5"/>
      <c r="D43" s="310"/>
      <c r="E43" s="23"/>
      <c r="F43" s="5"/>
      <c r="G43" s="40"/>
      <c r="H43" s="40"/>
      <c r="I43" s="5"/>
      <c r="J43" s="40"/>
      <c r="K43" s="40"/>
      <c r="M43" s="146"/>
      <c r="O43" s="146"/>
      <c r="Q43" s="146"/>
      <c r="S43" s="146"/>
      <c r="U43" s="146"/>
      <c r="W43" s="146"/>
      <c r="Y43" s="146"/>
      <c r="AA43" s="146"/>
      <c r="AC43" s="146"/>
      <c r="AE43" s="63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</row>
    <row r="44" spans="1:44" customFormat="1" ht="19.899999999999999" customHeight="1" x14ac:dyDescent="0.35">
      <c r="A44" s="5"/>
      <c r="B44" s="5"/>
      <c r="C44" s="5"/>
      <c r="D44" s="310"/>
      <c r="E44" s="23"/>
      <c r="F44" s="5"/>
      <c r="G44" s="40"/>
      <c r="H44" s="40"/>
      <c r="I44" s="5"/>
      <c r="J44" s="40"/>
      <c r="K44" s="40"/>
      <c r="M44" s="146"/>
      <c r="O44" s="146"/>
      <c r="Q44" s="146"/>
      <c r="S44" s="146"/>
      <c r="U44" s="146"/>
      <c r="W44" s="146"/>
      <c r="Y44" s="146"/>
      <c r="AA44" s="146"/>
      <c r="AC44" s="146"/>
      <c r="AE44" s="63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</row>
    <row r="45" spans="1:44" customFormat="1" ht="19.899999999999999" customHeight="1" x14ac:dyDescent="0.35">
      <c r="A45" s="5"/>
      <c r="B45" s="5"/>
      <c r="C45" s="5"/>
      <c r="D45" s="310"/>
      <c r="E45" s="23"/>
      <c r="F45" s="5"/>
      <c r="G45" s="40"/>
      <c r="H45" s="40"/>
      <c r="I45" s="5"/>
      <c r="J45" s="40"/>
      <c r="K45" s="40"/>
      <c r="M45" s="146"/>
      <c r="O45" s="146"/>
      <c r="Q45" s="146"/>
      <c r="S45" s="146"/>
      <c r="U45" s="146"/>
      <c r="W45" s="146"/>
      <c r="Y45" s="146"/>
      <c r="AA45" s="146"/>
      <c r="AC45" s="146"/>
      <c r="AE45" s="63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</row>
    <row r="46" spans="1:44" customFormat="1" ht="19.899999999999999" customHeight="1" x14ac:dyDescent="0.35">
      <c r="A46" s="5"/>
      <c r="B46" s="5"/>
      <c r="C46" s="5"/>
      <c r="D46" s="310"/>
      <c r="E46" s="23"/>
      <c r="F46" s="5"/>
      <c r="G46" s="40"/>
      <c r="H46" s="40"/>
      <c r="I46" s="5"/>
      <c r="J46" s="40"/>
      <c r="K46" s="40"/>
      <c r="M46" s="146"/>
      <c r="O46" s="146"/>
      <c r="Q46" s="146"/>
      <c r="S46" s="146"/>
      <c r="U46" s="146"/>
      <c r="W46" s="146"/>
      <c r="Y46" s="146"/>
      <c r="AA46" s="146"/>
      <c r="AC46" s="146"/>
      <c r="AE46" s="63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</row>
    <row r="47" spans="1:44" customFormat="1" ht="19.899999999999999" customHeight="1" x14ac:dyDescent="0.35">
      <c r="A47" s="5"/>
      <c r="B47" s="5"/>
      <c r="C47" s="5"/>
      <c r="D47" s="310"/>
      <c r="E47" s="23"/>
      <c r="F47" s="5"/>
      <c r="G47" s="40"/>
      <c r="H47" s="40"/>
      <c r="I47" s="5"/>
      <c r="J47" s="40"/>
      <c r="K47" s="40"/>
      <c r="M47" s="146"/>
      <c r="O47" s="146"/>
      <c r="Q47" s="146"/>
      <c r="S47" s="146"/>
      <c r="U47" s="146"/>
      <c r="W47" s="146"/>
      <c r="Y47" s="146"/>
      <c r="AA47" s="146"/>
      <c r="AC47" s="146"/>
      <c r="AE47" s="63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</row>
    <row r="48" spans="1:44" customFormat="1" ht="19.899999999999999" customHeight="1" x14ac:dyDescent="0.35">
      <c r="A48" s="5"/>
      <c r="B48" s="5"/>
      <c r="C48" s="5"/>
      <c r="D48" s="310"/>
      <c r="E48" s="23"/>
      <c r="F48" s="5"/>
      <c r="G48" s="40"/>
      <c r="H48" s="40"/>
      <c r="I48" s="5"/>
      <c r="J48" s="40"/>
      <c r="K48" s="40"/>
      <c r="M48" s="146"/>
      <c r="O48" s="146"/>
      <c r="Q48" s="146"/>
      <c r="S48" s="146"/>
      <c r="U48" s="146"/>
      <c r="W48" s="146"/>
      <c r="Y48" s="146"/>
      <c r="AA48" s="146"/>
      <c r="AC48" s="146"/>
      <c r="AE48" s="63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</row>
    <row r="49" spans="1:44" customFormat="1" ht="19.899999999999999" customHeight="1" x14ac:dyDescent="0.35">
      <c r="A49" s="5"/>
      <c r="B49" s="5"/>
      <c r="C49" s="5"/>
      <c r="D49" s="310"/>
      <c r="E49" s="23"/>
      <c r="F49" s="5"/>
      <c r="G49" s="40"/>
      <c r="H49" s="40"/>
      <c r="I49" s="5"/>
      <c r="J49" s="40"/>
      <c r="K49" s="40"/>
      <c r="M49" s="146"/>
      <c r="O49" s="146"/>
      <c r="Q49" s="146"/>
      <c r="S49" s="146"/>
      <c r="U49" s="146"/>
      <c r="W49" s="146"/>
      <c r="Y49" s="146"/>
      <c r="AA49" s="146"/>
      <c r="AC49" s="146"/>
      <c r="AE49" s="63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</row>
    <row r="50" spans="1:44" customFormat="1" ht="19.899999999999999" customHeight="1" x14ac:dyDescent="0.35">
      <c r="A50" s="5"/>
      <c r="B50" s="5"/>
      <c r="C50" s="5"/>
      <c r="D50" s="310"/>
      <c r="E50" s="23"/>
      <c r="F50" s="5"/>
      <c r="G50" s="40"/>
      <c r="H50" s="40"/>
      <c r="I50" s="5"/>
      <c r="J50" s="40"/>
      <c r="K50" s="40"/>
      <c r="M50" s="146"/>
      <c r="O50" s="146"/>
      <c r="Q50" s="146"/>
      <c r="S50" s="146"/>
      <c r="U50" s="146"/>
      <c r="W50" s="146"/>
      <c r="Y50" s="146"/>
      <c r="AA50" s="146"/>
      <c r="AC50" s="146"/>
      <c r="AE50" s="63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</row>
    <row r="51" spans="1:44" customFormat="1" ht="19.899999999999999" customHeight="1" x14ac:dyDescent="0.35">
      <c r="A51" s="5"/>
      <c r="B51" s="5"/>
      <c r="C51" s="5"/>
      <c r="D51" s="310"/>
      <c r="E51" s="23"/>
      <c r="F51" s="5"/>
      <c r="G51" s="40"/>
      <c r="H51" s="40"/>
      <c r="I51" s="5"/>
      <c r="J51" s="40"/>
      <c r="K51" s="40"/>
      <c r="M51" s="146"/>
      <c r="O51" s="146"/>
      <c r="Q51" s="146"/>
      <c r="S51" s="146"/>
      <c r="U51" s="146"/>
      <c r="W51" s="146"/>
      <c r="Y51" s="146"/>
      <c r="AA51" s="146"/>
      <c r="AC51" s="146"/>
      <c r="AE51" s="63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</row>
    <row r="52" spans="1:44" customFormat="1" ht="19.899999999999999" customHeight="1" x14ac:dyDescent="0.35">
      <c r="A52" s="5"/>
      <c r="B52" s="5"/>
      <c r="C52" s="5"/>
      <c r="D52" s="310"/>
      <c r="E52" s="23"/>
      <c r="F52" s="5"/>
      <c r="G52" s="40"/>
      <c r="H52" s="40"/>
      <c r="I52" s="5"/>
      <c r="J52" s="40"/>
      <c r="K52" s="40"/>
      <c r="M52" s="146"/>
      <c r="O52" s="146"/>
      <c r="Q52" s="146"/>
      <c r="S52" s="146"/>
      <c r="U52" s="146"/>
      <c r="W52" s="146"/>
      <c r="Y52" s="146"/>
      <c r="AA52" s="146"/>
      <c r="AC52" s="146"/>
      <c r="AE52" s="63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</row>
    <row r="53" spans="1:44" customFormat="1" ht="19.899999999999999" customHeight="1" x14ac:dyDescent="0.35">
      <c r="A53" s="5"/>
      <c r="B53" s="5"/>
      <c r="C53" s="5"/>
      <c r="D53" s="310"/>
      <c r="E53" s="23"/>
      <c r="F53" s="5"/>
      <c r="G53" s="40"/>
      <c r="H53" s="40"/>
      <c r="I53" s="5"/>
      <c r="J53" s="40"/>
      <c r="K53" s="40"/>
      <c r="M53" s="146"/>
      <c r="O53" s="146"/>
      <c r="Q53" s="146"/>
      <c r="S53" s="146"/>
      <c r="U53" s="146"/>
      <c r="W53" s="146"/>
      <c r="Y53" s="146"/>
      <c r="AA53" s="146"/>
      <c r="AC53" s="146"/>
      <c r="AE53" s="63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</row>
    <row r="54" spans="1:44" customFormat="1" ht="19.899999999999999" customHeight="1" x14ac:dyDescent="0.35">
      <c r="A54" s="5"/>
      <c r="B54" s="5"/>
      <c r="C54" s="5"/>
      <c r="D54" s="310"/>
      <c r="E54" s="23"/>
      <c r="F54" s="5"/>
      <c r="G54" s="40"/>
      <c r="H54" s="40"/>
      <c r="I54" s="5"/>
      <c r="J54" s="40"/>
      <c r="K54" s="40"/>
      <c r="M54" s="146"/>
      <c r="O54" s="146"/>
      <c r="Q54" s="146"/>
      <c r="S54" s="146"/>
      <c r="U54" s="146"/>
      <c r="W54" s="146"/>
      <c r="Y54" s="146"/>
      <c r="AA54" s="146"/>
      <c r="AC54" s="146"/>
      <c r="AE54" s="63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</row>
    <row r="55" spans="1:44" customFormat="1" ht="19.899999999999999" customHeight="1" x14ac:dyDescent="0.35">
      <c r="A55" s="5"/>
      <c r="B55" s="5"/>
      <c r="C55" s="5"/>
      <c r="D55" s="310"/>
      <c r="E55" s="23"/>
      <c r="F55" s="5"/>
      <c r="G55" s="40"/>
      <c r="H55" s="40"/>
      <c r="I55" s="5"/>
      <c r="J55" s="40"/>
      <c r="K55" s="40"/>
      <c r="M55" s="146"/>
      <c r="O55" s="146"/>
      <c r="Q55" s="146"/>
      <c r="S55" s="146"/>
      <c r="U55" s="146"/>
      <c r="W55" s="146"/>
      <c r="Y55" s="146"/>
      <c r="AA55" s="146"/>
      <c r="AC55" s="146"/>
      <c r="AE55" s="63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</row>
    <row r="56" spans="1:44" customFormat="1" ht="19.899999999999999" customHeight="1" x14ac:dyDescent="0.35">
      <c r="A56" s="5"/>
      <c r="B56" s="5"/>
      <c r="C56" s="5"/>
      <c r="D56" s="310"/>
      <c r="E56" s="23"/>
      <c r="F56" s="5"/>
      <c r="G56" s="40"/>
      <c r="H56" s="40"/>
      <c r="I56" s="5"/>
      <c r="J56" s="40"/>
      <c r="K56" s="40"/>
      <c r="M56" s="146"/>
      <c r="O56" s="146"/>
      <c r="Q56" s="146"/>
      <c r="S56" s="146"/>
      <c r="U56" s="146"/>
      <c r="W56" s="146"/>
      <c r="Y56" s="146"/>
      <c r="AA56" s="146"/>
      <c r="AC56" s="146"/>
      <c r="AE56" s="63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</row>
    <row r="57" spans="1:44" customFormat="1" ht="19.899999999999999" customHeight="1" x14ac:dyDescent="0.35">
      <c r="A57" s="5"/>
      <c r="B57" s="5"/>
      <c r="C57" s="5"/>
      <c r="D57" s="310"/>
      <c r="E57" s="23"/>
      <c r="F57" s="5"/>
      <c r="G57" s="40"/>
      <c r="H57" s="40"/>
      <c r="I57" s="5"/>
      <c r="J57" s="40"/>
      <c r="K57" s="40"/>
      <c r="M57" s="146"/>
      <c r="O57" s="146"/>
      <c r="Q57" s="146"/>
      <c r="S57" s="146"/>
      <c r="U57" s="146"/>
      <c r="W57" s="146"/>
      <c r="Y57" s="146"/>
      <c r="AA57" s="146"/>
      <c r="AC57" s="146"/>
      <c r="AE57" s="63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</row>
    <row r="58" spans="1:44" customFormat="1" ht="19.899999999999999" customHeight="1" x14ac:dyDescent="0.35">
      <c r="A58" s="5"/>
      <c r="B58" s="5"/>
      <c r="C58" s="5"/>
      <c r="D58" s="310"/>
      <c r="E58" s="23"/>
      <c r="F58" s="5"/>
      <c r="G58" s="40"/>
      <c r="H58" s="40"/>
      <c r="I58" s="5"/>
      <c r="J58" s="40"/>
      <c r="K58" s="40"/>
      <c r="M58" s="146"/>
      <c r="O58" s="146"/>
      <c r="Q58" s="146"/>
      <c r="S58" s="146"/>
      <c r="U58" s="146"/>
      <c r="W58" s="146"/>
      <c r="Y58" s="146"/>
      <c r="AA58" s="146"/>
      <c r="AC58" s="146"/>
      <c r="AE58" s="63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</row>
    <row r="59" spans="1:44" customFormat="1" ht="19.899999999999999" customHeight="1" x14ac:dyDescent="0.35">
      <c r="A59" s="5"/>
      <c r="B59" s="5"/>
      <c r="C59" s="5"/>
      <c r="D59" s="310"/>
      <c r="E59" s="23"/>
      <c r="F59" s="5"/>
      <c r="G59" s="40"/>
      <c r="H59" s="40"/>
      <c r="I59" s="5"/>
      <c r="J59" s="40"/>
      <c r="K59" s="40"/>
      <c r="M59" s="146"/>
      <c r="O59" s="146"/>
      <c r="Q59" s="146"/>
      <c r="S59" s="146"/>
      <c r="U59" s="146"/>
      <c r="W59" s="146"/>
      <c r="Y59" s="146"/>
      <c r="AA59" s="146"/>
      <c r="AC59" s="146"/>
      <c r="AE59" s="63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</row>
    <row r="60" spans="1:44" customFormat="1" ht="19.899999999999999" customHeight="1" x14ac:dyDescent="0.35">
      <c r="A60" s="5"/>
      <c r="B60" s="5"/>
      <c r="C60" s="5"/>
      <c r="D60" s="310"/>
      <c r="E60" s="23"/>
      <c r="F60" s="5"/>
      <c r="G60" s="40"/>
      <c r="H60" s="40"/>
      <c r="I60" s="5"/>
      <c r="J60" s="40"/>
      <c r="K60" s="40"/>
      <c r="M60" s="146"/>
      <c r="O60" s="146"/>
      <c r="Q60" s="146"/>
      <c r="S60" s="146"/>
      <c r="U60" s="146"/>
      <c r="W60" s="146"/>
      <c r="Y60" s="146"/>
      <c r="AA60" s="146"/>
      <c r="AC60" s="146"/>
      <c r="AE60" s="63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</row>
    <row r="61" spans="1:44" customFormat="1" ht="19.899999999999999" customHeight="1" x14ac:dyDescent="0.35">
      <c r="A61" s="5"/>
      <c r="B61" s="5"/>
      <c r="C61" s="5"/>
      <c r="D61" s="310"/>
      <c r="E61" s="23"/>
      <c r="F61" s="5"/>
      <c r="G61" s="40"/>
      <c r="H61" s="40"/>
      <c r="I61" s="5"/>
      <c r="J61" s="40"/>
      <c r="K61" s="40"/>
      <c r="M61" s="146"/>
      <c r="O61" s="146"/>
      <c r="Q61" s="146"/>
      <c r="S61" s="146"/>
      <c r="U61" s="146"/>
      <c r="W61" s="146"/>
      <c r="Y61" s="146"/>
      <c r="AA61" s="146"/>
      <c r="AC61" s="146"/>
      <c r="AE61" s="63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</row>
    <row r="62" spans="1:44" customFormat="1" ht="19.899999999999999" customHeight="1" x14ac:dyDescent="0.35">
      <c r="A62" s="5"/>
      <c r="B62" s="5"/>
      <c r="C62" s="5"/>
      <c r="D62" s="310"/>
      <c r="E62" s="23"/>
      <c r="F62" s="5"/>
      <c r="G62" s="40"/>
      <c r="H62" s="40"/>
      <c r="I62" s="5"/>
      <c r="J62" s="40"/>
      <c r="K62" s="40"/>
      <c r="M62" s="146"/>
      <c r="O62" s="146"/>
      <c r="Q62" s="146"/>
      <c r="S62" s="146"/>
      <c r="U62" s="146"/>
      <c r="W62" s="146"/>
      <c r="Y62" s="146"/>
      <c r="AA62" s="146"/>
      <c r="AC62" s="146"/>
      <c r="AE62" s="63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</row>
    <row r="63" spans="1:44" customFormat="1" ht="19.899999999999999" customHeight="1" x14ac:dyDescent="0.35">
      <c r="A63" s="5"/>
      <c r="B63" s="5"/>
      <c r="C63" s="5"/>
      <c r="D63" s="310"/>
      <c r="E63" s="23"/>
      <c r="F63" s="5"/>
      <c r="G63" s="40"/>
      <c r="H63" s="40"/>
      <c r="I63" s="5"/>
      <c r="J63" s="40"/>
      <c r="K63" s="40"/>
      <c r="M63" s="146"/>
      <c r="O63" s="146"/>
      <c r="Q63" s="146"/>
      <c r="S63" s="146"/>
      <c r="U63" s="146"/>
      <c r="W63" s="146"/>
      <c r="Y63" s="146"/>
      <c r="AA63" s="146"/>
      <c r="AC63" s="146"/>
      <c r="AE63" s="63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</row>
    <row r="64" spans="1:44" customFormat="1" ht="19.899999999999999" customHeight="1" x14ac:dyDescent="0.35">
      <c r="A64" s="5"/>
      <c r="B64" s="5"/>
      <c r="C64" s="5"/>
      <c r="D64" s="310"/>
      <c r="E64" s="23"/>
      <c r="F64" s="5"/>
      <c r="G64" s="40"/>
      <c r="H64" s="40"/>
      <c r="I64" s="5"/>
      <c r="J64" s="40"/>
      <c r="K64" s="40"/>
      <c r="M64" s="146"/>
      <c r="O64" s="146"/>
      <c r="Q64" s="146"/>
      <c r="S64" s="146"/>
      <c r="U64" s="146"/>
      <c r="W64" s="146"/>
      <c r="Y64" s="146"/>
      <c r="AA64" s="146"/>
      <c r="AC64" s="146"/>
      <c r="AE64" s="63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</row>
    <row r="65" spans="1:44" customFormat="1" ht="19.899999999999999" customHeight="1" x14ac:dyDescent="0.35">
      <c r="A65" s="5"/>
      <c r="B65" s="5"/>
      <c r="C65" s="5"/>
      <c r="D65" s="310"/>
      <c r="E65" s="23"/>
      <c r="F65" s="5"/>
      <c r="G65" s="40"/>
      <c r="H65" s="40"/>
      <c r="I65" s="5"/>
      <c r="J65" s="40"/>
      <c r="K65" s="40"/>
      <c r="M65" s="146"/>
      <c r="O65" s="146"/>
      <c r="Q65" s="146"/>
      <c r="S65" s="146"/>
      <c r="U65" s="146"/>
      <c r="W65" s="146"/>
      <c r="Y65" s="146"/>
      <c r="AA65" s="146"/>
      <c r="AC65" s="146"/>
      <c r="AE65" s="63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</row>
    <row r="66" spans="1:44" customFormat="1" ht="19.899999999999999" customHeight="1" x14ac:dyDescent="0.35">
      <c r="A66" s="5"/>
      <c r="B66" s="5"/>
      <c r="C66" s="5"/>
      <c r="D66" s="310"/>
      <c r="E66" s="23"/>
      <c r="F66" s="5"/>
      <c r="G66" s="40"/>
      <c r="H66" s="40"/>
      <c r="I66" s="5"/>
      <c r="J66" s="40"/>
      <c r="K66" s="40"/>
      <c r="M66" s="146"/>
      <c r="O66" s="146"/>
      <c r="Q66" s="146"/>
      <c r="S66" s="146"/>
      <c r="U66" s="146"/>
      <c r="W66" s="146"/>
      <c r="Y66" s="146"/>
      <c r="AA66" s="146"/>
      <c r="AC66" s="146"/>
      <c r="AE66" s="63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</row>
    <row r="67" spans="1:44" customFormat="1" ht="19.899999999999999" customHeight="1" x14ac:dyDescent="0.35">
      <c r="A67" s="5"/>
      <c r="B67" s="5"/>
      <c r="C67" s="5"/>
      <c r="D67" s="310"/>
      <c r="E67" s="23"/>
      <c r="F67" s="5"/>
      <c r="G67" s="40"/>
      <c r="H67" s="40"/>
      <c r="I67" s="5"/>
      <c r="J67" s="40"/>
      <c r="K67" s="40"/>
      <c r="M67" s="146"/>
      <c r="O67" s="146"/>
      <c r="Q67" s="146"/>
      <c r="S67" s="146"/>
      <c r="U67" s="146"/>
      <c r="W67" s="146"/>
      <c r="Y67" s="146"/>
      <c r="AA67" s="146"/>
      <c r="AC67" s="146"/>
      <c r="AE67" s="63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</row>
    <row r="68" spans="1:44" customFormat="1" ht="19.899999999999999" customHeight="1" x14ac:dyDescent="0.35">
      <c r="A68" s="5"/>
      <c r="B68" s="5"/>
      <c r="C68" s="5"/>
      <c r="D68" s="310"/>
      <c r="E68" s="23"/>
      <c r="F68" s="5"/>
      <c r="G68" s="40"/>
      <c r="H68" s="40"/>
      <c r="I68" s="5"/>
      <c r="J68" s="40"/>
      <c r="K68" s="40"/>
      <c r="M68" s="146"/>
      <c r="O68" s="146"/>
      <c r="Q68" s="146"/>
      <c r="S68" s="146"/>
      <c r="U68" s="146"/>
      <c r="W68" s="146"/>
      <c r="Y68" s="146"/>
      <c r="AA68" s="146"/>
      <c r="AC68" s="146"/>
      <c r="AE68" s="63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</row>
    <row r="69" spans="1:44" customFormat="1" ht="19.899999999999999" customHeight="1" x14ac:dyDescent="0.35">
      <c r="A69" s="5"/>
      <c r="B69" s="5"/>
      <c r="C69" s="5"/>
      <c r="D69" s="310"/>
      <c r="E69" s="23"/>
      <c r="F69" s="5"/>
      <c r="G69" s="40"/>
      <c r="H69" s="40"/>
      <c r="I69" s="5"/>
      <c r="J69" s="40"/>
      <c r="K69" s="40"/>
      <c r="M69" s="146"/>
      <c r="O69" s="146"/>
      <c r="Q69" s="146"/>
      <c r="S69" s="146"/>
      <c r="U69" s="146"/>
      <c r="W69" s="146"/>
      <c r="Y69" s="146"/>
      <c r="AA69" s="146"/>
      <c r="AC69" s="146"/>
      <c r="AE69" s="63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</row>
    <row r="70" spans="1:44" customFormat="1" ht="19.899999999999999" customHeight="1" x14ac:dyDescent="0.35">
      <c r="A70" s="5"/>
      <c r="B70" s="5"/>
      <c r="C70" s="5"/>
      <c r="D70" s="310"/>
      <c r="E70" s="23"/>
      <c r="F70" s="5"/>
      <c r="G70" s="40"/>
      <c r="H70" s="40"/>
      <c r="I70" s="5"/>
      <c r="J70" s="40"/>
      <c r="K70" s="40"/>
      <c r="M70" s="146"/>
      <c r="O70" s="146"/>
      <c r="Q70" s="146"/>
      <c r="S70" s="146"/>
      <c r="U70" s="146"/>
      <c r="W70" s="146"/>
      <c r="Y70" s="146"/>
      <c r="AA70" s="146"/>
      <c r="AC70" s="146"/>
      <c r="AE70" s="63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</row>
    <row r="71" spans="1:44" customFormat="1" ht="19.899999999999999" customHeight="1" x14ac:dyDescent="0.35">
      <c r="A71" s="5"/>
      <c r="B71" s="5"/>
      <c r="C71" s="5"/>
      <c r="D71" s="310"/>
      <c r="E71" s="23"/>
      <c r="F71" s="5"/>
      <c r="G71" s="40"/>
      <c r="H71" s="40"/>
      <c r="I71" s="5"/>
      <c r="J71" s="40"/>
      <c r="K71" s="40"/>
      <c r="M71" s="146"/>
      <c r="O71" s="146"/>
      <c r="Q71" s="146"/>
      <c r="S71" s="146"/>
      <c r="U71" s="146"/>
      <c r="W71" s="146"/>
      <c r="Y71" s="146"/>
      <c r="AA71" s="146"/>
      <c r="AC71" s="146"/>
      <c r="AE71" s="63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</row>
    <row r="72" spans="1:44" customFormat="1" ht="19.899999999999999" customHeight="1" x14ac:dyDescent="0.35">
      <c r="A72" s="5"/>
      <c r="B72" s="5"/>
      <c r="C72" s="5"/>
      <c r="D72" s="310"/>
      <c r="E72" s="23"/>
      <c r="F72" s="5"/>
      <c r="G72" s="40"/>
      <c r="H72" s="40"/>
      <c r="I72" s="5"/>
      <c r="J72" s="40"/>
      <c r="K72" s="40"/>
      <c r="M72" s="146"/>
      <c r="O72" s="146"/>
      <c r="Q72" s="146"/>
      <c r="S72" s="146"/>
      <c r="U72" s="146"/>
      <c r="W72" s="146"/>
      <c r="Y72" s="146"/>
      <c r="AA72" s="146"/>
      <c r="AC72" s="146"/>
      <c r="AE72" s="63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</row>
    <row r="73" spans="1:44" customFormat="1" ht="19.899999999999999" customHeight="1" x14ac:dyDescent="0.35">
      <c r="A73" s="5"/>
      <c r="B73" s="5"/>
      <c r="C73" s="5"/>
      <c r="D73" s="310"/>
      <c r="E73" s="23"/>
      <c r="F73" s="5"/>
      <c r="G73" s="40"/>
      <c r="H73" s="40"/>
      <c r="I73" s="5"/>
      <c r="J73" s="40"/>
      <c r="K73" s="40"/>
      <c r="M73" s="146"/>
      <c r="O73" s="146"/>
      <c r="Q73" s="146"/>
      <c r="S73" s="146"/>
      <c r="U73" s="146"/>
      <c r="W73" s="146"/>
      <c r="Y73" s="146"/>
      <c r="AA73" s="146"/>
      <c r="AC73" s="146"/>
      <c r="AE73" s="63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</row>
    <row r="74" spans="1:44" customFormat="1" ht="19.899999999999999" customHeight="1" x14ac:dyDescent="0.35">
      <c r="A74" s="5"/>
      <c r="B74" s="5"/>
      <c r="C74" s="5"/>
      <c r="D74" s="310"/>
      <c r="E74" s="23"/>
      <c r="F74" s="5"/>
      <c r="G74" s="40"/>
      <c r="H74" s="40"/>
      <c r="I74" s="5"/>
      <c r="J74" s="40"/>
      <c r="K74" s="40"/>
      <c r="M74" s="146"/>
      <c r="O74" s="146"/>
      <c r="Q74" s="146"/>
      <c r="S74" s="146"/>
      <c r="U74" s="146"/>
      <c r="W74" s="146"/>
      <c r="Y74" s="146"/>
      <c r="AA74" s="146"/>
      <c r="AC74" s="146"/>
      <c r="AE74" s="63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</row>
    <row r="75" spans="1:44" customFormat="1" ht="19.899999999999999" customHeight="1" x14ac:dyDescent="0.35">
      <c r="A75" s="5"/>
      <c r="B75" s="5"/>
      <c r="C75" s="5"/>
      <c r="D75" s="310"/>
      <c r="E75" s="23"/>
      <c r="F75" s="5"/>
      <c r="G75" s="40"/>
      <c r="H75" s="40"/>
      <c r="I75" s="5"/>
      <c r="J75" s="40"/>
      <c r="K75" s="40"/>
      <c r="M75" s="146"/>
      <c r="O75" s="146"/>
      <c r="Q75" s="146"/>
      <c r="S75" s="146"/>
      <c r="U75" s="146"/>
      <c r="W75" s="146"/>
      <c r="Y75" s="146"/>
      <c r="AA75" s="146"/>
      <c r="AC75" s="146"/>
      <c r="AE75" s="63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</row>
    <row r="76" spans="1:44" customFormat="1" ht="19.899999999999999" customHeight="1" x14ac:dyDescent="0.35">
      <c r="A76" s="5"/>
      <c r="B76" s="5"/>
      <c r="C76" s="5"/>
      <c r="D76" s="310"/>
      <c r="E76" s="23"/>
      <c r="F76" s="5"/>
      <c r="G76" s="40"/>
      <c r="H76" s="40"/>
      <c r="I76" s="5"/>
      <c r="J76" s="40"/>
      <c r="K76" s="40"/>
      <c r="M76" s="146"/>
      <c r="O76" s="146"/>
      <c r="Q76" s="146"/>
      <c r="S76" s="146"/>
      <c r="U76" s="146"/>
      <c r="W76" s="146"/>
      <c r="Y76" s="146"/>
      <c r="AA76" s="146"/>
      <c r="AC76" s="146"/>
      <c r="AE76" s="63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</row>
    <row r="77" spans="1:44" customFormat="1" ht="19.899999999999999" customHeight="1" x14ac:dyDescent="0.35">
      <c r="A77" s="5"/>
      <c r="B77" s="5"/>
      <c r="C77" s="5"/>
      <c r="D77" s="310"/>
      <c r="E77" s="23"/>
      <c r="F77" s="5"/>
      <c r="G77" s="40"/>
      <c r="H77" s="40"/>
      <c r="I77" s="5"/>
      <c r="J77" s="40"/>
      <c r="K77" s="40"/>
      <c r="M77" s="146"/>
      <c r="O77" s="146"/>
      <c r="Q77" s="146"/>
      <c r="S77" s="146"/>
      <c r="U77" s="146"/>
      <c r="W77" s="146"/>
      <c r="Y77" s="146"/>
      <c r="AA77" s="146"/>
      <c r="AC77" s="146"/>
      <c r="AE77" s="63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</row>
    <row r="78" spans="1:44" customFormat="1" ht="19.899999999999999" customHeight="1" x14ac:dyDescent="0.35">
      <c r="A78" s="5"/>
      <c r="B78" s="5"/>
      <c r="C78" s="5"/>
      <c r="D78" s="310"/>
      <c r="E78" s="23"/>
      <c r="F78" s="5"/>
      <c r="G78" s="40"/>
      <c r="H78" s="40"/>
      <c r="I78" s="5"/>
      <c r="J78" s="40"/>
      <c r="K78" s="40"/>
      <c r="M78" s="146"/>
      <c r="O78" s="146"/>
      <c r="Q78" s="146"/>
      <c r="S78" s="146"/>
      <c r="U78" s="146"/>
      <c r="W78" s="146"/>
      <c r="Y78" s="146"/>
      <c r="AA78" s="146"/>
      <c r="AC78" s="146"/>
      <c r="AE78" s="63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</row>
    <row r="79" spans="1:44" customFormat="1" ht="19.899999999999999" customHeight="1" x14ac:dyDescent="0.35">
      <c r="A79" s="5"/>
      <c r="B79" s="5"/>
      <c r="C79" s="5"/>
      <c r="D79" s="310"/>
      <c r="E79" s="23"/>
      <c r="F79" s="5"/>
      <c r="G79" s="40"/>
      <c r="H79" s="40"/>
      <c r="I79" s="5"/>
      <c r="J79" s="40"/>
      <c r="K79" s="40"/>
      <c r="M79" s="146"/>
      <c r="O79" s="146"/>
      <c r="Q79" s="146"/>
      <c r="S79" s="146"/>
      <c r="U79" s="146"/>
      <c r="W79" s="146"/>
      <c r="Y79" s="146"/>
      <c r="AA79" s="146"/>
      <c r="AC79" s="146"/>
      <c r="AE79" s="63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</row>
    <row r="80" spans="1:44" customFormat="1" ht="19.899999999999999" customHeight="1" x14ac:dyDescent="0.35">
      <c r="A80" s="5"/>
      <c r="B80" s="5"/>
      <c r="C80" s="5"/>
      <c r="D80" s="310"/>
      <c r="E80" s="23"/>
      <c r="F80" s="5"/>
      <c r="G80" s="40"/>
      <c r="H80" s="40"/>
      <c r="I80" s="5"/>
      <c r="J80" s="40"/>
      <c r="K80" s="40"/>
      <c r="M80" s="146"/>
      <c r="O80" s="146"/>
      <c r="Q80" s="146"/>
      <c r="S80" s="146"/>
      <c r="U80" s="146"/>
      <c r="W80" s="146"/>
      <c r="Y80" s="146"/>
      <c r="AA80" s="146"/>
      <c r="AC80" s="146"/>
      <c r="AE80" s="63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</row>
    <row r="81" spans="1:44" customFormat="1" ht="19.899999999999999" customHeight="1" x14ac:dyDescent="0.35">
      <c r="A81" s="5"/>
      <c r="B81" s="5"/>
      <c r="C81" s="5"/>
      <c r="D81" s="310"/>
      <c r="E81" s="23"/>
      <c r="F81" s="5"/>
      <c r="G81" s="40"/>
      <c r="H81" s="40"/>
      <c r="I81" s="5"/>
      <c r="J81" s="40"/>
      <c r="K81" s="40"/>
      <c r="M81" s="146"/>
      <c r="O81" s="146"/>
      <c r="Q81" s="146"/>
      <c r="S81" s="146"/>
      <c r="U81" s="146"/>
      <c r="W81" s="146"/>
      <c r="Y81" s="146"/>
      <c r="AA81" s="146"/>
      <c r="AC81" s="146"/>
      <c r="AE81" s="63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</row>
    <row r="82" spans="1:44" customFormat="1" ht="19.899999999999999" customHeight="1" x14ac:dyDescent="0.35">
      <c r="A82" s="5"/>
      <c r="B82" s="5"/>
      <c r="C82" s="5"/>
      <c r="D82" s="310"/>
      <c r="E82" s="23"/>
      <c r="F82" s="5"/>
      <c r="G82" s="40"/>
      <c r="H82" s="40"/>
      <c r="I82" s="5"/>
      <c r="J82" s="40"/>
      <c r="K82" s="40"/>
      <c r="M82" s="146"/>
      <c r="O82" s="146"/>
      <c r="Q82" s="146"/>
      <c r="S82" s="146"/>
      <c r="U82" s="146"/>
      <c r="W82" s="146"/>
      <c r="Y82" s="146"/>
      <c r="AA82" s="146"/>
      <c r="AC82" s="146"/>
      <c r="AE82" s="63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</row>
    <row r="83" spans="1:44" customFormat="1" ht="19.899999999999999" customHeight="1" x14ac:dyDescent="0.35">
      <c r="A83" s="5"/>
      <c r="B83" s="5"/>
      <c r="C83" s="5"/>
      <c r="D83" s="310"/>
      <c r="E83" s="23"/>
      <c r="F83" s="5"/>
      <c r="G83" s="40"/>
      <c r="H83" s="40"/>
      <c r="I83" s="5"/>
      <c r="J83" s="40"/>
      <c r="K83" s="40"/>
      <c r="M83" s="146"/>
      <c r="O83" s="146"/>
      <c r="Q83" s="146"/>
      <c r="S83" s="146"/>
      <c r="U83" s="146"/>
      <c r="W83" s="146"/>
      <c r="Y83" s="146"/>
      <c r="AA83" s="146"/>
      <c r="AC83" s="146"/>
      <c r="AE83" s="63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</row>
    <row r="84" spans="1:44" customFormat="1" ht="19.899999999999999" customHeight="1" x14ac:dyDescent="0.35">
      <c r="A84" s="5"/>
      <c r="B84" s="5"/>
      <c r="C84" s="5"/>
      <c r="D84" s="310"/>
      <c r="E84" s="23"/>
      <c r="F84" s="5"/>
      <c r="G84" s="40"/>
      <c r="H84" s="40"/>
      <c r="I84" s="5"/>
      <c r="J84" s="40"/>
      <c r="K84" s="40"/>
      <c r="M84" s="146"/>
      <c r="O84" s="146"/>
      <c r="Q84" s="146"/>
      <c r="S84" s="146"/>
      <c r="U84" s="146"/>
      <c r="W84" s="146"/>
      <c r="Y84" s="146"/>
      <c r="AA84" s="146"/>
      <c r="AC84" s="146"/>
      <c r="AE84" s="63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</row>
    <row r="85" spans="1:44" customFormat="1" ht="19.899999999999999" customHeight="1" x14ac:dyDescent="0.35">
      <c r="A85" s="5"/>
      <c r="B85" s="5"/>
      <c r="C85" s="5"/>
      <c r="D85" s="310"/>
      <c r="E85" s="23"/>
      <c r="F85" s="5"/>
      <c r="G85" s="40"/>
      <c r="H85" s="40"/>
      <c r="I85" s="5"/>
      <c r="J85" s="40"/>
      <c r="K85" s="40"/>
      <c r="M85" s="146"/>
      <c r="O85" s="146"/>
      <c r="Q85" s="146"/>
      <c r="S85" s="146"/>
      <c r="U85" s="146"/>
      <c r="W85" s="146"/>
      <c r="Y85" s="146"/>
      <c r="AA85" s="146"/>
      <c r="AC85" s="146"/>
      <c r="AE85" s="63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</row>
    <row r="86" spans="1:44" customFormat="1" ht="19.899999999999999" customHeight="1" x14ac:dyDescent="0.35">
      <c r="A86" s="5"/>
      <c r="B86" s="5"/>
      <c r="C86" s="5"/>
      <c r="D86" s="310"/>
      <c r="E86" s="23"/>
      <c r="F86" s="5"/>
      <c r="G86" s="40"/>
      <c r="H86" s="40"/>
      <c r="I86" s="5"/>
      <c r="J86" s="40"/>
      <c r="K86" s="40"/>
      <c r="M86" s="146"/>
      <c r="O86" s="146"/>
      <c r="Q86" s="146"/>
      <c r="S86" s="146"/>
      <c r="U86" s="146"/>
      <c r="W86" s="146"/>
      <c r="Y86" s="146"/>
      <c r="AA86" s="146"/>
      <c r="AC86" s="146"/>
      <c r="AE86" s="63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</row>
    <row r="87" spans="1:44" customFormat="1" ht="19.899999999999999" customHeight="1" x14ac:dyDescent="0.35">
      <c r="A87" s="5"/>
      <c r="B87" s="5"/>
      <c r="C87" s="5"/>
      <c r="D87" s="310"/>
      <c r="E87" s="23"/>
      <c r="F87" s="5"/>
      <c r="G87" s="40"/>
      <c r="H87" s="40"/>
      <c r="I87" s="5"/>
      <c r="J87" s="40"/>
      <c r="K87" s="40"/>
      <c r="M87" s="146"/>
      <c r="O87" s="146"/>
      <c r="Q87" s="146"/>
      <c r="S87" s="146"/>
      <c r="U87" s="146"/>
      <c r="W87" s="146"/>
      <c r="Y87" s="146"/>
      <c r="AA87" s="146"/>
      <c r="AC87" s="146"/>
      <c r="AE87" s="63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</row>
    <row r="88" spans="1:44" customFormat="1" ht="19.899999999999999" customHeight="1" x14ac:dyDescent="0.35">
      <c r="A88" s="5"/>
      <c r="B88" s="5"/>
      <c r="C88" s="5"/>
      <c r="D88" s="310"/>
      <c r="E88" s="23"/>
      <c r="F88" s="5"/>
      <c r="G88" s="40"/>
      <c r="H88" s="40"/>
      <c r="I88" s="5"/>
      <c r="J88" s="40"/>
      <c r="K88" s="40"/>
      <c r="M88" s="146"/>
      <c r="O88" s="146"/>
      <c r="Q88" s="146"/>
      <c r="S88" s="146"/>
      <c r="U88" s="146"/>
      <c r="W88" s="146"/>
      <c r="Y88" s="146"/>
      <c r="AA88" s="146"/>
      <c r="AC88" s="146"/>
      <c r="AE88" s="63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</row>
    <row r="89" spans="1:44" customFormat="1" ht="19.899999999999999" customHeight="1" x14ac:dyDescent="0.35">
      <c r="A89" s="5"/>
      <c r="B89" s="5"/>
      <c r="C89" s="5"/>
      <c r="D89" s="310"/>
      <c r="E89" s="23"/>
      <c r="F89" s="5"/>
      <c r="G89" s="40"/>
      <c r="H89" s="40"/>
      <c r="I89" s="5"/>
      <c r="J89" s="40"/>
      <c r="K89" s="40"/>
      <c r="M89" s="146"/>
      <c r="O89" s="146"/>
      <c r="Q89" s="146"/>
      <c r="S89" s="146"/>
      <c r="U89" s="146"/>
      <c r="W89" s="146"/>
      <c r="Y89" s="146"/>
      <c r="AA89" s="146"/>
      <c r="AC89" s="146"/>
      <c r="AE89" s="63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</row>
    <row r="90" spans="1:44" customFormat="1" ht="19.899999999999999" customHeight="1" x14ac:dyDescent="0.35">
      <c r="A90" s="5"/>
      <c r="B90" s="5"/>
      <c r="C90" s="5"/>
      <c r="D90" s="310"/>
      <c r="E90" s="23"/>
      <c r="F90" s="5"/>
      <c r="G90" s="40"/>
      <c r="H90" s="40"/>
      <c r="I90" s="5"/>
      <c r="J90" s="40"/>
      <c r="K90" s="40"/>
      <c r="M90" s="146"/>
      <c r="O90" s="146"/>
      <c r="Q90" s="146"/>
      <c r="S90" s="146"/>
      <c r="U90" s="146"/>
      <c r="W90" s="146"/>
      <c r="Y90" s="146"/>
      <c r="AA90" s="146"/>
      <c r="AC90" s="146"/>
      <c r="AE90" s="63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</row>
    <row r="91" spans="1:44" customFormat="1" ht="19.899999999999999" customHeight="1" x14ac:dyDescent="0.35">
      <c r="A91" s="5"/>
      <c r="B91" s="5"/>
      <c r="C91" s="5"/>
      <c r="D91" s="310"/>
      <c r="E91" s="23"/>
      <c r="F91" s="5"/>
      <c r="G91" s="40"/>
      <c r="H91" s="40"/>
      <c r="I91" s="5"/>
      <c r="J91" s="40"/>
      <c r="K91" s="40"/>
      <c r="M91" s="146"/>
      <c r="O91" s="146"/>
      <c r="Q91" s="146"/>
      <c r="S91" s="146"/>
      <c r="U91" s="146"/>
      <c r="W91" s="146"/>
      <c r="Y91" s="146"/>
      <c r="AA91" s="146"/>
      <c r="AC91" s="146"/>
      <c r="AE91" s="63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</row>
    <row r="92" spans="1:44" customFormat="1" ht="19.899999999999999" customHeight="1" x14ac:dyDescent="0.35">
      <c r="A92" s="5"/>
      <c r="B92" s="5"/>
      <c r="C92" s="5"/>
      <c r="D92" s="310"/>
      <c r="E92" s="23"/>
      <c r="F92" s="5"/>
      <c r="G92" s="40"/>
      <c r="H92" s="40"/>
      <c r="I92" s="5"/>
      <c r="J92" s="40"/>
      <c r="K92" s="40"/>
      <c r="M92" s="146"/>
      <c r="O92" s="146"/>
      <c r="Q92" s="146"/>
      <c r="S92" s="146"/>
      <c r="U92" s="146"/>
      <c r="W92" s="146"/>
      <c r="Y92" s="146"/>
      <c r="AA92" s="146"/>
      <c r="AC92" s="146"/>
      <c r="AE92" s="63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</row>
    <row r="93" spans="1:44" customFormat="1" ht="19.899999999999999" customHeight="1" x14ac:dyDescent="0.35">
      <c r="A93" s="5"/>
      <c r="B93" s="5"/>
      <c r="C93" s="5"/>
      <c r="D93" s="310"/>
      <c r="E93" s="23"/>
      <c r="F93" s="5"/>
      <c r="G93" s="40"/>
      <c r="H93" s="40"/>
      <c r="I93" s="5"/>
      <c r="J93" s="40"/>
      <c r="K93" s="40"/>
      <c r="M93" s="146"/>
      <c r="O93" s="146"/>
      <c r="Q93" s="146"/>
      <c r="S93" s="146"/>
      <c r="U93" s="146"/>
      <c r="W93" s="146"/>
      <c r="Y93" s="146"/>
      <c r="AA93" s="146"/>
      <c r="AC93" s="146"/>
      <c r="AE93" s="63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</row>
    <row r="94" spans="1:44" customFormat="1" ht="19.899999999999999" customHeight="1" x14ac:dyDescent="0.35">
      <c r="A94" s="5"/>
      <c r="B94" s="5"/>
      <c r="C94" s="5"/>
      <c r="D94" s="310"/>
      <c r="E94" s="23"/>
      <c r="F94" s="5"/>
      <c r="G94" s="40"/>
      <c r="H94" s="40"/>
      <c r="I94" s="5"/>
      <c r="J94" s="40"/>
      <c r="K94" s="40"/>
      <c r="M94" s="146"/>
      <c r="O94" s="146"/>
      <c r="Q94" s="146"/>
      <c r="S94" s="146"/>
      <c r="U94" s="146"/>
      <c r="W94" s="146"/>
      <c r="Y94" s="146"/>
      <c r="AA94" s="146"/>
      <c r="AC94" s="146"/>
      <c r="AE94" s="63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</row>
    <row r="95" spans="1:44" customFormat="1" ht="19.899999999999999" customHeight="1" x14ac:dyDescent="0.35">
      <c r="A95" s="5"/>
      <c r="B95" s="5"/>
      <c r="C95" s="5"/>
      <c r="D95" s="310"/>
      <c r="E95" s="23"/>
      <c r="F95" s="5"/>
      <c r="G95" s="40"/>
      <c r="H95" s="40"/>
      <c r="I95" s="5"/>
      <c r="J95" s="40"/>
      <c r="K95" s="40"/>
      <c r="M95" s="146"/>
      <c r="O95" s="146"/>
      <c r="Q95" s="146"/>
      <c r="S95" s="146"/>
      <c r="U95" s="146"/>
      <c r="W95" s="146"/>
      <c r="Y95" s="146"/>
      <c r="AA95" s="146"/>
      <c r="AC95" s="146"/>
      <c r="AE95" s="63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</row>
    <row r="96" spans="1:44" customFormat="1" ht="19.899999999999999" customHeight="1" x14ac:dyDescent="0.35">
      <c r="A96" s="5"/>
      <c r="B96" s="5"/>
      <c r="C96" s="5"/>
      <c r="D96" s="310"/>
      <c r="E96" s="23"/>
      <c r="F96" s="5"/>
      <c r="G96" s="40"/>
      <c r="H96" s="40"/>
      <c r="I96" s="5"/>
      <c r="J96" s="40"/>
      <c r="K96" s="40"/>
      <c r="M96" s="146"/>
      <c r="O96" s="146"/>
      <c r="Q96" s="146"/>
      <c r="S96" s="146"/>
      <c r="U96" s="146"/>
      <c r="W96" s="146"/>
      <c r="Y96" s="146"/>
      <c r="AA96" s="146"/>
      <c r="AC96" s="146"/>
      <c r="AE96" s="63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</row>
    <row r="97" spans="1:44" customFormat="1" ht="19.899999999999999" customHeight="1" x14ac:dyDescent="0.35">
      <c r="A97" s="5"/>
      <c r="B97" s="5"/>
      <c r="C97" s="5"/>
      <c r="D97" s="310"/>
      <c r="E97" s="23"/>
      <c r="F97" s="5"/>
      <c r="G97" s="40"/>
      <c r="H97" s="40"/>
      <c r="I97" s="5"/>
      <c r="J97" s="40"/>
      <c r="K97" s="40"/>
      <c r="M97" s="146"/>
      <c r="O97" s="146"/>
      <c r="Q97" s="146"/>
      <c r="S97" s="146"/>
      <c r="U97" s="146"/>
      <c r="W97" s="146"/>
      <c r="Y97" s="146"/>
      <c r="AA97" s="146"/>
      <c r="AC97" s="146"/>
      <c r="AE97" s="63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</row>
    <row r="98" spans="1:44" customFormat="1" ht="19.899999999999999" customHeight="1" x14ac:dyDescent="0.35">
      <c r="A98" s="5"/>
      <c r="B98" s="5"/>
      <c r="C98" s="5"/>
      <c r="D98" s="310"/>
      <c r="E98" s="23"/>
      <c r="F98" s="5"/>
      <c r="G98" s="40"/>
      <c r="H98" s="40"/>
      <c r="I98" s="5"/>
      <c r="J98" s="40"/>
      <c r="K98" s="40"/>
      <c r="M98" s="146"/>
      <c r="O98" s="146"/>
      <c r="Q98" s="146"/>
      <c r="S98" s="146"/>
      <c r="U98" s="146"/>
      <c r="W98" s="146"/>
      <c r="Y98" s="146"/>
      <c r="AA98" s="146"/>
      <c r="AC98" s="146"/>
      <c r="AE98" s="63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</row>
    <row r="99" spans="1:44" customFormat="1" ht="19.899999999999999" customHeight="1" x14ac:dyDescent="0.35">
      <c r="A99" s="5"/>
      <c r="B99" s="5"/>
      <c r="C99" s="5"/>
      <c r="D99" s="310"/>
      <c r="E99" s="23"/>
      <c r="F99" s="5"/>
      <c r="G99" s="40"/>
      <c r="H99" s="40"/>
      <c r="I99" s="5"/>
      <c r="J99" s="40"/>
      <c r="K99" s="40"/>
      <c r="M99" s="146"/>
      <c r="O99" s="146"/>
      <c r="Q99" s="146"/>
      <c r="S99" s="146"/>
      <c r="U99" s="146"/>
      <c r="W99" s="146"/>
      <c r="Y99" s="146"/>
      <c r="AA99" s="146"/>
      <c r="AC99" s="146"/>
      <c r="AE99" s="63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</row>
    <row r="100" spans="1:44" customFormat="1" ht="19.899999999999999" customHeight="1" x14ac:dyDescent="0.35">
      <c r="A100" s="5"/>
      <c r="B100" s="5"/>
      <c r="C100" s="5"/>
      <c r="D100" s="310"/>
      <c r="E100" s="23"/>
      <c r="F100" s="5"/>
      <c r="G100" s="40"/>
      <c r="H100" s="40"/>
      <c r="I100" s="5"/>
      <c r="J100" s="40"/>
      <c r="K100" s="40"/>
      <c r="M100" s="146"/>
      <c r="O100" s="146"/>
      <c r="Q100" s="146"/>
      <c r="S100" s="146"/>
      <c r="U100" s="146"/>
      <c r="W100" s="146"/>
      <c r="Y100" s="146"/>
      <c r="AA100" s="146"/>
      <c r="AC100" s="146"/>
      <c r="AE100" s="63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</row>
    <row r="101" spans="1:44" customFormat="1" ht="19.899999999999999" customHeight="1" x14ac:dyDescent="0.35">
      <c r="A101" s="5"/>
      <c r="B101" s="5"/>
      <c r="C101" s="5"/>
      <c r="D101" s="310"/>
      <c r="E101" s="23"/>
      <c r="F101" s="5"/>
      <c r="G101" s="40"/>
      <c r="H101" s="40"/>
      <c r="I101" s="5"/>
      <c r="J101" s="40"/>
      <c r="K101" s="40"/>
      <c r="M101" s="146"/>
      <c r="O101" s="146"/>
      <c r="Q101" s="146"/>
      <c r="S101" s="146"/>
      <c r="U101" s="146"/>
      <c r="W101" s="146"/>
      <c r="Y101" s="146"/>
      <c r="AA101" s="146"/>
      <c r="AC101" s="146"/>
      <c r="AE101" s="63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</row>
    <row r="102" spans="1:44" customFormat="1" ht="19.899999999999999" customHeight="1" x14ac:dyDescent="0.35">
      <c r="A102" s="5"/>
      <c r="B102" s="5"/>
      <c r="C102" s="5"/>
      <c r="D102" s="310"/>
      <c r="E102" s="23"/>
      <c r="F102" s="5"/>
      <c r="G102" s="40"/>
      <c r="H102" s="40"/>
      <c r="I102" s="5"/>
      <c r="J102" s="40"/>
      <c r="K102" s="40"/>
      <c r="M102" s="146"/>
      <c r="O102" s="146"/>
      <c r="Q102" s="146"/>
      <c r="S102" s="146"/>
      <c r="U102" s="146"/>
      <c r="W102" s="146"/>
      <c r="Y102" s="146"/>
      <c r="AA102" s="146"/>
      <c r="AC102" s="146"/>
      <c r="AE102" s="63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</row>
    <row r="103" spans="1:44" customFormat="1" ht="19.899999999999999" customHeight="1" x14ac:dyDescent="0.35">
      <c r="A103" s="5"/>
      <c r="B103" s="5"/>
      <c r="C103" s="5"/>
      <c r="D103" s="310"/>
      <c r="E103" s="23"/>
      <c r="F103" s="5"/>
      <c r="G103" s="40"/>
      <c r="H103" s="40"/>
      <c r="I103" s="5"/>
      <c r="J103" s="40"/>
      <c r="K103" s="40"/>
      <c r="M103" s="146"/>
      <c r="O103" s="146"/>
      <c r="Q103" s="146"/>
      <c r="S103" s="146"/>
      <c r="U103" s="146"/>
      <c r="W103" s="146"/>
      <c r="Y103" s="146"/>
      <c r="AA103" s="146"/>
      <c r="AC103" s="146"/>
      <c r="AE103" s="63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</row>
    <row r="104" spans="1:44" customFormat="1" ht="19.899999999999999" customHeight="1" x14ac:dyDescent="0.35">
      <c r="A104" s="5"/>
      <c r="B104" s="5"/>
      <c r="C104" s="5"/>
      <c r="D104" s="310"/>
      <c r="E104" s="23"/>
      <c r="F104" s="5"/>
      <c r="G104" s="40"/>
      <c r="H104" s="40"/>
      <c r="I104" s="5"/>
      <c r="J104" s="40"/>
      <c r="K104" s="40"/>
      <c r="M104" s="146"/>
      <c r="O104" s="146"/>
      <c r="Q104" s="146"/>
      <c r="S104" s="146"/>
      <c r="U104" s="146"/>
      <c r="W104" s="146"/>
      <c r="Y104" s="146"/>
      <c r="AA104" s="146"/>
      <c r="AC104" s="146"/>
      <c r="AE104" s="63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</row>
    <row r="105" spans="1:44" customFormat="1" ht="19.899999999999999" customHeight="1" x14ac:dyDescent="0.35">
      <c r="A105" s="5"/>
      <c r="B105" s="5"/>
      <c r="C105" s="5"/>
      <c r="D105" s="310"/>
      <c r="E105" s="23"/>
      <c r="F105" s="5"/>
      <c r="G105" s="40"/>
      <c r="H105" s="40"/>
      <c r="I105" s="5"/>
      <c r="J105" s="40"/>
      <c r="K105" s="40"/>
      <c r="M105" s="146"/>
      <c r="O105" s="146"/>
      <c r="Q105" s="146"/>
      <c r="S105" s="146"/>
      <c r="U105" s="146"/>
      <c r="W105" s="146"/>
      <c r="Y105" s="146"/>
      <c r="AA105" s="146"/>
      <c r="AC105" s="146"/>
      <c r="AE105" s="63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</row>
    <row r="106" spans="1:44" customFormat="1" ht="19.899999999999999" customHeight="1" x14ac:dyDescent="0.35">
      <c r="A106" s="5"/>
      <c r="B106" s="5"/>
      <c r="C106" s="5"/>
      <c r="D106" s="310"/>
      <c r="E106" s="23"/>
      <c r="F106" s="5"/>
      <c r="G106" s="40"/>
      <c r="H106" s="40"/>
      <c r="I106" s="5"/>
      <c r="J106" s="40"/>
      <c r="K106" s="40"/>
      <c r="M106" s="146"/>
      <c r="O106" s="146"/>
      <c r="Q106" s="146"/>
      <c r="S106" s="146"/>
      <c r="U106" s="146"/>
      <c r="W106" s="146"/>
      <c r="Y106" s="146"/>
      <c r="AA106" s="146"/>
      <c r="AC106" s="146"/>
      <c r="AE106" s="63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</row>
    <row r="107" spans="1:44" customFormat="1" ht="19.899999999999999" customHeight="1" x14ac:dyDescent="0.35">
      <c r="A107" s="5"/>
      <c r="B107" s="5"/>
      <c r="C107" s="5"/>
      <c r="D107" s="310"/>
      <c r="E107" s="23"/>
      <c r="F107" s="5"/>
      <c r="G107" s="40"/>
      <c r="H107" s="40"/>
      <c r="I107" s="5"/>
      <c r="J107" s="40"/>
      <c r="K107" s="40"/>
      <c r="M107" s="146"/>
      <c r="O107" s="146"/>
      <c r="Q107" s="146"/>
      <c r="S107" s="146"/>
      <c r="U107" s="146"/>
      <c r="W107" s="146"/>
      <c r="Y107" s="146"/>
      <c r="AA107" s="146"/>
      <c r="AC107" s="146"/>
      <c r="AE107" s="63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</row>
    <row r="108" spans="1:44" customFormat="1" ht="19.899999999999999" customHeight="1" x14ac:dyDescent="0.35">
      <c r="A108" s="5"/>
      <c r="B108" s="5"/>
      <c r="C108" s="5"/>
      <c r="D108" s="310"/>
      <c r="E108" s="23"/>
      <c r="F108" s="5"/>
      <c r="G108" s="40"/>
      <c r="H108" s="40"/>
      <c r="I108" s="5"/>
      <c r="J108" s="40"/>
      <c r="K108" s="40"/>
      <c r="M108" s="146"/>
      <c r="O108" s="146"/>
      <c r="Q108" s="146"/>
      <c r="S108" s="146"/>
      <c r="U108" s="146"/>
      <c r="W108" s="146"/>
      <c r="Y108" s="146"/>
      <c r="AA108" s="146"/>
      <c r="AC108" s="146"/>
      <c r="AE108" s="63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</row>
    <row r="109" spans="1:44" customFormat="1" ht="19.899999999999999" customHeight="1" x14ac:dyDescent="0.35">
      <c r="A109" s="5"/>
      <c r="B109" s="5"/>
      <c r="C109" s="5"/>
      <c r="D109" s="310"/>
      <c r="E109" s="23"/>
      <c r="F109" s="5"/>
      <c r="G109" s="40"/>
      <c r="H109" s="40"/>
      <c r="I109" s="5"/>
      <c r="J109" s="40"/>
      <c r="K109" s="40"/>
      <c r="M109" s="146"/>
      <c r="O109" s="146"/>
      <c r="Q109" s="146"/>
      <c r="S109" s="146"/>
      <c r="U109" s="146"/>
      <c r="W109" s="146"/>
      <c r="Y109" s="146"/>
      <c r="AA109" s="146"/>
      <c r="AC109" s="146"/>
      <c r="AE109" s="63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</row>
    <row r="110" spans="1:44" customFormat="1" ht="19.899999999999999" customHeight="1" x14ac:dyDescent="0.35">
      <c r="A110" s="5"/>
      <c r="B110" s="5"/>
      <c r="C110" s="5"/>
      <c r="D110" s="310"/>
      <c r="E110" s="23"/>
      <c r="F110" s="5"/>
      <c r="G110" s="40"/>
      <c r="H110" s="40"/>
      <c r="I110" s="5"/>
      <c r="J110" s="40"/>
      <c r="K110" s="40"/>
      <c r="M110" s="146"/>
      <c r="O110" s="146"/>
      <c r="Q110" s="146"/>
      <c r="S110" s="146"/>
      <c r="U110" s="146"/>
      <c r="W110" s="146"/>
      <c r="Y110" s="146"/>
      <c r="AA110" s="146"/>
      <c r="AC110" s="146"/>
      <c r="AE110" s="63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</row>
    <row r="111" spans="1:44" customFormat="1" ht="19.899999999999999" customHeight="1" x14ac:dyDescent="0.35">
      <c r="A111" s="5"/>
      <c r="B111" s="5"/>
      <c r="C111" s="5"/>
      <c r="D111" s="310"/>
      <c r="E111" s="23"/>
      <c r="F111" s="5"/>
      <c r="G111" s="40"/>
      <c r="H111" s="40"/>
      <c r="I111" s="5"/>
      <c r="J111" s="40"/>
      <c r="K111" s="40"/>
      <c r="M111" s="146"/>
      <c r="O111" s="146"/>
      <c r="Q111" s="146"/>
      <c r="S111" s="146"/>
      <c r="U111" s="146"/>
      <c r="W111" s="146"/>
      <c r="Y111" s="146"/>
      <c r="AA111" s="146"/>
      <c r="AC111" s="146"/>
      <c r="AE111" s="63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</row>
    <row r="112" spans="1:44" customFormat="1" ht="19.899999999999999" customHeight="1" x14ac:dyDescent="0.35">
      <c r="A112" s="5"/>
      <c r="B112" s="5"/>
      <c r="C112" s="5"/>
      <c r="D112" s="310"/>
      <c r="E112" s="23"/>
      <c r="F112" s="5"/>
      <c r="G112" s="40"/>
      <c r="H112" s="40"/>
      <c r="I112" s="5"/>
      <c r="J112" s="40"/>
      <c r="K112" s="40"/>
      <c r="M112" s="146"/>
      <c r="O112" s="146"/>
      <c r="Q112" s="146"/>
      <c r="S112" s="146"/>
      <c r="U112" s="146"/>
      <c r="W112" s="146"/>
      <c r="Y112" s="146"/>
      <c r="AA112" s="146"/>
      <c r="AC112" s="146"/>
      <c r="AE112" s="63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</row>
    <row r="113" spans="1:44" customFormat="1" ht="19.899999999999999" customHeight="1" x14ac:dyDescent="0.35">
      <c r="A113" s="5"/>
      <c r="B113" s="5"/>
      <c r="C113" s="5"/>
      <c r="D113" s="310"/>
      <c r="E113" s="23"/>
      <c r="F113" s="5"/>
      <c r="G113" s="40"/>
      <c r="H113" s="40"/>
      <c r="I113" s="5"/>
      <c r="J113" s="40"/>
      <c r="K113" s="40"/>
      <c r="M113" s="146"/>
      <c r="O113" s="146"/>
      <c r="Q113" s="146"/>
      <c r="S113" s="146"/>
      <c r="U113" s="146"/>
      <c r="W113" s="146"/>
      <c r="Y113" s="146"/>
      <c r="AA113" s="146"/>
      <c r="AC113" s="146"/>
      <c r="AE113" s="63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</row>
    <row r="114" spans="1:44" customFormat="1" ht="19.899999999999999" customHeight="1" x14ac:dyDescent="0.35">
      <c r="A114" s="5"/>
      <c r="B114" s="5"/>
      <c r="C114" s="5"/>
      <c r="D114" s="310"/>
      <c r="E114" s="23"/>
      <c r="F114" s="5"/>
      <c r="G114" s="40"/>
      <c r="H114" s="40"/>
      <c r="I114" s="5"/>
      <c r="J114" s="40"/>
      <c r="K114" s="40"/>
      <c r="M114" s="146"/>
      <c r="O114" s="146"/>
      <c r="Q114" s="146"/>
      <c r="S114" s="146"/>
      <c r="U114" s="146"/>
      <c r="W114" s="146"/>
      <c r="Y114" s="146"/>
      <c r="AA114" s="146"/>
      <c r="AC114" s="146"/>
      <c r="AE114" s="63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</row>
    <row r="115" spans="1:44" customFormat="1" ht="19.899999999999999" customHeight="1" x14ac:dyDescent="0.35">
      <c r="A115" s="5"/>
      <c r="B115" s="5"/>
      <c r="C115" s="5"/>
      <c r="D115" s="310"/>
      <c r="E115" s="23"/>
      <c r="F115" s="5"/>
      <c r="G115" s="40"/>
      <c r="H115" s="40"/>
      <c r="I115" s="5"/>
      <c r="J115" s="40"/>
      <c r="K115" s="40"/>
      <c r="M115" s="146"/>
      <c r="O115" s="146"/>
      <c r="Q115" s="146"/>
      <c r="S115" s="146"/>
      <c r="U115" s="146"/>
      <c r="W115" s="146"/>
      <c r="Y115" s="146"/>
      <c r="AA115" s="146"/>
      <c r="AC115" s="146"/>
      <c r="AE115" s="63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</row>
    <row r="116" spans="1:44" customFormat="1" ht="19.899999999999999" customHeight="1" x14ac:dyDescent="0.35">
      <c r="A116" s="5"/>
      <c r="B116" s="5"/>
      <c r="C116" s="5"/>
      <c r="D116" s="310"/>
      <c r="E116" s="23"/>
      <c r="F116" s="5"/>
      <c r="G116" s="40"/>
      <c r="H116" s="40"/>
      <c r="I116" s="5"/>
      <c r="J116" s="40"/>
      <c r="K116" s="40"/>
      <c r="M116" s="146"/>
      <c r="O116" s="146"/>
      <c r="Q116" s="146"/>
      <c r="S116" s="146"/>
      <c r="U116" s="146"/>
      <c r="W116" s="146"/>
      <c r="Y116" s="146"/>
      <c r="AA116" s="146"/>
      <c r="AC116" s="146"/>
      <c r="AE116" s="63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</row>
    <row r="117" spans="1:44" customFormat="1" ht="19.899999999999999" customHeight="1" x14ac:dyDescent="0.35">
      <c r="A117" s="5"/>
      <c r="B117" s="5"/>
      <c r="C117" s="5"/>
      <c r="D117" s="310"/>
      <c r="E117" s="23"/>
      <c r="F117" s="5"/>
      <c r="G117" s="40"/>
      <c r="H117" s="40"/>
      <c r="I117" s="5"/>
      <c r="J117" s="40"/>
      <c r="K117" s="40"/>
      <c r="M117" s="146"/>
      <c r="O117" s="146"/>
      <c r="Q117" s="146"/>
      <c r="S117" s="146"/>
      <c r="U117" s="146"/>
      <c r="W117" s="146"/>
      <c r="Y117" s="146"/>
      <c r="AA117" s="146"/>
      <c r="AC117" s="146"/>
      <c r="AE117" s="63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</row>
    <row r="118" spans="1:44" customFormat="1" ht="19.899999999999999" customHeight="1" x14ac:dyDescent="0.35">
      <c r="A118" s="5"/>
      <c r="B118" s="5"/>
      <c r="C118" s="5"/>
      <c r="D118" s="310"/>
      <c r="E118" s="23"/>
      <c r="F118" s="5"/>
      <c r="G118" s="40"/>
      <c r="H118" s="40"/>
      <c r="I118" s="5"/>
      <c r="J118" s="40"/>
      <c r="K118" s="40"/>
      <c r="M118" s="146"/>
      <c r="O118" s="146"/>
      <c r="Q118" s="146"/>
      <c r="S118" s="146"/>
      <c r="U118" s="146"/>
      <c r="W118" s="146"/>
      <c r="Y118" s="146"/>
      <c r="AA118" s="146"/>
      <c r="AC118" s="146"/>
      <c r="AE118" s="63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</row>
    <row r="119" spans="1:44" customFormat="1" ht="19.899999999999999" customHeight="1" x14ac:dyDescent="0.35">
      <c r="A119" s="5"/>
      <c r="B119" s="5"/>
      <c r="C119" s="5"/>
      <c r="D119" s="310"/>
      <c r="E119" s="23"/>
      <c r="F119" s="5"/>
      <c r="G119" s="40"/>
      <c r="H119" s="40"/>
      <c r="I119" s="5"/>
      <c r="J119" s="40"/>
      <c r="K119" s="40"/>
      <c r="M119" s="146"/>
      <c r="O119" s="146"/>
      <c r="Q119" s="146"/>
      <c r="S119" s="146"/>
      <c r="U119" s="146"/>
      <c r="W119" s="146"/>
      <c r="Y119" s="146"/>
      <c r="AA119" s="146"/>
      <c r="AC119" s="146"/>
      <c r="AE119" s="63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</row>
    <row r="120" spans="1:44" customFormat="1" ht="19.899999999999999" customHeight="1" x14ac:dyDescent="0.35">
      <c r="A120" s="5"/>
      <c r="B120" s="5"/>
      <c r="C120" s="5"/>
      <c r="D120" s="310"/>
      <c r="E120" s="23"/>
      <c r="F120" s="5"/>
      <c r="G120" s="40"/>
      <c r="H120" s="40"/>
      <c r="I120" s="5"/>
      <c r="J120" s="40"/>
      <c r="K120" s="40"/>
      <c r="M120" s="146"/>
      <c r="O120" s="146"/>
      <c r="Q120" s="146"/>
      <c r="S120" s="146"/>
      <c r="U120" s="146"/>
      <c r="W120" s="146"/>
      <c r="Y120" s="146"/>
      <c r="AA120" s="146"/>
      <c r="AC120" s="146"/>
      <c r="AE120" s="63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</row>
    <row r="121" spans="1:44" customFormat="1" ht="19.899999999999999" customHeight="1" x14ac:dyDescent="0.35">
      <c r="A121" s="5"/>
      <c r="B121" s="5"/>
      <c r="C121" s="5"/>
      <c r="D121" s="310"/>
      <c r="E121" s="23"/>
      <c r="F121" s="5"/>
      <c r="G121" s="40"/>
      <c r="H121" s="40"/>
      <c r="I121" s="5"/>
      <c r="J121" s="40"/>
      <c r="K121" s="40"/>
      <c r="M121" s="146"/>
      <c r="O121" s="146"/>
      <c r="Q121" s="146"/>
      <c r="S121" s="146"/>
      <c r="U121" s="146"/>
      <c r="W121" s="146"/>
      <c r="Y121" s="146"/>
      <c r="AA121" s="146"/>
      <c r="AC121" s="146"/>
      <c r="AE121" s="63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</row>
    <row r="122" spans="1:44" customFormat="1" ht="19.899999999999999" customHeight="1" x14ac:dyDescent="0.35">
      <c r="A122" s="5"/>
      <c r="B122" s="5"/>
      <c r="C122" s="5"/>
      <c r="D122" s="310"/>
      <c r="E122" s="23"/>
      <c r="F122" s="5"/>
      <c r="G122" s="40"/>
      <c r="H122" s="40"/>
      <c r="I122" s="5"/>
      <c r="J122" s="40"/>
      <c r="K122" s="40"/>
      <c r="M122" s="146"/>
      <c r="O122" s="146"/>
      <c r="Q122" s="146"/>
      <c r="S122" s="146"/>
      <c r="U122" s="146"/>
      <c r="W122" s="146"/>
      <c r="Y122" s="146"/>
      <c r="AA122" s="146"/>
      <c r="AC122" s="146"/>
      <c r="AE122" s="63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</row>
    <row r="123" spans="1:44" customFormat="1" ht="19.899999999999999" customHeight="1" x14ac:dyDescent="0.35">
      <c r="A123" s="5"/>
      <c r="B123" s="5"/>
      <c r="C123" s="5"/>
      <c r="D123" s="310"/>
      <c r="E123" s="23"/>
      <c r="F123" s="5"/>
      <c r="G123" s="40"/>
      <c r="H123" s="40"/>
      <c r="I123" s="5"/>
      <c r="J123" s="40"/>
      <c r="K123" s="40"/>
      <c r="M123" s="146"/>
      <c r="O123" s="146"/>
      <c r="Q123" s="146"/>
      <c r="S123" s="146"/>
      <c r="U123" s="146"/>
      <c r="W123" s="146"/>
      <c r="Y123" s="146"/>
      <c r="AA123" s="146"/>
      <c r="AC123" s="146"/>
      <c r="AE123" s="63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</row>
    <row r="124" spans="1:44" customFormat="1" ht="19.899999999999999" customHeight="1" x14ac:dyDescent="0.35">
      <c r="A124" s="5"/>
      <c r="B124" s="5"/>
      <c r="C124" s="5"/>
      <c r="D124" s="310"/>
      <c r="E124" s="23"/>
      <c r="F124" s="5"/>
      <c r="G124" s="40"/>
      <c r="H124" s="40"/>
      <c r="I124" s="5"/>
      <c r="J124" s="40"/>
      <c r="K124" s="40"/>
      <c r="M124" s="146"/>
      <c r="O124" s="146"/>
      <c r="Q124" s="146"/>
      <c r="S124" s="146"/>
      <c r="U124" s="146"/>
      <c r="W124" s="146"/>
      <c r="Y124" s="146"/>
      <c r="AA124" s="146"/>
      <c r="AC124" s="146"/>
      <c r="AE124" s="63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</row>
    <row r="125" spans="1:44" customFormat="1" ht="19.899999999999999" customHeight="1" x14ac:dyDescent="0.35">
      <c r="A125" s="5"/>
      <c r="B125" s="5"/>
      <c r="C125" s="5"/>
      <c r="D125" s="310"/>
      <c r="E125" s="23"/>
      <c r="F125" s="5"/>
      <c r="G125" s="40"/>
      <c r="H125" s="40"/>
      <c r="I125" s="5"/>
      <c r="J125" s="40"/>
      <c r="K125" s="40"/>
      <c r="M125" s="146"/>
      <c r="O125" s="146"/>
      <c r="Q125" s="146"/>
      <c r="S125" s="146"/>
      <c r="U125" s="146"/>
      <c r="W125" s="146"/>
      <c r="Y125" s="146"/>
      <c r="AA125" s="146"/>
      <c r="AC125" s="146"/>
      <c r="AE125" s="63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</row>
    <row r="126" spans="1:44" customFormat="1" ht="19.899999999999999" customHeight="1" x14ac:dyDescent="0.35">
      <c r="A126" s="5"/>
      <c r="B126" s="5"/>
      <c r="C126" s="5"/>
      <c r="D126" s="310"/>
      <c r="E126" s="23"/>
      <c r="F126" s="5"/>
      <c r="G126" s="40"/>
      <c r="H126" s="40"/>
      <c r="I126" s="5"/>
      <c r="J126" s="40"/>
      <c r="K126" s="40"/>
      <c r="M126" s="146"/>
      <c r="O126" s="146"/>
      <c r="Q126" s="146"/>
      <c r="S126" s="146"/>
      <c r="U126" s="146"/>
      <c r="W126" s="146"/>
      <c r="Y126" s="146"/>
      <c r="AA126" s="146"/>
      <c r="AC126" s="146"/>
      <c r="AE126" s="63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</row>
    <row r="127" spans="1:44" customFormat="1" ht="19.899999999999999" customHeight="1" x14ac:dyDescent="0.35">
      <c r="A127" s="5"/>
      <c r="B127" s="5"/>
      <c r="C127" s="5"/>
      <c r="D127" s="310"/>
      <c r="E127" s="23"/>
      <c r="F127" s="5"/>
      <c r="G127" s="40"/>
      <c r="H127" s="40"/>
      <c r="I127" s="5"/>
      <c r="J127" s="40"/>
      <c r="K127" s="40"/>
      <c r="M127" s="146"/>
      <c r="O127" s="146"/>
      <c r="Q127" s="146"/>
      <c r="S127" s="146"/>
      <c r="U127" s="146"/>
      <c r="W127" s="146"/>
      <c r="Y127" s="146"/>
      <c r="AA127" s="146"/>
      <c r="AC127" s="146"/>
      <c r="AE127" s="63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</row>
    <row r="128" spans="1:44" customFormat="1" ht="19.899999999999999" customHeight="1" x14ac:dyDescent="0.35">
      <c r="A128" s="5"/>
      <c r="B128" s="5"/>
      <c r="C128" s="5"/>
      <c r="D128" s="310"/>
      <c r="E128" s="23"/>
      <c r="F128" s="5"/>
      <c r="G128" s="40"/>
      <c r="H128" s="40"/>
      <c r="I128" s="5"/>
      <c r="J128" s="40"/>
      <c r="K128" s="40"/>
      <c r="M128" s="146"/>
      <c r="O128" s="146"/>
      <c r="Q128" s="146"/>
      <c r="S128" s="146"/>
      <c r="U128" s="146"/>
      <c r="W128" s="146"/>
      <c r="Y128" s="146"/>
      <c r="AA128" s="146"/>
      <c r="AC128" s="146"/>
      <c r="AE128" s="63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</row>
    <row r="129" spans="1:44" customFormat="1" ht="19.899999999999999" customHeight="1" x14ac:dyDescent="0.35">
      <c r="A129" s="5"/>
      <c r="B129" s="5"/>
      <c r="C129" s="5"/>
      <c r="D129" s="310"/>
      <c r="E129" s="23"/>
      <c r="F129" s="5"/>
      <c r="G129" s="40"/>
      <c r="H129" s="40"/>
      <c r="I129" s="5"/>
      <c r="J129" s="40"/>
      <c r="K129" s="40"/>
      <c r="M129" s="146"/>
      <c r="O129" s="146"/>
      <c r="Q129" s="146"/>
      <c r="S129" s="146"/>
      <c r="U129" s="146"/>
      <c r="W129" s="146"/>
      <c r="Y129" s="146"/>
      <c r="AA129" s="146"/>
      <c r="AC129" s="146"/>
      <c r="AE129" s="63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</row>
    <row r="130" spans="1:44" customFormat="1" ht="19.899999999999999" customHeight="1" x14ac:dyDescent="0.35">
      <c r="A130" s="5"/>
      <c r="B130" s="5"/>
      <c r="C130" s="5"/>
      <c r="D130" s="310"/>
      <c r="E130" s="23"/>
      <c r="F130" s="5"/>
      <c r="G130" s="40"/>
      <c r="H130" s="40"/>
      <c r="I130" s="5"/>
      <c r="J130" s="40"/>
      <c r="K130" s="40"/>
      <c r="M130" s="146"/>
      <c r="O130" s="146"/>
      <c r="Q130" s="146"/>
      <c r="S130" s="146"/>
      <c r="U130" s="146"/>
      <c r="W130" s="146"/>
      <c r="Y130" s="146"/>
      <c r="AA130" s="146"/>
      <c r="AC130" s="146"/>
      <c r="AE130" s="63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</row>
    <row r="131" spans="1:44" customFormat="1" ht="19.899999999999999" customHeight="1" x14ac:dyDescent="0.35">
      <c r="A131" s="5"/>
      <c r="B131" s="5"/>
      <c r="C131" s="5"/>
      <c r="D131" s="310"/>
      <c r="E131" s="23"/>
      <c r="F131" s="5"/>
      <c r="G131" s="40"/>
      <c r="H131" s="40"/>
      <c r="I131" s="5"/>
      <c r="J131" s="40"/>
      <c r="K131" s="40"/>
      <c r="M131" s="146"/>
      <c r="O131" s="146"/>
      <c r="Q131" s="146"/>
      <c r="S131" s="146"/>
      <c r="U131" s="146"/>
      <c r="W131" s="146"/>
      <c r="Y131" s="146"/>
      <c r="AA131" s="146"/>
      <c r="AC131" s="146"/>
      <c r="AE131" s="63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</row>
    <row r="132" spans="1:44" customFormat="1" ht="19.899999999999999" customHeight="1" x14ac:dyDescent="0.35">
      <c r="A132" s="5"/>
      <c r="B132" s="5"/>
      <c r="C132" s="5"/>
      <c r="D132" s="310"/>
      <c r="E132" s="23"/>
      <c r="F132" s="5"/>
      <c r="G132" s="40"/>
      <c r="H132" s="40"/>
      <c r="I132" s="5"/>
      <c r="J132" s="40"/>
      <c r="K132" s="40"/>
      <c r="M132" s="146"/>
      <c r="O132" s="146"/>
      <c r="Q132" s="146"/>
      <c r="S132" s="146"/>
      <c r="U132" s="146"/>
      <c r="W132" s="146"/>
      <c r="Y132" s="146"/>
      <c r="AA132" s="146"/>
      <c r="AC132" s="146"/>
      <c r="AE132" s="63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</row>
    <row r="133" spans="1:44" customFormat="1" ht="19.899999999999999" customHeight="1" x14ac:dyDescent="0.35">
      <c r="A133" s="5"/>
      <c r="B133" s="5"/>
      <c r="C133" s="5"/>
      <c r="D133" s="310"/>
      <c r="E133" s="23"/>
      <c r="F133" s="5"/>
      <c r="G133" s="40"/>
      <c r="H133" s="40"/>
      <c r="I133" s="5"/>
      <c r="J133" s="40"/>
      <c r="K133" s="40"/>
      <c r="M133" s="146"/>
      <c r="O133" s="146"/>
      <c r="Q133" s="146"/>
      <c r="S133" s="146"/>
      <c r="U133" s="146"/>
      <c r="W133" s="146"/>
      <c r="Y133" s="146"/>
      <c r="AA133" s="146"/>
      <c r="AC133" s="146"/>
      <c r="AE133" s="63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</row>
    <row r="134" spans="1:44" customFormat="1" ht="19.899999999999999" customHeight="1" x14ac:dyDescent="0.35">
      <c r="A134" s="5"/>
      <c r="B134" s="5"/>
      <c r="C134" s="5"/>
      <c r="D134" s="310"/>
      <c r="E134" s="23"/>
      <c r="F134" s="5"/>
      <c r="G134" s="40"/>
      <c r="H134" s="40"/>
      <c r="I134" s="5"/>
      <c r="J134" s="40"/>
      <c r="K134" s="40"/>
      <c r="M134" s="146"/>
      <c r="O134" s="146"/>
      <c r="Q134" s="146"/>
      <c r="S134" s="146"/>
      <c r="U134" s="146"/>
      <c r="W134" s="146"/>
      <c r="Y134" s="146"/>
      <c r="AA134" s="146"/>
      <c r="AC134" s="146"/>
      <c r="AE134" s="63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</row>
    <row r="135" spans="1:44" customFormat="1" ht="19.899999999999999" customHeight="1" x14ac:dyDescent="0.35">
      <c r="A135" s="5"/>
      <c r="B135" s="5"/>
      <c r="C135" s="5"/>
      <c r="D135" s="310"/>
      <c r="E135" s="23"/>
      <c r="F135" s="5"/>
      <c r="G135" s="40"/>
      <c r="H135" s="40"/>
      <c r="I135" s="5"/>
      <c r="J135" s="40"/>
      <c r="K135" s="40"/>
      <c r="M135" s="146"/>
      <c r="O135" s="146"/>
      <c r="Q135" s="146"/>
      <c r="S135" s="146"/>
      <c r="U135" s="146"/>
      <c r="W135" s="146"/>
      <c r="Y135" s="146"/>
      <c r="AA135" s="146"/>
      <c r="AC135" s="146"/>
      <c r="AE135" s="63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</row>
    <row r="136" spans="1:44" customFormat="1" ht="19.899999999999999" customHeight="1" x14ac:dyDescent="0.35">
      <c r="A136" s="5"/>
      <c r="B136" s="5"/>
      <c r="C136" s="5"/>
      <c r="D136" s="310"/>
      <c r="E136" s="23"/>
      <c r="F136" s="5"/>
      <c r="G136" s="40"/>
      <c r="H136" s="40"/>
      <c r="I136" s="5"/>
      <c r="J136" s="40"/>
      <c r="K136" s="40"/>
      <c r="M136" s="146"/>
      <c r="O136" s="146"/>
      <c r="Q136" s="146"/>
      <c r="S136" s="146"/>
      <c r="U136" s="146"/>
      <c r="W136" s="146"/>
      <c r="Y136" s="146"/>
      <c r="AA136" s="146"/>
      <c r="AC136" s="146"/>
      <c r="AE136" s="63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</row>
    <row r="137" spans="1:44" customFormat="1" ht="19.899999999999999" customHeight="1" x14ac:dyDescent="0.35">
      <c r="A137" s="5"/>
      <c r="B137" s="5"/>
      <c r="C137" s="5"/>
      <c r="D137" s="310"/>
      <c r="E137" s="23"/>
      <c r="F137" s="5"/>
      <c r="G137" s="40"/>
      <c r="H137" s="40"/>
      <c r="I137" s="5"/>
      <c r="J137" s="40"/>
      <c r="K137" s="40"/>
      <c r="M137" s="146"/>
      <c r="O137" s="146"/>
      <c r="Q137" s="146"/>
      <c r="S137" s="146"/>
      <c r="U137" s="146"/>
      <c r="W137" s="146"/>
      <c r="Y137" s="146"/>
      <c r="AA137" s="146"/>
      <c r="AC137" s="146"/>
      <c r="AE137" s="63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</row>
    <row r="138" spans="1:44" customFormat="1" ht="19.899999999999999" customHeight="1" x14ac:dyDescent="0.35">
      <c r="A138" s="5"/>
      <c r="B138" s="5"/>
      <c r="C138" s="5"/>
      <c r="D138" s="310"/>
      <c r="E138" s="23"/>
      <c r="F138" s="5"/>
      <c r="G138" s="40"/>
      <c r="H138" s="40"/>
      <c r="I138" s="5"/>
      <c r="J138" s="40"/>
      <c r="K138" s="40"/>
      <c r="M138" s="146"/>
      <c r="O138" s="146"/>
      <c r="Q138" s="146"/>
      <c r="S138" s="146"/>
      <c r="U138" s="146"/>
      <c r="W138" s="146"/>
      <c r="Y138" s="146"/>
      <c r="AA138" s="146"/>
      <c r="AC138" s="146"/>
      <c r="AE138" s="63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</row>
    <row r="139" spans="1:44" customFormat="1" ht="19.899999999999999" customHeight="1" x14ac:dyDescent="0.35">
      <c r="A139" s="5"/>
      <c r="B139" s="5"/>
      <c r="C139" s="5"/>
      <c r="D139" s="310"/>
      <c r="E139" s="23"/>
      <c r="F139" s="5"/>
      <c r="G139" s="40"/>
      <c r="H139" s="40"/>
      <c r="I139" s="5"/>
      <c r="J139" s="40"/>
      <c r="K139" s="40"/>
      <c r="M139" s="146"/>
      <c r="O139" s="146"/>
      <c r="Q139" s="146"/>
      <c r="S139" s="146"/>
      <c r="U139" s="146"/>
      <c r="W139" s="146"/>
      <c r="Y139" s="146"/>
      <c r="AA139" s="146"/>
      <c r="AC139" s="146"/>
      <c r="AE139" s="63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</row>
    <row r="140" spans="1:44" customFormat="1" ht="19.899999999999999" customHeight="1" x14ac:dyDescent="0.35">
      <c r="A140" s="5"/>
      <c r="B140" s="5"/>
      <c r="C140" s="5"/>
      <c r="D140" s="310"/>
      <c r="E140" s="23"/>
      <c r="F140" s="5"/>
      <c r="G140" s="40"/>
      <c r="H140" s="40"/>
      <c r="I140" s="5"/>
      <c r="J140" s="40"/>
      <c r="K140" s="40"/>
      <c r="M140" s="146"/>
      <c r="O140" s="146"/>
      <c r="Q140" s="146"/>
      <c r="S140" s="146"/>
      <c r="U140" s="146"/>
      <c r="W140" s="146"/>
      <c r="Y140" s="146"/>
      <c r="AA140" s="146"/>
      <c r="AC140" s="146"/>
      <c r="AE140" s="63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</row>
    <row r="141" spans="1:44" customFormat="1" ht="19.899999999999999" customHeight="1" x14ac:dyDescent="0.35">
      <c r="A141" s="5"/>
      <c r="B141" s="5"/>
      <c r="C141" s="5"/>
      <c r="D141" s="310"/>
      <c r="E141" s="23"/>
      <c r="F141" s="5"/>
      <c r="G141" s="40"/>
      <c r="H141" s="40"/>
      <c r="I141" s="5"/>
      <c r="J141" s="40"/>
      <c r="K141" s="40"/>
      <c r="M141" s="146"/>
      <c r="O141" s="146"/>
      <c r="Q141" s="146"/>
      <c r="S141" s="146"/>
      <c r="U141" s="146"/>
      <c r="W141" s="146"/>
      <c r="Y141" s="146"/>
      <c r="AA141" s="146"/>
      <c r="AC141" s="146"/>
      <c r="AE141" s="63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</row>
    <row r="142" spans="1:44" customFormat="1" ht="19.899999999999999" customHeight="1" x14ac:dyDescent="0.35">
      <c r="A142" s="5"/>
      <c r="B142" s="5"/>
      <c r="C142" s="5"/>
      <c r="D142" s="310"/>
      <c r="E142" s="23"/>
      <c r="F142" s="5"/>
      <c r="G142" s="40"/>
      <c r="H142" s="40"/>
      <c r="I142" s="5"/>
      <c r="J142" s="40"/>
      <c r="K142" s="40"/>
      <c r="M142" s="146"/>
      <c r="O142" s="146"/>
      <c r="Q142" s="146"/>
      <c r="S142" s="146"/>
      <c r="U142" s="146"/>
      <c r="W142" s="146"/>
      <c r="Y142" s="146"/>
      <c r="AA142" s="146"/>
      <c r="AC142" s="146"/>
      <c r="AE142" s="63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</row>
    <row r="143" spans="1:44" customFormat="1" ht="19.899999999999999" customHeight="1" x14ac:dyDescent="0.35">
      <c r="A143" s="5"/>
      <c r="B143" s="5"/>
      <c r="C143" s="5"/>
      <c r="D143" s="310"/>
      <c r="E143" s="23"/>
      <c r="F143" s="5"/>
      <c r="G143" s="40"/>
      <c r="H143" s="40"/>
      <c r="I143" s="5"/>
      <c r="J143" s="40"/>
      <c r="K143" s="40"/>
      <c r="M143" s="146"/>
      <c r="O143" s="146"/>
      <c r="Q143" s="146"/>
      <c r="S143" s="146"/>
      <c r="U143" s="146"/>
      <c r="W143" s="146"/>
      <c r="Y143" s="146"/>
      <c r="AA143" s="146"/>
      <c r="AC143" s="146"/>
      <c r="AE143" s="63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</row>
    <row r="144" spans="1:44" customFormat="1" ht="19.899999999999999" customHeight="1" x14ac:dyDescent="0.35">
      <c r="A144" s="5"/>
      <c r="B144" s="5"/>
      <c r="C144" s="5"/>
      <c r="D144" s="310"/>
      <c r="E144" s="23"/>
      <c r="F144" s="5"/>
      <c r="G144" s="40"/>
      <c r="H144" s="40"/>
      <c r="I144" s="5"/>
      <c r="J144" s="40"/>
      <c r="K144" s="40"/>
      <c r="M144" s="146"/>
      <c r="O144" s="146"/>
      <c r="Q144" s="146"/>
      <c r="S144" s="146"/>
      <c r="U144" s="146"/>
      <c r="W144" s="146"/>
      <c r="Y144" s="146"/>
      <c r="AA144" s="146"/>
      <c r="AC144" s="146"/>
      <c r="AE144" s="63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</row>
    <row r="145" spans="1:44" customFormat="1" ht="19.899999999999999" customHeight="1" x14ac:dyDescent="0.35">
      <c r="A145" s="5"/>
      <c r="B145" s="5"/>
      <c r="C145" s="5"/>
      <c r="D145" s="310"/>
      <c r="E145" s="23"/>
      <c r="F145" s="5"/>
      <c r="G145" s="40"/>
      <c r="H145" s="40"/>
      <c r="I145" s="5"/>
      <c r="J145" s="40"/>
      <c r="K145" s="40"/>
      <c r="M145" s="146"/>
      <c r="O145" s="146"/>
      <c r="Q145" s="146"/>
      <c r="S145" s="146"/>
      <c r="U145" s="146"/>
      <c r="W145" s="146"/>
      <c r="Y145" s="146"/>
      <c r="AA145" s="146"/>
      <c r="AC145" s="146"/>
      <c r="AE145" s="63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</row>
    <row r="146" spans="1:44" customFormat="1" ht="19.899999999999999" customHeight="1" x14ac:dyDescent="0.35">
      <c r="A146" s="5"/>
      <c r="B146" s="5"/>
      <c r="C146" s="5"/>
      <c r="D146" s="310"/>
      <c r="E146" s="23"/>
      <c r="F146" s="5"/>
      <c r="G146" s="40"/>
      <c r="H146" s="40"/>
      <c r="I146" s="5"/>
      <c r="J146" s="40"/>
      <c r="K146" s="40"/>
      <c r="M146" s="146"/>
      <c r="O146" s="146"/>
      <c r="Q146" s="146"/>
      <c r="S146" s="146"/>
      <c r="U146" s="146"/>
      <c r="W146" s="146"/>
      <c r="Y146" s="146"/>
      <c r="AA146" s="146"/>
      <c r="AC146" s="146"/>
      <c r="AE146" s="63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</row>
    <row r="147" spans="1:44" customFormat="1" ht="19.899999999999999" customHeight="1" x14ac:dyDescent="0.35">
      <c r="A147" s="5"/>
      <c r="B147" s="5"/>
      <c r="C147" s="5"/>
      <c r="D147" s="310"/>
      <c r="E147" s="23"/>
      <c r="F147" s="5"/>
      <c r="G147" s="40"/>
      <c r="H147" s="40"/>
      <c r="I147" s="5"/>
      <c r="J147" s="40"/>
      <c r="K147" s="40"/>
      <c r="M147" s="146"/>
      <c r="O147" s="146"/>
      <c r="Q147" s="146"/>
      <c r="S147" s="146"/>
      <c r="U147" s="146"/>
      <c r="W147" s="146"/>
      <c r="Y147" s="146"/>
      <c r="AA147" s="146"/>
      <c r="AC147" s="146"/>
      <c r="AE147" s="63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</row>
    <row r="148" spans="1:44" customFormat="1" ht="19.899999999999999" customHeight="1" x14ac:dyDescent="0.35">
      <c r="A148" s="5"/>
      <c r="B148" s="5"/>
      <c r="C148" s="5"/>
      <c r="D148" s="310"/>
      <c r="E148" s="23"/>
      <c r="F148" s="5"/>
      <c r="G148" s="40"/>
      <c r="H148" s="40"/>
      <c r="I148" s="5"/>
      <c r="J148" s="40"/>
      <c r="K148" s="40"/>
      <c r="M148" s="146"/>
      <c r="O148" s="146"/>
      <c r="Q148" s="146"/>
      <c r="S148" s="146"/>
      <c r="U148" s="146"/>
      <c r="W148" s="146"/>
      <c r="Y148" s="146"/>
      <c r="AA148" s="146"/>
      <c r="AC148" s="146"/>
      <c r="AE148" s="63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</row>
  </sheetData>
  <printOptions horizontalCentered="1"/>
  <pageMargins left="0.51181102362204722" right="0.51181102362204722" top="0.55118110236220474" bottom="0.55118110236220474" header="0.31496062992125984" footer="0.31496062992125984"/>
  <pageSetup paperSize="9" orientation="portrait" verticalDpi="4294967293" r:id="rId1"/>
  <headerFooter>
    <oddHeader>&amp;LQUÍMICOS&amp;R"El Origen"</oddHeader>
    <oddFooter>&amp;R&amp;D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theme="5" tint="0.39997558519241921"/>
  </sheetPr>
  <dimension ref="A1:AU147"/>
  <sheetViews>
    <sheetView topLeftCell="A16" zoomScaleNormal="100" workbookViewId="0">
      <selection activeCell="C26" sqref="C26"/>
    </sheetView>
  </sheetViews>
  <sheetFormatPr baseColWidth="10" defaultColWidth="11.5703125" defaultRowHeight="21" customHeight="1" x14ac:dyDescent="0.35"/>
  <cols>
    <col min="1" max="1" width="5.85546875" style="5" customWidth="1"/>
    <col min="2" max="2" width="10.140625" style="345" customWidth="1"/>
    <col min="3" max="3" width="7.5703125" style="5" customWidth="1"/>
    <col min="4" max="4" width="50.7109375" style="5" customWidth="1"/>
    <col min="5" max="5" width="15.7109375" style="310" customWidth="1"/>
    <col min="6" max="6" width="15.7109375" style="23" customWidth="1"/>
    <col min="7" max="7" width="1.7109375" style="5" customWidth="1"/>
    <col min="8" max="8" width="16.85546875" style="64" customWidth="1"/>
    <col min="9" max="9" width="14.28515625" style="64" customWidth="1"/>
    <col min="10" max="10" width="1.7109375" customWidth="1"/>
    <col min="11" max="11" width="16.85546875" style="64" customWidth="1"/>
    <col min="12" max="12" width="14.28515625" style="64" customWidth="1"/>
    <col min="13" max="13" width="1.7109375" customWidth="1"/>
    <col min="14" max="14" width="16.5703125" style="146" customWidth="1"/>
    <col min="15" max="15" width="1.7109375" customWidth="1"/>
    <col min="16" max="16" width="16.5703125" style="146" customWidth="1"/>
    <col min="17" max="17" width="1.7109375" customWidth="1"/>
    <col min="18" max="18" width="16.5703125" style="146" customWidth="1"/>
    <col min="19" max="19" width="1.7109375" customWidth="1"/>
    <col min="20" max="20" width="16.5703125" style="146" customWidth="1"/>
    <col min="21" max="21" width="1.7109375" customWidth="1"/>
    <col min="22" max="22" width="16.5703125" style="146" customWidth="1"/>
    <col min="23" max="23" width="1.7109375" customWidth="1"/>
    <col min="24" max="24" width="16.5703125" style="146" customWidth="1"/>
    <col min="25" max="25" width="1.7109375" customWidth="1"/>
    <col min="26" max="26" width="16.5703125" style="146" customWidth="1"/>
    <col min="27" max="27" width="1.7109375" customWidth="1"/>
    <col min="28" max="28" width="15.7109375" style="146" customWidth="1"/>
    <col min="29" max="29" width="1.7109375" customWidth="1"/>
    <col min="30" max="30" width="15.7109375" style="146" customWidth="1"/>
    <col min="31" max="31" width="1.7109375" customWidth="1"/>
    <col min="32" max="32" width="14.85546875" style="146" customWidth="1"/>
    <col min="33" max="33" width="1.7109375" customWidth="1"/>
    <col min="34" max="34" width="13.85546875" style="63" customWidth="1"/>
    <col min="35" max="35" width="1.7109375" customWidth="1"/>
    <col min="36" max="40" width="11.5703125" style="5"/>
    <col min="41" max="41" width="11.5703125" style="5" customWidth="1"/>
    <col min="42" max="16384" width="11.5703125" style="5"/>
  </cols>
  <sheetData>
    <row r="1" spans="1:38" ht="21" customHeight="1" x14ac:dyDescent="0.35">
      <c r="D1" s="65" t="s">
        <v>209</v>
      </c>
      <c r="E1" s="309"/>
      <c r="F1" s="35"/>
      <c r="G1" s="1"/>
      <c r="H1" s="316" t="s">
        <v>507</v>
      </c>
      <c r="I1" s="56"/>
      <c r="J1" s="33"/>
      <c r="K1" s="61"/>
      <c r="L1" s="61"/>
      <c r="M1" s="33"/>
      <c r="N1" s="194">
        <v>45325</v>
      </c>
      <c r="O1" s="33"/>
      <c r="P1" s="232">
        <v>45299</v>
      </c>
      <c r="Q1" s="33"/>
      <c r="R1" s="232">
        <v>45268</v>
      </c>
      <c r="S1" s="33"/>
      <c r="T1" s="232">
        <v>45264</v>
      </c>
      <c r="U1" s="33"/>
      <c r="V1" s="229">
        <v>45234</v>
      </c>
      <c r="W1" s="33"/>
      <c r="X1" s="194">
        <v>45230</v>
      </c>
      <c r="Y1" s="33"/>
      <c r="Z1" s="194">
        <v>45209</v>
      </c>
      <c r="AA1" s="33"/>
      <c r="AB1" s="190">
        <v>45182</v>
      </c>
      <c r="AC1" s="33"/>
      <c r="AD1" s="148">
        <v>45167</v>
      </c>
      <c r="AE1" s="33"/>
      <c r="AF1" s="148">
        <v>45155</v>
      </c>
      <c r="AG1" s="33"/>
      <c r="AH1" s="62"/>
      <c r="AI1" s="33"/>
    </row>
    <row r="2" spans="1:38" ht="21" customHeight="1" thickBot="1" x14ac:dyDescent="0.4">
      <c r="A2" s="3" t="s">
        <v>19</v>
      </c>
      <c r="B2" s="346"/>
      <c r="G2" s="1"/>
      <c r="H2" s="57" t="s">
        <v>39</v>
      </c>
      <c r="I2" s="57" t="s">
        <v>173</v>
      </c>
      <c r="J2" s="37"/>
      <c r="K2" s="57" t="s">
        <v>39</v>
      </c>
      <c r="L2" s="57" t="s">
        <v>173</v>
      </c>
      <c r="M2" s="37"/>
      <c r="N2" s="344" t="s">
        <v>520</v>
      </c>
      <c r="O2" s="37"/>
      <c r="P2" s="233" t="s">
        <v>500</v>
      </c>
      <c r="Q2" s="37"/>
      <c r="R2" s="233" t="s">
        <v>472</v>
      </c>
      <c r="S2" s="37"/>
      <c r="T2" s="233" t="s">
        <v>362</v>
      </c>
      <c r="U2" s="37"/>
      <c r="V2" s="230" t="s">
        <v>362</v>
      </c>
      <c r="W2" s="37"/>
      <c r="X2" s="198" t="s">
        <v>402</v>
      </c>
      <c r="Y2" s="37"/>
      <c r="Z2" s="198" t="s">
        <v>362</v>
      </c>
      <c r="AA2" s="37"/>
      <c r="AB2" s="191" t="s">
        <v>174</v>
      </c>
      <c r="AC2" s="37"/>
      <c r="AD2" s="145" t="s">
        <v>174</v>
      </c>
      <c r="AE2" s="37"/>
      <c r="AF2" s="145" t="s">
        <v>174</v>
      </c>
      <c r="AG2" s="37"/>
      <c r="AH2" s="46" t="s">
        <v>174</v>
      </c>
      <c r="AI2" s="36"/>
    </row>
    <row r="3" spans="1:38" ht="21" customHeight="1" thickBot="1" x14ac:dyDescent="0.4">
      <c r="D3" s="47" t="s">
        <v>142</v>
      </c>
      <c r="E3" s="11"/>
      <c r="F3" s="12"/>
      <c r="G3" s="1"/>
      <c r="H3" s="58"/>
      <c r="I3" s="59"/>
      <c r="J3" s="38"/>
      <c r="K3" s="58">
        <v>2</v>
      </c>
      <c r="L3" s="59">
        <v>1.4</v>
      </c>
      <c r="M3" s="38"/>
      <c r="N3" s="149"/>
      <c r="O3" s="38"/>
      <c r="P3" s="149"/>
      <c r="Q3" s="38"/>
      <c r="R3" s="149"/>
      <c r="S3" s="38"/>
      <c r="T3" s="149"/>
      <c r="U3" s="38"/>
      <c r="V3" s="149"/>
      <c r="W3" s="38"/>
      <c r="X3" s="149"/>
      <c r="Y3" s="38"/>
      <c r="Z3" s="149"/>
      <c r="AA3" s="38"/>
      <c r="AB3" s="149"/>
      <c r="AC3" s="38"/>
      <c r="AD3" s="149"/>
      <c r="AE3" s="38"/>
      <c r="AF3" s="149">
        <v>0.25</v>
      </c>
      <c r="AG3" s="38"/>
      <c r="AH3" s="39" t="s">
        <v>176</v>
      </c>
      <c r="AI3" s="41"/>
    </row>
    <row r="4" spans="1:38" ht="11.25" customHeight="1" x14ac:dyDescent="0.35">
      <c r="D4" s="88"/>
      <c r="E4" s="83"/>
      <c r="F4" s="84"/>
      <c r="H4" s="76"/>
      <c r="I4" s="76"/>
      <c r="J4" s="77"/>
      <c r="K4" s="76"/>
      <c r="L4" s="76"/>
      <c r="M4" s="77"/>
      <c r="O4" s="77"/>
      <c r="Q4" s="77"/>
      <c r="S4" s="77"/>
      <c r="U4" s="77"/>
      <c r="W4" s="77"/>
      <c r="Y4" s="77"/>
      <c r="AA4" s="77"/>
      <c r="AC4" s="77"/>
      <c r="AE4" s="77"/>
      <c r="AG4" s="77"/>
      <c r="AH4" s="78"/>
      <c r="AI4" s="79"/>
    </row>
    <row r="5" spans="1:38" ht="21" customHeight="1" x14ac:dyDescent="0.35">
      <c r="A5" s="5" t="s">
        <v>239</v>
      </c>
      <c r="B5" s="345">
        <v>45279</v>
      </c>
      <c r="C5" s="5">
        <v>812</v>
      </c>
      <c r="D5" s="114" t="s">
        <v>145</v>
      </c>
      <c r="E5" s="325">
        <f>H5</f>
        <v>7150</v>
      </c>
      <c r="F5" s="199">
        <f>I5</f>
        <v>5000</v>
      </c>
      <c r="G5" s="1"/>
      <c r="H5" s="60">
        <f>MROUND(K5+25,50)</f>
        <v>7150</v>
      </c>
      <c r="I5" s="60">
        <f>MROUND(L5+25,50)</f>
        <v>5000</v>
      </c>
      <c r="J5" s="1"/>
      <c r="K5" s="60">
        <f t="shared" ref="K5:K39" si="0">N5*$K$3</f>
        <v>7102.92</v>
      </c>
      <c r="L5" s="60">
        <f t="shared" ref="L5:L39" si="1">N5*$L$3</f>
        <v>4972.0439999999999</v>
      </c>
      <c r="M5" s="33"/>
      <c r="N5" s="197">
        <v>3551.46</v>
      </c>
      <c r="O5" s="33"/>
      <c r="P5" s="147">
        <v>3551.46</v>
      </c>
      <c r="Q5" s="33"/>
      <c r="R5" s="234">
        <v>2731.89</v>
      </c>
      <c r="S5" s="33"/>
      <c r="T5" s="224">
        <v>2375.56</v>
      </c>
      <c r="U5" s="33"/>
      <c r="V5" s="224">
        <v>2375.56</v>
      </c>
      <c r="W5" s="33"/>
      <c r="X5" s="224">
        <v>2375.56</v>
      </c>
      <c r="Y5" s="33"/>
      <c r="Z5" s="147">
        <v>1986.25</v>
      </c>
      <c r="AA5" s="33"/>
      <c r="AB5" s="147">
        <v>1986.25</v>
      </c>
      <c r="AC5" s="33"/>
      <c r="AD5" s="147">
        <v>1986.25</v>
      </c>
      <c r="AE5" s="33"/>
      <c r="AF5" s="147">
        <v>1986.25</v>
      </c>
      <c r="AG5" s="33"/>
      <c r="AH5" s="137">
        <v>1589</v>
      </c>
      <c r="AI5" s="33"/>
      <c r="AK5" s="5">
        <f>N5/P5</f>
        <v>1</v>
      </c>
    </row>
    <row r="6" spans="1:38" ht="21" customHeight="1" x14ac:dyDescent="0.35">
      <c r="A6" s="5" t="s">
        <v>244</v>
      </c>
      <c r="B6" s="345">
        <v>45306</v>
      </c>
      <c r="C6" s="5">
        <v>990</v>
      </c>
      <c r="D6" s="114" t="s">
        <v>325</v>
      </c>
      <c r="E6" s="325">
        <f t="shared" ref="E6:E39" si="2">H6</f>
        <v>4050</v>
      </c>
      <c r="F6" s="199">
        <f t="shared" ref="F6:F39" si="3">I6</f>
        <v>2850</v>
      </c>
      <c r="G6" s="1"/>
      <c r="H6" s="60">
        <f t="shared" ref="H6:H39" si="4">MROUND(K6+25,50)</f>
        <v>4050</v>
      </c>
      <c r="I6" s="60">
        <f t="shared" ref="I6:I39" si="5">MROUND(L6+25,50)</f>
        <v>2850</v>
      </c>
      <c r="J6" s="1"/>
      <c r="K6" s="60">
        <f>N6*$K$3</f>
        <v>4000</v>
      </c>
      <c r="L6" s="60">
        <f>N6*$L$3</f>
        <v>2800</v>
      </c>
      <c r="M6" s="33"/>
      <c r="N6" s="197">
        <v>2000</v>
      </c>
      <c r="O6" s="33"/>
      <c r="P6" s="147">
        <v>1800</v>
      </c>
      <c r="Q6" s="33"/>
      <c r="R6" s="234">
        <v>1500.53</v>
      </c>
      <c r="S6" s="33"/>
      <c r="T6" s="224">
        <v>1200</v>
      </c>
      <c r="U6" s="33"/>
      <c r="V6" s="224">
        <v>1200</v>
      </c>
      <c r="W6" s="33"/>
      <c r="X6" s="224">
        <v>1200</v>
      </c>
      <c r="Y6" s="33"/>
      <c r="Z6" s="147">
        <v>1000</v>
      </c>
      <c r="AA6" s="33"/>
      <c r="AB6" s="147">
        <v>1000</v>
      </c>
      <c r="AC6" s="33"/>
      <c r="AD6" s="147">
        <v>1000</v>
      </c>
      <c r="AE6" s="33"/>
      <c r="AF6" s="147">
        <v>1000</v>
      </c>
      <c r="AG6" s="33"/>
      <c r="AH6" s="137">
        <v>800</v>
      </c>
      <c r="AI6" s="33"/>
      <c r="AK6" s="5">
        <f t="shared" ref="AK6:AK39" si="6">N6/P6</f>
        <v>1.1111111111111112</v>
      </c>
    </row>
    <row r="7" spans="1:38" ht="21" customHeight="1" x14ac:dyDescent="0.35">
      <c r="A7" s="5" t="s">
        <v>244</v>
      </c>
      <c r="B7" s="345">
        <v>45306</v>
      </c>
      <c r="C7" s="5">
        <v>988</v>
      </c>
      <c r="D7" s="114" t="s">
        <v>146</v>
      </c>
      <c r="E7" s="325">
        <f t="shared" si="2"/>
        <v>7300</v>
      </c>
      <c r="F7" s="199">
        <f t="shared" si="3"/>
        <v>5100</v>
      </c>
      <c r="G7" s="1"/>
      <c r="H7" s="60">
        <f t="shared" si="4"/>
        <v>7300</v>
      </c>
      <c r="I7" s="60">
        <f t="shared" si="5"/>
        <v>5100</v>
      </c>
      <c r="J7" s="1"/>
      <c r="K7" s="60">
        <f>N7*$K$3</f>
        <v>7260</v>
      </c>
      <c r="L7" s="60">
        <f>N7*$L$3</f>
        <v>5082</v>
      </c>
      <c r="M7" s="33"/>
      <c r="N7" s="197">
        <v>3630</v>
      </c>
      <c r="O7" s="33"/>
      <c r="P7" s="147">
        <v>3150</v>
      </c>
      <c r="Q7" s="33"/>
      <c r="R7" s="234">
        <v>2299.75</v>
      </c>
      <c r="S7" s="33"/>
      <c r="T7" s="224">
        <v>2025</v>
      </c>
      <c r="U7" s="33"/>
      <c r="V7" s="224">
        <v>2025</v>
      </c>
      <c r="W7" s="33"/>
      <c r="X7" s="224">
        <v>2025</v>
      </c>
      <c r="Y7" s="33"/>
      <c r="Z7" s="147">
        <v>1687.5</v>
      </c>
      <c r="AA7" s="33"/>
      <c r="AB7" s="147">
        <v>1687.5</v>
      </c>
      <c r="AC7" s="33"/>
      <c r="AD7" s="147">
        <v>1687.5</v>
      </c>
      <c r="AE7" s="33"/>
      <c r="AF7" s="147">
        <v>1687.5</v>
      </c>
      <c r="AG7" s="33"/>
      <c r="AH7" s="137">
        <v>1350</v>
      </c>
      <c r="AI7" s="33"/>
      <c r="AK7" s="5">
        <f t="shared" si="6"/>
        <v>1.1523809523809523</v>
      </c>
    </row>
    <row r="8" spans="1:38" ht="21" customHeight="1" x14ac:dyDescent="0.35">
      <c r="A8" s="5" t="s">
        <v>244</v>
      </c>
      <c r="B8" s="345">
        <v>45306</v>
      </c>
      <c r="C8" s="5">
        <v>988</v>
      </c>
      <c r="D8" s="114" t="s">
        <v>473</v>
      </c>
      <c r="E8" s="325">
        <f t="shared" si="2"/>
        <v>30050</v>
      </c>
      <c r="F8" s="199">
        <f t="shared" si="3"/>
        <v>21050</v>
      </c>
      <c r="G8" s="1"/>
      <c r="H8" s="60">
        <f t="shared" si="4"/>
        <v>30050</v>
      </c>
      <c r="I8" s="60">
        <f t="shared" si="5"/>
        <v>21050</v>
      </c>
      <c r="J8" s="1"/>
      <c r="K8" s="60">
        <f t="shared" si="0"/>
        <v>30000</v>
      </c>
      <c r="L8" s="60">
        <f t="shared" si="1"/>
        <v>21000</v>
      </c>
      <c r="M8" s="33"/>
      <c r="N8" s="197">
        <v>15000</v>
      </c>
      <c r="O8" s="33"/>
      <c r="P8" s="147">
        <v>13049.83</v>
      </c>
      <c r="Q8" s="33"/>
      <c r="R8" s="234">
        <v>9400.1299999999992</v>
      </c>
      <c r="S8" s="33"/>
      <c r="T8" s="224">
        <v>2025</v>
      </c>
      <c r="U8" s="33"/>
      <c r="V8" s="224">
        <v>2025</v>
      </c>
      <c r="W8" s="33"/>
      <c r="X8" s="224">
        <v>2025</v>
      </c>
      <c r="Y8" s="33"/>
      <c r="Z8" s="147">
        <v>1687.5</v>
      </c>
      <c r="AA8" s="33"/>
      <c r="AB8" s="147">
        <v>1687.5</v>
      </c>
      <c r="AC8" s="33"/>
      <c r="AD8" s="147">
        <v>1687.5</v>
      </c>
      <c r="AE8" s="33"/>
      <c r="AF8" s="147">
        <v>1687.5</v>
      </c>
      <c r="AG8" s="33"/>
      <c r="AH8" s="137">
        <v>1350</v>
      </c>
      <c r="AI8" s="33"/>
      <c r="AK8" s="5">
        <f t="shared" si="6"/>
        <v>1.1494402609076133</v>
      </c>
    </row>
    <row r="9" spans="1:38" ht="21" customHeight="1" x14ac:dyDescent="0.35">
      <c r="A9" s="5" t="s">
        <v>240</v>
      </c>
      <c r="B9" s="345">
        <v>45278</v>
      </c>
      <c r="C9" s="5">
        <v>777</v>
      </c>
      <c r="D9" s="114" t="s">
        <v>148</v>
      </c>
      <c r="E9" s="325">
        <f t="shared" si="2"/>
        <v>2500</v>
      </c>
      <c r="F9" s="199">
        <f t="shared" si="3"/>
        <v>1750</v>
      </c>
      <c r="G9" s="1"/>
      <c r="H9" s="60">
        <f t="shared" si="4"/>
        <v>2500</v>
      </c>
      <c r="I9" s="60">
        <f t="shared" si="5"/>
        <v>1750</v>
      </c>
      <c r="J9" s="1"/>
      <c r="K9" s="60">
        <f t="shared" si="0"/>
        <v>2496</v>
      </c>
      <c r="L9" s="60">
        <f t="shared" si="1"/>
        <v>1747.1999999999998</v>
      </c>
      <c r="M9" s="33"/>
      <c r="N9" s="147">
        <v>1248</v>
      </c>
      <c r="O9" s="33"/>
      <c r="P9" s="147">
        <v>1248</v>
      </c>
      <c r="Q9" s="33"/>
      <c r="R9" s="234">
        <v>960.47</v>
      </c>
      <c r="S9" s="33"/>
      <c r="T9" s="224">
        <v>1200.5875000000001</v>
      </c>
      <c r="U9" s="33"/>
      <c r="V9" s="224" t="e">
        <f>AJ9*1.25</f>
        <v>#VALUE!</v>
      </c>
      <c r="W9" s="33"/>
      <c r="X9" s="224" t="e">
        <f>AJ9*1.25</f>
        <v>#VALUE!</v>
      </c>
      <c r="Y9" s="33"/>
      <c r="Z9" s="147">
        <v>1200.5875000000001</v>
      </c>
      <c r="AA9" s="33"/>
      <c r="AB9" s="147">
        <v>1200.5875000000001</v>
      </c>
      <c r="AC9" s="33"/>
      <c r="AD9" s="147">
        <v>1200.5875000000001</v>
      </c>
      <c r="AE9" s="33"/>
      <c r="AF9" s="147">
        <v>1200.5875000000001</v>
      </c>
      <c r="AG9" s="33"/>
      <c r="AH9" s="137">
        <v>960.47</v>
      </c>
      <c r="AI9" s="33"/>
      <c r="AJ9" s="5" t="s">
        <v>504</v>
      </c>
      <c r="AK9" s="5">
        <f t="shared" si="6"/>
        <v>1</v>
      </c>
      <c r="AL9" s="5">
        <f>R9*1.3</f>
        <v>1248.6110000000001</v>
      </c>
    </row>
    <row r="10" spans="1:38" ht="21" customHeight="1" x14ac:dyDescent="0.35">
      <c r="A10" s="5" t="s">
        <v>339</v>
      </c>
      <c r="B10" s="345">
        <v>45209</v>
      </c>
      <c r="C10" s="5">
        <v>4740</v>
      </c>
      <c r="D10" s="114" t="s">
        <v>203</v>
      </c>
      <c r="E10" s="325">
        <f t="shared" si="2"/>
        <v>3100</v>
      </c>
      <c r="F10" s="199">
        <f t="shared" si="3"/>
        <v>2150</v>
      </c>
      <c r="G10" s="1"/>
      <c r="H10" s="60">
        <f t="shared" si="4"/>
        <v>3100</v>
      </c>
      <c r="I10" s="60">
        <f t="shared" si="5"/>
        <v>2150</v>
      </c>
      <c r="J10" s="1"/>
      <c r="K10" s="60">
        <f t="shared" si="0"/>
        <v>3060.18</v>
      </c>
      <c r="L10" s="60">
        <f t="shared" si="1"/>
        <v>2142.1259999999997</v>
      </c>
      <c r="M10" s="33"/>
      <c r="N10" s="197">
        <v>1530.09</v>
      </c>
      <c r="O10" s="33"/>
      <c r="P10" s="147">
        <v>1530.09</v>
      </c>
      <c r="Q10" s="33"/>
      <c r="R10" s="234">
        <v>1530.09</v>
      </c>
      <c r="S10" s="33"/>
      <c r="T10" s="224">
        <v>1530.09</v>
      </c>
      <c r="U10" s="33"/>
      <c r="V10" s="224">
        <v>1530.09</v>
      </c>
      <c r="W10" s="33"/>
      <c r="X10" s="224">
        <v>1530.09</v>
      </c>
      <c r="Y10" s="33"/>
      <c r="Z10" s="147">
        <v>1000</v>
      </c>
      <c r="AA10" s="33"/>
      <c r="AB10" s="147">
        <v>1000</v>
      </c>
      <c r="AC10" s="33"/>
      <c r="AD10" s="147">
        <v>1000</v>
      </c>
      <c r="AE10" s="33"/>
      <c r="AF10" s="147">
        <v>1000</v>
      </c>
      <c r="AG10" s="33"/>
      <c r="AH10" s="137">
        <v>800</v>
      </c>
      <c r="AI10" s="33"/>
      <c r="AK10" s="5">
        <f t="shared" si="6"/>
        <v>1</v>
      </c>
    </row>
    <row r="11" spans="1:38" ht="21" customHeight="1" x14ac:dyDescent="0.35">
      <c r="A11" s="5" t="s">
        <v>505</v>
      </c>
      <c r="B11" s="345">
        <v>45275</v>
      </c>
      <c r="C11" s="5">
        <v>531</v>
      </c>
      <c r="D11" s="114" t="s">
        <v>156</v>
      </c>
      <c r="E11" s="325">
        <f t="shared" si="2"/>
        <v>4700</v>
      </c>
      <c r="F11" s="199">
        <f t="shared" si="3"/>
        <v>3300</v>
      </c>
      <c r="G11" s="1"/>
      <c r="H11" s="60">
        <f t="shared" si="4"/>
        <v>4700</v>
      </c>
      <c r="I11" s="60">
        <f t="shared" si="5"/>
        <v>3300</v>
      </c>
      <c r="J11" s="1"/>
      <c r="K11" s="60">
        <f t="shared" si="0"/>
        <v>4678.0200000000004</v>
      </c>
      <c r="L11" s="60">
        <f t="shared" si="1"/>
        <v>3274.614</v>
      </c>
      <c r="M11" s="33"/>
      <c r="N11" s="197">
        <v>2339.0100000000002</v>
      </c>
      <c r="O11" s="33"/>
      <c r="P11" s="147">
        <v>2339.0100000000002</v>
      </c>
      <c r="Q11" s="33"/>
      <c r="R11" s="234">
        <v>1799.86</v>
      </c>
      <c r="S11" s="33"/>
      <c r="T11" s="224">
        <v>1272.42</v>
      </c>
      <c r="U11" s="33"/>
      <c r="V11" s="224">
        <v>1272.42</v>
      </c>
      <c r="W11" s="33"/>
      <c r="X11" s="224">
        <v>1272.42</v>
      </c>
      <c r="Y11" s="33"/>
      <c r="Z11" s="147">
        <v>1164.2</v>
      </c>
      <c r="AA11" s="33"/>
      <c r="AB11" s="147">
        <v>1164.2</v>
      </c>
      <c r="AC11" s="33"/>
      <c r="AD11" s="147">
        <v>1164.2</v>
      </c>
      <c r="AE11" s="33"/>
      <c r="AF11" s="147">
        <v>1164.2</v>
      </c>
      <c r="AG11" s="33"/>
      <c r="AH11" s="137">
        <v>931.36</v>
      </c>
      <c r="AI11" s="33"/>
      <c r="AK11" s="5">
        <f t="shared" si="6"/>
        <v>1</v>
      </c>
    </row>
    <row r="12" spans="1:38" ht="21" customHeight="1" x14ac:dyDescent="0.35">
      <c r="A12" s="5" t="s">
        <v>340</v>
      </c>
      <c r="B12" s="345">
        <v>45280</v>
      </c>
      <c r="C12" s="5" t="s">
        <v>208</v>
      </c>
      <c r="D12" s="114" t="s">
        <v>331</v>
      </c>
      <c r="E12" s="325">
        <f t="shared" si="2"/>
        <v>5800</v>
      </c>
      <c r="F12" s="199">
        <f t="shared" si="3"/>
        <v>4050</v>
      </c>
      <c r="G12" s="1"/>
      <c r="H12" s="60">
        <f t="shared" si="4"/>
        <v>5800</v>
      </c>
      <c r="I12" s="60">
        <f t="shared" si="5"/>
        <v>4050</v>
      </c>
      <c r="J12" s="1"/>
      <c r="K12" s="60">
        <f t="shared" si="0"/>
        <v>5762.02</v>
      </c>
      <c r="L12" s="60">
        <f t="shared" si="1"/>
        <v>4033.4140000000002</v>
      </c>
      <c r="M12" s="33"/>
      <c r="N12" s="197">
        <v>2881.01</v>
      </c>
      <c r="O12" s="33"/>
      <c r="P12" s="147">
        <v>2880</v>
      </c>
      <c r="Q12" s="33"/>
      <c r="R12" s="234">
        <v>1200</v>
      </c>
      <c r="S12" s="33"/>
      <c r="T12" s="224">
        <v>1035</v>
      </c>
      <c r="U12" s="33"/>
      <c r="V12" s="224">
        <v>1035</v>
      </c>
      <c r="W12" s="33"/>
      <c r="X12" s="224">
        <v>1035</v>
      </c>
      <c r="Y12" s="33"/>
      <c r="Z12" s="147">
        <v>1035</v>
      </c>
      <c r="AA12" s="33"/>
      <c r="AB12" s="147">
        <v>862.51250000000005</v>
      </c>
      <c r="AC12" s="33"/>
      <c r="AD12" s="147">
        <v>862.51250000000005</v>
      </c>
      <c r="AE12" s="33"/>
      <c r="AF12" s="147">
        <v>862.51250000000005</v>
      </c>
      <c r="AG12" s="33"/>
      <c r="AH12" s="90">
        <v>690.01</v>
      </c>
      <c r="AI12" s="33"/>
      <c r="AK12" s="5">
        <f t="shared" si="6"/>
        <v>1.0003506944444445</v>
      </c>
    </row>
    <row r="13" spans="1:38" ht="21" customHeight="1" x14ac:dyDescent="0.35">
      <c r="A13" s="5" t="s">
        <v>480</v>
      </c>
      <c r="B13" s="345">
        <v>45260</v>
      </c>
      <c r="C13" s="5">
        <v>1220</v>
      </c>
      <c r="D13" s="114" t="s">
        <v>475</v>
      </c>
      <c r="E13" s="325">
        <f t="shared" si="2"/>
        <v>2400</v>
      </c>
      <c r="F13" s="199">
        <f t="shared" si="3"/>
        <v>1700</v>
      </c>
      <c r="G13" s="1"/>
      <c r="H13" s="60">
        <f t="shared" si="4"/>
        <v>2400</v>
      </c>
      <c r="I13" s="60">
        <f t="shared" si="5"/>
        <v>1700</v>
      </c>
      <c r="J13" s="1"/>
      <c r="K13" s="60">
        <f>N13*$K$3</f>
        <v>2369.2600000000002</v>
      </c>
      <c r="L13" s="60">
        <f>N13*$L$3</f>
        <v>1658.482</v>
      </c>
      <c r="M13" s="33"/>
      <c r="N13" s="197">
        <v>1184.6300000000001</v>
      </c>
      <c r="O13" s="33"/>
      <c r="P13" s="147">
        <v>1184.6300000000001</v>
      </c>
      <c r="Q13" s="33"/>
      <c r="R13" s="234">
        <v>860.63</v>
      </c>
      <c r="S13" s="33"/>
      <c r="T13" s="224">
        <v>698.07</v>
      </c>
      <c r="U13" s="33"/>
      <c r="V13" s="224">
        <v>698.07</v>
      </c>
      <c r="W13" s="33"/>
      <c r="X13" s="224">
        <v>698.07</v>
      </c>
      <c r="Y13" s="33"/>
      <c r="Z13" s="147">
        <v>617.97500000000002</v>
      </c>
      <c r="AA13" s="33"/>
      <c r="AB13" s="147">
        <v>617.97500000000002</v>
      </c>
      <c r="AC13" s="33"/>
      <c r="AD13" s="147">
        <v>617.97500000000002</v>
      </c>
      <c r="AE13" s="33"/>
      <c r="AF13" s="147">
        <v>617.97500000000002</v>
      </c>
      <c r="AG13" s="33"/>
      <c r="AH13" s="137">
        <v>494.38</v>
      </c>
      <c r="AI13" s="33"/>
      <c r="AK13" s="5">
        <f t="shared" si="6"/>
        <v>1</v>
      </c>
    </row>
    <row r="14" spans="1:38" ht="21" customHeight="1" x14ac:dyDescent="0.35">
      <c r="A14" s="5" t="s">
        <v>480</v>
      </c>
      <c r="B14" s="345">
        <v>45260</v>
      </c>
      <c r="C14" s="5">
        <v>1221</v>
      </c>
      <c r="D14" s="114" t="s">
        <v>476</v>
      </c>
      <c r="E14" s="325">
        <f t="shared" si="2"/>
        <v>3600</v>
      </c>
      <c r="F14" s="199">
        <f t="shared" si="3"/>
        <v>2500</v>
      </c>
      <c r="G14" s="1"/>
      <c r="H14" s="60">
        <f t="shared" si="4"/>
        <v>3600</v>
      </c>
      <c r="I14" s="60">
        <f t="shared" si="5"/>
        <v>2500</v>
      </c>
      <c r="J14" s="1"/>
      <c r="K14" s="60">
        <f t="shared" si="0"/>
        <v>3569.66</v>
      </c>
      <c r="L14" s="60">
        <f t="shared" si="1"/>
        <v>2498.7619999999997</v>
      </c>
      <c r="M14" s="33"/>
      <c r="N14" s="197">
        <v>1784.83</v>
      </c>
      <c r="O14" s="33"/>
      <c r="P14" s="147">
        <v>1784.83</v>
      </c>
      <c r="Q14" s="33"/>
      <c r="R14" s="234">
        <v>1310.99</v>
      </c>
      <c r="S14" s="33"/>
      <c r="T14" s="224">
        <v>1060.57</v>
      </c>
      <c r="U14" s="33"/>
      <c r="V14" s="224">
        <v>1060.57</v>
      </c>
      <c r="W14" s="33"/>
      <c r="X14" s="224">
        <v>1060.57</v>
      </c>
      <c r="Y14" s="33"/>
      <c r="Z14" s="147">
        <v>937.82500000000005</v>
      </c>
      <c r="AA14" s="33"/>
      <c r="AB14" s="147">
        <v>937.82500000000005</v>
      </c>
      <c r="AC14" s="33"/>
      <c r="AD14" s="147">
        <v>937.82500000000005</v>
      </c>
      <c r="AE14" s="33"/>
      <c r="AF14" s="147">
        <v>937.82500000000005</v>
      </c>
      <c r="AG14" s="33"/>
      <c r="AH14" s="137">
        <v>750.26</v>
      </c>
      <c r="AI14" s="33"/>
      <c r="AK14" s="5">
        <f t="shared" si="6"/>
        <v>1</v>
      </c>
    </row>
    <row r="15" spans="1:38" ht="21" customHeight="1" x14ac:dyDescent="0.35">
      <c r="A15" s="5" t="s">
        <v>480</v>
      </c>
      <c r="B15" s="345">
        <v>45260</v>
      </c>
      <c r="C15" s="5">
        <v>1230</v>
      </c>
      <c r="D15" s="114" t="s">
        <v>477</v>
      </c>
      <c r="E15" s="325">
        <f t="shared" si="2"/>
        <v>2500</v>
      </c>
      <c r="F15" s="199">
        <f t="shared" si="3"/>
        <v>1750</v>
      </c>
      <c r="G15" s="1"/>
      <c r="H15" s="60">
        <f t="shared" si="4"/>
        <v>2500</v>
      </c>
      <c r="I15" s="60">
        <f t="shared" si="5"/>
        <v>1750</v>
      </c>
      <c r="J15" s="1"/>
      <c r="K15" s="60">
        <f>N15*$K$3</f>
        <v>2495.6</v>
      </c>
      <c r="L15" s="60">
        <f>N15*$L$3</f>
        <v>1746.9199999999998</v>
      </c>
      <c r="M15" s="33"/>
      <c r="N15" s="197">
        <v>1247.8</v>
      </c>
      <c r="O15" s="33"/>
      <c r="P15" s="147">
        <v>1247.8</v>
      </c>
      <c r="Q15" s="33"/>
      <c r="R15" s="234">
        <v>924.01</v>
      </c>
      <c r="S15" s="33"/>
      <c r="T15" s="224">
        <v>736.82</v>
      </c>
      <c r="U15" s="33"/>
      <c r="V15" s="224">
        <v>736.82</v>
      </c>
      <c r="W15" s="33"/>
      <c r="X15" s="224">
        <v>736.82</v>
      </c>
      <c r="Y15" s="33"/>
      <c r="Z15" s="147">
        <v>651.54999999999995</v>
      </c>
      <c r="AA15" s="33"/>
      <c r="AB15" s="147">
        <v>651.54999999999995</v>
      </c>
      <c r="AC15" s="33"/>
      <c r="AD15" s="147">
        <v>651.54999999999995</v>
      </c>
      <c r="AE15" s="33"/>
      <c r="AF15" s="147">
        <v>651.54999999999995</v>
      </c>
      <c r="AG15" s="33"/>
      <c r="AH15" s="137">
        <v>521.24</v>
      </c>
      <c r="AI15" s="33"/>
      <c r="AK15" s="5">
        <f t="shared" si="6"/>
        <v>1</v>
      </c>
    </row>
    <row r="16" spans="1:38" ht="21" customHeight="1" x14ac:dyDescent="0.35">
      <c r="A16" s="5" t="s">
        <v>480</v>
      </c>
      <c r="B16" s="345">
        <v>45260</v>
      </c>
      <c r="C16" s="5">
        <v>1231</v>
      </c>
      <c r="D16" s="114" t="s">
        <v>478</v>
      </c>
      <c r="E16" s="325">
        <f t="shared" si="2"/>
        <v>4000</v>
      </c>
      <c r="F16" s="199">
        <f t="shared" si="3"/>
        <v>2800</v>
      </c>
      <c r="G16" s="1"/>
      <c r="H16" s="60">
        <f t="shared" si="4"/>
        <v>4000</v>
      </c>
      <c r="I16" s="60">
        <f t="shared" si="5"/>
        <v>2800</v>
      </c>
      <c r="J16" s="1"/>
      <c r="K16" s="60">
        <f t="shared" si="0"/>
        <v>3980.34</v>
      </c>
      <c r="L16" s="60">
        <f t="shared" si="1"/>
        <v>2786.2379999999998</v>
      </c>
      <c r="M16" s="33"/>
      <c r="N16" s="197">
        <v>1990.17</v>
      </c>
      <c r="O16" s="33"/>
      <c r="P16" s="147">
        <v>1990.17</v>
      </c>
      <c r="Q16" s="33"/>
      <c r="R16" s="234">
        <v>1468.94</v>
      </c>
      <c r="S16" s="33"/>
      <c r="T16" s="224">
        <v>1194.53</v>
      </c>
      <c r="U16" s="33"/>
      <c r="V16" s="224">
        <v>1194.53</v>
      </c>
      <c r="W16" s="33"/>
      <c r="X16" s="224">
        <v>1194.53</v>
      </c>
      <c r="Y16" s="33"/>
      <c r="Z16" s="147">
        <v>1056.2874999999999</v>
      </c>
      <c r="AA16" s="33"/>
      <c r="AB16" s="147">
        <v>1056.2874999999999</v>
      </c>
      <c r="AC16" s="33"/>
      <c r="AD16" s="147">
        <v>1056.2874999999999</v>
      </c>
      <c r="AE16" s="33"/>
      <c r="AF16" s="147">
        <v>1056.2874999999999</v>
      </c>
      <c r="AG16" s="33"/>
      <c r="AH16" s="137">
        <v>845.03</v>
      </c>
      <c r="AI16" s="33"/>
      <c r="AK16" s="5">
        <f t="shared" si="6"/>
        <v>1</v>
      </c>
    </row>
    <row r="17" spans="1:37" ht="21" customHeight="1" x14ac:dyDescent="0.35">
      <c r="A17" s="5" t="s">
        <v>480</v>
      </c>
      <c r="B17" s="345">
        <v>45260</v>
      </c>
      <c r="C17" s="5">
        <v>1231</v>
      </c>
      <c r="D17" s="114" t="s">
        <v>479</v>
      </c>
      <c r="E17" s="325">
        <f t="shared" si="2"/>
        <v>1900</v>
      </c>
      <c r="F17" s="199">
        <f t="shared" si="3"/>
        <v>1350</v>
      </c>
      <c r="G17" s="1"/>
      <c r="H17" s="60">
        <f t="shared" si="4"/>
        <v>1900</v>
      </c>
      <c r="I17" s="60">
        <f t="shared" si="5"/>
        <v>1350</v>
      </c>
      <c r="J17" s="1"/>
      <c r="K17" s="60">
        <f t="shared" si="0"/>
        <v>1863.82</v>
      </c>
      <c r="L17" s="60">
        <f t="shared" si="1"/>
        <v>1304.674</v>
      </c>
      <c r="M17" s="33"/>
      <c r="N17" s="197">
        <v>931.91</v>
      </c>
      <c r="O17" s="33"/>
      <c r="P17" s="147">
        <v>931.91</v>
      </c>
      <c r="Q17" s="33"/>
      <c r="R17" s="234">
        <v>687.08</v>
      </c>
      <c r="S17" s="33"/>
      <c r="T17" s="224">
        <v>1194.53</v>
      </c>
      <c r="U17" s="33"/>
      <c r="V17" s="224">
        <v>1194.53</v>
      </c>
      <c r="W17" s="33"/>
      <c r="X17" s="224">
        <v>1194.53</v>
      </c>
      <c r="Y17" s="33"/>
      <c r="Z17" s="147">
        <v>1056.2874999999999</v>
      </c>
      <c r="AA17" s="33"/>
      <c r="AB17" s="147">
        <v>1056.2874999999999</v>
      </c>
      <c r="AC17" s="33"/>
      <c r="AD17" s="147">
        <v>1056.2874999999999</v>
      </c>
      <c r="AE17" s="33"/>
      <c r="AF17" s="147">
        <v>1056.2874999999999</v>
      </c>
      <c r="AG17" s="33"/>
      <c r="AH17" s="137">
        <v>845.03</v>
      </c>
      <c r="AI17" s="33"/>
      <c r="AK17" s="5">
        <f t="shared" si="6"/>
        <v>1</v>
      </c>
    </row>
    <row r="18" spans="1:37" ht="21" customHeight="1" x14ac:dyDescent="0.35">
      <c r="A18" s="5" t="s">
        <v>480</v>
      </c>
      <c r="B18" s="345">
        <v>45260</v>
      </c>
      <c r="C18" s="5">
        <v>1326</v>
      </c>
      <c r="D18" s="114" t="s">
        <v>481</v>
      </c>
      <c r="E18" s="325">
        <f t="shared" si="2"/>
        <v>2700</v>
      </c>
      <c r="F18" s="199">
        <f t="shared" si="3"/>
        <v>1900</v>
      </c>
      <c r="G18" s="1"/>
      <c r="H18" s="60">
        <f t="shared" si="4"/>
        <v>2700</v>
      </c>
      <c r="I18" s="60">
        <f t="shared" si="5"/>
        <v>1900</v>
      </c>
      <c r="J18" s="1"/>
      <c r="K18" s="60">
        <f>N18*$K$3</f>
        <v>2682</v>
      </c>
      <c r="L18" s="60">
        <f>N18*$L$3</f>
        <v>1877.3999999999999</v>
      </c>
      <c r="M18" s="33"/>
      <c r="N18" s="197">
        <v>1341</v>
      </c>
      <c r="O18" s="33"/>
      <c r="P18" s="147">
        <v>1341</v>
      </c>
      <c r="Q18" s="33"/>
      <c r="R18" s="234">
        <v>979.29</v>
      </c>
      <c r="S18" s="33"/>
      <c r="T18" s="224">
        <v>7383.75</v>
      </c>
      <c r="U18" s="33"/>
      <c r="V18" s="224">
        <v>7383.75</v>
      </c>
      <c r="W18" s="33"/>
      <c r="X18" s="224">
        <v>7383.75</v>
      </c>
      <c r="Y18" s="33"/>
      <c r="Z18" s="147">
        <v>6153.125</v>
      </c>
      <c r="AA18" s="33"/>
      <c r="AB18" s="147">
        <v>6153.125</v>
      </c>
      <c r="AC18" s="33"/>
      <c r="AD18" s="147">
        <v>6153.125</v>
      </c>
      <c r="AE18" s="33"/>
      <c r="AF18" s="147">
        <v>6153.125</v>
      </c>
      <c r="AG18" s="33"/>
      <c r="AH18" s="90">
        <v>4922.5</v>
      </c>
      <c r="AI18" s="33"/>
      <c r="AK18" s="5">
        <f t="shared" si="6"/>
        <v>1</v>
      </c>
    </row>
    <row r="19" spans="1:37" ht="21" customHeight="1" x14ac:dyDescent="0.35">
      <c r="A19" s="5" t="s">
        <v>480</v>
      </c>
      <c r="B19" s="345">
        <v>45260</v>
      </c>
      <c r="C19" s="5">
        <v>1326</v>
      </c>
      <c r="D19" s="114" t="s">
        <v>482</v>
      </c>
      <c r="E19" s="325">
        <f t="shared" si="2"/>
        <v>20250</v>
      </c>
      <c r="F19" s="199">
        <f t="shared" si="3"/>
        <v>14200</v>
      </c>
      <c r="G19" s="1"/>
      <c r="H19" s="60">
        <f t="shared" si="4"/>
        <v>20250</v>
      </c>
      <c r="I19" s="60">
        <f t="shared" si="5"/>
        <v>14200</v>
      </c>
      <c r="J19" s="1"/>
      <c r="K19" s="60">
        <f>N19*$K$3</f>
        <v>20216</v>
      </c>
      <c r="L19" s="60">
        <f>N19*$L$3</f>
        <v>14151.199999999999</v>
      </c>
      <c r="M19" s="33"/>
      <c r="N19" s="197">
        <v>10108</v>
      </c>
      <c r="O19" s="33"/>
      <c r="P19" s="147">
        <v>10108</v>
      </c>
      <c r="Q19" s="33"/>
      <c r="R19" s="234">
        <v>6839.24</v>
      </c>
      <c r="S19" s="33"/>
      <c r="T19" s="224">
        <v>7383.75</v>
      </c>
      <c r="U19" s="33"/>
      <c r="V19" s="224">
        <v>7383.75</v>
      </c>
      <c r="W19" s="33"/>
      <c r="X19" s="224">
        <v>7383.75</v>
      </c>
      <c r="Y19" s="33"/>
      <c r="Z19" s="147">
        <v>6153.125</v>
      </c>
      <c r="AA19" s="33"/>
      <c r="AB19" s="147">
        <v>6153.125</v>
      </c>
      <c r="AC19" s="33"/>
      <c r="AD19" s="147">
        <v>6153.125</v>
      </c>
      <c r="AE19" s="33"/>
      <c r="AF19" s="147">
        <v>6153.125</v>
      </c>
      <c r="AG19" s="33"/>
      <c r="AH19" s="90">
        <v>4922.5</v>
      </c>
      <c r="AI19" s="33"/>
      <c r="AK19" s="5">
        <f t="shared" si="6"/>
        <v>1</v>
      </c>
    </row>
    <row r="20" spans="1:37" ht="21" customHeight="1" x14ac:dyDescent="0.35">
      <c r="A20" s="5" t="s">
        <v>238</v>
      </c>
      <c r="B20" s="345">
        <v>45278</v>
      </c>
      <c r="C20" s="5">
        <v>1356</v>
      </c>
      <c r="D20" s="114" t="s">
        <v>164</v>
      </c>
      <c r="E20" s="325">
        <f t="shared" si="2"/>
        <v>2500</v>
      </c>
      <c r="F20" s="199">
        <f t="shared" si="3"/>
        <v>1750</v>
      </c>
      <c r="G20" s="1"/>
      <c r="H20" s="60">
        <f t="shared" si="4"/>
        <v>2500</v>
      </c>
      <c r="I20" s="60">
        <f t="shared" si="5"/>
        <v>1750</v>
      </c>
      <c r="J20" s="1"/>
      <c r="K20" s="60">
        <f t="shared" si="0"/>
        <v>2460.86</v>
      </c>
      <c r="L20" s="60">
        <f t="shared" si="1"/>
        <v>1722.6020000000001</v>
      </c>
      <c r="M20" s="33"/>
      <c r="N20" s="197">
        <v>1230.43</v>
      </c>
      <c r="O20" s="33"/>
      <c r="P20" s="147">
        <v>1230.43</v>
      </c>
      <c r="Q20" s="33"/>
      <c r="R20" s="234">
        <v>949.45</v>
      </c>
      <c r="S20" s="33"/>
      <c r="T20" s="224">
        <v>751.2</v>
      </c>
      <c r="U20" s="33"/>
      <c r="V20" s="224">
        <v>751.2</v>
      </c>
      <c r="W20" s="33"/>
      <c r="X20" s="224">
        <v>751.2</v>
      </c>
      <c r="Y20" s="33"/>
      <c r="Z20" s="147">
        <v>652.5</v>
      </c>
      <c r="AA20" s="33"/>
      <c r="AB20" s="147">
        <v>652.5</v>
      </c>
      <c r="AC20" s="33"/>
      <c r="AD20" s="147">
        <v>652.5</v>
      </c>
      <c r="AE20" s="33"/>
      <c r="AF20" s="147">
        <v>652.5</v>
      </c>
      <c r="AG20" s="33"/>
      <c r="AH20" s="137">
        <v>522</v>
      </c>
      <c r="AI20" s="33"/>
      <c r="AK20" s="5">
        <f t="shared" si="6"/>
        <v>1</v>
      </c>
    </row>
    <row r="21" spans="1:37" ht="21" customHeight="1" x14ac:dyDescent="0.35">
      <c r="A21" s="5" t="s">
        <v>238</v>
      </c>
      <c r="B21" s="345">
        <v>45278</v>
      </c>
      <c r="C21" s="5">
        <v>1357</v>
      </c>
      <c r="D21" s="114" t="s">
        <v>165</v>
      </c>
      <c r="E21" s="325">
        <f t="shared" si="2"/>
        <v>4700</v>
      </c>
      <c r="F21" s="199">
        <f t="shared" si="3"/>
        <v>3300</v>
      </c>
      <c r="G21" s="1"/>
      <c r="H21" s="60">
        <f t="shared" si="4"/>
        <v>4700</v>
      </c>
      <c r="I21" s="60">
        <f t="shared" si="5"/>
        <v>3300</v>
      </c>
      <c r="J21" s="1"/>
      <c r="K21" s="60">
        <f t="shared" si="0"/>
        <v>4673.6400000000003</v>
      </c>
      <c r="L21" s="60">
        <f t="shared" si="1"/>
        <v>3271.5480000000002</v>
      </c>
      <c r="M21" s="33"/>
      <c r="N21" s="197">
        <v>2336.8200000000002</v>
      </c>
      <c r="O21" s="33"/>
      <c r="P21" s="147">
        <v>2336.8200000000002</v>
      </c>
      <c r="Q21" s="33"/>
      <c r="R21" s="234">
        <v>1806.42</v>
      </c>
      <c r="S21" s="33"/>
      <c r="T21" s="224">
        <v>1427.99</v>
      </c>
      <c r="U21" s="33"/>
      <c r="V21" s="224">
        <v>1427.99</v>
      </c>
      <c r="W21" s="33"/>
      <c r="X21" s="224">
        <v>1427.99</v>
      </c>
      <c r="Y21" s="33"/>
      <c r="Z21" s="147">
        <v>1152.5</v>
      </c>
      <c r="AA21" s="33"/>
      <c r="AB21" s="147">
        <v>1152.5</v>
      </c>
      <c r="AC21" s="33"/>
      <c r="AD21" s="147">
        <v>1152.5</v>
      </c>
      <c r="AE21" s="33"/>
      <c r="AF21" s="147">
        <v>1152.5</v>
      </c>
      <c r="AG21" s="33"/>
      <c r="AH21" s="137">
        <v>922</v>
      </c>
      <c r="AI21" s="33"/>
      <c r="AK21" s="5">
        <f t="shared" si="6"/>
        <v>1</v>
      </c>
    </row>
    <row r="22" spans="1:37" ht="21" customHeight="1" x14ac:dyDescent="0.35">
      <c r="A22" s="5" t="s">
        <v>238</v>
      </c>
      <c r="B22" s="345">
        <v>45278</v>
      </c>
      <c r="C22" s="5">
        <v>1357</v>
      </c>
      <c r="D22" s="114" t="s">
        <v>354</v>
      </c>
      <c r="E22" s="325">
        <f t="shared" si="2"/>
        <v>2150</v>
      </c>
      <c r="F22" s="199">
        <f t="shared" si="3"/>
        <v>1500</v>
      </c>
      <c r="G22" s="1"/>
      <c r="H22" s="60">
        <f t="shared" si="4"/>
        <v>2150</v>
      </c>
      <c r="I22" s="60">
        <f t="shared" si="5"/>
        <v>1500</v>
      </c>
      <c r="J22" s="1"/>
      <c r="K22" s="60">
        <f t="shared" si="0"/>
        <v>2142</v>
      </c>
      <c r="L22" s="60">
        <f t="shared" si="1"/>
        <v>1499.3999999999999</v>
      </c>
      <c r="M22" s="33"/>
      <c r="N22" s="147">
        <v>1071</v>
      </c>
      <c r="O22" s="33"/>
      <c r="P22" s="147">
        <v>1071</v>
      </c>
      <c r="Q22" s="33"/>
      <c r="R22" s="224">
        <v>826.32</v>
      </c>
      <c r="S22" s="33"/>
      <c r="T22" s="224">
        <v>826.32</v>
      </c>
      <c r="U22" s="33"/>
      <c r="V22" s="224">
        <v>826.32</v>
      </c>
      <c r="W22" s="33"/>
      <c r="X22" s="224">
        <v>826.32</v>
      </c>
      <c r="Y22" s="33"/>
      <c r="Z22" s="147">
        <v>688.6</v>
      </c>
      <c r="AA22" s="33"/>
      <c r="AB22" s="165">
        <v>688.6</v>
      </c>
      <c r="AC22" s="33"/>
      <c r="AD22" s="165">
        <v>688.6</v>
      </c>
      <c r="AE22" s="33"/>
      <c r="AF22" s="147"/>
      <c r="AG22" s="33"/>
      <c r="AH22" s="137"/>
      <c r="AI22" s="33"/>
      <c r="AK22" s="5">
        <f t="shared" si="6"/>
        <v>1</v>
      </c>
    </row>
    <row r="23" spans="1:37" ht="21" customHeight="1" x14ac:dyDescent="0.35">
      <c r="A23" s="5" t="s">
        <v>238</v>
      </c>
      <c r="B23" s="345">
        <v>45278</v>
      </c>
      <c r="C23" s="5">
        <v>1371</v>
      </c>
      <c r="D23" s="114" t="s">
        <v>403</v>
      </c>
      <c r="E23" s="325">
        <f>H23</f>
        <v>2200</v>
      </c>
      <c r="F23" s="199">
        <f>I23</f>
        <v>1550</v>
      </c>
      <c r="G23" s="1"/>
      <c r="H23" s="60">
        <f>MROUND(K23+25,50)</f>
        <v>2200</v>
      </c>
      <c r="I23" s="60">
        <f>MROUND(L23+25,50)</f>
        <v>1550</v>
      </c>
      <c r="J23" s="1"/>
      <c r="K23" s="60">
        <f>N23*$K$3</f>
        <v>2150.7600000000002</v>
      </c>
      <c r="L23" s="60">
        <f>N23*$L$3</f>
        <v>1505.5320000000002</v>
      </c>
      <c r="M23" s="33"/>
      <c r="N23" s="197">
        <v>1075.3800000000001</v>
      </c>
      <c r="O23" s="33"/>
      <c r="P23" s="147">
        <v>1075.3800000000001</v>
      </c>
      <c r="Q23" s="33"/>
      <c r="R23" s="234">
        <v>722.4</v>
      </c>
      <c r="S23" s="33"/>
      <c r="T23" s="224">
        <v>656.4</v>
      </c>
      <c r="U23" s="33"/>
      <c r="V23" s="224">
        <v>656.4</v>
      </c>
      <c r="W23" s="33"/>
      <c r="X23" s="224">
        <v>656.4</v>
      </c>
      <c r="Y23" s="33"/>
      <c r="Z23" s="147">
        <v>570</v>
      </c>
      <c r="AA23" s="33"/>
      <c r="AB23" s="147">
        <v>570</v>
      </c>
      <c r="AC23" s="33"/>
      <c r="AD23" s="147">
        <v>570</v>
      </c>
      <c r="AE23" s="33"/>
      <c r="AF23" s="147">
        <v>570</v>
      </c>
      <c r="AG23" s="33"/>
      <c r="AH23" s="137">
        <v>456</v>
      </c>
      <c r="AI23" s="33"/>
      <c r="AK23" s="5">
        <f>N23/P23</f>
        <v>1</v>
      </c>
    </row>
    <row r="24" spans="1:37" ht="21" customHeight="1" x14ac:dyDescent="0.35">
      <c r="A24" s="5" t="s">
        <v>404</v>
      </c>
      <c r="B24" s="345">
        <v>45278</v>
      </c>
      <c r="C24" s="5">
        <v>1357</v>
      </c>
      <c r="D24" s="114" t="s">
        <v>483</v>
      </c>
      <c r="E24" s="325">
        <f t="shared" si="2"/>
        <v>2000</v>
      </c>
      <c r="F24" s="199">
        <f t="shared" si="3"/>
        <v>1400</v>
      </c>
      <c r="G24" s="1"/>
      <c r="H24" s="60">
        <f t="shared" si="4"/>
        <v>2000</v>
      </c>
      <c r="I24" s="60">
        <f t="shared" si="5"/>
        <v>1400</v>
      </c>
      <c r="J24" s="1"/>
      <c r="K24" s="60">
        <f t="shared" si="0"/>
        <v>1970.68</v>
      </c>
      <c r="L24" s="60">
        <f t="shared" si="1"/>
        <v>1379.4759999999999</v>
      </c>
      <c r="M24" s="33"/>
      <c r="N24" s="197">
        <v>985.34</v>
      </c>
      <c r="O24" s="33"/>
      <c r="P24" s="147">
        <v>985.34</v>
      </c>
      <c r="Q24" s="33"/>
      <c r="R24" s="234">
        <v>675.65</v>
      </c>
      <c r="S24" s="33"/>
      <c r="T24" s="224">
        <v>408</v>
      </c>
      <c r="U24" s="33"/>
      <c r="V24" s="224">
        <v>408</v>
      </c>
      <c r="W24" s="33"/>
      <c r="X24" s="224">
        <v>408</v>
      </c>
      <c r="Y24" s="33"/>
      <c r="Z24" s="147">
        <v>374</v>
      </c>
      <c r="AA24" s="33"/>
      <c r="AB24" s="165">
        <v>374</v>
      </c>
      <c r="AC24" s="33"/>
      <c r="AD24" s="165">
        <v>374</v>
      </c>
      <c r="AE24" s="33"/>
      <c r="AF24" s="147"/>
      <c r="AG24" s="33"/>
      <c r="AH24" s="137"/>
      <c r="AI24" s="33"/>
      <c r="AK24" s="5">
        <f t="shared" si="6"/>
        <v>1</v>
      </c>
    </row>
    <row r="25" spans="1:37" ht="21" customHeight="1" x14ac:dyDescent="0.35">
      <c r="A25" s="5" t="s">
        <v>404</v>
      </c>
      <c r="B25" s="345">
        <v>45278</v>
      </c>
      <c r="C25" s="5">
        <v>1357</v>
      </c>
      <c r="D25" s="114" t="s">
        <v>484</v>
      </c>
      <c r="E25" s="325">
        <f t="shared" si="2"/>
        <v>2700</v>
      </c>
      <c r="F25" s="199">
        <f t="shared" si="3"/>
        <v>1900</v>
      </c>
      <c r="G25" s="1"/>
      <c r="H25" s="60">
        <f t="shared" si="4"/>
        <v>2700</v>
      </c>
      <c r="I25" s="60">
        <f t="shared" si="5"/>
        <v>1900</v>
      </c>
      <c r="J25" s="1"/>
      <c r="K25" s="60">
        <f t="shared" si="0"/>
        <v>2680.94</v>
      </c>
      <c r="L25" s="60">
        <f t="shared" si="1"/>
        <v>1876.6579999999999</v>
      </c>
      <c r="M25" s="33"/>
      <c r="N25" s="197">
        <v>1340.47</v>
      </c>
      <c r="O25" s="33"/>
      <c r="P25" s="147">
        <v>1340.47</v>
      </c>
      <c r="Q25" s="33"/>
      <c r="R25" s="234">
        <v>698.82</v>
      </c>
      <c r="S25" s="33"/>
      <c r="T25" s="224">
        <v>422</v>
      </c>
      <c r="U25" s="33"/>
      <c r="V25" s="224">
        <v>422</v>
      </c>
      <c r="W25" s="33"/>
      <c r="X25" s="224">
        <v>422</v>
      </c>
      <c r="Y25" s="33"/>
      <c r="Z25" s="147">
        <v>387.2</v>
      </c>
      <c r="AA25" s="33"/>
      <c r="AB25" s="165">
        <v>387.2</v>
      </c>
      <c r="AC25" s="33"/>
      <c r="AD25" s="165">
        <v>387.2</v>
      </c>
      <c r="AE25" s="33"/>
      <c r="AF25" s="147"/>
      <c r="AG25" s="33"/>
      <c r="AH25" s="137"/>
      <c r="AI25" s="33"/>
      <c r="AK25" s="5">
        <f t="shared" si="6"/>
        <v>1</v>
      </c>
    </row>
    <row r="26" spans="1:37" ht="21" customHeight="1" x14ac:dyDescent="0.35">
      <c r="A26" s="5" t="s">
        <v>200</v>
      </c>
      <c r="B26" s="345">
        <v>45273</v>
      </c>
      <c r="D26" s="114" t="s">
        <v>149</v>
      </c>
      <c r="E26" s="325">
        <f t="shared" si="2"/>
        <v>3450</v>
      </c>
      <c r="F26" s="199">
        <f t="shared" si="3"/>
        <v>2400</v>
      </c>
      <c r="G26" s="1"/>
      <c r="H26" s="60">
        <f t="shared" si="4"/>
        <v>3450</v>
      </c>
      <c r="I26" s="60">
        <f t="shared" si="5"/>
        <v>2400</v>
      </c>
      <c r="J26" s="1"/>
      <c r="K26" s="60">
        <f t="shared" si="0"/>
        <v>3400</v>
      </c>
      <c r="L26" s="60">
        <f t="shared" si="1"/>
        <v>2380</v>
      </c>
      <c r="M26" s="33"/>
      <c r="N26" s="278">
        <v>1700</v>
      </c>
      <c r="O26" s="33"/>
      <c r="P26" s="278">
        <v>1700</v>
      </c>
      <c r="Q26" s="33"/>
      <c r="R26" s="260">
        <v>1700</v>
      </c>
      <c r="S26" s="259">
        <v>131223</v>
      </c>
      <c r="T26" s="234">
        <v>1200</v>
      </c>
      <c r="U26" s="33">
        <v>41223</v>
      </c>
      <c r="V26" s="228">
        <v>900</v>
      </c>
      <c r="W26" s="33"/>
      <c r="X26" s="224">
        <v>900</v>
      </c>
      <c r="Y26" s="33"/>
      <c r="Z26" s="197">
        <v>900</v>
      </c>
      <c r="AA26" s="33"/>
      <c r="AB26" s="147">
        <v>750</v>
      </c>
      <c r="AC26" s="33"/>
      <c r="AD26" s="147">
        <v>750</v>
      </c>
      <c r="AE26" s="33"/>
      <c r="AF26" s="147">
        <v>750</v>
      </c>
      <c r="AG26" s="33"/>
      <c r="AH26" s="137">
        <v>600</v>
      </c>
      <c r="AI26" s="33"/>
      <c r="AK26" s="5">
        <f t="shared" si="6"/>
        <v>1</v>
      </c>
    </row>
    <row r="27" spans="1:37" ht="21" customHeight="1" x14ac:dyDescent="0.35">
      <c r="A27" s="5" t="s">
        <v>200</v>
      </c>
      <c r="B27" s="345">
        <v>45273</v>
      </c>
      <c r="D27" s="114" t="s">
        <v>162</v>
      </c>
      <c r="E27" s="325">
        <f t="shared" si="2"/>
        <v>3250</v>
      </c>
      <c r="F27" s="199">
        <f t="shared" si="3"/>
        <v>2250</v>
      </c>
      <c r="G27" s="1"/>
      <c r="H27" s="60">
        <f t="shared" si="4"/>
        <v>3250</v>
      </c>
      <c r="I27" s="60">
        <f t="shared" si="5"/>
        <v>2250</v>
      </c>
      <c r="J27" s="1"/>
      <c r="K27" s="60">
        <f t="shared" si="0"/>
        <v>3200</v>
      </c>
      <c r="L27" s="60">
        <f t="shared" si="1"/>
        <v>2240</v>
      </c>
      <c r="M27" s="33"/>
      <c r="N27" s="278">
        <v>1600</v>
      </c>
      <c r="O27" s="33"/>
      <c r="P27" s="278">
        <v>1600</v>
      </c>
      <c r="Q27" s="33"/>
      <c r="R27" s="260">
        <v>1600</v>
      </c>
      <c r="S27" s="259">
        <v>131223</v>
      </c>
      <c r="T27" s="234">
        <v>1000</v>
      </c>
      <c r="U27" s="33">
        <v>41223</v>
      </c>
      <c r="V27" s="228">
        <v>900</v>
      </c>
      <c r="W27" s="33"/>
      <c r="X27" s="224">
        <v>800</v>
      </c>
      <c r="Y27" s="33"/>
      <c r="Z27" s="197">
        <v>800</v>
      </c>
      <c r="AA27" s="33"/>
      <c r="AB27" s="147">
        <v>725</v>
      </c>
      <c r="AC27" s="33"/>
      <c r="AD27" s="147">
        <v>725</v>
      </c>
      <c r="AE27" s="33"/>
      <c r="AF27" s="147">
        <v>725</v>
      </c>
      <c r="AG27" s="33"/>
      <c r="AH27" s="137">
        <v>580</v>
      </c>
      <c r="AI27" s="33"/>
      <c r="AK27" s="5">
        <f t="shared" si="6"/>
        <v>1</v>
      </c>
    </row>
    <row r="28" spans="1:37" ht="21" customHeight="1" x14ac:dyDescent="0.35">
      <c r="A28" s="5" t="s">
        <v>237</v>
      </c>
      <c r="B28" s="345">
        <v>45275</v>
      </c>
      <c r="C28" s="5">
        <v>2397</v>
      </c>
      <c r="D28" s="114" t="s">
        <v>207</v>
      </c>
      <c r="E28" s="325">
        <f t="shared" si="2"/>
        <v>32250</v>
      </c>
      <c r="F28" s="199">
        <f t="shared" si="3"/>
        <v>22600</v>
      </c>
      <c r="G28" s="1"/>
      <c r="H28" s="60">
        <f t="shared" si="4"/>
        <v>32250</v>
      </c>
      <c r="I28" s="60">
        <f t="shared" si="5"/>
        <v>22600</v>
      </c>
      <c r="J28" s="1"/>
      <c r="K28" s="60">
        <f t="shared" si="0"/>
        <v>32223.74</v>
      </c>
      <c r="L28" s="60">
        <f t="shared" si="1"/>
        <v>22556.617999999999</v>
      </c>
      <c r="M28" s="33"/>
      <c r="N28" s="347">
        <v>16111.87</v>
      </c>
      <c r="O28" s="33"/>
      <c r="P28" s="278">
        <v>16111.87</v>
      </c>
      <c r="Q28" s="33"/>
      <c r="R28" s="261">
        <v>10741.24</v>
      </c>
      <c r="S28" s="33"/>
      <c r="T28" s="224">
        <v>7472.17</v>
      </c>
      <c r="U28" s="33"/>
      <c r="V28" s="224">
        <v>7472.17</v>
      </c>
      <c r="W28" s="33"/>
      <c r="X28" s="224">
        <v>7472.17</v>
      </c>
      <c r="Y28" s="33"/>
      <c r="Z28" s="147">
        <v>5650.0250000000005</v>
      </c>
      <c r="AA28" s="33"/>
      <c r="AB28" s="147">
        <v>5650.0250000000005</v>
      </c>
      <c r="AC28" s="33"/>
      <c r="AD28" s="147">
        <v>5650.0250000000005</v>
      </c>
      <c r="AE28" s="33"/>
      <c r="AF28" s="147">
        <v>5650.0250000000005</v>
      </c>
      <c r="AG28" s="33"/>
      <c r="AH28" s="137">
        <v>4520.0200000000004</v>
      </c>
      <c r="AI28" s="33"/>
      <c r="AK28" s="5">
        <f t="shared" si="6"/>
        <v>1</v>
      </c>
    </row>
    <row r="29" spans="1:37" ht="21" customHeight="1" x14ac:dyDescent="0.35">
      <c r="A29" s="5" t="s">
        <v>237</v>
      </c>
      <c r="B29" s="345">
        <v>45275</v>
      </c>
      <c r="D29" s="114" t="s">
        <v>501</v>
      </c>
      <c r="E29" s="325">
        <f t="shared" si="2"/>
        <v>10750</v>
      </c>
      <c r="F29" s="199">
        <f t="shared" si="3"/>
        <v>7550</v>
      </c>
      <c r="G29" s="1"/>
      <c r="H29" s="60">
        <f t="shared" si="4"/>
        <v>10750</v>
      </c>
      <c r="I29" s="60">
        <f t="shared" si="5"/>
        <v>7550</v>
      </c>
      <c r="J29" s="1"/>
      <c r="K29" s="60">
        <f t="shared" si="0"/>
        <v>10720</v>
      </c>
      <c r="L29" s="60">
        <f t="shared" si="1"/>
        <v>7503.9999999999991</v>
      </c>
      <c r="M29" s="33"/>
      <c r="N29" s="347">
        <v>5360</v>
      </c>
      <c r="O29" s="33"/>
      <c r="P29" s="278">
        <v>5360</v>
      </c>
      <c r="Q29" s="33"/>
      <c r="R29" s="261">
        <v>10741.24</v>
      </c>
      <c r="S29" s="33"/>
      <c r="T29" s="224">
        <v>7472.17</v>
      </c>
      <c r="U29" s="33"/>
      <c r="V29" s="224">
        <v>7472.17</v>
      </c>
      <c r="W29" s="33"/>
      <c r="X29" s="224">
        <v>7472.17</v>
      </c>
      <c r="Y29" s="33"/>
      <c r="Z29" s="147">
        <v>5650.0250000000005</v>
      </c>
      <c r="AA29" s="33"/>
      <c r="AB29" s="147">
        <v>5650.0250000000005</v>
      </c>
      <c r="AC29" s="33"/>
      <c r="AD29" s="147">
        <v>5650.0250000000005</v>
      </c>
      <c r="AE29" s="33"/>
      <c r="AF29" s="147">
        <v>5650.0250000000005</v>
      </c>
      <c r="AG29" s="33"/>
      <c r="AH29" s="137">
        <v>4520.0200000000004</v>
      </c>
      <c r="AI29" s="33"/>
      <c r="AK29" s="5">
        <f t="shared" si="6"/>
        <v>1</v>
      </c>
    </row>
    <row r="30" spans="1:37" ht="21" customHeight="1" x14ac:dyDescent="0.35">
      <c r="A30" s="5" t="s">
        <v>241</v>
      </c>
      <c r="B30" s="345">
        <v>45274</v>
      </c>
      <c r="C30" s="5" t="s">
        <v>202</v>
      </c>
      <c r="D30" s="114" t="s">
        <v>326</v>
      </c>
      <c r="E30" s="325">
        <f t="shared" ref="E30:F36" si="7">H30</f>
        <v>3350</v>
      </c>
      <c r="F30" s="199">
        <f t="shared" si="7"/>
        <v>2350</v>
      </c>
      <c r="G30" s="1"/>
      <c r="H30" s="60">
        <f t="shared" ref="H30:I36" si="8">MROUND(K30+25,50)</f>
        <v>3350</v>
      </c>
      <c r="I30" s="60">
        <f t="shared" si="8"/>
        <v>2350</v>
      </c>
      <c r="J30" s="1"/>
      <c r="K30" s="60">
        <f t="shared" ref="K30:K36" si="9">N30*$K$3</f>
        <v>3348</v>
      </c>
      <c r="L30" s="60">
        <f t="shared" ref="L30:L36" si="10">N30*$L$3</f>
        <v>2343.6</v>
      </c>
      <c r="M30" s="33"/>
      <c r="N30" s="197">
        <v>1674</v>
      </c>
      <c r="O30" s="33"/>
      <c r="P30" s="147">
        <v>1674</v>
      </c>
      <c r="Q30" s="33"/>
      <c r="R30" s="234">
        <v>987.5</v>
      </c>
      <c r="S30" s="33"/>
      <c r="T30" s="224">
        <v>650</v>
      </c>
      <c r="U30" s="33"/>
      <c r="V30" s="224">
        <v>650</v>
      </c>
      <c r="W30" s="33"/>
      <c r="X30" s="224">
        <v>650</v>
      </c>
      <c r="Y30" s="33"/>
      <c r="Z30" s="147">
        <v>612.5</v>
      </c>
      <c r="AA30" s="33"/>
      <c r="AB30" s="147">
        <v>612.5</v>
      </c>
      <c r="AC30" s="33"/>
      <c r="AD30" s="147">
        <v>612.5</v>
      </c>
      <c r="AE30" s="33"/>
      <c r="AF30" s="147">
        <v>612.5</v>
      </c>
      <c r="AG30" s="33"/>
      <c r="AH30" s="137">
        <v>490</v>
      </c>
      <c r="AI30" s="33"/>
      <c r="AK30" s="5">
        <f t="shared" ref="AK30:AK36" si="11">N30/P30</f>
        <v>1</v>
      </c>
    </row>
    <row r="31" spans="1:37" ht="21" customHeight="1" x14ac:dyDescent="0.35">
      <c r="A31" s="5" t="s">
        <v>241</v>
      </c>
      <c r="B31" s="345">
        <v>45274</v>
      </c>
      <c r="C31" s="5" t="s">
        <v>202</v>
      </c>
      <c r="D31" s="114" t="s">
        <v>521</v>
      </c>
      <c r="E31" s="325">
        <f t="shared" si="7"/>
        <v>3200</v>
      </c>
      <c r="F31" s="199">
        <f t="shared" si="7"/>
        <v>2250</v>
      </c>
      <c r="G31" s="1"/>
      <c r="H31" s="60">
        <f t="shared" si="8"/>
        <v>3200</v>
      </c>
      <c r="I31" s="60">
        <f t="shared" si="8"/>
        <v>2250</v>
      </c>
      <c r="J31" s="1"/>
      <c r="K31" s="60">
        <f t="shared" si="9"/>
        <v>3174.58</v>
      </c>
      <c r="L31" s="60">
        <f t="shared" si="10"/>
        <v>2222.2059999999997</v>
      </c>
      <c r="M31" s="33"/>
      <c r="N31" s="197">
        <v>1587.29</v>
      </c>
      <c r="O31" s="33"/>
      <c r="P31" s="147">
        <v>1674</v>
      </c>
      <c r="Q31" s="33"/>
      <c r="R31" s="234">
        <v>987.5</v>
      </c>
      <c r="S31" s="33"/>
      <c r="T31" s="224">
        <v>650</v>
      </c>
      <c r="U31" s="33"/>
      <c r="V31" s="224">
        <v>650</v>
      </c>
      <c r="W31" s="33"/>
      <c r="X31" s="224">
        <v>650</v>
      </c>
      <c r="Y31" s="33"/>
      <c r="Z31" s="147">
        <v>612.5</v>
      </c>
      <c r="AA31" s="33"/>
      <c r="AB31" s="147">
        <v>612.5</v>
      </c>
      <c r="AC31" s="33"/>
      <c r="AD31" s="147">
        <v>612.5</v>
      </c>
      <c r="AE31" s="33"/>
      <c r="AF31" s="147">
        <v>612.5</v>
      </c>
      <c r="AG31" s="33"/>
      <c r="AH31" s="137">
        <v>490</v>
      </c>
      <c r="AI31" s="33"/>
      <c r="AK31" s="5">
        <f t="shared" si="11"/>
        <v>0.94820191158900835</v>
      </c>
    </row>
    <row r="32" spans="1:37" ht="21" customHeight="1" x14ac:dyDescent="0.35">
      <c r="A32" s="5" t="s">
        <v>241</v>
      </c>
      <c r="B32" s="345">
        <v>45274</v>
      </c>
      <c r="C32" s="5">
        <v>4775</v>
      </c>
      <c r="D32" s="114" t="s">
        <v>485</v>
      </c>
      <c r="E32" s="325">
        <f t="shared" si="7"/>
        <v>5400</v>
      </c>
      <c r="F32" s="199">
        <f t="shared" si="7"/>
        <v>3750</v>
      </c>
      <c r="G32" s="1"/>
      <c r="H32" s="60">
        <f t="shared" si="8"/>
        <v>5400</v>
      </c>
      <c r="I32" s="60">
        <f t="shared" si="8"/>
        <v>3750</v>
      </c>
      <c r="J32" s="1"/>
      <c r="K32" s="60">
        <f t="shared" si="9"/>
        <v>5353.88</v>
      </c>
      <c r="L32" s="60">
        <f t="shared" si="10"/>
        <v>3747.7159999999999</v>
      </c>
      <c r="M32" s="33"/>
      <c r="N32" s="197">
        <v>2676.94</v>
      </c>
      <c r="O32" s="33"/>
      <c r="P32" s="147">
        <v>2676.94</v>
      </c>
      <c r="Q32" s="33"/>
      <c r="R32" s="234">
        <v>1518.75</v>
      </c>
      <c r="S32" s="33"/>
      <c r="T32" s="224">
        <v>1083.7</v>
      </c>
      <c r="U32" s="33"/>
      <c r="V32" s="224">
        <v>1083.7</v>
      </c>
      <c r="W32" s="33"/>
      <c r="X32" s="224">
        <v>1083.7</v>
      </c>
      <c r="Y32" s="33"/>
      <c r="Z32" s="147">
        <v>903.1</v>
      </c>
      <c r="AA32" s="33"/>
      <c r="AB32" s="165">
        <v>903.1</v>
      </c>
      <c r="AC32" s="33"/>
      <c r="AD32" s="165">
        <v>903.1</v>
      </c>
      <c r="AE32" s="33"/>
      <c r="AF32" s="147"/>
      <c r="AG32" s="33"/>
      <c r="AH32" s="137"/>
      <c r="AI32" s="33"/>
      <c r="AK32" s="5">
        <f t="shared" si="11"/>
        <v>1</v>
      </c>
    </row>
    <row r="33" spans="1:47" ht="21" customHeight="1" x14ac:dyDescent="0.35">
      <c r="A33" s="5" t="s">
        <v>241</v>
      </c>
      <c r="B33" s="345">
        <v>45274</v>
      </c>
      <c r="C33" s="5">
        <v>4775</v>
      </c>
      <c r="D33" s="114" t="s">
        <v>503</v>
      </c>
      <c r="E33" s="325">
        <f t="shared" si="7"/>
        <v>4100</v>
      </c>
      <c r="F33" s="199">
        <f t="shared" si="7"/>
        <v>2900</v>
      </c>
      <c r="G33" s="1"/>
      <c r="H33" s="60">
        <f t="shared" si="8"/>
        <v>4100</v>
      </c>
      <c r="I33" s="60">
        <f t="shared" si="8"/>
        <v>2900</v>
      </c>
      <c r="J33" s="1"/>
      <c r="K33" s="60">
        <f t="shared" si="9"/>
        <v>4095</v>
      </c>
      <c r="L33" s="60">
        <f t="shared" si="10"/>
        <v>2866.5</v>
      </c>
      <c r="M33" s="33"/>
      <c r="N33" s="197">
        <v>2047.5</v>
      </c>
      <c r="O33" s="33"/>
      <c r="P33" s="147">
        <v>2047.5</v>
      </c>
      <c r="Q33" s="33"/>
      <c r="R33" s="234"/>
      <c r="S33" s="33"/>
      <c r="T33" s="224"/>
      <c r="U33" s="33"/>
      <c r="V33" s="224"/>
      <c r="W33" s="33"/>
      <c r="X33" s="224"/>
      <c r="Y33" s="33"/>
      <c r="Z33" s="147"/>
      <c r="AA33" s="33"/>
      <c r="AB33" s="165">
        <v>903.1</v>
      </c>
      <c r="AC33" s="33"/>
      <c r="AD33" s="165">
        <v>903.1</v>
      </c>
      <c r="AE33" s="33"/>
      <c r="AF33" s="147"/>
      <c r="AG33" s="33"/>
      <c r="AH33" s="137"/>
      <c r="AI33" s="33"/>
      <c r="AK33" s="5">
        <f t="shared" si="11"/>
        <v>1</v>
      </c>
    </row>
    <row r="34" spans="1:47" ht="21" customHeight="1" x14ac:dyDescent="0.35">
      <c r="A34" s="5" t="s">
        <v>242</v>
      </c>
      <c r="B34" s="345">
        <v>45306</v>
      </c>
      <c r="C34" s="5">
        <v>3265</v>
      </c>
      <c r="D34" s="114" t="s">
        <v>205</v>
      </c>
      <c r="E34" s="325">
        <f t="shared" si="7"/>
        <v>3100</v>
      </c>
      <c r="F34" s="199">
        <f t="shared" si="7"/>
        <v>2150</v>
      </c>
      <c r="G34" s="1"/>
      <c r="H34" s="60">
        <f t="shared" si="8"/>
        <v>3100</v>
      </c>
      <c r="I34" s="60">
        <f t="shared" si="8"/>
        <v>2150</v>
      </c>
      <c r="J34" s="1"/>
      <c r="K34" s="60">
        <f t="shared" si="9"/>
        <v>3060</v>
      </c>
      <c r="L34" s="60">
        <f t="shared" si="10"/>
        <v>2142</v>
      </c>
      <c r="M34" s="33"/>
      <c r="N34" s="197">
        <v>1530</v>
      </c>
      <c r="O34" s="33"/>
      <c r="P34" s="147">
        <v>1455.51</v>
      </c>
      <c r="Q34" s="33"/>
      <c r="R34" s="234">
        <v>975</v>
      </c>
      <c r="S34" s="33"/>
      <c r="T34" s="224">
        <v>785.45</v>
      </c>
      <c r="U34" s="33"/>
      <c r="V34" s="224">
        <v>785.45</v>
      </c>
      <c r="W34" s="33"/>
      <c r="X34" s="224">
        <v>785.45</v>
      </c>
      <c r="Y34" s="33"/>
      <c r="Z34" s="147">
        <v>525</v>
      </c>
      <c r="AA34" s="33"/>
      <c r="AB34" s="147">
        <v>525</v>
      </c>
      <c r="AC34" s="33"/>
      <c r="AD34" s="147">
        <v>525</v>
      </c>
      <c r="AE34" s="33"/>
      <c r="AF34" s="147">
        <v>525</v>
      </c>
      <c r="AG34" s="33"/>
      <c r="AH34" s="137">
        <v>420</v>
      </c>
      <c r="AI34" s="33"/>
      <c r="AK34" s="5">
        <f t="shared" si="11"/>
        <v>1.0511779376301091</v>
      </c>
    </row>
    <row r="35" spans="1:47" ht="21" customHeight="1" x14ac:dyDescent="0.35">
      <c r="A35" s="5" t="s">
        <v>242</v>
      </c>
      <c r="B35" s="345">
        <v>45306</v>
      </c>
      <c r="C35" s="5">
        <v>3266</v>
      </c>
      <c r="D35" s="114" t="s">
        <v>204</v>
      </c>
      <c r="E35" s="325">
        <f t="shared" si="7"/>
        <v>4400</v>
      </c>
      <c r="F35" s="199">
        <f t="shared" si="7"/>
        <v>3100</v>
      </c>
      <c r="G35" s="1"/>
      <c r="H35" s="60">
        <f t="shared" si="8"/>
        <v>4400</v>
      </c>
      <c r="I35" s="60">
        <f t="shared" si="8"/>
        <v>3100</v>
      </c>
      <c r="J35" s="1"/>
      <c r="K35" s="60">
        <f t="shared" si="9"/>
        <v>4380</v>
      </c>
      <c r="L35" s="60">
        <f t="shared" si="10"/>
        <v>3066</v>
      </c>
      <c r="M35" s="33"/>
      <c r="N35" s="197">
        <v>2190</v>
      </c>
      <c r="O35" s="33"/>
      <c r="P35" s="147">
        <v>2085.73</v>
      </c>
      <c r="Q35" s="33"/>
      <c r="R35" s="234">
        <v>1400</v>
      </c>
      <c r="S35" s="33"/>
      <c r="T35" s="224">
        <v>1121.25</v>
      </c>
      <c r="U35" s="33"/>
      <c r="V35" s="224">
        <v>1121.25</v>
      </c>
      <c r="W35" s="33"/>
      <c r="X35" s="224">
        <v>1121.25</v>
      </c>
      <c r="Y35" s="33"/>
      <c r="Z35" s="147">
        <v>750</v>
      </c>
      <c r="AA35" s="33"/>
      <c r="AB35" s="147">
        <v>750</v>
      </c>
      <c r="AC35" s="33"/>
      <c r="AD35" s="147">
        <v>750</v>
      </c>
      <c r="AE35" s="33"/>
      <c r="AF35" s="147">
        <v>750</v>
      </c>
      <c r="AG35" s="33"/>
      <c r="AH35" s="137">
        <v>600</v>
      </c>
      <c r="AI35" s="33"/>
      <c r="AK35" s="5">
        <f t="shared" si="11"/>
        <v>1.0499920891006986</v>
      </c>
    </row>
    <row r="36" spans="1:47" ht="21" customHeight="1" x14ac:dyDescent="0.35">
      <c r="A36" s="5" t="s">
        <v>474</v>
      </c>
      <c r="B36" s="345">
        <v>45306</v>
      </c>
      <c r="D36" s="114" t="s">
        <v>363</v>
      </c>
      <c r="E36" s="325">
        <f t="shared" si="7"/>
        <v>12450</v>
      </c>
      <c r="F36" s="199">
        <f t="shared" si="7"/>
        <v>8700</v>
      </c>
      <c r="G36" s="348"/>
      <c r="H36" s="60">
        <f t="shared" si="8"/>
        <v>12450</v>
      </c>
      <c r="I36" s="60">
        <f t="shared" si="8"/>
        <v>8700</v>
      </c>
      <c r="J36" s="1"/>
      <c r="K36" s="60">
        <f t="shared" si="9"/>
        <v>12420</v>
      </c>
      <c r="L36" s="60">
        <f t="shared" si="10"/>
        <v>8694</v>
      </c>
      <c r="M36" s="33"/>
      <c r="N36" s="197">
        <v>6210</v>
      </c>
      <c r="O36" s="33"/>
      <c r="P36" s="147">
        <v>4750</v>
      </c>
      <c r="Q36" s="33"/>
      <c r="R36" s="234">
        <v>2375</v>
      </c>
      <c r="S36" s="33"/>
      <c r="T36" s="224">
        <v>2375</v>
      </c>
      <c r="U36" s="33"/>
      <c r="V36" s="224">
        <v>2375</v>
      </c>
      <c r="W36" s="33"/>
      <c r="X36" s="224">
        <v>2100</v>
      </c>
      <c r="Y36" s="33"/>
      <c r="Z36" s="147">
        <v>750</v>
      </c>
      <c r="AA36" s="33"/>
      <c r="AB36" s="147">
        <v>750</v>
      </c>
      <c r="AC36" s="33"/>
      <c r="AD36" s="147">
        <v>750</v>
      </c>
      <c r="AE36" s="33"/>
      <c r="AF36" s="147">
        <v>750</v>
      </c>
      <c r="AG36" s="33"/>
      <c r="AH36" s="137">
        <v>600</v>
      </c>
      <c r="AI36" s="33"/>
      <c r="AK36" s="5">
        <f t="shared" si="11"/>
        <v>1.3073684210526315</v>
      </c>
    </row>
    <row r="37" spans="1:47" ht="21" customHeight="1" x14ac:dyDescent="0.35">
      <c r="A37" s="5" t="s">
        <v>522</v>
      </c>
      <c r="D37" s="114" t="s">
        <v>346</v>
      </c>
      <c r="E37" s="325">
        <f t="shared" si="2"/>
        <v>3050</v>
      </c>
      <c r="F37" s="199">
        <f t="shared" si="3"/>
        <v>2150</v>
      </c>
      <c r="G37" s="1"/>
      <c r="H37" s="60">
        <f t="shared" si="4"/>
        <v>3050</v>
      </c>
      <c r="I37" s="60">
        <f t="shared" si="5"/>
        <v>2150</v>
      </c>
      <c r="J37" s="1"/>
      <c r="K37" s="60">
        <f t="shared" si="0"/>
        <v>3000</v>
      </c>
      <c r="L37" s="60">
        <f t="shared" si="1"/>
        <v>2100</v>
      </c>
      <c r="M37" s="33"/>
      <c r="N37" s="278">
        <v>1500</v>
      </c>
      <c r="O37" s="33"/>
      <c r="P37" s="278">
        <v>1500</v>
      </c>
      <c r="Q37" s="33"/>
      <c r="R37" s="260">
        <v>1195.5999999999999</v>
      </c>
      <c r="S37" s="33"/>
      <c r="T37" s="147"/>
      <c r="U37" s="33"/>
      <c r="V37" s="147"/>
      <c r="W37" s="33"/>
      <c r="X37" s="147"/>
      <c r="Y37" s="33"/>
      <c r="Z37" s="147"/>
      <c r="AA37" s="33"/>
      <c r="AB37" s="189"/>
      <c r="AC37" s="33"/>
      <c r="AD37" s="147"/>
      <c r="AE37" s="33"/>
      <c r="AF37" s="147"/>
      <c r="AG37" s="33"/>
      <c r="AH37" s="90"/>
      <c r="AI37" s="33"/>
      <c r="AK37" s="5">
        <f t="shared" si="6"/>
        <v>1</v>
      </c>
    </row>
    <row r="38" spans="1:47" ht="21" customHeight="1" x14ac:dyDescent="0.35">
      <c r="A38" s="5" t="s">
        <v>522</v>
      </c>
      <c r="D38" s="114" t="s">
        <v>347</v>
      </c>
      <c r="E38" s="325">
        <f t="shared" si="2"/>
        <v>3000</v>
      </c>
      <c r="F38" s="199">
        <f t="shared" si="3"/>
        <v>2100</v>
      </c>
      <c r="G38" s="1"/>
      <c r="H38" s="60">
        <f t="shared" si="4"/>
        <v>3000</v>
      </c>
      <c r="I38" s="60">
        <f t="shared" si="5"/>
        <v>2100</v>
      </c>
      <c r="J38" s="1"/>
      <c r="K38" s="60">
        <f t="shared" si="0"/>
        <v>2998.5647999999997</v>
      </c>
      <c r="L38" s="60">
        <f t="shared" si="1"/>
        <v>2098.9953599999994</v>
      </c>
      <c r="M38" s="33"/>
      <c r="N38" s="278">
        <f>R38*1.254</f>
        <v>1499.2823999999998</v>
      </c>
      <c r="O38" s="33"/>
      <c r="P38" s="278">
        <v>1499.2823999999998</v>
      </c>
      <c r="Q38" s="33"/>
      <c r="R38" s="260">
        <v>1195.5999999999999</v>
      </c>
      <c r="S38" s="33"/>
      <c r="T38" s="147"/>
      <c r="U38" s="33"/>
      <c r="V38" s="147"/>
      <c r="W38" s="33"/>
      <c r="X38" s="147"/>
      <c r="Y38" s="33"/>
      <c r="Z38" s="147"/>
      <c r="AA38" s="33"/>
      <c r="AB38" s="189"/>
      <c r="AC38" s="33"/>
      <c r="AD38" s="147"/>
      <c r="AE38" s="33"/>
      <c r="AF38" s="147"/>
      <c r="AG38" s="33"/>
      <c r="AH38" s="90"/>
      <c r="AI38" s="33"/>
      <c r="AK38" s="5">
        <f t="shared" si="6"/>
        <v>1</v>
      </c>
    </row>
    <row r="39" spans="1:47" ht="21" customHeight="1" x14ac:dyDescent="0.35">
      <c r="A39" s="5" t="s">
        <v>522</v>
      </c>
      <c r="D39" s="114" t="s">
        <v>348</v>
      </c>
      <c r="E39" s="325">
        <f t="shared" si="2"/>
        <v>3000</v>
      </c>
      <c r="F39" s="199">
        <f t="shared" si="3"/>
        <v>2100</v>
      </c>
      <c r="G39" s="1"/>
      <c r="H39" s="60">
        <f t="shared" si="4"/>
        <v>3000</v>
      </c>
      <c r="I39" s="60">
        <f t="shared" si="5"/>
        <v>2100</v>
      </c>
      <c r="J39" s="1"/>
      <c r="K39" s="60">
        <f t="shared" si="0"/>
        <v>2998.5647999999997</v>
      </c>
      <c r="L39" s="60">
        <f t="shared" si="1"/>
        <v>2098.9953599999994</v>
      </c>
      <c r="M39" s="33"/>
      <c r="N39" s="278">
        <f>R39*1.254</f>
        <v>1499.2823999999998</v>
      </c>
      <c r="O39" s="33"/>
      <c r="P39" s="278">
        <v>1499.2823999999998</v>
      </c>
      <c r="Q39" s="33"/>
      <c r="R39" s="260">
        <v>1195.5999999999999</v>
      </c>
      <c r="S39" s="33"/>
      <c r="T39" s="147"/>
      <c r="U39" s="33"/>
      <c r="V39" s="147"/>
      <c r="W39" s="33"/>
      <c r="X39" s="147"/>
      <c r="Y39" s="33"/>
      <c r="Z39" s="147"/>
      <c r="AA39" s="33"/>
      <c r="AB39" s="189"/>
      <c r="AC39" s="33"/>
      <c r="AD39" s="147"/>
      <c r="AE39" s="33"/>
      <c r="AF39" s="147"/>
      <c r="AG39" s="33"/>
      <c r="AH39" s="90"/>
      <c r="AI39" s="33"/>
      <c r="AK39" s="5">
        <f t="shared" si="6"/>
        <v>1</v>
      </c>
    </row>
    <row r="40" spans="1:47" ht="21" customHeight="1" x14ac:dyDescent="0.35">
      <c r="A40" s="5" t="s">
        <v>202</v>
      </c>
      <c r="C40" s="5" t="s">
        <v>202</v>
      </c>
      <c r="D40" s="114" t="s">
        <v>155</v>
      </c>
      <c r="E40" s="325">
        <f>H40</f>
        <v>3650</v>
      </c>
      <c r="F40" s="199">
        <f>I40</f>
        <v>2550</v>
      </c>
      <c r="G40" s="1"/>
      <c r="H40" s="60">
        <f>MROUND(K40+25,50)</f>
        <v>3650</v>
      </c>
      <c r="I40" s="60">
        <f>MROUND(L40+25,50)</f>
        <v>2550</v>
      </c>
      <c r="J40" s="1"/>
      <c r="K40" s="60">
        <f>N40*$K$3</f>
        <v>3630</v>
      </c>
      <c r="L40" s="60">
        <f>N40*$L$3</f>
        <v>2541</v>
      </c>
      <c r="M40" s="33"/>
      <c r="N40" s="224">
        <v>1815</v>
      </c>
      <c r="O40" s="33"/>
      <c r="P40" s="224">
        <v>1815</v>
      </c>
      <c r="Q40" s="33"/>
      <c r="R40" s="224">
        <v>1815</v>
      </c>
      <c r="S40" s="33"/>
      <c r="T40" s="224">
        <v>1815</v>
      </c>
      <c r="U40" s="33"/>
      <c r="V40" s="224">
        <v>1815</v>
      </c>
      <c r="W40" s="33"/>
      <c r="X40" s="224">
        <v>1815</v>
      </c>
      <c r="Y40" s="33"/>
      <c r="Z40" s="147">
        <v>1650</v>
      </c>
      <c r="AA40" s="33"/>
      <c r="AB40" s="147">
        <v>1375</v>
      </c>
      <c r="AC40" s="33"/>
      <c r="AD40" s="147">
        <v>1375</v>
      </c>
      <c r="AE40" s="33"/>
      <c r="AF40" s="147">
        <v>1375</v>
      </c>
      <c r="AG40" s="33"/>
      <c r="AH40" s="90">
        <v>1100</v>
      </c>
      <c r="AI40" s="33"/>
      <c r="AK40" s="5">
        <f>N40/P40</f>
        <v>1</v>
      </c>
    </row>
    <row r="41" spans="1:47" ht="21" customHeight="1" x14ac:dyDescent="0.35">
      <c r="G41" s="1"/>
      <c r="H41" s="40"/>
      <c r="I41" s="40"/>
      <c r="J41" s="1"/>
      <c r="K41" s="40"/>
      <c r="L41" s="40"/>
      <c r="M41" s="33"/>
      <c r="N41" s="142"/>
      <c r="O41" s="33"/>
      <c r="P41" s="142"/>
      <c r="Q41" s="33"/>
      <c r="R41" s="142"/>
      <c r="S41" s="33"/>
      <c r="T41" s="142"/>
      <c r="U41" s="33"/>
      <c r="V41" s="142"/>
      <c r="W41" s="33"/>
      <c r="X41" s="142"/>
      <c r="Y41" s="33"/>
      <c r="Z41" s="142"/>
      <c r="AA41" s="33"/>
      <c r="AB41" s="142"/>
      <c r="AC41" s="33"/>
      <c r="AD41" s="142"/>
      <c r="AE41" s="33"/>
      <c r="AF41" s="142"/>
      <c r="AG41" s="33"/>
      <c r="AH41" s="34"/>
      <c r="AI41" s="33"/>
    </row>
    <row r="42" spans="1:47" customFormat="1" ht="21" customHeight="1" x14ac:dyDescent="0.35">
      <c r="A42" s="5"/>
      <c r="B42" s="345"/>
      <c r="C42" s="5"/>
      <c r="D42" s="5"/>
      <c r="E42" s="310"/>
      <c r="F42" s="23"/>
      <c r="G42" s="5"/>
      <c r="H42" s="40"/>
      <c r="I42" s="40"/>
      <c r="J42" s="5"/>
      <c r="K42" s="40"/>
      <c r="L42" s="40"/>
      <c r="N42" s="146"/>
      <c r="P42" s="146"/>
      <c r="R42" s="146"/>
      <c r="T42" s="146"/>
      <c r="V42" s="146"/>
      <c r="X42" s="146"/>
      <c r="Z42" s="146"/>
      <c r="AB42" s="146"/>
      <c r="AD42" s="146"/>
      <c r="AF42" s="146"/>
      <c r="AH42" s="63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</row>
    <row r="43" spans="1:47" customFormat="1" ht="21" customHeight="1" x14ac:dyDescent="0.35">
      <c r="A43" s="5"/>
      <c r="B43" s="345"/>
      <c r="C43" s="5"/>
      <c r="D43" s="5"/>
      <c r="E43" s="310"/>
      <c r="F43" s="23"/>
      <c r="G43" s="5"/>
      <c r="H43" s="40"/>
      <c r="I43" s="40"/>
      <c r="J43" s="5"/>
      <c r="K43" s="40"/>
      <c r="L43" s="40"/>
      <c r="N43" s="146"/>
      <c r="P43" s="146"/>
      <c r="R43" s="146"/>
      <c r="T43" s="146"/>
      <c r="V43" s="146"/>
      <c r="X43" s="146"/>
      <c r="Z43" s="146"/>
      <c r="AB43" s="146"/>
      <c r="AD43" s="146"/>
      <c r="AF43" s="146"/>
      <c r="AH43" s="63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</row>
    <row r="44" spans="1:47" customFormat="1" ht="21" customHeight="1" x14ac:dyDescent="0.35">
      <c r="A44" s="5"/>
      <c r="B44" s="345"/>
      <c r="C44" s="5"/>
      <c r="D44" s="5"/>
      <c r="E44" s="310"/>
      <c r="F44" s="23"/>
      <c r="G44" s="5"/>
      <c r="H44" s="40"/>
      <c r="I44" s="40"/>
      <c r="J44" s="5"/>
      <c r="K44" s="40"/>
      <c r="L44" s="40"/>
      <c r="N44" s="146"/>
      <c r="P44" s="146"/>
      <c r="R44" s="146"/>
      <c r="T44" s="146"/>
      <c r="V44" s="146"/>
      <c r="X44" s="146"/>
      <c r="Z44" s="146"/>
      <c r="AB44" s="146"/>
      <c r="AD44" s="146"/>
      <c r="AF44" s="146"/>
      <c r="AH44" s="63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</row>
    <row r="45" spans="1:47" customFormat="1" ht="21" customHeight="1" x14ac:dyDescent="0.35">
      <c r="A45" s="5"/>
      <c r="B45" s="345"/>
      <c r="C45" s="5"/>
      <c r="D45" s="5"/>
      <c r="E45" s="310"/>
      <c r="F45" s="23"/>
      <c r="G45" s="5"/>
      <c r="H45" s="40"/>
      <c r="I45" s="40"/>
      <c r="J45" s="5"/>
      <c r="K45" s="40"/>
      <c r="L45" s="40"/>
      <c r="N45" s="146"/>
      <c r="P45" s="146"/>
      <c r="R45" s="146"/>
      <c r="T45" s="146"/>
      <c r="V45" s="146"/>
      <c r="X45" s="146"/>
      <c r="Z45" s="146"/>
      <c r="AB45" s="146"/>
      <c r="AD45" s="146"/>
      <c r="AF45" s="146"/>
      <c r="AH45" s="63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</row>
    <row r="46" spans="1:47" customFormat="1" ht="21" customHeight="1" x14ac:dyDescent="0.35">
      <c r="A46" s="5"/>
      <c r="B46" s="345"/>
      <c r="C46" s="5"/>
      <c r="D46" s="5"/>
      <c r="E46" s="310"/>
      <c r="F46" s="23"/>
      <c r="G46" s="5"/>
      <c r="H46" s="40"/>
      <c r="I46" s="40"/>
      <c r="J46" s="5"/>
      <c r="K46" s="40"/>
      <c r="L46" s="40"/>
      <c r="N46" s="146"/>
      <c r="P46" s="146"/>
      <c r="R46" s="146"/>
      <c r="T46" s="146"/>
      <c r="V46" s="146"/>
      <c r="X46" s="146"/>
      <c r="Z46" s="146"/>
      <c r="AB46" s="146"/>
      <c r="AD46" s="146"/>
      <c r="AF46" s="146"/>
      <c r="AH46" s="63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</row>
    <row r="47" spans="1:47" customFormat="1" ht="21" customHeight="1" x14ac:dyDescent="0.35">
      <c r="A47" s="5"/>
      <c r="B47" s="345"/>
      <c r="C47" s="5"/>
      <c r="D47" s="5"/>
      <c r="E47" s="310"/>
      <c r="F47" s="23"/>
      <c r="G47" s="5"/>
      <c r="H47" s="40"/>
      <c r="I47" s="40"/>
      <c r="J47" s="5"/>
      <c r="K47" s="40"/>
      <c r="L47" s="40"/>
      <c r="N47" s="146"/>
      <c r="P47" s="146"/>
      <c r="R47" s="146"/>
      <c r="T47" s="146"/>
      <c r="V47" s="146"/>
      <c r="X47" s="146"/>
      <c r="Z47" s="146"/>
      <c r="AB47" s="146"/>
      <c r="AD47" s="146"/>
      <c r="AF47" s="146"/>
      <c r="AH47" s="63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</row>
    <row r="48" spans="1:47" customFormat="1" ht="21" customHeight="1" x14ac:dyDescent="0.35">
      <c r="A48" s="5"/>
      <c r="B48" s="345"/>
      <c r="C48" s="5"/>
      <c r="D48" s="5"/>
      <c r="E48" s="310"/>
      <c r="F48" s="23"/>
      <c r="G48" s="5"/>
      <c r="H48" s="40"/>
      <c r="I48" s="40"/>
      <c r="J48" s="5"/>
      <c r="K48" s="40"/>
      <c r="L48" s="40"/>
      <c r="N48" s="146"/>
      <c r="P48" s="146"/>
      <c r="R48" s="146"/>
      <c r="T48" s="146"/>
      <c r="V48" s="146"/>
      <c r="X48" s="146"/>
      <c r="Z48" s="146"/>
      <c r="AB48" s="146"/>
      <c r="AD48" s="146"/>
      <c r="AF48" s="146"/>
      <c r="AH48" s="63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</row>
    <row r="49" spans="1:47" customFormat="1" ht="21" customHeight="1" x14ac:dyDescent="0.35">
      <c r="A49" s="5"/>
      <c r="B49" s="345"/>
      <c r="C49" s="5"/>
      <c r="D49" s="5"/>
      <c r="E49" s="310"/>
      <c r="F49" s="23"/>
      <c r="G49" s="5"/>
      <c r="H49" s="40"/>
      <c r="I49" s="40"/>
      <c r="J49" s="5"/>
      <c r="K49" s="40"/>
      <c r="L49" s="40"/>
      <c r="N49" s="146"/>
      <c r="P49" s="146"/>
      <c r="R49" s="146"/>
      <c r="T49" s="146"/>
      <c r="V49" s="146"/>
      <c r="X49" s="146"/>
      <c r="Z49" s="146"/>
      <c r="AB49" s="146"/>
      <c r="AD49" s="146"/>
      <c r="AF49" s="146"/>
      <c r="AH49" s="63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</row>
    <row r="50" spans="1:47" customFormat="1" ht="21" customHeight="1" x14ac:dyDescent="0.35">
      <c r="A50" s="5"/>
      <c r="B50" s="345"/>
      <c r="C50" s="5"/>
      <c r="D50" s="5"/>
      <c r="E50" s="310"/>
      <c r="F50" s="23"/>
      <c r="G50" s="5"/>
      <c r="H50" s="40"/>
      <c r="I50" s="40"/>
      <c r="J50" s="5"/>
      <c r="K50" s="40"/>
      <c r="L50" s="40"/>
      <c r="N50" s="146"/>
      <c r="P50" s="146"/>
      <c r="R50" s="146"/>
      <c r="T50" s="146"/>
      <c r="V50" s="146"/>
      <c r="X50" s="146"/>
      <c r="Z50" s="146"/>
      <c r="AB50" s="146"/>
      <c r="AD50" s="146"/>
      <c r="AF50" s="146"/>
      <c r="AH50" s="63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</row>
    <row r="51" spans="1:47" customFormat="1" ht="21" customHeight="1" x14ac:dyDescent="0.35">
      <c r="A51" s="5"/>
      <c r="B51" s="345"/>
      <c r="C51" s="5"/>
      <c r="D51" s="5"/>
      <c r="E51" s="310"/>
      <c r="F51" s="23"/>
      <c r="G51" s="5"/>
      <c r="H51" s="40"/>
      <c r="I51" s="40"/>
      <c r="J51" s="5"/>
      <c r="K51" s="40"/>
      <c r="L51" s="40"/>
      <c r="N51" s="146"/>
      <c r="P51" s="146"/>
      <c r="R51" s="146"/>
      <c r="T51" s="146"/>
      <c r="V51" s="146"/>
      <c r="X51" s="146"/>
      <c r="Z51" s="146"/>
      <c r="AB51" s="146"/>
      <c r="AD51" s="146"/>
      <c r="AF51" s="146"/>
      <c r="AH51" s="63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</row>
    <row r="52" spans="1:47" customFormat="1" ht="21" customHeight="1" x14ac:dyDescent="0.35">
      <c r="A52" s="5"/>
      <c r="B52" s="345"/>
      <c r="C52" s="5"/>
      <c r="D52" s="5"/>
      <c r="E52" s="310"/>
      <c r="F52" s="23"/>
      <c r="G52" s="5"/>
      <c r="H52" s="40"/>
      <c r="I52" s="40"/>
      <c r="J52" s="5"/>
      <c r="K52" s="40"/>
      <c r="L52" s="40"/>
      <c r="N52" s="146"/>
      <c r="P52" s="146"/>
      <c r="R52" s="146"/>
      <c r="T52" s="146"/>
      <c r="V52" s="146"/>
      <c r="X52" s="146"/>
      <c r="Z52" s="146"/>
      <c r="AB52" s="146"/>
      <c r="AD52" s="146"/>
      <c r="AF52" s="146"/>
      <c r="AH52" s="63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</row>
    <row r="53" spans="1:47" customFormat="1" ht="21" customHeight="1" x14ac:dyDescent="0.35">
      <c r="A53" s="5"/>
      <c r="B53" s="345"/>
      <c r="C53" s="5"/>
      <c r="D53" s="5"/>
      <c r="E53" s="310"/>
      <c r="F53" s="23"/>
      <c r="G53" s="5"/>
      <c r="H53" s="40"/>
      <c r="I53" s="40"/>
      <c r="J53" s="5"/>
      <c r="K53" s="40"/>
      <c r="L53" s="40"/>
      <c r="N53" s="146"/>
      <c r="P53" s="146"/>
      <c r="R53" s="146"/>
      <c r="T53" s="146"/>
      <c r="V53" s="146"/>
      <c r="X53" s="146"/>
      <c r="Z53" s="146"/>
      <c r="AB53" s="146"/>
      <c r="AD53" s="146"/>
      <c r="AF53" s="146"/>
      <c r="AH53" s="63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</row>
    <row r="54" spans="1:47" customFormat="1" ht="21" customHeight="1" x14ac:dyDescent="0.35">
      <c r="A54" s="5"/>
      <c r="B54" s="345"/>
      <c r="C54" s="5"/>
      <c r="D54" s="5"/>
      <c r="E54" s="310"/>
      <c r="F54" s="23"/>
      <c r="G54" s="5"/>
      <c r="H54" s="40"/>
      <c r="I54" s="40"/>
      <c r="J54" s="5"/>
      <c r="K54" s="40"/>
      <c r="L54" s="40"/>
      <c r="N54" s="146"/>
      <c r="P54" s="146"/>
      <c r="R54" s="146"/>
      <c r="T54" s="146"/>
      <c r="V54" s="146"/>
      <c r="X54" s="146"/>
      <c r="Z54" s="146"/>
      <c r="AB54" s="146"/>
      <c r="AD54" s="146"/>
      <c r="AF54" s="146"/>
      <c r="AH54" s="63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</row>
    <row r="55" spans="1:47" customFormat="1" ht="21" customHeight="1" x14ac:dyDescent="0.35">
      <c r="A55" s="5"/>
      <c r="B55" s="345"/>
      <c r="C55" s="5"/>
      <c r="D55" s="5"/>
      <c r="E55" s="310"/>
      <c r="F55" s="23"/>
      <c r="G55" s="5"/>
      <c r="H55" s="40"/>
      <c r="I55" s="40"/>
      <c r="J55" s="5"/>
      <c r="K55" s="40"/>
      <c r="L55" s="40"/>
      <c r="N55" s="146"/>
      <c r="P55" s="146"/>
      <c r="R55" s="146"/>
      <c r="T55" s="146"/>
      <c r="V55" s="146"/>
      <c r="X55" s="146"/>
      <c r="Z55" s="146"/>
      <c r="AB55" s="146"/>
      <c r="AD55" s="146"/>
      <c r="AF55" s="146"/>
      <c r="AH55" s="63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</row>
    <row r="56" spans="1:47" customFormat="1" ht="21" customHeight="1" x14ac:dyDescent="0.35">
      <c r="A56" s="5"/>
      <c r="B56" s="345"/>
      <c r="C56" s="5"/>
      <c r="D56" s="5"/>
      <c r="E56" s="310"/>
      <c r="F56" s="23"/>
      <c r="G56" s="5"/>
      <c r="H56" s="40"/>
      <c r="I56" s="40"/>
      <c r="J56" s="5"/>
      <c r="K56" s="40"/>
      <c r="L56" s="40"/>
      <c r="N56" s="146"/>
      <c r="P56" s="146"/>
      <c r="R56" s="146"/>
      <c r="T56" s="146"/>
      <c r="V56" s="146"/>
      <c r="X56" s="146"/>
      <c r="Z56" s="146"/>
      <c r="AB56" s="146"/>
      <c r="AD56" s="146"/>
      <c r="AF56" s="146"/>
      <c r="AH56" s="63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</row>
    <row r="57" spans="1:47" customFormat="1" ht="21" customHeight="1" x14ac:dyDescent="0.35">
      <c r="A57" s="5"/>
      <c r="B57" s="345"/>
      <c r="C57" s="5"/>
      <c r="D57" s="5"/>
      <c r="E57" s="310"/>
      <c r="F57" s="23"/>
      <c r="G57" s="5"/>
      <c r="H57" s="40"/>
      <c r="I57" s="40"/>
      <c r="J57" s="5"/>
      <c r="K57" s="40"/>
      <c r="L57" s="40"/>
      <c r="N57" s="146"/>
      <c r="P57" s="146"/>
      <c r="R57" s="146"/>
      <c r="T57" s="146"/>
      <c r="V57" s="146"/>
      <c r="X57" s="146"/>
      <c r="Z57" s="146"/>
      <c r="AB57" s="146"/>
      <c r="AD57" s="146"/>
      <c r="AF57" s="146"/>
      <c r="AH57" s="63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</row>
    <row r="58" spans="1:47" customFormat="1" ht="21" customHeight="1" x14ac:dyDescent="0.35">
      <c r="A58" s="5"/>
      <c r="B58" s="345"/>
      <c r="C58" s="5"/>
      <c r="D58" s="5"/>
      <c r="E58" s="310"/>
      <c r="F58" s="23"/>
      <c r="G58" s="5"/>
      <c r="H58" s="40"/>
      <c r="I58" s="40"/>
      <c r="J58" s="5"/>
      <c r="K58" s="40"/>
      <c r="L58" s="40"/>
      <c r="N58" s="146"/>
      <c r="P58" s="146"/>
      <c r="R58" s="146"/>
      <c r="T58" s="146"/>
      <c r="V58" s="146"/>
      <c r="X58" s="146"/>
      <c r="Z58" s="146"/>
      <c r="AB58" s="146"/>
      <c r="AD58" s="146"/>
      <c r="AF58" s="146"/>
      <c r="AH58" s="63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</row>
    <row r="59" spans="1:47" customFormat="1" ht="21" customHeight="1" x14ac:dyDescent="0.35">
      <c r="A59" s="5"/>
      <c r="B59" s="345"/>
      <c r="C59" s="5"/>
      <c r="D59" s="5"/>
      <c r="E59" s="310"/>
      <c r="F59" s="23"/>
      <c r="G59" s="5"/>
      <c r="H59" s="40"/>
      <c r="I59" s="40"/>
      <c r="J59" s="5"/>
      <c r="K59" s="40"/>
      <c r="L59" s="40"/>
      <c r="N59" s="146"/>
      <c r="P59" s="146"/>
      <c r="R59" s="146"/>
      <c r="T59" s="146"/>
      <c r="V59" s="146"/>
      <c r="X59" s="146"/>
      <c r="Z59" s="146"/>
      <c r="AB59" s="146"/>
      <c r="AD59" s="146"/>
      <c r="AF59" s="146"/>
      <c r="AH59" s="63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</row>
    <row r="60" spans="1:47" customFormat="1" ht="21" customHeight="1" x14ac:dyDescent="0.35">
      <c r="A60" s="5"/>
      <c r="B60" s="345"/>
      <c r="C60" s="5"/>
      <c r="D60" s="5"/>
      <c r="E60" s="310"/>
      <c r="F60" s="23"/>
      <c r="G60" s="5"/>
      <c r="H60" s="40"/>
      <c r="I60" s="40"/>
      <c r="J60" s="5"/>
      <c r="K60" s="40"/>
      <c r="L60" s="40"/>
      <c r="N60" s="146"/>
      <c r="P60" s="146"/>
      <c r="R60" s="146"/>
      <c r="T60" s="146"/>
      <c r="V60" s="146"/>
      <c r="X60" s="146"/>
      <c r="Z60" s="146"/>
      <c r="AB60" s="146"/>
      <c r="AD60" s="146"/>
      <c r="AF60" s="146"/>
      <c r="AH60" s="63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</row>
    <row r="61" spans="1:47" customFormat="1" ht="21" customHeight="1" x14ac:dyDescent="0.35">
      <c r="A61" s="5"/>
      <c r="B61" s="345"/>
      <c r="C61" s="5"/>
      <c r="D61" s="5"/>
      <c r="E61" s="310"/>
      <c r="F61" s="23"/>
      <c r="G61" s="5"/>
      <c r="H61" s="40"/>
      <c r="I61" s="40"/>
      <c r="J61" s="5"/>
      <c r="K61" s="40"/>
      <c r="L61" s="40"/>
      <c r="N61" s="146"/>
      <c r="P61" s="146"/>
      <c r="R61" s="146"/>
      <c r="T61" s="146"/>
      <c r="V61" s="146"/>
      <c r="X61" s="146"/>
      <c r="Z61" s="146"/>
      <c r="AB61" s="146"/>
      <c r="AD61" s="146"/>
      <c r="AF61" s="146"/>
      <c r="AH61" s="63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</row>
    <row r="62" spans="1:47" customFormat="1" ht="21" customHeight="1" x14ac:dyDescent="0.35">
      <c r="A62" s="5"/>
      <c r="B62" s="345"/>
      <c r="C62" s="5"/>
      <c r="D62" s="5"/>
      <c r="E62" s="310"/>
      <c r="F62" s="23"/>
      <c r="G62" s="5"/>
      <c r="H62" s="40"/>
      <c r="I62" s="40"/>
      <c r="J62" s="5"/>
      <c r="K62" s="40"/>
      <c r="L62" s="40"/>
      <c r="N62" s="146"/>
      <c r="P62" s="146"/>
      <c r="R62" s="146"/>
      <c r="T62" s="146"/>
      <c r="V62" s="146"/>
      <c r="X62" s="146"/>
      <c r="Z62" s="146"/>
      <c r="AB62" s="146"/>
      <c r="AD62" s="146"/>
      <c r="AF62" s="146"/>
      <c r="AH62" s="63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</row>
    <row r="63" spans="1:47" customFormat="1" ht="21" customHeight="1" x14ac:dyDescent="0.35">
      <c r="A63" s="5"/>
      <c r="B63" s="345"/>
      <c r="C63" s="5"/>
      <c r="D63" s="5"/>
      <c r="E63" s="310"/>
      <c r="F63" s="23"/>
      <c r="G63" s="5"/>
      <c r="H63" s="40"/>
      <c r="I63" s="40"/>
      <c r="J63" s="5"/>
      <c r="K63" s="40"/>
      <c r="L63" s="40"/>
      <c r="N63" s="146"/>
      <c r="P63" s="146"/>
      <c r="R63" s="146"/>
      <c r="T63" s="146"/>
      <c r="V63" s="146"/>
      <c r="X63" s="146"/>
      <c r="Z63" s="146"/>
      <c r="AB63" s="146"/>
      <c r="AD63" s="146"/>
      <c r="AF63" s="146"/>
      <c r="AH63" s="63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</row>
    <row r="64" spans="1:47" customFormat="1" ht="21" customHeight="1" x14ac:dyDescent="0.35">
      <c r="A64" s="5"/>
      <c r="B64" s="345"/>
      <c r="C64" s="5"/>
      <c r="D64" s="5"/>
      <c r="E64" s="310"/>
      <c r="F64" s="23"/>
      <c r="G64" s="5"/>
      <c r="H64" s="40"/>
      <c r="I64" s="40"/>
      <c r="J64" s="5"/>
      <c r="K64" s="40"/>
      <c r="L64" s="40"/>
      <c r="N64" s="146"/>
      <c r="P64" s="146"/>
      <c r="R64" s="146"/>
      <c r="T64" s="146"/>
      <c r="V64" s="146"/>
      <c r="X64" s="146"/>
      <c r="Z64" s="146"/>
      <c r="AB64" s="146"/>
      <c r="AD64" s="146"/>
      <c r="AF64" s="146"/>
      <c r="AH64" s="63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</row>
    <row r="65" spans="1:47" customFormat="1" ht="21" customHeight="1" x14ac:dyDescent="0.35">
      <c r="A65" s="5"/>
      <c r="B65" s="345"/>
      <c r="C65" s="5"/>
      <c r="D65" s="5"/>
      <c r="E65" s="310"/>
      <c r="F65" s="23"/>
      <c r="G65" s="5"/>
      <c r="H65" s="40"/>
      <c r="I65" s="40"/>
      <c r="J65" s="5"/>
      <c r="K65" s="40"/>
      <c r="L65" s="40"/>
      <c r="N65" s="146"/>
      <c r="P65" s="146"/>
      <c r="R65" s="146"/>
      <c r="T65" s="146"/>
      <c r="V65" s="146"/>
      <c r="X65" s="146"/>
      <c r="Z65" s="146"/>
      <c r="AB65" s="146"/>
      <c r="AD65" s="146"/>
      <c r="AF65" s="146"/>
      <c r="AH65" s="63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</row>
    <row r="66" spans="1:47" customFormat="1" ht="21" customHeight="1" x14ac:dyDescent="0.35">
      <c r="A66" s="5"/>
      <c r="B66" s="345"/>
      <c r="C66" s="5"/>
      <c r="D66" s="5"/>
      <c r="E66" s="310"/>
      <c r="F66" s="23"/>
      <c r="G66" s="5"/>
      <c r="H66" s="40"/>
      <c r="I66" s="40"/>
      <c r="J66" s="5"/>
      <c r="K66" s="40"/>
      <c r="L66" s="40"/>
      <c r="N66" s="146"/>
      <c r="P66" s="146"/>
      <c r="R66" s="146"/>
      <c r="T66" s="146"/>
      <c r="V66" s="146"/>
      <c r="X66" s="146"/>
      <c r="Z66" s="146"/>
      <c r="AB66" s="146"/>
      <c r="AD66" s="146"/>
      <c r="AF66" s="146"/>
      <c r="AH66" s="63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</row>
    <row r="67" spans="1:47" customFormat="1" ht="21" customHeight="1" x14ac:dyDescent="0.35">
      <c r="A67" s="5"/>
      <c r="B67" s="345"/>
      <c r="C67" s="5"/>
      <c r="D67" s="5"/>
      <c r="E67" s="310"/>
      <c r="F67" s="23"/>
      <c r="G67" s="5"/>
      <c r="H67" s="40"/>
      <c r="I67" s="40"/>
      <c r="J67" s="5"/>
      <c r="K67" s="40"/>
      <c r="L67" s="40"/>
      <c r="N67" s="146"/>
      <c r="P67" s="146"/>
      <c r="R67" s="146"/>
      <c r="T67" s="146"/>
      <c r="V67" s="146"/>
      <c r="X67" s="146"/>
      <c r="Z67" s="146"/>
      <c r="AB67" s="146"/>
      <c r="AD67" s="146"/>
      <c r="AF67" s="146"/>
      <c r="AH67" s="63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</row>
    <row r="68" spans="1:47" customFormat="1" ht="21" customHeight="1" x14ac:dyDescent="0.35">
      <c r="A68" s="5"/>
      <c r="B68" s="345"/>
      <c r="C68" s="5"/>
      <c r="D68" s="5"/>
      <c r="E68" s="310"/>
      <c r="F68" s="23"/>
      <c r="G68" s="5"/>
      <c r="H68" s="40"/>
      <c r="I68" s="40"/>
      <c r="J68" s="5"/>
      <c r="K68" s="40"/>
      <c r="L68" s="40"/>
      <c r="N68" s="146"/>
      <c r="P68" s="146"/>
      <c r="R68" s="146"/>
      <c r="T68" s="146"/>
      <c r="V68" s="146"/>
      <c r="X68" s="146"/>
      <c r="Z68" s="146"/>
      <c r="AB68" s="146"/>
      <c r="AD68" s="146"/>
      <c r="AF68" s="146"/>
      <c r="AH68" s="63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</row>
    <row r="69" spans="1:47" customFormat="1" ht="21" customHeight="1" x14ac:dyDescent="0.35">
      <c r="A69" s="5"/>
      <c r="B69" s="345"/>
      <c r="C69" s="5"/>
      <c r="D69" s="5"/>
      <c r="E69" s="310"/>
      <c r="F69" s="23"/>
      <c r="G69" s="5"/>
      <c r="H69" s="40"/>
      <c r="I69" s="40"/>
      <c r="J69" s="5"/>
      <c r="K69" s="40"/>
      <c r="L69" s="40"/>
      <c r="N69" s="146"/>
      <c r="P69" s="146"/>
      <c r="R69" s="146"/>
      <c r="T69" s="146"/>
      <c r="V69" s="146"/>
      <c r="X69" s="146"/>
      <c r="Z69" s="146"/>
      <c r="AB69" s="146"/>
      <c r="AD69" s="146"/>
      <c r="AF69" s="146"/>
      <c r="AH69" s="63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</row>
    <row r="70" spans="1:47" customFormat="1" ht="21" customHeight="1" x14ac:dyDescent="0.35">
      <c r="A70" s="5"/>
      <c r="B70" s="345"/>
      <c r="C70" s="5"/>
      <c r="D70" s="5"/>
      <c r="E70" s="310"/>
      <c r="F70" s="23"/>
      <c r="G70" s="5"/>
      <c r="H70" s="40"/>
      <c r="I70" s="40"/>
      <c r="J70" s="5"/>
      <c r="K70" s="40"/>
      <c r="L70" s="40"/>
      <c r="N70" s="146"/>
      <c r="P70" s="146"/>
      <c r="R70" s="146"/>
      <c r="T70" s="146"/>
      <c r="V70" s="146"/>
      <c r="X70" s="146"/>
      <c r="Z70" s="146"/>
      <c r="AB70" s="146"/>
      <c r="AD70" s="146"/>
      <c r="AF70" s="146"/>
      <c r="AH70" s="63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</row>
    <row r="71" spans="1:47" customFormat="1" ht="21" customHeight="1" x14ac:dyDescent="0.35">
      <c r="A71" s="5"/>
      <c r="B71" s="345"/>
      <c r="C71" s="5"/>
      <c r="D71" s="5"/>
      <c r="E71" s="310"/>
      <c r="F71" s="23"/>
      <c r="G71" s="5"/>
      <c r="H71" s="40"/>
      <c r="I71" s="40"/>
      <c r="J71" s="5"/>
      <c r="K71" s="40"/>
      <c r="L71" s="40"/>
      <c r="N71" s="146"/>
      <c r="P71" s="146"/>
      <c r="R71" s="146"/>
      <c r="T71" s="146"/>
      <c r="V71" s="146"/>
      <c r="X71" s="146"/>
      <c r="Z71" s="146"/>
      <c r="AB71" s="146"/>
      <c r="AD71" s="146"/>
      <c r="AF71" s="146"/>
      <c r="AH71" s="63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</row>
    <row r="72" spans="1:47" customFormat="1" ht="21" customHeight="1" x14ac:dyDescent="0.35">
      <c r="A72" s="5"/>
      <c r="B72" s="345"/>
      <c r="C72" s="5"/>
      <c r="D72" s="5"/>
      <c r="E72" s="310"/>
      <c r="F72" s="23"/>
      <c r="G72" s="5"/>
      <c r="H72" s="40"/>
      <c r="I72" s="40"/>
      <c r="J72" s="5"/>
      <c r="K72" s="40"/>
      <c r="L72" s="40"/>
      <c r="N72" s="146"/>
      <c r="P72" s="146"/>
      <c r="R72" s="146"/>
      <c r="T72" s="146"/>
      <c r="V72" s="146"/>
      <c r="X72" s="146"/>
      <c r="Z72" s="146"/>
      <c r="AB72" s="146"/>
      <c r="AD72" s="146"/>
      <c r="AF72" s="146"/>
      <c r="AH72" s="63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</row>
    <row r="73" spans="1:47" customFormat="1" ht="21" customHeight="1" x14ac:dyDescent="0.35">
      <c r="A73" s="5"/>
      <c r="B73" s="345"/>
      <c r="C73" s="5"/>
      <c r="D73" s="5"/>
      <c r="E73" s="310"/>
      <c r="F73" s="23"/>
      <c r="G73" s="5"/>
      <c r="H73" s="40"/>
      <c r="I73" s="40"/>
      <c r="J73" s="5"/>
      <c r="K73" s="40"/>
      <c r="L73" s="40"/>
      <c r="N73" s="146"/>
      <c r="P73" s="146"/>
      <c r="R73" s="146"/>
      <c r="T73" s="146"/>
      <c r="V73" s="146"/>
      <c r="X73" s="146"/>
      <c r="Z73" s="146"/>
      <c r="AB73" s="146"/>
      <c r="AD73" s="146"/>
      <c r="AF73" s="146"/>
      <c r="AH73" s="63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</row>
    <row r="74" spans="1:47" customFormat="1" ht="21" customHeight="1" x14ac:dyDescent="0.35">
      <c r="A74" s="5"/>
      <c r="B74" s="345"/>
      <c r="C74" s="5"/>
      <c r="D74" s="5"/>
      <c r="E74" s="310"/>
      <c r="F74" s="23"/>
      <c r="G74" s="5"/>
      <c r="H74" s="40"/>
      <c r="I74" s="40"/>
      <c r="J74" s="5"/>
      <c r="K74" s="40"/>
      <c r="L74" s="40"/>
      <c r="N74" s="146"/>
      <c r="P74" s="146"/>
      <c r="R74" s="146"/>
      <c r="T74" s="146"/>
      <c r="V74" s="146"/>
      <c r="X74" s="146"/>
      <c r="Z74" s="146"/>
      <c r="AB74" s="146"/>
      <c r="AD74" s="146"/>
      <c r="AF74" s="146"/>
      <c r="AH74" s="63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</row>
    <row r="75" spans="1:47" customFormat="1" ht="21" customHeight="1" x14ac:dyDescent="0.35">
      <c r="A75" s="5"/>
      <c r="B75" s="345"/>
      <c r="C75" s="5"/>
      <c r="D75" s="5"/>
      <c r="E75" s="310"/>
      <c r="F75" s="23"/>
      <c r="G75" s="5"/>
      <c r="H75" s="40"/>
      <c r="I75" s="40"/>
      <c r="J75" s="5"/>
      <c r="K75" s="40"/>
      <c r="L75" s="40"/>
      <c r="N75" s="146"/>
      <c r="P75" s="146"/>
      <c r="R75" s="146"/>
      <c r="T75" s="146"/>
      <c r="V75" s="146"/>
      <c r="X75" s="146"/>
      <c r="Z75" s="146"/>
      <c r="AB75" s="146"/>
      <c r="AD75" s="146"/>
      <c r="AF75" s="146"/>
      <c r="AH75" s="63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</row>
    <row r="76" spans="1:47" customFormat="1" ht="21" customHeight="1" x14ac:dyDescent="0.35">
      <c r="A76" s="5"/>
      <c r="B76" s="345"/>
      <c r="C76" s="5"/>
      <c r="D76" s="5"/>
      <c r="E76" s="310"/>
      <c r="F76" s="23"/>
      <c r="G76" s="5"/>
      <c r="H76" s="40"/>
      <c r="I76" s="40"/>
      <c r="J76" s="5"/>
      <c r="K76" s="40"/>
      <c r="L76" s="40"/>
      <c r="N76" s="146"/>
      <c r="P76" s="146"/>
      <c r="R76" s="146"/>
      <c r="T76" s="146"/>
      <c r="V76" s="146"/>
      <c r="X76" s="146"/>
      <c r="Z76" s="146"/>
      <c r="AB76" s="146"/>
      <c r="AD76" s="146"/>
      <c r="AF76" s="146"/>
      <c r="AH76" s="63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</row>
    <row r="77" spans="1:47" customFormat="1" ht="21" customHeight="1" x14ac:dyDescent="0.35">
      <c r="A77" s="5"/>
      <c r="B77" s="345"/>
      <c r="C77" s="5"/>
      <c r="D77" s="5"/>
      <c r="E77" s="310"/>
      <c r="F77" s="23"/>
      <c r="G77" s="5"/>
      <c r="H77" s="40"/>
      <c r="I77" s="40"/>
      <c r="J77" s="5"/>
      <c r="K77" s="40"/>
      <c r="L77" s="40"/>
      <c r="N77" s="146"/>
      <c r="P77" s="146"/>
      <c r="R77" s="146"/>
      <c r="T77" s="146"/>
      <c r="V77" s="146"/>
      <c r="X77" s="146"/>
      <c r="Z77" s="146"/>
      <c r="AB77" s="146"/>
      <c r="AD77" s="146"/>
      <c r="AF77" s="146"/>
      <c r="AH77" s="63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</row>
    <row r="78" spans="1:47" customFormat="1" ht="21" customHeight="1" x14ac:dyDescent="0.35">
      <c r="A78" s="5"/>
      <c r="B78" s="345"/>
      <c r="C78" s="5"/>
      <c r="D78" s="5"/>
      <c r="E78" s="310"/>
      <c r="F78" s="23"/>
      <c r="G78" s="5"/>
      <c r="H78" s="40"/>
      <c r="I78" s="40"/>
      <c r="J78" s="5"/>
      <c r="K78" s="40"/>
      <c r="L78" s="40"/>
      <c r="N78" s="146"/>
      <c r="P78" s="146"/>
      <c r="R78" s="146"/>
      <c r="T78" s="146"/>
      <c r="V78" s="146"/>
      <c r="X78" s="146"/>
      <c r="Z78" s="146"/>
      <c r="AB78" s="146"/>
      <c r="AD78" s="146"/>
      <c r="AF78" s="146"/>
      <c r="AH78" s="63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</row>
    <row r="79" spans="1:47" customFormat="1" ht="21" customHeight="1" x14ac:dyDescent="0.35">
      <c r="A79" s="5"/>
      <c r="B79" s="345"/>
      <c r="C79" s="5"/>
      <c r="D79" s="5"/>
      <c r="E79" s="310"/>
      <c r="F79" s="23"/>
      <c r="G79" s="5"/>
      <c r="H79" s="40"/>
      <c r="I79" s="40"/>
      <c r="J79" s="5"/>
      <c r="K79" s="40"/>
      <c r="L79" s="40"/>
      <c r="N79" s="146"/>
      <c r="P79" s="146"/>
      <c r="R79" s="146"/>
      <c r="T79" s="146"/>
      <c r="V79" s="146"/>
      <c r="X79" s="146"/>
      <c r="Z79" s="146"/>
      <c r="AB79" s="146"/>
      <c r="AD79" s="146"/>
      <c r="AF79" s="146"/>
      <c r="AH79" s="63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</row>
    <row r="80" spans="1:47" customFormat="1" ht="21" customHeight="1" x14ac:dyDescent="0.35">
      <c r="A80" s="5"/>
      <c r="B80" s="345"/>
      <c r="C80" s="5"/>
      <c r="D80" s="5"/>
      <c r="E80" s="310"/>
      <c r="F80" s="23"/>
      <c r="G80" s="5"/>
      <c r="H80" s="40"/>
      <c r="I80" s="40"/>
      <c r="J80" s="5"/>
      <c r="K80" s="40"/>
      <c r="L80" s="40"/>
      <c r="N80" s="146"/>
      <c r="P80" s="146"/>
      <c r="R80" s="146"/>
      <c r="T80" s="146"/>
      <c r="V80" s="146"/>
      <c r="X80" s="146"/>
      <c r="Z80" s="146"/>
      <c r="AB80" s="146"/>
      <c r="AD80" s="146"/>
      <c r="AF80" s="146"/>
      <c r="AH80" s="63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</row>
    <row r="81" spans="1:47" customFormat="1" ht="21" customHeight="1" x14ac:dyDescent="0.35">
      <c r="A81" s="5"/>
      <c r="B81" s="345"/>
      <c r="C81" s="5"/>
      <c r="D81" s="5"/>
      <c r="E81" s="310"/>
      <c r="F81" s="23"/>
      <c r="G81" s="5"/>
      <c r="H81" s="40"/>
      <c r="I81" s="40"/>
      <c r="J81" s="5"/>
      <c r="K81" s="40"/>
      <c r="L81" s="40"/>
      <c r="N81" s="146"/>
      <c r="P81" s="146"/>
      <c r="R81" s="146"/>
      <c r="T81" s="146"/>
      <c r="V81" s="146"/>
      <c r="X81" s="146"/>
      <c r="Z81" s="146"/>
      <c r="AB81" s="146"/>
      <c r="AD81" s="146"/>
      <c r="AF81" s="146"/>
      <c r="AH81" s="63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</row>
    <row r="82" spans="1:47" customFormat="1" ht="21" customHeight="1" x14ac:dyDescent="0.35">
      <c r="A82" s="5"/>
      <c r="B82" s="345"/>
      <c r="C82" s="5"/>
      <c r="D82" s="5"/>
      <c r="E82" s="310"/>
      <c r="F82" s="23"/>
      <c r="G82" s="5"/>
      <c r="H82" s="40"/>
      <c r="I82" s="40"/>
      <c r="J82" s="5"/>
      <c r="K82" s="40"/>
      <c r="L82" s="40"/>
      <c r="N82" s="146"/>
      <c r="P82" s="146"/>
      <c r="R82" s="146"/>
      <c r="T82" s="146"/>
      <c r="V82" s="146"/>
      <c r="X82" s="146"/>
      <c r="Z82" s="146"/>
      <c r="AB82" s="146"/>
      <c r="AD82" s="146"/>
      <c r="AF82" s="146"/>
      <c r="AH82" s="63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</row>
    <row r="83" spans="1:47" customFormat="1" ht="21" customHeight="1" x14ac:dyDescent="0.35">
      <c r="A83" s="5"/>
      <c r="B83" s="345"/>
      <c r="C83" s="5"/>
      <c r="D83" s="5"/>
      <c r="E83" s="310"/>
      <c r="F83" s="23"/>
      <c r="G83" s="5"/>
      <c r="H83" s="40"/>
      <c r="I83" s="40"/>
      <c r="J83" s="5"/>
      <c r="K83" s="40"/>
      <c r="L83" s="40"/>
      <c r="N83" s="146"/>
      <c r="P83" s="146"/>
      <c r="R83" s="146"/>
      <c r="T83" s="146"/>
      <c r="V83" s="146"/>
      <c r="X83" s="146"/>
      <c r="Z83" s="146"/>
      <c r="AB83" s="146"/>
      <c r="AD83" s="146"/>
      <c r="AF83" s="146"/>
      <c r="AH83" s="63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</row>
    <row r="84" spans="1:47" customFormat="1" ht="21" customHeight="1" x14ac:dyDescent="0.35">
      <c r="A84" s="5"/>
      <c r="B84" s="345"/>
      <c r="C84" s="5"/>
      <c r="D84" s="5"/>
      <c r="E84" s="310"/>
      <c r="F84" s="23"/>
      <c r="G84" s="5"/>
      <c r="H84" s="40"/>
      <c r="I84" s="40"/>
      <c r="J84" s="5"/>
      <c r="K84" s="40"/>
      <c r="L84" s="40"/>
      <c r="N84" s="146"/>
      <c r="P84" s="146"/>
      <c r="R84" s="146"/>
      <c r="T84" s="146"/>
      <c r="V84" s="146"/>
      <c r="X84" s="146"/>
      <c r="Z84" s="146"/>
      <c r="AB84" s="146"/>
      <c r="AD84" s="146"/>
      <c r="AF84" s="146"/>
      <c r="AH84" s="63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</row>
    <row r="85" spans="1:47" customFormat="1" ht="21" customHeight="1" x14ac:dyDescent="0.35">
      <c r="A85" s="5"/>
      <c r="B85" s="345"/>
      <c r="C85" s="5"/>
      <c r="D85" s="5"/>
      <c r="E85" s="310"/>
      <c r="F85" s="23"/>
      <c r="G85" s="5"/>
      <c r="H85" s="40"/>
      <c r="I85" s="40"/>
      <c r="J85" s="5"/>
      <c r="K85" s="40"/>
      <c r="L85" s="40"/>
      <c r="N85" s="146"/>
      <c r="P85" s="146"/>
      <c r="R85" s="146"/>
      <c r="T85" s="146"/>
      <c r="V85" s="146"/>
      <c r="X85" s="146"/>
      <c r="Z85" s="146"/>
      <c r="AB85" s="146"/>
      <c r="AD85" s="146"/>
      <c r="AF85" s="146"/>
      <c r="AH85" s="63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</row>
    <row r="86" spans="1:47" customFormat="1" ht="21" customHeight="1" x14ac:dyDescent="0.35">
      <c r="A86" s="5"/>
      <c r="B86" s="345"/>
      <c r="C86" s="5"/>
      <c r="D86" s="5"/>
      <c r="E86" s="310"/>
      <c r="F86" s="23"/>
      <c r="G86" s="5"/>
      <c r="H86" s="40"/>
      <c r="I86" s="40"/>
      <c r="J86" s="5"/>
      <c r="K86" s="40"/>
      <c r="L86" s="40"/>
      <c r="N86" s="146"/>
      <c r="P86" s="146"/>
      <c r="R86" s="146"/>
      <c r="T86" s="146"/>
      <c r="V86" s="146"/>
      <c r="X86" s="146"/>
      <c r="Z86" s="146"/>
      <c r="AB86" s="146"/>
      <c r="AD86" s="146"/>
      <c r="AF86" s="146"/>
      <c r="AH86" s="63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</row>
    <row r="87" spans="1:47" customFormat="1" ht="21" customHeight="1" x14ac:dyDescent="0.35">
      <c r="A87" s="5"/>
      <c r="B87" s="345"/>
      <c r="C87" s="5"/>
      <c r="D87" s="5"/>
      <c r="E87" s="310"/>
      <c r="F87" s="23"/>
      <c r="G87" s="5"/>
      <c r="H87" s="40"/>
      <c r="I87" s="40"/>
      <c r="J87" s="5"/>
      <c r="K87" s="40"/>
      <c r="L87" s="40"/>
      <c r="N87" s="146"/>
      <c r="P87" s="146"/>
      <c r="R87" s="146"/>
      <c r="T87" s="146"/>
      <c r="V87" s="146"/>
      <c r="X87" s="146"/>
      <c r="Z87" s="146"/>
      <c r="AB87" s="146"/>
      <c r="AD87" s="146"/>
      <c r="AF87" s="146"/>
      <c r="AH87" s="63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</row>
    <row r="88" spans="1:47" customFormat="1" ht="21" customHeight="1" x14ac:dyDescent="0.35">
      <c r="A88" s="5"/>
      <c r="B88" s="345"/>
      <c r="C88" s="5"/>
      <c r="D88" s="5"/>
      <c r="E88" s="310"/>
      <c r="F88" s="23"/>
      <c r="G88" s="5"/>
      <c r="H88" s="40"/>
      <c r="I88" s="40"/>
      <c r="J88" s="5"/>
      <c r="K88" s="40"/>
      <c r="L88" s="40"/>
      <c r="N88" s="146"/>
      <c r="P88" s="146"/>
      <c r="R88" s="146"/>
      <c r="T88" s="146"/>
      <c r="V88" s="146"/>
      <c r="X88" s="146"/>
      <c r="Z88" s="146"/>
      <c r="AB88" s="146"/>
      <c r="AD88" s="146"/>
      <c r="AF88" s="146"/>
      <c r="AH88" s="63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</row>
    <row r="89" spans="1:47" customFormat="1" ht="21" customHeight="1" x14ac:dyDescent="0.35">
      <c r="A89" s="5"/>
      <c r="B89" s="345"/>
      <c r="C89" s="5"/>
      <c r="D89" s="5"/>
      <c r="E89" s="310"/>
      <c r="F89" s="23"/>
      <c r="G89" s="5"/>
      <c r="H89" s="40"/>
      <c r="I89" s="40"/>
      <c r="J89" s="5"/>
      <c r="K89" s="40"/>
      <c r="L89" s="40"/>
      <c r="N89" s="146"/>
      <c r="P89" s="146"/>
      <c r="R89" s="146"/>
      <c r="T89" s="146"/>
      <c r="V89" s="146"/>
      <c r="X89" s="146"/>
      <c r="Z89" s="146"/>
      <c r="AB89" s="146"/>
      <c r="AD89" s="146"/>
      <c r="AF89" s="146"/>
      <c r="AH89" s="63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</row>
    <row r="90" spans="1:47" customFormat="1" ht="21" customHeight="1" x14ac:dyDescent="0.35">
      <c r="A90" s="5"/>
      <c r="B90" s="345"/>
      <c r="C90" s="5"/>
      <c r="D90" s="5"/>
      <c r="E90" s="310"/>
      <c r="F90" s="23"/>
      <c r="G90" s="5"/>
      <c r="H90" s="40"/>
      <c r="I90" s="40"/>
      <c r="J90" s="5"/>
      <c r="K90" s="40"/>
      <c r="L90" s="40"/>
      <c r="N90" s="146"/>
      <c r="P90" s="146"/>
      <c r="R90" s="146"/>
      <c r="T90" s="146"/>
      <c r="V90" s="146"/>
      <c r="X90" s="146"/>
      <c r="Z90" s="146"/>
      <c r="AB90" s="146"/>
      <c r="AD90" s="146"/>
      <c r="AF90" s="146"/>
      <c r="AH90" s="63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</row>
    <row r="91" spans="1:47" customFormat="1" ht="21" customHeight="1" x14ac:dyDescent="0.35">
      <c r="A91" s="5"/>
      <c r="B91" s="345"/>
      <c r="C91" s="5"/>
      <c r="D91" s="5"/>
      <c r="E91" s="310"/>
      <c r="F91" s="23"/>
      <c r="G91" s="5"/>
      <c r="H91" s="40"/>
      <c r="I91" s="40"/>
      <c r="J91" s="5"/>
      <c r="K91" s="40"/>
      <c r="L91" s="40"/>
      <c r="N91" s="146"/>
      <c r="P91" s="146"/>
      <c r="R91" s="146"/>
      <c r="T91" s="146"/>
      <c r="V91" s="146"/>
      <c r="X91" s="146"/>
      <c r="Z91" s="146"/>
      <c r="AB91" s="146"/>
      <c r="AD91" s="146"/>
      <c r="AF91" s="146"/>
      <c r="AH91" s="63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</row>
    <row r="92" spans="1:47" customFormat="1" ht="21" customHeight="1" x14ac:dyDescent="0.35">
      <c r="A92" s="5"/>
      <c r="B92" s="345"/>
      <c r="C92" s="5"/>
      <c r="D92" s="5"/>
      <c r="E92" s="310"/>
      <c r="F92" s="23"/>
      <c r="G92" s="5"/>
      <c r="H92" s="40"/>
      <c r="I92" s="40"/>
      <c r="J92" s="5"/>
      <c r="K92" s="40"/>
      <c r="L92" s="40"/>
      <c r="N92" s="146"/>
      <c r="P92" s="146"/>
      <c r="R92" s="146"/>
      <c r="T92" s="146"/>
      <c r="V92" s="146"/>
      <c r="X92" s="146"/>
      <c r="Z92" s="146"/>
      <c r="AB92" s="146"/>
      <c r="AD92" s="146"/>
      <c r="AF92" s="146"/>
      <c r="AH92" s="63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</row>
    <row r="93" spans="1:47" customFormat="1" ht="21" customHeight="1" x14ac:dyDescent="0.35">
      <c r="A93" s="5"/>
      <c r="B93" s="345"/>
      <c r="C93" s="5"/>
      <c r="D93" s="5"/>
      <c r="E93" s="310"/>
      <c r="F93" s="23"/>
      <c r="G93" s="5"/>
      <c r="H93" s="40"/>
      <c r="I93" s="40"/>
      <c r="J93" s="5"/>
      <c r="K93" s="40"/>
      <c r="L93" s="40"/>
      <c r="N93" s="146"/>
      <c r="P93" s="146"/>
      <c r="R93" s="146"/>
      <c r="T93" s="146"/>
      <c r="V93" s="146"/>
      <c r="X93" s="146"/>
      <c r="Z93" s="146"/>
      <c r="AB93" s="146"/>
      <c r="AD93" s="146"/>
      <c r="AF93" s="146"/>
      <c r="AH93" s="63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</row>
    <row r="94" spans="1:47" customFormat="1" ht="21" customHeight="1" x14ac:dyDescent="0.35">
      <c r="A94" s="5"/>
      <c r="B94" s="345"/>
      <c r="C94" s="5"/>
      <c r="D94" s="5"/>
      <c r="E94" s="310"/>
      <c r="F94" s="23"/>
      <c r="G94" s="5"/>
      <c r="H94" s="40"/>
      <c r="I94" s="40"/>
      <c r="J94" s="5"/>
      <c r="K94" s="40"/>
      <c r="L94" s="40"/>
      <c r="N94" s="146"/>
      <c r="P94" s="146"/>
      <c r="R94" s="146"/>
      <c r="T94" s="146"/>
      <c r="V94" s="146"/>
      <c r="X94" s="146"/>
      <c r="Z94" s="146"/>
      <c r="AB94" s="146"/>
      <c r="AD94" s="146"/>
      <c r="AF94" s="146"/>
      <c r="AH94" s="63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</row>
    <row r="95" spans="1:47" customFormat="1" ht="21" customHeight="1" x14ac:dyDescent="0.35">
      <c r="A95" s="5"/>
      <c r="B95" s="345"/>
      <c r="C95" s="5"/>
      <c r="D95" s="5"/>
      <c r="E95" s="310"/>
      <c r="F95" s="23"/>
      <c r="G95" s="5"/>
      <c r="H95" s="40"/>
      <c r="I95" s="40"/>
      <c r="J95" s="5"/>
      <c r="K95" s="40"/>
      <c r="L95" s="40"/>
      <c r="N95" s="146"/>
      <c r="P95" s="146"/>
      <c r="R95" s="146"/>
      <c r="T95" s="146"/>
      <c r="V95" s="146"/>
      <c r="X95" s="146"/>
      <c r="Z95" s="146"/>
      <c r="AB95" s="146"/>
      <c r="AD95" s="146"/>
      <c r="AF95" s="146"/>
      <c r="AH95" s="63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</row>
    <row r="96" spans="1:47" customFormat="1" ht="21" customHeight="1" x14ac:dyDescent="0.35">
      <c r="A96" s="5"/>
      <c r="B96" s="345"/>
      <c r="C96" s="5"/>
      <c r="D96" s="5"/>
      <c r="E96" s="310"/>
      <c r="F96" s="23"/>
      <c r="G96" s="5"/>
      <c r="H96" s="40"/>
      <c r="I96" s="40"/>
      <c r="J96" s="5"/>
      <c r="K96" s="40"/>
      <c r="L96" s="40"/>
      <c r="N96" s="146"/>
      <c r="P96" s="146"/>
      <c r="R96" s="146"/>
      <c r="T96" s="146"/>
      <c r="V96" s="146"/>
      <c r="X96" s="146"/>
      <c r="Z96" s="146"/>
      <c r="AB96" s="146"/>
      <c r="AD96" s="146"/>
      <c r="AF96" s="146"/>
      <c r="AH96" s="63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</row>
    <row r="97" spans="1:47" customFormat="1" ht="21" customHeight="1" x14ac:dyDescent="0.35">
      <c r="A97" s="5"/>
      <c r="B97" s="345"/>
      <c r="C97" s="5"/>
      <c r="D97" s="5"/>
      <c r="E97" s="310"/>
      <c r="F97" s="23"/>
      <c r="G97" s="5"/>
      <c r="H97" s="40"/>
      <c r="I97" s="40"/>
      <c r="J97" s="5"/>
      <c r="K97" s="40"/>
      <c r="L97" s="40"/>
      <c r="N97" s="146"/>
      <c r="P97" s="146"/>
      <c r="R97" s="146"/>
      <c r="T97" s="146"/>
      <c r="V97" s="146"/>
      <c r="X97" s="146"/>
      <c r="Z97" s="146"/>
      <c r="AB97" s="146"/>
      <c r="AD97" s="146"/>
      <c r="AF97" s="146"/>
      <c r="AH97" s="63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</row>
    <row r="98" spans="1:47" customFormat="1" ht="21" customHeight="1" x14ac:dyDescent="0.35">
      <c r="A98" s="5"/>
      <c r="B98" s="345"/>
      <c r="C98" s="5"/>
      <c r="D98" s="5"/>
      <c r="E98" s="310"/>
      <c r="F98" s="23"/>
      <c r="G98" s="5"/>
      <c r="H98" s="40"/>
      <c r="I98" s="40"/>
      <c r="J98" s="5"/>
      <c r="K98" s="40"/>
      <c r="L98" s="40"/>
      <c r="N98" s="146"/>
      <c r="P98" s="146"/>
      <c r="R98" s="146"/>
      <c r="T98" s="146"/>
      <c r="V98" s="146"/>
      <c r="X98" s="146"/>
      <c r="Z98" s="146"/>
      <c r="AB98" s="146"/>
      <c r="AD98" s="146"/>
      <c r="AF98" s="146"/>
      <c r="AH98" s="63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</row>
    <row r="99" spans="1:47" customFormat="1" ht="21" customHeight="1" x14ac:dyDescent="0.35">
      <c r="A99" s="5"/>
      <c r="B99" s="345"/>
      <c r="C99" s="5"/>
      <c r="D99" s="5"/>
      <c r="E99" s="310"/>
      <c r="F99" s="23"/>
      <c r="G99" s="5"/>
      <c r="H99" s="40"/>
      <c r="I99" s="40"/>
      <c r="J99" s="5"/>
      <c r="K99" s="40"/>
      <c r="L99" s="40"/>
      <c r="N99" s="146"/>
      <c r="P99" s="146"/>
      <c r="R99" s="146"/>
      <c r="T99" s="146"/>
      <c r="V99" s="146"/>
      <c r="X99" s="146"/>
      <c r="Z99" s="146"/>
      <c r="AB99" s="146"/>
      <c r="AD99" s="146"/>
      <c r="AF99" s="146"/>
      <c r="AH99" s="63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</row>
    <row r="100" spans="1:47" customFormat="1" ht="21" customHeight="1" x14ac:dyDescent="0.35">
      <c r="A100" s="5"/>
      <c r="B100" s="345"/>
      <c r="C100" s="5"/>
      <c r="D100" s="5"/>
      <c r="E100" s="310"/>
      <c r="F100" s="23"/>
      <c r="G100" s="5"/>
      <c r="H100" s="40"/>
      <c r="I100" s="40"/>
      <c r="J100" s="5"/>
      <c r="K100" s="40"/>
      <c r="L100" s="40"/>
      <c r="N100" s="146"/>
      <c r="P100" s="146"/>
      <c r="R100" s="146"/>
      <c r="T100" s="146"/>
      <c r="V100" s="146"/>
      <c r="X100" s="146"/>
      <c r="Z100" s="146"/>
      <c r="AB100" s="146"/>
      <c r="AD100" s="146"/>
      <c r="AF100" s="146"/>
      <c r="AH100" s="63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</row>
    <row r="101" spans="1:47" customFormat="1" ht="21" customHeight="1" x14ac:dyDescent="0.35">
      <c r="A101" s="5"/>
      <c r="B101" s="345"/>
      <c r="C101" s="5"/>
      <c r="D101" s="5"/>
      <c r="E101" s="310"/>
      <c r="F101" s="23"/>
      <c r="G101" s="5"/>
      <c r="H101" s="40"/>
      <c r="I101" s="40"/>
      <c r="J101" s="5"/>
      <c r="K101" s="40"/>
      <c r="L101" s="40"/>
      <c r="N101" s="146"/>
      <c r="P101" s="146"/>
      <c r="R101" s="146"/>
      <c r="T101" s="146"/>
      <c r="V101" s="146"/>
      <c r="X101" s="146"/>
      <c r="Z101" s="146"/>
      <c r="AB101" s="146"/>
      <c r="AD101" s="146"/>
      <c r="AF101" s="146"/>
      <c r="AH101" s="63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</row>
    <row r="102" spans="1:47" customFormat="1" ht="21" customHeight="1" x14ac:dyDescent="0.35">
      <c r="A102" s="5"/>
      <c r="B102" s="345"/>
      <c r="C102" s="5"/>
      <c r="D102" s="5"/>
      <c r="E102" s="310"/>
      <c r="F102" s="23"/>
      <c r="G102" s="5"/>
      <c r="H102" s="40"/>
      <c r="I102" s="40"/>
      <c r="J102" s="5"/>
      <c r="K102" s="40"/>
      <c r="L102" s="40"/>
      <c r="N102" s="146"/>
      <c r="P102" s="146"/>
      <c r="R102" s="146"/>
      <c r="T102" s="146"/>
      <c r="V102" s="146"/>
      <c r="X102" s="146"/>
      <c r="Z102" s="146"/>
      <c r="AB102" s="146"/>
      <c r="AD102" s="146"/>
      <c r="AF102" s="146"/>
      <c r="AH102" s="63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</row>
    <row r="103" spans="1:47" customFormat="1" ht="21" customHeight="1" x14ac:dyDescent="0.35">
      <c r="A103" s="5"/>
      <c r="B103" s="345"/>
      <c r="C103" s="5"/>
      <c r="D103" s="5"/>
      <c r="E103" s="310"/>
      <c r="F103" s="23"/>
      <c r="G103" s="5"/>
      <c r="H103" s="40"/>
      <c r="I103" s="40"/>
      <c r="J103" s="5"/>
      <c r="K103" s="40"/>
      <c r="L103" s="40"/>
      <c r="N103" s="146"/>
      <c r="P103" s="146"/>
      <c r="R103" s="146"/>
      <c r="T103" s="146"/>
      <c r="V103" s="146"/>
      <c r="X103" s="146"/>
      <c r="Z103" s="146"/>
      <c r="AB103" s="146"/>
      <c r="AD103" s="146"/>
      <c r="AF103" s="146"/>
      <c r="AH103" s="63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</row>
    <row r="104" spans="1:47" customFormat="1" ht="21" customHeight="1" x14ac:dyDescent="0.35">
      <c r="A104" s="5"/>
      <c r="B104" s="345"/>
      <c r="C104" s="5"/>
      <c r="D104" s="5"/>
      <c r="E104" s="310"/>
      <c r="F104" s="23"/>
      <c r="G104" s="5"/>
      <c r="H104" s="40"/>
      <c r="I104" s="40"/>
      <c r="J104" s="5"/>
      <c r="K104" s="40"/>
      <c r="L104" s="40"/>
      <c r="N104" s="146"/>
      <c r="P104" s="146"/>
      <c r="R104" s="146"/>
      <c r="T104" s="146"/>
      <c r="V104" s="146"/>
      <c r="X104" s="146"/>
      <c r="Z104" s="146"/>
      <c r="AB104" s="146"/>
      <c r="AD104" s="146"/>
      <c r="AF104" s="146"/>
      <c r="AH104" s="63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</row>
    <row r="105" spans="1:47" customFormat="1" ht="21" customHeight="1" x14ac:dyDescent="0.35">
      <c r="A105" s="5"/>
      <c r="B105" s="345"/>
      <c r="C105" s="5"/>
      <c r="D105" s="5"/>
      <c r="E105" s="310"/>
      <c r="F105" s="23"/>
      <c r="G105" s="5"/>
      <c r="H105" s="40"/>
      <c r="I105" s="40"/>
      <c r="J105" s="5"/>
      <c r="K105" s="40"/>
      <c r="L105" s="40"/>
      <c r="N105" s="146"/>
      <c r="P105" s="146"/>
      <c r="R105" s="146"/>
      <c r="T105" s="146"/>
      <c r="V105" s="146"/>
      <c r="X105" s="146"/>
      <c r="Z105" s="146"/>
      <c r="AB105" s="146"/>
      <c r="AD105" s="146"/>
      <c r="AF105" s="146"/>
      <c r="AH105" s="63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</row>
    <row r="106" spans="1:47" customFormat="1" ht="21" customHeight="1" x14ac:dyDescent="0.35">
      <c r="A106" s="5"/>
      <c r="B106" s="345"/>
      <c r="C106" s="5"/>
      <c r="D106" s="5"/>
      <c r="E106" s="310"/>
      <c r="F106" s="23"/>
      <c r="G106" s="5"/>
      <c r="H106" s="40"/>
      <c r="I106" s="40"/>
      <c r="J106" s="5"/>
      <c r="K106" s="40"/>
      <c r="L106" s="40"/>
      <c r="N106" s="146"/>
      <c r="P106" s="146"/>
      <c r="R106" s="146"/>
      <c r="T106" s="146"/>
      <c r="V106" s="146"/>
      <c r="X106" s="146"/>
      <c r="Z106" s="146"/>
      <c r="AB106" s="146"/>
      <c r="AD106" s="146"/>
      <c r="AF106" s="146"/>
      <c r="AH106" s="63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</row>
    <row r="107" spans="1:47" customFormat="1" ht="21" customHeight="1" x14ac:dyDescent="0.35">
      <c r="A107" s="5"/>
      <c r="B107" s="345"/>
      <c r="C107" s="5"/>
      <c r="D107" s="5"/>
      <c r="E107" s="310"/>
      <c r="F107" s="23"/>
      <c r="G107" s="5"/>
      <c r="H107" s="40"/>
      <c r="I107" s="40"/>
      <c r="J107" s="5"/>
      <c r="K107" s="40"/>
      <c r="L107" s="40"/>
      <c r="N107" s="146"/>
      <c r="P107" s="146"/>
      <c r="R107" s="146"/>
      <c r="T107" s="146"/>
      <c r="V107" s="146"/>
      <c r="X107" s="146"/>
      <c r="Z107" s="146"/>
      <c r="AB107" s="146"/>
      <c r="AD107" s="146"/>
      <c r="AF107" s="146"/>
      <c r="AH107" s="63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</row>
    <row r="108" spans="1:47" customFormat="1" ht="21" customHeight="1" x14ac:dyDescent="0.35">
      <c r="A108" s="5"/>
      <c r="B108" s="345"/>
      <c r="C108" s="5"/>
      <c r="D108" s="5"/>
      <c r="E108" s="310"/>
      <c r="F108" s="23"/>
      <c r="G108" s="5"/>
      <c r="H108" s="40"/>
      <c r="I108" s="40"/>
      <c r="J108" s="5"/>
      <c r="K108" s="40"/>
      <c r="L108" s="40"/>
      <c r="N108" s="146"/>
      <c r="P108" s="146"/>
      <c r="R108" s="146"/>
      <c r="T108" s="146"/>
      <c r="V108" s="146"/>
      <c r="X108" s="146"/>
      <c r="Z108" s="146"/>
      <c r="AB108" s="146"/>
      <c r="AD108" s="146"/>
      <c r="AF108" s="146"/>
      <c r="AH108" s="63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</row>
    <row r="109" spans="1:47" customFormat="1" ht="21" customHeight="1" x14ac:dyDescent="0.35">
      <c r="A109" s="5"/>
      <c r="B109" s="345"/>
      <c r="C109" s="5"/>
      <c r="D109" s="5"/>
      <c r="E109" s="310"/>
      <c r="F109" s="23"/>
      <c r="G109" s="5"/>
      <c r="H109" s="40"/>
      <c r="I109" s="40"/>
      <c r="J109" s="5"/>
      <c r="K109" s="40"/>
      <c r="L109" s="40"/>
      <c r="N109" s="146"/>
      <c r="P109" s="146"/>
      <c r="R109" s="146"/>
      <c r="T109" s="146"/>
      <c r="V109" s="146"/>
      <c r="X109" s="146"/>
      <c r="Z109" s="146"/>
      <c r="AB109" s="146"/>
      <c r="AD109" s="146"/>
      <c r="AF109" s="146"/>
      <c r="AH109" s="63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</row>
    <row r="110" spans="1:47" customFormat="1" ht="21" customHeight="1" x14ac:dyDescent="0.35">
      <c r="A110" s="5"/>
      <c r="B110" s="345"/>
      <c r="C110" s="5"/>
      <c r="D110" s="5"/>
      <c r="E110" s="310"/>
      <c r="F110" s="23"/>
      <c r="G110" s="5"/>
      <c r="H110" s="40"/>
      <c r="I110" s="40"/>
      <c r="J110" s="5"/>
      <c r="K110" s="40"/>
      <c r="L110" s="40"/>
      <c r="N110" s="146"/>
      <c r="P110" s="146"/>
      <c r="R110" s="146"/>
      <c r="T110" s="146"/>
      <c r="V110" s="146"/>
      <c r="X110" s="146"/>
      <c r="Z110" s="146"/>
      <c r="AB110" s="146"/>
      <c r="AD110" s="146"/>
      <c r="AF110" s="146"/>
      <c r="AH110" s="63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</row>
    <row r="111" spans="1:47" customFormat="1" ht="21" customHeight="1" x14ac:dyDescent="0.35">
      <c r="A111" s="5"/>
      <c r="B111" s="345"/>
      <c r="C111" s="5"/>
      <c r="D111" s="5"/>
      <c r="E111" s="310"/>
      <c r="F111" s="23"/>
      <c r="G111" s="5"/>
      <c r="H111" s="40"/>
      <c r="I111" s="40"/>
      <c r="J111" s="5"/>
      <c r="K111" s="40"/>
      <c r="L111" s="40"/>
      <c r="N111" s="146"/>
      <c r="P111" s="146"/>
      <c r="R111" s="146"/>
      <c r="T111" s="146"/>
      <c r="V111" s="146"/>
      <c r="X111" s="146"/>
      <c r="Z111" s="146"/>
      <c r="AB111" s="146"/>
      <c r="AD111" s="146"/>
      <c r="AF111" s="146"/>
      <c r="AH111" s="63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</row>
    <row r="112" spans="1:47" customFormat="1" ht="21" customHeight="1" x14ac:dyDescent="0.35">
      <c r="A112" s="5"/>
      <c r="B112" s="345"/>
      <c r="C112" s="5"/>
      <c r="D112" s="5"/>
      <c r="E112" s="310"/>
      <c r="F112" s="23"/>
      <c r="G112" s="5"/>
      <c r="H112" s="40"/>
      <c r="I112" s="40"/>
      <c r="J112" s="5"/>
      <c r="K112" s="40"/>
      <c r="L112" s="40"/>
      <c r="N112" s="146"/>
      <c r="P112" s="146"/>
      <c r="R112" s="146"/>
      <c r="T112" s="146"/>
      <c r="V112" s="146"/>
      <c r="X112" s="146"/>
      <c r="Z112" s="146"/>
      <c r="AB112" s="146"/>
      <c r="AD112" s="146"/>
      <c r="AF112" s="146"/>
      <c r="AH112" s="63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</row>
    <row r="113" spans="1:47" customFormat="1" ht="21" customHeight="1" x14ac:dyDescent="0.35">
      <c r="A113" s="5"/>
      <c r="B113" s="345"/>
      <c r="C113" s="5"/>
      <c r="D113" s="5"/>
      <c r="E113" s="310"/>
      <c r="F113" s="23"/>
      <c r="G113" s="5"/>
      <c r="H113" s="40"/>
      <c r="I113" s="40"/>
      <c r="J113" s="5"/>
      <c r="K113" s="40"/>
      <c r="L113" s="40"/>
      <c r="N113" s="146"/>
      <c r="P113" s="146"/>
      <c r="R113" s="146"/>
      <c r="T113" s="146"/>
      <c r="V113" s="146"/>
      <c r="X113" s="146"/>
      <c r="Z113" s="146"/>
      <c r="AB113" s="146"/>
      <c r="AD113" s="146"/>
      <c r="AF113" s="146"/>
      <c r="AH113" s="63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</row>
    <row r="114" spans="1:47" customFormat="1" ht="21" customHeight="1" x14ac:dyDescent="0.35">
      <c r="A114" s="5"/>
      <c r="B114" s="345"/>
      <c r="C114" s="5"/>
      <c r="D114" s="5"/>
      <c r="E114" s="310"/>
      <c r="F114" s="23"/>
      <c r="G114" s="5"/>
      <c r="H114" s="40"/>
      <c r="I114" s="40"/>
      <c r="J114" s="5"/>
      <c r="K114" s="40"/>
      <c r="L114" s="40"/>
      <c r="N114" s="146"/>
      <c r="P114" s="146"/>
      <c r="R114" s="146"/>
      <c r="T114" s="146"/>
      <c r="V114" s="146"/>
      <c r="X114" s="146"/>
      <c r="Z114" s="146"/>
      <c r="AB114" s="146"/>
      <c r="AD114" s="146"/>
      <c r="AF114" s="146"/>
      <c r="AH114" s="63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</row>
    <row r="115" spans="1:47" customFormat="1" ht="21" customHeight="1" x14ac:dyDescent="0.35">
      <c r="A115" s="5"/>
      <c r="B115" s="345"/>
      <c r="C115" s="5"/>
      <c r="D115" s="5"/>
      <c r="E115" s="310"/>
      <c r="F115" s="23"/>
      <c r="G115" s="5"/>
      <c r="H115" s="40"/>
      <c r="I115" s="40"/>
      <c r="J115" s="5"/>
      <c r="K115" s="40"/>
      <c r="L115" s="40"/>
      <c r="N115" s="146"/>
      <c r="P115" s="146"/>
      <c r="R115" s="146"/>
      <c r="T115" s="146"/>
      <c r="V115" s="146"/>
      <c r="X115" s="146"/>
      <c r="Z115" s="146"/>
      <c r="AB115" s="146"/>
      <c r="AD115" s="146"/>
      <c r="AF115" s="146"/>
      <c r="AH115" s="63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</row>
    <row r="116" spans="1:47" customFormat="1" ht="21" customHeight="1" x14ac:dyDescent="0.35">
      <c r="A116" s="5"/>
      <c r="B116" s="345"/>
      <c r="C116" s="5"/>
      <c r="D116" s="5"/>
      <c r="E116" s="310"/>
      <c r="F116" s="23"/>
      <c r="G116" s="5"/>
      <c r="H116" s="40"/>
      <c r="I116" s="40"/>
      <c r="J116" s="5"/>
      <c r="K116" s="40"/>
      <c r="L116" s="40"/>
      <c r="N116" s="146"/>
      <c r="P116" s="146"/>
      <c r="R116" s="146"/>
      <c r="T116" s="146"/>
      <c r="V116" s="146"/>
      <c r="X116" s="146"/>
      <c r="Z116" s="146"/>
      <c r="AB116" s="146"/>
      <c r="AD116" s="146"/>
      <c r="AF116" s="146"/>
      <c r="AH116" s="63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</row>
    <row r="117" spans="1:47" customFormat="1" ht="21" customHeight="1" x14ac:dyDescent="0.35">
      <c r="A117" s="5"/>
      <c r="B117" s="345"/>
      <c r="C117" s="5"/>
      <c r="D117" s="5"/>
      <c r="E117" s="310"/>
      <c r="F117" s="23"/>
      <c r="G117" s="5"/>
      <c r="H117" s="40"/>
      <c r="I117" s="40"/>
      <c r="J117" s="5"/>
      <c r="K117" s="40"/>
      <c r="L117" s="40"/>
      <c r="N117" s="146"/>
      <c r="P117" s="146"/>
      <c r="R117" s="146"/>
      <c r="T117" s="146"/>
      <c r="V117" s="146"/>
      <c r="X117" s="146"/>
      <c r="Z117" s="146"/>
      <c r="AB117" s="146"/>
      <c r="AD117" s="146"/>
      <c r="AF117" s="146"/>
      <c r="AH117" s="63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</row>
    <row r="118" spans="1:47" customFormat="1" ht="21" customHeight="1" x14ac:dyDescent="0.35">
      <c r="A118" s="5"/>
      <c r="B118" s="345"/>
      <c r="C118" s="5"/>
      <c r="D118" s="5"/>
      <c r="E118" s="310"/>
      <c r="F118" s="23"/>
      <c r="G118" s="5"/>
      <c r="H118" s="40"/>
      <c r="I118" s="40"/>
      <c r="J118" s="5"/>
      <c r="K118" s="40"/>
      <c r="L118" s="40"/>
      <c r="N118" s="146"/>
      <c r="P118" s="146"/>
      <c r="R118" s="146"/>
      <c r="T118" s="146"/>
      <c r="V118" s="146"/>
      <c r="X118" s="146"/>
      <c r="Z118" s="146"/>
      <c r="AB118" s="146"/>
      <c r="AD118" s="146"/>
      <c r="AF118" s="146"/>
      <c r="AH118" s="63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</row>
    <row r="119" spans="1:47" customFormat="1" ht="21" customHeight="1" x14ac:dyDescent="0.35">
      <c r="A119" s="5"/>
      <c r="B119" s="345"/>
      <c r="C119" s="5"/>
      <c r="D119" s="5"/>
      <c r="E119" s="310"/>
      <c r="F119" s="23"/>
      <c r="G119" s="5"/>
      <c r="H119" s="40"/>
      <c r="I119" s="40"/>
      <c r="J119" s="5"/>
      <c r="K119" s="40"/>
      <c r="L119" s="40"/>
      <c r="N119" s="146"/>
      <c r="P119" s="146"/>
      <c r="R119" s="146"/>
      <c r="T119" s="146"/>
      <c r="V119" s="146"/>
      <c r="X119" s="146"/>
      <c r="Z119" s="146"/>
      <c r="AB119" s="146"/>
      <c r="AD119" s="146"/>
      <c r="AF119" s="146"/>
      <c r="AH119" s="63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</row>
    <row r="120" spans="1:47" customFormat="1" ht="21" customHeight="1" x14ac:dyDescent="0.35">
      <c r="A120" s="5"/>
      <c r="B120" s="345"/>
      <c r="C120" s="5"/>
      <c r="D120" s="5"/>
      <c r="E120" s="310"/>
      <c r="F120" s="23"/>
      <c r="G120" s="5"/>
      <c r="H120" s="40"/>
      <c r="I120" s="40"/>
      <c r="J120" s="5"/>
      <c r="K120" s="40"/>
      <c r="L120" s="40"/>
      <c r="N120" s="146"/>
      <c r="P120" s="146"/>
      <c r="R120" s="146"/>
      <c r="T120" s="146"/>
      <c r="V120" s="146"/>
      <c r="X120" s="146"/>
      <c r="Z120" s="146"/>
      <c r="AB120" s="146"/>
      <c r="AD120" s="146"/>
      <c r="AF120" s="146"/>
      <c r="AH120" s="63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</row>
    <row r="121" spans="1:47" customFormat="1" ht="21" customHeight="1" x14ac:dyDescent="0.35">
      <c r="A121" s="5"/>
      <c r="B121" s="345"/>
      <c r="C121" s="5"/>
      <c r="D121" s="5"/>
      <c r="E121" s="310"/>
      <c r="F121" s="23"/>
      <c r="G121" s="5"/>
      <c r="H121" s="40"/>
      <c r="I121" s="40"/>
      <c r="J121" s="5"/>
      <c r="K121" s="40"/>
      <c r="L121" s="40"/>
      <c r="N121" s="146"/>
      <c r="P121" s="146"/>
      <c r="R121" s="146"/>
      <c r="T121" s="146"/>
      <c r="V121" s="146"/>
      <c r="X121" s="146"/>
      <c r="Z121" s="146"/>
      <c r="AB121" s="146"/>
      <c r="AD121" s="146"/>
      <c r="AF121" s="146"/>
      <c r="AH121" s="63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</row>
    <row r="122" spans="1:47" customFormat="1" ht="21" customHeight="1" x14ac:dyDescent="0.35">
      <c r="A122" s="5"/>
      <c r="B122" s="345"/>
      <c r="C122" s="5"/>
      <c r="D122" s="5"/>
      <c r="E122" s="310"/>
      <c r="F122" s="23"/>
      <c r="G122" s="5"/>
      <c r="H122" s="40"/>
      <c r="I122" s="40"/>
      <c r="J122" s="5"/>
      <c r="K122" s="40"/>
      <c r="L122" s="40"/>
      <c r="N122" s="146"/>
      <c r="P122" s="146"/>
      <c r="R122" s="146"/>
      <c r="T122" s="146"/>
      <c r="V122" s="146"/>
      <c r="X122" s="146"/>
      <c r="Z122" s="146"/>
      <c r="AB122" s="146"/>
      <c r="AD122" s="146"/>
      <c r="AF122" s="146"/>
      <c r="AH122" s="63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</row>
    <row r="123" spans="1:47" customFormat="1" ht="21" customHeight="1" x14ac:dyDescent="0.35">
      <c r="A123" s="5"/>
      <c r="B123" s="345"/>
      <c r="C123" s="5"/>
      <c r="D123" s="5"/>
      <c r="E123" s="310"/>
      <c r="F123" s="23"/>
      <c r="G123" s="5"/>
      <c r="H123" s="40"/>
      <c r="I123" s="40"/>
      <c r="J123" s="5"/>
      <c r="K123" s="40"/>
      <c r="L123" s="40"/>
      <c r="N123" s="146"/>
      <c r="P123" s="146"/>
      <c r="R123" s="146"/>
      <c r="T123" s="146"/>
      <c r="V123" s="146"/>
      <c r="X123" s="146"/>
      <c r="Z123" s="146"/>
      <c r="AB123" s="146"/>
      <c r="AD123" s="146"/>
      <c r="AF123" s="146"/>
      <c r="AH123" s="63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</row>
    <row r="124" spans="1:47" customFormat="1" ht="21" customHeight="1" x14ac:dyDescent="0.35">
      <c r="A124" s="5"/>
      <c r="B124" s="345"/>
      <c r="C124" s="5"/>
      <c r="D124" s="5"/>
      <c r="E124" s="310"/>
      <c r="F124" s="23"/>
      <c r="G124" s="5"/>
      <c r="H124" s="40"/>
      <c r="I124" s="40"/>
      <c r="J124" s="5"/>
      <c r="K124" s="40"/>
      <c r="L124" s="40"/>
      <c r="N124" s="146"/>
      <c r="P124" s="146"/>
      <c r="R124" s="146"/>
      <c r="T124" s="146"/>
      <c r="V124" s="146"/>
      <c r="X124" s="146"/>
      <c r="Z124" s="146"/>
      <c r="AB124" s="146"/>
      <c r="AD124" s="146"/>
      <c r="AF124" s="146"/>
      <c r="AH124" s="63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</row>
    <row r="125" spans="1:47" customFormat="1" ht="21" customHeight="1" x14ac:dyDescent="0.35">
      <c r="A125" s="5"/>
      <c r="B125" s="345"/>
      <c r="C125" s="5"/>
      <c r="D125" s="5"/>
      <c r="E125" s="310"/>
      <c r="F125" s="23"/>
      <c r="G125" s="5"/>
      <c r="H125" s="40"/>
      <c r="I125" s="40"/>
      <c r="J125" s="5"/>
      <c r="K125" s="40"/>
      <c r="L125" s="40"/>
      <c r="N125" s="146"/>
      <c r="P125" s="146"/>
      <c r="R125" s="146"/>
      <c r="T125" s="146"/>
      <c r="V125" s="146"/>
      <c r="X125" s="146"/>
      <c r="Z125" s="146"/>
      <c r="AB125" s="146"/>
      <c r="AD125" s="146"/>
      <c r="AF125" s="146"/>
      <c r="AH125" s="63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</row>
    <row r="126" spans="1:47" customFormat="1" ht="21" customHeight="1" x14ac:dyDescent="0.35">
      <c r="A126" s="5"/>
      <c r="B126" s="345"/>
      <c r="C126" s="5"/>
      <c r="D126" s="5"/>
      <c r="E126" s="310"/>
      <c r="F126" s="23"/>
      <c r="G126" s="5"/>
      <c r="H126" s="40"/>
      <c r="I126" s="40"/>
      <c r="J126" s="5"/>
      <c r="K126" s="40"/>
      <c r="L126" s="40"/>
      <c r="N126" s="146"/>
      <c r="P126" s="146"/>
      <c r="R126" s="146"/>
      <c r="T126" s="146"/>
      <c r="V126" s="146"/>
      <c r="X126" s="146"/>
      <c r="Z126" s="146"/>
      <c r="AB126" s="146"/>
      <c r="AD126" s="146"/>
      <c r="AF126" s="146"/>
      <c r="AH126" s="63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</row>
    <row r="127" spans="1:47" customFormat="1" ht="21" customHeight="1" x14ac:dyDescent="0.35">
      <c r="A127" s="5"/>
      <c r="B127" s="345"/>
      <c r="C127" s="5"/>
      <c r="D127" s="5"/>
      <c r="E127" s="310"/>
      <c r="F127" s="23"/>
      <c r="G127" s="5"/>
      <c r="H127" s="40"/>
      <c r="I127" s="40"/>
      <c r="J127" s="5"/>
      <c r="K127" s="40"/>
      <c r="L127" s="40"/>
      <c r="N127" s="146"/>
      <c r="P127" s="146"/>
      <c r="R127" s="146"/>
      <c r="T127" s="146"/>
      <c r="V127" s="146"/>
      <c r="X127" s="146"/>
      <c r="Z127" s="146"/>
      <c r="AB127" s="146"/>
      <c r="AD127" s="146"/>
      <c r="AF127" s="146"/>
      <c r="AH127" s="63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</row>
    <row r="128" spans="1:47" customFormat="1" ht="21" customHeight="1" x14ac:dyDescent="0.35">
      <c r="A128" s="5"/>
      <c r="B128" s="345"/>
      <c r="C128" s="5"/>
      <c r="D128" s="5"/>
      <c r="E128" s="310"/>
      <c r="F128" s="23"/>
      <c r="G128" s="5"/>
      <c r="H128" s="40"/>
      <c r="I128" s="40"/>
      <c r="J128" s="5"/>
      <c r="K128" s="40"/>
      <c r="L128" s="40"/>
      <c r="N128" s="146"/>
      <c r="P128" s="146"/>
      <c r="R128" s="146"/>
      <c r="T128" s="146"/>
      <c r="V128" s="146"/>
      <c r="X128" s="146"/>
      <c r="Z128" s="146"/>
      <c r="AB128" s="146"/>
      <c r="AD128" s="146"/>
      <c r="AF128" s="146"/>
      <c r="AH128" s="63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</row>
    <row r="129" spans="1:47" customFormat="1" ht="21" customHeight="1" x14ac:dyDescent="0.35">
      <c r="A129" s="5"/>
      <c r="B129" s="345"/>
      <c r="C129" s="5"/>
      <c r="D129" s="5"/>
      <c r="E129" s="310"/>
      <c r="F129" s="23"/>
      <c r="G129" s="5"/>
      <c r="H129" s="40"/>
      <c r="I129" s="40"/>
      <c r="J129" s="5"/>
      <c r="K129" s="40"/>
      <c r="L129" s="40"/>
      <c r="N129" s="146"/>
      <c r="P129" s="146"/>
      <c r="R129" s="146"/>
      <c r="T129" s="146"/>
      <c r="V129" s="146"/>
      <c r="X129" s="146"/>
      <c r="Z129" s="146"/>
      <c r="AB129" s="146"/>
      <c r="AD129" s="146"/>
      <c r="AF129" s="146"/>
      <c r="AH129" s="63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</row>
    <row r="130" spans="1:47" customFormat="1" ht="21" customHeight="1" x14ac:dyDescent="0.35">
      <c r="A130" s="5"/>
      <c r="B130" s="345"/>
      <c r="C130" s="5"/>
      <c r="D130" s="5"/>
      <c r="E130" s="310"/>
      <c r="F130" s="23"/>
      <c r="G130" s="5"/>
      <c r="H130" s="40"/>
      <c r="I130" s="40"/>
      <c r="J130" s="5"/>
      <c r="K130" s="40"/>
      <c r="L130" s="40"/>
      <c r="N130" s="146"/>
      <c r="P130" s="146"/>
      <c r="R130" s="146"/>
      <c r="T130" s="146"/>
      <c r="V130" s="146"/>
      <c r="X130" s="146"/>
      <c r="Z130" s="146"/>
      <c r="AB130" s="146"/>
      <c r="AD130" s="146"/>
      <c r="AF130" s="146"/>
      <c r="AH130" s="63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</row>
    <row r="131" spans="1:47" customFormat="1" ht="21" customHeight="1" x14ac:dyDescent="0.35">
      <c r="A131" s="5"/>
      <c r="B131" s="345"/>
      <c r="C131" s="5"/>
      <c r="D131" s="5"/>
      <c r="E131" s="310"/>
      <c r="F131" s="23"/>
      <c r="G131" s="5"/>
      <c r="H131" s="40"/>
      <c r="I131" s="40"/>
      <c r="J131" s="5"/>
      <c r="K131" s="40"/>
      <c r="L131" s="40"/>
      <c r="N131" s="146"/>
      <c r="P131" s="146"/>
      <c r="R131" s="146"/>
      <c r="T131" s="146"/>
      <c r="V131" s="146"/>
      <c r="X131" s="146"/>
      <c r="Z131" s="146"/>
      <c r="AB131" s="146"/>
      <c r="AD131" s="146"/>
      <c r="AF131" s="146"/>
      <c r="AH131" s="63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</row>
    <row r="132" spans="1:47" customFormat="1" ht="21" customHeight="1" x14ac:dyDescent="0.35">
      <c r="A132" s="5"/>
      <c r="B132" s="345"/>
      <c r="C132" s="5"/>
      <c r="D132" s="5"/>
      <c r="E132" s="310"/>
      <c r="F132" s="23"/>
      <c r="G132" s="5"/>
      <c r="H132" s="40"/>
      <c r="I132" s="40"/>
      <c r="J132" s="5"/>
      <c r="K132" s="40"/>
      <c r="L132" s="40"/>
      <c r="N132" s="146"/>
      <c r="P132" s="146"/>
      <c r="R132" s="146"/>
      <c r="T132" s="146"/>
      <c r="V132" s="146"/>
      <c r="X132" s="146"/>
      <c r="Z132" s="146"/>
      <c r="AB132" s="146"/>
      <c r="AD132" s="146"/>
      <c r="AF132" s="146"/>
      <c r="AH132" s="63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</row>
    <row r="133" spans="1:47" customFormat="1" ht="21" customHeight="1" x14ac:dyDescent="0.35">
      <c r="A133" s="5"/>
      <c r="B133" s="345"/>
      <c r="C133" s="5"/>
      <c r="D133" s="5"/>
      <c r="E133" s="310"/>
      <c r="F133" s="23"/>
      <c r="G133" s="5"/>
      <c r="H133" s="40"/>
      <c r="I133" s="40"/>
      <c r="J133" s="5"/>
      <c r="K133" s="40"/>
      <c r="L133" s="40"/>
      <c r="N133" s="146"/>
      <c r="P133" s="146"/>
      <c r="R133" s="146"/>
      <c r="T133" s="146"/>
      <c r="V133" s="146"/>
      <c r="X133" s="146"/>
      <c r="Z133" s="146"/>
      <c r="AB133" s="146"/>
      <c r="AD133" s="146"/>
      <c r="AF133" s="146"/>
      <c r="AH133" s="63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</row>
    <row r="134" spans="1:47" customFormat="1" ht="21" customHeight="1" x14ac:dyDescent="0.35">
      <c r="A134" s="5"/>
      <c r="B134" s="345"/>
      <c r="C134" s="5"/>
      <c r="D134" s="5"/>
      <c r="E134" s="310"/>
      <c r="F134" s="23"/>
      <c r="G134" s="5"/>
      <c r="H134" s="40"/>
      <c r="I134" s="40"/>
      <c r="J134" s="5"/>
      <c r="K134" s="40"/>
      <c r="L134" s="40"/>
      <c r="N134" s="146"/>
      <c r="P134" s="146"/>
      <c r="R134" s="146"/>
      <c r="T134" s="146"/>
      <c r="V134" s="146"/>
      <c r="X134" s="146"/>
      <c r="Z134" s="146"/>
      <c r="AB134" s="146"/>
      <c r="AD134" s="146"/>
      <c r="AF134" s="146"/>
      <c r="AH134" s="63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</row>
    <row r="135" spans="1:47" customFormat="1" ht="21" customHeight="1" x14ac:dyDescent="0.35">
      <c r="A135" s="5"/>
      <c r="B135" s="345"/>
      <c r="C135" s="5"/>
      <c r="D135" s="5"/>
      <c r="E135" s="310"/>
      <c r="F135" s="23"/>
      <c r="G135" s="5"/>
      <c r="H135" s="40"/>
      <c r="I135" s="40"/>
      <c r="J135" s="5"/>
      <c r="K135" s="40"/>
      <c r="L135" s="40"/>
      <c r="N135" s="146"/>
      <c r="P135" s="146"/>
      <c r="R135" s="146"/>
      <c r="T135" s="146"/>
      <c r="V135" s="146"/>
      <c r="X135" s="146"/>
      <c r="Z135" s="146"/>
      <c r="AB135" s="146"/>
      <c r="AD135" s="146"/>
      <c r="AF135" s="146"/>
      <c r="AH135" s="63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</row>
    <row r="136" spans="1:47" customFormat="1" ht="21" customHeight="1" x14ac:dyDescent="0.35">
      <c r="A136" s="5"/>
      <c r="B136" s="345"/>
      <c r="C136" s="5"/>
      <c r="D136" s="5"/>
      <c r="E136" s="310"/>
      <c r="F136" s="23"/>
      <c r="G136" s="5"/>
      <c r="H136" s="40"/>
      <c r="I136" s="40"/>
      <c r="J136" s="5"/>
      <c r="K136" s="40"/>
      <c r="L136" s="40"/>
      <c r="N136" s="146"/>
      <c r="P136" s="146"/>
      <c r="R136" s="146"/>
      <c r="T136" s="146"/>
      <c r="V136" s="146"/>
      <c r="X136" s="146"/>
      <c r="Z136" s="146"/>
      <c r="AB136" s="146"/>
      <c r="AD136" s="146"/>
      <c r="AF136" s="146"/>
      <c r="AH136" s="63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</row>
    <row r="137" spans="1:47" customFormat="1" ht="21" customHeight="1" x14ac:dyDescent="0.35">
      <c r="A137" s="5"/>
      <c r="B137" s="345"/>
      <c r="C137" s="5"/>
      <c r="D137" s="5"/>
      <c r="E137" s="310"/>
      <c r="F137" s="23"/>
      <c r="G137" s="5"/>
      <c r="H137" s="40"/>
      <c r="I137" s="40"/>
      <c r="J137" s="5"/>
      <c r="K137" s="40"/>
      <c r="L137" s="40"/>
      <c r="N137" s="146"/>
      <c r="P137" s="146"/>
      <c r="R137" s="146"/>
      <c r="T137" s="146"/>
      <c r="V137" s="146"/>
      <c r="X137" s="146"/>
      <c r="Z137" s="146"/>
      <c r="AB137" s="146"/>
      <c r="AD137" s="146"/>
      <c r="AF137" s="146"/>
      <c r="AH137" s="63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</row>
    <row r="138" spans="1:47" customFormat="1" ht="21" customHeight="1" x14ac:dyDescent="0.35">
      <c r="A138" s="5"/>
      <c r="B138" s="345"/>
      <c r="C138" s="5"/>
      <c r="D138" s="5"/>
      <c r="E138" s="310"/>
      <c r="F138" s="23"/>
      <c r="G138" s="5"/>
      <c r="H138" s="40"/>
      <c r="I138" s="40"/>
      <c r="J138" s="5"/>
      <c r="K138" s="40"/>
      <c r="L138" s="40"/>
      <c r="N138" s="146"/>
      <c r="P138" s="146"/>
      <c r="R138" s="146"/>
      <c r="T138" s="146"/>
      <c r="V138" s="146"/>
      <c r="X138" s="146"/>
      <c r="Z138" s="146"/>
      <c r="AB138" s="146"/>
      <c r="AD138" s="146"/>
      <c r="AF138" s="146"/>
      <c r="AH138" s="63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</row>
    <row r="139" spans="1:47" customFormat="1" ht="21" customHeight="1" x14ac:dyDescent="0.35">
      <c r="A139" s="5"/>
      <c r="B139" s="345"/>
      <c r="C139" s="5"/>
      <c r="D139" s="5"/>
      <c r="E139" s="310"/>
      <c r="F139" s="23"/>
      <c r="G139" s="5"/>
      <c r="H139" s="40"/>
      <c r="I139" s="40"/>
      <c r="J139" s="5"/>
      <c r="K139" s="40"/>
      <c r="L139" s="40"/>
      <c r="N139" s="146"/>
      <c r="P139" s="146"/>
      <c r="R139" s="146"/>
      <c r="T139" s="146"/>
      <c r="V139" s="146"/>
      <c r="X139" s="146"/>
      <c r="Z139" s="146"/>
      <c r="AB139" s="146"/>
      <c r="AD139" s="146"/>
      <c r="AF139" s="146"/>
      <c r="AH139" s="63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</row>
    <row r="140" spans="1:47" customFormat="1" ht="21" customHeight="1" x14ac:dyDescent="0.35">
      <c r="A140" s="5"/>
      <c r="B140" s="345"/>
      <c r="C140" s="5"/>
      <c r="D140" s="5"/>
      <c r="E140" s="310"/>
      <c r="F140" s="23"/>
      <c r="G140" s="5"/>
      <c r="H140" s="40"/>
      <c r="I140" s="40"/>
      <c r="J140" s="5"/>
      <c r="K140" s="40"/>
      <c r="L140" s="40"/>
      <c r="N140" s="146"/>
      <c r="P140" s="146"/>
      <c r="R140" s="146"/>
      <c r="T140" s="146"/>
      <c r="V140" s="146"/>
      <c r="X140" s="146"/>
      <c r="Z140" s="146"/>
      <c r="AB140" s="146"/>
      <c r="AD140" s="146"/>
      <c r="AF140" s="146"/>
      <c r="AH140" s="63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</row>
    <row r="141" spans="1:47" customFormat="1" ht="21" customHeight="1" x14ac:dyDescent="0.35">
      <c r="A141" s="5"/>
      <c r="B141" s="345"/>
      <c r="C141" s="5"/>
      <c r="D141" s="5"/>
      <c r="E141" s="310"/>
      <c r="F141" s="23"/>
      <c r="G141" s="5"/>
      <c r="H141" s="40"/>
      <c r="I141" s="40"/>
      <c r="J141" s="5"/>
      <c r="K141" s="40"/>
      <c r="L141" s="40"/>
      <c r="N141" s="146"/>
      <c r="P141" s="146"/>
      <c r="R141" s="146"/>
      <c r="T141" s="146"/>
      <c r="V141" s="146"/>
      <c r="X141" s="146"/>
      <c r="Z141" s="146"/>
      <c r="AB141" s="146"/>
      <c r="AD141" s="146"/>
      <c r="AF141" s="146"/>
      <c r="AH141" s="63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</row>
    <row r="142" spans="1:47" customFormat="1" ht="21" customHeight="1" x14ac:dyDescent="0.35">
      <c r="A142" s="5"/>
      <c r="B142" s="345"/>
      <c r="C142" s="5"/>
      <c r="D142" s="5"/>
      <c r="E142" s="310"/>
      <c r="F142" s="23"/>
      <c r="G142" s="5"/>
      <c r="H142" s="40"/>
      <c r="I142" s="40"/>
      <c r="J142" s="5"/>
      <c r="K142" s="40"/>
      <c r="L142" s="40"/>
      <c r="N142" s="146"/>
      <c r="P142" s="146"/>
      <c r="R142" s="146"/>
      <c r="T142" s="146"/>
      <c r="V142" s="146"/>
      <c r="X142" s="146"/>
      <c r="Z142" s="146"/>
      <c r="AB142" s="146"/>
      <c r="AD142" s="146"/>
      <c r="AF142" s="146"/>
      <c r="AH142" s="63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</row>
    <row r="143" spans="1:47" customFormat="1" ht="21" customHeight="1" x14ac:dyDescent="0.35">
      <c r="A143" s="5"/>
      <c r="B143" s="345"/>
      <c r="C143" s="5"/>
      <c r="D143" s="5"/>
      <c r="E143" s="310"/>
      <c r="F143" s="23"/>
      <c r="G143" s="5"/>
      <c r="H143" s="40"/>
      <c r="I143" s="40"/>
      <c r="J143" s="5"/>
      <c r="K143" s="40"/>
      <c r="L143" s="40"/>
      <c r="N143" s="146"/>
      <c r="P143" s="146"/>
      <c r="R143" s="146"/>
      <c r="T143" s="146"/>
      <c r="V143" s="146"/>
      <c r="X143" s="146"/>
      <c r="Z143" s="146"/>
      <c r="AB143" s="146"/>
      <c r="AD143" s="146"/>
      <c r="AF143" s="146"/>
      <c r="AH143" s="63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</row>
    <row r="144" spans="1:47" customFormat="1" ht="21" customHeight="1" x14ac:dyDescent="0.35">
      <c r="A144" s="5"/>
      <c r="B144" s="345"/>
      <c r="C144" s="5"/>
      <c r="D144" s="5"/>
      <c r="E144" s="310"/>
      <c r="F144" s="23"/>
      <c r="G144" s="5"/>
      <c r="H144" s="40"/>
      <c r="I144" s="40"/>
      <c r="J144" s="5"/>
      <c r="K144" s="40"/>
      <c r="L144" s="40"/>
      <c r="N144" s="146"/>
      <c r="P144" s="146"/>
      <c r="R144" s="146"/>
      <c r="T144" s="146"/>
      <c r="V144" s="146"/>
      <c r="X144" s="146"/>
      <c r="Z144" s="146"/>
      <c r="AB144" s="146"/>
      <c r="AD144" s="146"/>
      <c r="AF144" s="146"/>
      <c r="AH144" s="63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</row>
    <row r="145" spans="1:47" customFormat="1" ht="21" customHeight="1" x14ac:dyDescent="0.35">
      <c r="A145" s="5"/>
      <c r="B145" s="345"/>
      <c r="C145" s="5"/>
      <c r="D145" s="5"/>
      <c r="E145" s="310"/>
      <c r="F145" s="23"/>
      <c r="G145" s="5"/>
      <c r="H145" s="40"/>
      <c r="I145" s="40"/>
      <c r="J145" s="5"/>
      <c r="K145" s="40"/>
      <c r="L145" s="40"/>
      <c r="N145" s="146"/>
      <c r="P145" s="146"/>
      <c r="R145" s="146"/>
      <c r="T145" s="146"/>
      <c r="V145" s="146"/>
      <c r="X145" s="146"/>
      <c r="Z145" s="146"/>
      <c r="AB145" s="146"/>
      <c r="AD145" s="146"/>
      <c r="AF145" s="146"/>
      <c r="AH145" s="63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</row>
    <row r="146" spans="1:47" customFormat="1" ht="21" customHeight="1" x14ac:dyDescent="0.35">
      <c r="A146" s="5"/>
      <c r="B146" s="345"/>
      <c r="C146" s="5"/>
      <c r="D146" s="5"/>
      <c r="E146" s="310"/>
      <c r="F146" s="23"/>
      <c r="G146" s="5"/>
      <c r="H146" s="40"/>
      <c r="I146" s="40"/>
      <c r="J146" s="5"/>
      <c r="K146" s="40"/>
      <c r="L146" s="40"/>
      <c r="N146" s="146"/>
      <c r="P146" s="146"/>
      <c r="R146" s="146"/>
      <c r="T146" s="146"/>
      <c r="V146" s="146"/>
      <c r="X146" s="146"/>
      <c r="Z146" s="146"/>
      <c r="AB146" s="146"/>
      <c r="AD146" s="146"/>
      <c r="AF146" s="146"/>
      <c r="AH146" s="63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</row>
    <row r="147" spans="1:47" customFormat="1" ht="21" customHeight="1" x14ac:dyDescent="0.35">
      <c r="A147" s="5"/>
      <c r="B147" s="345"/>
      <c r="C147" s="5"/>
      <c r="D147" s="5"/>
      <c r="E147" s="310"/>
      <c r="F147" s="23"/>
      <c r="G147" s="5"/>
      <c r="H147" s="40"/>
      <c r="I147" s="40"/>
      <c r="J147" s="5"/>
      <c r="K147" s="40"/>
      <c r="L147" s="40"/>
      <c r="N147" s="146"/>
      <c r="P147" s="146"/>
      <c r="R147" s="146"/>
      <c r="T147" s="146"/>
      <c r="V147" s="146"/>
      <c r="X147" s="146"/>
      <c r="Z147" s="146"/>
      <c r="AB147" s="146"/>
      <c r="AD147" s="146"/>
      <c r="AF147" s="146"/>
      <c r="AH147" s="63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</row>
  </sheetData>
  <printOptions horizontalCentered="1"/>
  <pageMargins left="0.51181102362204722" right="0.51181102362204722" top="0.55118110236220474" bottom="0.55118110236220474" header="0.31496062992125984" footer="0.31496062992125984"/>
  <pageSetup paperSize="9" orientation="portrait" verticalDpi="4294967293" r:id="rId1"/>
  <headerFooter>
    <oddHeader>&amp;LQUÍMICOS&amp;R"El Origen"</oddHeader>
    <oddFooter>&amp;R&amp;D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theme="5" tint="0.39997558519241921"/>
  </sheetPr>
  <dimension ref="A1:AW147"/>
  <sheetViews>
    <sheetView topLeftCell="A16" zoomScaleNormal="100" workbookViewId="0">
      <selection activeCell="D25" sqref="D25"/>
    </sheetView>
  </sheetViews>
  <sheetFormatPr baseColWidth="10" defaultColWidth="11.5703125" defaultRowHeight="21" customHeight="1" x14ac:dyDescent="0.35"/>
  <cols>
    <col min="1" max="1" width="5.85546875" style="5" customWidth="1"/>
    <col min="2" max="2" width="10.140625" style="345" customWidth="1"/>
    <col min="3" max="3" width="7.5703125" style="5" customWidth="1"/>
    <col min="4" max="4" width="50.7109375" style="5" customWidth="1"/>
    <col min="5" max="5" width="15.7109375" style="310" customWidth="1"/>
    <col min="6" max="6" width="15.7109375" style="23" customWidth="1"/>
    <col min="7" max="7" width="1.7109375" style="5" customWidth="1"/>
    <col min="8" max="8" width="16.85546875" style="64" customWidth="1"/>
    <col min="9" max="9" width="14.28515625" style="64" customWidth="1"/>
    <col min="10" max="10" width="1.7109375" customWidth="1"/>
    <col min="11" max="11" width="16.85546875" style="64" customWidth="1"/>
    <col min="12" max="12" width="14.28515625" style="64" customWidth="1"/>
    <col min="13" max="13" width="1.7109375" customWidth="1"/>
    <col min="14" max="14" width="16.5703125" style="146" customWidth="1"/>
    <col min="15" max="15" width="1.7109375" customWidth="1"/>
    <col min="16" max="16" width="16.5703125" style="146" customWidth="1"/>
    <col min="17" max="17" width="1.7109375" customWidth="1"/>
    <col min="18" max="18" width="16.5703125" style="146" customWidth="1"/>
    <col min="19" max="19" width="1.7109375" customWidth="1"/>
    <col min="20" max="20" width="16.5703125" style="146" customWidth="1"/>
    <col min="21" max="21" width="1.7109375" customWidth="1"/>
    <col min="22" max="22" width="16.5703125" style="146" customWidth="1"/>
    <col min="23" max="23" width="1.7109375" customWidth="1"/>
    <col min="24" max="24" width="16.5703125" style="146" customWidth="1"/>
    <col min="25" max="25" width="1.7109375" customWidth="1"/>
    <col min="26" max="26" width="16.5703125" style="146" customWidth="1"/>
    <col min="27" max="27" width="1.7109375" customWidth="1"/>
    <col min="28" max="28" width="16.5703125" style="146" customWidth="1"/>
    <col min="29" max="29" width="1.7109375" customWidth="1"/>
    <col min="30" max="30" width="15.7109375" style="146" customWidth="1"/>
    <col min="31" max="31" width="1.7109375" customWidth="1"/>
    <col min="32" max="32" width="15.7109375" style="146" customWidth="1"/>
    <col min="33" max="33" width="1.7109375" customWidth="1"/>
    <col min="34" max="34" width="14.85546875" style="146" customWidth="1"/>
    <col min="35" max="35" width="1.7109375" customWidth="1"/>
    <col min="36" max="36" width="13.85546875" style="63" customWidth="1"/>
    <col min="37" max="37" width="1.7109375" customWidth="1"/>
    <col min="38" max="42" width="11.5703125" style="5"/>
    <col min="43" max="43" width="11.5703125" style="5" customWidth="1"/>
    <col min="44" max="16384" width="11.5703125" style="5"/>
  </cols>
  <sheetData>
    <row r="1" spans="1:40" ht="21" customHeight="1" x14ac:dyDescent="0.35">
      <c r="D1" s="65" t="s">
        <v>209</v>
      </c>
      <c r="E1" s="309"/>
      <c r="F1" s="35"/>
      <c r="G1" s="1"/>
      <c r="H1" s="316" t="s">
        <v>507</v>
      </c>
      <c r="I1" s="56"/>
      <c r="J1" s="33"/>
      <c r="K1" s="61"/>
      <c r="L1" s="61"/>
      <c r="M1" s="33"/>
      <c r="N1" s="194">
        <v>45330</v>
      </c>
      <c r="O1" s="33"/>
      <c r="P1" s="194">
        <v>45325</v>
      </c>
      <c r="Q1" s="33"/>
      <c r="R1" s="232">
        <v>45299</v>
      </c>
      <c r="S1" s="33"/>
      <c r="T1" s="232">
        <v>45268</v>
      </c>
      <c r="U1" s="33"/>
      <c r="V1" s="232">
        <v>45264</v>
      </c>
      <c r="W1" s="33"/>
      <c r="X1" s="229">
        <v>45234</v>
      </c>
      <c r="Y1" s="33"/>
      <c r="Z1" s="194">
        <v>45230</v>
      </c>
      <c r="AA1" s="33"/>
      <c r="AB1" s="194">
        <v>45209</v>
      </c>
      <c r="AC1" s="33"/>
      <c r="AD1" s="190">
        <v>45182</v>
      </c>
      <c r="AE1" s="33"/>
      <c r="AF1" s="148">
        <v>45167</v>
      </c>
      <c r="AG1" s="33"/>
      <c r="AH1" s="148">
        <v>45155</v>
      </c>
      <c r="AI1" s="33"/>
      <c r="AJ1" s="62"/>
      <c r="AK1" s="33"/>
    </row>
    <row r="2" spans="1:40" ht="21" customHeight="1" thickBot="1" x14ac:dyDescent="0.4">
      <c r="A2" s="3" t="s">
        <v>19</v>
      </c>
      <c r="B2" s="346"/>
      <c r="G2" s="1"/>
      <c r="H2" s="57" t="s">
        <v>39</v>
      </c>
      <c r="I2" s="57" t="s">
        <v>173</v>
      </c>
      <c r="J2" s="37"/>
      <c r="K2" s="57" t="s">
        <v>39</v>
      </c>
      <c r="L2" s="57" t="s">
        <v>173</v>
      </c>
      <c r="M2" s="37"/>
      <c r="N2" s="344" t="s">
        <v>362</v>
      </c>
      <c r="O2" s="37"/>
      <c r="P2" s="344" t="s">
        <v>520</v>
      </c>
      <c r="Q2" s="37"/>
      <c r="R2" s="233" t="s">
        <v>500</v>
      </c>
      <c r="S2" s="37"/>
      <c r="T2" s="233" t="s">
        <v>472</v>
      </c>
      <c r="U2" s="37"/>
      <c r="V2" s="233" t="s">
        <v>362</v>
      </c>
      <c r="W2" s="37"/>
      <c r="X2" s="230" t="s">
        <v>362</v>
      </c>
      <c r="Y2" s="37"/>
      <c r="Z2" s="198" t="s">
        <v>402</v>
      </c>
      <c r="AA2" s="37"/>
      <c r="AB2" s="198" t="s">
        <v>362</v>
      </c>
      <c r="AC2" s="37"/>
      <c r="AD2" s="191" t="s">
        <v>174</v>
      </c>
      <c r="AE2" s="37"/>
      <c r="AF2" s="145" t="s">
        <v>174</v>
      </c>
      <c r="AG2" s="37"/>
      <c r="AH2" s="145" t="s">
        <v>174</v>
      </c>
      <c r="AI2" s="37"/>
      <c r="AJ2" s="46" t="s">
        <v>174</v>
      </c>
      <c r="AK2" s="36"/>
    </row>
    <row r="3" spans="1:40" ht="21" customHeight="1" thickBot="1" x14ac:dyDescent="0.4">
      <c r="D3" s="47" t="s">
        <v>142</v>
      </c>
      <c r="E3" s="11"/>
      <c r="F3" s="12"/>
      <c r="G3" s="1"/>
      <c r="H3" s="58"/>
      <c r="I3" s="59"/>
      <c r="J3" s="38"/>
      <c r="K3" s="58">
        <v>2</v>
      </c>
      <c r="L3" s="59">
        <v>1.4</v>
      </c>
      <c r="M3" s="38"/>
      <c r="N3" s="149"/>
      <c r="O3" s="38"/>
      <c r="P3" s="149"/>
      <c r="Q3" s="38"/>
      <c r="R3" s="149"/>
      <c r="S3" s="38"/>
      <c r="T3" s="149"/>
      <c r="U3" s="38"/>
      <c r="V3" s="149"/>
      <c r="W3" s="38"/>
      <c r="X3" s="149"/>
      <c r="Y3" s="38"/>
      <c r="Z3" s="149"/>
      <c r="AA3" s="38"/>
      <c r="AB3" s="149"/>
      <c r="AC3" s="38"/>
      <c r="AD3" s="149"/>
      <c r="AE3" s="38"/>
      <c r="AF3" s="149"/>
      <c r="AG3" s="38"/>
      <c r="AH3" s="149">
        <v>0.25</v>
      </c>
      <c r="AI3" s="38"/>
      <c r="AJ3" s="39" t="s">
        <v>176</v>
      </c>
      <c r="AK3" s="41"/>
    </row>
    <row r="4" spans="1:40" ht="11.25" customHeight="1" x14ac:dyDescent="0.35">
      <c r="D4" s="88"/>
      <c r="E4" s="83"/>
      <c r="F4" s="84"/>
      <c r="H4" s="76"/>
      <c r="I4" s="76"/>
      <c r="J4" s="77"/>
      <c r="K4" s="76"/>
      <c r="L4" s="76"/>
      <c r="M4" s="77"/>
      <c r="O4" s="77"/>
      <c r="Q4" s="77"/>
      <c r="S4" s="77"/>
      <c r="U4" s="77"/>
      <c r="W4" s="77"/>
      <c r="Y4" s="77"/>
      <c r="AA4" s="77"/>
      <c r="AC4" s="77"/>
      <c r="AE4" s="77"/>
      <c r="AG4" s="77"/>
      <c r="AI4" s="77"/>
      <c r="AJ4" s="78"/>
      <c r="AK4" s="79"/>
    </row>
    <row r="5" spans="1:40" ht="21" customHeight="1" x14ac:dyDescent="0.35">
      <c r="A5" s="5" t="s">
        <v>239</v>
      </c>
      <c r="B5" s="345">
        <v>45279</v>
      </c>
      <c r="C5" s="5">
        <v>812</v>
      </c>
      <c r="D5" s="114" t="s">
        <v>145</v>
      </c>
      <c r="E5" s="325">
        <f>H5</f>
        <v>7150</v>
      </c>
      <c r="F5" s="199">
        <f>I5</f>
        <v>5000</v>
      </c>
      <c r="G5" s="1"/>
      <c r="H5" s="60">
        <f>MROUND(K5+24,50)</f>
        <v>7150</v>
      </c>
      <c r="I5" s="60">
        <f>MROUND(L5+24,50)</f>
        <v>5000</v>
      </c>
      <c r="J5" s="1"/>
      <c r="K5" s="60">
        <f t="shared" ref="K5:K39" si="0">N5*$K$3</f>
        <v>7102.92</v>
      </c>
      <c r="L5" s="60">
        <f t="shared" ref="L5:L39" si="1">N5*$L$3</f>
        <v>4972.0439999999999</v>
      </c>
      <c r="M5" s="33"/>
      <c r="N5" s="197">
        <v>3551.46</v>
      </c>
      <c r="O5" s="33"/>
      <c r="P5" s="197">
        <v>3551.46</v>
      </c>
      <c r="Q5" s="33"/>
      <c r="R5" s="147">
        <v>3551.46</v>
      </c>
      <c r="S5" s="33"/>
      <c r="T5" s="234">
        <v>2731.89</v>
      </c>
      <c r="U5" s="33"/>
      <c r="V5" s="224">
        <v>2375.56</v>
      </c>
      <c r="W5" s="33"/>
      <c r="X5" s="224">
        <v>2375.56</v>
      </c>
      <c r="Y5" s="33"/>
      <c r="Z5" s="224">
        <v>2375.56</v>
      </c>
      <c r="AA5" s="33"/>
      <c r="AB5" s="147">
        <v>1986.25</v>
      </c>
      <c r="AC5" s="33"/>
      <c r="AD5" s="147">
        <v>1986.25</v>
      </c>
      <c r="AE5" s="33"/>
      <c r="AF5" s="147">
        <v>1986.25</v>
      </c>
      <c r="AG5" s="33"/>
      <c r="AH5" s="147">
        <v>1986.25</v>
      </c>
      <c r="AI5" s="33"/>
      <c r="AJ5" s="137">
        <v>1589</v>
      </c>
      <c r="AK5" s="33"/>
      <c r="AM5" s="5">
        <f>N5/R5</f>
        <v>1</v>
      </c>
    </row>
    <row r="6" spans="1:40" ht="21" customHeight="1" x14ac:dyDescent="0.35">
      <c r="A6" s="5" t="s">
        <v>244</v>
      </c>
      <c r="B6" s="345">
        <v>45306</v>
      </c>
      <c r="C6" s="5">
        <v>990</v>
      </c>
      <c r="D6" s="114" t="s">
        <v>325</v>
      </c>
      <c r="E6" s="325">
        <f t="shared" ref="E6:F39" si="2">H6</f>
        <v>4000</v>
      </c>
      <c r="F6" s="199">
        <f t="shared" si="2"/>
        <v>2800</v>
      </c>
      <c r="G6" s="1"/>
      <c r="H6" s="60">
        <f t="shared" ref="H6:H40" si="3">MROUND(K6+24,50)</f>
        <v>4000</v>
      </c>
      <c r="I6" s="60">
        <f t="shared" ref="I6:I40" si="4">MROUND(L6+24,50)</f>
        <v>2800</v>
      </c>
      <c r="J6" s="1"/>
      <c r="K6" s="60">
        <f>N6*$K$3</f>
        <v>4000</v>
      </c>
      <c r="L6" s="60">
        <f>N6*$L$3</f>
        <v>2800</v>
      </c>
      <c r="M6" s="33"/>
      <c r="N6" s="197">
        <v>2000</v>
      </c>
      <c r="O6" s="33"/>
      <c r="P6" s="197">
        <v>2000</v>
      </c>
      <c r="Q6" s="33"/>
      <c r="R6" s="147">
        <v>1800</v>
      </c>
      <c r="S6" s="33"/>
      <c r="T6" s="234">
        <v>1500.53</v>
      </c>
      <c r="U6" s="33"/>
      <c r="V6" s="224">
        <v>1200</v>
      </c>
      <c r="W6" s="33"/>
      <c r="X6" s="224">
        <v>1200</v>
      </c>
      <c r="Y6" s="33"/>
      <c r="Z6" s="224">
        <v>1200</v>
      </c>
      <c r="AA6" s="33"/>
      <c r="AB6" s="147">
        <v>1000</v>
      </c>
      <c r="AC6" s="33"/>
      <c r="AD6" s="147">
        <v>1000</v>
      </c>
      <c r="AE6" s="33"/>
      <c r="AF6" s="147">
        <v>1000</v>
      </c>
      <c r="AG6" s="33"/>
      <c r="AH6" s="147">
        <v>1000</v>
      </c>
      <c r="AI6" s="33"/>
      <c r="AJ6" s="137">
        <v>800</v>
      </c>
      <c r="AK6" s="33"/>
      <c r="AM6" s="5">
        <f t="shared" ref="AM6:AM39" si="5">N6/R6</f>
        <v>1.1111111111111112</v>
      </c>
    </row>
    <row r="7" spans="1:40" ht="21" customHeight="1" x14ac:dyDescent="0.35">
      <c r="A7" s="5" t="s">
        <v>244</v>
      </c>
      <c r="B7" s="345">
        <v>45306</v>
      </c>
      <c r="C7" s="5">
        <v>988</v>
      </c>
      <c r="D7" s="114" t="s">
        <v>146</v>
      </c>
      <c r="E7" s="325">
        <f t="shared" si="2"/>
        <v>7300</v>
      </c>
      <c r="F7" s="199">
        <f t="shared" si="2"/>
        <v>5100</v>
      </c>
      <c r="G7" s="1"/>
      <c r="H7" s="60">
        <f t="shared" si="3"/>
        <v>7300</v>
      </c>
      <c r="I7" s="60">
        <f t="shared" si="4"/>
        <v>5100</v>
      </c>
      <c r="J7" s="1"/>
      <c r="K7" s="60">
        <f>N7*$K$3</f>
        <v>7260</v>
      </c>
      <c r="L7" s="60">
        <f>N7*$L$3</f>
        <v>5082</v>
      </c>
      <c r="M7" s="33"/>
      <c r="N7" s="197">
        <v>3630</v>
      </c>
      <c r="O7" s="33"/>
      <c r="P7" s="197">
        <v>3630</v>
      </c>
      <c r="Q7" s="33"/>
      <c r="R7" s="147">
        <v>3150</v>
      </c>
      <c r="S7" s="33"/>
      <c r="T7" s="234">
        <v>2299.75</v>
      </c>
      <c r="U7" s="33"/>
      <c r="V7" s="224">
        <v>2025</v>
      </c>
      <c r="W7" s="33"/>
      <c r="X7" s="224">
        <v>2025</v>
      </c>
      <c r="Y7" s="33"/>
      <c r="Z7" s="224">
        <v>2025</v>
      </c>
      <c r="AA7" s="33"/>
      <c r="AB7" s="147">
        <v>1687.5</v>
      </c>
      <c r="AC7" s="33"/>
      <c r="AD7" s="147">
        <v>1687.5</v>
      </c>
      <c r="AE7" s="33"/>
      <c r="AF7" s="147">
        <v>1687.5</v>
      </c>
      <c r="AG7" s="33"/>
      <c r="AH7" s="147">
        <v>1687.5</v>
      </c>
      <c r="AI7" s="33"/>
      <c r="AJ7" s="137">
        <v>1350</v>
      </c>
      <c r="AK7" s="33"/>
      <c r="AM7" s="5">
        <f t="shared" si="5"/>
        <v>1.1523809523809523</v>
      </c>
    </row>
    <row r="8" spans="1:40" ht="21" customHeight="1" x14ac:dyDescent="0.35">
      <c r="A8" s="5" t="s">
        <v>244</v>
      </c>
      <c r="B8" s="345">
        <v>45306</v>
      </c>
      <c r="C8" s="5">
        <v>988</v>
      </c>
      <c r="D8" s="114" t="s">
        <v>473</v>
      </c>
      <c r="E8" s="325">
        <f t="shared" si="2"/>
        <v>30000</v>
      </c>
      <c r="F8" s="199">
        <f t="shared" si="2"/>
        <v>21000</v>
      </c>
      <c r="G8" s="1"/>
      <c r="H8" s="60">
        <f t="shared" si="3"/>
        <v>30000</v>
      </c>
      <c r="I8" s="60">
        <f t="shared" si="4"/>
        <v>21000</v>
      </c>
      <c r="J8" s="1"/>
      <c r="K8" s="60">
        <f t="shared" si="0"/>
        <v>30000</v>
      </c>
      <c r="L8" s="60">
        <f t="shared" si="1"/>
        <v>21000</v>
      </c>
      <c r="M8" s="33"/>
      <c r="N8" s="197">
        <v>15000</v>
      </c>
      <c r="O8" s="33"/>
      <c r="P8" s="197">
        <v>15000</v>
      </c>
      <c r="Q8" s="33"/>
      <c r="R8" s="147">
        <v>13049.83</v>
      </c>
      <c r="S8" s="33"/>
      <c r="T8" s="234">
        <v>9400.1299999999992</v>
      </c>
      <c r="U8" s="33"/>
      <c r="V8" s="224">
        <v>2025</v>
      </c>
      <c r="W8" s="33"/>
      <c r="X8" s="224">
        <v>2025</v>
      </c>
      <c r="Y8" s="33"/>
      <c r="Z8" s="224">
        <v>2025</v>
      </c>
      <c r="AA8" s="33"/>
      <c r="AB8" s="147">
        <v>1687.5</v>
      </c>
      <c r="AC8" s="33"/>
      <c r="AD8" s="147">
        <v>1687.5</v>
      </c>
      <c r="AE8" s="33"/>
      <c r="AF8" s="147">
        <v>1687.5</v>
      </c>
      <c r="AG8" s="33"/>
      <c r="AH8" s="147">
        <v>1687.5</v>
      </c>
      <c r="AI8" s="33"/>
      <c r="AJ8" s="137">
        <v>1350</v>
      </c>
      <c r="AK8" s="33"/>
      <c r="AM8" s="5">
        <f t="shared" si="5"/>
        <v>1.1494402609076133</v>
      </c>
    </row>
    <row r="9" spans="1:40" ht="21" customHeight="1" x14ac:dyDescent="0.35">
      <c r="A9" s="5" t="s">
        <v>240</v>
      </c>
      <c r="B9" s="345">
        <v>45278</v>
      </c>
      <c r="C9" s="5">
        <v>777</v>
      </c>
      <c r="D9" s="114" t="s">
        <v>148</v>
      </c>
      <c r="E9" s="325">
        <f t="shared" si="2"/>
        <v>2500</v>
      </c>
      <c r="F9" s="199">
        <f t="shared" si="2"/>
        <v>1750</v>
      </c>
      <c r="G9" s="1"/>
      <c r="H9" s="60">
        <f t="shared" si="3"/>
        <v>2500</v>
      </c>
      <c r="I9" s="60">
        <f t="shared" si="4"/>
        <v>1750</v>
      </c>
      <c r="J9" s="1"/>
      <c r="K9" s="60">
        <f t="shared" si="0"/>
        <v>2496</v>
      </c>
      <c r="L9" s="60">
        <f t="shared" si="1"/>
        <v>1747.1999999999998</v>
      </c>
      <c r="M9" s="33"/>
      <c r="N9" s="147">
        <v>1248</v>
      </c>
      <c r="O9" s="33"/>
      <c r="P9" s="147">
        <v>1248</v>
      </c>
      <c r="Q9" s="33"/>
      <c r="R9" s="147">
        <v>1248</v>
      </c>
      <c r="S9" s="33"/>
      <c r="T9" s="234">
        <v>960.47</v>
      </c>
      <c r="U9" s="33"/>
      <c r="V9" s="224">
        <v>1200.5875000000001</v>
      </c>
      <c r="W9" s="33"/>
      <c r="X9" s="224" t="e">
        <f>AL9*1.25</f>
        <v>#VALUE!</v>
      </c>
      <c r="Y9" s="33"/>
      <c r="Z9" s="224" t="e">
        <f>AL9*1.25</f>
        <v>#VALUE!</v>
      </c>
      <c r="AA9" s="33"/>
      <c r="AB9" s="147">
        <v>1200.5875000000001</v>
      </c>
      <c r="AC9" s="33"/>
      <c r="AD9" s="147">
        <v>1200.5875000000001</v>
      </c>
      <c r="AE9" s="33"/>
      <c r="AF9" s="147">
        <v>1200.5875000000001</v>
      </c>
      <c r="AG9" s="33"/>
      <c r="AH9" s="147">
        <v>1200.5875000000001</v>
      </c>
      <c r="AI9" s="33"/>
      <c r="AJ9" s="137">
        <v>960.47</v>
      </c>
      <c r="AK9" s="33"/>
      <c r="AL9" s="5" t="s">
        <v>504</v>
      </c>
      <c r="AM9" s="5">
        <f t="shared" si="5"/>
        <v>1</v>
      </c>
      <c r="AN9" s="5">
        <f>T9*1.3</f>
        <v>1248.6110000000001</v>
      </c>
    </row>
    <row r="10" spans="1:40" ht="21" customHeight="1" x14ac:dyDescent="0.35">
      <c r="A10" s="5" t="s">
        <v>339</v>
      </c>
      <c r="B10" s="345">
        <v>45209</v>
      </c>
      <c r="C10" s="5">
        <v>4740</v>
      </c>
      <c r="D10" s="114" t="s">
        <v>203</v>
      </c>
      <c r="E10" s="325">
        <f t="shared" si="2"/>
        <v>3100</v>
      </c>
      <c r="F10" s="199">
        <f t="shared" si="2"/>
        <v>2150</v>
      </c>
      <c r="G10" s="1"/>
      <c r="H10" s="60">
        <f t="shared" si="3"/>
        <v>3100</v>
      </c>
      <c r="I10" s="60">
        <f t="shared" si="4"/>
        <v>2150</v>
      </c>
      <c r="J10" s="1"/>
      <c r="K10" s="60">
        <f t="shared" si="0"/>
        <v>3060.18</v>
      </c>
      <c r="L10" s="60">
        <f t="shared" si="1"/>
        <v>2142.1259999999997</v>
      </c>
      <c r="M10" s="33"/>
      <c r="N10" s="197">
        <v>1530.09</v>
      </c>
      <c r="O10" s="33"/>
      <c r="P10" s="197">
        <v>1530.09</v>
      </c>
      <c r="Q10" s="33"/>
      <c r="R10" s="147">
        <v>1530.09</v>
      </c>
      <c r="S10" s="33"/>
      <c r="T10" s="234">
        <v>1530.09</v>
      </c>
      <c r="U10" s="33"/>
      <c r="V10" s="224">
        <v>1530.09</v>
      </c>
      <c r="W10" s="33"/>
      <c r="X10" s="224">
        <v>1530.09</v>
      </c>
      <c r="Y10" s="33"/>
      <c r="Z10" s="224">
        <v>1530.09</v>
      </c>
      <c r="AA10" s="33"/>
      <c r="AB10" s="147">
        <v>1000</v>
      </c>
      <c r="AC10" s="33"/>
      <c r="AD10" s="147">
        <v>1000</v>
      </c>
      <c r="AE10" s="33"/>
      <c r="AF10" s="147">
        <v>1000</v>
      </c>
      <c r="AG10" s="33"/>
      <c r="AH10" s="147">
        <v>1000</v>
      </c>
      <c r="AI10" s="33"/>
      <c r="AJ10" s="137">
        <v>800</v>
      </c>
      <c r="AK10" s="33"/>
      <c r="AM10" s="5">
        <f t="shared" si="5"/>
        <v>1</v>
      </c>
    </row>
    <row r="11" spans="1:40" ht="21" customHeight="1" x14ac:dyDescent="0.35">
      <c r="A11" s="5" t="s">
        <v>505</v>
      </c>
      <c r="B11" s="345">
        <v>45275</v>
      </c>
      <c r="C11" s="5">
        <v>531</v>
      </c>
      <c r="D11" s="114" t="s">
        <v>156</v>
      </c>
      <c r="E11" s="325">
        <f t="shared" si="2"/>
        <v>4700</v>
      </c>
      <c r="F11" s="199">
        <f t="shared" si="2"/>
        <v>3300</v>
      </c>
      <c r="G11" s="1"/>
      <c r="H11" s="60">
        <f t="shared" si="3"/>
        <v>4700</v>
      </c>
      <c r="I11" s="60">
        <f t="shared" si="4"/>
        <v>3300</v>
      </c>
      <c r="J11" s="1"/>
      <c r="K11" s="60">
        <f t="shared" si="0"/>
        <v>4678.0200000000004</v>
      </c>
      <c r="L11" s="60">
        <f t="shared" si="1"/>
        <v>3274.614</v>
      </c>
      <c r="M11" s="33"/>
      <c r="N11" s="197">
        <v>2339.0100000000002</v>
      </c>
      <c r="O11" s="33"/>
      <c r="P11" s="197">
        <v>2339.0100000000002</v>
      </c>
      <c r="Q11" s="33"/>
      <c r="R11" s="147">
        <v>2339.0100000000002</v>
      </c>
      <c r="S11" s="33"/>
      <c r="T11" s="234">
        <v>1799.86</v>
      </c>
      <c r="U11" s="33"/>
      <c r="V11" s="224">
        <v>1272.42</v>
      </c>
      <c r="W11" s="33"/>
      <c r="X11" s="224">
        <v>1272.42</v>
      </c>
      <c r="Y11" s="33"/>
      <c r="Z11" s="224">
        <v>1272.42</v>
      </c>
      <c r="AA11" s="33"/>
      <c r="AB11" s="147">
        <v>1164.2</v>
      </c>
      <c r="AC11" s="33"/>
      <c r="AD11" s="147">
        <v>1164.2</v>
      </c>
      <c r="AE11" s="33"/>
      <c r="AF11" s="147">
        <v>1164.2</v>
      </c>
      <c r="AG11" s="33"/>
      <c r="AH11" s="147">
        <v>1164.2</v>
      </c>
      <c r="AI11" s="33"/>
      <c r="AJ11" s="137">
        <v>931.36</v>
      </c>
      <c r="AK11" s="33"/>
      <c r="AM11" s="5">
        <f t="shared" si="5"/>
        <v>1</v>
      </c>
    </row>
    <row r="12" spans="1:40" ht="21" customHeight="1" x14ac:dyDescent="0.35">
      <c r="A12" s="5" t="s">
        <v>340</v>
      </c>
      <c r="B12" s="345">
        <v>45280</v>
      </c>
      <c r="C12" s="5" t="s">
        <v>208</v>
      </c>
      <c r="D12" s="114" t="s">
        <v>331</v>
      </c>
      <c r="E12" s="325">
        <f t="shared" si="2"/>
        <v>5800</v>
      </c>
      <c r="F12" s="199">
        <f t="shared" si="2"/>
        <v>4050</v>
      </c>
      <c r="G12" s="1"/>
      <c r="H12" s="60">
        <f t="shared" si="3"/>
        <v>5800</v>
      </c>
      <c r="I12" s="60">
        <f t="shared" si="4"/>
        <v>4050</v>
      </c>
      <c r="J12" s="1"/>
      <c r="K12" s="60">
        <f t="shared" si="0"/>
        <v>5762.02</v>
      </c>
      <c r="L12" s="60">
        <f t="shared" si="1"/>
        <v>4033.4140000000002</v>
      </c>
      <c r="M12" s="33"/>
      <c r="N12" s="197">
        <v>2881.01</v>
      </c>
      <c r="O12" s="33"/>
      <c r="P12" s="197">
        <v>2881.01</v>
      </c>
      <c r="Q12" s="33"/>
      <c r="R12" s="147">
        <v>2880</v>
      </c>
      <c r="S12" s="33"/>
      <c r="T12" s="234">
        <v>1200</v>
      </c>
      <c r="U12" s="33"/>
      <c r="V12" s="224">
        <v>1035</v>
      </c>
      <c r="W12" s="33"/>
      <c r="X12" s="224">
        <v>1035</v>
      </c>
      <c r="Y12" s="33"/>
      <c r="Z12" s="224">
        <v>1035</v>
      </c>
      <c r="AA12" s="33"/>
      <c r="AB12" s="147">
        <v>1035</v>
      </c>
      <c r="AC12" s="33"/>
      <c r="AD12" s="147">
        <v>862.51250000000005</v>
      </c>
      <c r="AE12" s="33"/>
      <c r="AF12" s="147">
        <v>862.51250000000005</v>
      </c>
      <c r="AG12" s="33"/>
      <c r="AH12" s="147">
        <v>862.51250000000005</v>
      </c>
      <c r="AI12" s="33"/>
      <c r="AJ12" s="90">
        <v>690.01</v>
      </c>
      <c r="AK12" s="33"/>
      <c r="AM12" s="5">
        <f t="shared" si="5"/>
        <v>1.0003506944444445</v>
      </c>
    </row>
    <row r="13" spans="1:40" ht="21" customHeight="1" x14ac:dyDescent="0.35">
      <c r="A13" s="5" t="s">
        <v>480</v>
      </c>
      <c r="B13" s="345">
        <v>45260</v>
      </c>
      <c r="C13" s="5">
        <v>1220</v>
      </c>
      <c r="D13" s="114" t="s">
        <v>475</v>
      </c>
      <c r="E13" s="325">
        <f t="shared" si="2"/>
        <v>2400</v>
      </c>
      <c r="F13" s="199">
        <f t="shared" si="2"/>
        <v>1700</v>
      </c>
      <c r="G13" s="1"/>
      <c r="H13" s="60">
        <f t="shared" si="3"/>
        <v>2400</v>
      </c>
      <c r="I13" s="60">
        <f t="shared" si="4"/>
        <v>1700</v>
      </c>
      <c r="J13" s="1"/>
      <c r="K13" s="60">
        <f>N13*$K$3</f>
        <v>2369.2600000000002</v>
      </c>
      <c r="L13" s="60">
        <f>N13*$L$3</f>
        <v>1658.482</v>
      </c>
      <c r="M13" s="33"/>
      <c r="N13" s="197">
        <v>1184.6300000000001</v>
      </c>
      <c r="O13" s="33"/>
      <c r="P13" s="197">
        <v>1184.6300000000001</v>
      </c>
      <c r="Q13" s="33"/>
      <c r="R13" s="147">
        <v>1184.6300000000001</v>
      </c>
      <c r="S13" s="33"/>
      <c r="T13" s="234">
        <v>860.63</v>
      </c>
      <c r="U13" s="33"/>
      <c r="V13" s="224">
        <v>698.07</v>
      </c>
      <c r="W13" s="33"/>
      <c r="X13" s="224">
        <v>698.07</v>
      </c>
      <c r="Y13" s="33"/>
      <c r="Z13" s="224">
        <v>698.07</v>
      </c>
      <c r="AA13" s="33"/>
      <c r="AB13" s="147">
        <v>617.97500000000002</v>
      </c>
      <c r="AC13" s="33"/>
      <c r="AD13" s="147">
        <v>617.97500000000002</v>
      </c>
      <c r="AE13" s="33"/>
      <c r="AF13" s="147">
        <v>617.97500000000002</v>
      </c>
      <c r="AG13" s="33"/>
      <c r="AH13" s="147">
        <v>617.97500000000002</v>
      </c>
      <c r="AI13" s="33"/>
      <c r="AJ13" s="137">
        <v>494.38</v>
      </c>
      <c r="AK13" s="33"/>
      <c r="AM13" s="5">
        <f t="shared" si="5"/>
        <v>1</v>
      </c>
    </row>
    <row r="14" spans="1:40" ht="21" customHeight="1" x14ac:dyDescent="0.35">
      <c r="A14" s="5" t="s">
        <v>480</v>
      </c>
      <c r="B14" s="345">
        <v>45260</v>
      </c>
      <c r="C14" s="5">
        <v>1221</v>
      </c>
      <c r="D14" s="114" t="s">
        <v>476</v>
      </c>
      <c r="E14" s="325">
        <f t="shared" si="2"/>
        <v>3600</v>
      </c>
      <c r="F14" s="199">
        <f t="shared" si="2"/>
        <v>2500</v>
      </c>
      <c r="G14" s="1"/>
      <c r="H14" s="60">
        <f t="shared" si="3"/>
        <v>3600</v>
      </c>
      <c r="I14" s="60">
        <f t="shared" si="4"/>
        <v>2500</v>
      </c>
      <c r="J14" s="1"/>
      <c r="K14" s="60">
        <f t="shared" si="0"/>
        <v>3569.66</v>
      </c>
      <c r="L14" s="60">
        <f t="shared" si="1"/>
        <v>2498.7619999999997</v>
      </c>
      <c r="M14" s="33"/>
      <c r="N14" s="197">
        <v>1784.83</v>
      </c>
      <c r="O14" s="33"/>
      <c r="P14" s="197">
        <v>1784.83</v>
      </c>
      <c r="Q14" s="33"/>
      <c r="R14" s="147">
        <v>1784.83</v>
      </c>
      <c r="S14" s="33"/>
      <c r="T14" s="234">
        <v>1310.99</v>
      </c>
      <c r="U14" s="33"/>
      <c r="V14" s="224">
        <v>1060.57</v>
      </c>
      <c r="W14" s="33"/>
      <c r="X14" s="224">
        <v>1060.57</v>
      </c>
      <c r="Y14" s="33"/>
      <c r="Z14" s="224">
        <v>1060.57</v>
      </c>
      <c r="AA14" s="33"/>
      <c r="AB14" s="147">
        <v>937.82500000000005</v>
      </c>
      <c r="AC14" s="33"/>
      <c r="AD14" s="147">
        <v>937.82500000000005</v>
      </c>
      <c r="AE14" s="33"/>
      <c r="AF14" s="147">
        <v>937.82500000000005</v>
      </c>
      <c r="AG14" s="33"/>
      <c r="AH14" s="147">
        <v>937.82500000000005</v>
      </c>
      <c r="AI14" s="33"/>
      <c r="AJ14" s="137">
        <v>750.26</v>
      </c>
      <c r="AK14" s="33"/>
      <c r="AM14" s="5">
        <f t="shared" si="5"/>
        <v>1</v>
      </c>
    </row>
    <row r="15" spans="1:40" ht="21" customHeight="1" x14ac:dyDescent="0.35">
      <c r="A15" s="5" t="s">
        <v>480</v>
      </c>
      <c r="B15" s="345">
        <v>45260</v>
      </c>
      <c r="C15" s="5">
        <v>1230</v>
      </c>
      <c r="D15" s="114" t="s">
        <v>477</v>
      </c>
      <c r="E15" s="325">
        <f t="shared" si="2"/>
        <v>2500</v>
      </c>
      <c r="F15" s="199">
        <f t="shared" si="2"/>
        <v>1750</v>
      </c>
      <c r="G15" s="1"/>
      <c r="H15" s="60">
        <f t="shared" si="3"/>
        <v>2500</v>
      </c>
      <c r="I15" s="60">
        <f t="shared" si="4"/>
        <v>1750</v>
      </c>
      <c r="J15" s="1"/>
      <c r="K15" s="60">
        <f>N15*$K$3</f>
        <v>2495.6</v>
      </c>
      <c r="L15" s="60">
        <f>N15*$L$3</f>
        <v>1746.9199999999998</v>
      </c>
      <c r="M15" s="33"/>
      <c r="N15" s="197">
        <v>1247.8</v>
      </c>
      <c r="O15" s="33"/>
      <c r="P15" s="197">
        <v>1247.8</v>
      </c>
      <c r="Q15" s="33"/>
      <c r="R15" s="147">
        <v>1247.8</v>
      </c>
      <c r="S15" s="33"/>
      <c r="T15" s="234">
        <v>924.01</v>
      </c>
      <c r="U15" s="33"/>
      <c r="V15" s="224">
        <v>736.82</v>
      </c>
      <c r="W15" s="33"/>
      <c r="X15" s="224">
        <v>736.82</v>
      </c>
      <c r="Y15" s="33"/>
      <c r="Z15" s="224">
        <v>736.82</v>
      </c>
      <c r="AA15" s="33"/>
      <c r="AB15" s="147">
        <v>651.54999999999995</v>
      </c>
      <c r="AC15" s="33"/>
      <c r="AD15" s="147">
        <v>651.54999999999995</v>
      </c>
      <c r="AE15" s="33"/>
      <c r="AF15" s="147">
        <v>651.54999999999995</v>
      </c>
      <c r="AG15" s="33"/>
      <c r="AH15" s="147">
        <v>651.54999999999995</v>
      </c>
      <c r="AI15" s="33"/>
      <c r="AJ15" s="137">
        <v>521.24</v>
      </c>
      <c r="AK15" s="33"/>
      <c r="AM15" s="5">
        <f t="shared" si="5"/>
        <v>1</v>
      </c>
    </row>
    <row r="16" spans="1:40" ht="21" customHeight="1" x14ac:dyDescent="0.35">
      <c r="A16" s="5" t="s">
        <v>480</v>
      </c>
      <c r="B16" s="345">
        <v>45260</v>
      </c>
      <c r="C16" s="5">
        <v>1231</v>
      </c>
      <c r="D16" s="114" t="s">
        <v>478</v>
      </c>
      <c r="E16" s="325">
        <f t="shared" si="2"/>
        <v>4000</v>
      </c>
      <c r="F16" s="199">
        <f t="shared" si="2"/>
        <v>2800</v>
      </c>
      <c r="G16" s="1"/>
      <c r="H16" s="60">
        <f t="shared" si="3"/>
        <v>4000</v>
      </c>
      <c r="I16" s="60">
        <f t="shared" si="4"/>
        <v>2800</v>
      </c>
      <c r="J16" s="1"/>
      <c r="K16" s="60">
        <f t="shared" si="0"/>
        <v>3980.34</v>
      </c>
      <c r="L16" s="60">
        <f t="shared" si="1"/>
        <v>2786.2379999999998</v>
      </c>
      <c r="M16" s="33"/>
      <c r="N16" s="197">
        <v>1990.17</v>
      </c>
      <c r="O16" s="33"/>
      <c r="P16" s="197">
        <v>1990.17</v>
      </c>
      <c r="Q16" s="33"/>
      <c r="R16" s="147">
        <v>1990.17</v>
      </c>
      <c r="S16" s="33"/>
      <c r="T16" s="234">
        <v>1468.94</v>
      </c>
      <c r="U16" s="33"/>
      <c r="V16" s="224">
        <v>1194.53</v>
      </c>
      <c r="W16" s="33"/>
      <c r="X16" s="224">
        <v>1194.53</v>
      </c>
      <c r="Y16" s="33"/>
      <c r="Z16" s="224">
        <v>1194.53</v>
      </c>
      <c r="AA16" s="33"/>
      <c r="AB16" s="147">
        <v>1056.2874999999999</v>
      </c>
      <c r="AC16" s="33"/>
      <c r="AD16" s="147">
        <v>1056.2874999999999</v>
      </c>
      <c r="AE16" s="33"/>
      <c r="AF16" s="147">
        <v>1056.2874999999999</v>
      </c>
      <c r="AG16" s="33"/>
      <c r="AH16" s="147">
        <v>1056.2874999999999</v>
      </c>
      <c r="AI16" s="33"/>
      <c r="AJ16" s="137">
        <v>845.03</v>
      </c>
      <c r="AK16" s="33"/>
      <c r="AM16" s="5">
        <f t="shared" si="5"/>
        <v>1</v>
      </c>
    </row>
    <row r="17" spans="1:39" ht="21" customHeight="1" x14ac:dyDescent="0.35">
      <c r="A17" s="5" t="s">
        <v>480</v>
      </c>
      <c r="B17" s="345">
        <v>45260</v>
      </c>
      <c r="C17" s="5">
        <v>1231</v>
      </c>
      <c r="D17" s="114" t="s">
        <v>479</v>
      </c>
      <c r="E17" s="325">
        <f t="shared" si="2"/>
        <v>1900</v>
      </c>
      <c r="F17" s="199">
        <f t="shared" si="2"/>
        <v>1350</v>
      </c>
      <c r="G17" s="1"/>
      <c r="H17" s="60">
        <f t="shared" si="3"/>
        <v>1900</v>
      </c>
      <c r="I17" s="60">
        <f t="shared" si="4"/>
        <v>1350</v>
      </c>
      <c r="J17" s="1"/>
      <c r="K17" s="60">
        <f t="shared" si="0"/>
        <v>1863.82</v>
      </c>
      <c r="L17" s="60">
        <f t="shared" si="1"/>
        <v>1304.674</v>
      </c>
      <c r="M17" s="33"/>
      <c r="N17" s="197">
        <v>931.91</v>
      </c>
      <c r="O17" s="33"/>
      <c r="P17" s="197">
        <v>931.91</v>
      </c>
      <c r="Q17" s="33"/>
      <c r="R17" s="147">
        <v>931.91</v>
      </c>
      <c r="S17" s="33"/>
      <c r="T17" s="234">
        <v>687.08</v>
      </c>
      <c r="U17" s="33"/>
      <c r="V17" s="224">
        <v>1194.53</v>
      </c>
      <c r="W17" s="33"/>
      <c r="X17" s="224">
        <v>1194.53</v>
      </c>
      <c r="Y17" s="33"/>
      <c r="Z17" s="224">
        <v>1194.53</v>
      </c>
      <c r="AA17" s="33"/>
      <c r="AB17" s="147">
        <v>1056.2874999999999</v>
      </c>
      <c r="AC17" s="33"/>
      <c r="AD17" s="147">
        <v>1056.2874999999999</v>
      </c>
      <c r="AE17" s="33"/>
      <c r="AF17" s="147">
        <v>1056.2874999999999</v>
      </c>
      <c r="AG17" s="33"/>
      <c r="AH17" s="147">
        <v>1056.2874999999999</v>
      </c>
      <c r="AI17" s="33"/>
      <c r="AJ17" s="137">
        <v>845.03</v>
      </c>
      <c r="AK17" s="33"/>
      <c r="AM17" s="5">
        <f t="shared" si="5"/>
        <v>1</v>
      </c>
    </row>
    <row r="18" spans="1:39" ht="21" customHeight="1" x14ac:dyDescent="0.35">
      <c r="A18" s="5" t="s">
        <v>480</v>
      </c>
      <c r="B18" s="345">
        <v>45260</v>
      </c>
      <c r="C18" s="5">
        <v>1326</v>
      </c>
      <c r="D18" s="114" t="s">
        <v>481</v>
      </c>
      <c r="E18" s="325">
        <f t="shared" si="2"/>
        <v>2700</v>
      </c>
      <c r="F18" s="199">
        <f t="shared" si="2"/>
        <v>1900</v>
      </c>
      <c r="G18" s="1"/>
      <c r="H18" s="60">
        <f t="shared" si="3"/>
        <v>2700</v>
      </c>
      <c r="I18" s="60">
        <f t="shared" si="4"/>
        <v>1900</v>
      </c>
      <c r="J18" s="1"/>
      <c r="K18" s="60">
        <f>N18*$K$3</f>
        <v>2682</v>
      </c>
      <c r="L18" s="60">
        <f>N18*$L$3</f>
        <v>1877.3999999999999</v>
      </c>
      <c r="M18" s="33"/>
      <c r="N18" s="197">
        <v>1341</v>
      </c>
      <c r="O18" s="33"/>
      <c r="P18" s="197">
        <v>1341</v>
      </c>
      <c r="Q18" s="33"/>
      <c r="R18" s="147">
        <v>1341</v>
      </c>
      <c r="S18" s="33"/>
      <c r="T18" s="234">
        <v>979.29</v>
      </c>
      <c r="U18" s="33"/>
      <c r="V18" s="224">
        <v>7383.75</v>
      </c>
      <c r="W18" s="33"/>
      <c r="X18" s="224">
        <v>7383.75</v>
      </c>
      <c r="Y18" s="33"/>
      <c r="Z18" s="224">
        <v>7383.75</v>
      </c>
      <c r="AA18" s="33"/>
      <c r="AB18" s="147">
        <v>6153.125</v>
      </c>
      <c r="AC18" s="33"/>
      <c r="AD18" s="147">
        <v>6153.125</v>
      </c>
      <c r="AE18" s="33"/>
      <c r="AF18" s="147">
        <v>6153.125</v>
      </c>
      <c r="AG18" s="33"/>
      <c r="AH18" s="147">
        <v>6153.125</v>
      </c>
      <c r="AI18" s="33"/>
      <c r="AJ18" s="90">
        <v>4922.5</v>
      </c>
      <c r="AK18" s="33"/>
      <c r="AM18" s="5">
        <f t="shared" si="5"/>
        <v>1</v>
      </c>
    </row>
    <row r="19" spans="1:39" ht="21" customHeight="1" x14ac:dyDescent="0.35">
      <c r="A19" s="5" t="s">
        <v>480</v>
      </c>
      <c r="B19" s="345">
        <v>45260</v>
      </c>
      <c r="C19" s="5">
        <v>1326</v>
      </c>
      <c r="D19" s="114" t="s">
        <v>482</v>
      </c>
      <c r="E19" s="325">
        <f t="shared" si="2"/>
        <v>20250</v>
      </c>
      <c r="F19" s="199">
        <f t="shared" si="2"/>
        <v>14200</v>
      </c>
      <c r="G19" s="1"/>
      <c r="H19" s="60">
        <f t="shared" si="3"/>
        <v>20250</v>
      </c>
      <c r="I19" s="60">
        <f t="shared" si="4"/>
        <v>14200</v>
      </c>
      <c r="J19" s="1"/>
      <c r="K19" s="60">
        <f>N19*$K$3</f>
        <v>20216</v>
      </c>
      <c r="L19" s="60">
        <f>N19*$L$3</f>
        <v>14151.199999999999</v>
      </c>
      <c r="M19" s="33"/>
      <c r="N19" s="197">
        <v>10108</v>
      </c>
      <c r="O19" s="33"/>
      <c r="P19" s="197">
        <v>10108</v>
      </c>
      <c r="Q19" s="33"/>
      <c r="R19" s="147">
        <v>10108</v>
      </c>
      <c r="S19" s="33"/>
      <c r="T19" s="234">
        <v>6839.24</v>
      </c>
      <c r="U19" s="33"/>
      <c r="V19" s="224">
        <v>7383.75</v>
      </c>
      <c r="W19" s="33"/>
      <c r="X19" s="224">
        <v>7383.75</v>
      </c>
      <c r="Y19" s="33"/>
      <c r="Z19" s="224">
        <v>7383.75</v>
      </c>
      <c r="AA19" s="33"/>
      <c r="AB19" s="147">
        <v>6153.125</v>
      </c>
      <c r="AC19" s="33"/>
      <c r="AD19" s="147">
        <v>6153.125</v>
      </c>
      <c r="AE19" s="33"/>
      <c r="AF19" s="147">
        <v>6153.125</v>
      </c>
      <c r="AG19" s="33"/>
      <c r="AH19" s="147">
        <v>6153.125</v>
      </c>
      <c r="AI19" s="33"/>
      <c r="AJ19" s="90">
        <v>4922.5</v>
      </c>
      <c r="AK19" s="33"/>
      <c r="AM19" s="5">
        <f t="shared" si="5"/>
        <v>1</v>
      </c>
    </row>
    <row r="20" spans="1:39" ht="21" customHeight="1" x14ac:dyDescent="0.35">
      <c r="A20" s="5" t="s">
        <v>238</v>
      </c>
      <c r="B20" s="345">
        <v>45278</v>
      </c>
      <c r="C20" s="5">
        <v>1356</v>
      </c>
      <c r="D20" s="114" t="s">
        <v>164</v>
      </c>
      <c r="E20" s="325">
        <f t="shared" si="2"/>
        <v>2500</v>
      </c>
      <c r="F20" s="199">
        <f t="shared" si="2"/>
        <v>1750</v>
      </c>
      <c r="G20" s="1"/>
      <c r="H20" s="60">
        <f t="shared" si="3"/>
        <v>2500</v>
      </c>
      <c r="I20" s="60">
        <f t="shared" si="4"/>
        <v>1750</v>
      </c>
      <c r="J20" s="1"/>
      <c r="K20" s="60">
        <f t="shared" si="0"/>
        <v>2460.86</v>
      </c>
      <c r="L20" s="60">
        <f t="shared" si="1"/>
        <v>1722.6020000000001</v>
      </c>
      <c r="M20" s="33"/>
      <c r="N20" s="197">
        <v>1230.43</v>
      </c>
      <c r="O20" s="33"/>
      <c r="P20" s="197">
        <v>1230.43</v>
      </c>
      <c r="Q20" s="33"/>
      <c r="R20" s="147">
        <v>1230.43</v>
      </c>
      <c r="S20" s="33"/>
      <c r="T20" s="234">
        <v>949.45</v>
      </c>
      <c r="U20" s="33"/>
      <c r="V20" s="224">
        <v>751.2</v>
      </c>
      <c r="W20" s="33"/>
      <c r="X20" s="224">
        <v>751.2</v>
      </c>
      <c r="Y20" s="33"/>
      <c r="Z20" s="224">
        <v>751.2</v>
      </c>
      <c r="AA20" s="33"/>
      <c r="AB20" s="147">
        <v>652.5</v>
      </c>
      <c r="AC20" s="33"/>
      <c r="AD20" s="147">
        <v>652.5</v>
      </c>
      <c r="AE20" s="33"/>
      <c r="AF20" s="147">
        <v>652.5</v>
      </c>
      <c r="AG20" s="33"/>
      <c r="AH20" s="147">
        <v>652.5</v>
      </c>
      <c r="AI20" s="33"/>
      <c r="AJ20" s="137">
        <v>522</v>
      </c>
      <c r="AK20" s="33"/>
      <c r="AM20" s="5">
        <f t="shared" si="5"/>
        <v>1</v>
      </c>
    </row>
    <row r="21" spans="1:39" ht="21" customHeight="1" x14ac:dyDescent="0.35">
      <c r="A21" s="5" t="s">
        <v>238</v>
      </c>
      <c r="B21" s="345">
        <v>45278</v>
      </c>
      <c r="C21" s="5">
        <v>1357</v>
      </c>
      <c r="D21" s="114" t="s">
        <v>165</v>
      </c>
      <c r="E21" s="325">
        <f t="shared" si="2"/>
        <v>4700</v>
      </c>
      <c r="F21" s="199">
        <f t="shared" si="2"/>
        <v>3300</v>
      </c>
      <c r="G21" s="1"/>
      <c r="H21" s="60">
        <f t="shared" si="3"/>
        <v>4700</v>
      </c>
      <c r="I21" s="60">
        <f t="shared" si="4"/>
        <v>3300</v>
      </c>
      <c r="J21" s="1"/>
      <c r="K21" s="60">
        <f t="shared" si="0"/>
        <v>4673.6400000000003</v>
      </c>
      <c r="L21" s="60">
        <f t="shared" si="1"/>
        <v>3271.5480000000002</v>
      </c>
      <c r="M21" s="33"/>
      <c r="N21" s="197">
        <v>2336.8200000000002</v>
      </c>
      <c r="O21" s="33"/>
      <c r="P21" s="197">
        <v>2336.8200000000002</v>
      </c>
      <c r="Q21" s="33"/>
      <c r="R21" s="147">
        <v>2336.8200000000002</v>
      </c>
      <c r="S21" s="33"/>
      <c r="T21" s="234">
        <v>1806.42</v>
      </c>
      <c r="U21" s="33"/>
      <c r="V21" s="224">
        <v>1427.99</v>
      </c>
      <c r="W21" s="33"/>
      <c r="X21" s="224">
        <v>1427.99</v>
      </c>
      <c r="Y21" s="33"/>
      <c r="Z21" s="224">
        <v>1427.99</v>
      </c>
      <c r="AA21" s="33"/>
      <c r="AB21" s="147">
        <v>1152.5</v>
      </c>
      <c r="AC21" s="33"/>
      <c r="AD21" s="147">
        <v>1152.5</v>
      </c>
      <c r="AE21" s="33"/>
      <c r="AF21" s="147">
        <v>1152.5</v>
      </c>
      <c r="AG21" s="33"/>
      <c r="AH21" s="147">
        <v>1152.5</v>
      </c>
      <c r="AI21" s="33"/>
      <c r="AJ21" s="137">
        <v>922</v>
      </c>
      <c r="AK21" s="33"/>
      <c r="AM21" s="5">
        <f t="shared" si="5"/>
        <v>1</v>
      </c>
    </row>
    <row r="22" spans="1:39" ht="21" customHeight="1" x14ac:dyDescent="0.35">
      <c r="A22" s="5" t="s">
        <v>238</v>
      </c>
      <c r="B22" s="345">
        <v>45278</v>
      </c>
      <c r="C22" s="5">
        <v>1357</v>
      </c>
      <c r="D22" s="114" t="s">
        <v>354</v>
      </c>
      <c r="E22" s="325">
        <f t="shared" si="2"/>
        <v>2150</v>
      </c>
      <c r="F22" s="199">
        <f t="shared" si="2"/>
        <v>1500</v>
      </c>
      <c r="G22" s="1"/>
      <c r="H22" s="60">
        <f t="shared" si="3"/>
        <v>2150</v>
      </c>
      <c r="I22" s="60">
        <f t="shared" si="4"/>
        <v>1500</v>
      </c>
      <c r="J22" s="1"/>
      <c r="K22" s="60">
        <f t="shared" si="0"/>
        <v>2142</v>
      </c>
      <c r="L22" s="60">
        <f t="shared" si="1"/>
        <v>1499.3999999999999</v>
      </c>
      <c r="M22" s="33"/>
      <c r="N22" s="147">
        <v>1071</v>
      </c>
      <c r="O22" s="33"/>
      <c r="P22" s="147">
        <v>1071</v>
      </c>
      <c r="Q22" s="33"/>
      <c r="R22" s="147">
        <v>1071</v>
      </c>
      <c r="S22" s="33"/>
      <c r="T22" s="224">
        <v>826.32</v>
      </c>
      <c r="U22" s="33"/>
      <c r="V22" s="224">
        <v>826.32</v>
      </c>
      <c r="W22" s="33"/>
      <c r="X22" s="224">
        <v>826.32</v>
      </c>
      <c r="Y22" s="33"/>
      <c r="Z22" s="224">
        <v>826.32</v>
      </c>
      <c r="AA22" s="33"/>
      <c r="AB22" s="147">
        <v>688.6</v>
      </c>
      <c r="AC22" s="33"/>
      <c r="AD22" s="165">
        <v>688.6</v>
      </c>
      <c r="AE22" s="33"/>
      <c r="AF22" s="165">
        <v>688.6</v>
      </c>
      <c r="AG22" s="33"/>
      <c r="AH22" s="147"/>
      <c r="AI22" s="33"/>
      <c r="AJ22" s="137"/>
      <c r="AK22" s="33"/>
      <c r="AM22" s="5">
        <f t="shared" si="5"/>
        <v>1</v>
      </c>
    </row>
    <row r="23" spans="1:39" ht="21" customHeight="1" x14ac:dyDescent="0.35">
      <c r="A23" s="5" t="s">
        <v>238</v>
      </c>
      <c r="B23" s="345">
        <v>45278</v>
      </c>
      <c r="C23" s="5">
        <v>1371</v>
      </c>
      <c r="D23" s="114" t="s">
        <v>403</v>
      </c>
      <c r="E23" s="325">
        <f>H23</f>
        <v>2150</v>
      </c>
      <c r="F23" s="199">
        <f>I23</f>
        <v>1550</v>
      </c>
      <c r="G23" s="1"/>
      <c r="H23" s="60">
        <f t="shared" si="3"/>
        <v>2150</v>
      </c>
      <c r="I23" s="60">
        <f t="shared" si="4"/>
        <v>1550</v>
      </c>
      <c r="J23" s="1"/>
      <c r="K23" s="60">
        <f>N23*$K$3</f>
        <v>2150.7600000000002</v>
      </c>
      <c r="L23" s="60">
        <f>N23*$L$3</f>
        <v>1505.5320000000002</v>
      </c>
      <c r="M23" s="33"/>
      <c r="N23" s="197">
        <v>1075.3800000000001</v>
      </c>
      <c r="O23" s="33"/>
      <c r="P23" s="197">
        <v>1075.3800000000001</v>
      </c>
      <c r="Q23" s="33"/>
      <c r="R23" s="147">
        <v>1075.3800000000001</v>
      </c>
      <c r="S23" s="33"/>
      <c r="T23" s="234">
        <v>722.4</v>
      </c>
      <c r="U23" s="33"/>
      <c r="V23" s="224">
        <v>656.4</v>
      </c>
      <c r="W23" s="33"/>
      <c r="X23" s="224">
        <v>656.4</v>
      </c>
      <c r="Y23" s="33"/>
      <c r="Z23" s="224">
        <v>656.4</v>
      </c>
      <c r="AA23" s="33"/>
      <c r="AB23" s="147">
        <v>570</v>
      </c>
      <c r="AC23" s="33"/>
      <c r="AD23" s="147">
        <v>570</v>
      </c>
      <c r="AE23" s="33"/>
      <c r="AF23" s="147">
        <v>570</v>
      </c>
      <c r="AG23" s="33"/>
      <c r="AH23" s="147">
        <v>570</v>
      </c>
      <c r="AI23" s="33"/>
      <c r="AJ23" s="137">
        <v>456</v>
      </c>
      <c r="AK23" s="33"/>
      <c r="AM23" s="5">
        <f>N23/R23</f>
        <v>1</v>
      </c>
    </row>
    <row r="24" spans="1:39" ht="21" customHeight="1" x14ac:dyDescent="0.35">
      <c r="A24" s="5" t="s">
        <v>404</v>
      </c>
      <c r="B24" s="345">
        <v>45278</v>
      </c>
      <c r="C24" s="5">
        <v>1357</v>
      </c>
      <c r="D24" s="114" t="s">
        <v>483</v>
      </c>
      <c r="E24" s="325">
        <f t="shared" si="2"/>
        <v>2000</v>
      </c>
      <c r="F24" s="199">
        <f t="shared" si="2"/>
        <v>1400</v>
      </c>
      <c r="G24" s="1"/>
      <c r="H24" s="60">
        <f t="shared" si="3"/>
        <v>2000</v>
      </c>
      <c r="I24" s="60">
        <f t="shared" si="4"/>
        <v>1400</v>
      </c>
      <c r="J24" s="1"/>
      <c r="K24" s="60">
        <f t="shared" si="0"/>
        <v>1970.68</v>
      </c>
      <c r="L24" s="60">
        <f t="shared" si="1"/>
        <v>1379.4759999999999</v>
      </c>
      <c r="M24" s="33"/>
      <c r="N24" s="197">
        <v>985.34</v>
      </c>
      <c r="O24" s="33"/>
      <c r="P24" s="197">
        <v>985.34</v>
      </c>
      <c r="Q24" s="33"/>
      <c r="R24" s="147">
        <v>985.34</v>
      </c>
      <c r="S24" s="33"/>
      <c r="T24" s="234">
        <v>675.65</v>
      </c>
      <c r="U24" s="33"/>
      <c r="V24" s="224">
        <v>408</v>
      </c>
      <c r="W24" s="33"/>
      <c r="X24" s="224">
        <v>408</v>
      </c>
      <c r="Y24" s="33"/>
      <c r="Z24" s="224">
        <v>408</v>
      </c>
      <c r="AA24" s="33"/>
      <c r="AB24" s="147">
        <v>374</v>
      </c>
      <c r="AC24" s="33"/>
      <c r="AD24" s="165">
        <v>374</v>
      </c>
      <c r="AE24" s="33"/>
      <c r="AF24" s="165">
        <v>374</v>
      </c>
      <c r="AG24" s="33"/>
      <c r="AH24" s="147"/>
      <c r="AI24" s="33"/>
      <c r="AJ24" s="137"/>
      <c r="AK24" s="33"/>
      <c r="AM24" s="5">
        <f t="shared" si="5"/>
        <v>1</v>
      </c>
    </row>
    <row r="25" spans="1:39" ht="21" customHeight="1" x14ac:dyDescent="0.35">
      <c r="A25" s="5" t="s">
        <v>404</v>
      </c>
      <c r="B25" s="345">
        <v>45278</v>
      </c>
      <c r="C25" s="5">
        <v>1357</v>
      </c>
      <c r="D25" s="114" t="s">
        <v>484</v>
      </c>
      <c r="E25" s="325">
        <f t="shared" si="2"/>
        <v>2700</v>
      </c>
      <c r="F25" s="199">
        <f t="shared" si="2"/>
        <v>1900</v>
      </c>
      <c r="G25" s="1"/>
      <c r="H25" s="60">
        <f t="shared" si="3"/>
        <v>2700</v>
      </c>
      <c r="I25" s="60">
        <f t="shared" si="4"/>
        <v>1900</v>
      </c>
      <c r="J25" s="1"/>
      <c r="K25" s="60">
        <f t="shared" si="0"/>
        <v>2680.94</v>
      </c>
      <c r="L25" s="60">
        <f t="shared" si="1"/>
        <v>1876.6579999999999</v>
      </c>
      <c r="M25" s="33"/>
      <c r="N25" s="197">
        <v>1340.47</v>
      </c>
      <c r="O25" s="33"/>
      <c r="P25" s="197">
        <v>1340.47</v>
      </c>
      <c r="Q25" s="33"/>
      <c r="R25" s="147">
        <v>1340.47</v>
      </c>
      <c r="S25" s="33"/>
      <c r="T25" s="234">
        <v>698.82</v>
      </c>
      <c r="U25" s="33"/>
      <c r="V25" s="224">
        <v>422</v>
      </c>
      <c r="W25" s="33"/>
      <c r="X25" s="224">
        <v>422</v>
      </c>
      <c r="Y25" s="33"/>
      <c r="Z25" s="224">
        <v>422</v>
      </c>
      <c r="AA25" s="33"/>
      <c r="AB25" s="147">
        <v>387.2</v>
      </c>
      <c r="AC25" s="33"/>
      <c r="AD25" s="165">
        <v>387.2</v>
      </c>
      <c r="AE25" s="33"/>
      <c r="AF25" s="165">
        <v>387.2</v>
      </c>
      <c r="AG25" s="33"/>
      <c r="AH25" s="147"/>
      <c r="AI25" s="33"/>
      <c r="AJ25" s="137"/>
      <c r="AK25" s="33"/>
      <c r="AM25" s="5">
        <f t="shared" si="5"/>
        <v>1</v>
      </c>
    </row>
    <row r="26" spans="1:39" ht="21" customHeight="1" x14ac:dyDescent="0.35">
      <c r="A26" s="5" t="s">
        <v>200</v>
      </c>
      <c r="B26" s="345">
        <v>45330</v>
      </c>
      <c r="D26" s="114" t="s">
        <v>149</v>
      </c>
      <c r="E26" s="325">
        <f t="shared" si="2"/>
        <v>4000</v>
      </c>
      <c r="F26" s="199">
        <f t="shared" si="2"/>
        <v>2800</v>
      </c>
      <c r="G26" s="1"/>
      <c r="H26" s="60">
        <f t="shared" si="3"/>
        <v>4000</v>
      </c>
      <c r="I26" s="60">
        <f t="shared" si="4"/>
        <v>2800</v>
      </c>
      <c r="J26" s="1"/>
      <c r="K26" s="60">
        <f t="shared" si="0"/>
        <v>4000</v>
      </c>
      <c r="L26" s="60">
        <f t="shared" si="1"/>
        <v>2800</v>
      </c>
      <c r="M26" s="33"/>
      <c r="N26" s="278">
        <v>2000</v>
      </c>
      <c r="O26" s="33"/>
      <c r="P26" s="278">
        <v>1700</v>
      </c>
      <c r="Q26" s="33"/>
      <c r="R26" s="278">
        <v>1700</v>
      </c>
      <c r="S26" s="33"/>
      <c r="T26" s="260">
        <v>1700</v>
      </c>
      <c r="U26" s="259"/>
      <c r="V26" s="234">
        <v>1200</v>
      </c>
      <c r="W26" s="33">
        <v>41223</v>
      </c>
      <c r="X26" s="228">
        <v>900</v>
      </c>
      <c r="Y26" s="33"/>
      <c r="Z26" s="224">
        <v>900</v>
      </c>
      <c r="AA26" s="33"/>
      <c r="AB26" s="197">
        <v>900</v>
      </c>
      <c r="AC26" s="33"/>
      <c r="AD26" s="147">
        <v>750</v>
      </c>
      <c r="AE26" s="33"/>
      <c r="AF26" s="147">
        <v>750</v>
      </c>
      <c r="AG26" s="33"/>
      <c r="AH26" s="147">
        <v>750</v>
      </c>
      <c r="AI26" s="33"/>
      <c r="AJ26" s="137">
        <v>600</v>
      </c>
      <c r="AK26" s="33"/>
      <c r="AM26" s="5">
        <f t="shared" si="5"/>
        <v>1.1764705882352942</v>
      </c>
    </row>
    <row r="27" spans="1:39" ht="21" customHeight="1" x14ac:dyDescent="0.35">
      <c r="A27" s="5" t="s">
        <v>200</v>
      </c>
      <c r="B27" s="345">
        <v>45330</v>
      </c>
      <c r="D27" s="114" t="s">
        <v>162</v>
      </c>
      <c r="E27" s="325">
        <f t="shared" si="2"/>
        <v>3600</v>
      </c>
      <c r="F27" s="199">
        <f t="shared" si="2"/>
        <v>2550</v>
      </c>
      <c r="G27" s="1"/>
      <c r="H27" s="60">
        <f t="shared" si="3"/>
        <v>3600</v>
      </c>
      <c r="I27" s="60">
        <f t="shared" si="4"/>
        <v>2550</v>
      </c>
      <c r="J27" s="1"/>
      <c r="K27" s="60">
        <f t="shared" si="0"/>
        <v>3600</v>
      </c>
      <c r="L27" s="60">
        <f t="shared" si="1"/>
        <v>2520</v>
      </c>
      <c r="M27" s="33"/>
      <c r="N27" s="278">
        <v>1800</v>
      </c>
      <c r="O27" s="33"/>
      <c r="P27" s="278">
        <v>1600</v>
      </c>
      <c r="Q27" s="33"/>
      <c r="R27" s="278">
        <v>1600</v>
      </c>
      <c r="S27" s="33"/>
      <c r="T27" s="260">
        <v>1600</v>
      </c>
      <c r="U27" s="259"/>
      <c r="V27" s="234">
        <v>1000</v>
      </c>
      <c r="W27" s="33">
        <v>41223</v>
      </c>
      <c r="X27" s="228">
        <v>900</v>
      </c>
      <c r="Y27" s="33"/>
      <c r="Z27" s="224">
        <v>800</v>
      </c>
      <c r="AA27" s="33"/>
      <c r="AB27" s="197">
        <v>800</v>
      </c>
      <c r="AC27" s="33"/>
      <c r="AD27" s="147">
        <v>725</v>
      </c>
      <c r="AE27" s="33"/>
      <c r="AF27" s="147">
        <v>725</v>
      </c>
      <c r="AG27" s="33"/>
      <c r="AH27" s="147">
        <v>725</v>
      </c>
      <c r="AI27" s="33"/>
      <c r="AJ27" s="137">
        <v>580</v>
      </c>
      <c r="AK27" s="33"/>
      <c r="AM27" s="5">
        <f t="shared" si="5"/>
        <v>1.125</v>
      </c>
    </row>
    <row r="28" spans="1:39" ht="21" customHeight="1" x14ac:dyDescent="0.35">
      <c r="A28" s="5" t="s">
        <v>237</v>
      </c>
      <c r="B28" s="345">
        <v>45275</v>
      </c>
      <c r="C28" s="5">
        <v>2397</v>
      </c>
      <c r="D28" s="114" t="s">
        <v>207</v>
      </c>
      <c r="E28" s="325">
        <f t="shared" si="2"/>
        <v>32250</v>
      </c>
      <c r="F28" s="199">
        <f t="shared" si="2"/>
        <v>22600</v>
      </c>
      <c r="G28" s="1"/>
      <c r="H28" s="60">
        <f t="shared" si="3"/>
        <v>32250</v>
      </c>
      <c r="I28" s="60">
        <f t="shared" si="4"/>
        <v>22600</v>
      </c>
      <c r="J28" s="1"/>
      <c r="K28" s="60">
        <f t="shared" si="0"/>
        <v>32223.74</v>
      </c>
      <c r="L28" s="60">
        <f t="shared" si="1"/>
        <v>22556.617999999999</v>
      </c>
      <c r="M28" s="33"/>
      <c r="N28" s="347">
        <v>16111.87</v>
      </c>
      <c r="O28" s="33"/>
      <c r="P28" s="347">
        <v>16111.87</v>
      </c>
      <c r="Q28" s="33"/>
      <c r="R28" s="278">
        <v>16111.87</v>
      </c>
      <c r="S28" s="33"/>
      <c r="T28" s="261">
        <v>10741.24</v>
      </c>
      <c r="U28" s="33"/>
      <c r="V28" s="224">
        <v>7472.17</v>
      </c>
      <c r="W28" s="33"/>
      <c r="X28" s="224">
        <v>7472.17</v>
      </c>
      <c r="Y28" s="33"/>
      <c r="Z28" s="224">
        <v>7472.17</v>
      </c>
      <c r="AA28" s="33"/>
      <c r="AB28" s="147">
        <v>5650.0250000000005</v>
      </c>
      <c r="AC28" s="33"/>
      <c r="AD28" s="147">
        <v>5650.0250000000005</v>
      </c>
      <c r="AE28" s="33"/>
      <c r="AF28" s="147">
        <v>5650.0250000000005</v>
      </c>
      <c r="AG28" s="33"/>
      <c r="AH28" s="147">
        <v>5650.0250000000005</v>
      </c>
      <c r="AI28" s="33"/>
      <c r="AJ28" s="137">
        <v>4520.0200000000004</v>
      </c>
      <c r="AK28" s="33"/>
      <c r="AM28" s="5">
        <f t="shared" si="5"/>
        <v>1</v>
      </c>
    </row>
    <row r="29" spans="1:39" ht="21" customHeight="1" x14ac:dyDescent="0.35">
      <c r="A29" s="5" t="s">
        <v>237</v>
      </c>
      <c r="B29" s="345">
        <v>45275</v>
      </c>
      <c r="D29" s="114" t="s">
        <v>501</v>
      </c>
      <c r="E29" s="325">
        <f t="shared" si="2"/>
        <v>10750</v>
      </c>
      <c r="F29" s="199">
        <f t="shared" si="2"/>
        <v>7550</v>
      </c>
      <c r="G29" s="1"/>
      <c r="H29" s="60">
        <f t="shared" si="3"/>
        <v>10750</v>
      </c>
      <c r="I29" s="60">
        <f t="shared" si="4"/>
        <v>7550</v>
      </c>
      <c r="J29" s="1"/>
      <c r="K29" s="60">
        <f t="shared" si="0"/>
        <v>10720</v>
      </c>
      <c r="L29" s="60">
        <f t="shared" si="1"/>
        <v>7503.9999999999991</v>
      </c>
      <c r="M29" s="33"/>
      <c r="N29" s="347">
        <v>5360</v>
      </c>
      <c r="O29" s="33"/>
      <c r="P29" s="347">
        <v>5360</v>
      </c>
      <c r="Q29" s="33"/>
      <c r="R29" s="278">
        <v>5360</v>
      </c>
      <c r="S29" s="33"/>
      <c r="T29" s="261">
        <v>10741.24</v>
      </c>
      <c r="U29" s="33"/>
      <c r="V29" s="224">
        <v>7472.17</v>
      </c>
      <c r="W29" s="33"/>
      <c r="X29" s="224">
        <v>7472.17</v>
      </c>
      <c r="Y29" s="33"/>
      <c r="Z29" s="224">
        <v>7472.17</v>
      </c>
      <c r="AA29" s="33"/>
      <c r="AB29" s="147">
        <v>5650.0250000000005</v>
      </c>
      <c r="AC29" s="33"/>
      <c r="AD29" s="147">
        <v>5650.0250000000005</v>
      </c>
      <c r="AE29" s="33"/>
      <c r="AF29" s="147">
        <v>5650.0250000000005</v>
      </c>
      <c r="AG29" s="33"/>
      <c r="AH29" s="147">
        <v>5650.0250000000005</v>
      </c>
      <c r="AI29" s="33"/>
      <c r="AJ29" s="137">
        <v>4520.0200000000004</v>
      </c>
      <c r="AK29" s="33"/>
      <c r="AM29" s="5">
        <f t="shared" si="5"/>
        <v>1</v>
      </c>
    </row>
    <row r="30" spans="1:39" ht="21" customHeight="1" x14ac:dyDescent="0.35">
      <c r="A30" s="5" t="s">
        <v>241</v>
      </c>
      <c r="B30" s="345">
        <v>45274</v>
      </c>
      <c r="C30" s="5" t="s">
        <v>202</v>
      </c>
      <c r="D30" s="114" t="s">
        <v>326</v>
      </c>
      <c r="E30" s="325">
        <f t="shared" si="2"/>
        <v>3350</v>
      </c>
      <c r="F30" s="199">
        <f t="shared" si="2"/>
        <v>2350</v>
      </c>
      <c r="G30" s="1"/>
      <c r="H30" s="60">
        <f t="shared" si="3"/>
        <v>3350</v>
      </c>
      <c r="I30" s="60">
        <f t="shared" si="4"/>
        <v>2350</v>
      </c>
      <c r="J30" s="1"/>
      <c r="K30" s="60">
        <f t="shared" si="0"/>
        <v>3348</v>
      </c>
      <c r="L30" s="60">
        <f t="shared" si="1"/>
        <v>2343.6</v>
      </c>
      <c r="M30" s="33"/>
      <c r="N30" s="197">
        <v>1674</v>
      </c>
      <c r="O30" s="33"/>
      <c r="P30" s="197">
        <v>1674</v>
      </c>
      <c r="Q30" s="33"/>
      <c r="R30" s="147">
        <v>1674</v>
      </c>
      <c r="S30" s="33"/>
      <c r="T30" s="234">
        <v>987.5</v>
      </c>
      <c r="U30" s="33"/>
      <c r="V30" s="224">
        <v>650</v>
      </c>
      <c r="W30" s="33"/>
      <c r="X30" s="224">
        <v>650</v>
      </c>
      <c r="Y30" s="33"/>
      <c r="Z30" s="224">
        <v>650</v>
      </c>
      <c r="AA30" s="33"/>
      <c r="AB30" s="147">
        <v>612.5</v>
      </c>
      <c r="AC30" s="33"/>
      <c r="AD30" s="147">
        <v>612.5</v>
      </c>
      <c r="AE30" s="33"/>
      <c r="AF30" s="147">
        <v>612.5</v>
      </c>
      <c r="AG30" s="33"/>
      <c r="AH30" s="147">
        <v>612.5</v>
      </c>
      <c r="AI30" s="33"/>
      <c r="AJ30" s="137">
        <v>490</v>
      </c>
      <c r="AK30" s="33"/>
      <c r="AM30" s="5">
        <f t="shared" si="5"/>
        <v>1</v>
      </c>
    </row>
    <row r="31" spans="1:39" ht="21" customHeight="1" x14ac:dyDescent="0.35">
      <c r="A31" s="5" t="s">
        <v>241</v>
      </c>
      <c r="B31" s="345">
        <v>45274</v>
      </c>
      <c r="C31" s="5" t="s">
        <v>202</v>
      </c>
      <c r="D31" s="114" t="s">
        <v>521</v>
      </c>
      <c r="E31" s="325">
        <f t="shared" si="2"/>
        <v>3200</v>
      </c>
      <c r="F31" s="199">
        <f t="shared" si="2"/>
        <v>2250</v>
      </c>
      <c r="G31" s="1"/>
      <c r="H31" s="60">
        <f t="shared" si="3"/>
        <v>3200</v>
      </c>
      <c r="I31" s="60">
        <f t="shared" si="4"/>
        <v>2250</v>
      </c>
      <c r="J31" s="1"/>
      <c r="K31" s="60">
        <f t="shared" si="0"/>
        <v>3174.58</v>
      </c>
      <c r="L31" s="60">
        <f t="shared" si="1"/>
        <v>2222.2059999999997</v>
      </c>
      <c r="M31" s="33"/>
      <c r="N31" s="197">
        <v>1587.29</v>
      </c>
      <c r="O31" s="33"/>
      <c r="P31" s="197">
        <v>1587.29</v>
      </c>
      <c r="Q31" s="33"/>
      <c r="R31" s="147">
        <v>1674</v>
      </c>
      <c r="S31" s="33"/>
      <c r="T31" s="234">
        <v>987.5</v>
      </c>
      <c r="U31" s="33"/>
      <c r="V31" s="224">
        <v>650</v>
      </c>
      <c r="W31" s="33"/>
      <c r="X31" s="224">
        <v>650</v>
      </c>
      <c r="Y31" s="33"/>
      <c r="Z31" s="224">
        <v>650</v>
      </c>
      <c r="AA31" s="33"/>
      <c r="AB31" s="147">
        <v>612.5</v>
      </c>
      <c r="AC31" s="33"/>
      <c r="AD31" s="147">
        <v>612.5</v>
      </c>
      <c r="AE31" s="33"/>
      <c r="AF31" s="147">
        <v>612.5</v>
      </c>
      <c r="AG31" s="33"/>
      <c r="AH31" s="147">
        <v>612.5</v>
      </c>
      <c r="AI31" s="33"/>
      <c r="AJ31" s="137">
        <v>490</v>
      </c>
      <c r="AK31" s="33"/>
      <c r="AM31" s="5">
        <f t="shared" si="5"/>
        <v>0.94820191158900835</v>
      </c>
    </row>
    <row r="32" spans="1:39" ht="21" customHeight="1" x14ac:dyDescent="0.35">
      <c r="A32" s="5" t="s">
        <v>241</v>
      </c>
      <c r="B32" s="345">
        <v>45274</v>
      </c>
      <c r="C32" s="5">
        <v>4775</v>
      </c>
      <c r="D32" s="114" t="s">
        <v>485</v>
      </c>
      <c r="E32" s="325">
        <f t="shared" si="2"/>
        <v>5400</v>
      </c>
      <c r="F32" s="199">
        <f t="shared" si="2"/>
        <v>3750</v>
      </c>
      <c r="G32" s="1"/>
      <c r="H32" s="60">
        <f t="shared" si="3"/>
        <v>5400</v>
      </c>
      <c r="I32" s="60">
        <f t="shared" si="4"/>
        <v>3750</v>
      </c>
      <c r="J32" s="1"/>
      <c r="K32" s="60">
        <f t="shared" si="0"/>
        <v>5353.88</v>
      </c>
      <c r="L32" s="60">
        <f t="shared" si="1"/>
        <v>3747.7159999999999</v>
      </c>
      <c r="M32" s="33"/>
      <c r="N32" s="197">
        <v>2676.94</v>
      </c>
      <c r="O32" s="33"/>
      <c r="P32" s="197">
        <v>2676.94</v>
      </c>
      <c r="Q32" s="33"/>
      <c r="R32" s="147">
        <v>2676.94</v>
      </c>
      <c r="S32" s="33"/>
      <c r="T32" s="234">
        <v>1518.75</v>
      </c>
      <c r="U32" s="33"/>
      <c r="V32" s="224">
        <v>1083.7</v>
      </c>
      <c r="W32" s="33"/>
      <c r="X32" s="224">
        <v>1083.7</v>
      </c>
      <c r="Y32" s="33"/>
      <c r="Z32" s="224">
        <v>1083.7</v>
      </c>
      <c r="AA32" s="33"/>
      <c r="AB32" s="147">
        <v>903.1</v>
      </c>
      <c r="AC32" s="33"/>
      <c r="AD32" s="165">
        <v>903.1</v>
      </c>
      <c r="AE32" s="33"/>
      <c r="AF32" s="165">
        <v>903.1</v>
      </c>
      <c r="AG32" s="33"/>
      <c r="AH32" s="147"/>
      <c r="AI32" s="33"/>
      <c r="AJ32" s="137"/>
      <c r="AK32" s="33"/>
      <c r="AM32" s="5">
        <f t="shared" si="5"/>
        <v>1</v>
      </c>
    </row>
    <row r="33" spans="1:49" ht="21" customHeight="1" x14ac:dyDescent="0.35">
      <c r="A33" s="5" t="s">
        <v>241</v>
      </c>
      <c r="B33" s="345">
        <v>45274</v>
      </c>
      <c r="C33" s="5">
        <v>4775</v>
      </c>
      <c r="D33" s="114" t="s">
        <v>503</v>
      </c>
      <c r="E33" s="325">
        <f t="shared" si="2"/>
        <v>4100</v>
      </c>
      <c r="F33" s="199">
        <f t="shared" si="2"/>
        <v>2900</v>
      </c>
      <c r="G33" s="1"/>
      <c r="H33" s="60">
        <f t="shared" si="3"/>
        <v>4100</v>
      </c>
      <c r="I33" s="60">
        <f t="shared" si="4"/>
        <v>2900</v>
      </c>
      <c r="J33" s="1"/>
      <c r="K33" s="60">
        <f t="shared" si="0"/>
        <v>4095</v>
      </c>
      <c r="L33" s="60">
        <f t="shared" si="1"/>
        <v>2866.5</v>
      </c>
      <c r="M33" s="33"/>
      <c r="N33" s="197">
        <v>2047.5</v>
      </c>
      <c r="O33" s="33"/>
      <c r="P33" s="197">
        <v>2047.5</v>
      </c>
      <c r="Q33" s="33"/>
      <c r="R33" s="147">
        <v>2047.5</v>
      </c>
      <c r="S33" s="33"/>
      <c r="T33" s="234"/>
      <c r="U33" s="33"/>
      <c r="V33" s="224"/>
      <c r="W33" s="33"/>
      <c r="X33" s="224"/>
      <c r="Y33" s="33"/>
      <c r="Z33" s="224"/>
      <c r="AA33" s="33"/>
      <c r="AB33" s="147"/>
      <c r="AC33" s="33"/>
      <c r="AD33" s="165">
        <v>903.1</v>
      </c>
      <c r="AE33" s="33"/>
      <c r="AF33" s="165">
        <v>903.1</v>
      </c>
      <c r="AG33" s="33"/>
      <c r="AH33" s="147"/>
      <c r="AI33" s="33"/>
      <c r="AJ33" s="137"/>
      <c r="AK33" s="33"/>
      <c r="AM33" s="5">
        <f t="shared" si="5"/>
        <v>1</v>
      </c>
    </row>
    <row r="34" spans="1:49" ht="21" customHeight="1" x14ac:dyDescent="0.35">
      <c r="A34" s="5" t="s">
        <v>242</v>
      </c>
      <c r="B34" s="345">
        <v>45306</v>
      </c>
      <c r="C34" s="5">
        <v>3265</v>
      </c>
      <c r="D34" s="114" t="s">
        <v>205</v>
      </c>
      <c r="E34" s="325">
        <f t="shared" si="2"/>
        <v>3100</v>
      </c>
      <c r="F34" s="199">
        <f t="shared" si="2"/>
        <v>2150</v>
      </c>
      <c r="G34" s="1"/>
      <c r="H34" s="60">
        <f t="shared" si="3"/>
        <v>3100</v>
      </c>
      <c r="I34" s="60">
        <f t="shared" si="4"/>
        <v>2150</v>
      </c>
      <c r="J34" s="1"/>
      <c r="K34" s="60">
        <f t="shared" si="0"/>
        <v>3060</v>
      </c>
      <c r="L34" s="60">
        <f t="shared" si="1"/>
        <v>2142</v>
      </c>
      <c r="M34" s="33"/>
      <c r="N34" s="197">
        <v>1530</v>
      </c>
      <c r="O34" s="33"/>
      <c r="P34" s="197">
        <v>1530</v>
      </c>
      <c r="Q34" s="33"/>
      <c r="R34" s="147">
        <v>1455.51</v>
      </c>
      <c r="S34" s="33"/>
      <c r="T34" s="234">
        <v>975</v>
      </c>
      <c r="U34" s="33"/>
      <c r="V34" s="224">
        <v>785.45</v>
      </c>
      <c r="W34" s="33"/>
      <c r="X34" s="224">
        <v>785.45</v>
      </c>
      <c r="Y34" s="33"/>
      <c r="Z34" s="224">
        <v>785.45</v>
      </c>
      <c r="AA34" s="33"/>
      <c r="AB34" s="147">
        <v>525</v>
      </c>
      <c r="AC34" s="33"/>
      <c r="AD34" s="147">
        <v>525</v>
      </c>
      <c r="AE34" s="33"/>
      <c r="AF34" s="147">
        <v>525</v>
      </c>
      <c r="AG34" s="33"/>
      <c r="AH34" s="147">
        <v>525</v>
      </c>
      <c r="AI34" s="33"/>
      <c r="AJ34" s="137">
        <v>420</v>
      </c>
      <c r="AK34" s="33"/>
      <c r="AM34" s="5">
        <f t="shared" si="5"/>
        <v>1.0511779376301091</v>
      </c>
    </row>
    <row r="35" spans="1:49" ht="21" customHeight="1" x14ac:dyDescent="0.35">
      <c r="A35" s="5" t="s">
        <v>242</v>
      </c>
      <c r="B35" s="345">
        <v>45306</v>
      </c>
      <c r="C35" s="5">
        <v>3266</v>
      </c>
      <c r="D35" s="114" t="s">
        <v>204</v>
      </c>
      <c r="E35" s="325">
        <f t="shared" si="2"/>
        <v>4400</v>
      </c>
      <c r="F35" s="199">
        <f t="shared" si="2"/>
        <v>3100</v>
      </c>
      <c r="G35" s="1"/>
      <c r="H35" s="60">
        <f t="shared" si="3"/>
        <v>4400</v>
      </c>
      <c r="I35" s="60">
        <f t="shared" si="4"/>
        <v>3100</v>
      </c>
      <c r="J35" s="1"/>
      <c r="K35" s="60">
        <f t="shared" si="0"/>
        <v>4380</v>
      </c>
      <c r="L35" s="60">
        <f t="shared" si="1"/>
        <v>3066</v>
      </c>
      <c r="M35" s="33"/>
      <c r="N35" s="197">
        <v>2190</v>
      </c>
      <c r="O35" s="33"/>
      <c r="P35" s="197">
        <v>2190</v>
      </c>
      <c r="Q35" s="33"/>
      <c r="R35" s="147">
        <v>2085.73</v>
      </c>
      <c r="S35" s="33"/>
      <c r="T35" s="234">
        <v>1400</v>
      </c>
      <c r="U35" s="33"/>
      <c r="V35" s="224">
        <v>1121.25</v>
      </c>
      <c r="W35" s="33"/>
      <c r="X35" s="224">
        <v>1121.25</v>
      </c>
      <c r="Y35" s="33"/>
      <c r="Z35" s="224">
        <v>1121.25</v>
      </c>
      <c r="AA35" s="33"/>
      <c r="AB35" s="147">
        <v>750</v>
      </c>
      <c r="AC35" s="33"/>
      <c r="AD35" s="147">
        <v>750</v>
      </c>
      <c r="AE35" s="33"/>
      <c r="AF35" s="147">
        <v>750</v>
      </c>
      <c r="AG35" s="33"/>
      <c r="AH35" s="147">
        <v>750</v>
      </c>
      <c r="AI35" s="33"/>
      <c r="AJ35" s="137">
        <v>600</v>
      </c>
      <c r="AK35" s="33"/>
      <c r="AM35" s="5">
        <f t="shared" si="5"/>
        <v>1.0499920891006986</v>
      </c>
    </row>
    <row r="36" spans="1:49" ht="21" customHeight="1" x14ac:dyDescent="0.35">
      <c r="A36" s="5" t="s">
        <v>474</v>
      </c>
      <c r="B36" s="345">
        <v>45306</v>
      </c>
      <c r="D36" s="114" t="s">
        <v>363</v>
      </c>
      <c r="E36" s="325">
        <f t="shared" si="2"/>
        <v>12450</v>
      </c>
      <c r="F36" s="199">
        <f t="shared" si="2"/>
        <v>8700</v>
      </c>
      <c r="G36" s="348"/>
      <c r="H36" s="60">
        <f t="shared" si="3"/>
        <v>12450</v>
      </c>
      <c r="I36" s="60">
        <f t="shared" si="4"/>
        <v>8700</v>
      </c>
      <c r="J36" s="1"/>
      <c r="K36" s="60">
        <f t="shared" si="0"/>
        <v>12420</v>
      </c>
      <c r="L36" s="60">
        <f t="shared" si="1"/>
        <v>8694</v>
      </c>
      <c r="M36" s="33"/>
      <c r="N36" s="197">
        <v>6210</v>
      </c>
      <c r="O36" s="33"/>
      <c r="P36" s="197">
        <v>6210</v>
      </c>
      <c r="Q36" s="33"/>
      <c r="R36" s="147">
        <v>4750</v>
      </c>
      <c r="S36" s="33"/>
      <c r="T36" s="234">
        <v>2375</v>
      </c>
      <c r="U36" s="33"/>
      <c r="V36" s="224">
        <v>2375</v>
      </c>
      <c r="W36" s="33"/>
      <c r="X36" s="224">
        <v>2375</v>
      </c>
      <c r="Y36" s="33"/>
      <c r="Z36" s="224">
        <v>2100</v>
      </c>
      <c r="AA36" s="33"/>
      <c r="AB36" s="147">
        <v>750</v>
      </c>
      <c r="AC36" s="33"/>
      <c r="AD36" s="147">
        <v>750</v>
      </c>
      <c r="AE36" s="33"/>
      <c r="AF36" s="147">
        <v>750</v>
      </c>
      <c r="AG36" s="33"/>
      <c r="AH36" s="147">
        <v>750</v>
      </c>
      <c r="AI36" s="33"/>
      <c r="AJ36" s="137">
        <v>600</v>
      </c>
      <c r="AK36" s="33"/>
      <c r="AM36" s="5">
        <f t="shared" si="5"/>
        <v>1.3073684210526315</v>
      </c>
    </row>
    <row r="37" spans="1:49" ht="21" customHeight="1" x14ac:dyDescent="0.35">
      <c r="A37" s="5" t="s">
        <v>522</v>
      </c>
      <c r="D37" s="114" t="s">
        <v>346</v>
      </c>
      <c r="E37" s="325">
        <f t="shared" si="2"/>
        <v>3000</v>
      </c>
      <c r="F37" s="199">
        <f t="shared" si="2"/>
        <v>2100</v>
      </c>
      <c r="G37" s="1"/>
      <c r="H37" s="60">
        <f t="shared" si="3"/>
        <v>3000</v>
      </c>
      <c r="I37" s="60">
        <f t="shared" si="4"/>
        <v>2100</v>
      </c>
      <c r="J37" s="1"/>
      <c r="K37" s="60">
        <f t="shared" si="0"/>
        <v>3000</v>
      </c>
      <c r="L37" s="60">
        <f t="shared" si="1"/>
        <v>2100</v>
      </c>
      <c r="M37" s="33"/>
      <c r="N37" s="278">
        <v>1500</v>
      </c>
      <c r="O37" s="33"/>
      <c r="P37" s="278">
        <v>1500</v>
      </c>
      <c r="Q37" s="33"/>
      <c r="R37" s="278">
        <v>1500</v>
      </c>
      <c r="S37" s="33"/>
      <c r="T37" s="260">
        <v>1195.5999999999999</v>
      </c>
      <c r="U37" s="33"/>
      <c r="V37" s="147"/>
      <c r="W37" s="33"/>
      <c r="X37" s="147"/>
      <c r="Y37" s="33"/>
      <c r="Z37" s="147"/>
      <c r="AA37" s="33"/>
      <c r="AB37" s="147"/>
      <c r="AC37" s="33"/>
      <c r="AD37" s="189"/>
      <c r="AE37" s="33"/>
      <c r="AF37" s="147"/>
      <c r="AG37" s="33"/>
      <c r="AH37" s="147"/>
      <c r="AI37" s="33"/>
      <c r="AJ37" s="90"/>
      <c r="AK37" s="33"/>
      <c r="AM37" s="5">
        <f t="shared" si="5"/>
        <v>1</v>
      </c>
    </row>
    <row r="38" spans="1:49" ht="21" customHeight="1" x14ac:dyDescent="0.35">
      <c r="A38" s="5" t="s">
        <v>522</v>
      </c>
      <c r="D38" s="114" t="s">
        <v>347</v>
      </c>
      <c r="E38" s="325">
        <f t="shared" si="2"/>
        <v>3000</v>
      </c>
      <c r="F38" s="199">
        <f t="shared" si="2"/>
        <v>2100</v>
      </c>
      <c r="G38" s="1"/>
      <c r="H38" s="60">
        <f t="shared" si="3"/>
        <v>3000</v>
      </c>
      <c r="I38" s="60">
        <f t="shared" si="4"/>
        <v>2100</v>
      </c>
      <c r="J38" s="1"/>
      <c r="K38" s="60">
        <f t="shared" si="0"/>
        <v>2998.5647999999997</v>
      </c>
      <c r="L38" s="60">
        <f t="shared" si="1"/>
        <v>2098.9953599999994</v>
      </c>
      <c r="M38" s="33"/>
      <c r="N38" s="278">
        <f>T38*1.254</f>
        <v>1499.2823999999998</v>
      </c>
      <c r="O38" s="33"/>
      <c r="P38" s="278">
        <v>1499.2823999999998</v>
      </c>
      <c r="Q38" s="33"/>
      <c r="R38" s="278">
        <v>1499.2823999999998</v>
      </c>
      <c r="S38" s="33"/>
      <c r="T38" s="260">
        <v>1195.5999999999999</v>
      </c>
      <c r="U38" s="33"/>
      <c r="V38" s="147"/>
      <c r="W38" s="33"/>
      <c r="X38" s="147"/>
      <c r="Y38" s="33"/>
      <c r="Z38" s="147"/>
      <c r="AA38" s="33"/>
      <c r="AB38" s="147"/>
      <c r="AC38" s="33"/>
      <c r="AD38" s="189"/>
      <c r="AE38" s="33"/>
      <c r="AF38" s="147"/>
      <c r="AG38" s="33"/>
      <c r="AH38" s="147"/>
      <c r="AI38" s="33"/>
      <c r="AJ38" s="90"/>
      <c r="AK38" s="33"/>
      <c r="AM38" s="5">
        <f t="shared" si="5"/>
        <v>1</v>
      </c>
    </row>
    <row r="39" spans="1:49" ht="21" customHeight="1" x14ac:dyDescent="0.35">
      <c r="A39" s="5" t="s">
        <v>522</v>
      </c>
      <c r="D39" s="114" t="s">
        <v>348</v>
      </c>
      <c r="E39" s="325">
        <f t="shared" si="2"/>
        <v>3000</v>
      </c>
      <c r="F39" s="199">
        <f t="shared" si="2"/>
        <v>2100</v>
      </c>
      <c r="G39" s="1"/>
      <c r="H39" s="60">
        <f t="shared" si="3"/>
        <v>3000</v>
      </c>
      <c r="I39" s="60">
        <f t="shared" si="4"/>
        <v>2100</v>
      </c>
      <c r="J39" s="1"/>
      <c r="K39" s="60">
        <f t="shared" si="0"/>
        <v>2998.5647999999997</v>
      </c>
      <c r="L39" s="60">
        <f t="shared" si="1"/>
        <v>2098.9953599999994</v>
      </c>
      <c r="M39" s="33"/>
      <c r="N39" s="278">
        <f>T39*1.254</f>
        <v>1499.2823999999998</v>
      </c>
      <c r="O39" s="33"/>
      <c r="P39" s="278">
        <v>1499.2823999999998</v>
      </c>
      <c r="Q39" s="33"/>
      <c r="R39" s="278">
        <v>1499.2823999999998</v>
      </c>
      <c r="S39" s="33"/>
      <c r="T39" s="260">
        <v>1195.5999999999999</v>
      </c>
      <c r="U39" s="33"/>
      <c r="V39" s="147"/>
      <c r="W39" s="33"/>
      <c r="X39" s="147"/>
      <c r="Y39" s="33"/>
      <c r="Z39" s="147"/>
      <c r="AA39" s="33"/>
      <c r="AB39" s="147"/>
      <c r="AC39" s="33"/>
      <c r="AD39" s="189"/>
      <c r="AE39" s="33"/>
      <c r="AF39" s="147"/>
      <c r="AG39" s="33"/>
      <c r="AH39" s="147"/>
      <c r="AI39" s="33"/>
      <c r="AJ39" s="90"/>
      <c r="AK39" s="33"/>
      <c r="AM39" s="5">
        <f t="shared" si="5"/>
        <v>1</v>
      </c>
    </row>
    <row r="40" spans="1:49" ht="21" customHeight="1" x14ac:dyDescent="0.35">
      <c r="A40" s="5" t="s">
        <v>202</v>
      </c>
      <c r="C40" s="5" t="s">
        <v>202</v>
      </c>
      <c r="D40" s="114" t="s">
        <v>155</v>
      </c>
      <c r="E40" s="325">
        <f>H40</f>
        <v>3650</v>
      </c>
      <c r="F40" s="199">
        <f>I40</f>
        <v>2550</v>
      </c>
      <c r="G40" s="1"/>
      <c r="H40" s="60">
        <f t="shared" si="3"/>
        <v>3650</v>
      </c>
      <c r="I40" s="60">
        <f t="shared" si="4"/>
        <v>2550</v>
      </c>
      <c r="J40" s="1"/>
      <c r="K40" s="60">
        <f>N40*$K$3</f>
        <v>3630</v>
      </c>
      <c r="L40" s="60">
        <f>N40*$L$3</f>
        <v>2541</v>
      </c>
      <c r="M40" s="33"/>
      <c r="N40" s="224">
        <v>1815</v>
      </c>
      <c r="O40" s="33"/>
      <c r="P40" s="224">
        <v>1815</v>
      </c>
      <c r="Q40" s="33"/>
      <c r="R40" s="224">
        <v>1815</v>
      </c>
      <c r="S40" s="33"/>
      <c r="T40" s="224">
        <v>1815</v>
      </c>
      <c r="U40" s="33"/>
      <c r="V40" s="224">
        <v>1815</v>
      </c>
      <c r="W40" s="33"/>
      <c r="X40" s="224">
        <v>1815</v>
      </c>
      <c r="Y40" s="33"/>
      <c r="Z40" s="224">
        <v>1815</v>
      </c>
      <c r="AA40" s="33"/>
      <c r="AB40" s="147">
        <v>1650</v>
      </c>
      <c r="AC40" s="33"/>
      <c r="AD40" s="147">
        <v>1375</v>
      </c>
      <c r="AE40" s="33"/>
      <c r="AF40" s="147">
        <v>1375</v>
      </c>
      <c r="AG40" s="33"/>
      <c r="AH40" s="147">
        <v>1375</v>
      </c>
      <c r="AI40" s="33"/>
      <c r="AJ40" s="90">
        <v>1100</v>
      </c>
      <c r="AK40" s="33"/>
      <c r="AM40" s="5">
        <f>N40/R40</f>
        <v>1</v>
      </c>
    </row>
    <row r="41" spans="1:49" ht="21" customHeight="1" x14ac:dyDescent="0.35">
      <c r="G41" s="1"/>
      <c r="H41" s="40"/>
      <c r="I41" s="40"/>
      <c r="J41" s="1"/>
      <c r="K41" s="40"/>
      <c r="L41" s="40"/>
      <c r="M41" s="33"/>
      <c r="N41" s="142"/>
      <c r="O41" s="33"/>
      <c r="P41" s="142"/>
      <c r="Q41" s="33"/>
      <c r="R41" s="142"/>
      <c r="S41" s="33"/>
      <c r="T41" s="142"/>
      <c r="U41" s="33"/>
      <c r="V41" s="142"/>
      <c r="W41" s="33"/>
      <c r="X41" s="142"/>
      <c r="Y41" s="33"/>
      <c r="Z41" s="142"/>
      <c r="AA41" s="33"/>
      <c r="AB41" s="142"/>
      <c r="AC41" s="33"/>
      <c r="AD41" s="142"/>
      <c r="AE41" s="33"/>
      <c r="AF41" s="142"/>
      <c r="AG41" s="33"/>
      <c r="AH41" s="142"/>
      <c r="AI41" s="33"/>
      <c r="AJ41" s="34"/>
      <c r="AK41" s="33"/>
    </row>
    <row r="42" spans="1:49" customFormat="1" ht="21" customHeight="1" x14ac:dyDescent="0.35">
      <c r="A42" s="5"/>
      <c r="B42" s="345"/>
      <c r="C42" s="5"/>
      <c r="D42" s="5"/>
      <c r="E42" s="310"/>
      <c r="F42" s="23"/>
      <c r="G42" s="5"/>
      <c r="H42" s="40"/>
      <c r="I42" s="40"/>
      <c r="J42" s="5"/>
      <c r="K42" s="40"/>
      <c r="L42" s="40"/>
      <c r="N42" s="146"/>
      <c r="P42" s="146"/>
      <c r="R42" s="146"/>
      <c r="T42" s="146"/>
      <c r="V42" s="146"/>
      <c r="X42" s="146"/>
      <c r="Z42" s="146"/>
      <c r="AB42" s="146"/>
      <c r="AD42" s="146"/>
      <c r="AF42" s="146"/>
      <c r="AH42" s="146"/>
      <c r="AJ42" s="63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</row>
    <row r="43" spans="1:49" customFormat="1" ht="21" customHeight="1" x14ac:dyDescent="0.35">
      <c r="A43" s="5"/>
      <c r="B43" s="345"/>
      <c r="C43" s="5"/>
      <c r="D43" s="5"/>
      <c r="E43" s="310"/>
      <c r="F43" s="23"/>
      <c r="G43" s="5"/>
      <c r="H43" s="40"/>
      <c r="I43" s="40"/>
      <c r="J43" s="5"/>
      <c r="K43" s="40"/>
      <c r="L43" s="40"/>
      <c r="N43" s="146"/>
      <c r="P43" s="146"/>
      <c r="R43" s="146"/>
      <c r="T43" s="146"/>
      <c r="V43" s="146"/>
      <c r="X43" s="146"/>
      <c r="Z43" s="146"/>
      <c r="AB43" s="146"/>
      <c r="AD43" s="146"/>
      <c r="AF43" s="146"/>
      <c r="AH43" s="146"/>
      <c r="AJ43" s="63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</row>
    <row r="44" spans="1:49" customFormat="1" ht="21" customHeight="1" x14ac:dyDescent="0.35">
      <c r="A44" s="5"/>
      <c r="B44" s="345"/>
      <c r="C44" s="5"/>
      <c r="D44" s="5"/>
      <c r="E44" s="310"/>
      <c r="F44" s="23"/>
      <c r="G44" s="5"/>
      <c r="H44" s="40"/>
      <c r="I44" s="40"/>
      <c r="J44" s="5"/>
      <c r="K44" s="40"/>
      <c r="L44" s="40"/>
      <c r="N44" s="146"/>
      <c r="P44" s="146"/>
      <c r="R44" s="146"/>
      <c r="T44" s="146"/>
      <c r="V44" s="146"/>
      <c r="X44" s="146"/>
      <c r="Z44" s="146"/>
      <c r="AB44" s="146"/>
      <c r="AD44" s="146"/>
      <c r="AF44" s="146"/>
      <c r="AH44" s="146"/>
      <c r="AJ44" s="63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</row>
    <row r="45" spans="1:49" customFormat="1" ht="21" customHeight="1" x14ac:dyDescent="0.35">
      <c r="A45" s="5"/>
      <c r="B45" s="345"/>
      <c r="C45" s="5"/>
      <c r="D45" s="5"/>
      <c r="E45" s="310"/>
      <c r="F45" s="23"/>
      <c r="G45" s="5"/>
      <c r="H45" s="40"/>
      <c r="I45" s="40"/>
      <c r="J45" s="5"/>
      <c r="K45" s="40"/>
      <c r="L45" s="40"/>
      <c r="N45" s="146"/>
      <c r="P45" s="146"/>
      <c r="R45" s="146"/>
      <c r="T45" s="146"/>
      <c r="V45" s="146"/>
      <c r="X45" s="146"/>
      <c r="Z45" s="146"/>
      <c r="AB45" s="146"/>
      <c r="AD45" s="146"/>
      <c r="AF45" s="146"/>
      <c r="AH45" s="146"/>
      <c r="AJ45" s="63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</row>
    <row r="46" spans="1:49" customFormat="1" ht="21" customHeight="1" x14ac:dyDescent="0.35">
      <c r="A46" s="5"/>
      <c r="B46" s="345"/>
      <c r="C46" s="5"/>
      <c r="D46" s="5"/>
      <c r="E46" s="310"/>
      <c r="F46" s="23"/>
      <c r="G46" s="5"/>
      <c r="H46" s="40"/>
      <c r="I46" s="40"/>
      <c r="J46" s="5"/>
      <c r="K46" s="40"/>
      <c r="L46" s="40"/>
      <c r="N46" s="146"/>
      <c r="P46" s="146"/>
      <c r="R46" s="146"/>
      <c r="T46" s="146"/>
      <c r="V46" s="146"/>
      <c r="X46" s="146"/>
      <c r="Z46" s="146"/>
      <c r="AB46" s="146"/>
      <c r="AD46" s="146"/>
      <c r="AF46" s="146"/>
      <c r="AH46" s="146"/>
      <c r="AJ46" s="63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</row>
    <row r="47" spans="1:49" customFormat="1" ht="21" customHeight="1" x14ac:dyDescent="0.35">
      <c r="A47" s="5"/>
      <c r="B47" s="345"/>
      <c r="C47" s="5"/>
      <c r="D47" s="5"/>
      <c r="E47" s="310"/>
      <c r="F47" s="23"/>
      <c r="G47" s="5"/>
      <c r="H47" s="40"/>
      <c r="I47" s="40"/>
      <c r="J47" s="5"/>
      <c r="K47" s="40"/>
      <c r="L47" s="40"/>
      <c r="N47" s="146"/>
      <c r="P47" s="146"/>
      <c r="R47" s="146"/>
      <c r="T47" s="146"/>
      <c r="V47" s="146"/>
      <c r="X47" s="146"/>
      <c r="Z47" s="146"/>
      <c r="AB47" s="146"/>
      <c r="AD47" s="146"/>
      <c r="AF47" s="146"/>
      <c r="AH47" s="146"/>
      <c r="AJ47" s="63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</row>
    <row r="48" spans="1:49" customFormat="1" ht="21" customHeight="1" x14ac:dyDescent="0.35">
      <c r="A48" s="5"/>
      <c r="B48" s="345"/>
      <c r="C48" s="5"/>
      <c r="D48" s="5"/>
      <c r="E48" s="310"/>
      <c r="F48" s="23"/>
      <c r="G48" s="5"/>
      <c r="H48" s="40"/>
      <c r="I48" s="40"/>
      <c r="J48" s="5"/>
      <c r="K48" s="40"/>
      <c r="L48" s="40"/>
      <c r="N48" s="146"/>
      <c r="P48" s="146"/>
      <c r="R48" s="146"/>
      <c r="T48" s="146"/>
      <c r="V48" s="146"/>
      <c r="X48" s="146"/>
      <c r="Z48" s="146"/>
      <c r="AB48" s="146"/>
      <c r="AD48" s="146"/>
      <c r="AF48" s="146"/>
      <c r="AH48" s="146"/>
      <c r="AJ48" s="63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</row>
    <row r="49" spans="1:49" customFormat="1" ht="21" customHeight="1" x14ac:dyDescent="0.35">
      <c r="A49" s="5"/>
      <c r="B49" s="345"/>
      <c r="C49" s="5"/>
      <c r="D49" s="5"/>
      <c r="E49" s="310"/>
      <c r="F49" s="23"/>
      <c r="G49" s="5"/>
      <c r="H49" s="40"/>
      <c r="I49" s="40"/>
      <c r="J49" s="5"/>
      <c r="K49" s="40"/>
      <c r="L49" s="40"/>
      <c r="N49" s="146"/>
      <c r="P49" s="146"/>
      <c r="R49" s="146"/>
      <c r="T49" s="146"/>
      <c r="V49" s="146"/>
      <c r="X49" s="146"/>
      <c r="Z49" s="146"/>
      <c r="AB49" s="146"/>
      <c r="AD49" s="146"/>
      <c r="AF49" s="146"/>
      <c r="AH49" s="146"/>
      <c r="AJ49" s="63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</row>
    <row r="50" spans="1:49" customFormat="1" ht="21" customHeight="1" x14ac:dyDescent="0.35">
      <c r="A50" s="5"/>
      <c r="B50" s="345"/>
      <c r="C50" s="5"/>
      <c r="D50" s="5"/>
      <c r="E50" s="310"/>
      <c r="F50" s="23"/>
      <c r="G50" s="5"/>
      <c r="H50" s="40"/>
      <c r="I50" s="40"/>
      <c r="J50" s="5"/>
      <c r="K50" s="40"/>
      <c r="L50" s="40"/>
      <c r="N50" s="146"/>
      <c r="P50" s="146"/>
      <c r="R50" s="146"/>
      <c r="T50" s="146"/>
      <c r="V50" s="146"/>
      <c r="X50" s="146"/>
      <c r="Z50" s="146"/>
      <c r="AB50" s="146"/>
      <c r="AD50" s="146"/>
      <c r="AF50" s="146"/>
      <c r="AH50" s="146"/>
      <c r="AJ50" s="63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</row>
    <row r="51" spans="1:49" customFormat="1" ht="21" customHeight="1" x14ac:dyDescent="0.35">
      <c r="A51" s="5"/>
      <c r="B51" s="345"/>
      <c r="C51" s="5"/>
      <c r="D51" s="5"/>
      <c r="E51" s="310"/>
      <c r="F51" s="23"/>
      <c r="G51" s="5"/>
      <c r="H51" s="40"/>
      <c r="I51" s="40"/>
      <c r="J51" s="5"/>
      <c r="K51" s="40"/>
      <c r="L51" s="40"/>
      <c r="N51" s="146"/>
      <c r="P51" s="146"/>
      <c r="R51" s="146"/>
      <c r="T51" s="146"/>
      <c r="V51" s="146"/>
      <c r="X51" s="146"/>
      <c r="Z51" s="146"/>
      <c r="AB51" s="146"/>
      <c r="AD51" s="146"/>
      <c r="AF51" s="146"/>
      <c r="AH51" s="146"/>
      <c r="AJ51" s="63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</row>
    <row r="52" spans="1:49" customFormat="1" ht="21" customHeight="1" x14ac:dyDescent="0.35">
      <c r="A52" s="5"/>
      <c r="B52" s="345"/>
      <c r="C52" s="5"/>
      <c r="D52" s="5"/>
      <c r="E52" s="310"/>
      <c r="F52" s="23"/>
      <c r="G52" s="5"/>
      <c r="H52" s="40"/>
      <c r="I52" s="40"/>
      <c r="J52" s="5"/>
      <c r="K52" s="40"/>
      <c r="L52" s="40"/>
      <c r="N52" s="146"/>
      <c r="P52" s="146"/>
      <c r="R52" s="146"/>
      <c r="T52" s="146"/>
      <c r="V52" s="146"/>
      <c r="X52" s="146"/>
      <c r="Z52" s="146"/>
      <c r="AB52" s="146"/>
      <c r="AD52" s="146"/>
      <c r="AF52" s="146"/>
      <c r="AH52" s="146"/>
      <c r="AJ52" s="63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</row>
    <row r="53" spans="1:49" customFormat="1" ht="21" customHeight="1" x14ac:dyDescent="0.35">
      <c r="A53" s="5"/>
      <c r="B53" s="345"/>
      <c r="C53" s="5"/>
      <c r="D53" s="5"/>
      <c r="E53" s="310"/>
      <c r="F53" s="23"/>
      <c r="G53" s="5"/>
      <c r="H53" s="40"/>
      <c r="I53" s="40"/>
      <c r="J53" s="5"/>
      <c r="K53" s="40"/>
      <c r="L53" s="40"/>
      <c r="N53" s="146"/>
      <c r="P53" s="146"/>
      <c r="R53" s="146"/>
      <c r="T53" s="146"/>
      <c r="V53" s="146"/>
      <c r="X53" s="146"/>
      <c r="Z53" s="146"/>
      <c r="AB53" s="146"/>
      <c r="AD53" s="146"/>
      <c r="AF53" s="146"/>
      <c r="AH53" s="146"/>
      <c r="AJ53" s="63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</row>
    <row r="54" spans="1:49" customFormat="1" ht="21" customHeight="1" x14ac:dyDescent="0.35">
      <c r="A54" s="5"/>
      <c r="B54" s="345"/>
      <c r="C54" s="5"/>
      <c r="D54" s="5"/>
      <c r="E54" s="310"/>
      <c r="F54" s="23"/>
      <c r="G54" s="5"/>
      <c r="H54" s="40"/>
      <c r="I54" s="40"/>
      <c r="J54" s="5"/>
      <c r="K54" s="40"/>
      <c r="L54" s="40"/>
      <c r="N54" s="146"/>
      <c r="P54" s="146"/>
      <c r="R54" s="146"/>
      <c r="T54" s="146"/>
      <c r="V54" s="146"/>
      <c r="X54" s="146"/>
      <c r="Z54" s="146"/>
      <c r="AB54" s="146"/>
      <c r="AD54" s="146"/>
      <c r="AF54" s="146"/>
      <c r="AH54" s="146"/>
      <c r="AJ54" s="63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</row>
    <row r="55" spans="1:49" customFormat="1" ht="21" customHeight="1" x14ac:dyDescent="0.35">
      <c r="A55" s="5"/>
      <c r="B55" s="345"/>
      <c r="C55" s="5"/>
      <c r="D55" s="5"/>
      <c r="E55" s="310"/>
      <c r="F55" s="23"/>
      <c r="G55" s="5"/>
      <c r="H55" s="40"/>
      <c r="I55" s="40"/>
      <c r="J55" s="5"/>
      <c r="K55" s="40"/>
      <c r="L55" s="40"/>
      <c r="N55" s="146"/>
      <c r="P55" s="146"/>
      <c r="R55" s="146"/>
      <c r="T55" s="146"/>
      <c r="V55" s="146"/>
      <c r="X55" s="146"/>
      <c r="Z55" s="146"/>
      <c r="AB55" s="146"/>
      <c r="AD55" s="146"/>
      <c r="AF55" s="146"/>
      <c r="AH55" s="146"/>
      <c r="AJ55" s="63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</row>
    <row r="56" spans="1:49" customFormat="1" ht="21" customHeight="1" x14ac:dyDescent="0.35">
      <c r="A56" s="5"/>
      <c r="B56" s="345"/>
      <c r="C56" s="5"/>
      <c r="D56" s="5"/>
      <c r="E56" s="310"/>
      <c r="F56" s="23"/>
      <c r="G56" s="5"/>
      <c r="H56" s="40"/>
      <c r="I56" s="40"/>
      <c r="J56" s="5"/>
      <c r="K56" s="40"/>
      <c r="L56" s="40"/>
      <c r="N56" s="146"/>
      <c r="P56" s="146"/>
      <c r="R56" s="146"/>
      <c r="T56" s="146"/>
      <c r="V56" s="146"/>
      <c r="X56" s="146"/>
      <c r="Z56" s="146"/>
      <c r="AB56" s="146"/>
      <c r="AD56" s="146"/>
      <c r="AF56" s="146"/>
      <c r="AH56" s="146"/>
      <c r="AJ56" s="63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</row>
    <row r="57" spans="1:49" customFormat="1" ht="21" customHeight="1" x14ac:dyDescent="0.35">
      <c r="A57" s="5"/>
      <c r="B57" s="345"/>
      <c r="C57" s="5"/>
      <c r="D57" s="5"/>
      <c r="E57" s="310"/>
      <c r="F57" s="23"/>
      <c r="G57" s="5"/>
      <c r="H57" s="40"/>
      <c r="I57" s="40"/>
      <c r="J57" s="5"/>
      <c r="K57" s="40"/>
      <c r="L57" s="40"/>
      <c r="N57" s="146"/>
      <c r="P57" s="146"/>
      <c r="R57" s="146"/>
      <c r="T57" s="146"/>
      <c r="V57" s="146"/>
      <c r="X57" s="146"/>
      <c r="Z57" s="146"/>
      <c r="AB57" s="146"/>
      <c r="AD57" s="146"/>
      <c r="AF57" s="146"/>
      <c r="AH57" s="146"/>
      <c r="AJ57" s="63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</row>
    <row r="58" spans="1:49" customFormat="1" ht="21" customHeight="1" x14ac:dyDescent="0.35">
      <c r="A58" s="5"/>
      <c r="B58" s="345"/>
      <c r="C58" s="5"/>
      <c r="D58" s="5"/>
      <c r="E58" s="310"/>
      <c r="F58" s="23"/>
      <c r="G58" s="5"/>
      <c r="H58" s="40"/>
      <c r="I58" s="40"/>
      <c r="J58" s="5"/>
      <c r="K58" s="40"/>
      <c r="L58" s="40"/>
      <c r="N58" s="146"/>
      <c r="P58" s="146"/>
      <c r="R58" s="146"/>
      <c r="T58" s="146"/>
      <c r="V58" s="146"/>
      <c r="X58" s="146"/>
      <c r="Z58" s="146"/>
      <c r="AB58" s="146"/>
      <c r="AD58" s="146"/>
      <c r="AF58" s="146"/>
      <c r="AH58" s="146"/>
      <c r="AJ58" s="63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</row>
    <row r="59" spans="1:49" customFormat="1" ht="21" customHeight="1" x14ac:dyDescent="0.35">
      <c r="A59" s="5"/>
      <c r="B59" s="345"/>
      <c r="C59" s="5"/>
      <c r="D59" s="5"/>
      <c r="E59" s="310"/>
      <c r="F59" s="23"/>
      <c r="G59" s="5"/>
      <c r="H59" s="40"/>
      <c r="I59" s="40"/>
      <c r="J59" s="5"/>
      <c r="K59" s="40"/>
      <c r="L59" s="40"/>
      <c r="N59" s="146"/>
      <c r="P59" s="146"/>
      <c r="R59" s="146"/>
      <c r="T59" s="146"/>
      <c r="V59" s="146"/>
      <c r="X59" s="146"/>
      <c r="Z59" s="146"/>
      <c r="AB59" s="146"/>
      <c r="AD59" s="146"/>
      <c r="AF59" s="146"/>
      <c r="AH59" s="146"/>
      <c r="AJ59" s="63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</row>
    <row r="60" spans="1:49" customFormat="1" ht="21" customHeight="1" x14ac:dyDescent="0.35">
      <c r="A60" s="5"/>
      <c r="B60" s="345"/>
      <c r="C60" s="5"/>
      <c r="D60" s="5"/>
      <c r="E60" s="310"/>
      <c r="F60" s="23"/>
      <c r="G60" s="5"/>
      <c r="H60" s="40"/>
      <c r="I60" s="40"/>
      <c r="J60" s="5"/>
      <c r="K60" s="40"/>
      <c r="L60" s="40"/>
      <c r="N60" s="146"/>
      <c r="P60" s="146"/>
      <c r="R60" s="146"/>
      <c r="T60" s="146"/>
      <c r="V60" s="146"/>
      <c r="X60" s="146"/>
      <c r="Z60" s="146"/>
      <c r="AB60" s="146"/>
      <c r="AD60" s="146"/>
      <c r="AF60" s="146"/>
      <c r="AH60" s="146"/>
      <c r="AJ60" s="63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</row>
    <row r="61" spans="1:49" customFormat="1" ht="21" customHeight="1" x14ac:dyDescent="0.35">
      <c r="A61" s="5"/>
      <c r="B61" s="345"/>
      <c r="C61" s="5"/>
      <c r="D61" s="5"/>
      <c r="E61" s="310"/>
      <c r="F61" s="23"/>
      <c r="G61" s="5"/>
      <c r="H61" s="40"/>
      <c r="I61" s="40"/>
      <c r="J61" s="5"/>
      <c r="K61" s="40"/>
      <c r="L61" s="40"/>
      <c r="N61" s="146"/>
      <c r="P61" s="146"/>
      <c r="R61" s="146"/>
      <c r="T61" s="146"/>
      <c r="V61" s="146"/>
      <c r="X61" s="146"/>
      <c r="Z61" s="146"/>
      <c r="AB61" s="146"/>
      <c r="AD61" s="146"/>
      <c r="AF61" s="146"/>
      <c r="AH61" s="146"/>
      <c r="AJ61" s="63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</row>
    <row r="62" spans="1:49" customFormat="1" ht="21" customHeight="1" x14ac:dyDescent="0.35">
      <c r="A62" s="5"/>
      <c r="B62" s="345"/>
      <c r="C62" s="5"/>
      <c r="D62" s="5"/>
      <c r="E62" s="310"/>
      <c r="F62" s="23"/>
      <c r="G62" s="5"/>
      <c r="H62" s="40"/>
      <c r="I62" s="40"/>
      <c r="J62" s="5"/>
      <c r="K62" s="40"/>
      <c r="L62" s="40"/>
      <c r="N62" s="146"/>
      <c r="P62" s="146"/>
      <c r="R62" s="146"/>
      <c r="T62" s="146"/>
      <c r="V62" s="146"/>
      <c r="X62" s="146"/>
      <c r="Z62" s="146"/>
      <c r="AB62" s="146"/>
      <c r="AD62" s="146"/>
      <c r="AF62" s="146"/>
      <c r="AH62" s="146"/>
      <c r="AJ62" s="63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</row>
    <row r="63" spans="1:49" customFormat="1" ht="21" customHeight="1" x14ac:dyDescent="0.35">
      <c r="A63" s="5"/>
      <c r="B63" s="345"/>
      <c r="C63" s="5"/>
      <c r="D63" s="5"/>
      <c r="E63" s="310"/>
      <c r="F63" s="23"/>
      <c r="G63" s="5"/>
      <c r="H63" s="40"/>
      <c r="I63" s="40"/>
      <c r="J63" s="5"/>
      <c r="K63" s="40"/>
      <c r="L63" s="40"/>
      <c r="N63" s="146"/>
      <c r="P63" s="146"/>
      <c r="R63" s="146"/>
      <c r="T63" s="146"/>
      <c r="V63" s="146"/>
      <c r="X63" s="146"/>
      <c r="Z63" s="146"/>
      <c r="AB63" s="146"/>
      <c r="AD63" s="146"/>
      <c r="AF63" s="146"/>
      <c r="AH63" s="146"/>
      <c r="AJ63" s="63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</row>
    <row r="64" spans="1:49" customFormat="1" ht="21" customHeight="1" x14ac:dyDescent="0.35">
      <c r="A64" s="5"/>
      <c r="B64" s="345"/>
      <c r="C64" s="5"/>
      <c r="D64" s="5"/>
      <c r="E64" s="310"/>
      <c r="F64" s="23"/>
      <c r="G64" s="5"/>
      <c r="H64" s="40"/>
      <c r="I64" s="40"/>
      <c r="J64" s="5"/>
      <c r="K64" s="40"/>
      <c r="L64" s="40"/>
      <c r="N64" s="146"/>
      <c r="P64" s="146"/>
      <c r="R64" s="146"/>
      <c r="T64" s="146"/>
      <c r="V64" s="146"/>
      <c r="X64" s="146"/>
      <c r="Z64" s="146"/>
      <c r="AB64" s="146"/>
      <c r="AD64" s="146"/>
      <c r="AF64" s="146"/>
      <c r="AH64" s="146"/>
      <c r="AJ64" s="63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</row>
    <row r="65" spans="1:49" customFormat="1" ht="21" customHeight="1" x14ac:dyDescent="0.35">
      <c r="A65" s="5"/>
      <c r="B65" s="345"/>
      <c r="C65" s="5"/>
      <c r="D65" s="5"/>
      <c r="E65" s="310"/>
      <c r="F65" s="23"/>
      <c r="G65" s="5"/>
      <c r="H65" s="40"/>
      <c r="I65" s="40"/>
      <c r="J65" s="5"/>
      <c r="K65" s="40"/>
      <c r="L65" s="40"/>
      <c r="N65" s="146"/>
      <c r="P65" s="146"/>
      <c r="R65" s="146"/>
      <c r="T65" s="146"/>
      <c r="V65" s="146"/>
      <c r="X65" s="146"/>
      <c r="Z65" s="146"/>
      <c r="AB65" s="146"/>
      <c r="AD65" s="146"/>
      <c r="AF65" s="146"/>
      <c r="AH65" s="146"/>
      <c r="AJ65" s="63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</row>
    <row r="66" spans="1:49" customFormat="1" ht="21" customHeight="1" x14ac:dyDescent="0.35">
      <c r="A66" s="5"/>
      <c r="B66" s="345"/>
      <c r="C66" s="5"/>
      <c r="D66" s="5"/>
      <c r="E66" s="310"/>
      <c r="F66" s="23"/>
      <c r="G66" s="5"/>
      <c r="H66" s="40"/>
      <c r="I66" s="40"/>
      <c r="J66" s="5"/>
      <c r="K66" s="40"/>
      <c r="L66" s="40"/>
      <c r="N66" s="146"/>
      <c r="P66" s="146"/>
      <c r="R66" s="146"/>
      <c r="T66" s="146"/>
      <c r="V66" s="146"/>
      <c r="X66" s="146"/>
      <c r="Z66" s="146"/>
      <c r="AB66" s="146"/>
      <c r="AD66" s="146"/>
      <c r="AF66" s="146"/>
      <c r="AH66" s="146"/>
      <c r="AJ66" s="63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</row>
    <row r="67" spans="1:49" customFormat="1" ht="21" customHeight="1" x14ac:dyDescent="0.35">
      <c r="A67" s="5"/>
      <c r="B67" s="345"/>
      <c r="C67" s="5"/>
      <c r="D67" s="5"/>
      <c r="E67" s="310"/>
      <c r="F67" s="23"/>
      <c r="G67" s="5"/>
      <c r="H67" s="40"/>
      <c r="I67" s="40"/>
      <c r="J67" s="5"/>
      <c r="K67" s="40"/>
      <c r="L67" s="40"/>
      <c r="N67" s="146"/>
      <c r="P67" s="146"/>
      <c r="R67" s="146"/>
      <c r="T67" s="146"/>
      <c r="V67" s="146"/>
      <c r="X67" s="146"/>
      <c r="Z67" s="146"/>
      <c r="AB67" s="146"/>
      <c r="AD67" s="146"/>
      <c r="AF67" s="146"/>
      <c r="AH67" s="146"/>
      <c r="AJ67" s="63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</row>
    <row r="68" spans="1:49" customFormat="1" ht="21" customHeight="1" x14ac:dyDescent="0.35">
      <c r="A68" s="5"/>
      <c r="B68" s="345"/>
      <c r="C68" s="5"/>
      <c r="D68" s="5"/>
      <c r="E68" s="310"/>
      <c r="F68" s="23"/>
      <c r="G68" s="5"/>
      <c r="H68" s="40"/>
      <c r="I68" s="40"/>
      <c r="J68" s="5"/>
      <c r="K68" s="40"/>
      <c r="L68" s="40"/>
      <c r="N68" s="146"/>
      <c r="P68" s="146"/>
      <c r="R68" s="146"/>
      <c r="T68" s="146"/>
      <c r="V68" s="146"/>
      <c r="X68" s="146"/>
      <c r="Z68" s="146"/>
      <c r="AB68" s="146"/>
      <c r="AD68" s="146"/>
      <c r="AF68" s="146"/>
      <c r="AH68" s="146"/>
      <c r="AJ68" s="63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</row>
    <row r="69" spans="1:49" customFormat="1" ht="21" customHeight="1" x14ac:dyDescent="0.35">
      <c r="A69" s="5"/>
      <c r="B69" s="345"/>
      <c r="C69" s="5"/>
      <c r="D69" s="5"/>
      <c r="E69" s="310"/>
      <c r="F69" s="23"/>
      <c r="G69" s="5"/>
      <c r="H69" s="40"/>
      <c r="I69" s="40"/>
      <c r="J69" s="5"/>
      <c r="K69" s="40"/>
      <c r="L69" s="40"/>
      <c r="N69" s="146"/>
      <c r="P69" s="146"/>
      <c r="R69" s="146"/>
      <c r="T69" s="146"/>
      <c r="V69" s="146"/>
      <c r="X69" s="146"/>
      <c r="Z69" s="146"/>
      <c r="AB69" s="146"/>
      <c r="AD69" s="146"/>
      <c r="AF69" s="146"/>
      <c r="AH69" s="146"/>
      <c r="AJ69" s="63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</row>
    <row r="70" spans="1:49" customFormat="1" ht="21" customHeight="1" x14ac:dyDescent="0.35">
      <c r="A70" s="5"/>
      <c r="B70" s="345"/>
      <c r="C70" s="5"/>
      <c r="D70" s="5"/>
      <c r="E70" s="310"/>
      <c r="F70" s="23"/>
      <c r="G70" s="5"/>
      <c r="H70" s="40"/>
      <c r="I70" s="40"/>
      <c r="J70" s="5"/>
      <c r="K70" s="40"/>
      <c r="L70" s="40"/>
      <c r="N70" s="146"/>
      <c r="P70" s="146"/>
      <c r="R70" s="146"/>
      <c r="T70" s="146"/>
      <c r="V70" s="146"/>
      <c r="X70" s="146"/>
      <c r="Z70" s="146"/>
      <c r="AB70" s="146"/>
      <c r="AD70" s="146"/>
      <c r="AF70" s="146"/>
      <c r="AH70" s="146"/>
      <c r="AJ70" s="63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</row>
    <row r="71" spans="1:49" customFormat="1" ht="21" customHeight="1" x14ac:dyDescent="0.35">
      <c r="A71" s="5"/>
      <c r="B71" s="345"/>
      <c r="C71" s="5"/>
      <c r="D71" s="5"/>
      <c r="E71" s="310"/>
      <c r="F71" s="23"/>
      <c r="G71" s="5"/>
      <c r="H71" s="40"/>
      <c r="I71" s="40"/>
      <c r="J71" s="5"/>
      <c r="K71" s="40"/>
      <c r="L71" s="40"/>
      <c r="N71" s="146"/>
      <c r="P71" s="146"/>
      <c r="R71" s="146"/>
      <c r="T71" s="146"/>
      <c r="V71" s="146"/>
      <c r="X71" s="146"/>
      <c r="Z71" s="146"/>
      <c r="AB71" s="146"/>
      <c r="AD71" s="146"/>
      <c r="AF71" s="146"/>
      <c r="AH71" s="146"/>
      <c r="AJ71" s="63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</row>
    <row r="72" spans="1:49" customFormat="1" ht="21" customHeight="1" x14ac:dyDescent="0.35">
      <c r="A72" s="5"/>
      <c r="B72" s="345"/>
      <c r="C72" s="5"/>
      <c r="D72" s="5"/>
      <c r="E72" s="310"/>
      <c r="F72" s="23"/>
      <c r="G72" s="5"/>
      <c r="H72" s="40"/>
      <c r="I72" s="40"/>
      <c r="J72" s="5"/>
      <c r="K72" s="40"/>
      <c r="L72" s="40"/>
      <c r="N72" s="146"/>
      <c r="P72" s="146"/>
      <c r="R72" s="146"/>
      <c r="T72" s="146"/>
      <c r="V72" s="146"/>
      <c r="X72" s="146"/>
      <c r="Z72" s="146"/>
      <c r="AB72" s="146"/>
      <c r="AD72" s="146"/>
      <c r="AF72" s="146"/>
      <c r="AH72" s="146"/>
      <c r="AJ72" s="63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</row>
    <row r="73" spans="1:49" customFormat="1" ht="21" customHeight="1" x14ac:dyDescent="0.35">
      <c r="A73" s="5"/>
      <c r="B73" s="345"/>
      <c r="C73" s="5"/>
      <c r="D73" s="5"/>
      <c r="E73" s="310"/>
      <c r="F73" s="23"/>
      <c r="G73" s="5"/>
      <c r="H73" s="40"/>
      <c r="I73" s="40"/>
      <c r="J73" s="5"/>
      <c r="K73" s="40"/>
      <c r="L73" s="40"/>
      <c r="N73" s="146"/>
      <c r="P73" s="146"/>
      <c r="R73" s="146"/>
      <c r="T73" s="146"/>
      <c r="V73" s="146"/>
      <c r="X73" s="146"/>
      <c r="Z73" s="146"/>
      <c r="AB73" s="146"/>
      <c r="AD73" s="146"/>
      <c r="AF73" s="146"/>
      <c r="AH73" s="146"/>
      <c r="AJ73" s="63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</row>
    <row r="74" spans="1:49" customFormat="1" ht="21" customHeight="1" x14ac:dyDescent="0.35">
      <c r="A74" s="5"/>
      <c r="B74" s="345"/>
      <c r="C74" s="5"/>
      <c r="D74" s="5"/>
      <c r="E74" s="310"/>
      <c r="F74" s="23"/>
      <c r="G74" s="5"/>
      <c r="H74" s="40"/>
      <c r="I74" s="40"/>
      <c r="J74" s="5"/>
      <c r="K74" s="40"/>
      <c r="L74" s="40"/>
      <c r="N74" s="146"/>
      <c r="P74" s="146"/>
      <c r="R74" s="146"/>
      <c r="T74" s="146"/>
      <c r="V74" s="146"/>
      <c r="X74" s="146"/>
      <c r="Z74" s="146"/>
      <c r="AB74" s="146"/>
      <c r="AD74" s="146"/>
      <c r="AF74" s="146"/>
      <c r="AH74" s="146"/>
      <c r="AJ74" s="63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</row>
    <row r="75" spans="1:49" customFormat="1" ht="21" customHeight="1" x14ac:dyDescent="0.35">
      <c r="A75" s="5"/>
      <c r="B75" s="345"/>
      <c r="C75" s="5"/>
      <c r="D75" s="5"/>
      <c r="E75" s="310"/>
      <c r="F75" s="23"/>
      <c r="G75" s="5"/>
      <c r="H75" s="40"/>
      <c r="I75" s="40"/>
      <c r="J75" s="5"/>
      <c r="K75" s="40"/>
      <c r="L75" s="40"/>
      <c r="N75" s="146"/>
      <c r="P75" s="146"/>
      <c r="R75" s="146"/>
      <c r="T75" s="146"/>
      <c r="V75" s="146"/>
      <c r="X75" s="146"/>
      <c r="Z75" s="146"/>
      <c r="AB75" s="146"/>
      <c r="AD75" s="146"/>
      <c r="AF75" s="146"/>
      <c r="AH75" s="146"/>
      <c r="AJ75" s="63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</row>
    <row r="76" spans="1:49" customFormat="1" ht="21" customHeight="1" x14ac:dyDescent="0.35">
      <c r="A76" s="5"/>
      <c r="B76" s="345"/>
      <c r="C76" s="5"/>
      <c r="D76" s="5"/>
      <c r="E76" s="310"/>
      <c r="F76" s="23"/>
      <c r="G76" s="5"/>
      <c r="H76" s="40"/>
      <c r="I76" s="40"/>
      <c r="J76" s="5"/>
      <c r="K76" s="40"/>
      <c r="L76" s="40"/>
      <c r="N76" s="146"/>
      <c r="P76" s="146"/>
      <c r="R76" s="146"/>
      <c r="T76" s="146"/>
      <c r="V76" s="146"/>
      <c r="X76" s="146"/>
      <c r="Z76" s="146"/>
      <c r="AB76" s="146"/>
      <c r="AD76" s="146"/>
      <c r="AF76" s="146"/>
      <c r="AH76" s="146"/>
      <c r="AJ76" s="63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</row>
    <row r="77" spans="1:49" customFormat="1" ht="21" customHeight="1" x14ac:dyDescent="0.35">
      <c r="A77" s="5"/>
      <c r="B77" s="345"/>
      <c r="C77" s="5"/>
      <c r="D77" s="5"/>
      <c r="E77" s="310"/>
      <c r="F77" s="23"/>
      <c r="G77" s="5"/>
      <c r="H77" s="40"/>
      <c r="I77" s="40"/>
      <c r="J77" s="5"/>
      <c r="K77" s="40"/>
      <c r="L77" s="40"/>
      <c r="N77" s="146"/>
      <c r="P77" s="146"/>
      <c r="R77" s="146"/>
      <c r="T77" s="146"/>
      <c r="V77" s="146"/>
      <c r="X77" s="146"/>
      <c r="Z77" s="146"/>
      <c r="AB77" s="146"/>
      <c r="AD77" s="146"/>
      <c r="AF77" s="146"/>
      <c r="AH77" s="146"/>
      <c r="AJ77" s="63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</row>
    <row r="78" spans="1:49" customFormat="1" ht="21" customHeight="1" x14ac:dyDescent="0.35">
      <c r="A78" s="5"/>
      <c r="B78" s="345"/>
      <c r="C78" s="5"/>
      <c r="D78" s="5"/>
      <c r="E78" s="310"/>
      <c r="F78" s="23"/>
      <c r="G78" s="5"/>
      <c r="H78" s="40"/>
      <c r="I78" s="40"/>
      <c r="J78" s="5"/>
      <c r="K78" s="40"/>
      <c r="L78" s="40"/>
      <c r="N78" s="146"/>
      <c r="P78" s="146"/>
      <c r="R78" s="146"/>
      <c r="T78" s="146"/>
      <c r="V78" s="146"/>
      <c r="X78" s="146"/>
      <c r="Z78" s="146"/>
      <c r="AB78" s="146"/>
      <c r="AD78" s="146"/>
      <c r="AF78" s="146"/>
      <c r="AH78" s="146"/>
      <c r="AJ78" s="63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</row>
    <row r="79" spans="1:49" customFormat="1" ht="21" customHeight="1" x14ac:dyDescent="0.35">
      <c r="A79" s="5"/>
      <c r="B79" s="345"/>
      <c r="C79" s="5"/>
      <c r="D79" s="5"/>
      <c r="E79" s="310"/>
      <c r="F79" s="23"/>
      <c r="G79" s="5"/>
      <c r="H79" s="40"/>
      <c r="I79" s="40"/>
      <c r="J79" s="5"/>
      <c r="K79" s="40"/>
      <c r="L79" s="40"/>
      <c r="N79" s="146"/>
      <c r="P79" s="146"/>
      <c r="R79" s="146"/>
      <c r="T79" s="146"/>
      <c r="V79" s="146"/>
      <c r="X79" s="146"/>
      <c r="Z79" s="146"/>
      <c r="AB79" s="146"/>
      <c r="AD79" s="146"/>
      <c r="AF79" s="146"/>
      <c r="AH79" s="146"/>
      <c r="AJ79" s="63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</row>
    <row r="80" spans="1:49" customFormat="1" ht="21" customHeight="1" x14ac:dyDescent="0.35">
      <c r="A80" s="5"/>
      <c r="B80" s="345"/>
      <c r="C80" s="5"/>
      <c r="D80" s="5"/>
      <c r="E80" s="310"/>
      <c r="F80" s="23"/>
      <c r="G80" s="5"/>
      <c r="H80" s="40"/>
      <c r="I80" s="40"/>
      <c r="J80" s="5"/>
      <c r="K80" s="40"/>
      <c r="L80" s="40"/>
      <c r="N80" s="146"/>
      <c r="P80" s="146"/>
      <c r="R80" s="146"/>
      <c r="T80" s="146"/>
      <c r="V80" s="146"/>
      <c r="X80" s="146"/>
      <c r="Z80" s="146"/>
      <c r="AB80" s="146"/>
      <c r="AD80" s="146"/>
      <c r="AF80" s="146"/>
      <c r="AH80" s="146"/>
      <c r="AJ80" s="63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</row>
    <row r="81" spans="1:49" customFormat="1" ht="21" customHeight="1" x14ac:dyDescent="0.35">
      <c r="A81" s="5"/>
      <c r="B81" s="345"/>
      <c r="C81" s="5"/>
      <c r="D81" s="5"/>
      <c r="E81" s="310"/>
      <c r="F81" s="23"/>
      <c r="G81" s="5"/>
      <c r="H81" s="40"/>
      <c r="I81" s="40"/>
      <c r="J81" s="5"/>
      <c r="K81" s="40"/>
      <c r="L81" s="40"/>
      <c r="N81" s="146"/>
      <c r="P81" s="146"/>
      <c r="R81" s="146"/>
      <c r="T81" s="146"/>
      <c r="V81" s="146"/>
      <c r="X81" s="146"/>
      <c r="Z81" s="146"/>
      <c r="AB81" s="146"/>
      <c r="AD81" s="146"/>
      <c r="AF81" s="146"/>
      <c r="AH81" s="146"/>
      <c r="AJ81" s="63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</row>
    <row r="82" spans="1:49" customFormat="1" ht="21" customHeight="1" x14ac:dyDescent="0.35">
      <c r="A82" s="5"/>
      <c r="B82" s="345"/>
      <c r="C82" s="5"/>
      <c r="D82" s="5"/>
      <c r="E82" s="310"/>
      <c r="F82" s="23"/>
      <c r="G82" s="5"/>
      <c r="H82" s="40"/>
      <c r="I82" s="40"/>
      <c r="J82" s="5"/>
      <c r="K82" s="40"/>
      <c r="L82" s="40"/>
      <c r="N82" s="146"/>
      <c r="P82" s="146"/>
      <c r="R82" s="146"/>
      <c r="T82" s="146"/>
      <c r="V82" s="146"/>
      <c r="X82" s="146"/>
      <c r="Z82" s="146"/>
      <c r="AB82" s="146"/>
      <c r="AD82" s="146"/>
      <c r="AF82" s="146"/>
      <c r="AH82" s="146"/>
      <c r="AJ82" s="63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</row>
    <row r="83" spans="1:49" customFormat="1" ht="21" customHeight="1" x14ac:dyDescent="0.35">
      <c r="A83" s="5"/>
      <c r="B83" s="345"/>
      <c r="C83" s="5"/>
      <c r="D83" s="5"/>
      <c r="E83" s="310"/>
      <c r="F83" s="23"/>
      <c r="G83" s="5"/>
      <c r="H83" s="40"/>
      <c r="I83" s="40"/>
      <c r="J83" s="5"/>
      <c r="K83" s="40"/>
      <c r="L83" s="40"/>
      <c r="N83" s="146"/>
      <c r="P83" s="146"/>
      <c r="R83" s="146"/>
      <c r="T83" s="146"/>
      <c r="V83" s="146"/>
      <c r="X83" s="146"/>
      <c r="Z83" s="146"/>
      <c r="AB83" s="146"/>
      <c r="AD83" s="146"/>
      <c r="AF83" s="146"/>
      <c r="AH83" s="146"/>
      <c r="AJ83" s="63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</row>
    <row r="84" spans="1:49" customFormat="1" ht="21" customHeight="1" x14ac:dyDescent="0.35">
      <c r="A84" s="5"/>
      <c r="B84" s="345"/>
      <c r="C84" s="5"/>
      <c r="D84" s="5"/>
      <c r="E84" s="310"/>
      <c r="F84" s="23"/>
      <c r="G84" s="5"/>
      <c r="H84" s="40"/>
      <c r="I84" s="40"/>
      <c r="J84" s="5"/>
      <c r="K84" s="40"/>
      <c r="L84" s="40"/>
      <c r="N84" s="146"/>
      <c r="P84" s="146"/>
      <c r="R84" s="146"/>
      <c r="T84" s="146"/>
      <c r="V84" s="146"/>
      <c r="X84" s="146"/>
      <c r="Z84" s="146"/>
      <c r="AB84" s="146"/>
      <c r="AD84" s="146"/>
      <c r="AF84" s="146"/>
      <c r="AH84" s="146"/>
      <c r="AJ84" s="63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</row>
    <row r="85" spans="1:49" customFormat="1" ht="21" customHeight="1" x14ac:dyDescent="0.35">
      <c r="A85" s="5"/>
      <c r="B85" s="345"/>
      <c r="C85" s="5"/>
      <c r="D85" s="5"/>
      <c r="E85" s="310"/>
      <c r="F85" s="23"/>
      <c r="G85" s="5"/>
      <c r="H85" s="40"/>
      <c r="I85" s="40"/>
      <c r="J85" s="5"/>
      <c r="K85" s="40"/>
      <c r="L85" s="40"/>
      <c r="N85" s="146"/>
      <c r="P85" s="146"/>
      <c r="R85" s="146"/>
      <c r="T85" s="146"/>
      <c r="V85" s="146"/>
      <c r="X85" s="146"/>
      <c r="Z85" s="146"/>
      <c r="AB85" s="146"/>
      <c r="AD85" s="146"/>
      <c r="AF85" s="146"/>
      <c r="AH85" s="146"/>
      <c r="AJ85" s="63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</row>
    <row r="86" spans="1:49" customFormat="1" ht="21" customHeight="1" x14ac:dyDescent="0.35">
      <c r="A86" s="5"/>
      <c r="B86" s="345"/>
      <c r="C86" s="5"/>
      <c r="D86" s="5"/>
      <c r="E86" s="310"/>
      <c r="F86" s="23"/>
      <c r="G86" s="5"/>
      <c r="H86" s="40"/>
      <c r="I86" s="40"/>
      <c r="J86" s="5"/>
      <c r="K86" s="40"/>
      <c r="L86" s="40"/>
      <c r="N86" s="146"/>
      <c r="P86" s="146"/>
      <c r="R86" s="146"/>
      <c r="T86" s="146"/>
      <c r="V86" s="146"/>
      <c r="X86" s="146"/>
      <c r="Z86" s="146"/>
      <c r="AB86" s="146"/>
      <c r="AD86" s="146"/>
      <c r="AF86" s="146"/>
      <c r="AH86" s="146"/>
      <c r="AJ86" s="63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</row>
    <row r="87" spans="1:49" customFormat="1" ht="21" customHeight="1" x14ac:dyDescent="0.35">
      <c r="A87" s="5"/>
      <c r="B87" s="345"/>
      <c r="C87" s="5"/>
      <c r="D87" s="5"/>
      <c r="E87" s="310"/>
      <c r="F87" s="23"/>
      <c r="G87" s="5"/>
      <c r="H87" s="40"/>
      <c r="I87" s="40"/>
      <c r="J87" s="5"/>
      <c r="K87" s="40"/>
      <c r="L87" s="40"/>
      <c r="N87" s="146"/>
      <c r="P87" s="146"/>
      <c r="R87" s="146"/>
      <c r="T87" s="146"/>
      <c r="V87" s="146"/>
      <c r="X87" s="146"/>
      <c r="Z87" s="146"/>
      <c r="AB87" s="146"/>
      <c r="AD87" s="146"/>
      <c r="AF87" s="146"/>
      <c r="AH87" s="146"/>
      <c r="AJ87" s="63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</row>
    <row r="88" spans="1:49" customFormat="1" ht="21" customHeight="1" x14ac:dyDescent="0.35">
      <c r="A88" s="5"/>
      <c r="B88" s="345"/>
      <c r="C88" s="5"/>
      <c r="D88" s="5"/>
      <c r="E88" s="310"/>
      <c r="F88" s="23"/>
      <c r="G88" s="5"/>
      <c r="H88" s="40"/>
      <c r="I88" s="40"/>
      <c r="J88" s="5"/>
      <c r="K88" s="40"/>
      <c r="L88" s="40"/>
      <c r="N88" s="146"/>
      <c r="P88" s="146"/>
      <c r="R88" s="146"/>
      <c r="T88" s="146"/>
      <c r="V88" s="146"/>
      <c r="X88" s="146"/>
      <c r="Z88" s="146"/>
      <c r="AB88" s="146"/>
      <c r="AD88" s="146"/>
      <c r="AF88" s="146"/>
      <c r="AH88" s="146"/>
      <c r="AJ88" s="63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</row>
    <row r="89" spans="1:49" customFormat="1" ht="21" customHeight="1" x14ac:dyDescent="0.35">
      <c r="A89" s="5"/>
      <c r="B89" s="345"/>
      <c r="C89" s="5"/>
      <c r="D89" s="5"/>
      <c r="E89" s="310"/>
      <c r="F89" s="23"/>
      <c r="G89" s="5"/>
      <c r="H89" s="40"/>
      <c r="I89" s="40"/>
      <c r="J89" s="5"/>
      <c r="K89" s="40"/>
      <c r="L89" s="40"/>
      <c r="N89" s="146"/>
      <c r="P89" s="146"/>
      <c r="R89" s="146"/>
      <c r="T89" s="146"/>
      <c r="V89" s="146"/>
      <c r="X89" s="146"/>
      <c r="Z89" s="146"/>
      <c r="AB89" s="146"/>
      <c r="AD89" s="146"/>
      <c r="AF89" s="146"/>
      <c r="AH89" s="146"/>
      <c r="AJ89" s="63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</row>
    <row r="90" spans="1:49" customFormat="1" ht="21" customHeight="1" x14ac:dyDescent="0.35">
      <c r="A90" s="5"/>
      <c r="B90" s="345"/>
      <c r="C90" s="5"/>
      <c r="D90" s="5"/>
      <c r="E90" s="310"/>
      <c r="F90" s="23"/>
      <c r="G90" s="5"/>
      <c r="H90" s="40"/>
      <c r="I90" s="40"/>
      <c r="J90" s="5"/>
      <c r="K90" s="40"/>
      <c r="L90" s="40"/>
      <c r="N90" s="146"/>
      <c r="P90" s="146"/>
      <c r="R90" s="146"/>
      <c r="T90" s="146"/>
      <c r="V90" s="146"/>
      <c r="X90" s="146"/>
      <c r="Z90" s="146"/>
      <c r="AB90" s="146"/>
      <c r="AD90" s="146"/>
      <c r="AF90" s="146"/>
      <c r="AH90" s="146"/>
      <c r="AJ90" s="63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</row>
    <row r="91" spans="1:49" customFormat="1" ht="21" customHeight="1" x14ac:dyDescent="0.35">
      <c r="A91" s="5"/>
      <c r="B91" s="345"/>
      <c r="C91" s="5"/>
      <c r="D91" s="5"/>
      <c r="E91" s="310"/>
      <c r="F91" s="23"/>
      <c r="G91" s="5"/>
      <c r="H91" s="40"/>
      <c r="I91" s="40"/>
      <c r="J91" s="5"/>
      <c r="K91" s="40"/>
      <c r="L91" s="40"/>
      <c r="N91" s="146"/>
      <c r="P91" s="146"/>
      <c r="R91" s="146"/>
      <c r="T91" s="146"/>
      <c r="V91" s="146"/>
      <c r="X91" s="146"/>
      <c r="Z91" s="146"/>
      <c r="AB91" s="146"/>
      <c r="AD91" s="146"/>
      <c r="AF91" s="146"/>
      <c r="AH91" s="146"/>
      <c r="AJ91" s="63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</row>
    <row r="92" spans="1:49" customFormat="1" ht="21" customHeight="1" x14ac:dyDescent="0.35">
      <c r="A92" s="5"/>
      <c r="B92" s="345"/>
      <c r="C92" s="5"/>
      <c r="D92" s="5"/>
      <c r="E92" s="310"/>
      <c r="F92" s="23"/>
      <c r="G92" s="5"/>
      <c r="H92" s="40"/>
      <c r="I92" s="40"/>
      <c r="J92" s="5"/>
      <c r="K92" s="40"/>
      <c r="L92" s="40"/>
      <c r="N92" s="146"/>
      <c r="P92" s="146"/>
      <c r="R92" s="146"/>
      <c r="T92" s="146"/>
      <c r="V92" s="146"/>
      <c r="X92" s="146"/>
      <c r="Z92" s="146"/>
      <c r="AB92" s="146"/>
      <c r="AD92" s="146"/>
      <c r="AF92" s="146"/>
      <c r="AH92" s="146"/>
      <c r="AJ92" s="63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</row>
    <row r="93" spans="1:49" customFormat="1" ht="21" customHeight="1" x14ac:dyDescent="0.35">
      <c r="A93" s="5"/>
      <c r="B93" s="345"/>
      <c r="C93" s="5"/>
      <c r="D93" s="5"/>
      <c r="E93" s="310"/>
      <c r="F93" s="23"/>
      <c r="G93" s="5"/>
      <c r="H93" s="40"/>
      <c r="I93" s="40"/>
      <c r="J93" s="5"/>
      <c r="K93" s="40"/>
      <c r="L93" s="40"/>
      <c r="N93" s="146"/>
      <c r="P93" s="146"/>
      <c r="R93" s="146"/>
      <c r="T93" s="146"/>
      <c r="V93" s="146"/>
      <c r="X93" s="146"/>
      <c r="Z93" s="146"/>
      <c r="AB93" s="146"/>
      <c r="AD93" s="146"/>
      <c r="AF93" s="146"/>
      <c r="AH93" s="146"/>
      <c r="AJ93" s="63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</row>
    <row r="94" spans="1:49" customFormat="1" ht="21" customHeight="1" x14ac:dyDescent="0.35">
      <c r="A94" s="5"/>
      <c r="B94" s="345"/>
      <c r="C94" s="5"/>
      <c r="D94" s="5"/>
      <c r="E94" s="310"/>
      <c r="F94" s="23"/>
      <c r="G94" s="5"/>
      <c r="H94" s="40"/>
      <c r="I94" s="40"/>
      <c r="J94" s="5"/>
      <c r="K94" s="40"/>
      <c r="L94" s="40"/>
      <c r="N94" s="146"/>
      <c r="P94" s="146"/>
      <c r="R94" s="146"/>
      <c r="T94" s="146"/>
      <c r="V94" s="146"/>
      <c r="X94" s="146"/>
      <c r="Z94" s="146"/>
      <c r="AB94" s="146"/>
      <c r="AD94" s="146"/>
      <c r="AF94" s="146"/>
      <c r="AH94" s="146"/>
      <c r="AJ94" s="63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</row>
    <row r="95" spans="1:49" customFormat="1" ht="21" customHeight="1" x14ac:dyDescent="0.35">
      <c r="A95" s="5"/>
      <c r="B95" s="345"/>
      <c r="C95" s="5"/>
      <c r="D95" s="5"/>
      <c r="E95" s="310"/>
      <c r="F95" s="23"/>
      <c r="G95" s="5"/>
      <c r="H95" s="40"/>
      <c r="I95" s="40"/>
      <c r="J95" s="5"/>
      <c r="K95" s="40"/>
      <c r="L95" s="40"/>
      <c r="N95" s="146"/>
      <c r="P95" s="146"/>
      <c r="R95" s="146"/>
      <c r="T95" s="146"/>
      <c r="V95" s="146"/>
      <c r="X95" s="146"/>
      <c r="Z95" s="146"/>
      <c r="AB95" s="146"/>
      <c r="AD95" s="146"/>
      <c r="AF95" s="146"/>
      <c r="AH95" s="146"/>
      <c r="AJ95" s="63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</row>
    <row r="96" spans="1:49" customFormat="1" ht="21" customHeight="1" x14ac:dyDescent="0.35">
      <c r="A96" s="5"/>
      <c r="B96" s="345"/>
      <c r="C96" s="5"/>
      <c r="D96" s="5"/>
      <c r="E96" s="310"/>
      <c r="F96" s="23"/>
      <c r="G96" s="5"/>
      <c r="H96" s="40"/>
      <c r="I96" s="40"/>
      <c r="J96" s="5"/>
      <c r="K96" s="40"/>
      <c r="L96" s="40"/>
      <c r="N96" s="146"/>
      <c r="P96" s="146"/>
      <c r="R96" s="146"/>
      <c r="T96" s="146"/>
      <c r="V96" s="146"/>
      <c r="X96" s="146"/>
      <c r="Z96" s="146"/>
      <c r="AB96" s="146"/>
      <c r="AD96" s="146"/>
      <c r="AF96" s="146"/>
      <c r="AH96" s="146"/>
      <c r="AJ96" s="63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</row>
    <row r="97" spans="1:49" customFormat="1" ht="21" customHeight="1" x14ac:dyDescent="0.35">
      <c r="A97" s="5"/>
      <c r="B97" s="345"/>
      <c r="C97" s="5"/>
      <c r="D97" s="5"/>
      <c r="E97" s="310"/>
      <c r="F97" s="23"/>
      <c r="G97" s="5"/>
      <c r="H97" s="40"/>
      <c r="I97" s="40"/>
      <c r="J97" s="5"/>
      <c r="K97" s="40"/>
      <c r="L97" s="40"/>
      <c r="N97" s="146"/>
      <c r="P97" s="146"/>
      <c r="R97" s="146"/>
      <c r="T97" s="146"/>
      <c r="V97" s="146"/>
      <c r="X97" s="146"/>
      <c r="Z97" s="146"/>
      <c r="AB97" s="146"/>
      <c r="AD97" s="146"/>
      <c r="AF97" s="146"/>
      <c r="AH97" s="146"/>
      <c r="AJ97" s="63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</row>
    <row r="98" spans="1:49" customFormat="1" ht="21" customHeight="1" x14ac:dyDescent="0.35">
      <c r="A98" s="5"/>
      <c r="B98" s="345"/>
      <c r="C98" s="5"/>
      <c r="D98" s="5"/>
      <c r="E98" s="310"/>
      <c r="F98" s="23"/>
      <c r="G98" s="5"/>
      <c r="H98" s="40"/>
      <c r="I98" s="40"/>
      <c r="J98" s="5"/>
      <c r="K98" s="40"/>
      <c r="L98" s="40"/>
      <c r="N98" s="146"/>
      <c r="P98" s="146"/>
      <c r="R98" s="146"/>
      <c r="T98" s="146"/>
      <c r="V98" s="146"/>
      <c r="X98" s="146"/>
      <c r="Z98" s="146"/>
      <c r="AB98" s="146"/>
      <c r="AD98" s="146"/>
      <c r="AF98" s="146"/>
      <c r="AH98" s="146"/>
      <c r="AJ98" s="63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</row>
    <row r="99" spans="1:49" customFormat="1" ht="21" customHeight="1" x14ac:dyDescent="0.35">
      <c r="A99" s="5"/>
      <c r="B99" s="345"/>
      <c r="C99" s="5"/>
      <c r="D99" s="5"/>
      <c r="E99" s="310"/>
      <c r="F99" s="23"/>
      <c r="G99" s="5"/>
      <c r="H99" s="40"/>
      <c r="I99" s="40"/>
      <c r="J99" s="5"/>
      <c r="K99" s="40"/>
      <c r="L99" s="40"/>
      <c r="N99" s="146"/>
      <c r="P99" s="146"/>
      <c r="R99" s="146"/>
      <c r="T99" s="146"/>
      <c r="V99" s="146"/>
      <c r="X99" s="146"/>
      <c r="Z99" s="146"/>
      <c r="AB99" s="146"/>
      <c r="AD99" s="146"/>
      <c r="AF99" s="146"/>
      <c r="AH99" s="146"/>
      <c r="AJ99" s="63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</row>
    <row r="100" spans="1:49" customFormat="1" ht="21" customHeight="1" x14ac:dyDescent="0.35">
      <c r="A100" s="5"/>
      <c r="B100" s="345"/>
      <c r="C100" s="5"/>
      <c r="D100" s="5"/>
      <c r="E100" s="310"/>
      <c r="F100" s="23"/>
      <c r="G100" s="5"/>
      <c r="H100" s="40"/>
      <c r="I100" s="40"/>
      <c r="J100" s="5"/>
      <c r="K100" s="40"/>
      <c r="L100" s="40"/>
      <c r="N100" s="146"/>
      <c r="P100" s="146"/>
      <c r="R100" s="146"/>
      <c r="T100" s="146"/>
      <c r="V100" s="146"/>
      <c r="X100" s="146"/>
      <c r="Z100" s="146"/>
      <c r="AB100" s="146"/>
      <c r="AD100" s="146"/>
      <c r="AF100" s="146"/>
      <c r="AH100" s="146"/>
      <c r="AJ100" s="63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</row>
    <row r="101" spans="1:49" customFormat="1" ht="21" customHeight="1" x14ac:dyDescent="0.35">
      <c r="A101" s="5"/>
      <c r="B101" s="345"/>
      <c r="C101" s="5"/>
      <c r="D101" s="5"/>
      <c r="E101" s="310"/>
      <c r="F101" s="23"/>
      <c r="G101" s="5"/>
      <c r="H101" s="40"/>
      <c r="I101" s="40"/>
      <c r="J101" s="5"/>
      <c r="K101" s="40"/>
      <c r="L101" s="40"/>
      <c r="N101" s="146"/>
      <c r="P101" s="146"/>
      <c r="R101" s="146"/>
      <c r="T101" s="146"/>
      <c r="V101" s="146"/>
      <c r="X101" s="146"/>
      <c r="Z101" s="146"/>
      <c r="AB101" s="146"/>
      <c r="AD101" s="146"/>
      <c r="AF101" s="146"/>
      <c r="AH101" s="146"/>
      <c r="AJ101" s="63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</row>
    <row r="102" spans="1:49" customFormat="1" ht="21" customHeight="1" x14ac:dyDescent="0.35">
      <c r="A102" s="5"/>
      <c r="B102" s="345"/>
      <c r="C102" s="5"/>
      <c r="D102" s="5"/>
      <c r="E102" s="310"/>
      <c r="F102" s="23"/>
      <c r="G102" s="5"/>
      <c r="H102" s="40"/>
      <c r="I102" s="40"/>
      <c r="J102" s="5"/>
      <c r="K102" s="40"/>
      <c r="L102" s="40"/>
      <c r="N102" s="146"/>
      <c r="P102" s="146"/>
      <c r="R102" s="146"/>
      <c r="T102" s="146"/>
      <c r="V102" s="146"/>
      <c r="X102" s="146"/>
      <c r="Z102" s="146"/>
      <c r="AB102" s="146"/>
      <c r="AD102" s="146"/>
      <c r="AF102" s="146"/>
      <c r="AH102" s="146"/>
      <c r="AJ102" s="63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</row>
    <row r="103" spans="1:49" customFormat="1" ht="21" customHeight="1" x14ac:dyDescent="0.35">
      <c r="A103" s="5"/>
      <c r="B103" s="345"/>
      <c r="C103" s="5"/>
      <c r="D103" s="5"/>
      <c r="E103" s="310"/>
      <c r="F103" s="23"/>
      <c r="G103" s="5"/>
      <c r="H103" s="40"/>
      <c r="I103" s="40"/>
      <c r="J103" s="5"/>
      <c r="K103" s="40"/>
      <c r="L103" s="40"/>
      <c r="N103" s="146"/>
      <c r="P103" s="146"/>
      <c r="R103" s="146"/>
      <c r="T103" s="146"/>
      <c r="V103" s="146"/>
      <c r="X103" s="146"/>
      <c r="Z103" s="146"/>
      <c r="AB103" s="146"/>
      <c r="AD103" s="146"/>
      <c r="AF103" s="146"/>
      <c r="AH103" s="146"/>
      <c r="AJ103" s="63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</row>
    <row r="104" spans="1:49" customFormat="1" ht="21" customHeight="1" x14ac:dyDescent="0.35">
      <c r="A104" s="5"/>
      <c r="B104" s="345"/>
      <c r="C104" s="5"/>
      <c r="D104" s="5"/>
      <c r="E104" s="310"/>
      <c r="F104" s="23"/>
      <c r="G104" s="5"/>
      <c r="H104" s="40"/>
      <c r="I104" s="40"/>
      <c r="J104" s="5"/>
      <c r="K104" s="40"/>
      <c r="L104" s="40"/>
      <c r="N104" s="146"/>
      <c r="P104" s="146"/>
      <c r="R104" s="146"/>
      <c r="T104" s="146"/>
      <c r="V104" s="146"/>
      <c r="X104" s="146"/>
      <c r="Z104" s="146"/>
      <c r="AB104" s="146"/>
      <c r="AD104" s="146"/>
      <c r="AF104" s="146"/>
      <c r="AH104" s="146"/>
      <c r="AJ104" s="63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</row>
    <row r="105" spans="1:49" customFormat="1" ht="21" customHeight="1" x14ac:dyDescent="0.35">
      <c r="A105" s="5"/>
      <c r="B105" s="345"/>
      <c r="C105" s="5"/>
      <c r="D105" s="5"/>
      <c r="E105" s="310"/>
      <c r="F105" s="23"/>
      <c r="G105" s="5"/>
      <c r="H105" s="40"/>
      <c r="I105" s="40"/>
      <c r="J105" s="5"/>
      <c r="K105" s="40"/>
      <c r="L105" s="40"/>
      <c r="N105" s="146"/>
      <c r="P105" s="146"/>
      <c r="R105" s="146"/>
      <c r="T105" s="146"/>
      <c r="V105" s="146"/>
      <c r="X105" s="146"/>
      <c r="Z105" s="146"/>
      <c r="AB105" s="146"/>
      <c r="AD105" s="146"/>
      <c r="AF105" s="146"/>
      <c r="AH105" s="146"/>
      <c r="AJ105" s="63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</row>
    <row r="106" spans="1:49" customFormat="1" ht="21" customHeight="1" x14ac:dyDescent="0.35">
      <c r="A106" s="5"/>
      <c r="B106" s="345"/>
      <c r="C106" s="5"/>
      <c r="D106" s="5"/>
      <c r="E106" s="310"/>
      <c r="F106" s="23"/>
      <c r="G106" s="5"/>
      <c r="H106" s="40"/>
      <c r="I106" s="40"/>
      <c r="J106" s="5"/>
      <c r="K106" s="40"/>
      <c r="L106" s="40"/>
      <c r="N106" s="146"/>
      <c r="P106" s="146"/>
      <c r="R106" s="146"/>
      <c r="T106" s="146"/>
      <c r="V106" s="146"/>
      <c r="X106" s="146"/>
      <c r="Z106" s="146"/>
      <c r="AB106" s="146"/>
      <c r="AD106" s="146"/>
      <c r="AF106" s="146"/>
      <c r="AH106" s="146"/>
      <c r="AJ106" s="63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</row>
    <row r="107" spans="1:49" customFormat="1" ht="21" customHeight="1" x14ac:dyDescent="0.35">
      <c r="A107" s="5"/>
      <c r="B107" s="345"/>
      <c r="C107" s="5"/>
      <c r="D107" s="5"/>
      <c r="E107" s="310"/>
      <c r="F107" s="23"/>
      <c r="G107" s="5"/>
      <c r="H107" s="40"/>
      <c r="I107" s="40"/>
      <c r="J107" s="5"/>
      <c r="K107" s="40"/>
      <c r="L107" s="40"/>
      <c r="N107" s="146"/>
      <c r="P107" s="146"/>
      <c r="R107" s="146"/>
      <c r="T107" s="146"/>
      <c r="V107" s="146"/>
      <c r="X107" s="146"/>
      <c r="Z107" s="146"/>
      <c r="AB107" s="146"/>
      <c r="AD107" s="146"/>
      <c r="AF107" s="146"/>
      <c r="AH107" s="146"/>
      <c r="AJ107" s="63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</row>
    <row r="108" spans="1:49" customFormat="1" ht="21" customHeight="1" x14ac:dyDescent="0.35">
      <c r="A108" s="5"/>
      <c r="B108" s="345"/>
      <c r="C108" s="5"/>
      <c r="D108" s="5"/>
      <c r="E108" s="310"/>
      <c r="F108" s="23"/>
      <c r="G108" s="5"/>
      <c r="H108" s="40"/>
      <c r="I108" s="40"/>
      <c r="J108" s="5"/>
      <c r="K108" s="40"/>
      <c r="L108" s="40"/>
      <c r="N108" s="146"/>
      <c r="P108" s="146"/>
      <c r="R108" s="146"/>
      <c r="T108" s="146"/>
      <c r="V108" s="146"/>
      <c r="X108" s="146"/>
      <c r="Z108" s="146"/>
      <c r="AB108" s="146"/>
      <c r="AD108" s="146"/>
      <c r="AF108" s="146"/>
      <c r="AH108" s="146"/>
      <c r="AJ108" s="63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</row>
    <row r="109" spans="1:49" customFormat="1" ht="21" customHeight="1" x14ac:dyDescent="0.35">
      <c r="A109" s="5"/>
      <c r="B109" s="345"/>
      <c r="C109" s="5"/>
      <c r="D109" s="5"/>
      <c r="E109" s="310"/>
      <c r="F109" s="23"/>
      <c r="G109" s="5"/>
      <c r="H109" s="40"/>
      <c r="I109" s="40"/>
      <c r="J109" s="5"/>
      <c r="K109" s="40"/>
      <c r="L109" s="40"/>
      <c r="N109" s="146"/>
      <c r="P109" s="146"/>
      <c r="R109" s="146"/>
      <c r="T109" s="146"/>
      <c r="V109" s="146"/>
      <c r="X109" s="146"/>
      <c r="Z109" s="146"/>
      <c r="AB109" s="146"/>
      <c r="AD109" s="146"/>
      <c r="AF109" s="146"/>
      <c r="AH109" s="146"/>
      <c r="AJ109" s="63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</row>
    <row r="110" spans="1:49" customFormat="1" ht="21" customHeight="1" x14ac:dyDescent="0.35">
      <c r="A110" s="5"/>
      <c r="B110" s="345"/>
      <c r="C110" s="5"/>
      <c r="D110" s="5"/>
      <c r="E110" s="310"/>
      <c r="F110" s="23"/>
      <c r="G110" s="5"/>
      <c r="H110" s="40"/>
      <c r="I110" s="40"/>
      <c r="J110" s="5"/>
      <c r="K110" s="40"/>
      <c r="L110" s="40"/>
      <c r="N110" s="146"/>
      <c r="P110" s="146"/>
      <c r="R110" s="146"/>
      <c r="T110" s="146"/>
      <c r="V110" s="146"/>
      <c r="X110" s="146"/>
      <c r="Z110" s="146"/>
      <c r="AB110" s="146"/>
      <c r="AD110" s="146"/>
      <c r="AF110" s="146"/>
      <c r="AH110" s="146"/>
      <c r="AJ110" s="63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</row>
    <row r="111" spans="1:49" customFormat="1" ht="21" customHeight="1" x14ac:dyDescent="0.35">
      <c r="A111" s="5"/>
      <c r="B111" s="345"/>
      <c r="C111" s="5"/>
      <c r="D111" s="5"/>
      <c r="E111" s="310"/>
      <c r="F111" s="23"/>
      <c r="G111" s="5"/>
      <c r="H111" s="40"/>
      <c r="I111" s="40"/>
      <c r="J111" s="5"/>
      <c r="K111" s="40"/>
      <c r="L111" s="40"/>
      <c r="N111" s="146"/>
      <c r="P111" s="146"/>
      <c r="R111" s="146"/>
      <c r="T111" s="146"/>
      <c r="V111" s="146"/>
      <c r="X111" s="146"/>
      <c r="Z111" s="146"/>
      <c r="AB111" s="146"/>
      <c r="AD111" s="146"/>
      <c r="AF111" s="146"/>
      <c r="AH111" s="146"/>
      <c r="AJ111" s="63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</row>
    <row r="112" spans="1:49" customFormat="1" ht="21" customHeight="1" x14ac:dyDescent="0.35">
      <c r="A112" s="5"/>
      <c r="B112" s="345"/>
      <c r="C112" s="5"/>
      <c r="D112" s="5"/>
      <c r="E112" s="310"/>
      <c r="F112" s="23"/>
      <c r="G112" s="5"/>
      <c r="H112" s="40"/>
      <c r="I112" s="40"/>
      <c r="J112" s="5"/>
      <c r="K112" s="40"/>
      <c r="L112" s="40"/>
      <c r="N112" s="146"/>
      <c r="P112" s="146"/>
      <c r="R112" s="146"/>
      <c r="T112" s="146"/>
      <c r="V112" s="146"/>
      <c r="X112" s="146"/>
      <c r="Z112" s="146"/>
      <c r="AB112" s="146"/>
      <c r="AD112" s="146"/>
      <c r="AF112" s="146"/>
      <c r="AH112" s="146"/>
      <c r="AJ112" s="63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</row>
    <row r="113" spans="1:49" customFormat="1" ht="21" customHeight="1" x14ac:dyDescent="0.35">
      <c r="A113" s="5"/>
      <c r="B113" s="345"/>
      <c r="C113" s="5"/>
      <c r="D113" s="5"/>
      <c r="E113" s="310"/>
      <c r="F113" s="23"/>
      <c r="G113" s="5"/>
      <c r="H113" s="40"/>
      <c r="I113" s="40"/>
      <c r="J113" s="5"/>
      <c r="K113" s="40"/>
      <c r="L113" s="40"/>
      <c r="N113" s="146"/>
      <c r="P113" s="146"/>
      <c r="R113" s="146"/>
      <c r="T113" s="146"/>
      <c r="V113" s="146"/>
      <c r="X113" s="146"/>
      <c r="Z113" s="146"/>
      <c r="AB113" s="146"/>
      <c r="AD113" s="146"/>
      <c r="AF113" s="146"/>
      <c r="AH113" s="146"/>
      <c r="AJ113" s="63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</row>
    <row r="114" spans="1:49" customFormat="1" ht="21" customHeight="1" x14ac:dyDescent="0.35">
      <c r="A114" s="5"/>
      <c r="B114" s="345"/>
      <c r="C114" s="5"/>
      <c r="D114" s="5"/>
      <c r="E114" s="310"/>
      <c r="F114" s="23"/>
      <c r="G114" s="5"/>
      <c r="H114" s="40"/>
      <c r="I114" s="40"/>
      <c r="J114" s="5"/>
      <c r="K114" s="40"/>
      <c r="L114" s="40"/>
      <c r="N114" s="146"/>
      <c r="P114" s="146"/>
      <c r="R114" s="146"/>
      <c r="T114" s="146"/>
      <c r="V114" s="146"/>
      <c r="X114" s="146"/>
      <c r="Z114" s="146"/>
      <c r="AB114" s="146"/>
      <c r="AD114" s="146"/>
      <c r="AF114" s="146"/>
      <c r="AH114" s="146"/>
      <c r="AJ114" s="63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</row>
    <row r="115" spans="1:49" customFormat="1" ht="21" customHeight="1" x14ac:dyDescent="0.35">
      <c r="A115" s="5"/>
      <c r="B115" s="345"/>
      <c r="C115" s="5"/>
      <c r="D115" s="5"/>
      <c r="E115" s="310"/>
      <c r="F115" s="23"/>
      <c r="G115" s="5"/>
      <c r="H115" s="40"/>
      <c r="I115" s="40"/>
      <c r="J115" s="5"/>
      <c r="K115" s="40"/>
      <c r="L115" s="40"/>
      <c r="N115" s="146"/>
      <c r="P115" s="146"/>
      <c r="R115" s="146"/>
      <c r="T115" s="146"/>
      <c r="V115" s="146"/>
      <c r="X115" s="146"/>
      <c r="Z115" s="146"/>
      <c r="AB115" s="146"/>
      <c r="AD115" s="146"/>
      <c r="AF115" s="146"/>
      <c r="AH115" s="146"/>
      <c r="AJ115" s="63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</row>
    <row r="116" spans="1:49" customFormat="1" ht="21" customHeight="1" x14ac:dyDescent="0.35">
      <c r="A116" s="5"/>
      <c r="B116" s="345"/>
      <c r="C116" s="5"/>
      <c r="D116" s="5"/>
      <c r="E116" s="310"/>
      <c r="F116" s="23"/>
      <c r="G116" s="5"/>
      <c r="H116" s="40"/>
      <c r="I116" s="40"/>
      <c r="J116" s="5"/>
      <c r="K116" s="40"/>
      <c r="L116" s="40"/>
      <c r="N116" s="146"/>
      <c r="P116" s="146"/>
      <c r="R116" s="146"/>
      <c r="T116" s="146"/>
      <c r="V116" s="146"/>
      <c r="X116" s="146"/>
      <c r="Z116" s="146"/>
      <c r="AB116" s="146"/>
      <c r="AD116" s="146"/>
      <c r="AF116" s="146"/>
      <c r="AH116" s="146"/>
      <c r="AJ116" s="63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</row>
    <row r="117" spans="1:49" customFormat="1" ht="21" customHeight="1" x14ac:dyDescent="0.35">
      <c r="A117" s="5"/>
      <c r="B117" s="345"/>
      <c r="C117" s="5"/>
      <c r="D117" s="5"/>
      <c r="E117" s="310"/>
      <c r="F117" s="23"/>
      <c r="G117" s="5"/>
      <c r="H117" s="40"/>
      <c r="I117" s="40"/>
      <c r="J117" s="5"/>
      <c r="K117" s="40"/>
      <c r="L117" s="40"/>
      <c r="N117" s="146"/>
      <c r="P117" s="146"/>
      <c r="R117" s="146"/>
      <c r="T117" s="146"/>
      <c r="V117" s="146"/>
      <c r="X117" s="146"/>
      <c r="Z117" s="146"/>
      <c r="AB117" s="146"/>
      <c r="AD117" s="146"/>
      <c r="AF117" s="146"/>
      <c r="AH117" s="146"/>
      <c r="AJ117" s="63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</row>
    <row r="118" spans="1:49" customFormat="1" ht="21" customHeight="1" x14ac:dyDescent="0.35">
      <c r="A118" s="5"/>
      <c r="B118" s="345"/>
      <c r="C118" s="5"/>
      <c r="D118" s="5"/>
      <c r="E118" s="310"/>
      <c r="F118" s="23"/>
      <c r="G118" s="5"/>
      <c r="H118" s="40"/>
      <c r="I118" s="40"/>
      <c r="J118" s="5"/>
      <c r="K118" s="40"/>
      <c r="L118" s="40"/>
      <c r="N118" s="146"/>
      <c r="P118" s="146"/>
      <c r="R118" s="146"/>
      <c r="T118" s="146"/>
      <c r="V118" s="146"/>
      <c r="X118" s="146"/>
      <c r="Z118" s="146"/>
      <c r="AB118" s="146"/>
      <c r="AD118" s="146"/>
      <c r="AF118" s="146"/>
      <c r="AH118" s="146"/>
      <c r="AJ118" s="63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</row>
    <row r="119" spans="1:49" customFormat="1" ht="21" customHeight="1" x14ac:dyDescent="0.35">
      <c r="A119" s="5"/>
      <c r="B119" s="345"/>
      <c r="C119" s="5"/>
      <c r="D119" s="5"/>
      <c r="E119" s="310"/>
      <c r="F119" s="23"/>
      <c r="G119" s="5"/>
      <c r="H119" s="40"/>
      <c r="I119" s="40"/>
      <c r="J119" s="5"/>
      <c r="K119" s="40"/>
      <c r="L119" s="40"/>
      <c r="N119" s="146"/>
      <c r="P119" s="146"/>
      <c r="R119" s="146"/>
      <c r="T119" s="146"/>
      <c r="V119" s="146"/>
      <c r="X119" s="146"/>
      <c r="Z119" s="146"/>
      <c r="AB119" s="146"/>
      <c r="AD119" s="146"/>
      <c r="AF119" s="146"/>
      <c r="AH119" s="146"/>
      <c r="AJ119" s="63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</row>
    <row r="120" spans="1:49" customFormat="1" ht="21" customHeight="1" x14ac:dyDescent="0.35">
      <c r="A120" s="5"/>
      <c r="B120" s="345"/>
      <c r="C120" s="5"/>
      <c r="D120" s="5"/>
      <c r="E120" s="310"/>
      <c r="F120" s="23"/>
      <c r="G120" s="5"/>
      <c r="H120" s="40"/>
      <c r="I120" s="40"/>
      <c r="J120" s="5"/>
      <c r="K120" s="40"/>
      <c r="L120" s="40"/>
      <c r="N120" s="146"/>
      <c r="P120" s="146"/>
      <c r="R120" s="146"/>
      <c r="T120" s="146"/>
      <c r="V120" s="146"/>
      <c r="X120" s="146"/>
      <c r="Z120" s="146"/>
      <c r="AB120" s="146"/>
      <c r="AD120" s="146"/>
      <c r="AF120" s="146"/>
      <c r="AH120" s="146"/>
      <c r="AJ120" s="63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</row>
    <row r="121" spans="1:49" customFormat="1" ht="21" customHeight="1" x14ac:dyDescent="0.35">
      <c r="A121" s="5"/>
      <c r="B121" s="345"/>
      <c r="C121" s="5"/>
      <c r="D121" s="5"/>
      <c r="E121" s="310"/>
      <c r="F121" s="23"/>
      <c r="G121" s="5"/>
      <c r="H121" s="40"/>
      <c r="I121" s="40"/>
      <c r="J121" s="5"/>
      <c r="K121" s="40"/>
      <c r="L121" s="40"/>
      <c r="N121" s="146"/>
      <c r="P121" s="146"/>
      <c r="R121" s="146"/>
      <c r="T121" s="146"/>
      <c r="V121" s="146"/>
      <c r="X121" s="146"/>
      <c r="Z121" s="146"/>
      <c r="AB121" s="146"/>
      <c r="AD121" s="146"/>
      <c r="AF121" s="146"/>
      <c r="AH121" s="146"/>
      <c r="AJ121" s="63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</row>
    <row r="122" spans="1:49" customFormat="1" ht="21" customHeight="1" x14ac:dyDescent="0.35">
      <c r="A122" s="5"/>
      <c r="B122" s="345"/>
      <c r="C122" s="5"/>
      <c r="D122" s="5"/>
      <c r="E122" s="310"/>
      <c r="F122" s="23"/>
      <c r="G122" s="5"/>
      <c r="H122" s="40"/>
      <c r="I122" s="40"/>
      <c r="J122" s="5"/>
      <c r="K122" s="40"/>
      <c r="L122" s="40"/>
      <c r="N122" s="146"/>
      <c r="P122" s="146"/>
      <c r="R122" s="146"/>
      <c r="T122" s="146"/>
      <c r="V122" s="146"/>
      <c r="X122" s="146"/>
      <c r="Z122" s="146"/>
      <c r="AB122" s="146"/>
      <c r="AD122" s="146"/>
      <c r="AF122" s="146"/>
      <c r="AH122" s="146"/>
      <c r="AJ122" s="63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</row>
    <row r="123" spans="1:49" customFormat="1" ht="21" customHeight="1" x14ac:dyDescent="0.35">
      <c r="A123" s="5"/>
      <c r="B123" s="345"/>
      <c r="C123" s="5"/>
      <c r="D123" s="5"/>
      <c r="E123" s="310"/>
      <c r="F123" s="23"/>
      <c r="G123" s="5"/>
      <c r="H123" s="40"/>
      <c r="I123" s="40"/>
      <c r="J123" s="5"/>
      <c r="K123" s="40"/>
      <c r="L123" s="40"/>
      <c r="N123" s="146"/>
      <c r="P123" s="146"/>
      <c r="R123" s="146"/>
      <c r="T123" s="146"/>
      <c r="V123" s="146"/>
      <c r="X123" s="146"/>
      <c r="Z123" s="146"/>
      <c r="AB123" s="146"/>
      <c r="AD123" s="146"/>
      <c r="AF123" s="146"/>
      <c r="AH123" s="146"/>
      <c r="AJ123" s="63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</row>
    <row r="124" spans="1:49" customFormat="1" ht="21" customHeight="1" x14ac:dyDescent="0.35">
      <c r="A124" s="5"/>
      <c r="B124" s="345"/>
      <c r="C124" s="5"/>
      <c r="D124" s="5"/>
      <c r="E124" s="310"/>
      <c r="F124" s="23"/>
      <c r="G124" s="5"/>
      <c r="H124" s="40"/>
      <c r="I124" s="40"/>
      <c r="J124" s="5"/>
      <c r="K124" s="40"/>
      <c r="L124" s="40"/>
      <c r="N124" s="146"/>
      <c r="P124" s="146"/>
      <c r="R124" s="146"/>
      <c r="T124" s="146"/>
      <c r="V124" s="146"/>
      <c r="X124" s="146"/>
      <c r="Z124" s="146"/>
      <c r="AB124" s="146"/>
      <c r="AD124" s="146"/>
      <c r="AF124" s="146"/>
      <c r="AH124" s="146"/>
      <c r="AJ124" s="63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</row>
    <row r="125" spans="1:49" customFormat="1" ht="21" customHeight="1" x14ac:dyDescent="0.35">
      <c r="A125" s="5"/>
      <c r="B125" s="345"/>
      <c r="C125" s="5"/>
      <c r="D125" s="5"/>
      <c r="E125" s="310"/>
      <c r="F125" s="23"/>
      <c r="G125" s="5"/>
      <c r="H125" s="40"/>
      <c r="I125" s="40"/>
      <c r="J125" s="5"/>
      <c r="K125" s="40"/>
      <c r="L125" s="40"/>
      <c r="N125" s="146"/>
      <c r="P125" s="146"/>
      <c r="R125" s="146"/>
      <c r="T125" s="146"/>
      <c r="V125" s="146"/>
      <c r="X125" s="146"/>
      <c r="Z125" s="146"/>
      <c r="AB125" s="146"/>
      <c r="AD125" s="146"/>
      <c r="AF125" s="146"/>
      <c r="AH125" s="146"/>
      <c r="AJ125" s="63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</row>
    <row r="126" spans="1:49" customFormat="1" ht="21" customHeight="1" x14ac:dyDescent="0.35">
      <c r="A126" s="5"/>
      <c r="B126" s="345"/>
      <c r="C126" s="5"/>
      <c r="D126" s="5"/>
      <c r="E126" s="310"/>
      <c r="F126" s="23"/>
      <c r="G126" s="5"/>
      <c r="H126" s="40"/>
      <c r="I126" s="40"/>
      <c r="J126" s="5"/>
      <c r="K126" s="40"/>
      <c r="L126" s="40"/>
      <c r="N126" s="146"/>
      <c r="P126" s="146"/>
      <c r="R126" s="146"/>
      <c r="T126" s="146"/>
      <c r="V126" s="146"/>
      <c r="X126" s="146"/>
      <c r="Z126" s="146"/>
      <c r="AB126" s="146"/>
      <c r="AD126" s="146"/>
      <c r="AF126" s="146"/>
      <c r="AH126" s="146"/>
      <c r="AJ126" s="63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</row>
    <row r="127" spans="1:49" customFormat="1" ht="21" customHeight="1" x14ac:dyDescent="0.35">
      <c r="A127" s="5"/>
      <c r="B127" s="345"/>
      <c r="C127" s="5"/>
      <c r="D127" s="5"/>
      <c r="E127" s="310"/>
      <c r="F127" s="23"/>
      <c r="G127" s="5"/>
      <c r="H127" s="40"/>
      <c r="I127" s="40"/>
      <c r="J127" s="5"/>
      <c r="K127" s="40"/>
      <c r="L127" s="40"/>
      <c r="N127" s="146"/>
      <c r="P127" s="146"/>
      <c r="R127" s="146"/>
      <c r="T127" s="146"/>
      <c r="V127" s="146"/>
      <c r="X127" s="146"/>
      <c r="Z127" s="146"/>
      <c r="AB127" s="146"/>
      <c r="AD127" s="146"/>
      <c r="AF127" s="146"/>
      <c r="AH127" s="146"/>
      <c r="AJ127" s="63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</row>
    <row r="128" spans="1:49" customFormat="1" ht="21" customHeight="1" x14ac:dyDescent="0.35">
      <c r="A128" s="5"/>
      <c r="B128" s="345"/>
      <c r="C128" s="5"/>
      <c r="D128" s="5"/>
      <c r="E128" s="310"/>
      <c r="F128" s="23"/>
      <c r="G128" s="5"/>
      <c r="H128" s="40"/>
      <c r="I128" s="40"/>
      <c r="J128" s="5"/>
      <c r="K128" s="40"/>
      <c r="L128" s="40"/>
      <c r="N128" s="146"/>
      <c r="P128" s="146"/>
      <c r="R128" s="146"/>
      <c r="T128" s="146"/>
      <c r="V128" s="146"/>
      <c r="X128" s="146"/>
      <c r="Z128" s="146"/>
      <c r="AB128" s="146"/>
      <c r="AD128" s="146"/>
      <c r="AF128" s="146"/>
      <c r="AH128" s="146"/>
      <c r="AJ128" s="63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</row>
    <row r="129" spans="1:49" customFormat="1" ht="21" customHeight="1" x14ac:dyDescent="0.35">
      <c r="A129" s="5"/>
      <c r="B129" s="345"/>
      <c r="C129" s="5"/>
      <c r="D129" s="5"/>
      <c r="E129" s="310"/>
      <c r="F129" s="23"/>
      <c r="G129" s="5"/>
      <c r="H129" s="40"/>
      <c r="I129" s="40"/>
      <c r="J129" s="5"/>
      <c r="K129" s="40"/>
      <c r="L129" s="40"/>
      <c r="N129" s="146"/>
      <c r="P129" s="146"/>
      <c r="R129" s="146"/>
      <c r="T129" s="146"/>
      <c r="V129" s="146"/>
      <c r="X129" s="146"/>
      <c r="Z129" s="146"/>
      <c r="AB129" s="146"/>
      <c r="AD129" s="146"/>
      <c r="AF129" s="146"/>
      <c r="AH129" s="146"/>
      <c r="AJ129" s="63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</row>
    <row r="130" spans="1:49" customFormat="1" ht="21" customHeight="1" x14ac:dyDescent="0.35">
      <c r="A130" s="5"/>
      <c r="B130" s="345"/>
      <c r="C130" s="5"/>
      <c r="D130" s="5"/>
      <c r="E130" s="310"/>
      <c r="F130" s="23"/>
      <c r="G130" s="5"/>
      <c r="H130" s="40"/>
      <c r="I130" s="40"/>
      <c r="J130" s="5"/>
      <c r="K130" s="40"/>
      <c r="L130" s="40"/>
      <c r="N130" s="146"/>
      <c r="P130" s="146"/>
      <c r="R130" s="146"/>
      <c r="T130" s="146"/>
      <c r="V130" s="146"/>
      <c r="X130" s="146"/>
      <c r="Z130" s="146"/>
      <c r="AB130" s="146"/>
      <c r="AD130" s="146"/>
      <c r="AF130" s="146"/>
      <c r="AH130" s="146"/>
      <c r="AJ130" s="63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</row>
    <row r="131" spans="1:49" customFormat="1" ht="21" customHeight="1" x14ac:dyDescent="0.35">
      <c r="A131" s="5"/>
      <c r="B131" s="345"/>
      <c r="C131" s="5"/>
      <c r="D131" s="5"/>
      <c r="E131" s="310"/>
      <c r="F131" s="23"/>
      <c r="G131" s="5"/>
      <c r="H131" s="40"/>
      <c r="I131" s="40"/>
      <c r="J131" s="5"/>
      <c r="K131" s="40"/>
      <c r="L131" s="40"/>
      <c r="N131" s="146"/>
      <c r="P131" s="146"/>
      <c r="R131" s="146"/>
      <c r="T131" s="146"/>
      <c r="V131" s="146"/>
      <c r="X131" s="146"/>
      <c r="Z131" s="146"/>
      <c r="AB131" s="146"/>
      <c r="AD131" s="146"/>
      <c r="AF131" s="146"/>
      <c r="AH131" s="146"/>
      <c r="AJ131" s="63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</row>
    <row r="132" spans="1:49" customFormat="1" ht="21" customHeight="1" x14ac:dyDescent="0.35">
      <c r="A132" s="5"/>
      <c r="B132" s="345"/>
      <c r="C132" s="5"/>
      <c r="D132" s="5"/>
      <c r="E132" s="310"/>
      <c r="F132" s="23"/>
      <c r="G132" s="5"/>
      <c r="H132" s="40"/>
      <c r="I132" s="40"/>
      <c r="J132" s="5"/>
      <c r="K132" s="40"/>
      <c r="L132" s="40"/>
      <c r="N132" s="146"/>
      <c r="P132" s="146"/>
      <c r="R132" s="146"/>
      <c r="T132" s="146"/>
      <c r="V132" s="146"/>
      <c r="X132" s="146"/>
      <c r="Z132" s="146"/>
      <c r="AB132" s="146"/>
      <c r="AD132" s="146"/>
      <c r="AF132" s="146"/>
      <c r="AH132" s="146"/>
      <c r="AJ132" s="63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</row>
    <row r="133" spans="1:49" customFormat="1" ht="21" customHeight="1" x14ac:dyDescent="0.35">
      <c r="A133" s="5"/>
      <c r="B133" s="345"/>
      <c r="C133" s="5"/>
      <c r="D133" s="5"/>
      <c r="E133" s="310"/>
      <c r="F133" s="23"/>
      <c r="G133" s="5"/>
      <c r="H133" s="40"/>
      <c r="I133" s="40"/>
      <c r="J133" s="5"/>
      <c r="K133" s="40"/>
      <c r="L133" s="40"/>
      <c r="N133" s="146"/>
      <c r="P133" s="146"/>
      <c r="R133" s="146"/>
      <c r="T133" s="146"/>
      <c r="V133" s="146"/>
      <c r="X133" s="146"/>
      <c r="Z133" s="146"/>
      <c r="AB133" s="146"/>
      <c r="AD133" s="146"/>
      <c r="AF133" s="146"/>
      <c r="AH133" s="146"/>
      <c r="AJ133" s="63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</row>
    <row r="134" spans="1:49" customFormat="1" ht="21" customHeight="1" x14ac:dyDescent="0.35">
      <c r="A134" s="5"/>
      <c r="B134" s="345"/>
      <c r="C134" s="5"/>
      <c r="D134" s="5"/>
      <c r="E134" s="310"/>
      <c r="F134" s="23"/>
      <c r="G134" s="5"/>
      <c r="H134" s="40"/>
      <c r="I134" s="40"/>
      <c r="J134" s="5"/>
      <c r="K134" s="40"/>
      <c r="L134" s="40"/>
      <c r="N134" s="146"/>
      <c r="P134" s="146"/>
      <c r="R134" s="146"/>
      <c r="T134" s="146"/>
      <c r="V134" s="146"/>
      <c r="X134" s="146"/>
      <c r="Z134" s="146"/>
      <c r="AB134" s="146"/>
      <c r="AD134" s="146"/>
      <c r="AF134" s="146"/>
      <c r="AH134" s="146"/>
      <c r="AJ134" s="63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</row>
    <row r="135" spans="1:49" customFormat="1" ht="21" customHeight="1" x14ac:dyDescent="0.35">
      <c r="A135" s="5"/>
      <c r="B135" s="345"/>
      <c r="C135" s="5"/>
      <c r="D135" s="5"/>
      <c r="E135" s="310"/>
      <c r="F135" s="23"/>
      <c r="G135" s="5"/>
      <c r="H135" s="40"/>
      <c r="I135" s="40"/>
      <c r="J135" s="5"/>
      <c r="K135" s="40"/>
      <c r="L135" s="40"/>
      <c r="N135" s="146"/>
      <c r="P135" s="146"/>
      <c r="R135" s="146"/>
      <c r="T135" s="146"/>
      <c r="V135" s="146"/>
      <c r="X135" s="146"/>
      <c r="Z135" s="146"/>
      <c r="AB135" s="146"/>
      <c r="AD135" s="146"/>
      <c r="AF135" s="146"/>
      <c r="AH135" s="146"/>
      <c r="AJ135" s="63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</row>
    <row r="136" spans="1:49" customFormat="1" ht="21" customHeight="1" x14ac:dyDescent="0.35">
      <c r="A136" s="5"/>
      <c r="B136" s="345"/>
      <c r="C136" s="5"/>
      <c r="D136" s="5"/>
      <c r="E136" s="310"/>
      <c r="F136" s="23"/>
      <c r="G136" s="5"/>
      <c r="H136" s="40"/>
      <c r="I136" s="40"/>
      <c r="J136" s="5"/>
      <c r="K136" s="40"/>
      <c r="L136" s="40"/>
      <c r="N136" s="146"/>
      <c r="P136" s="146"/>
      <c r="R136" s="146"/>
      <c r="T136" s="146"/>
      <c r="V136" s="146"/>
      <c r="X136" s="146"/>
      <c r="Z136" s="146"/>
      <c r="AB136" s="146"/>
      <c r="AD136" s="146"/>
      <c r="AF136" s="146"/>
      <c r="AH136" s="146"/>
      <c r="AJ136" s="63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</row>
    <row r="137" spans="1:49" customFormat="1" ht="21" customHeight="1" x14ac:dyDescent="0.35">
      <c r="A137" s="5"/>
      <c r="B137" s="345"/>
      <c r="C137" s="5"/>
      <c r="D137" s="5"/>
      <c r="E137" s="310"/>
      <c r="F137" s="23"/>
      <c r="G137" s="5"/>
      <c r="H137" s="40"/>
      <c r="I137" s="40"/>
      <c r="J137" s="5"/>
      <c r="K137" s="40"/>
      <c r="L137" s="40"/>
      <c r="N137" s="146"/>
      <c r="P137" s="146"/>
      <c r="R137" s="146"/>
      <c r="T137" s="146"/>
      <c r="V137" s="146"/>
      <c r="X137" s="146"/>
      <c r="Z137" s="146"/>
      <c r="AB137" s="146"/>
      <c r="AD137" s="146"/>
      <c r="AF137" s="146"/>
      <c r="AH137" s="146"/>
      <c r="AJ137" s="63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</row>
    <row r="138" spans="1:49" customFormat="1" ht="21" customHeight="1" x14ac:dyDescent="0.35">
      <c r="A138" s="5"/>
      <c r="B138" s="345"/>
      <c r="C138" s="5"/>
      <c r="D138" s="5"/>
      <c r="E138" s="310"/>
      <c r="F138" s="23"/>
      <c r="G138" s="5"/>
      <c r="H138" s="40"/>
      <c r="I138" s="40"/>
      <c r="J138" s="5"/>
      <c r="K138" s="40"/>
      <c r="L138" s="40"/>
      <c r="N138" s="146"/>
      <c r="P138" s="146"/>
      <c r="R138" s="146"/>
      <c r="T138" s="146"/>
      <c r="V138" s="146"/>
      <c r="X138" s="146"/>
      <c r="Z138" s="146"/>
      <c r="AB138" s="146"/>
      <c r="AD138" s="146"/>
      <c r="AF138" s="146"/>
      <c r="AH138" s="146"/>
      <c r="AJ138" s="63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</row>
    <row r="139" spans="1:49" customFormat="1" ht="21" customHeight="1" x14ac:dyDescent="0.35">
      <c r="A139" s="5"/>
      <c r="B139" s="345"/>
      <c r="C139" s="5"/>
      <c r="D139" s="5"/>
      <c r="E139" s="310"/>
      <c r="F139" s="23"/>
      <c r="G139" s="5"/>
      <c r="H139" s="40"/>
      <c r="I139" s="40"/>
      <c r="J139" s="5"/>
      <c r="K139" s="40"/>
      <c r="L139" s="40"/>
      <c r="N139" s="146"/>
      <c r="P139" s="146"/>
      <c r="R139" s="146"/>
      <c r="T139" s="146"/>
      <c r="V139" s="146"/>
      <c r="X139" s="146"/>
      <c r="Z139" s="146"/>
      <c r="AB139" s="146"/>
      <c r="AD139" s="146"/>
      <c r="AF139" s="146"/>
      <c r="AH139" s="146"/>
      <c r="AJ139" s="63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</row>
    <row r="140" spans="1:49" customFormat="1" ht="21" customHeight="1" x14ac:dyDescent="0.35">
      <c r="A140" s="5"/>
      <c r="B140" s="345"/>
      <c r="C140" s="5"/>
      <c r="D140" s="5"/>
      <c r="E140" s="310"/>
      <c r="F140" s="23"/>
      <c r="G140" s="5"/>
      <c r="H140" s="40"/>
      <c r="I140" s="40"/>
      <c r="J140" s="5"/>
      <c r="K140" s="40"/>
      <c r="L140" s="40"/>
      <c r="N140" s="146"/>
      <c r="P140" s="146"/>
      <c r="R140" s="146"/>
      <c r="T140" s="146"/>
      <c r="V140" s="146"/>
      <c r="X140" s="146"/>
      <c r="Z140" s="146"/>
      <c r="AB140" s="146"/>
      <c r="AD140" s="146"/>
      <c r="AF140" s="146"/>
      <c r="AH140" s="146"/>
      <c r="AJ140" s="63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</row>
    <row r="141" spans="1:49" customFormat="1" ht="21" customHeight="1" x14ac:dyDescent="0.35">
      <c r="A141" s="5"/>
      <c r="B141" s="345"/>
      <c r="C141" s="5"/>
      <c r="D141" s="5"/>
      <c r="E141" s="310"/>
      <c r="F141" s="23"/>
      <c r="G141" s="5"/>
      <c r="H141" s="40"/>
      <c r="I141" s="40"/>
      <c r="J141" s="5"/>
      <c r="K141" s="40"/>
      <c r="L141" s="40"/>
      <c r="N141" s="146"/>
      <c r="P141" s="146"/>
      <c r="R141" s="146"/>
      <c r="T141" s="146"/>
      <c r="V141" s="146"/>
      <c r="X141" s="146"/>
      <c r="Z141" s="146"/>
      <c r="AB141" s="146"/>
      <c r="AD141" s="146"/>
      <c r="AF141" s="146"/>
      <c r="AH141" s="146"/>
      <c r="AJ141" s="63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</row>
    <row r="142" spans="1:49" customFormat="1" ht="21" customHeight="1" x14ac:dyDescent="0.35">
      <c r="A142" s="5"/>
      <c r="B142" s="345"/>
      <c r="C142" s="5"/>
      <c r="D142" s="5"/>
      <c r="E142" s="310"/>
      <c r="F142" s="23"/>
      <c r="G142" s="5"/>
      <c r="H142" s="40"/>
      <c r="I142" s="40"/>
      <c r="J142" s="5"/>
      <c r="K142" s="40"/>
      <c r="L142" s="40"/>
      <c r="N142" s="146"/>
      <c r="P142" s="146"/>
      <c r="R142" s="146"/>
      <c r="T142" s="146"/>
      <c r="V142" s="146"/>
      <c r="X142" s="146"/>
      <c r="Z142" s="146"/>
      <c r="AB142" s="146"/>
      <c r="AD142" s="146"/>
      <c r="AF142" s="146"/>
      <c r="AH142" s="146"/>
      <c r="AJ142" s="63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</row>
    <row r="143" spans="1:49" customFormat="1" ht="21" customHeight="1" x14ac:dyDescent="0.35">
      <c r="A143" s="5"/>
      <c r="B143" s="345"/>
      <c r="C143" s="5"/>
      <c r="D143" s="5"/>
      <c r="E143" s="310"/>
      <c r="F143" s="23"/>
      <c r="G143" s="5"/>
      <c r="H143" s="40"/>
      <c r="I143" s="40"/>
      <c r="J143" s="5"/>
      <c r="K143" s="40"/>
      <c r="L143" s="40"/>
      <c r="N143" s="146"/>
      <c r="P143" s="146"/>
      <c r="R143" s="146"/>
      <c r="T143" s="146"/>
      <c r="V143" s="146"/>
      <c r="X143" s="146"/>
      <c r="Z143" s="146"/>
      <c r="AB143" s="146"/>
      <c r="AD143" s="146"/>
      <c r="AF143" s="146"/>
      <c r="AH143" s="146"/>
      <c r="AJ143" s="63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</row>
    <row r="144" spans="1:49" customFormat="1" ht="21" customHeight="1" x14ac:dyDescent="0.35">
      <c r="A144" s="5"/>
      <c r="B144" s="345"/>
      <c r="C144" s="5"/>
      <c r="D144" s="5"/>
      <c r="E144" s="310"/>
      <c r="F144" s="23"/>
      <c r="G144" s="5"/>
      <c r="H144" s="40"/>
      <c r="I144" s="40"/>
      <c r="J144" s="5"/>
      <c r="K144" s="40"/>
      <c r="L144" s="40"/>
      <c r="N144" s="146"/>
      <c r="P144" s="146"/>
      <c r="R144" s="146"/>
      <c r="T144" s="146"/>
      <c r="V144" s="146"/>
      <c r="X144" s="146"/>
      <c r="Z144" s="146"/>
      <c r="AB144" s="146"/>
      <c r="AD144" s="146"/>
      <c r="AF144" s="146"/>
      <c r="AH144" s="146"/>
      <c r="AJ144" s="63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</row>
    <row r="145" spans="1:49" customFormat="1" ht="21" customHeight="1" x14ac:dyDescent="0.35">
      <c r="A145" s="5"/>
      <c r="B145" s="345"/>
      <c r="C145" s="5"/>
      <c r="D145" s="5"/>
      <c r="E145" s="310"/>
      <c r="F145" s="23"/>
      <c r="G145" s="5"/>
      <c r="H145" s="40"/>
      <c r="I145" s="40"/>
      <c r="J145" s="5"/>
      <c r="K145" s="40"/>
      <c r="L145" s="40"/>
      <c r="N145" s="146"/>
      <c r="P145" s="146"/>
      <c r="R145" s="146"/>
      <c r="T145" s="146"/>
      <c r="V145" s="146"/>
      <c r="X145" s="146"/>
      <c r="Z145" s="146"/>
      <c r="AB145" s="146"/>
      <c r="AD145" s="146"/>
      <c r="AF145" s="146"/>
      <c r="AH145" s="146"/>
      <c r="AJ145" s="63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</row>
    <row r="146" spans="1:49" customFormat="1" ht="21" customHeight="1" x14ac:dyDescent="0.35">
      <c r="A146" s="5"/>
      <c r="B146" s="345"/>
      <c r="C146" s="5"/>
      <c r="D146" s="5"/>
      <c r="E146" s="310"/>
      <c r="F146" s="23"/>
      <c r="G146" s="5"/>
      <c r="H146" s="40"/>
      <c r="I146" s="40"/>
      <c r="J146" s="5"/>
      <c r="K146" s="40"/>
      <c r="L146" s="40"/>
      <c r="N146" s="146"/>
      <c r="P146" s="146"/>
      <c r="R146" s="146"/>
      <c r="T146" s="146"/>
      <c r="V146" s="146"/>
      <c r="X146" s="146"/>
      <c r="Z146" s="146"/>
      <c r="AB146" s="146"/>
      <c r="AD146" s="146"/>
      <c r="AF146" s="146"/>
      <c r="AH146" s="146"/>
      <c r="AJ146" s="63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</row>
    <row r="147" spans="1:49" customFormat="1" ht="21" customHeight="1" x14ac:dyDescent="0.35">
      <c r="A147" s="5"/>
      <c r="B147" s="345"/>
      <c r="C147" s="5"/>
      <c r="D147" s="5"/>
      <c r="E147" s="310"/>
      <c r="F147" s="23"/>
      <c r="G147" s="5"/>
      <c r="H147" s="40"/>
      <c r="I147" s="40"/>
      <c r="J147" s="5"/>
      <c r="K147" s="40"/>
      <c r="L147" s="40"/>
      <c r="N147" s="146"/>
      <c r="P147" s="146"/>
      <c r="R147" s="146"/>
      <c r="T147" s="146"/>
      <c r="V147" s="146"/>
      <c r="X147" s="146"/>
      <c r="Z147" s="146"/>
      <c r="AB147" s="146"/>
      <c r="AD147" s="146"/>
      <c r="AF147" s="146"/>
      <c r="AH147" s="146"/>
      <c r="AJ147" s="63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</row>
  </sheetData>
  <printOptions horizontalCentered="1"/>
  <pageMargins left="0.51181102362204722" right="0.51181102362204722" top="0.55118110236220474" bottom="0.55118110236220474" header="0.31496062992125984" footer="0.31496062992125984"/>
  <pageSetup paperSize="9" orientation="portrait" verticalDpi="4294967293" r:id="rId1"/>
  <headerFooter>
    <oddHeader>&amp;LQUÍMICOS&amp;R"El Origen"</oddHeader>
    <oddFooter>&amp;R&amp;D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theme="5" tint="0.39997558519241921"/>
  </sheetPr>
  <dimension ref="A1:AW366"/>
  <sheetViews>
    <sheetView topLeftCell="B3" zoomScaleNormal="100" workbookViewId="0">
      <selection activeCell="D134" sqref="D134"/>
    </sheetView>
  </sheetViews>
  <sheetFormatPr baseColWidth="10" defaultColWidth="11.5703125" defaultRowHeight="21" customHeight="1" x14ac:dyDescent="0.3"/>
  <cols>
    <col min="1" max="1" width="5.85546875" style="371" customWidth="1"/>
    <col min="2" max="2" width="10.140625" style="372" customWidth="1"/>
    <col min="3" max="3" width="7.5703125" style="371" customWidth="1"/>
    <col min="4" max="4" width="50.7109375" style="371" customWidth="1"/>
    <col min="5" max="5" width="15.7109375" style="373" customWidth="1"/>
    <col min="6" max="6" width="15.7109375" style="374" customWidth="1"/>
    <col min="7" max="7" width="1.7109375" style="371" customWidth="1"/>
    <col min="8" max="9" width="14.7109375" style="375" customWidth="1"/>
    <col min="10" max="10" width="1.7109375" style="376" customWidth="1"/>
    <col min="11" max="12" width="14.7109375" style="377" customWidth="1"/>
    <col min="13" max="13" width="1.7109375" style="376" customWidth="1"/>
    <col min="14" max="14" width="14.7109375" style="382" customWidth="1"/>
    <col min="15" max="15" width="1.7109375" style="376" customWidth="1"/>
    <col min="16" max="16" width="16.5703125" style="146" customWidth="1"/>
    <col min="17" max="17" width="1.7109375" style="376" customWidth="1"/>
    <col min="18" max="18" width="16.5703125" style="146" customWidth="1"/>
    <col min="19" max="19" width="1.7109375" style="376" customWidth="1"/>
    <col min="20" max="20" width="16.5703125" style="146" customWidth="1"/>
    <col min="21" max="21" width="1.7109375" style="376" customWidth="1"/>
    <col min="22" max="22" width="16.5703125" style="146" customWidth="1"/>
    <col min="23" max="23" width="1.7109375" style="376" customWidth="1"/>
    <col min="24" max="24" width="16.5703125" style="146" customWidth="1"/>
    <col min="25" max="25" width="1.7109375" style="376" customWidth="1"/>
    <col min="26" max="26" width="16.5703125" style="146" customWidth="1"/>
    <col min="27" max="27" width="1.7109375" style="376" customWidth="1"/>
    <col min="28" max="28" width="16.5703125" style="146" customWidth="1"/>
    <col min="29" max="29" width="1.7109375" style="376" customWidth="1"/>
    <col min="30" max="30" width="15.7109375" style="146" customWidth="1"/>
    <col min="31" max="31" width="1.7109375" style="376" customWidth="1"/>
    <col min="32" max="32" width="15.7109375" style="146" customWidth="1"/>
    <col min="33" max="33" width="1.7109375" style="376" customWidth="1"/>
    <col min="34" max="34" width="14.85546875" style="146" customWidth="1"/>
    <col min="35" max="35" width="1.7109375" style="376" customWidth="1"/>
    <col min="36" max="36" width="13.85546875" style="63" customWidth="1"/>
    <col min="37" max="37" width="1.7109375" style="376" customWidth="1"/>
    <col min="38" max="42" width="11.5703125" style="371"/>
    <col min="43" max="43" width="11.5703125" style="371" customWidth="1"/>
    <col min="44" max="16384" width="11.5703125" style="371"/>
  </cols>
  <sheetData>
    <row r="1" spans="1:37" ht="21" customHeight="1" x14ac:dyDescent="0.3">
      <c r="N1" s="378"/>
    </row>
    <row r="2" spans="1:37" ht="21" customHeight="1" x14ac:dyDescent="0.3">
      <c r="N2" s="378"/>
    </row>
    <row r="3" spans="1:37" ht="21" customHeight="1" x14ac:dyDescent="0.3">
      <c r="N3" s="378"/>
    </row>
    <row r="4" spans="1:37" ht="21" customHeight="1" thickBot="1" x14ac:dyDescent="0.35">
      <c r="N4" s="378"/>
    </row>
    <row r="5" spans="1:37" ht="21" customHeight="1" thickBot="1" x14ac:dyDescent="0.35">
      <c r="H5" s="379" t="s">
        <v>535</v>
      </c>
      <c r="I5" s="379"/>
      <c r="J5" s="380"/>
      <c r="K5" s="381">
        <v>2.5</v>
      </c>
      <c r="L5" s="381">
        <v>1.5</v>
      </c>
    </row>
    <row r="7" spans="1:37" ht="21" customHeight="1" x14ac:dyDescent="0.3">
      <c r="D7" s="383" t="s">
        <v>209</v>
      </c>
      <c r="E7" s="384"/>
      <c r="F7" s="385"/>
      <c r="G7" s="386"/>
      <c r="H7" s="387" t="s">
        <v>507</v>
      </c>
      <c r="I7" s="388"/>
      <c r="J7" s="389"/>
      <c r="K7" s="390"/>
      <c r="L7" s="390"/>
      <c r="M7" s="389"/>
      <c r="N7" s="391">
        <v>45330</v>
      </c>
      <c r="P7" s="349"/>
      <c r="R7" s="350"/>
      <c r="T7" s="350"/>
      <c r="V7" s="350"/>
      <c r="X7" s="351"/>
      <c r="Z7" s="349"/>
      <c r="AB7" s="349"/>
      <c r="AD7" s="352"/>
      <c r="AF7" s="353"/>
      <c r="AH7" s="353"/>
      <c r="AJ7" s="103"/>
    </row>
    <row r="8" spans="1:37" ht="21" customHeight="1" thickBot="1" x14ac:dyDescent="0.35">
      <c r="A8" s="392" t="s">
        <v>19</v>
      </c>
      <c r="B8" s="393"/>
      <c r="G8" s="386"/>
      <c r="H8" s="394" t="s">
        <v>39</v>
      </c>
      <c r="I8" s="394" t="s">
        <v>173</v>
      </c>
      <c r="J8" s="395"/>
      <c r="K8" s="396" t="s">
        <v>39</v>
      </c>
      <c r="L8" s="396" t="s">
        <v>173</v>
      </c>
      <c r="M8" s="395"/>
      <c r="N8" s="397"/>
      <c r="O8" s="398"/>
      <c r="P8" s="354"/>
      <c r="Q8" s="398"/>
      <c r="R8" s="355"/>
      <c r="S8" s="398"/>
      <c r="T8" s="355"/>
      <c r="U8" s="398"/>
      <c r="V8" s="355"/>
      <c r="W8" s="398"/>
      <c r="X8" s="356"/>
      <c r="Y8" s="398"/>
      <c r="Z8" s="357"/>
      <c r="AA8" s="398"/>
      <c r="AB8" s="357"/>
      <c r="AC8" s="398"/>
      <c r="AD8" s="358"/>
      <c r="AE8" s="398"/>
      <c r="AF8" s="359"/>
      <c r="AG8" s="398"/>
      <c r="AH8" s="359"/>
      <c r="AI8" s="398"/>
      <c r="AJ8" s="360"/>
      <c r="AK8" s="383"/>
    </row>
    <row r="9" spans="1:37" ht="21" customHeight="1" thickBot="1" x14ac:dyDescent="0.35">
      <c r="D9" s="399" t="s">
        <v>355</v>
      </c>
      <c r="E9" s="400"/>
      <c r="F9" s="401"/>
      <c r="G9" s="386"/>
      <c r="H9" s="402"/>
      <c r="I9" s="403"/>
      <c r="J9" s="404"/>
      <c r="K9" s="405">
        <v>2.5</v>
      </c>
      <c r="L9" s="406">
        <v>1.5</v>
      </c>
      <c r="M9" s="404"/>
      <c r="O9" s="407"/>
      <c r="P9" s="361"/>
      <c r="Q9" s="407"/>
      <c r="R9" s="361"/>
      <c r="S9" s="407"/>
      <c r="T9" s="361"/>
      <c r="U9" s="407"/>
      <c r="V9" s="361"/>
      <c r="W9" s="407"/>
      <c r="X9" s="361"/>
      <c r="Y9" s="407"/>
      <c r="Z9" s="361"/>
      <c r="AA9" s="407"/>
      <c r="AB9" s="361"/>
      <c r="AC9" s="407"/>
      <c r="AD9" s="361"/>
      <c r="AE9" s="407"/>
      <c r="AF9" s="361"/>
      <c r="AG9" s="407"/>
      <c r="AH9" s="361"/>
      <c r="AI9" s="407"/>
      <c r="AJ9" s="78"/>
      <c r="AK9" s="78"/>
    </row>
    <row r="10" spans="1:37" ht="11.25" customHeight="1" x14ac:dyDescent="0.3">
      <c r="D10" s="408"/>
      <c r="E10" s="409"/>
      <c r="F10" s="410"/>
      <c r="H10" s="411"/>
      <c r="I10" s="411"/>
      <c r="J10" s="407"/>
      <c r="K10" s="412"/>
      <c r="L10" s="412"/>
      <c r="M10" s="407"/>
      <c r="O10" s="407"/>
      <c r="Q10" s="407"/>
      <c r="S10" s="407"/>
      <c r="U10" s="407"/>
      <c r="W10" s="407"/>
      <c r="Y10" s="407"/>
      <c r="AA10" s="407"/>
      <c r="AC10" s="407"/>
      <c r="AE10" s="407"/>
      <c r="AG10" s="407"/>
      <c r="AI10" s="407"/>
      <c r="AJ10" s="78"/>
      <c r="AK10" s="78"/>
    </row>
    <row r="11" spans="1:37" ht="21" customHeight="1" thickBot="1" x14ac:dyDescent="0.35"/>
    <row r="12" spans="1:37" ht="21" customHeight="1" thickBot="1" x14ac:dyDescent="0.35">
      <c r="D12" s="413" t="s">
        <v>523</v>
      </c>
      <c r="E12" s="414"/>
      <c r="F12" s="415"/>
      <c r="G12" s="386"/>
      <c r="H12" s="416"/>
      <c r="I12" s="416"/>
      <c r="J12" s="386"/>
      <c r="K12" s="417"/>
      <c r="L12" s="417"/>
      <c r="M12" s="389"/>
      <c r="P12" s="362"/>
      <c r="R12" s="363"/>
      <c r="T12" s="364"/>
      <c r="V12" s="365"/>
      <c r="X12" s="365"/>
      <c r="Z12" s="365"/>
      <c r="AB12" s="363"/>
      <c r="AD12" s="363"/>
      <c r="AF12" s="363"/>
      <c r="AH12" s="363"/>
      <c r="AJ12" s="366"/>
    </row>
    <row r="13" spans="1:37" ht="21" customHeight="1" x14ac:dyDescent="0.3">
      <c r="A13" s="371" t="s">
        <v>244</v>
      </c>
      <c r="B13" s="372">
        <v>45306</v>
      </c>
      <c r="C13" s="371">
        <v>990</v>
      </c>
      <c r="D13" s="418" t="s">
        <v>524</v>
      </c>
      <c r="E13" s="419">
        <f t="shared" ref="E13:F15" si="0">H13</f>
        <v>5000</v>
      </c>
      <c r="F13" s="420">
        <f t="shared" si="0"/>
        <v>3000</v>
      </c>
      <c r="G13" s="386"/>
      <c r="H13" s="416">
        <f t="shared" ref="H13:I15" si="1">MROUND(K13+24,50)</f>
        <v>5000</v>
      </c>
      <c r="I13" s="416">
        <f t="shared" si="1"/>
        <v>3000</v>
      </c>
      <c r="J13" s="386"/>
      <c r="K13" s="417">
        <f>N13*$K$9</f>
        <v>5000</v>
      </c>
      <c r="L13" s="417">
        <f>N13*$L$9</f>
        <v>3000</v>
      </c>
      <c r="M13" s="389"/>
      <c r="N13" s="382">
        <v>2000</v>
      </c>
      <c r="P13" s="362"/>
      <c r="R13" s="363"/>
      <c r="T13" s="364"/>
      <c r="V13" s="365"/>
      <c r="X13" s="365"/>
      <c r="Z13" s="365"/>
      <c r="AB13" s="363"/>
      <c r="AD13" s="363"/>
      <c r="AF13" s="363"/>
      <c r="AH13" s="363"/>
      <c r="AJ13" s="366"/>
    </row>
    <row r="14" spans="1:37" ht="21" customHeight="1" x14ac:dyDescent="0.3">
      <c r="A14" s="371" t="s">
        <v>244</v>
      </c>
      <c r="B14" s="372">
        <v>45306</v>
      </c>
      <c r="C14" s="371">
        <v>988</v>
      </c>
      <c r="D14" s="421" t="s">
        <v>525</v>
      </c>
      <c r="E14" s="419">
        <f t="shared" si="0"/>
        <v>9100</v>
      </c>
      <c r="F14" s="420">
        <f t="shared" si="0"/>
        <v>5450</v>
      </c>
      <c r="G14" s="386"/>
      <c r="H14" s="416">
        <f t="shared" si="1"/>
        <v>9100</v>
      </c>
      <c r="I14" s="416">
        <f t="shared" si="1"/>
        <v>5450</v>
      </c>
      <c r="J14" s="386"/>
      <c r="K14" s="417">
        <f>N14*$K$9</f>
        <v>9075</v>
      </c>
      <c r="L14" s="417">
        <f>N14*$L$9</f>
        <v>5445</v>
      </c>
      <c r="M14" s="389"/>
      <c r="N14" s="382">
        <v>3630</v>
      </c>
      <c r="P14" s="362"/>
      <c r="R14" s="363"/>
      <c r="T14" s="364"/>
      <c r="V14" s="365"/>
      <c r="X14" s="365"/>
      <c r="Z14" s="365"/>
      <c r="AB14" s="363"/>
      <c r="AD14" s="363"/>
      <c r="AF14" s="363"/>
      <c r="AH14" s="363"/>
      <c r="AJ14" s="366"/>
    </row>
    <row r="15" spans="1:37" ht="21" customHeight="1" x14ac:dyDescent="0.3">
      <c r="A15" s="371" t="s">
        <v>244</v>
      </c>
      <c r="B15" s="372">
        <v>45306</v>
      </c>
      <c r="C15" s="371">
        <v>988</v>
      </c>
      <c r="D15" s="421" t="s">
        <v>526</v>
      </c>
      <c r="E15" s="419">
        <f t="shared" si="0"/>
        <v>37500</v>
      </c>
      <c r="F15" s="420">
        <f t="shared" si="0"/>
        <v>22500</v>
      </c>
      <c r="G15" s="386"/>
      <c r="H15" s="416">
        <f t="shared" si="1"/>
        <v>37500</v>
      </c>
      <c r="I15" s="416">
        <f t="shared" si="1"/>
        <v>22500</v>
      </c>
      <c r="J15" s="386"/>
      <c r="K15" s="417">
        <f>N15*$K$9</f>
        <v>37500</v>
      </c>
      <c r="L15" s="417">
        <f>N15*$L$9</f>
        <v>22500</v>
      </c>
      <c r="M15" s="389"/>
      <c r="N15" s="382">
        <v>15000</v>
      </c>
      <c r="P15" s="362"/>
      <c r="R15" s="363"/>
      <c r="T15" s="364"/>
      <c r="V15" s="365"/>
      <c r="X15" s="365"/>
      <c r="Z15" s="365"/>
      <c r="AB15" s="363"/>
      <c r="AD15" s="363"/>
      <c r="AF15" s="363"/>
      <c r="AH15" s="363"/>
      <c r="AJ15" s="366"/>
    </row>
    <row r="16" spans="1:37" ht="21" customHeight="1" thickBot="1" x14ac:dyDescent="0.35">
      <c r="D16" s="422"/>
      <c r="E16" s="414"/>
      <c r="F16" s="415"/>
      <c r="G16" s="386"/>
      <c r="H16" s="416"/>
      <c r="I16" s="416"/>
      <c r="J16" s="386"/>
      <c r="K16" s="417"/>
      <c r="L16" s="417"/>
      <c r="M16" s="389"/>
      <c r="P16" s="362"/>
      <c r="R16" s="363"/>
      <c r="T16" s="364"/>
      <c r="V16" s="365"/>
      <c r="X16" s="365"/>
      <c r="Z16" s="365"/>
      <c r="AB16" s="363"/>
      <c r="AD16" s="363"/>
      <c r="AF16" s="363"/>
      <c r="AH16" s="363"/>
      <c r="AJ16" s="366"/>
    </row>
    <row r="17" spans="1:49" ht="21" customHeight="1" thickBot="1" x14ac:dyDescent="0.35">
      <c r="D17" s="413" t="s">
        <v>531</v>
      </c>
      <c r="E17" s="414"/>
      <c r="F17" s="415"/>
      <c r="G17" s="386"/>
      <c r="H17" s="416"/>
      <c r="I17" s="416"/>
      <c r="J17" s="386"/>
      <c r="K17" s="417"/>
      <c r="L17" s="417"/>
      <c r="M17" s="389"/>
      <c r="P17" s="362"/>
      <c r="R17" s="363"/>
      <c r="T17" s="364"/>
      <c r="V17" s="365"/>
      <c r="X17" s="365"/>
      <c r="Z17" s="365"/>
      <c r="AB17" s="363"/>
      <c r="AD17" s="363"/>
      <c r="AF17" s="363"/>
      <c r="AH17" s="363"/>
      <c r="AJ17" s="366"/>
    </row>
    <row r="18" spans="1:49" ht="21" customHeight="1" x14ac:dyDescent="0.3">
      <c r="A18" s="371" t="s">
        <v>241</v>
      </c>
      <c r="B18" s="372">
        <v>45274</v>
      </c>
      <c r="C18" s="371" t="s">
        <v>202</v>
      </c>
      <c r="D18" s="418" t="s">
        <v>540</v>
      </c>
      <c r="E18" s="419">
        <f t="shared" ref="E18:F21" si="2">H18</f>
        <v>4200</v>
      </c>
      <c r="F18" s="420">
        <f t="shared" si="2"/>
        <v>2550</v>
      </c>
      <c r="G18" s="386"/>
      <c r="H18" s="416">
        <f t="shared" ref="H18:I21" si="3">MROUND(K18+24,50)</f>
        <v>4200</v>
      </c>
      <c r="I18" s="416">
        <f t="shared" si="3"/>
        <v>2550</v>
      </c>
      <c r="J18" s="386"/>
      <c r="K18" s="417">
        <f>N18*$K$9</f>
        <v>4185</v>
      </c>
      <c r="L18" s="417">
        <f>N18*$L$9</f>
        <v>2511</v>
      </c>
      <c r="M18" s="389"/>
      <c r="N18" s="382">
        <v>1674</v>
      </c>
      <c r="P18" s="362"/>
      <c r="R18" s="363"/>
      <c r="T18" s="364"/>
      <c r="V18" s="365"/>
      <c r="X18" s="365"/>
      <c r="Z18" s="365"/>
      <c r="AB18" s="363"/>
      <c r="AD18" s="363"/>
      <c r="AF18" s="363"/>
      <c r="AH18" s="363"/>
      <c r="AJ18" s="366"/>
    </row>
    <row r="19" spans="1:49" ht="21" customHeight="1" x14ac:dyDescent="0.3">
      <c r="A19" s="371" t="s">
        <v>241</v>
      </c>
      <c r="B19" s="372">
        <v>45274</v>
      </c>
      <c r="C19" s="371" t="s">
        <v>202</v>
      </c>
      <c r="D19" s="421" t="s">
        <v>539</v>
      </c>
      <c r="E19" s="419">
        <f t="shared" si="2"/>
        <v>4000</v>
      </c>
      <c r="F19" s="420">
        <f t="shared" si="2"/>
        <v>2400</v>
      </c>
      <c r="G19" s="386"/>
      <c r="H19" s="416">
        <f t="shared" si="3"/>
        <v>4000</v>
      </c>
      <c r="I19" s="416">
        <f t="shared" si="3"/>
        <v>2400</v>
      </c>
      <c r="J19" s="386"/>
      <c r="K19" s="417">
        <f>N19*$K$9</f>
        <v>3968.2249999999999</v>
      </c>
      <c r="L19" s="417">
        <f>N19*$L$9</f>
        <v>2380.9349999999999</v>
      </c>
      <c r="M19" s="389"/>
      <c r="N19" s="382">
        <v>1587.29</v>
      </c>
      <c r="P19" s="362"/>
      <c r="R19" s="363"/>
      <c r="T19" s="364"/>
      <c r="V19" s="365"/>
      <c r="X19" s="365"/>
      <c r="Z19" s="365"/>
      <c r="AB19" s="363"/>
      <c r="AD19" s="363"/>
      <c r="AF19" s="363"/>
      <c r="AH19" s="363"/>
      <c r="AJ19" s="366"/>
    </row>
    <row r="20" spans="1:49" ht="21" customHeight="1" x14ac:dyDescent="0.3">
      <c r="A20" s="371" t="s">
        <v>241</v>
      </c>
      <c r="B20" s="372">
        <v>45274</v>
      </c>
      <c r="C20" s="371">
        <v>4775</v>
      </c>
      <c r="D20" s="421" t="s">
        <v>485</v>
      </c>
      <c r="E20" s="419">
        <f t="shared" si="2"/>
        <v>6700</v>
      </c>
      <c r="F20" s="420">
        <f t="shared" si="2"/>
        <v>4050</v>
      </c>
      <c r="G20" s="386"/>
      <c r="H20" s="416">
        <f t="shared" si="3"/>
        <v>6700</v>
      </c>
      <c r="I20" s="416">
        <f t="shared" si="3"/>
        <v>4050</v>
      </c>
      <c r="J20" s="386"/>
      <c r="K20" s="417">
        <f>N20*$K$9</f>
        <v>6692.35</v>
      </c>
      <c r="L20" s="417">
        <f>N20*$L$9</f>
        <v>4015.41</v>
      </c>
      <c r="M20" s="389"/>
      <c r="N20" s="382">
        <v>2676.94</v>
      </c>
      <c r="P20" s="362"/>
      <c r="R20" s="363"/>
      <c r="T20" s="364"/>
      <c r="V20" s="365"/>
      <c r="X20" s="365"/>
      <c r="Z20" s="365"/>
      <c r="AB20" s="363"/>
      <c r="AD20" s="363"/>
      <c r="AF20" s="363"/>
      <c r="AH20" s="363"/>
      <c r="AJ20" s="366"/>
    </row>
    <row r="21" spans="1:49" ht="21" customHeight="1" x14ac:dyDescent="0.3">
      <c r="A21" s="371" t="s">
        <v>241</v>
      </c>
      <c r="B21" s="372">
        <v>45274</v>
      </c>
      <c r="C21" s="371">
        <v>4775</v>
      </c>
      <c r="D21" s="421" t="s">
        <v>351</v>
      </c>
      <c r="E21" s="419">
        <f t="shared" si="2"/>
        <v>5150</v>
      </c>
      <c r="F21" s="420">
        <f t="shared" si="2"/>
        <v>3100</v>
      </c>
      <c r="G21" s="386"/>
      <c r="H21" s="416">
        <f t="shared" si="3"/>
        <v>5150</v>
      </c>
      <c r="I21" s="416">
        <f t="shared" si="3"/>
        <v>3100</v>
      </c>
      <c r="J21" s="386"/>
      <c r="K21" s="417">
        <f>N21*$K$9</f>
        <v>5118.75</v>
      </c>
      <c r="L21" s="417">
        <f>N21*$L$9</f>
        <v>3071.25</v>
      </c>
      <c r="M21" s="389"/>
      <c r="N21" s="382">
        <v>2047.5</v>
      </c>
      <c r="P21" s="362"/>
      <c r="R21" s="363"/>
      <c r="T21" s="364"/>
      <c r="V21" s="365"/>
      <c r="X21" s="365"/>
      <c r="Z21" s="365"/>
      <c r="AB21" s="363"/>
      <c r="AD21" s="363"/>
      <c r="AF21" s="363"/>
      <c r="AH21" s="363"/>
      <c r="AJ21" s="366"/>
    </row>
    <row r="22" spans="1:49" ht="21" customHeight="1" thickBot="1" x14ac:dyDescent="0.35">
      <c r="D22" s="422"/>
      <c r="E22" s="414"/>
      <c r="F22" s="415"/>
      <c r="G22" s="386"/>
      <c r="H22" s="416">
        <f t="shared" ref="H22:H40" si="4">MROUND(K22+24,50)</f>
        <v>0</v>
      </c>
      <c r="I22" s="416">
        <f t="shared" ref="I22:I40" si="5">MROUND(L22+24,50)</f>
        <v>0</v>
      </c>
      <c r="J22" s="386"/>
      <c r="K22" s="417">
        <f t="shared" ref="K22:K40" si="6">N22*$K$9</f>
        <v>0</v>
      </c>
      <c r="L22" s="417">
        <f t="shared" ref="L22:L40" si="7">N22*$L$9</f>
        <v>0</v>
      </c>
      <c r="M22" s="389"/>
      <c r="P22" s="362"/>
      <c r="R22" s="363"/>
      <c r="T22" s="364"/>
      <c r="V22" s="365"/>
      <c r="X22" s="365"/>
      <c r="Z22" s="365"/>
      <c r="AB22" s="363"/>
      <c r="AD22" s="363"/>
      <c r="AF22" s="363"/>
      <c r="AH22" s="363"/>
      <c r="AJ22" s="366"/>
    </row>
    <row r="23" spans="1:49" s="376" customFormat="1" ht="21" customHeight="1" thickBot="1" x14ac:dyDescent="0.35">
      <c r="A23" s="371"/>
      <c r="B23" s="372"/>
      <c r="C23" s="371"/>
      <c r="D23" s="423" t="s">
        <v>18</v>
      </c>
      <c r="E23" s="78"/>
      <c r="F23" s="78"/>
      <c r="G23" s="371"/>
      <c r="H23" s="416">
        <f t="shared" si="4"/>
        <v>0</v>
      </c>
      <c r="I23" s="416">
        <f t="shared" si="5"/>
        <v>0</v>
      </c>
      <c r="J23" s="386"/>
      <c r="K23" s="417">
        <f t="shared" si="6"/>
        <v>0</v>
      </c>
      <c r="L23" s="417">
        <f t="shared" si="7"/>
        <v>0</v>
      </c>
      <c r="N23" s="382"/>
      <c r="P23" s="146"/>
      <c r="R23" s="146"/>
      <c r="T23" s="146"/>
      <c r="V23" s="146"/>
      <c r="X23" s="146"/>
      <c r="Z23" s="146"/>
      <c r="AB23" s="146"/>
      <c r="AD23" s="146"/>
      <c r="AF23" s="146"/>
      <c r="AH23" s="146"/>
      <c r="AJ23" s="63"/>
      <c r="AL23" s="371"/>
      <c r="AM23" s="371"/>
      <c r="AN23" s="371"/>
      <c r="AO23" s="371"/>
      <c r="AP23" s="371"/>
      <c r="AQ23" s="371"/>
      <c r="AR23" s="371"/>
      <c r="AS23" s="371"/>
      <c r="AT23" s="371"/>
      <c r="AU23" s="371"/>
      <c r="AV23" s="371"/>
      <c r="AW23" s="371"/>
    </row>
    <row r="24" spans="1:49" s="376" customFormat="1" ht="21" customHeight="1" x14ac:dyDescent="0.3">
      <c r="A24" s="371"/>
      <c r="B24" s="372"/>
      <c r="C24" s="371"/>
      <c r="D24" s="424" t="s">
        <v>541</v>
      </c>
      <c r="E24" s="425">
        <f>H24</f>
        <v>8800</v>
      </c>
      <c r="F24" s="426">
        <f>I24</f>
        <v>5300</v>
      </c>
      <c r="G24" s="371"/>
      <c r="H24" s="416">
        <f t="shared" si="4"/>
        <v>8800</v>
      </c>
      <c r="I24" s="416">
        <f t="shared" si="5"/>
        <v>5300</v>
      </c>
      <c r="J24" s="386"/>
      <c r="K24" s="417">
        <f t="shared" si="6"/>
        <v>8787.5</v>
      </c>
      <c r="L24" s="417">
        <f t="shared" si="7"/>
        <v>5272.5</v>
      </c>
      <c r="N24" s="382">
        <v>3515</v>
      </c>
      <c r="P24" s="146"/>
      <c r="R24" s="146"/>
      <c r="T24" s="146"/>
      <c r="V24" s="146"/>
      <c r="X24" s="146"/>
      <c r="Z24" s="146"/>
      <c r="AB24" s="146"/>
      <c r="AD24" s="146"/>
      <c r="AF24" s="146"/>
      <c r="AH24" s="146"/>
      <c r="AJ24" s="63"/>
      <c r="AL24" s="371"/>
      <c r="AM24" s="371"/>
      <c r="AN24" s="371"/>
      <c r="AO24" s="371"/>
      <c r="AP24" s="371"/>
      <c r="AQ24" s="371"/>
      <c r="AR24" s="371"/>
      <c r="AS24" s="371"/>
      <c r="AT24" s="371"/>
      <c r="AU24" s="371"/>
      <c r="AV24" s="371"/>
      <c r="AW24" s="371"/>
    </row>
    <row r="25" spans="1:49" s="376" customFormat="1" ht="21" customHeight="1" x14ac:dyDescent="0.3">
      <c r="A25" s="371"/>
      <c r="B25" s="372"/>
      <c r="C25" s="371"/>
      <c r="D25" s="427" t="s">
        <v>542</v>
      </c>
      <c r="E25" s="425">
        <f t="shared" ref="E25:E40" si="8">H25</f>
        <v>28350</v>
      </c>
      <c r="F25" s="426">
        <f t="shared" ref="F25:F40" si="9">I25</f>
        <v>17000</v>
      </c>
      <c r="G25" s="371"/>
      <c r="H25" s="416">
        <f t="shared" si="4"/>
        <v>28350</v>
      </c>
      <c r="I25" s="416">
        <f t="shared" si="5"/>
        <v>17000</v>
      </c>
      <c r="J25" s="386"/>
      <c r="K25" s="417">
        <f t="shared" si="6"/>
        <v>28317.5</v>
      </c>
      <c r="L25" s="417">
        <f t="shared" si="7"/>
        <v>16990.5</v>
      </c>
      <c r="N25" s="382">
        <v>11327</v>
      </c>
      <c r="P25" s="146"/>
      <c r="R25" s="146"/>
      <c r="T25" s="146"/>
      <c r="V25" s="146"/>
      <c r="X25" s="146"/>
      <c r="Z25" s="146"/>
      <c r="AB25" s="146"/>
      <c r="AD25" s="146"/>
      <c r="AF25" s="146"/>
      <c r="AH25" s="146"/>
      <c r="AJ25" s="63"/>
      <c r="AL25" s="371"/>
      <c r="AM25" s="371"/>
      <c r="AN25" s="371"/>
      <c r="AO25" s="371"/>
      <c r="AP25" s="371"/>
      <c r="AQ25" s="371"/>
      <c r="AR25" s="371"/>
      <c r="AS25" s="371"/>
      <c r="AT25" s="371"/>
      <c r="AU25" s="371"/>
      <c r="AV25" s="371"/>
      <c r="AW25" s="371"/>
    </row>
    <row r="26" spans="1:49" s="376" customFormat="1" ht="21" customHeight="1" x14ac:dyDescent="0.3">
      <c r="A26" s="371"/>
      <c r="B26" s="372"/>
      <c r="C26" s="371"/>
      <c r="D26" s="427" t="s">
        <v>543</v>
      </c>
      <c r="E26" s="425">
        <f t="shared" si="8"/>
        <v>266500</v>
      </c>
      <c r="F26" s="426">
        <f t="shared" si="9"/>
        <v>159900</v>
      </c>
      <c r="G26" s="371"/>
      <c r="H26" s="416">
        <f t="shared" si="4"/>
        <v>266500</v>
      </c>
      <c r="I26" s="416">
        <f t="shared" si="5"/>
        <v>159900</v>
      </c>
      <c r="J26" s="386"/>
      <c r="K26" s="417">
        <f t="shared" si="6"/>
        <v>266495</v>
      </c>
      <c r="L26" s="417">
        <f t="shared" si="7"/>
        <v>159897</v>
      </c>
      <c r="N26" s="382">
        <v>106598</v>
      </c>
      <c r="P26" s="146"/>
      <c r="R26" s="146"/>
      <c r="T26" s="146"/>
      <c r="V26" s="146"/>
      <c r="X26" s="146"/>
      <c r="Z26" s="146"/>
      <c r="AB26" s="146"/>
      <c r="AD26" s="146"/>
      <c r="AF26" s="146"/>
      <c r="AH26" s="146"/>
      <c r="AJ26" s="63"/>
      <c r="AL26" s="371"/>
      <c r="AM26" s="371"/>
      <c r="AN26" s="371"/>
      <c r="AO26" s="371"/>
      <c r="AP26" s="371"/>
      <c r="AQ26" s="371"/>
      <c r="AR26" s="371"/>
      <c r="AS26" s="371"/>
      <c r="AT26" s="371"/>
      <c r="AU26" s="371"/>
      <c r="AV26" s="371"/>
      <c r="AW26" s="371"/>
    </row>
    <row r="27" spans="1:49" s="376" customFormat="1" ht="21" customHeight="1" x14ac:dyDescent="0.3">
      <c r="A27" s="371"/>
      <c r="B27" s="372"/>
      <c r="C27" s="371"/>
      <c r="D27" s="427" t="s">
        <v>544</v>
      </c>
      <c r="E27" s="425">
        <f t="shared" si="8"/>
        <v>61400</v>
      </c>
      <c r="F27" s="426">
        <f t="shared" si="9"/>
        <v>36850</v>
      </c>
      <c r="G27" s="371"/>
      <c r="H27" s="416">
        <f t="shared" si="4"/>
        <v>61400</v>
      </c>
      <c r="I27" s="416">
        <f t="shared" si="5"/>
        <v>36850</v>
      </c>
      <c r="J27" s="386"/>
      <c r="K27" s="417">
        <f t="shared" si="6"/>
        <v>61367.5</v>
      </c>
      <c r="L27" s="417">
        <f t="shared" si="7"/>
        <v>36820.5</v>
      </c>
      <c r="N27" s="382">
        <v>24547</v>
      </c>
      <c r="P27" s="146"/>
      <c r="R27" s="146"/>
      <c r="T27" s="146"/>
      <c r="V27" s="146"/>
      <c r="X27" s="146"/>
      <c r="Z27" s="146"/>
      <c r="AB27" s="146"/>
      <c r="AD27" s="146"/>
      <c r="AF27" s="146"/>
      <c r="AH27" s="146"/>
      <c r="AJ27" s="63"/>
      <c r="AL27" s="371"/>
      <c r="AM27" s="371"/>
      <c r="AN27" s="371"/>
      <c r="AO27" s="371"/>
      <c r="AP27" s="371"/>
      <c r="AQ27" s="371"/>
      <c r="AR27" s="371"/>
      <c r="AS27" s="371"/>
      <c r="AT27" s="371"/>
      <c r="AU27" s="371"/>
      <c r="AV27" s="371"/>
      <c r="AW27" s="371"/>
    </row>
    <row r="28" spans="1:49" s="376" customFormat="1" ht="21" customHeight="1" x14ac:dyDescent="0.3">
      <c r="A28" s="371"/>
      <c r="B28" s="372"/>
      <c r="C28" s="371"/>
      <c r="D28" s="427" t="s">
        <v>545</v>
      </c>
      <c r="E28" s="425">
        <f t="shared" si="8"/>
        <v>4850</v>
      </c>
      <c r="F28" s="426">
        <f t="shared" si="9"/>
        <v>2950</v>
      </c>
      <c r="G28" s="371"/>
      <c r="H28" s="416">
        <f t="shared" si="4"/>
        <v>4850</v>
      </c>
      <c r="I28" s="416">
        <f t="shared" si="5"/>
        <v>2950</v>
      </c>
      <c r="J28" s="386"/>
      <c r="K28" s="417">
        <f t="shared" si="6"/>
        <v>4850</v>
      </c>
      <c r="L28" s="417">
        <f t="shared" si="7"/>
        <v>2910</v>
      </c>
      <c r="N28" s="382">
        <v>1940</v>
      </c>
      <c r="P28" s="146"/>
      <c r="R28" s="146"/>
      <c r="T28" s="146"/>
      <c r="V28" s="146"/>
      <c r="X28" s="146"/>
      <c r="Z28" s="146"/>
      <c r="AB28" s="146"/>
      <c r="AD28" s="146"/>
      <c r="AF28" s="146"/>
      <c r="AH28" s="146"/>
      <c r="AJ28" s="63"/>
      <c r="AL28" s="371"/>
      <c r="AM28" s="371"/>
      <c r="AN28" s="371"/>
      <c r="AO28" s="371"/>
      <c r="AP28" s="371"/>
      <c r="AQ28" s="371"/>
      <c r="AR28" s="371"/>
      <c r="AS28" s="371"/>
      <c r="AT28" s="371"/>
      <c r="AU28" s="371"/>
      <c r="AV28" s="371"/>
      <c r="AW28" s="371"/>
    </row>
    <row r="29" spans="1:49" s="376" customFormat="1" ht="21" customHeight="1" x14ac:dyDescent="0.3">
      <c r="A29" s="371"/>
      <c r="B29" s="372"/>
      <c r="C29" s="371"/>
      <c r="D29" s="427" t="s">
        <v>546</v>
      </c>
      <c r="E29" s="425">
        <f t="shared" si="8"/>
        <v>13350</v>
      </c>
      <c r="F29" s="426">
        <f t="shared" si="9"/>
        <v>8050</v>
      </c>
      <c r="G29" s="371"/>
      <c r="H29" s="416">
        <f t="shared" si="4"/>
        <v>13350</v>
      </c>
      <c r="I29" s="416">
        <f t="shared" si="5"/>
        <v>8050</v>
      </c>
      <c r="J29" s="386"/>
      <c r="K29" s="417">
        <f t="shared" si="6"/>
        <v>13350</v>
      </c>
      <c r="L29" s="417">
        <f t="shared" si="7"/>
        <v>8010</v>
      </c>
      <c r="N29" s="382">
        <v>5340</v>
      </c>
      <c r="P29" s="146"/>
      <c r="R29" s="146"/>
      <c r="T29" s="146"/>
      <c r="V29" s="146"/>
      <c r="X29" s="146"/>
      <c r="Z29" s="146"/>
      <c r="AB29" s="146"/>
      <c r="AD29" s="146"/>
      <c r="AF29" s="146"/>
      <c r="AH29" s="146"/>
      <c r="AJ29" s="63"/>
      <c r="AL29" s="371"/>
      <c r="AM29" s="371"/>
      <c r="AN29" s="371"/>
      <c r="AO29" s="371"/>
      <c r="AP29" s="371"/>
      <c r="AQ29" s="371"/>
      <c r="AR29" s="371"/>
      <c r="AS29" s="371"/>
      <c r="AT29" s="371"/>
      <c r="AU29" s="371"/>
      <c r="AV29" s="371"/>
      <c r="AW29" s="371"/>
    </row>
    <row r="30" spans="1:49" s="376" customFormat="1" ht="21" customHeight="1" x14ac:dyDescent="0.3">
      <c r="A30" s="371"/>
      <c r="B30" s="372"/>
      <c r="C30" s="371"/>
      <c r="D30" s="427" t="s">
        <v>547</v>
      </c>
      <c r="E30" s="425">
        <f t="shared" si="8"/>
        <v>4850</v>
      </c>
      <c r="F30" s="426">
        <f t="shared" si="9"/>
        <v>2950</v>
      </c>
      <c r="G30" s="371"/>
      <c r="H30" s="416">
        <f t="shared" si="4"/>
        <v>4850</v>
      </c>
      <c r="I30" s="416">
        <f t="shared" si="5"/>
        <v>2950</v>
      </c>
      <c r="J30" s="386"/>
      <c r="K30" s="417">
        <f t="shared" si="6"/>
        <v>4850</v>
      </c>
      <c r="L30" s="417">
        <f t="shared" si="7"/>
        <v>2910</v>
      </c>
      <c r="N30" s="382">
        <v>1940</v>
      </c>
      <c r="P30" s="146"/>
      <c r="R30" s="146"/>
      <c r="T30" s="146"/>
      <c r="V30" s="146"/>
      <c r="X30" s="146"/>
      <c r="Z30" s="146"/>
      <c r="AB30" s="146"/>
      <c r="AD30" s="146"/>
      <c r="AF30" s="146"/>
      <c r="AH30" s="146"/>
      <c r="AJ30" s="63"/>
      <c r="AL30" s="371"/>
      <c r="AM30" s="371"/>
      <c r="AN30" s="371"/>
      <c r="AO30" s="371"/>
      <c r="AP30" s="371"/>
      <c r="AQ30" s="371"/>
      <c r="AR30" s="371"/>
      <c r="AS30" s="371"/>
      <c r="AT30" s="371"/>
      <c r="AU30" s="371"/>
      <c r="AV30" s="371"/>
      <c r="AW30" s="371"/>
    </row>
    <row r="31" spans="1:49" s="376" customFormat="1" ht="21" customHeight="1" x14ac:dyDescent="0.3">
      <c r="A31" s="371"/>
      <c r="B31" s="372"/>
      <c r="C31" s="371"/>
      <c r="D31" s="427" t="s">
        <v>548</v>
      </c>
      <c r="E31" s="425">
        <f t="shared" si="8"/>
        <v>13350</v>
      </c>
      <c r="F31" s="426">
        <f t="shared" si="9"/>
        <v>8050</v>
      </c>
      <c r="G31" s="371"/>
      <c r="H31" s="416">
        <f t="shared" si="4"/>
        <v>13350</v>
      </c>
      <c r="I31" s="416">
        <f t="shared" si="5"/>
        <v>8050</v>
      </c>
      <c r="J31" s="386"/>
      <c r="K31" s="417">
        <f t="shared" si="6"/>
        <v>13350</v>
      </c>
      <c r="L31" s="417">
        <f t="shared" si="7"/>
        <v>8010</v>
      </c>
      <c r="N31" s="382">
        <v>5340</v>
      </c>
      <c r="P31" s="146"/>
      <c r="R31" s="146"/>
      <c r="T31" s="146"/>
      <c r="V31" s="146"/>
      <c r="X31" s="146"/>
      <c r="Z31" s="146"/>
      <c r="AB31" s="146"/>
      <c r="AD31" s="146"/>
      <c r="AF31" s="146"/>
      <c r="AH31" s="146"/>
      <c r="AJ31" s="63"/>
      <c r="AL31" s="371"/>
      <c r="AM31" s="371"/>
      <c r="AN31" s="371"/>
      <c r="AO31" s="371"/>
      <c r="AP31" s="371"/>
      <c r="AQ31" s="371"/>
      <c r="AR31" s="371"/>
      <c r="AS31" s="371"/>
      <c r="AT31" s="371"/>
      <c r="AU31" s="371"/>
      <c r="AV31" s="371"/>
      <c r="AW31" s="371"/>
    </row>
    <row r="32" spans="1:49" s="376" customFormat="1" ht="21" customHeight="1" x14ac:dyDescent="0.3">
      <c r="A32" s="371"/>
      <c r="B32" s="372"/>
      <c r="C32" s="371"/>
      <c r="D32" s="427" t="s">
        <v>549</v>
      </c>
      <c r="E32" s="425">
        <f t="shared" si="8"/>
        <v>8600</v>
      </c>
      <c r="F32" s="426">
        <f t="shared" si="9"/>
        <v>5200</v>
      </c>
      <c r="G32" s="371"/>
      <c r="H32" s="416">
        <f t="shared" si="4"/>
        <v>8600</v>
      </c>
      <c r="I32" s="416">
        <f t="shared" si="5"/>
        <v>5200</v>
      </c>
      <c r="J32" s="386"/>
      <c r="K32" s="417">
        <f t="shared" si="6"/>
        <v>8600</v>
      </c>
      <c r="L32" s="417">
        <f t="shared" si="7"/>
        <v>5160</v>
      </c>
      <c r="N32" s="382">
        <v>3440</v>
      </c>
      <c r="P32" s="146"/>
      <c r="R32" s="146"/>
      <c r="T32" s="146"/>
      <c r="V32" s="146"/>
      <c r="X32" s="146"/>
      <c r="Z32" s="146"/>
      <c r="AB32" s="146"/>
      <c r="AD32" s="146"/>
      <c r="AF32" s="146"/>
      <c r="AH32" s="146"/>
      <c r="AJ32" s="63"/>
      <c r="AL32" s="371"/>
      <c r="AM32" s="371"/>
      <c r="AN32" s="371"/>
      <c r="AO32" s="371"/>
      <c r="AP32" s="371"/>
      <c r="AQ32" s="371"/>
      <c r="AR32" s="371"/>
      <c r="AS32" s="371"/>
      <c r="AT32" s="371"/>
      <c r="AU32" s="371"/>
      <c r="AV32" s="371"/>
      <c r="AW32" s="371"/>
    </row>
    <row r="33" spans="1:49" s="376" customFormat="1" ht="21" customHeight="1" x14ac:dyDescent="0.3">
      <c r="A33" s="371"/>
      <c r="B33" s="372"/>
      <c r="C33" s="371"/>
      <c r="D33" s="427" t="s">
        <v>550</v>
      </c>
      <c r="E33" s="425">
        <f t="shared" si="8"/>
        <v>24500</v>
      </c>
      <c r="F33" s="426">
        <f t="shared" si="9"/>
        <v>14700</v>
      </c>
      <c r="G33" s="371"/>
      <c r="H33" s="416">
        <f t="shared" si="4"/>
        <v>24500</v>
      </c>
      <c r="I33" s="416">
        <f t="shared" si="5"/>
        <v>14700</v>
      </c>
      <c r="J33" s="386"/>
      <c r="K33" s="417">
        <f t="shared" si="6"/>
        <v>24462.5</v>
      </c>
      <c r="L33" s="417">
        <f t="shared" si="7"/>
        <v>14677.5</v>
      </c>
      <c r="N33" s="382">
        <v>9785</v>
      </c>
      <c r="P33" s="146"/>
      <c r="R33" s="146"/>
      <c r="T33" s="146"/>
      <c r="V33" s="146"/>
      <c r="X33" s="146"/>
      <c r="Z33" s="146"/>
      <c r="AB33" s="146"/>
      <c r="AD33" s="146"/>
      <c r="AF33" s="146"/>
      <c r="AH33" s="146"/>
      <c r="AJ33" s="63"/>
      <c r="AL33" s="371"/>
      <c r="AM33" s="371"/>
      <c r="AN33" s="371"/>
      <c r="AO33" s="371"/>
      <c r="AP33" s="371"/>
      <c r="AQ33" s="371"/>
      <c r="AR33" s="371"/>
      <c r="AS33" s="371"/>
      <c r="AT33" s="371"/>
      <c r="AU33" s="371"/>
      <c r="AV33" s="371"/>
      <c r="AW33" s="371"/>
    </row>
    <row r="34" spans="1:49" s="376" customFormat="1" ht="21" customHeight="1" x14ac:dyDescent="0.3">
      <c r="A34" s="371"/>
      <c r="B34" s="372"/>
      <c r="C34" s="371"/>
      <c r="D34" s="427" t="s">
        <v>551</v>
      </c>
      <c r="E34" s="425">
        <f t="shared" si="8"/>
        <v>228500</v>
      </c>
      <c r="F34" s="426">
        <f t="shared" si="9"/>
        <v>137100</v>
      </c>
      <c r="G34" s="371"/>
      <c r="H34" s="416">
        <f t="shared" si="4"/>
        <v>228500</v>
      </c>
      <c r="I34" s="416">
        <f t="shared" si="5"/>
        <v>137100</v>
      </c>
      <c r="J34" s="386"/>
      <c r="K34" s="417">
        <f t="shared" si="6"/>
        <v>228467.5</v>
      </c>
      <c r="L34" s="417">
        <f t="shared" si="7"/>
        <v>137080.5</v>
      </c>
      <c r="N34" s="382">
        <v>91387</v>
      </c>
      <c r="P34" s="146"/>
      <c r="R34" s="146"/>
      <c r="T34" s="146"/>
      <c r="V34" s="146"/>
      <c r="X34" s="146"/>
      <c r="Z34" s="146"/>
      <c r="AB34" s="146"/>
      <c r="AD34" s="146"/>
      <c r="AF34" s="146"/>
      <c r="AH34" s="146"/>
      <c r="AJ34" s="63"/>
      <c r="AL34" s="371"/>
      <c r="AM34" s="371"/>
      <c r="AN34" s="371"/>
      <c r="AO34" s="371"/>
      <c r="AP34" s="371"/>
      <c r="AQ34" s="371"/>
      <c r="AR34" s="371"/>
      <c r="AS34" s="371"/>
      <c r="AT34" s="371"/>
      <c r="AU34" s="371"/>
      <c r="AV34" s="371"/>
      <c r="AW34" s="371"/>
    </row>
    <row r="35" spans="1:49" s="376" customFormat="1" ht="21" customHeight="1" x14ac:dyDescent="0.3">
      <c r="A35" s="371"/>
      <c r="B35" s="372"/>
      <c r="C35" s="371"/>
      <c r="D35" s="427" t="s">
        <v>552</v>
      </c>
      <c r="E35" s="425">
        <f t="shared" si="8"/>
        <v>7900</v>
      </c>
      <c r="F35" s="426">
        <f t="shared" si="9"/>
        <v>4750</v>
      </c>
      <c r="G35" s="371"/>
      <c r="H35" s="416">
        <f t="shared" si="4"/>
        <v>7900</v>
      </c>
      <c r="I35" s="416">
        <f t="shared" si="5"/>
        <v>4750</v>
      </c>
      <c r="J35" s="386"/>
      <c r="K35" s="417">
        <f t="shared" si="6"/>
        <v>7887.5</v>
      </c>
      <c r="L35" s="417">
        <f t="shared" si="7"/>
        <v>4732.5</v>
      </c>
      <c r="N35" s="382">
        <v>3155</v>
      </c>
      <c r="P35" s="146"/>
      <c r="R35" s="146"/>
      <c r="T35" s="146"/>
      <c r="V35" s="146"/>
      <c r="X35" s="146"/>
      <c r="Z35" s="146"/>
      <c r="AB35" s="146"/>
      <c r="AD35" s="146"/>
      <c r="AF35" s="146"/>
      <c r="AH35" s="146"/>
      <c r="AJ35" s="63"/>
      <c r="AL35" s="371"/>
      <c r="AM35" s="371"/>
      <c r="AN35" s="371"/>
      <c r="AO35" s="371"/>
      <c r="AP35" s="371"/>
      <c r="AQ35" s="371"/>
      <c r="AR35" s="371"/>
      <c r="AS35" s="371"/>
      <c r="AT35" s="371"/>
      <c r="AU35" s="371"/>
      <c r="AV35" s="371"/>
      <c r="AW35" s="371"/>
    </row>
    <row r="36" spans="1:49" s="376" customFormat="1" ht="21" customHeight="1" x14ac:dyDescent="0.3">
      <c r="A36" s="371"/>
      <c r="B36" s="372"/>
      <c r="C36" s="371"/>
      <c r="D36" s="427" t="s">
        <v>553</v>
      </c>
      <c r="E36" s="425">
        <f t="shared" si="8"/>
        <v>28450</v>
      </c>
      <c r="F36" s="426">
        <f t="shared" si="9"/>
        <v>17050</v>
      </c>
      <c r="G36" s="371"/>
      <c r="H36" s="416">
        <f t="shared" si="4"/>
        <v>28450</v>
      </c>
      <c r="I36" s="416">
        <f t="shared" si="5"/>
        <v>17050</v>
      </c>
      <c r="J36" s="386"/>
      <c r="K36" s="417">
        <f t="shared" si="6"/>
        <v>28402.5</v>
      </c>
      <c r="L36" s="417">
        <f t="shared" si="7"/>
        <v>17041.5</v>
      </c>
      <c r="N36" s="382">
        <v>11361</v>
      </c>
      <c r="P36" s="146"/>
      <c r="R36" s="146"/>
      <c r="T36" s="146"/>
      <c r="V36" s="146"/>
      <c r="X36" s="146"/>
      <c r="Z36" s="146"/>
      <c r="AB36" s="146"/>
      <c r="AD36" s="146"/>
      <c r="AF36" s="146"/>
      <c r="AH36" s="146"/>
      <c r="AJ36" s="63"/>
      <c r="AL36" s="371"/>
      <c r="AM36" s="371"/>
      <c r="AN36" s="371"/>
      <c r="AO36" s="371"/>
      <c r="AP36" s="371"/>
      <c r="AQ36" s="371"/>
      <c r="AR36" s="371"/>
      <c r="AS36" s="371"/>
      <c r="AT36" s="371"/>
      <c r="AU36" s="371"/>
      <c r="AV36" s="371"/>
      <c r="AW36" s="371"/>
    </row>
    <row r="37" spans="1:49" s="376" customFormat="1" ht="21" customHeight="1" x14ac:dyDescent="0.3">
      <c r="A37" s="371"/>
      <c r="B37" s="372"/>
      <c r="C37" s="371"/>
      <c r="D37" s="427" t="s">
        <v>33</v>
      </c>
      <c r="E37" s="425">
        <f t="shared" si="8"/>
        <v>11100</v>
      </c>
      <c r="F37" s="426">
        <f t="shared" si="9"/>
        <v>6650</v>
      </c>
      <c r="G37" s="371"/>
      <c r="H37" s="416">
        <f t="shared" si="4"/>
        <v>11100</v>
      </c>
      <c r="I37" s="416">
        <f t="shared" si="5"/>
        <v>6650</v>
      </c>
      <c r="J37" s="386"/>
      <c r="K37" s="417">
        <f t="shared" si="6"/>
        <v>11075</v>
      </c>
      <c r="L37" s="417">
        <f t="shared" si="7"/>
        <v>6645</v>
      </c>
      <c r="N37" s="382">
        <v>4430</v>
      </c>
      <c r="P37" s="146"/>
      <c r="R37" s="146"/>
      <c r="T37" s="146"/>
      <c r="V37" s="146"/>
      <c r="X37" s="146"/>
      <c r="Z37" s="146"/>
      <c r="AB37" s="146"/>
      <c r="AD37" s="146"/>
      <c r="AF37" s="146"/>
      <c r="AH37" s="146"/>
      <c r="AJ37" s="63"/>
      <c r="AL37" s="371"/>
      <c r="AM37" s="371"/>
      <c r="AN37" s="371"/>
      <c r="AO37" s="371"/>
      <c r="AP37" s="371"/>
      <c r="AQ37" s="371"/>
      <c r="AR37" s="371"/>
      <c r="AS37" s="371"/>
      <c r="AT37" s="371"/>
      <c r="AU37" s="371"/>
      <c r="AV37" s="371"/>
      <c r="AW37" s="371"/>
    </row>
    <row r="38" spans="1:49" s="376" customFormat="1" ht="21" customHeight="1" x14ac:dyDescent="0.3">
      <c r="A38" s="371"/>
      <c r="B38" s="372"/>
      <c r="C38" s="371"/>
      <c r="D38" s="427" t="s">
        <v>554</v>
      </c>
      <c r="E38" s="425">
        <f t="shared" si="8"/>
        <v>7600</v>
      </c>
      <c r="F38" s="426">
        <f t="shared" si="9"/>
        <v>4600</v>
      </c>
      <c r="G38" s="371"/>
      <c r="H38" s="416">
        <f t="shared" si="4"/>
        <v>7600</v>
      </c>
      <c r="I38" s="416">
        <f t="shared" si="5"/>
        <v>4600</v>
      </c>
      <c r="J38" s="386"/>
      <c r="K38" s="417">
        <f t="shared" si="6"/>
        <v>7587.5</v>
      </c>
      <c r="L38" s="417">
        <f t="shared" si="7"/>
        <v>4552.5</v>
      </c>
      <c r="N38" s="382">
        <v>3035</v>
      </c>
      <c r="P38" s="146"/>
      <c r="R38" s="146"/>
      <c r="T38" s="146"/>
      <c r="V38" s="146"/>
      <c r="X38" s="146"/>
      <c r="Z38" s="146"/>
      <c r="AB38" s="146"/>
      <c r="AD38" s="146"/>
      <c r="AF38" s="146"/>
      <c r="AH38" s="146"/>
      <c r="AJ38" s="63"/>
      <c r="AL38" s="371"/>
      <c r="AM38" s="371"/>
      <c r="AN38" s="371"/>
      <c r="AO38" s="371"/>
      <c r="AP38" s="371"/>
      <c r="AQ38" s="371"/>
      <c r="AR38" s="371"/>
      <c r="AS38" s="371"/>
      <c r="AT38" s="371"/>
      <c r="AU38" s="371"/>
      <c r="AV38" s="371"/>
      <c r="AW38" s="371"/>
    </row>
    <row r="39" spans="1:49" s="376" customFormat="1" ht="21" customHeight="1" x14ac:dyDescent="0.3">
      <c r="A39" s="371"/>
      <c r="B39" s="372"/>
      <c r="C39" s="371"/>
      <c r="D39" s="427" t="s">
        <v>555</v>
      </c>
      <c r="E39" s="425">
        <f t="shared" si="8"/>
        <v>4850</v>
      </c>
      <c r="F39" s="426">
        <f t="shared" si="9"/>
        <v>2950</v>
      </c>
      <c r="G39" s="371"/>
      <c r="H39" s="416">
        <f t="shared" si="4"/>
        <v>4850</v>
      </c>
      <c r="I39" s="416">
        <f t="shared" si="5"/>
        <v>2950</v>
      </c>
      <c r="J39" s="386"/>
      <c r="K39" s="417">
        <f t="shared" si="6"/>
        <v>4850</v>
      </c>
      <c r="L39" s="417">
        <f t="shared" si="7"/>
        <v>2910</v>
      </c>
      <c r="N39" s="382">
        <v>1940</v>
      </c>
      <c r="P39" s="146"/>
      <c r="R39" s="146"/>
      <c r="T39" s="146"/>
      <c r="V39" s="146"/>
      <c r="X39" s="146"/>
      <c r="Z39" s="146"/>
      <c r="AB39" s="146"/>
      <c r="AD39" s="146"/>
      <c r="AF39" s="146"/>
      <c r="AH39" s="146"/>
      <c r="AJ39" s="63"/>
      <c r="AL39" s="371"/>
      <c r="AM39" s="371"/>
      <c r="AN39" s="371"/>
      <c r="AO39" s="371"/>
      <c r="AP39" s="371"/>
      <c r="AQ39" s="371"/>
      <c r="AR39" s="371"/>
      <c r="AS39" s="371"/>
      <c r="AT39" s="371"/>
      <c r="AU39" s="371"/>
      <c r="AV39" s="371"/>
      <c r="AW39" s="371"/>
    </row>
    <row r="40" spans="1:49" s="376" customFormat="1" ht="21" customHeight="1" x14ac:dyDescent="0.3">
      <c r="A40" s="371"/>
      <c r="B40" s="372"/>
      <c r="C40" s="371"/>
      <c r="D40" s="427" t="s">
        <v>556</v>
      </c>
      <c r="E40" s="425">
        <f t="shared" si="8"/>
        <v>13350</v>
      </c>
      <c r="F40" s="426">
        <f t="shared" si="9"/>
        <v>8050</v>
      </c>
      <c r="G40" s="371"/>
      <c r="H40" s="416">
        <f t="shared" si="4"/>
        <v>13350</v>
      </c>
      <c r="I40" s="416">
        <f t="shared" si="5"/>
        <v>8050</v>
      </c>
      <c r="J40" s="386"/>
      <c r="K40" s="417">
        <f t="shared" si="6"/>
        <v>13350</v>
      </c>
      <c r="L40" s="417">
        <f t="shared" si="7"/>
        <v>8010</v>
      </c>
      <c r="N40" s="382">
        <v>5340</v>
      </c>
      <c r="P40" s="146"/>
      <c r="R40" s="146"/>
      <c r="T40" s="146"/>
      <c r="V40" s="146"/>
      <c r="X40" s="146"/>
      <c r="Z40" s="146"/>
      <c r="AB40" s="146"/>
      <c r="AD40" s="146"/>
      <c r="AF40" s="146"/>
      <c r="AH40" s="146"/>
      <c r="AJ40" s="63"/>
      <c r="AL40" s="371"/>
      <c r="AM40" s="371"/>
      <c r="AN40" s="371"/>
      <c r="AO40" s="371"/>
      <c r="AP40" s="371"/>
      <c r="AQ40" s="371"/>
      <c r="AR40" s="371"/>
      <c r="AS40" s="371"/>
      <c r="AT40" s="371"/>
      <c r="AU40" s="371"/>
      <c r="AV40" s="371"/>
      <c r="AW40" s="371"/>
    </row>
    <row r="41" spans="1:49" ht="21" customHeight="1" thickBot="1" x14ac:dyDescent="0.35">
      <c r="D41" s="422"/>
      <c r="E41" s="414"/>
      <c r="F41" s="415"/>
      <c r="G41" s="386"/>
      <c r="H41" s="416"/>
      <c r="I41" s="416"/>
      <c r="J41" s="386"/>
      <c r="K41" s="417"/>
      <c r="L41" s="417"/>
      <c r="M41" s="389"/>
      <c r="P41" s="362"/>
      <c r="R41" s="363"/>
      <c r="T41" s="364"/>
      <c r="V41" s="365"/>
      <c r="X41" s="365"/>
      <c r="Z41" s="365"/>
      <c r="AB41" s="363"/>
      <c r="AD41" s="363"/>
      <c r="AF41" s="363"/>
      <c r="AH41" s="363"/>
      <c r="AJ41" s="366"/>
    </row>
    <row r="42" spans="1:49" ht="21" customHeight="1" thickBot="1" x14ac:dyDescent="0.35">
      <c r="D42" s="413" t="s">
        <v>529</v>
      </c>
      <c r="E42" s="414"/>
      <c r="F42" s="415"/>
      <c r="G42" s="386"/>
      <c r="H42" s="416"/>
      <c r="I42" s="416"/>
      <c r="J42" s="386"/>
      <c r="K42" s="417"/>
      <c r="L42" s="417"/>
      <c r="M42" s="389"/>
      <c r="P42" s="362"/>
      <c r="R42" s="363"/>
      <c r="T42" s="364"/>
      <c r="V42" s="365"/>
      <c r="X42" s="365"/>
      <c r="Z42" s="365"/>
      <c r="AB42" s="363"/>
      <c r="AD42" s="363"/>
      <c r="AF42" s="363"/>
      <c r="AH42" s="363"/>
      <c r="AJ42" s="366"/>
    </row>
    <row r="43" spans="1:49" ht="21" customHeight="1" x14ac:dyDescent="0.3">
      <c r="A43" s="371" t="s">
        <v>200</v>
      </c>
      <c r="B43" s="372">
        <v>45330</v>
      </c>
      <c r="D43" s="418" t="s">
        <v>557</v>
      </c>
      <c r="E43" s="419">
        <f>H43</f>
        <v>5000</v>
      </c>
      <c r="F43" s="420">
        <f>I43</f>
        <v>3000</v>
      </c>
      <c r="G43" s="386"/>
      <c r="H43" s="416">
        <f>MROUND(K43+24,50)</f>
        <v>5000</v>
      </c>
      <c r="I43" s="416">
        <f>MROUND(L43+24,50)</f>
        <v>3000</v>
      </c>
      <c r="J43" s="386"/>
      <c r="K43" s="417">
        <f>N43*$K$9</f>
        <v>5000</v>
      </c>
      <c r="L43" s="417">
        <f>N43*$L$9</f>
        <v>3000</v>
      </c>
      <c r="M43" s="389"/>
      <c r="N43" s="382">
        <v>2000</v>
      </c>
      <c r="P43" s="363"/>
      <c r="R43" s="363"/>
      <c r="T43" s="367"/>
      <c r="U43" s="428"/>
      <c r="V43" s="364"/>
      <c r="X43" s="368"/>
      <c r="Z43" s="365"/>
      <c r="AB43" s="362"/>
      <c r="AD43" s="363"/>
      <c r="AF43" s="363"/>
      <c r="AH43" s="363"/>
      <c r="AJ43" s="366"/>
    </row>
    <row r="44" spans="1:49" ht="21" customHeight="1" x14ac:dyDescent="0.3">
      <c r="A44" s="371" t="s">
        <v>200</v>
      </c>
      <c r="B44" s="372">
        <v>45330</v>
      </c>
      <c r="D44" s="421" t="s">
        <v>558</v>
      </c>
      <c r="E44" s="419">
        <f>H44</f>
        <v>4500</v>
      </c>
      <c r="F44" s="420">
        <f>I44</f>
        <v>2700</v>
      </c>
      <c r="G44" s="386"/>
      <c r="H44" s="416">
        <f>MROUND(K44+24,50)</f>
        <v>4500</v>
      </c>
      <c r="I44" s="416">
        <f>MROUND(L44+24,50)</f>
        <v>2700</v>
      </c>
      <c r="J44" s="386"/>
      <c r="K44" s="417">
        <f>N44*$K$9</f>
        <v>4500</v>
      </c>
      <c r="L44" s="417">
        <f>N44*$L$9</f>
        <v>2700</v>
      </c>
      <c r="M44" s="389"/>
      <c r="N44" s="382">
        <v>1800</v>
      </c>
      <c r="P44" s="363"/>
      <c r="R44" s="363"/>
      <c r="T44" s="367"/>
      <c r="U44" s="428"/>
      <c r="V44" s="364"/>
      <c r="X44" s="368"/>
      <c r="Z44" s="365"/>
      <c r="AB44" s="362"/>
      <c r="AD44" s="363"/>
      <c r="AF44" s="363"/>
      <c r="AH44" s="363"/>
      <c r="AJ44" s="366"/>
    </row>
    <row r="45" spans="1:49" ht="21" customHeight="1" x14ac:dyDescent="0.3">
      <c r="D45" s="422"/>
      <c r="E45" s="414"/>
      <c r="F45" s="415"/>
      <c r="G45" s="386"/>
      <c r="H45" s="416"/>
      <c r="I45" s="416"/>
      <c r="J45" s="386"/>
      <c r="K45" s="417"/>
      <c r="L45" s="417"/>
      <c r="M45" s="389"/>
      <c r="P45" s="363"/>
      <c r="R45" s="363"/>
      <c r="T45" s="367"/>
      <c r="U45" s="428"/>
      <c r="V45" s="364"/>
      <c r="X45" s="368"/>
      <c r="Z45" s="365"/>
      <c r="AB45" s="362"/>
      <c r="AD45" s="363"/>
      <c r="AF45" s="363"/>
      <c r="AH45" s="363"/>
      <c r="AJ45" s="366"/>
    </row>
    <row r="46" spans="1:49" ht="21" customHeight="1" thickBot="1" x14ac:dyDescent="0.35">
      <c r="D46" s="422"/>
      <c r="E46" s="414"/>
      <c r="F46" s="415"/>
      <c r="G46" s="386"/>
      <c r="H46" s="416"/>
      <c r="I46" s="416"/>
      <c r="J46" s="386"/>
      <c r="K46" s="417"/>
      <c r="L46" s="417"/>
      <c r="M46" s="389"/>
      <c r="P46" s="363"/>
      <c r="R46" s="363"/>
      <c r="T46" s="367"/>
      <c r="U46" s="428"/>
      <c r="V46" s="364"/>
      <c r="X46" s="368"/>
      <c r="Z46" s="365"/>
      <c r="AB46" s="362"/>
      <c r="AD46" s="363"/>
      <c r="AF46" s="363"/>
      <c r="AH46" s="363"/>
      <c r="AJ46" s="366"/>
    </row>
    <row r="47" spans="1:49" ht="21" customHeight="1" thickBot="1" x14ac:dyDescent="0.35">
      <c r="D47" s="413" t="s">
        <v>527</v>
      </c>
      <c r="E47" s="414"/>
      <c r="F47" s="415"/>
      <c r="G47" s="386"/>
      <c r="H47" s="416"/>
      <c r="I47" s="416"/>
      <c r="J47" s="386"/>
      <c r="K47" s="417"/>
      <c r="L47" s="417"/>
      <c r="M47" s="389"/>
      <c r="P47" s="362"/>
      <c r="R47" s="363"/>
      <c r="T47" s="364"/>
      <c r="V47" s="365"/>
      <c r="X47" s="365"/>
      <c r="Z47" s="365"/>
      <c r="AB47" s="363"/>
      <c r="AD47" s="363"/>
      <c r="AF47" s="363"/>
      <c r="AH47" s="363"/>
      <c r="AJ47" s="367"/>
    </row>
    <row r="48" spans="1:49" ht="21" customHeight="1" x14ac:dyDescent="0.3">
      <c r="A48" s="371" t="s">
        <v>480</v>
      </c>
      <c r="B48" s="372">
        <v>45260</v>
      </c>
      <c r="C48" s="371">
        <v>1220</v>
      </c>
      <c r="D48" s="418" t="s">
        <v>475</v>
      </c>
      <c r="E48" s="419">
        <f t="shared" ref="E48:F54" si="10">H48</f>
        <v>3000</v>
      </c>
      <c r="F48" s="420">
        <f t="shared" si="10"/>
        <v>1800</v>
      </c>
      <c r="G48" s="386"/>
      <c r="H48" s="416">
        <f t="shared" ref="H48:I54" si="11">MROUND(K48+24,50)</f>
        <v>3000</v>
      </c>
      <c r="I48" s="416">
        <f t="shared" si="11"/>
        <v>1800</v>
      </c>
      <c r="J48" s="386"/>
      <c r="K48" s="417">
        <f t="shared" ref="K48:K54" si="12">N48*$K$9</f>
        <v>2961.5750000000003</v>
      </c>
      <c r="L48" s="417">
        <f t="shared" ref="L48:L54" si="13">N48*$L$9</f>
        <v>1776.9450000000002</v>
      </c>
      <c r="M48" s="389"/>
      <c r="N48" s="382">
        <v>1184.6300000000001</v>
      </c>
      <c r="P48" s="362"/>
      <c r="R48" s="363"/>
      <c r="T48" s="364"/>
      <c r="V48" s="365"/>
      <c r="X48" s="365"/>
      <c r="Z48" s="365"/>
      <c r="AB48" s="363"/>
      <c r="AD48" s="363"/>
      <c r="AF48" s="363"/>
      <c r="AH48" s="363"/>
      <c r="AJ48" s="366"/>
    </row>
    <row r="49" spans="1:49" ht="21" customHeight="1" x14ac:dyDescent="0.3">
      <c r="A49" s="371" t="s">
        <v>480</v>
      </c>
      <c r="B49" s="372">
        <v>45260</v>
      </c>
      <c r="C49" s="371">
        <v>1221</v>
      </c>
      <c r="D49" s="421" t="s">
        <v>476</v>
      </c>
      <c r="E49" s="419">
        <f t="shared" si="10"/>
        <v>4500</v>
      </c>
      <c r="F49" s="420">
        <f t="shared" si="10"/>
        <v>2700</v>
      </c>
      <c r="G49" s="386"/>
      <c r="H49" s="416">
        <f t="shared" si="11"/>
        <v>4500</v>
      </c>
      <c r="I49" s="416">
        <f t="shared" si="11"/>
        <v>2700</v>
      </c>
      <c r="J49" s="386"/>
      <c r="K49" s="417">
        <f t="shared" si="12"/>
        <v>4462.0749999999998</v>
      </c>
      <c r="L49" s="417">
        <f t="shared" si="13"/>
        <v>2677.2449999999999</v>
      </c>
      <c r="M49" s="389"/>
      <c r="N49" s="382">
        <v>1784.83</v>
      </c>
      <c r="P49" s="362"/>
      <c r="R49" s="363"/>
      <c r="T49" s="364"/>
      <c r="V49" s="365"/>
      <c r="X49" s="365"/>
      <c r="Z49" s="365"/>
      <c r="AB49" s="363"/>
      <c r="AD49" s="363"/>
      <c r="AF49" s="363"/>
      <c r="AH49" s="363"/>
      <c r="AJ49" s="366"/>
    </row>
    <row r="50" spans="1:49" ht="21" customHeight="1" x14ac:dyDescent="0.3">
      <c r="A50" s="371" t="s">
        <v>480</v>
      </c>
      <c r="B50" s="372">
        <v>45260</v>
      </c>
      <c r="C50" s="371">
        <v>1230</v>
      </c>
      <c r="D50" s="421" t="s">
        <v>477</v>
      </c>
      <c r="E50" s="419">
        <f t="shared" si="10"/>
        <v>3150</v>
      </c>
      <c r="F50" s="420">
        <f t="shared" si="10"/>
        <v>1900</v>
      </c>
      <c r="G50" s="386"/>
      <c r="H50" s="416">
        <f t="shared" si="11"/>
        <v>3150</v>
      </c>
      <c r="I50" s="416">
        <f t="shared" si="11"/>
        <v>1900</v>
      </c>
      <c r="J50" s="386"/>
      <c r="K50" s="417">
        <f t="shared" si="12"/>
        <v>3119.5</v>
      </c>
      <c r="L50" s="417">
        <f t="shared" si="13"/>
        <v>1871.6999999999998</v>
      </c>
      <c r="M50" s="389"/>
      <c r="N50" s="382">
        <v>1247.8</v>
      </c>
      <c r="P50" s="362"/>
      <c r="R50" s="363"/>
      <c r="T50" s="364"/>
      <c r="V50" s="365"/>
      <c r="X50" s="365"/>
      <c r="Z50" s="365"/>
      <c r="AB50" s="363"/>
      <c r="AD50" s="363"/>
      <c r="AF50" s="363"/>
      <c r="AH50" s="363"/>
      <c r="AJ50" s="366"/>
    </row>
    <row r="51" spans="1:49" ht="21" customHeight="1" x14ac:dyDescent="0.3">
      <c r="A51" s="371" t="s">
        <v>480</v>
      </c>
      <c r="B51" s="372">
        <v>45260</v>
      </c>
      <c r="C51" s="371">
        <v>1231</v>
      </c>
      <c r="D51" s="421" t="s">
        <v>478</v>
      </c>
      <c r="E51" s="419">
        <f t="shared" si="10"/>
        <v>5000</v>
      </c>
      <c r="F51" s="420">
        <f t="shared" si="10"/>
        <v>3000</v>
      </c>
      <c r="G51" s="386"/>
      <c r="H51" s="416">
        <f t="shared" si="11"/>
        <v>5000</v>
      </c>
      <c r="I51" s="416">
        <f t="shared" si="11"/>
        <v>3000</v>
      </c>
      <c r="J51" s="386"/>
      <c r="K51" s="417">
        <f t="shared" si="12"/>
        <v>4975.4250000000002</v>
      </c>
      <c r="L51" s="417">
        <f t="shared" si="13"/>
        <v>2985.2550000000001</v>
      </c>
      <c r="M51" s="389"/>
      <c r="N51" s="382">
        <v>1990.17</v>
      </c>
      <c r="P51" s="362"/>
      <c r="R51" s="363"/>
      <c r="T51" s="364"/>
      <c r="V51" s="365"/>
      <c r="X51" s="365"/>
      <c r="Z51" s="365"/>
      <c r="AB51" s="363"/>
      <c r="AD51" s="363"/>
      <c r="AF51" s="363"/>
      <c r="AH51" s="363"/>
      <c r="AJ51" s="366"/>
    </row>
    <row r="52" spans="1:49" ht="21" customHeight="1" x14ac:dyDescent="0.3">
      <c r="A52" s="371" t="s">
        <v>480</v>
      </c>
      <c r="B52" s="372">
        <v>45260</v>
      </c>
      <c r="C52" s="371">
        <v>1231</v>
      </c>
      <c r="D52" s="421" t="s">
        <v>479</v>
      </c>
      <c r="E52" s="419">
        <f t="shared" si="10"/>
        <v>2350</v>
      </c>
      <c r="F52" s="420">
        <f t="shared" si="10"/>
        <v>1400</v>
      </c>
      <c r="G52" s="386"/>
      <c r="H52" s="416">
        <f t="shared" si="11"/>
        <v>2350</v>
      </c>
      <c r="I52" s="416">
        <f t="shared" si="11"/>
        <v>1400</v>
      </c>
      <c r="J52" s="386"/>
      <c r="K52" s="417">
        <f t="shared" si="12"/>
        <v>2329.7750000000001</v>
      </c>
      <c r="L52" s="417">
        <f t="shared" si="13"/>
        <v>1397.865</v>
      </c>
      <c r="M52" s="389"/>
      <c r="N52" s="382">
        <v>931.91</v>
      </c>
      <c r="P52" s="362"/>
      <c r="R52" s="363"/>
      <c r="T52" s="364"/>
      <c r="V52" s="365"/>
      <c r="X52" s="365"/>
      <c r="Z52" s="365"/>
      <c r="AB52" s="363"/>
      <c r="AD52" s="363"/>
      <c r="AF52" s="363"/>
      <c r="AH52" s="363"/>
      <c r="AJ52" s="366"/>
    </row>
    <row r="53" spans="1:49" ht="21" customHeight="1" x14ac:dyDescent="0.3">
      <c r="A53" s="371" t="s">
        <v>480</v>
      </c>
      <c r="B53" s="372">
        <v>45260</v>
      </c>
      <c r="C53" s="371">
        <v>1326</v>
      </c>
      <c r="D53" s="421" t="s">
        <v>481</v>
      </c>
      <c r="E53" s="429">
        <f t="shared" si="10"/>
        <v>3400</v>
      </c>
      <c r="F53" s="430">
        <f t="shared" si="10"/>
        <v>2050</v>
      </c>
      <c r="G53" s="386"/>
      <c r="H53" s="416">
        <f t="shared" si="11"/>
        <v>3400</v>
      </c>
      <c r="I53" s="416">
        <f t="shared" si="11"/>
        <v>2050</v>
      </c>
      <c r="J53" s="386"/>
      <c r="K53" s="417">
        <f t="shared" si="12"/>
        <v>3352.5</v>
      </c>
      <c r="L53" s="417">
        <f t="shared" si="13"/>
        <v>2011.5</v>
      </c>
      <c r="M53" s="389"/>
      <c r="N53" s="382">
        <v>1341</v>
      </c>
      <c r="P53" s="362"/>
      <c r="R53" s="363"/>
      <c r="T53" s="364"/>
      <c r="V53" s="365"/>
      <c r="X53" s="365"/>
      <c r="Z53" s="365"/>
      <c r="AB53" s="363"/>
      <c r="AD53" s="363"/>
      <c r="AF53" s="363"/>
      <c r="AH53" s="363"/>
      <c r="AJ53" s="367"/>
    </row>
    <row r="54" spans="1:49" ht="21" customHeight="1" x14ac:dyDescent="0.3">
      <c r="A54" s="371" t="s">
        <v>480</v>
      </c>
      <c r="B54" s="372">
        <v>45260</v>
      </c>
      <c r="C54" s="371">
        <v>1326</v>
      </c>
      <c r="D54" s="421" t="s">
        <v>482</v>
      </c>
      <c r="E54" s="419">
        <f t="shared" si="10"/>
        <v>25300</v>
      </c>
      <c r="F54" s="420">
        <f t="shared" si="10"/>
        <v>15200</v>
      </c>
      <c r="G54" s="386"/>
      <c r="H54" s="416">
        <f t="shared" si="11"/>
        <v>25300</v>
      </c>
      <c r="I54" s="416">
        <f t="shared" si="11"/>
        <v>15200</v>
      </c>
      <c r="J54" s="386"/>
      <c r="K54" s="417">
        <f t="shared" si="12"/>
        <v>25270</v>
      </c>
      <c r="L54" s="417">
        <f t="shared" si="13"/>
        <v>15162</v>
      </c>
      <c r="M54" s="389"/>
      <c r="N54" s="382">
        <v>10108</v>
      </c>
      <c r="P54" s="362"/>
      <c r="R54" s="363"/>
      <c r="T54" s="364"/>
      <c r="V54" s="365"/>
      <c r="X54" s="365"/>
      <c r="Z54" s="365"/>
      <c r="AB54" s="363"/>
      <c r="AD54" s="363"/>
      <c r="AF54" s="363"/>
      <c r="AH54" s="363"/>
      <c r="AJ54" s="367"/>
    </row>
    <row r="55" spans="1:49" ht="9.9499999999999993" customHeight="1" thickBot="1" x14ac:dyDescent="0.35">
      <c r="D55" s="422"/>
      <c r="E55" s="414"/>
      <c r="F55" s="415"/>
      <c r="G55" s="386"/>
      <c r="H55" s="416">
        <f t="shared" ref="H55:H102" si="14">MROUND(K55+24,50)</f>
        <v>0</v>
      </c>
      <c r="I55" s="416">
        <f t="shared" ref="I55:I102" si="15">MROUND(L55+24,50)</f>
        <v>0</v>
      </c>
      <c r="J55" s="386"/>
      <c r="K55" s="417">
        <f t="shared" ref="K55:K102" si="16">N55*$K$9</f>
        <v>0</v>
      </c>
      <c r="L55" s="417">
        <f t="shared" ref="L55:L102" si="17">N55*$L$9</f>
        <v>0</v>
      </c>
      <c r="M55" s="389"/>
      <c r="P55" s="362"/>
      <c r="R55" s="363"/>
      <c r="T55" s="364"/>
      <c r="V55" s="365"/>
      <c r="X55" s="365"/>
      <c r="Z55" s="365"/>
      <c r="AB55" s="363"/>
      <c r="AD55" s="363"/>
      <c r="AF55" s="363"/>
      <c r="AH55" s="363"/>
      <c r="AJ55" s="367"/>
    </row>
    <row r="56" spans="1:49" s="376" customFormat="1" ht="21" customHeight="1" thickBot="1" x14ac:dyDescent="0.35">
      <c r="A56" s="371"/>
      <c r="B56" s="372"/>
      <c r="C56" s="371"/>
      <c r="D56" s="431" t="s">
        <v>38</v>
      </c>
      <c r="E56" s="414"/>
      <c r="F56" s="415"/>
      <c r="G56" s="371"/>
      <c r="H56" s="416">
        <f t="shared" si="14"/>
        <v>0</v>
      </c>
      <c r="I56" s="416">
        <f t="shared" si="15"/>
        <v>0</v>
      </c>
      <c r="J56" s="386"/>
      <c r="K56" s="417">
        <f t="shared" si="16"/>
        <v>0</v>
      </c>
      <c r="L56" s="417">
        <f t="shared" si="17"/>
        <v>0</v>
      </c>
      <c r="M56" s="389"/>
      <c r="N56" s="382"/>
      <c r="P56" s="146"/>
      <c r="R56" s="146"/>
      <c r="T56" s="146"/>
      <c r="V56" s="146"/>
      <c r="X56" s="146"/>
      <c r="Z56" s="146"/>
      <c r="AB56" s="146"/>
      <c r="AD56" s="146"/>
      <c r="AF56" s="146"/>
      <c r="AH56" s="146"/>
      <c r="AJ56" s="63"/>
      <c r="AL56" s="371"/>
      <c r="AM56" s="371"/>
      <c r="AN56" s="371"/>
      <c r="AO56" s="371"/>
      <c r="AP56" s="371"/>
      <c r="AQ56" s="371"/>
      <c r="AR56" s="371"/>
      <c r="AS56" s="371"/>
      <c r="AT56" s="371"/>
      <c r="AU56" s="371"/>
      <c r="AV56" s="371"/>
      <c r="AW56" s="371"/>
    </row>
    <row r="57" spans="1:49" s="376" customFormat="1" ht="21" customHeight="1" x14ac:dyDescent="0.3">
      <c r="A57" s="371"/>
      <c r="B57" s="372"/>
      <c r="C57" s="371"/>
      <c r="D57" s="418" t="s">
        <v>416</v>
      </c>
      <c r="E57" s="419">
        <f t="shared" ref="E57:E101" si="18">H57</f>
        <v>2750</v>
      </c>
      <c r="F57" s="420">
        <f t="shared" ref="F57:F101" si="19">I57</f>
        <v>1650</v>
      </c>
      <c r="G57" s="371"/>
      <c r="H57" s="416">
        <f t="shared" si="14"/>
        <v>2750</v>
      </c>
      <c r="I57" s="416">
        <f t="shared" si="15"/>
        <v>1650</v>
      </c>
      <c r="J57" s="386"/>
      <c r="K57" s="417">
        <f t="shared" si="16"/>
        <v>2736.25</v>
      </c>
      <c r="L57" s="417">
        <f t="shared" si="17"/>
        <v>1641.75</v>
      </c>
      <c r="M57" s="389"/>
      <c r="N57" s="382">
        <v>1094.5</v>
      </c>
      <c r="P57" s="146"/>
      <c r="R57" s="146"/>
      <c r="T57" s="146"/>
      <c r="V57" s="146"/>
      <c r="X57" s="146"/>
      <c r="Z57" s="146"/>
      <c r="AB57" s="146"/>
      <c r="AD57" s="146"/>
      <c r="AF57" s="146"/>
      <c r="AH57" s="146"/>
      <c r="AJ57" s="63"/>
      <c r="AL57" s="371"/>
      <c r="AM57" s="371"/>
      <c r="AN57" s="371"/>
      <c r="AO57" s="371"/>
      <c r="AP57" s="371"/>
      <c r="AQ57" s="371"/>
      <c r="AR57" s="371"/>
      <c r="AS57" s="371"/>
      <c r="AT57" s="371"/>
      <c r="AU57" s="371"/>
      <c r="AV57" s="371"/>
      <c r="AW57" s="371"/>
    </row>
    <row r="58" spans="1:49" s="376" customFormat="1" ht="21" customHeight="1" x14ac:dyDescent="0.3">
      <c r="A58" s="371"/>
      <c r="B58" s="372"/>
      <c r="C58" s="371"/>
      <c r="D58" s="421" t="s">
        <v>417</v>
      </c>
      <c r="E58" s="432">
        <f t="shared" si="18"/>
        <v>3950</v>
      </c>
      <c r="F58" s="433">
        <f t="shared" si="19"/>
        <v>2400</v>
      </c>
      <c r="G58" s="371"/>
      <c r="H58" s="416">
        <f t="shared" si="14"/>
        <v>3950</v>
      </c>
      <c r="I58" s="416">
        <f t="shared" si="15"/>
        <v>2400</v>
      </c>
      <c r="J58" s="386"/>
      <c r="K58" s="417">
        <f t="shared" si="16"/>
        <v>3932.4749999999999</v>
      </c>
      <c r="L58" s="417">
        <f t="shared" si="17"/>
        <v>2359.4850000000001</v>
      </c>
      <c r="M58" s="389"/>
      <c r="N58" s="382">
        <v>1572.99</v>
      </c>
      <c r="P58" s="146"/>
      <c r="R58" s="146"/>
      <c r="T58" s="146"/>
      <c r="V58" s="146"/>
      <c r="X58" s="146"/>
      <c r="Z58" s="146"/>
      <c r="AB58" s="146"/>
      <c r="AD58" s="146"/>
      <c r="AF58" s="146"/>
      <c r="AH58" s="146"/>
      <c r="AJ58" s="63"/>
      <c r="AL58" s="371"/>
      <c r="AM58" s="371"/>
      <c r="AN58" s="371"/>
      <c r="AO58" s="371"/>
      <c r="AP58" s="371"/>
      <c r="AQ58" s="371"/>
      <c r="AR58" s="371"/>
      <c r="AS58" s="371"/>
      <c r="AT58" s="371"/>
      <c r="AU58" s="371"/>
      <c r="AV58" s="371"/>
      <c r="AW58" s="371"/>
    </row>
    <row r="59" spans="1:49" s="376" customFormat="1" ht="21" customHeight="1" x14ac:dyDescent="0.3">
      <c r="A59" s="371"/>
      <c r="B59" s="372"/>
      <c r="C59" s="371"/>
      <c r="D59" s="421" t="s">
        <v>418</v>
      </c>
      <c r="E59" s="419">
        <f t="shared" si="18"/>
        <v>6500</v>
      </c>
      <c r="F59" s="420">
        <f t="shared" si="19"/>
        <v>3900</v>
      </c>
      <c r="G59" s="371"/>
      <c r="H59" s="416">
        <f t="shared" si="14"/>
        <v>6500</v>
      </c>
      <c r="I59" s="416">
        <f t="shared" si="15"/>
        <v>3900</v>
      </c>
      <c r="J59" s="386"/>
      <c r="K59" s="417">
        <f t="shared" si="16"/>
        <v>6490</v>
      </c>
      <c r="L59" s="417">
        <f t="shared" si="17"/>
        <v>3894</v>
      </c>
      <c r="M59" s="389"/>
      <c r="N59" s="382">
        <v>2596</v>
      </c>
      <c r="P59" s="146"/>
      <c r="R59" s="146"/>
      <c r="T59" s="146"/>
      <c r="V59" s="146"/>
      <c r="X59" s="146"/>
      <c r="Z59" s="146"/>
      <c r="AB59" s="146"/>
      <c r="AD59" s="146"/>
      <c r="AF59" s="146"/>
      <c r="AH59" s="146"/>
      <c r="AJ59" s="63"/>
      <c r="AL59" s="371"/>
      <c r="AM59" s="371"/>
      <c r="AN59" s="371"/>
      <c r="AO59" s="371"/>
      <c r="AP59" s="371"/>
      <c r="AQ59" s="371"/>
      <c r="AR59" s="371"/>
      <c r="AS59" s="371"/>
      <c r="AT59" s="371"/>
      <c r="AU59" s="371"/>
      <c r="AV59" s="371"/>
      <c r="AW59" s="371"/>
    </row>
    <row r="60" spans="1:49" s="376" customFormat="1" ht="21" customHeight="1" x14ac:dyDescent="0.3">
      <c r="A60" s="371"/>
      <c r="B60" s="372"/>
      <c r="C60" s="371"/>
      <c r="D60" s="421" t="s">
        <v>419</v>
      </c>
      <c r="E60" s="419">
        <f t="shared" si="18"/>
        <v>15100</v>
      </c>
      <c r="F60" s="420">
        <f t="shared" si="19"/>
        <v>9050</v>
      </c>
      <c r="G60" s="371"/>
      <c r="H60" s="416">
        <f t="shared" si="14"/>
        <v>15100</v>
      </c>
      <c r="I60" s="416">
        <f t="shared" si="15"/>
        <v>9050</v>
      </c>
      <c r="J60" s="386"/>
      <c r="K60" s="417">
        <f t="shared" si="16"/>
        <v>15062.225</v>
      </c>
      <c r="L60" s="417">
        <f t="shared" si="17"/>
        <v>9037.3350000000009</v>
      </c>
      <c r="M60" s="389"/>
      <c r="N60" s="382">
        <v>6024.89</v>
      </c>
      <c r="P60" s="146"/>
      <c r="R60" s="146"/>
      <c r="T60" s="146"/>
      <c r="V60" s="146"/>
      <c r="X60" s="146"/>
      <c r="Z60" s="146"/>
      <c r="AB60" s="146"/>
      <c r="AD60" s="146"/>
      <c r="AF60" s="146"/>
      <c r="AH60" s="146"/>
      <c r="AJ60" s="63"/>
      <c r="AL60" s="371"/>
      <c r="AM60" s="371"/>
      <c r="AN60" s="371"/>
      <c r="AO60" s="371"/>
      <c r="AP60" s="371"/>
      <c r="AQ60" s="371"/>
      <c r="AR60" s="371"/>
      <c r="AS60" s="371"/>
      <c r="AT60" s="371"/>
      <c r="AU60" s="371"/>
      <c r="AV60" s="371"/>
      <c r="AW60" s="371"/>
    </row>
    <row r="61" spans="1:49" s="376" customFormat="1" ht="21" customHeight="1" x14ac:dyDescent="0.3">
      <c r="A61" s="371"/>
      <c r="B61" s="372"/>
      <c r="C61" s="371"/>
      <c r="D61" s="421" t="s">
        <v>420</v>
      </c>
      <c r="E61" s="419"/>
      <c r="F61" s="420"/>
      <c r="G61" s="371"/>
      <c r="H61" s="416">
        <f t="shared" si="14"/>
        <v>0</v>
      </c>
      <c r="I61" s="416">
        <f t="shared" si="15"/>
        <v>0</v>
      </c>
      <c r="J61" s="386"/>
      <c r="K61" s="417">
        <f t="shared" si="16"/>
        <v>0</v>
      </c>
      <c r="L61" s="417">
        <f t="shared" si="17"/>
        <v>0</v>
      </c>
      <c r="M61" s="389"/>
      <c r="N61" s="382"/>
      <c r="P61" s="146"/>
      <c r="R61" s="146"/>
      <c r="T61" s="146"/>
      <c r="V61" s="146"/>
      <c r="X61" s="146"/>
      <c r="Z61" s="146"/>
      <c r="AB61" s="146"/>
      <c r="AD61" s="146"/>
      <c r="AF61" s="146"/>
      <c r="AH61" s="146"/>
      <c r="AJ61" s="63"/>
      <c r="AL61" s="371"/>
      <c r="AM61" s="371"/>
      <c r="AN61" s="371"/>
      <c r="AO61" s="371"/>
      <c r="AP61" s="371"/>
      <c r="AQ61" s="371"/>
      <c r="AR61" s="371"/>
      <c r="AS61" s="371"/>
      <c r="AT61" s="371"/>
      <c r="AU61" s="371"/>
      <c r="AV61" s="371"/>
      <c r="AW61" s="371"/>
    </row>
    <row r="62" spans="1:49" s="376" customFormat="1" ht="21" customHeight="1" x14ac:dyDescent="0.3">
      <c r="A62" s="371"/>
      <c r="B62" s="372"/>
      <c r="C62" s="371"/>
      <c r="D62" s="421" t="s">
        <v>493</v>
      </c>
      <c r="E62" s="419">
        <f t="shared" si="18"/>
        <v>9800</v>
      </c>
      <c r="F62" s="420">
        <f t="shared" si="19"/>
        <v>5900</v>
      </c>
      <c r="G62" s="371"/>
      <c r="H62" s="416">
        <f t="shared" si="14"/>
        <v>9800</v>
      </c>
      <c r="I62" s="416">
        <f t="shared" si="15"/>
        <v>5900</v>
      </c>
      <c r="J62" s="386"/>
      <c r="K62" s="417">
        <f t="shared" si="16"/>
        <v>9752.1749999999993</v>
      </c>
      <c r="L62" s="417">
        <f t="shared" si="17"/>
        <v>5851.3050000000003</v>
      </c>
      <c r="M62" s="389"/>
      <c r="N62" s="382">
        <v>3900.87</v>
      </c>
      <c r="P62" s="146"/>
      <c r="R62" s="146"/>
      <c r="T62" s="146"/>
      <c r="V62" s="146"/>
      <c r="X62" s="146"/>
      <c r="Z62" s="146"/>
      <c r="AB62" s="146"/>
      <c r="AD62" s="146"/>
      <c r="AF62" s="146"/>
      <c r="AH62" s="146"/>
      <c r="AJ62" s="63"/>
      <c r="AL62" s="371"/>
      <c r="AM62" s="371"/>
      <c r="AN62" s="371"/>
      <c r="AO62" s="371"/>
      <c r="AP62" s="371"/>
      <c r="AQ62" s="371"/>
      <c r="AR62" s="371"/>
      <c r="AS62" s="371"/>
      <c r="AT62" s="371"/>
      <c r="AU62" s="371"/>
      <c r="AV62" s="371"/>
      <c r="AW62" s="371"/>
    </row>
    <row r="63" spans="1:49" s="376" customFormat="1" ht="21" customHeight="1" x14ac:dyDescent="0.3">
      <c r="A63" s="371"/>
      <c r="B63" s="372"/>
      <c r="C63" s="371"/>
      <c r="D63" s="421" t="s">
        <v>421</v>
      </c>
      <c r="E63" s="419">
        <f t="shared" si="18"/>
        <v>11100</v>
      </c>
      <c r="F63" s="420">
        <f t="shared" si="19"/>
        <v>6700</v>
      </c>
      <c r="G63" s="371"/>
      <c r="H63" s="416">
        <f t="shared" si="14"/>
        <v>11100</v>
      </c>
      <c r="I63" s="416">
        <f t="shared" si="15"/>
        <v>6700</v>
      </c>
      <c r="J63" s="386"/>
      <c r="K63" s="417">
        <f t="shared" si="16"/>
        <v>11086.375</v>
      </c>
      <c r="L63" s="417">
        <f t="shared" si="17"/>
        <v>6651.8250000000007</v>
      </c>
      <c r="M63" s="389"/>
      <c r="N63" s="382">
        <v>4434.55</v>
      </c>
      <c r="P63" s="146"/>
      <c r="R63" s="146"/>
      <c r="T63" s="146"/>
      <c r="V63" s="146"/>
      <c r="X63" s="146"/>
      <c r="Z63" s="146"/>
      <c r="AB63" s="146"/>
      <c r="AD63" s="146"/>
      <c r="AF63" s="146"/>
      <c r="AH63" s="146"/>
      <c r="AJ63" s="63"/>
      <c r="AL63" s="371"/>
      <c r="AM63" s="371"/>
      <c r="AN63" s="371"/>
      <c r="AO63" s="371"/>
      <c r="AP63" s="371"/>
      <c r="AQ63" s="371"/>
      <c r="AR63" s="371"/>
      <c r="AS63" s="371"/>
      <c r="AT63" s="371"/>
      <c r="AU63" s="371"/>
      <c r="AV63" s="371"/>
      <c r="AW63" s="371"/>
    </row>
    <row r="64" spans="1:49" s="376" customFormat="1" ht="21" customHeight="1" x14ac:dyDescent="0.3">
      <c r="A64" s="371"/>
      <c r="B64" s="372"/>
      <c r="C64" s="371"/>
      <c r="D64" s="421" t="s">
        <v>422</v>
      </c>
      <c r="E64" s="419">
        <f t="shared" si="18"/>
        <v>5600</v>
      </c>
      <c r="F64" s="420">
        <f t="shared" si="19"/>
        <v>3350</v>
      </c>
      <c r="G64" s="371"/>
      <c r="H64" s="416">
        <f t="shared" si="14"/>
        <v>5600</v>
      </c>
      <c r="I64" s="416">
        <f t="shared" si="15"/>
        <v>3350</v>
      </c>
      <c r="J64" s="386"/>
      <c r="K64" s="417">
        <f t="shared" si="16"/>
        <v>5556.9500000000007</v>
      </c>
      <c r="L64" s="417">
        <f t="shared" si="17"/>
        <v>3334.17</v>
      </c>
      <c r="M64" s="389"/>
      <c r="N64" s="382">
        <v>2222.7800000000002</v>
      </c>
      <c r="P64" s="146"/>
      <c r="R64" s="146"/>
      <c r="T64" s="146"/>
      <c r="V64" s="146"/>
      <c r="X64" s="146"/>
      <c r="Z64" s="146"/>
      <c r="AB64" s="146"/>
      <c r="AD64" s="146"/>
      <c r="AF64" s="146"/>
      <c r="AH64" s="146"/>
      <c r="AJ64" s="63"/>
      <c r="AL64" s="371"/>
      <c r="AM64" s="371"/>
      <c r="AN64" s="371"/>
      <c r="AO64" s="371"/>
      <c r="AP64" s="371"/>
      <c r="AQ64" s="371"/>
      <c r="AR64" s="371"/>
      <c r="AS64" s="371"/>
      <c r="AT64" s="371"/>
      <c r="AU64" s="371"/>
      <c r="AV64" s="371"/>
      <c r="AW64" s="371"/>
    </row>
    <row r="65" spans="1:49" s="376" customFormat="1" ht="21" customHeight="1" x14ac:dyDescent="0.3">
      <c r="A65" s="371"/>
      <c r="B65" s="372"/>
      <c r="C65" s="371"/>
      <c r="D65" s="421" t="s">
        <v>423</v>
      </c>
      <c r="E65" s="419">
        <f t="shared" si="18"/>
        <v>7400</v>
      </c>
      <c r="F65" s="420">
        <f t="shared" si="19"/>
        <v>4450</v>
      </c>
      <c r="G65" s="371"/>
      <c r="H65" s="416">
        <f t="shared" si="14"/>
        <v>7400</v>
      </c>
      <c r="I65" s="416">
        <f t="shared" si="15"/>
        <v>4450</v>
      </c>
      <c r="J65" s="386"/>
      <c r="K65" s="417">
        <f t="shared" si="16"/>
        <v>7358.85</v>
      </c>
      <c r="L65" s="417">
        <f t="shared" si="17"/>
        <v>4415.3099999999995</v>
      </c>
      <c r="M65" s="389"/>
      <c r="N65" s="382">
        <v>2943.54</v>
      </c>
      <c r="P65" s="146"/>
      <c r="R65" s="146"/>
      <c r="T65" s="146"/>
      <c r="V65" s="146"/>
      <c r="X65" s="146"/>
      <c r="Z65" s="146"/>
      <c r="AB65" s="146"/>
      <c r="AD65" s="146"/>
      <c r="AF65" s="146"/>
      <c r="AH65" s="146"/>
      <c r="AJ65" s="63"/>
      <c r="AL65" s="371"/>
      <c r="AM65" s="371"/>
      <c r="AN65" s="371"/>
      <c r="AO65" s="371"/>
      <c r="AP65" s="371"/>
      <c r="AQ65" s="371"/>
      <c r="AR65" s="371"/>
      <c r="AS65" s="371"/>
      <c r="AT65" s="371"/>
      <c r="AU65" s="371"/>
      <c r="AV65" s="371"/>
      <c r="AW65" s="371"/>
    </row>
    <row r="66" spans="1:49" s="376" customFormat="1" ht="21" customHeight="1" x14ac:dyDescent="0.3">
      <c r="A66" s="371"/>
      <c r="B66" s="372"/>
      <c r="C66" s="371"/>
      <c r="D66" s="421" t="s">
        <v>50</v>
      </c>
      <c r="E66" s="419">
        <f t="shared" si="18"/>
        <v>5150</v>
      </c>
      <c r="F66" s="420">
        <f t="shared" si="19"/>
        <v>3100</v>
      </c>
      <c r="G66" s="371"/>
      <c r="H66" s="416">
        <f t="shared" si="14"/>
        <v>5150</v>
      </c>
      <c r="I66" s="416">
        <f t="shared" si="15"/>
        <v>3100</v>
      </c>
      <c r="J66" s="386"/>
      <c r="K66" s="417">
        <f t="shared" si="16"/>
        <v>5142.5</v>
      </c>
      <c r="L66" s="417">
        <f t="shared" si="17"/>
        <v>3085.5</v>
      </c>
      <c r="M66" s="389"/>
      <c r="N66" s="382">
        <v>2057</v>
      </c>
      <c r="P66" s="146"/>
      <c r="R66" s="146"/>
      <c r="T66" s="146"/>
      <c r="V66" s="146"/>
      <c r="X66" s="146"/>
      <c r="Z66" s="146"/>
      <c r="AB66" s="146"/>
      <c r="AD66" s="146"/>
      <c r="AF66" s="146"/>
      <c r="AH66" s="146"/>
      <c r="AJ66" s="63"/>
      <c r="AL66" s="371"/>
      <c r="AM66" s="371"/>
      <c r="AN66" s="371"/>
      <c r="AO66" s="371"/>
      <c r="AP66" s="371"/>
      <c r="AQ66" s="371"/>
      <c r="AR66" s="371"/>
      <c r="AS66" s="371"/>
      <c r="AT66" s="371"/>
      <c r="AU66" s="371"/>
      <c r="AV66" s="371"/>
      <c r="AW66" s="371"/>
    </row>
    <row r="67" spans="1:49" s="376" customFormat="1" ht="21" customHeight="1" x14ac:dyDescent="0.3">
      <c r="A67" s="371"/>
      <c r="B67" s="372"/>
      <c r="C67" s="371"/>
      <c r="D67" s="421" t="s">
        <v>492</v>
      </c>
      <c r="E67" s="419">
        <f t="shared" si="18"/>
        <v>7400</v>
      </c>
      <c r="F67" s="420">
        <f t="shared" si="19"/>
        <v>4450</v>
      </c>
      <c r="G67" s="371"/>
      <c r="H67" s="416">
        <f t="shared" si="14"/>
        <v>7400</v>
      </c>
      <c r="I67" s="416">
        <f t="shared" si="15"/>
        <v>4450</v>
      </c>
      <c r="J67" s="386"/>
      <c r="K67" s="417">
        <f t="shared" si="16"/>
        <v>7358.85</v>
      </c>
      <c r="L67" s="417">
        <f t="shared" si="17"/>
        <v>4415.3099999999995</v>
      </c>
      <c r="M67" s="389"/>
      <c r="N67" s="382">
        <v>2943.54</v>
      </c>
      <c r="P67" s="146"/>
      <c r="R67" s="146"/>
      <c r="T67" s="146"/>
      <c r="V67" s="146"/>
      <c r="X67" s="146"/>
      <c r="Z67" s="146"/>
      <c r="AB67" s="146"/>
      <c r="AD67" s="146"/>
      <c r="AF67" s="146"/>
      <c r="AH67" s="146"/>
      <c r="AJ67" s="63"/>
      <c r="AL67" s="371"/>
      <c r="AM67" s="371"/>
      <c r="AN67" s="371"/>
      <c r="AO67" s="371"/>
      <c r="AP67" s="371"/>
      <c r="AQ67" s="371"/>
      <c r="AR67" s="371"/>
      <c r="AS67" s="371"/>
      <c r="AT67" s="371"/>
      <c r="AU67" s="371"/>
      <c r="AV67" s="371"/>
      <c r="AW67" s="371"/>
    </row>
    <row r="68" spans="1:49" s="376" customFormat="1" ht="21" customHeight="1" x14ac:dyDescent="0.3">
      <c r="A68" s="371"/>
      <c r="B68" s="372"/>
      <c r="C68" s="371"/>
      <c r="D68" s="421" t="s">
        <v>424</v>
      </c>
      <c r="E68" s="419">
        <f t="shared" si="18"/>
        <v>12300</v>
      </c>
      <c r="F68" s="420">
        <f t="shared" si="19"/>
        <v>7400</v>
      </c>
      <c r="G68" s="371"/>
      <c r="H68" s="416">
        <f t="shared" si="14"/>
        <v>12300</v>
      </c>
      <c r="I68" s="416">
        <f t="shared" si="15"/>
        <v>7400</v>
      </c>
      <c r="J68" s="386"/>
      <c r="K68" s="417">
        <f t="shared" si="16"/>
        <v>12256.099999999999</v>
      </c>
      <c r="L68" s="417">
        <f t="shared" si="17"/>
        <v>7353.66</v>
      </c>
      <c r="M68" s="389"/>
      <c r="N68" s="382">
        <v>4902.4399999999996</v>
      </c>
      <c r="P68" s="146"/>
      <c r="R68" s="146"/>
      <c r="T68" s="146"/>
      <c r="V68" s="146"/>
      <c r="X68" s="146"/>
      <c r="Z68" s="146"/>
      <c r="AB68" s="146"/>
      <c r="AD68" s="146"/>
      <c r="AF68" s="146"/>
      <c r="AH68" s="146"/>
      <c r="AJ68" s="63"/>
      <c r="AL68" s="371"/>
      <c r="AM68" s="371"/>
      <c r="AN68" s="371"/>
      <c r="AO68" s="371"/>
      <c r="AP68" s="371"/>
      <c r="AQ68" s="371"/>
      <c r="AR68" s="371"/>
      <c r="AS68" s="371"/>
      <c r="AT68" s="371"/>
      <c r="AU68" s="371"/>
      <c r="AV68" s="371"/>
      <c r="AW68" s="371"/>
    </row>
    <row r="69" spans="1:49" s="376" customFormat="1" ht="21" customHeight="1" x14ac:dyDescent="0.3">
      <c r="A69" s="371"/>
      <c r="B69" s="372"/>
      <c r="C69" s="371"/>
      <c r="D69" s="421" t="s">
        <v>77</v>
      </c>
      <c r="E69" s="419">
        <f t="shared" si="18"/>
        <v>8750</v>
      </c>
      <c r="F69" s="420">
        <f t="shared" si="19"/>
        <v>5250</v>
      </c>
      <c r="G69" s="371"/>
      <c r="H69" s="416">
        <f t="shared" si="14"/>
        <v>8750</v>
      </c>
      <c r="I69" s="416">
        <f t="shared" si="15"/>
        <v>5250</v>
      </c>
      <c r="J69" s="386"/>
      <c r="K69" s="417">
        <f t="shared" si="16"/>
        <v>8748.0499999999993</v>
      </c>
      <c r="L69" s="417">
        <f t="shared" si="17"/>
        <v>5248.83</v>
      </c>
      <c r="M69" s="389"/>
      <c r="N69" s="382">
        <v>3499.22</v>
      </c>
      <c r="P69" s="146"/>
      <c r="R69" s="146"/>
      <c r="T69" s="146"/>
      <c r="V69" s="146"/>
      <c r="X69" s="146"/>
      <c r="Z69" s="146"/>
      <c r="AB69" s="146"/>
      <c r="AD69" s="146"/>
      <c r="AF69" s="146"/>
      <c r="AH69" s="146"/>
      <c r="AJ69" s="63"/>
      <c r="AL69" s="371"/>
      <c r="AM69" s="371"/>
      <c r="AN69" s="371"/>
      <c r="AO69" s="371"/>
      <c r="AP69" s="371"/>
      <c r="AQ69" s="371"/>
      <c r="AR69" s="371"/>
      <c r="AS69" s="371"/>
      <c r="AT69" s="371"/>
      <c r="AU69" s="371"/>
      <c r="AV69" s="371"/>
      <c r="AW69" s="371"/>
    </row>
    <row r="70" spans="1:49" s="376" customFormat="1" ht="21" customHeight="1" x14ac:dyDescent="0.3">
      <c r="A70" s="371"/>
      <c r="B70" s="372"/>
      <c r="C70" s="371"/>
      <c r="D70" s="421" t="s">
        <v>491</v>
      </c>
      <c r="E70" s="419">
        <f t="shared" si="18"/>
        <v>14100</v>
      </c>
      <c r="F70" s="420">
        <f t="shared" si="19"/>
        <v>8500</v>
      </c>
      <c r="G70" s="371"/>
      <c r="H70" s="416">
        <f t="shared" si="14"/>
        <v>14100</v>
      </c>
      <c r="I70" s="416">
        <f t="shared" si="15"/>
        <v>8500</v>
      </c>
      <c r="J70" s="386"/>
      <c r="K70" s="417">
        <f t="shared" si="16"/>
        <v>14098.699999999999</v>
      </c>
      <c r="L70" s="417">
        <f t="shared" si="17"/>
        <v>8459.2199999999993</v>
      </c>
      <c r="M70" s="389"/>
      <c r="N70" s="382">
        <v>5639.48</v>
      </c>
      <c r="P70" s="146"/>
      <c r="R70" s="146"/>
      <c r="T70" s="146"/>
      <c r="V70" s="146"/>
      <c r="X70" s="146"/>
      <c r="Z70" s="146"/>
      <c r="AB70" s="146"/>
      <c r="AD70" s="146"/>
      <c r="AF70" s="146"/>
      <c r="AH70" s="146"/>
      <c r="AJ70" s="63"/>
      <c r="AL70" s="371"/>
      <c r="AM70" s="371"/>
      <c r="AN70" s="371"/>
      <c r="AO70" s="371"/>
      <c r="AP70" s="371"/>
      <c r="AQ70" s="371"/>
      <c r="AR70" s="371"/>
      <c r="AS70" s="371"/>
      <c r="AT70" s="371"/>
      <c r="AU70" s="371"/>
      <c r="AV70" s="371"/>
      <c r="AW70" s="371"/>
    </row>
    <row r="71" spans="1:49" s="376" customFormat="1" ht="21" customHeight="1" x14ac:dyDescent="0.3">
      <c r="A71" s="371"/>
      <c r="B71" s="372"/>
      <c r="C71" s="371"/>
      <c r="D71" s="421" t="s">
        <v>47</v>
      </c>
      <c r="E71" s="419">
        <f t="shared" si="18"/>
        <v>5650</v>
      </c>
      <c r="F71" s="420">
        <f t="shared" si="19"/>
        <v>3400</v>
      </c>
      <c r="G71" s="371"/>
      <c r="H71" s="416">
        <f t="shared" si="14"/>
        <v>5650</v>
      </c>
      <c r="I71" s="416">
        <f t="shared" si="15"/>
        <v>3400</v>
      </c>
      <c r="J71" s="386"/>
      <c r="K71" s="417">
        <f t="shared" si="16"/>
        <v>5639.4750000000004</v>
      </c>
      <c r="L71" s="417">
        <f t="shared" si="17"/>
        <v>3383.6849999999999</v>
      </c>
      <c r="M71" s="389"/>
      <c r="N71" s="382">
        <v>2255.79</v>
      </c>
      <c r="P71" s="146"/>
      <c r="R71" s="146"/>
      <c r="T71" s="146"/>
      <c r="V71" s="146"/>
      <c r="X71" s="146"/>
      <c r="Z71" s="146"/>
      <c r="AB71" s="146"/>
      <c r="AD71" s="146"/>
      <c r="AF71" s="146"/>
      <c r="AH71" s="146"/>
      <c r="AJ71" s="63"/>
      <c r="AL71" s="371"/>
      <c r="AM71" s="371"/>
      <c r="AN71" s="371"/>
      <c r="AO71" s="371"/>
      <c r="AP71" s="371"/>
      <c r="AQ71" s="371"/>
      <c r="AR71" s="371"/>
      <c r="AS71" s="371"/>
      <c r="AT71" s="371"/>
      <c r="AU71" s="371"/>
      <c r="AV71" s="371"/>
      <c r="AW71" s="371"/>
    </row>
    <row r="72" spans="1:49" s="376" customFormat="1" ht="21" customHeight="1" x14ac:dyDescent="0.3">
      <c r="A72" s="371"/>
      <c r="B72" s="372"/>
      <c r="C72" s="371"/>
      <c r="D72" s="421" t="s">
        <v>64</v>
      </c>
      <c r="E72" s="419">
        <f t="shared" si="18"/>
        <v>8800</v>
      </c>
      <c r="F72" s="420">
        <f t="shared" si="19"/>
        <v>5300</v>
      </c>
      <c r="G72" s="371"/>
      <c r="H72" s="416">
        <f t="shared" si="14"/>
        <v>8800</v>
      </c>
      <c r="I72" s="416">
        <f t="shared" si="15"/>
        <v>5300</v>
      </c>
      <c r="J72" s="386"/>
      <c r="K72" s="417">
        <f t="shared" si="16"/>
        <v>8779.0249999999996</v>
      </c>
      <c r="L72" s="417">
        <f t="shared" si="17"/>
        <v>5267.415</v>
      </c>
      <c r="M72" s="389"/>
      <c r="N72" s="382">
        <v>3511.61</v>
      </c>
      <c r="P72" s="146"/>
      <c r="R72" s="146"/>
      <c r="T72" s="146"/>
      <c r="V72" s="146"/>
      <c r="X72" s="146"/>
      <c r="Z72" s="146"/>
      <c r="AB72" s="146"/>
      <c r="AD72" s="146"/>
      <c r="AF72" s="146"/>
      <c r="AH72" s="146"/>
      <c r="AJ72" s="63"/>
      <c r="AL72" s="371"/>
      <c r="AM72" s="371"/>
      <c r="AN72" s="371"/>
      <c r="AO72" s="371"/>
      <c r="AP72" s="371"/>
      <c r="AQ72" s="371"/>
      <c r="AR72" s="371"/>
      <c r="AS72" s="371"/>
      <c r="AT72" s="371"/>
      <c r="AU72" s="371"/>
      <c r="AV72" s="371"/>
      <c r="AW72" s="371"/>
    </row>
    <row r="73" spans="1:49" s="376" customFormat="1" ht="21" customHeight="1" x14ac:dyDescent="0.3">
      <c r="A73" s="371"/>
      <c r="B73" s="372"/>
      <c r="C73" s="371"/>
      <c r="D73" s="421" t="s">
        <v>65</v>
      </c>
      <c r="E73" s="419">
        <f t="shared" si="18"/>
        <v>15050</v>
      </c>
      <c r="F73" s="420">
        <f t="shared" si="19"/>
        <v>9050</v>
      </c>
      <c r="G73" s="371"/>
      <c r="H73" s="416">
        <f t="shared" si="14"/>
        <v>15050</v>
      </c>
      <c r="I73" s="416">
        <f t="shared" si="15"/>
        <v>9050</v>
      </c>
      <c r="J73" s="386"/>
      <c r="K73" s="417">
        <f t="shared" si="16"/>
        <v>15038.824999999999</v>
      </c>
      <c r="L73" s="417">
        <f t="shared" si="17"/>
        <v>9023.2950000000001</v>
      </c>
      <c r="M73" s="389"/>
      <c r="N73" s="382">
        <v>6015.53</v>
      </c>
      <c r="P73" s="146"/>
      <c r="R73" s="146"/>
      <c r="T73" s="146"/>
      <c r="V73" s="146"/>
      <c r="X73" s="146"/>
      <c r="Z73" s="146"/>
      <c r="AB73" s="146"/>
      <c r="AD73" s="146"/>
      <c r="AF73" s="146"/>
      <c r="AH73" s="146"/>
      <c r="AJ73" s="63"/>
      <c r="AL73" s="371"/>
      <c r="AM73" s="371"/>
      <c r="AN73" s="371"/>
      <c r="AO73" s="371"/>
      <c r="AP73" s="371"/>
      <c r="AQ73" s="371"/>
      <c r="AR73" s="371"/>
      <c r="AS73" s="371"/>
      <c r="AT73" s="371"/>
      <c r="AU73" s="371"/>
      <c r="AV73" s="371"/>
      <c r="AW73" s="371"/>
    </row>
    <row r="74" spans="1:49" s="376" customFormat="1" ht="21" customHeight="1" x14ac:dyDescent="0.3">
      <c r="A74" s="371"/>
      <c r="B74" s="372"/>
      <c r="C74" s="371"/>
      <c r="D74" s="421" t="s">
        <v>61</v>
      </c>
      <c r="E74" s="419">
        <f t="shared" si="18"/>
        <v>6850</v>
      </c>
      <c r="F74" s="420">
        <f t="shared" si="19"/>
        <v>4100</v>
      </c>
      <c r="G74" s="371"/>
      <c r="H74" s="416">
        <f t="shared" si="14"/>
        <v>6850</v>
      </c>
      <c r="I74" s="416">
        <f t="shared" si="15"/>
        <v>4100</v>
      </c>
      <c r="J74" s="386"/>
      <c r="K74" s="417">
        <f t="shared" si="16"/>
        <v>6808.65</v>
      </c>
      <c r="L74" s="417">
        <f t="shared" si="17"/>
        <v>4085.19</v>
      </c>
      <c r="M74" s="389"/>
      <c r="N74" s="382">
        <v>2723.46</v>
      </c>
      <c r="P74" s="146"/>
      <c r="R74" s="146"/>
      <c r="T74" s="146"/>
      <c r="V74" s="146"/>
      <c r="X74" s="146"/>
      <c r="Z74" s="146"/>
      <c r="AB74" s="146"/>
      <c r="AD74" s="146"/>
      <c r="AF74" s="146"/>
      <c r="AH74" s="146"/>
      <c r="AJ74" s="63"/>
      <c r="AL74" s="371"/>
      <c r="AM74" s="371"/>
      <c r="AN74" s="371"/>
      <c r="AO74" s="371"/>
      <c r="AP74" s="371"/>
      <c r="AQ74" s="371"/>
      <c r="AR74" s="371"/>
      <c r="AS74" s="371"/>
      <c r="AT74" s="371"/>
      <c r="AU74" s="371"/>
      <c r="AV74" s="371"/>
      <c r="AW74" s="371"/>
    </row>
    <row r="75" spans="1:49" s="376" customFormat="1" ht="21" customHeight="1" x14ac:dyDescent="0.3">
      <c r="A75" s="371"/>
      <c r="B75" s="372"/>
      <c r="C75" s="371"/>
      <c r="D75" s="421" t="s">
        <v>62</v>
      </c>
      <c r="E75" s="419">
        <f t="shared" si="18"/>
        <v>10550</v>
      </c>
      <c r="F75" s="420">
        <f t="shared" si="19"/>
        <v>6350</v>
      </c>
      <c r="G75" s="371"/>
      <c r="H75" s="416">
        <f t="shared" si="14"/>
        <v>10550</v>
      </c>
      <c r="I75" s="416">
        <f t="shared" si="15"/>
        <v>6350</v>
      </c>
      <c r="J75" s="386"/>
      <c r="K75" s="417">
        <f t="shared" si="16"/>
        <v>10522.4</v>
      </c>
      <c r="L75" s="417">
        <f t="shared" si="17"/>
        <v>6313.4400000000005</v>
      </c>
      <c r="M75" s="389"/>
      <c r="N75" s="382">
        <v>4208.96</v>
      </c>
      <c r="P75" s="146"/>
      <c r="R75" s="146"/>
      <c r="T75" s="146"/>
      <c r="V75" s="146"/>
      <c r="X75" s="146"/>
      <c r="Z75" s="146"/>
      <c r="AB75" s="146"/>
      <c r="AD75" s="146"/>
      <c r="AF75" s="146"/>
      <c r="AH75" s="146"/>
      <c r="AJ75" s="63"/>
      <c r="AL75" s="371"/>
      <c r="AM75" s="371"/>
      <c r="AN75" s="371"/>
      <c r="AO75" s="371"/>
      <c r="AP75" s="371"/>
      <c r="AQ75" s="371"/>
      <c r="AR75" s="371"/>
      <c r="AS75" s="371"/>
      <c r="AT75" s="371"/>
      <c r="AU75" s="371"/>
      <c r="AV75" s="371"/>
      <c r="AW75" s="371"/>
    </row>
    <row r="76" spans="1:49" s="376" customFormat="1" ht="21" customHeight="1" x14ac:dyDescent="0.3">
      <c r="A76" s="371"/>
      <c r="B76" s="372"/>
      <c r="C76" s="371"/>
      <c r="D76" s="421" t="s">
        <v>57</v>
      </c>
      <c r="E76" s="419">
        <f t="shared" si="18"/>
        <v>6800</v>
      </c>
      <c r="F76" s="420">
        <f t="shared" si="19"/>
        <v>4100</v>
      </c>
      <c r="G76" s="371"/>
      <c r="H76" s="416">
        <f t="shared" si="14"/>
        <v>6800</v>
      </c>
      <c r="I76" s="416">
        <f t="shared" si="15"/>
        <v>4100</v>
      </c>
      <c r="J76" s="386"/>
      <c r="K76" s="417">
        <f t="shared" si="16"/>
        <v>6753.625</v>
      </c>
      <c r="L76" s="417">
        <f t="shared" si="17"/>
        <v>4052.1749999999997</v>
      </c>
      <c r="M76" s="389"/>
      <c r="N76" s="382">
        <v>2701.45</v>
      </c>
      <c r="P76" s="146"/>
      <c r="R76" s="146"/>
      <c r="T76" s="146"/>
      <c r="V76" s="146"/>
      <c r="X76" s="146"/>
      <c r="Z76" s="146"/>
      <c r="AB76" s="146"/>
      <c r="AD76" s="146"/>
      <c r="AF76" s="146"/>
      <c r="AH76" s="146"/>
      <c r="AJ76" s="63"/>
      <c r="AL76" s="371"/>
      <c r="AM76" s="371"/>
      <c r="AN76" s="371"/>
      <c r="AO76" s="371"/>
      <c r="AP76" s="371"/>
      <c r="AQ76" s="371"/>
      <c r="AR76" s="371"/>
      <c r="AS76" s="371"/>
      <c r="AT76" s="371"/>
      <c r="AU76" s="371"/>
      <c r="AV76" s="371"/>
      <c r="AW76" s="371"/>
    </row>
    <row r="77" spans="1:49" s="376" customFormat="1" ht="21" customHeight="1" x14ac:dyDescent="0.3">
      <c r="A77" s="371"/>
      <c r="B77" s="372"/>
      <c r="C77" s="371"/>
      <c r="D77" s="421" t="s">
        <v>58</v>
      </c>
      <c r="E77" s="419">
        <f t="shared" si="18"/>
        <v>8800</v>
      </c>
      <c r="F77" s="420">
        <f t="shared" si="19"/>
        <v>5300</v>
      </c>
      <c r="G77" s="371"/>
      <c r="H77" s="416">
        <f t="shared" si="14"/>
        <v>8800</v>
      </c>
      <c r="I77" s="416">
        <f t="shared" si="15"/>
        <v>5300</v>
      </c>
      <c r="J77" s="386"/>
      <c r="K77" s="417">
        <f t="shared" si="16"/>
        <v>8761.8250000000007</v>
      </c>
      <c r="L77" s="417">
        <f t="shared" si="17"/>
        <v>5257.0950000000003</v>
      </c>
      <c r="M77" s="389"/>
      <c r="N77" s="382">
        <v>3504.73</v>
      </c>
      <c r="P77" s="146"/>
      <c r="R77" s="146"/>
      <c r="T77" s="146"/>
      <c r="V77" s="146"/>
      <c r="X77" s="146"/>
      <c r="Z77" s="146"/>
      <c r="AB77" s="146"/>
      <c r="AD77" s="146"/>
      <c r="AF77" s="146"/>
      <c r="AH77" s="146"/>
      <c r="AJ77" s="63"/>
      <c r="AL77" s="371"/>
      <c r="AM77" s="371"/>
      <c r="AN77" s="371"/>
      <c r="AO77" s="371"/>
      <c r="AP77" s="371"/>
      <c r="AQ77" s="371"/>
      <c r="AR77" s="371"/>
      <c r="AS77" s="371"/>
      <c r="AT77" s="371"/>
      <c r="AU77" s="371"/>
      <c r="AV77" s="371"/>
      <c r="AW77" s="371"/>
    </row>
    <row r="78" spans="1:49" s="376" customFormat="1" ht="21" customHeight="1" x14ac:dyDescent="0.3">
      <c r="A78" s="371"/>
      <c r="B78" s="372"/>
      <c r="C78" s="371"/>
      <c r="D78" s="421" t="s">
        <v>425</v>
      </c>
      <c r="E78" s="419">
        <f t="shared" si="18"/>
        <v>10450</v>
      </c>
      <c r="F78" s="420">
        <f t="shared" si="19"/>
        <v>6300</v>
      </c>
      <c r="G78" s="371"/>
      <c r="H78" s="416">
        <f t="shared" si="14"/>
        <v>10450</v>
      </c>
      <c r="I78" s="416">
        <f t="shared" si="15"/>
        <v>6300</v>
      </c>
      <c r="J78" s="386"/>
      <c r="K78" s="417">
        <f t="shared" si="16"/>
        <v>10439.925000000001</v>
      </c>
      <c r="L78" s="417">
        <f t="shared" si="17"/>
        <v>6263.9549999999999</v>
      </c>
      <c r="M78" s="389"/>
      <c r="N78" s="382">
        <v>4175.97</v>
      </c>
      <c r="P78" s="146"/>
      <c r="R78" s="146"/>
      <c r="T78" s="146"/>
      <c r="V78" s="146"/>
      <c r="X78" s="146"/>
      <c r="Z78" s="146"/>
      <c r="AB78" s="146"/>
      <c r="AD78" s="146"/>
      <c r="AF78" s="146"/>
      <c r="AH78" s="146"/>
      <c r="AJ78" s="63"/>
      <c r="AL78" s="371"/>
      <c r="AM78" s="371"/>
      <c r="AN78" s="371"/>
      <c r="AO78" s="371"/>
      <c r="AP78" s="371"/>
      <c r="AQ78" s="371"/>
      <c r="AR78" s="371"/>
      <c r="AS78" s="371"/>
      <c r="AT78" s="371"/>
      <c r="AU78" s="371"/>
      <c r="AV78" s="371"/>
      <c r="AW78" s="371"/>
    </row>
    <row r="79" spans="1:49" s="376" customFormat="1" ht="21" customHeight="1" x14ac:dyDescent="0.3">
      <c r="A79" s="371"/>
      <c r="B79" s="372"/>
      <c r="C79" s="371"/>
      <c r="D79" s="421" t="s">
        <v>426</v>
      </c>
      <c r="E79" s="419">
        <f t="shared" si="18"/>
        <v>3050</v>
      </c>
      <c r="F79" s="420">
        <f t="shared" si="19"/>
        <v>1850</v>
      </c>
      <c r="G79" s="371"/>
      <c r="H79" s="416">
        <f t="shared" si="14"/>
        <v>3050</v>
      </c>
      <c r="I79" s="416">
        <f t="shared" si="15"/>
        <v>1850</v>
      </c>
      <c r="J79" s="386"/>
      <c r="K79" s="417">
        <f t="shared" si="16"/>
        <v>3024.9749999999999</v>
      </c>
      <c r="L79" s="417">
        <f t="shared" si="17"/>
        <v>1814.9850000000001</v>
      </c>
      <c r="M79" s="389"/>
      <c r="N79" s="382">
        <v>1209.99</v>
      </c>
      <c r="P79" s="146"/>
      <c r="R79" s="146"/>
      <c r="T79" s="146"/>
      <c r="V79" s="146"/>
      <c r="X79" s="146"/>
      <c r="Z79" s="146"/>
      <c r="AB79" s="146"/>
      <c r="AD79" s="146"/>
      <c r="AF79" s="146"/>
      <c r="AH79" s="146"/>
      <c r="AJ79" s="63"/>
      <c r="AL79" s="371"/>
      <c r="AM79" s="371"/>
      <c r="AN79" s="371"/>
      <c r="AO79" s="371"/>
      <c r="AP79" s="371"/>
      <c r="AQ79" s="371"/>
      <c r="AR79" s="371"/>
      <c r="AS79" s="371"/>
      <c r="AT79" s="371"/>
      <c r="AU79" s="371"/>
      <c r="AV79" s="371"/>
      <c r="AW79" s="371"/>
    </row>
    <row r="80" spans="1:49" s="376" customFormat="1" ht="21" customHeight="1" x14ac:dyDescent="0.3">
      <c r="A80" s="371"/>
      <c r="B80" s="372"/>
      <c r="C80" s="371"/>
      <c r="D80" s="421" t="s">
        <v>427</v>
      </c>
      <c r="E80" s="419">
        <f t="shared" si="18"/>
        <v>4500</v>
      </c>
      <c r="F80" s="420">
        <f t="shared" si="19"/>
        <v>2700</v>
      </c>
      <c r="G80" s="371"/>
      <c r="H80" s="416">
        <f t="shared" si="14"/>
        <v>4500</v>
      </c>
      <c r="I80" s="416">
        <f t="shared" si="15"/>
        <v>2700</v>
      </c>
      <c r="J80" s="386"/>
      <c r="K80" s="417">
        <f t="shared" si="16"/>
        <v>4455</v>
      </c>
      <c r="L80" s="417">
        <f t="shared" si="17"/>
        <v>2673</v>
      </c>
      <c r="M80" s="389"/>
      <c r="N80" s="382">
        <v>1782</v>
      </c>
      <c r="P80" s="146"/>
      <c r="R80" s="146"/>
      <c r="T80" s="146"/>
      <c r="V80" s="146"/>
      <c r="X80" s="146"/>
      <c r="Z80" s="146"/>
      <c r="AB80" s="146"/>
      <c r="AD80" s="146"/>
      <c r="AF80" s="146"/>
      <c r="AH80" s="146"/>
      <c r="AJ80" s="63"/>
      <c r="AL80" s="371"/>
      <c r="AM80" s="371"/>
      <c r="AN80" s="371"/>
      <c r="AO80" s="371"/>
      <c r="AP80" s="371"/>
      <c r="AQ80" s="371"/>
      <c r="AR80" s="371"/>
      <c r="AS80" s="371"/>
      <c r="AT80" s="371"/>
      <c r="AU80" s="371"/>
      <c r="AV80" s="371"/>
      <c r="AW80" s="371"/>
    </row>
    <row r="81" spans="1:49" s="376" customFormat="1" ht="21" customHeight="1" x14ac:dyDescent="0.3">
      <c r="A81" s="371"/>
      <c r="B81" s="372"/>
      <c r="C81" s="371"/>
      <c r="D81" s="421" t="s">
        <v>428</v>
      </c>
      <c r="E81" s="419">
        <f t="shared" si="18"/>
        <v>1500</v>
      </c>
      <c r="F81" s="420">
        <f t="shared" si="19"/>
        <v>900</v>
      </c>
      <c r="G81" s="371"/>
      <c r="H81" s="416">
        <f t="shared" si="14"/>
        <v>1500</v>
      </c>
      <c r="I81" s="416">
        <f t="shared" si="15"/>
        <v>900</v>
      </c>
      <c r="J81" s="386"/>
      <c r="K81" s="417">
        <f t="shared" si="16"/>
        <v>1485.5250000000001</v>
      </c>
      <c r="L81" s="417">
        <f t="shared" si="17"/>
        <v>891.31500000000005</v>
      </c>
      <c r="M81" s="389"/>
      <c r="N81" s="382">
        <v>594.21</v>
      </c>
      <c r="P81" s="146"/>
      <c r="R81" s="146"/>
      <c r="T81" s="146"/>
      <c r="V81" s="146"/>
      <c r="X81" s="146"/>
      <c r="Z81" s="146"/>
      <c r="AB81" s="146"/>
      <c r="AD81" s="146"/>
      <c r="AF81" s="146"/>
      <c r="AH81" s="146"/>
      <c r="AJ81" s="63"/>
      <c r="AL81" s="371"/>
      <c r="AM81" s="371"/>
      <c r="AN81" s="371"/>
      <c r="AO81" s="371"/>
      <c r="AP81" s="371"/>
      <c r="AQ81" s="371"/>
      <c r="AR81" s="371"/>
      <c r="AS81" s="371"/>
      <c r="AT81" s="371"/>
      <c r="AU81" s="371"/>
      <c r="AV81" s="371"/>
      <c r="AW81" s="371"/>
    </row>
    <row r="82" spans="1:49" s="376" customFormat="1" ht="21" customHeight="1" x14ac:dyDescent="0.3">
      <c r="A82" s="371"/>
      <c r="B82" s="372"/>
      <c r="C82" s="371"/>
      <c r="D82" s="421" t="s">
        <v>429</v>
      </c>
      <c r="E82" s="419">
        <f t="shared" si="18"/>
        <v>4300</v>
      </c>
      <c r="F82" s="420">
        <f t="shared" si="19"/>
        <v>2600</v>
      </c>
      <c r="G82" s="371"/>
      <c r="H82" s="416">
        <f t="shared" si="14"/>
        <v>4300</v>
      </c>
      <c r="I82" s="416">
        <f t="shared" si="15"/>
        <v>2600</v>
      </c>
      <c r="J82" s="386"/>
      <c r="K82" s="417">
        <f t="shared" si="16"/>
        <v>4270.3250000000007</v>
      </c>
      <c r="L82" s="417">
        <f t="shared" si="17"/>
        <v>2562.1950000000002</v>
      </c>
      <c r="M82" s="389"/>
      <c r="N82" s="382">
        <v>1708.13</v>
      </c>
      <c r="P82" s="146"/>
      <c r="R82" s="146"/>
      <c r="T82" s="146"/>
      <c r="V82" s="146"/>
      <c r="X82" s="146"/>
      <c r="Z82" s="146"/>
      <c r="AB82" s="146"/>
      <c r="AD82" s="146"/>
      <c r="AF82" s="146"/>
      <c r="AH82" s="146"/>
      <c r="AJ82" s="63"/>
      <c r="AL82" s="371"/>
      <c r="AM82" s="371"/>
      <c r="AN82" s="371"/>
      <c r="AO82" s="371"/>
      <c r="AP82" s="371"/>
      <c r="AQ82" s="371"/>
      <c r="AR82" s="371"/>
      <c r="AS82" s="371"/>
      <c r="AT82" s="371"/>
      <c r="AU82" s="371"/>
      <c r="AV82" s="371"/>
      <c r="AW82" s="371"/>
    </row>
    <row r="83" spans="1:49" s="376" customFormat="1" ht="21" customHeight="1" x14ac:dyDescent="0.3">
      <c r="A83" s="371"/>
      <c r="B83" s="372"/>
      <c r="C83" s="371"/>
      <c r="D83" s="421" t="s">
        <v>430</v>
      </c>
      <c r="E83" s="419">
        <f t="shared" si="18"/>
        <v>9950</v>
      </c>
      <c r="F83" s="420">
        <f t="shared" si="19"/>
        <v>6000</v>
      </c>
      <c r="G83" s="371"/>
      <c r="H83" s="416">
        <f t="shared" si="14"/>
        <v>9950</v>
      </c>
      <c r="I83" s="416">
        <f t="shared" si="15"/>
        <v>6000</v>
      </c>
      <c r="J83" s="386"/>
      <c r="K83" s="417">
        <f t="shared" si="16"/>
        <v>9941.2750000000015</v>
      </c>
      <c r="L83" s="417">
        <f t="shared" si="17"/>
        <v>5964.7650000000003</v>
      </c>
      <c r="M83" s="389"/>
      <c r="N83" s="382">
        <v>3976.51</v>
      </c>
      <c r="P83" s="146"/>
      <c r="R83" s="146"/>
      <c r="T83" s="146"/>
      <c r="V83" s="146"/>
      <c r="X83" s="146"/>
      <c r="Z83" s="146"/>
      <c r="AB83" s="146"/>
      <c r="AD83" s="146"/>
      <c r="AF83" s="146"/>
      <c r="AH83" s="146"/>
      <c r="AJ83" s="63"/>
      <c r="AL83" s="371"/>
      <c r="AM83" s="371"/>
      <c r="AN83" s="371"/>
      <c r="AO83" s="371"/>
      <c r="AP83" s="371"/>
      <c r="AQ83" s="371"/>
      <c r="AR83" s="371"/>
      <c r="AS83" s="371"/>
      <c r="AT83" s="371"/>
      <c r="AU83" s="371"/>
      <c r="AV83" s="371"/>
      <c r="AW83" s="371"/>
    </row>
    <row r="84" spans="1:49" s="376" customFormat="1" ht="21" customHeight="1" x14ac:dyDescent="0.3">
      <c r="A84" s="371"/>
      <c r="B84" s="372"/>
      <c r="C84" s="371"/>
      <c r="D84" s="421" t="s">
        <v>431</v>
      </c>
      <c r="E84" s="419">
        <f t="shared" si="18"/>
        <v>39650</v>
      </c>
      <c r="F84" s="420">
        <f t="shared" si="19"/>
        <v>23800</v>
      </c>
      <c r="G84" s="371"/>
      <c r="H84" s="416">
        <f t="shared" si="14"/>
        <v>39650</v>
      </c>
      <c r="I84" s="416">
        <f t="shared" si="15"/>
        <v>23800</v>
      </c>
      <c r="J84" s="386"/>
      <c r="K84" s="417">
        <f t="shared" si="16"/>
        <v>39644.425000000003</v>
      </c>
      <c r="L84" s="417">
        <f t="shared" si="17"/>
        <v>23786.654999999999</v>
      </c>
      <c r="M84" s="389"/>
      <c r="N84" s="382">
        <v>15857.77</v>
      </c>
      <c r="P84" s="146"/>
      <c r="R84" s="146"/>
      <c r="T84" s="146"/>
      <c r="V84" s="146"/>
      <c r="X84" s="146"/>
      <c r="Z84" s="146"/>
      <c r="AB84" s="146"/>
      <c r="AD84" s="146"/>
      <c r="AF84" s="146"/>
      <c r="AH84" s="146"/>
      <c r="AJ84" s="63"/>
      <c r="AL84" s="371"/>
      <c r="AM84" s="371"/>
      <c r="AN84" s="371"/>
      <c r="AO84" s="371"/>
      <c r="AP84" s="371"/>
      <c r="AQ84" s="371"/>
      <c r="AR84" s="371"/>
      <c r="AS84" s="371"/>
      <c r="AT84" s="371"/>
      <c r="AU84" s="371"/>
      <c r="AV84" s="371"/>
      <c r="AW84" s="371"/>
    </row>
    <row r="85" spans="1:49" s="376" customFormat="1" ht="21" customHeight="1" x14ac:dyDescent="0.3">
      <c r="A85" s="371"/>
      <c r="B85" s="372"/>
      <c r="C85" s="371"/>
      <c r="D85" s="421" t="s">
        <v>432</v>
      </c>
      <c r="E85" s="419">
        <f t="shared" si="18"/>
        <v>4850</v>
      </c>
      <c r="F85" s="420">
        <f t="shared" si="19"/>
        <v>2900</v>
      </c>
      <c r="G85" s="371"/>
      <c r="H85" s="416">
        <f t="shared" si="14"/>
        <v>4850</v>
      </c>
      <c r="I85" s="416">
        <f t="shared" si="15"/>
        <v>2900</v>
      </c>
      <c r="J85" s="386"/>
      <c r="K85" s="417">
        <f t="shared" si="16"/>
        <v>4827.95</v>
      </c>
      <c r="L85" s="417">
        <f t="shared" si="17"/>
        <v>2896.77</v>
      </c>
      <c r="M85" s="389"/>
      <c r="N85" s="382">
        <v>1931.18</v>
      </c>
      <c r="P85" s="146"/>
      <c r="R85" s="146"/>
      <c r="T85" s="146"/>
      <c r="V85" s="146"/>
      <c r="X85" s="146"/>
      <c r="Z85" s="146"/>
      <c r="AB85" s="146"/>
      <c r="AD85" s="146"/>
      <c r="AF85" s="146"/>
      <c r="AH85" s="146"/>
      <c r="AJ85" s="63"/>
      <c r="AL85" s="371"/>
      <c r="AM85" s="371"/>
      <c r="AN85" s="371"/>
      <c r="AO85" s="371"/>
      <c r="AP85" s="371"/>
      <c r="AQ85" s="371"/>
      <c r="AR85" s="371"/>
      <c r="AS85" s="371"/>
      <c r="AT85" s="371"/>
      <c r="AU85" s="371"/>
      <c r="AV85" s="371"/>
      <c r="AW85" s="371"/>
    </row>
    <row r="86" spans="1:49" s="376" customFormat="1" ht="21" customHeight="1" x14ac:dyDescent="0.3">
      <c r="A86" s="371"/>
      <c r="B86" s="372"/>
      <c r="C86" s="371"/>
      <c r="D86" s="421" t="s">
        <v>433</v>
      </c>
      <c r="E86" s="419">
        <f t="shared" si="18"/>
        <v>5300</v>
      </c>
      <c r="F86" s="420">
        <f t="shared" si="19"/>
        <v>3200</v>
      </c>
      <c r="G86" s="371"/>
      <c r="H86" s="416">
        <f t="shared" si="14"/>
        <v>5300</v>
      </c>
      <c r="I86" s="416">
        <f t="shared" si="15"/>
        <v>3200</v>
      </c>
      <c r="J86" s="386"/>
      <c r="K86" s="417">
        <f t="shared" si="16"/>
        <v>5295.625</v>
      </c>
      <c r="L86" s="417">
        <f t="shared" si="17"/>
        <v>3177.375</v>
      </c>
      <c r="M86" s="389"/>
      <c r="N86" s="382">
        <v>2118.25</v>
      </c>
      <c r="P86" s="146"/>
      <c r="R86" s="146"/>
      <c r="T86" s="146"/>
      <c r="V86" s="146"/>
      <c r="X86" s="146"/>
      <c r="Z86" s="146"/>
      <c r="AB86" s="146"/>
      <c r="AD86" s="146"/>
      <c r="AF86" s="146"/>
      <c r="AH86" s="146"/>
      <c r="AJ86" s="63"/>
      <c r="AL86" s="371"/>
      <c r="AM86" s="371"/>
      <c r="AN86" s="371"/>
      <c r="AO86" s="371"/>
      <c r="AP86" s="371"/>
      <c r="AQ86" s="371"/>
      <c r="AR86" s="371"/>
      <c r="AS86" s="371"/>
      <c r="AT86" s="371"/>
      <c r="AU86" s="371"/>
      <c r="AV86" s="371"/>
      <c r="AW86" s="371"/>
    </row>
    <row r="87" spans="1:49" s="376" customFormat="1" ht="21" customHeight="1" x14ac:dyDescent="0.3">
      <c r="A87" s="371"/>
      <c r="B87" s="372"/>
      <c r="C87" s="371"/>
      <c r="D87" s="421" t="s">
        <v>434</v>
      </c>
      <c r="E87" s="419">
        <f t="shared" si="18"/>
        <v>12650</v>
      </c>
      <c r="F87" s="420">
        <f t="shared" si="19"/>
        <v>7600</v>
      </c>
      <c r="G87" s="371"/>
      <c r="H87" s="416">
        <f t="shared" si="14"/>
        <v>12650</v>
      </c>
      <c r="I87" s="416">
        <f t="shared" si="15"/>
        <v>7600</v>
      </c>
      <c r="J87" s="386"/>
      <c r="K87" s="417">
        <f t="shared" si="16"/>
        <v>12640.675000000001</v>
      </c>
      <c r="L87" s="417">
        <f t="shared" si="17"/>
        <v>7584.4050000000007</v>
      </c>
      <c r="M87" s="389"/>
      <c r="N87" s="382">
        <v>5056.2700000000004</v>
      </c>
      <c r="P87" s="146"/>
      <c r="R87" s="146"/>
      <c r="T87" s="146"/>
      <c r="V87" s="146"/>
      <c r="X87" s="146"/>
      <c r="Z87" s="146"/>
      <c r="AB87" s="146"/>
      <c r="AD87" s="146"/>
      <c r="AF87" s="146"/>
      <c r="AH87" s="146"/>
      <c r="AJ87" s="63"/>
      <c r="AL87" s="371"/>
      <c r="AM87" s="371"/>
      <c r="AN87" s="371"/>
      <c r="AO87" s="371"/>
      <c r="AP87" s="371"/>
      <c r="AQ87" s="371"/>
      <c r="AR87" s="371"/>
      <c r="AS87" s="371"/>
      <c r="AT87" s="371"/>
      <c r="AU87" s="371"/>
      <c r="AV87" s="371"/>
      <c r="AW87" s="371"/>
    </row>
    <row r="88" spans="1:49" s="376" customFormat="1" ht="21" customHeight="1" x14ac:dyDescent="0.3">
      <c r="A88" s="371"/>
      <c r="B88" s="372"/>
      <c r="C88" s="371"/>
      <c r="D88" s="421" t="s">
        <v>435</v>
      </c>
      <c r="E88" s="419">
        <f t="shared" si="18"/>
        <v>40850</v>
      </c>
      <c r="F88" s="420">
        <f t="shared" si="19"/>
        <v>24550</v>
      </c>
      <c r="G88" s="371"/>
      <c r="H88" s="416">
        <f t="shared" si="14"/>
        <v>40850</v>
      </c>
      <c r="I88" s="416">
        <f t="shared" si="15"/>
        <v>24550</v>
      </c>
      <c r="J88" s="386"/>
      <c r="K88" s="417">
        <f t="shared" si="16"/>
        <v>40838.049999999996</v>
      </c>
      <c r="L88" s="417">
        <f t="shared" si="17"/>
        <v>24502.829999999998</v>
      </c>
      <c r="M88" s="389"/>
      <c r="N88" s="382">
        <v>16335.22</v>
      </c>
      <c r="P88" s="146"/>
      <c r="R88" s="146"/>
      <c r="T88" s="146"/>
      <c r="V88" s="146"/>
      <c r="X88" s="146"/>
      <c r="Z88" s="146"/>
      <c r="AB88" s="146"/>
      <c r="AD88" s="146"/>
      <c r="AF88" s="146"/>
      <c r="AH88" s="146"/>
      <c r="AJ88" s="63"/>
      <c r="AL88" s="371"/>
      <c r="AM88" s="371"/>
      <c r="AN88" s="371"/>
      <c r="AO88" s="371"/>
      <c r="AP88" s="371"/>
      <c r="AQ88" s="371"/>
      <c r="AR88" s="371"/>
      <c r="AS88" s="371"/>
      <c r="AT88" s="371"/>
      <c r="AU88" s="371"/>
      <c r="AV88" s="371"/>
      <c r="AW88" s="371"/>
    </row>
    <row r="89" spans="1:49" s="376" customFormat="1" ht="21" customHeight="1" x14ac:dyDescent="0.3">
      <c r="A89" s="371"/>
      <c r="B89" s="372"/>
      <c r="C89" s="371"/>
      <c r="D89" s="421" t="s">
        <v>513</v>
      </c>
      <c r="E89" s="419">
        <f t="shared" si="18"/>
        <v>7300</v>
      </c>
      <c r="F89" s="420">
        <f t="shared" si="19"/>
        <v>4400</v>
      </c>
      <c r="G89" s="371"/>
      <c r="H89" s="416">
        <f t="shared" si="14"/>
        <v>7300</v>
      </c>
      <c r="I89" s="416">
        <f t="shared" si="15"/>
        <v>4400</v>
      </c>
      <c r="J89" s="386"/>
      <c r="K89" s="417">
        <f t="shared" si="16"/>
        <v>7276.3</v>
      </c>
      <c r="L89" s="417">
        <f t="shared" si="17"/>
        <v>4365.78</v>
      </c>
      <c r="M89" s="389"/>
      <c r="N89" s="382">
        <v>2910.52</v>
      </c>
      <c r="P89" s="146"/>
      <c r="R89" s="146"/>
      <c r="T89" s="146"/>
      <c r="V89" s="146"/>
      <c r="X89" s="146"/>
      <c r="Z89" s="146"/>
      <c r="AB89" s="146"/>
      <c r="AD89" s="146"/>
      <c r="AF89" s="146"/>
      <c r="AH89" s="146"/>
      <c r="AJ89" s="63"/>
      <c r="AL89" s="371"/>
      <c r="AM89" s="371"/>
      <c r="AN89" s="371"/>
      <c r="AO89" s="371"/>
      <c r="AP89" s="371"/>
      <c r="AQ89" s="371"/>
      <c r="AR89" s="371"/>
      <c r="AS89" s="371"/>
      <c r="AT89" s="371"/>
      <c r="AU89" s="371"/>
      <c r="AV89" s="371"/>
      <c r="AW89" s="371"/>
    </row>
    <row r="90" spans="1:49" s="376" customFormat="1" ht="21" customHeight="1" x14ac:dyDescent="0.3">
      <c r="A90" s="371"/>
      <c r="B90" s="372"/>
      <c r="C90" s="371"/>
      <c r="D90" s="421" t="s">
        <v>247</v>
      </c>
      <c r="E90" s="419">
        <f t="shared" si="18"/>
        <v>6950</v>
      </c>
      <c r="F90" s="420">
        <f t="shared" si="19"/>
        <v>4200</v>
      </c>
      <c r="G90" s="371"/>
      <c r="H90" s="416">
        <f t="shared" si="14"/>
        <v>6950</v>
      </c>
      <c r="I90" s="416">
        <f t="shared" si="15"/>
        <v>4200</v>
      </c>
      <c r="J90" s="386"/>
      <c r="K90" s="417">
        <f t="shared" si="16"/>
        <v>6932.4249999999993</v>
      </c>
      <c r="L90" s="417">
        <f t="shared" si="17"/>
        <v>4159.4549999999999</v>
      </c>
      <c r="M90" s="389"/>
      <c r="N90" s="382">
        <v>2772.97</v>
      </c>
      <c r="P90" s="146"/>
      <c r="R90" s="146"/>
      <c r="T90" s="146"/>
      <c r="V90" s="146"/>
      <c r="X90" s="146"/>
      <c r="Z90" s="146"/>
      <c r="AB90" s="146"/>
      <c r="AD90" s="146"/>
      <c r="AF90" s="146"/>
      <c r="AH90" s="146"/>
      <c r="AJ90" s="63"/>
      <c r="AL90" s="371"/>
      <c r="AM90" s="371"/>
      <c r="AN90" s="371"/>
      <c r="AO90" s="371"/>
      <c r="AP90" s="371"/>
      <c r="AQ90" s="371"/>
      <c r="AR90" s="371"/>
      <c r="AS90" s="371"/>
      <c r="AT90" s="371"/>
      <c r="AU90" s="371"/>
      <c r="AV90" s="371"/>
      <c r="AW90" s="371"/>
    </row>
    <row r="91" spans="1:49" s="376" customFormat="1" ht="21" customHeight="1" x14ac:dyDescent="0.3">
      <c r="A91" s="371"/>
      <c r="B91" s="372"/>
      <c r="C91" s="371"/>
      <c r="D91" s="421" t="s">
        <v>248</v>
      </c>
      <c r="E91" s="419">
        <f t="shared" si="18"/>
        <v>9400</v>
      </c>
      <c r="F91" s="420">
        <f t="shared" si="19"/>
        <v>5650</v>
      </c>
      <c r="G91" s="371"/>
      <c r="H91" s="416">
        <f t="shared" si="14"/>
        <v>9400</v>
      </c>
      <c r="I91" s="416">
        <f t="shared" si="15"/>
        <v>5650</v>
      </c>
      <c r="J91" s="386"/>
      <c r="K91" s="417">
        <f t="shared" si="16"/>
        <v>9394.625</v>
      </c>
      <c r="L91" s="417">
        <f t="shared" si="17"/>
        <v>5636.7749999999996</v>
      </c>
      <c r="M91" s="389"/>
      <c r="N91" s="382">
        <v>3757.85</v>
      </c>
      <c r="P91" s="146"/>
      <c r="R91" s="146"/>
      <c r="T91" s="146"/>
      <c r="V91" s="146"/>
      <c r="X91" s="146"/>
      <c r="Z91" s="146"/>
      <c r="AB91" s="146"/>
      <c r="AD91" s="146"/>
      <c r="AF91" s="146"/>
      <c r="AH91" s="146"/>
      <c r="AJ91" s="63"/>
      <c r="AL91" s="371"/>
      <c r="AM91" s="371"/>
      <c r="AN91" s="371"/>
      <c r="AO91" s="371"/>
      <c r="AP91" s="371"/>
      <c r="AQ91" s="371"/>
      <c r="AR91" s="371"/>
      <c r="AS91" s="371"/>
      <c r="AT91" s="371"/>
      <c r="AU91" s="371"/>
      <c r="AV91" s="371"/>
      <c r="AW91" s="371"/>
    </row>
    <row r="92" spans="1:49" s="376" customFormat="1" ht="21" customHeight="1" x14ac:dyDescent="0.3">
      <c r="A92" s="371"/>
      <c r="B92" s="372"/>
      <c r="C92" s="371"/>
      <c r="D92" s="421" t="s">
        <v>437</v>
      </c>
      <c r="E92" s="419">
        <f t="shared" si="18"/>
        <v>6100</v>
      </c>
      <c r="F92" s="420">
        <f t="shared" si="19"/>
        <v>3700</v>
      </c>
      <c r="G92" s="371"/>
      <c r="H92" s="416">
        <f t="shared" si="14"/>
        <v>6100</v>
      </c>
      <c r="I92" s="416">
        <f t="shared" si="15"/>
        <v>3700</v>
      </c>
      <c r="J92" s="386"/>
      <c r="K92" s="417">
        <f t="shared" si="16"/>
        <v>6093.4000000000005</v>
      </c>
      <c r="L92" s="417">
        <f t="shared" si="17"/>
        <v>3656.04</v>
      </c>
      <c r="M92" s="389"/>
      <c r="N92" s="382">
        <v>2437.36</v>
      </c>
      <c r="P92" s="146"/>
      <c r="R92" s="146"/>
      <c r="T92" s="146"/>
      <c r="V92" s="146"/>
      <c r="X92" s="146"/>
      <c r="Z92" s="146"/>
      <c r="AB92" s="146"/>
      <c r="AD92" s="146"/>
      <c r="AF92" s="146"/>
      <c r="AH92" s="146"/>
      <c r="AJ92" s="63"/>
      <c r="AL92" s="371"/>
      <c r="AM92" s="371"/>
      <c r="AN92" s="371"/>
      <c r="AO92" s="371"/>
      <c r="AP92" s="371"/>
      <c r="AQ92" s="371"/>
      <c r="AR92" s="371"/>
      <c r="AS92" s="371"/>
      <c r="AT92" s="371"/>
      <c r="AU92" s="371"/>
      <c r="AV92" s="371"/>
      <c r="AW92" s="371"/>
    </row>
    <row r="93" spans="1:49" s="376" customFormat="1" ht="21" customHeight="1" x14ac:dyDescent="0.3">
      <c r="A93" s="371"/>
      <c r="B93" s="372"/>
      <c r="C93" s="371"/>
      <c r="D93" s="421" t="s">
        <v>438</v>
      </c>
      <c r="E93" s="419">
        <f t="shared" si="18"/>
        <v>3000</v>
      </c>
      <c r="F93" s="420">
        <f t="shared" si="19"/>
        <v>1800</v>
      </c>
      <c r="G93" s="371"/>
      <c r="H93" s="416">
        <f t="shared" si="14"/>
        <v>3000</v>
      </c>
      <c r="I93" s="416">
        <f t="shared" si="15"/>
        <v>1800</v>
      </c>
      <c r="J93" s="386"/>
      <c r="K93" s="417">
        <f t="shared" si="16"/>
        <v>2971.05</v>
      </c>
      <c r="L93" s="417">
        <f t="shared" si="17"/>
        <v>1782.63</v>
      </c>
      <c r="M93" s="389"/>
      <c r="N93" s="382">
        <v>1188.42</v>
      </c>
      <c r="P93" s="146"/>
      <c r="R93" s="146"/>
      <c r="T93" s="146"/>
      <c r="V93" s="146"/>
      <c r="X93" s="146"/>
      <c r="Z93" s="146"/>
      <c r="AB93" s="146"/>
      <c r="AD93" s="146"/>
      <c r="AF93" s="146"/>
      <c r="AH93" s="146"/>
      <c r="AJ93" s="63"/>
      <c r="AL93" s="371"/>
      <c r="AM93" s="371"/>
      <c r="AN93" s="371"/>
      <c r="AO93" s="371"/>
      <c r="AP93" s="371"/>
      <c r="AQ93" s="371"/>
      <c r="AR93" s="371"/>
      <c r="AS93" s="371"/>
      <c r="AT93" s="371"/>
      <c r="AU93" s="371"/>
      <c r="AV93" s="371"/>
      <c r="AW93" s="371"/>
    </row>
    <row r="94" spans="1:49" s="376" customFormat="1" ht="21" customHeight="1" x14ac:dyDescent="0.3">
      <c r="A94" s="371"/>
      <c r="B94" s="372"/>
      <c r="C94" s="371"/>
      <c r="D94" s="421" t="s">
        <v>439</v>
      </c>
      <c r="E94" s="419">
        <f t="shared" si="18"/>
        <v>4400</v>
      </c>
      <c r="F94" s="420">
        <f t="shared" si="19"/>
        <v>2650</v>
      </c>
      <c r="G94" s="371"/>
      <c r="H94" s="416">
        <f t="shared" si="14"/>
        <v>4400</v>
      </c>
      <c r="I94" s="416">
        <f t="shared" si="15"/>
        <v>2650</v>
      </c>
      <c r="J94" s="386"/>
      <c r="K94" s="417">
        <f t="shared" si="16"/>
        <v>4387.7999999999993</v>
      </c>
      <c r="L94" s="417">
        <f t="shared" si="17"/>
        <v>2632.68</v>
      </c>
      <c r="M94" s="389"/>
      <c r="N94" s="382">
        <v>1755.12</v>
      </c>
      <c r="P94" s="146"/>
      <c r="R94" s="146"/>
      <c r="T94" s="146"/>
      <c r="V94" s="146"/>
      <c r="X94" s="146"/>
      <c r="Z94" s="146"/>
      <c r="AB94" s="146"/>
      <c r="AD94" s="146"/>
      <c r="AF94" s="146"/>
      <c r="AH94" s="146"/>
      <c r="AJ94" s="63"/>
      <c r="AL94" s="371"/>
      <c r="AM94" s="371"/>
      <c r="AN94" s="371"/>
      <c r="AO94" s="371"/>
      <c r="AP94" s="371"/>
      <c r="AQ94" s="371"/>
      <c r="AR94" s="371"/>
      <c r="AS94" s="371"/>
      <c r="AT94" s="371"/>
      <c r="AU94" s="371"/>
      <c r="AV94" s="371"/>
      <c r="AW94" s="371"/>
    </row>
    <row r="95" spans="1:49" s="376" customFormat="1" ht="21" customHeight="1" x14ac:dyDescent="0.3">
      <c r="A95" s="371"/>
      <c r="B95" s="372"/>
      <c r="C95" s="371"/>
      <c r="D95" s="421" t="s">
        <v>440</v>
      </c>
      <c r="E95" s="419">
        <f t="shared" si="18"/>
        <v>3000</v>
      </c>
      <c r="F95" s="420">
        <f t="shared" si="19"/>
        <v>1800</v>
      </c>
      <c r="G95" s="371"/>
      <c r="H95" s="416">
        <f t="shared" si="14"/>
        <v>3000</v>
      </c>
      <c r="I95" s="416">
        <f t="shared" si="15"/>
        <v>1800</v>
      </c>
      <c r="J95" s="386"/>
      <c r="K95" s="417">
        <f t="shared" si="16"/>
        <v>2998.55</v>
      </c>
      <c r="L95" s="417">
        <f t="shared" si="17"/>
        <v>1799.13</v>
      </c>
      <c r="M95" s="389"/>
      <c r="N95" s="382">
        <v>1199.42</v>
      </c>
      <c r="P95" s="146"/>
      <c r="R95" s="146"/>
      <c r="T95" s="146"/>
      <c r="V95" s="146"/>
      <c r="X95" s="146"/>
      <c r="Z95" s="146"/>
      <c r="AB95" s="146"/>
      <c r="AD95" s="146"/>
      <c r="AF95" s="146"/>
      <c r="AH95" s="146"/>
      <c r="AJ95" s="63"/>
      <c r="AL95" s="371"/>
      <c r="AM95" s="371"/>
      <c r="AN95" s="371"/>
      <c r="AO95" s="371"/>
      <c r="AP95" s="371"/>
      <c r="AQ95" s="371"/>
      <c r="AR95" s="371"/>
      <c r="AS95" s="371"/>
      <c r="AT95" s="371"/>
      <c r="AU95" s="371"/>
      <c r="AV95" s="371"/>
      <c r="AW95" s="371"/>
    </row>
    <row r="96" spans="1:49" s="376" customFormat="1" ht="21" customHeight="1" x14ac:dyDescent="0.3">
      <c r="A96" s="371"/>
      <c r="B96" s="372"/>
      <c r="C96" s="371"/>
      <c r="D96" s="421" t="s">
        <v>441</v>
      </c>
      <c r="E96" s="419">
        <f t="shared" si="18"/>
        <v>1900</v>
      </c>
      <c r="F96" s="420">
        <f t="shared" si="19"/>
        <v>1150</v>
      </c>
      <c r="G96" s="371"/>
      <c r="H96" s="416">
        <f t="shared" si="14"/>
        <v>1900</v>
      </c>
      <c r="I96" s="416">
        <f t="shared" si="15"/>
        <v>1150</v>
      </c>
      <c r="J96" s="386"/>
      <c r="K96" s="417">
        <f t="shared" si="16"/>
        <v>1897.5</v>
      </c>
      <c r="L96" s="417">
        <f t="shared" si="17"/>
        <v>1138.5</v>
      </c>
      <c r="M96" s="389"/>
      <c r="N96" s="382">
        <v>759</v>
      </c>
      <c r="P96" s="146"/>
      <c r="R96" s="146"/>
      <c r="T96" s="146"/>
      <c r="V96" s="146"/>
      <c r="X96" s="146"/>
      <c r="Z96" s="146"/>
      <c r="AB96" s="146"/>
      <c r="AD96" s="146"/>
      <c r="AF96" s="146"/>
      <c r="AH96" s="146"/>
      <c r="AJ96" s="63"/>
      <c r="AL96" s="371"/>
      <c r="AM96" s="371"/>
      <c r="AN96" s="371"/>
      <c r="AO96" s="371"/>
      <c r="AP96" s="371"/>
      <c r="AQ96" s="371"/>
      <c r="AR96" s="371"/>
      <c r="AS96" s="371"/>
      <c r="AT96" s="371"/>
      <c r="AU96" s="371"/>
      <c r="AV96" s="371"/>
      <c r="AW96" s="371"/>
    </row>
    <row r="97" spans="1:49" s="376" customFormat="1" ht="21" customHeight="1" x14ac:dyDescent="0.3">
      <c r="A97" s="371"/>
      <c r="B97" s="372"/>
      <c r="C97" s="371"/>
      <c r="D97" s="421" t="s">
        <v>442</v>
      </c>
      <c r="E97" s="419">
        <f t="shared" si="18"/>
        <v>7150</v>
      </c>
      <c r="F97" s="420">
        <f t="shared" si="19"/>
        <v>4300</v>
      </c>
      <c r="G97" s="371"/>
      <c r="H97" s="416">
        <f t="shared" si="14"/>
        <v>7150</v>
      </c>
      <c r="I97" s="416">
        <f t="shared" si="15"/>
        <v>4300</v>
      </c>
      <c r="J97" s="386"/>
      <c r="K97" s="417">
        <f t="shared" si="16"/>
        <v>7111.25</v>
      </c>
      <c r="L97" s="417">
        <f t="shared" si="17"/>
        <v>4266.75</v>
      </c>
      <c r="M97" s="389"/>
      <c r="N97" s="382">
        <v>2844.5</v>
      </c>
      <c r="P97" s="146"/>
      <c r="R97" s="146"/>
      <c r="T97" s="146"/>
      <c r="V97" s="146"/>
      <c r="X97" s="146"/>
      <c r="Z97" s="146"/>
      <c r="AB97" s="146"/>
      <c r="AD97" s="146"/>
      <c r="AF97" s="146"/>
      <c r="AH97" s="146"/>
      <c r="AJ97" s="63"/>
      <c r="AL97" s="371"/>
      <c r="AM97" s="371"/>
      <c r="AN97" s="371"/>
      <c r="AO97" s="371"/>
      <c r="AP97" s="371"/>
      <c r="AQ97" s="371"/>
      <c r="AR97" s="371"/>
      <c r="AS97" s="371"/>
      <c r="AT97" s="371"/>
      <c r="AU97" s="371"/>
      <c r="AV97" s="371"/>
      <c r="AW97" s="371"/>
    </row>
    <row r="98" spans="1:49" s="376" customFormat="1" ht="21" customHeight="1" x14ac:dyDescent="0.3">
      <c r="A98" s="371"/>
      <c r="B98" s="372"/>
      <c r="C98" s="371"/>
      <c r="D98" s="421" t="s">
        <v>443</v>
      </c>
      <c r="E98" s="419">
        <f t="shared" si="18"/>
        <v>35600</v>
      </c>
      <c r="F98" s="420">
        <f t="shared" si="19"/>
        <v>21350</v>
      </c>
      <c r="G98" s="371"/>
      <c r="H98" s="416">
        <f t="shared" si="14"/>
        <v>35600</v>
      </c>
      <c r="I98" s="416">
        <f t="shared" si="15"/>
        <v>21350</v>
      </c>
      <c r="J98" s="386"/>
      <c r="K98" s="417">
        <f t="shared" si="16"/>
        <v>35583.724999999999</v>
      </c>
      <c r="L98" s="417">
        <f t="shared" si="17"/>
        <v>21350.235000000001</v>
      </c>
      <c r="M98" s="389"/>
      <c r="N98" s="382">
        <v>14233.49</v>
      </c>
      <c r="P98" s="146"/>
      <c r="R98" s="146"/>
      <c r="T98" s="146"/>
      <c r="V98" s="146"/>
      <c r="X98" s="146"/>
      <c r="Z98" s="146"/>
      <c r="AB98" s="146"/>
      <c r="AD98" s="146"/>
      <c r="AF98" s="146"/>
      <c r="AH98" s="146"/>
      <c r="AJ98" s="63"/>
      <c r="AL98" s="371"/>
      <c r="AM98" s="371"/>
      <c r="AN98" s="371"/>
      <c r="AO98" s="371"/>
      <c r="AP98" s="371"/>
      <c r="AQ98" s="371"/>
      <c r="AR98" s="371"/>
      <c r="AS98" s="371"/>
      <c r="AT98" s="371"/>
      <c r="AU98" s="371"/>
      <c r="AV98" s="371"/>
      <c r="AW98" s="371"/>
    </row>
    <row r="99" spans="1:49" s="376" customFormat="1" ht="21" customHeight="1" x14ac:dyDescent="0.3">
      <c r="A99" s="371"/>
      <c r="B99" s="372"/>
      <c r="C99" s="371"/>
      <c r="D99" s="421" t="s">
        <v>444</v>
      </c>
      <c r="E99" s="419">
        <f t="shared" si="18"/>
        <v>3350</v>
      </c>
      <c r="F99" s="420">
        <f t="shared" si="19"/>
        <v>2050</v>
      </c>
      <c r="G99" s="371"/>
      <c r="H99" s="416">
        <f t="shared" si="14"/>
        <v>3350</v>
      </c>
      <c r="I99" s="416">
        <f t="shared" si="15"/>
        <v>2050</v>
      </c>
      <c r="J99" s="386"/>
      <c r="K99" s="417">
        <f t="shared" si="16"/>
        <v>3342.4250000000002</v>
      </c>
      <c r="L99" s="417">
        <f t="shared" si="17"/>
        <v>2005.4549999999999</v>
      </c>
      <c r="M99" s="389"/>
      <c r="N99" s="382">
        <v>1336.97</v>
      </c>
      <c r="P99" s="146"/>
      <c r="R99" s="146"/>
      <c r="T99" s="146"/>
      <c r="V99" s="146"/>
      <c r="X99" s="146"/>
      <c r="Z99" s="146"/>
      <c r="AB99" s="146"/>
      <c r="AD99" s="146"/>
      <c r="AF99" s="146"/>
      <c r="AH99" s="146"/>
      <c r="AJ99" s="63"/>
      <c r="AL99" s="371"/>
      <c r="AM99" s="371"/>
      <c r="AN99" s="371"/>
      <c r="AO99" s="371"/>
      <c r="AP99" s="371"/>
      <c r="AQ99" s="371"/>
      <c r="AR99" s="371"/>
      <c r="AS99" s="371"/>
      <c r="AT99" s="371"/>
      <c r="AU99" s="371"/>
      <c r="AV99" s="371"/>
      <c r="AW99" s="371"/>
    </row>
    <row r="100" spans="1:49" s="376" customFormat="1" ht="21" customHeight="1" x14ac:dyDescent="0.3">
      <c r="A100" s="371"/>
      <c r="B100" s="372"/>
      <c r="C100" s="371"/>
      <c r="D100" s="421" t="s">
        <v>445</v>
      </c>
      <c r="E100" s="419">
        <f t="shared" si="18"/>
        <v>3600</v>
      </c>
      <c r="F100" s="420">
        <f t="shared" si="19"/>
        <v>2150</v>
      </c>
      <c r="G100" s="371"/>
      <c r="H100" s="416">
        <f t="shared" si="14"/>
        <v>3600</v>
      </c>
      <c r="I100" s="416">
        <f t="shared" si="15"/>
        <v>2150</v>
      </c>
      <c r="J100" s="386"/>
      <c r="K100" s="417">
        <f t="shared" si="16"/>
        <v>3577.5</v>
      </c>
      <c r="L100" s="417">
        <f t="shared" si="17"/>
        <v>2146.5</v>
      </c>
      <c r="M100" s="389"/>
      <c r="N100" s="382">
        <v>1431</v>
      </c>
      <c r="P100" s="146"/>
      <c r="R100" s="146"/>
      <c r="T100" s="146"/>
      <c r="V100" s="146"/>
      <c r="X100" s="146"/>
      <c r="Z100" s="146"/>
      <c r="AB100" s="146"/>
      <c r="AD100" s="146"/>
      <c r="AF100" s="146"/>
      <c r="AH100" s="146"/>
      <c r="AJ100" s="63"/>
      <c r="AL100" s="371"/>
      <c r="AM100" s="371"/>
      <c r="AN100" s="371"/>
      <c r="AO100" s="371"/>
      <c r="AP100" s="371"/>
      <c r="AQ100" s="371"/>
      <c r="AR100" s="371"/>
      <c r="AS100" s="371"/>
      <c r="AT100" s="371"/>
      <c r="AU100" s="371"/>
      <c r="AV100" s="371"/>
      <c r="AW100" s="371"/>
    </row>
    <row r="101" spans="1:49" s="376" customFormat="1" ht="21" customHeight="1" x14ac:dyDescent="0.3">
      <c r="A101" s="371"/>
      <c r="B101" s="372"/>
      <c r="C101" s="371"/>
      <c r="D101" s="421" t="s">
        <v>511</v>
      </c>
      <c r="E101" s="419">
        <f t="shared" si="18"/>
        <v>2800</v>
      </c>
      <c r="F101" s="420">
        <f t="shared" si="19"/>
        <v>1700</v>
      </c>
      <c r="G101" s="371"/>
      <c r="H101" s="416">
        <f t="shared" si="14"/>
        <v>2800</v>
      </c>
      <c r="I101" s="416">
        <f t="shared" si="15"/>
        <v>1700</v>
      </c>
      <c r="J101" s="386"/>
      <c r="K101" s="417">
        <f t="shared" si="16"/>
        <v>2800</v>
      </c>
      <c r="L101" s="417">
        <f t="shared" si="17"/>
        <v>1680</v>
      </c>
      <c r="M101" s="389"/>
      <c r="N101" s="382">
        <v>1120</v>
      </c>
      <c r="P101" s="146"/>
      <c r="R101" s="146"/>
      <c r="T101" s="146"/>
      <c r="V101" s="146"/>
      <c r="X101" s="146"/>
      <c r="Z101" s="146"/>
      <c r="AB101" s="146"/>
      <c r="AD101" s="146"/>
      <c r="AF101" s="146"/>
      <c r="AH101" s="146"/>
      <c r="AJ101" s="63"/>
      <c r="AL101" s="371"/>
      <c r="AM101" s="371"/>
      <c r="AN101" s="371"/>
      <c r="AO101" s="371"/>
      <c r="AP101" s="371"/>
      <c r="AQ101" s="371"/>
      <c r="AR101" s="371"/>
      <c r="AS101" s="371"/>
      <c r="AT101" s="371"/>
      <c r="AU101" s="371"/>
      <c r="AV101" s="371"/>
      <c r="AW101" s="371"/>
    </row>
    <row r="102" spans="1:49" s="376" customFormat="1" ht="21" customHeight="1" thickBot="1" x14ac:dyDescent="0.35">
      <c r="A102" s="371"/>
      <c r="B102" s="372"/>
      <c r="C102" s="371"/>
      <c r="D102" s="422"/>
      <c r="E102" s="434"/>
      <c r="F102" s="435"/>
      <c r="G102" s="371"/>
      <c r="H102" s="416">
        <f t="shared" si="14"/>
        <v>0</v>
      </c>
      <c r="I102" s="416">
        <f t="shared" si="15"/>
        <v>0</v>
      </c>
      <c r="J102" s="386"/>
      <c r="K102" s="417">
        <f t="shared" si="16"/>
        <v>0</v>
      </c>
      <c r="L102" s="417">
        <f t="shared" si="17"/>
        <v>0</v>
      </c>
      <c r="M102" s="389"/>
      <c r="N102" s="382"/>
      <c r="P102" s="146"/>
      <c r="R102" s="146"/>
      <c r="T102" s="146"/>
      <c r="V102" s="146"/>
      <c r="X102" s="146"/>
      <c r="Z102" s="146"/>
      <c r="AB102" s="146"/>
      <c r="AD102" s="146"/>
      <c r="AF102" s="146"/>
      <c r="AH102" s="146"/>
      <c r="AJ102" s="63"/>
      <c r="AL102" s="371"/>
      <c r="AM102" s="371"/>
      <c r="AN102" s="371"/>
      <c r="AO102" s="371"/>
      <c r="AP102" s="371"/>
      <c r="AQ102" s="371"/>
      <c r="AR102" s="371"/>
      <c r="AS102" s="371"/>
      <c r="AT102" s="371"/>
      <c r="AU102" s="371"/>
      <c r="AV102" s="371"/>
      <c r="AW102" s="371"/>
    </row>
    <row r="103" spans="1:49" ht="21" customHeight="1" thickBot="1" x14ac:dyDescent="0.35">
      <c r="D103" s="413" t="s">
        <v>528</v>
      </c>
      <c r="E103" s="414"/>
      <c r="F103" s="415"/>
      <c r="G103" s="386"/>
      <c r="H103" s="416"/>
      <c r="I103" s="416"/>
      <c r="J103" s="386"/>
      <c r="K103" s="417"/>
      <c r="L103" s="417"/>
      <c r="M103" s="389"/>
      <c r="P103" s="362"/>
      <c r="R103" s="363"/>
      <c r="T103" s="364"/>
      <c r="V103" s="365"/>
      <c r="X103" s="365"/>
      <c r="Z103" s="365"/>
      <c r="AB103" s="363"/>
      <c r="AD103" s="363"/>
      <c r="AF103" s="363"/>
      <c r="AH103" s="363"/>
      <c r="AJ103" s="367"/>
    </row>
    <row r="104" spans="1:49" ht="21" customHeight="1" x14ac:dyDescent="0.3">
      <c r="A104" s="371" t="s">
        <v>238</v>
      </c>
      <c r="B104" s="372">
        <v>45278</v>
      </c>
      <c r="C104" s="371">
        <v>1356</v>
      </c>
      <c r="D104" s="418" t="s">
        <v>164</v>
      </c>
      <c r="E104" s="419">
        <f t="shared" ref="E104:F109" si="20">H104</f>
        <v>3100</v>
      </c>
      <c r="F104" s="420">
        <f t="shared" si="20"/>
        <v>1850</v>
      </c>
      <c r="G104" s="386"/>
      <c r="H104" s="416">
        <f t="shared" ref="H104:I109" si="21">MROUND(K104+24,50)</f>
        <v>3100</v>
      </c>
      <c r="I104" s="416">
        <f t="shared" si="21"/>
        <v>1850</v>
      </c>
      <c r="J104" s="386"/>
      <c r="K104" s="417">
        <f t="shared" ref="K104:K109" si="22">N104*$K$9</f>
        <v>3076.0750000000003</v>
      </c>
      <c r="L104" s="417">
        <f t="shared" ref="L104:L109" si="23">N104*$L$9</f>
        <v>1845.645</v>
      </c>
      <c r="M104" s="389"/>
      <c r="N104" s="382">
        <v>1230.43</v>
      </c>
      <c r="P104" s="362"/>
      <c r="R104" s="363"/>
      <c r="T104" s="364"/>
      <c r="V104" s="365"/>
      <c r="X104" s="365"/>
      <c r="Z104" s="365"/>
      <c r="AB104" s="363"/>
      <c r="AD104" s="363"/>
      <c r="AF104" s="363"/>
      <c r="AH104" s="363"/>
      <c r="AJ104" s="366"/>
    </row>
    <row r="105" spans="1:49" ht="21" customHeight="1" x14ac:dyDescent="0.3">
      <c r="A105" s="371" t="s">
        <v>238</v>
      </c>
      <c r="B105" s="372">
        <v>45278</v>
      </c>
      <c r="C105" s="371">
        <v>1357</v>
      </c>
      <c r="D105" s="421" t="s">
        <v>165</v>
      </c>
      <c r="E105" s="419">
        <f t="shared" si="20"/>
        <v>5850</v>
      </c>
      <c r="F105" s="420">
        <f t="shared" si="20"/>
        <v>3550</v>
      </c>
      <c r="G105" s="386"/>
      <c r="H105" s="416">
        <f t="shared" si="21"/>
        <v>5850</v>
      </c>
      <c r="I105" s="416">
        <f t="shared" si="21"/>
        <v>3550</v>
      </c>
      <c r="J105" s="386"/>
      <c r="K105" s="417">
        <f t="shared" si="22"/>
        <v>5842.05</v>
      </c>
      <c r="L105" s="417">
        <f t="shared" si="23"/>
        <v>3505.2300000000005</v>
      </c>
      <c r="M105" s="389"/>
      <c r="N105" s="382">
        <v>2336.8200000000002</v>
      </c>
      <c r="P105" s="362"/>
      <c r="R105" s="363"/>
      <c r="T105" s="364"/>
      <c r="V105" s="365"/>
      <c r="X105" s="365"/>
      <c r="Z105" s="365"/>
      <c r="AB105" s="363"/>
      <c r="AD105" s="363"/>
      <c r="AF105" s="363"/>
      <c r="AH105" s="363"/>
      <c r="AJ105" s="366"/>
    </row>
    <row r="106" spans="1:49" ht="21" customHeight="1" x14ac:dyDescent="0.3">
      <c r="A106" s="371" t="s">
        <v>238</v>
      </c>
      <c r="B106" s="372">
        <v>45278</v>
      </c>
      <c r="C106" s="371">
        <v>1357</v>
      </c>
      <c r="D106" s="421" t="s">
        <v>354</v>
      </c>
      <c r="E106" s="419">
        <f t="shared" si="20"/>
        <v>2700</v>
      </c>
      <c r="F106" s="420">
        <f t="shared" si="20"/>
        <v>1650</v>
      </c>
      <c r="G106" s="386"/>
      <c r="H106" s="416">
        <f t="shared" si="21"/>
        <v>2700</v>
      </c>
      <c r="I106" s="416">
        <f t="shared" si="21"/>
        <v>1650</v>
      </c>
      <c r="J106" s="386"/>
      <c r="K106" s="417">
        <f t="shared" si="22"/>
        <v>2677.5</v>
      </c>
      <c r="L106" s="417">
        <f t="shared" si="23"/>
        <v>1606.5</v>
      </c>
      <c r="M106" s="389"/>
      <c r="N106" s="382">
        <v>1071</v>
      </c>
      <c r="P106" s="363"/>
      <c r="R106" s="363"/>
      <c r="T106" s="365"/>
      <c r="V106" s="365"/>
      <c r="X106" s="365"/>
      <c r="Z106" s="365"/>
      <c r="AB106" s="363"/>
      <c r="AD106" s="363"/>
      <c r="AF106" s="363"/>
      <c r="AH106" s="363"/>
      <c r="AJ106" s="366"/>
    </row>
    <row r="107" spans="1:49" ht="21" customHeight="1" x14ac:dyDescent="0.3">
      <c r="A107" s="371" t="s">
        <v>404</v>
      </c>
      <c r="B107" s="372">
        <v>45278</v>
      </c>
      <c r="C107" s="371">
        <v>1357</v>
      </c>
      <c r="D107" s="421" t="s">
        <v>483</v>
      </c>
      <c r="E107" s="419">
        <f t="shared" si="20"/>
        <v>2500</v>
      </c>
      <c r="F107" s="420">
        <f t="shared" si="20"/>
        <v>1500</v>
      </c>
      <c r="G107" s="386"/>
      <c r="H107" s="416">
        <f t="shared" si="21"/>
        <v>2500</v>
      </c>
      <c r="I107" s="416">
        <f t="shared" si="21"/>
        <v>1500</v>
      </c>
      <c r="J107" s="386"/>
      <c r="K107" s="417">
        <f t="shared" si="22"/>
        <v>2463.35</v>
      </c>
      <c r="L107" s="417">
        <f t="shared" si="23"/>
        <v>1478.01</v>
      </c>
      <c r="M107" s="389"/>
      <c r="N107" s="382">
        <v>985.34</v>
      </c>
      <c r="P107" s="362"/>
      <c r="R107" s="363"/>
      <c r="T107" s="364"/>
      <c r="V107" s="365"/>
      <c r="X107" s="365"/>
      <c r="Z107" s="365"/>
      <c r="AB107" s="363"/>
      <c r="AD107" s="363"/>
      <c r="AF107" s="363"/>
      <c r="AH107" s="363"/>
      <c r="AJ107" s="366"/>
    </row>
    <row r="108" spans="1:49" ht="21" customHeight="1" x14ac:dyDescent="0.3">
      <c r="A108" s="371" t="s">
        <v>404</v>
      </c>
      <c r="B108" s="372">
        <v>45278</v>
      </c>
      <c r="C108" s="371">
        <v>1357</v>
      </c>
      <c r="D108" s="421" t="s">
        <v>484</v>
      </c>
      <c r="E108" s="419">
        <f t="shared" si="20"/>
        <v>3400</v>
      </c>
      <c r="F108" s="420">
        <f t="shared" si="20"/>
        <v>2050</v>
      </c>
      <c r="G108" s="386"/>
      <c r="H108" s="416">
        <f t="shared" si="21"/>
        <v>3400</v>
      </c>
      <c r="I108" s="416">
        <f t="shared" si="21"/>
        <v>2050</v>
      </c>
      <c r="J108" s="386"/>
      <c r="K108" s="417">
        <f t="shared" si="22"/>
        <v>3351.1750000000002</v>
      </c>
      <c r="L108" s="417">
        <f t="shared" si="23"/>
        <v>2010.7049999999999</v>
      </c>
      <c r="M108" s="389"/>
      <c r="N108" s="382">
        <v>1340.47</v>
      </c>
      <c r="P108" s="362"/>
      <c r="R108" s="363"/>
      <c r="T108" s="364"/>
      <c r="V108" s="365"/>
      <c r="X108" s="365"/>
      <c r="Z108" s="365"/>
      <c r="AB108" s="363"/>
      <c r="AD108" s="363"/>
      <c r="AF108" s="363"/>
      <c r="AH108" s="363"/>
      <c r="AJ108" s="366"/>
    </row>
    <row r="109" spans="1:49" ht="21" customHeight="1" x14ac:dyDescent="0.3">
      <c r="A109" s="371" t="s">
        <v>238</v>
      </c>
      <c r="B109" s="372">
        <v>45278</v>
      </c>
      <c r="C109" s="371">
        <v>1371</v>
      </c>
      <c r="D109" s="421" t="s">
        <v>403</v>
      </c>
      <c r="E109" s="419">
        <f t="shared" si="20"/>
        <v>2700</v>
      </c>
      <c r="F109" s="420">
        <f t="shared" si="20"/>
        <v>1650</v>
      </c>
      <c r="G109" s="386"/>
      <c r="H109" s="416">
        <f t="shared" si="21"/>
        <v>2700</v>
      </c>
      <c r="I109" s="416">
        <f t="shared" si="21"/>
        <v>1650</v>
      </c>
      <c r="J109" s="386"/>
      <c r="K109" s="417">
        <f t="shared" si="22"/>
        <v>2688.4500000000003</v>
      </c>
      <c r="L109" s="417">
        <f t="shared" si="23"/>
        <v>1613.0700000000002</v>
      </c>
      <c r="M109" s="389"/>
      <c r="N109" s="382">
        <v>1075.3800000000001</v>
      </c>
      <c r="P109" s="362"/>
      <c r="R109" s="363"/>
      <c r="T109" s="364"/>
      <c r="V109" s="365"/>
      <c r="X109" s="365"/>
      <c r="Z109" s="365"/>
      <c r="AB109" s="363"/>
      <c r="AD109" s="363"/>
      <c r="AF109" s="363"/>
      <c r="AH109" s="363"/>
      <c r="AJ109" s="366"/>
    </row>
    <row r="110" spans="1:49" ht="9.9499999999999993" customHeight="1" thickBot="1" x14ac:dyDescent="0.35">
      <c r="D110" s="422"/>
      <c r="E110" s="414"/>
      <c r="F110" s="415"/>
      <c r="G110" s="386"/>
      <c r="H110" s="416">
        <f t="shared" ref="H110:H149" si="24">MROUND(K110+24,50)</f>
        <v>0</v>
      </c>
      <c r="I110" s="416">
        <f t="shared" ref="I110:I149" si="25">MROUND(L110+24,50)</f>
        <v>0</v>
      </c>
      <c r="J110" s="386"/>
      <c r="K110" s="417">
        <f t="shared" ref="K110:K149" si="26">N110*$K$9</f>
        <v>0</v>
      </c>
      <c r="L110" s="417">
        <f t="shared" ref="L110:L149" si="27">N110*$L$9</f>
        <v>0</v>
      </c>
      <c r="M110" s="389"/>
      <c r="P110" s="362"/>
      <c r="R110" s="363"/>
      <c r="T110" s="364"/>
      <c r="V110" s="365"/>
      <c r="X110" s="365"/>
      <c r="Z110" s="365"/>
      <c r="AB110" s="363"/>
      <c r="AD110" s="363"/>
      <c r="AF110" s="363"/>
      <c r="AH110" s="363"/>
      <c r="AJ110" s="366"/>
    </row>
    <row r="111" spans="1:49" s="376" customFormat="1" ht="21" customHeight="1" thickBot="1" x14ac:dyDescent="0.35">
      <c r="A111" s="371"/>
      <c r="B111" s="372"/>
      <c r="C111" s="371"/>
      <c r="D111" s="431" t="s">
        <v>462</v>
      </c>
      <c r="E111" s="409"/>
      <c r="F111" s="410"/>
      <c r="G111" s="371"/>
      <c r="H111" s="416">
        <f t="shared" si="24"/>
        <v>0</v>
      </c>
      <c r="I111" s="416">
        <f t="shared" si="25"/>
        <v>0</v>
      </c>
      <c r="J111" s="386"/>
      <c r="K111" s="417">
        <f t="shared" si="26"/>
        <v>0</v>
      </c>
      <c r="L111" s="417">
        <f t="shared" si="27"/>
        <v>0</v>
      </c>
      <c r="N111" s="382"/>
      <c r="P111" s="146"/>
      <c r="R111" s="146"/>
      <c r="T111" s="146"/>
      <c r="V111" s="146"/>
      <c r="X111" s="146"/>
      <c r="Z111" s="146"/>
      <c r="AB111" s="146"/>
      <c r="AD111" s="146"/>
      <c r="AF111" s="146"/>
      <c r="AH111" s="146"/>
      <c r="AJ111" s="63"/>
      <c r="AL111" s="371"/>
      <c r="AM111" s="371"/>
      <c r="AN111" s="371"/>
      <c r="AO111" s="371"/>
      <c r="AP111" s="371"/>
      <c r="AQ111" s="371"/>
      <c r="AR111" s="371"/>
      <c r="AS111" s="371"/>
      <c r="AT111" s="371"/>
      <c r="AU111" s="371"/>
      <c r="AV111" s="371"/>
      <c r="AW111" s="371"/>
    </row>
    <row r="112" spans="1:49" s="376" customFormat="1" ht="21" customHeight="1" x14ac:dyDescent="0.3">
      <c r="A112" s="371"/>
      <c r="B112" s="372"/>
      <c r="C112" s="371"/>
      <c r="D112" s="436" t="s">
        <v>99</v>
      </c>
      <c r="E112" s="437">
        <f>H112</f>
        <v>2900</v>
      </c>
      <c r="F112" s="438">
        <f>I112</f>
        <v>1750</v>
      </c>
      <c r="G112" s="371"/>
      <c r="H112" s="416">
        <f t="shared" si="24"/>
        <v>2900</v>
      </c>
      <c r="I112" s="416">
        <f t="shared" si="25"/>
        <v>1750</v>
      </c>
      <c r="J112" s="386"/>
      <c r="K112" s="417">
        <f t="shared" si="26"/>
        <v>2869.0964347499998</v>
      </c>
      <c r="L112" s="417">
        <f t="shared" si="27"/>
        <v>1721.4578608500001</v>
      </c>
      <c r="N112" s="382">
        <v>1147.6385739</v>
      </c>
      <c r="P112" s="146"/>
      <c r="R112" s="146"/>
      <c r="T112" s="146"/>
      <c r="V112" s="146"/>
      <c r="X112" s="146"/>
      <c r="Z112" s="146"/>
      <c r="AB112" s="146"/>
      <c r="AD112" s="146"/>
      <c r="AF112" s="146"/>
      <c r="AH112" s="146"/>
      <c r="AJ112" s="63"/>
      <c r="AL112" s="371"/>
      <c r="AM112" s="371"/>
      <c r="AN112" s="371"/>
      <c r="AO112" s="371"/>
      <c r="AP112" s="371"/>
      <c r="AQ112" s="371"/>
      <c r="AR112" s="371"/>
      <c r="AS112" s="371"/>
      <c r="AT112" s="371"/>
      <c r="AU112" s="371"/>
      <c r="AV112" s="371"/>
      <c r="AW112" s="371"/>
    </row>
    <row r="113" spans="1:49" s="376" customFormat="1" ht="21" customHeight="1" x14ac:dyDescent="0.3">
      <c r="A113" s="371"/>
      <c r="B113" s="372"/>
      <c r="C113" s="371"/>
      <c r="D113" s="439" t="s">
        <v>100</v>
      </c>
      <c r="E113" s="437">
        <f t="shared" ref="E113:E122" si="28">H113</f>
        <v>4150</v>
      </c>
      <c r="F113" s="438">
        <f t="shared" ref="F113:F122" si="29">I113</f>
        <v>2500</v>
      </c>
      <c r="G113" s="371"/>
      <c r="H113" s="416">
        <f t="shared" si="24"/>
        <v>4150</v>
      </c>
      <c r="I113" s="416">
        <f t="shared" si="25"/>
        <v>2500</v>
      </c>
      <c r="J113" s="386"/>
      <c r="K113" s="417">
        <f t="shared" si="26"/>
        <v>4113.5016195000007</v>
      </c>
      <c r="L113" s="417">
        <f t="shared" si="27"/>
        <v>2468.1009717000002</v>
      </c>
      <c r="N113" s="382">
        <v>1645.4006478000001</v>
      </c>
      <c r="P113" s="146"/>
      <c r="R113" s="146"/>
      <c r="T113" s="146"/>
      <c r="V113" s="146"/>
      <c r="X113" s="146"/>
      <c r="Z113" s="146"/>
      <c r="AB113" s="146"/>
      <c r="AD113" s="146"/>
      <c r="AF113" s="146"/>
      <c r="AH113" s="146"/>
      <c r="AJ113" s="63"/>
      <c r="AL113" s="371"/>
      <c r="AM113" s="371"/>
      <c r="AN113" s="371"/>
      <c r="AO113" s="371"/>
      <c r="AP113" s="371"/>
      <c r="AQ113" s="371"/>
      <c r="AR113" s="371"/>
      <c r="AS113" s="371"/>
      <c r="AT113" s="371"/>
      <c r="AU113" s="371"/>
      <c r="AV113" s="371"/>
      <c r="AW113" s="371"/>
    </row>
    <row r="114" spans="1:49" s="376" customFormat="1" ht="21" customHeight="1" x14ac:dyDescent="0.3">
      <c r="A114" s="371"/>
      <c r="B114" s="372"/>
      <c r="C114" s="371"/>
      <c r="D114" s="439" t="s">
        <v>460</v>
      </c>
      <c r="E114" s="437">
        <f t="shared" si="28"/>
        <v>6800</v>
      </c>
      <c r="F114" s="438">
        <f t="shared" si="29"/>
        <v>4100</v>
      </c>
      <c r="G114" s="371"/>
      <c r="H114" s="416">
        <f t="shared" si="24"/>
        <v>6800</v>
      </c>
      <c r="I114" s="416">
        <f t="shared" si="25"/>
        <v>4100</v>
      </c>
      <c r="J114" s="386"/>
      <c r="K114" s="417">
        <f t="shared" si="26"/>
        <v>6776.659412250001</v>
      </c>
      <c r="L114" s="417">
        <f t="shared" si="27"/>
        <v>4065.9956473500006</v>
      </c>
      <c r="N114" s="382">
        <v>2710.6637649000004</v>
      </c>
      <c r="P114" s="146"/>
      <c r="R114" s="146"/>
      <c r="T114" s="146"/>
      <c r="V114" s="146"/>
      <c r="X114" s="146"/>
      <c r="Z114" s="146"/>
      <c r="AB114" s="146"/>
      <c r="AD114" s="146"/>
      <c r="AF114" s="146"/>
      <c r="AH114" s="146"/>
      <c r="AJ114" s="63"/>
      <c r="AL114" s="371"/>
      <c r="AM114" s="371"/>
      <c r="AN114" s="371"/>
      <c r="AO114" s="371"/>
      <c r="AP114" s="371"/>
      <c r="AQ114" s="371"/>
      <c r="AR114" s="371"/>
      <c r="AS114" s="371"/>
      <c r="AT114" s="371"/>
      <c r="AU114" s="371"/>
      <c r="AV114" s="371"/>
      <c r="AW114" s="371"/>
    </row>
    <row r="115" spans="1:49" s="376" customFormat="1" ht="21" customHeight="1" x14ac:dyDescent="0.3">
      <c r="A115" s="371"/>
      <c r="B115" s="372"/>
      <c r="C115" s="371"/>
      <c r="D115" s="439" t="s">
        <v>102</v>
      </c>
      <c r="E115" s="437">
        <f t="shared" si="28"/>
        <v>11900</v>
      </c>
      <c r="F115" s="438">
        <f t="shared" si="29"/>
        <v>7150</v>
      </c>
      <c r="G115" s="371"/>
      <c r="H115" s="416">
        <f t="shared" si="24"/>
        <v>11900</v>
      </c>
      <c r="I115" s="416">
        <f t="shared" si="25"/>
        <v>7150</v>
      </c>
      <c r="J115" s="386"/>
      <c r="K115" s="417">
        <f t="shared" si="26"/>
        <v>11890.429278000001</v>
      </c>
      <c r="L115" s="417">
        <f t="shared" si="27"/>
        <v>7134.2575668000009</v>
      </c>
      <c r="N115" s="382">
        <v>4756.1717112000006</v>
      </c>
      <c r="P115" s="146"/>
      <c r="R115" s="146"/>
      <c r="T115" s="146"/>
      <c r="V115" s="146"/>
      <c r="X115" s="146"/>
      <c r="Z115" s="146"/>
      <c r="AB115" s="146"/>
      <c r="AD115" s="146"/>
      <c r="AF115" s="146"/>
      <c r="AH115" s="146"/>
      <c r="AJ115" s="63"/>
      <c r="AL115" s="371"/>
      <c r="AM115" s="371"/>
      <c r="AN115" s="371"/>
      <c r="AO115" s="371"/>
      <c r="AP115" s="371"/>
      <c r="AQ115" s="371"/>
      <c r="AR115" s="371"/>
      <c r="AS115" s="371"/>
      <c r="AT115" s="371"/>
      <c r="AU115" s="371"/>
      <c r="AV115" s="371"/>
      <c r="AW115" s="371"/>
    </row>
    <row r="116" spans="1:49" s="376" customFormat="1" ht="21" customHeight="1" x14ac:dyDescent="0.3">
      <c r="A116" s="371"/>
      <c r="B116" s="372"/>
      <c r="C116" s="371"/>
      <c r="D116" s="439" t="s">
        <v>461</v>
      </c>
      <c r="E116" s="437">
        <f t="shared" si="28"/>
        <v>20950</v>
      </c>
      <c r="F116" s="438">
        <f t="shared" si="29"/>
        <v>12600</v>
      </c>
      <c r="G116" s="371"/>
      <c r="H116" s="416">
        <f t="shared" si="24"/>
        <v>20950</v>
      </c>
      <c r="I116" s="416">
        <f t="shared" si="25"/>
        <v>12600</v>
      </c>
      <c r="J116" s="386"/>
      <c r="K116" s="417">
        <f t="shared" si="26"/>
        <v>20926.962010499999</v>
      </c>
      <c r="L116" s="417">
        <f t="shared" si="27"/>
        <v>12556.177206300001</v>
      </c>
      <c r="N116" s="382">
        <v>8370.7848042000005</v>
      </c>
      <c r="P116" s="146"/>
      <c r="R116" s="146"/>
      <c r="T116" s="146"/>
      <c r="V116" s="146"/>
      <c r="X116" s="146"/>
      <c r="Z116" s="146"/>
      <c r="AB116" s="146"/>
      <c r="AD116" s="146"/>
      <c r="AF116" s="146"/>
      <c r="AH116" s="146"/>
      <c r="AJ116" s="63"/>
      <c r="AL116" s="371"/>
      <c r="AM116" s="371"/>
      <c r="AN116" s="371"/>
      <c r="AO116" s="371"/>
      <c r="AP116" s="371"/>
      <c r="AQ116" s="371"/>
      <c r="AR116" s="371"/>
      <c r="AS116" s="371"/>
      <c r="AT116" s="371"/>
      <c r="AU116" s="371"/>
      <c r="AV116" s="371"/>
      <c r="AW116" s="371"/>
    </row>
    <row r="117" spans="1:49" s="376" customFormat="1" ht="21" customHeight="1" x14ac:dyDescent="0.3">
      <c r="A117" s="371"/>
      <c r="B117" s="372"/>
      <c r="C117" s="371"/>
      <c r="D117" s="439" t="s">
        <v>465</v>
      </c>
      <c r="E117" s="437">
        <f t="shared" si="28"/>
        <v>1500</v>
      </c>
      <c r="F117" s="438">
        <f t="shared" si="29"/>
        <v>900</v>
      </c>
      <c r="G117" s="371"/>
      <c r="H117" s="416">
        <f t="shared" si="24"/>
        <v>1500</v>
      </c>
      <c r="I117" s="416">
        <f t="shared" si="25"/>
        <v>900</v>
      </c>
      <c r="J117" s="386"/>
      <c r="K117" s="417">
        <f t="shared" si="26"/>
        <v>1452.1851435000003</v>
      </c>
      <c r="L117" s="417">
        <f t="shared" si="27"/>
        <v>871.31108610000013</v>
      </c>
      <c r="N117" s="382">
        <v>580.87405740000008</v>
      </c>
      <c r="P117" s="146"/>
      <c r="R117" s="146"/>
      <c r="T117" s="146"/>
      <c r="V117" s="146"/>
      <c r="X117" s="146"/>
      <c r="Z117" s="146"/>
      <c r="AB117" s="146"/>
      <c r="AD117" s="146"/>
      <c r="AF117" s="146"/>
      <c r="AH117" s="146"/>
      <c r="AJ117" s="63"/>
      <c r="AL117" s="371"/>
      <c r="AM117" s="371"/>
      <c r="AN117" s="371"/>
      <c r="AO117" s="371"/>
      <c r="AP117" s="371"/>
      <c r="AQ117" s="371"/>
      <c r="AR117" s="371"/>
      <c r="AS117" s="371"/>
      <c r="AT117" s="371"/>
      <c r="AU117" s="371"/>
      <c r="AV117" s="371"/>
      <c r="AW117" s="371"/>
    </row>
    <row r="118" spans="1:49" s="376" customFormat="1" ht="21" customHeight="1" x14ac:dyDescent="0.3">
      <c r="A118" s="371"/>
      <c r="B118" s="372"/>
      <c r="C118" s="371"/>
      <c r="D118" s="439" t="s">
        <v>466</v>
      </c>
      <c r="E118" s="437">
        <f t="shared" si="28"/>
        <v>3100</v>
      </c>
      <c r="F118" s="438">
        <f t="shared" si="29"/>
        <v>1900</v>
      </c>
      <c r="G118" s="371"/>
      <c r="H118" s="416">
        <f t="shared" si="24"/>
        <v>3100</v>
      </c>
      <c r="I118" s="416">
        <f t="shared" si="25"/>
        <v>1900</v>
      </c>
      <c r="J118" s="386"/>
      <c r="K118" s="417">
        <f t="shared" si="26"/>
        <v>3085.3608922500002</v>
      </c>
      <c r="L118" s="417">
        <f t="shared" si="27"/>
        <v>1851.21653535</v>
      </c>
      <c r="N118" s="382">
        <v>1234.1443569</v>
      </c>
      <c r="P118" s="146"/>
      <c r="R118" s="146"/>
      <c r="T118" s="146"/>
      <c r="V118" s="146"/>
      <c r="X118" s="146"/>
      <c r="Z118" s="146"/>
      <c r="AB118" s="146"/>
      <c r="AD118" s="146"/>
      <c r="AF118" s="146"/>
      <c r="AH118" s="146"/>
      <c r="AJ118" s="63"/>
      <c r="AL118" s="371"/>
      <c r="AM118" s="371"/>
      <c r="AN118" s="371"/>
      <c r="AO118" s="371"/>
      <c r="AP118" s="371"/>
      <c r="AQ118" s="371"/>
      <c r="AR118" s="371"/>
      <c r="AS118" s="371"/>
      <c r="AT118" s="371"/>
      <c r="AU118" s="371"/>
      <c r="AV118" s="371"/>
      <c r="AW118" s="371"/>
    </row>
    <row r="119" spans="1:49" s="376" customFormat="1" ht="21" customHeight="1" x14ac:dyDescent="0.3">
      <c r="A119" s="371"/>
      <c r="B119" s="372"/>
      <c r="C119" s="371"/>
      <c r="D119" s="439" t="s">
        <v>467</v>
      </c>
      <c r="E119" s="437">
        <f t="shared" si="28"/>
        <v>4700</v>
      </c>
      <c r="F119" s="438">
        <f t="shared" si="29"/>
        <v>2850</v>
      </c>
      <c r="G119" s="371"/>
      <c r="H119" s="416">
        <f t="shared" si="24"/>
        <v>4700</v>
      </c>
      <c r="I119" s="416">
        <f t="shared" si="25"/>
        <v>2850</v>
      </c>
      <c r="J119" s="386"/>
      <c r="K119" s="417">
        <f t="shared" si="26"/>
        <v>4684.8874799999994</v>
      </c>
      <c r="L119" s="417">
        <f t="shared" si="27"/>
        <v>2810.9324879999999</v>
      </c>
      <c r="N119" s="382">
        <v>1873.9549919999999</v>
      </c>
      <c r="P119" s="146"/>
      <c r="R119" s="146"/>
      <c r="T119" s="146"/>
      <c r="V119" s="146"/>
      <c r="X119" s="146"/>
      <c r="Z119" s="146"/>
      <c r="AB119" s="146"/>
      <c r="AD119" s="146"/>
      <c r="AF119" s="146"/>
      <c r="AH119" s="146"/>
      <c r="AJ119" s="63"/>
      <c r="AL119" s="371"/>
      <c r="AM119" s="371"/>
      <c r="AN119" s="371"/>
      <c r="AO119" s="371"/>
      <c r="AP119" s="371"/>
      <c r="AQ119" s="371"/>
      <c r="AR119" s="371"/>
      <c r="AS119" s="371"/>
      <c r="AT119" s="371"/>
      <c r="AU119" s="371"/>
      <c r="AV119" s="371"/>
      <c r="AW119" s="371"/>
    </row>
    <row r="120" spans="1:49" s="376" customFormat="1" ht="21" customHeight="1" x14ac:dyDescent="0.3">
      <c r="A120" s="371"/>
      <c r="B120" s="372"/>
      <c r="C120" s="371"/>
      <c r="D120" s="439" t="s">
        <v>468</v>
      </c>
      <c r="E120" s="437">
        <f t="shared" si="28"/>
        <v>8300</v>
      </c>
      <c r="F120" s="438">
        <f t="shared" si="29"/>
        <v>5000</v>
      </c>
      <c r="G120" s="371"/>
      <c r="H120" s="416">
        <f t="shared" si="24"/>
        <v>8300</v>
      </c>
      <c r="I120" s="416">
        <f t="shared" si="25"/>
        <v>5000</v>
      </c>
      <c r="J120" s="386"/>
      <c r="K120" s="417">
        <f t="shared" si="26"/>
        <v>8300.9808472500008</v>
      </c>
      <c r="L120" s="417">
        <f t="shared" si="27"/>
        <v>4980.5885083499998</v>
      </c>
      <c r="N120" s="382">
        <v>3320.3923389000001</v>
      </c>
      <c r="P120" s="146"/>
      <c r="R120" s="146"/>
      <c r="T120" s="146"/>
      <c r="V120" s="146"/>
      <c r="X120" s="146"/>
      <c r="Z120" s="146"/>
      <c r="AB120" s="146"/>
      <c r="AD120" s="146"/>
      <c r="AF120" s="146"/>
      <c r="AH120" s="146"/>
      <c r="AJ120" s="63"/>
      <c r="AL120" s="371"/>
      <c r="AM120" s="371"/>
      <c r="AN120" s="371"/>
      <c r="AO120" s="371"/>
      <c r="AP120" s="371"/>
      <c r="AQ120" s="371"/>
      <c r="AR120" s="371"/>
      <c r="AS120" s="371"/>
      <c r="AT120" s="371"/>
      <c r="AU120" s="371"/>
      <c r="AV120" s="371"/>
      <c r="AW120" s="371"/>
    </row>
    <row r="121" spans="1:49" s="376" customFormat="1" ht="21" customHeight="1" x14ac:dyDescent="0.3">
      <c r="A121" s="371"/>
      <c r="B121" s="372"/>
      <c r="C121" s="371"/>
      <c r="D121" s="439" t="s">
        <v>341</v>
      </c>
      <c r="E121" s="437">
        <f t="shared" si="28"/>
        <v>6150</v>
      </c>
      <c r="F121" s="438">
        <f t="shared" si="29"/>
        <v>3700</v>
      </c>
      <c r="G121" s="371"/>
      <c r="H121" s="416">
        <f t="shared" si="24"/>
        <v>6150</v>
      </c>
      <c r="I121" s="416">
        <f t="shared" si="25"/>
        <v>3700</v>
      </c>
      <c r="J121" s="386"/>
      <c r="K121" s="417">
        <f t="shared" si="26"/>
        <v>6122.2698810000011</v>
      </c>
      <c r="L121" s="417">
        <f t="shared" si="27"/>
        <v>3673.3619286000003</v>
      </c>
      <c r="N121" s="382">
        <v>2448.9079524000003</v>
      </c>
      <c r="P121" s="146"/>
      <c r="R121" s="146"/>
      <c r="T121" s="146"/>
      <c r="V121" s="146"/>
      <c r="X121" s="146"/>
      <c r="Z121" s="146"/>
      <c r="AB121" s="146"/>
      <c r="AD121" s="146"/>
      <c r="AF121" s="146"/>
      <c r="AH121" s="146"/>
      <c r="AJ121" s="63"/>
      <c r="AL121" s="371"/>
      <c r="AM121" s="371"/>
      <c r="AN121" s="371"/>
      <c r="AO121" s="371"/>
      <c r="AP121" s="371"/>
      <c r="AQ121" s="371"/>
      <c r="AR121" s="371"/>
      <c r="AS121" s="371"/>
      <c r="AT121" s="371"/>
      <c r="AU121" s="371"/>
      <c r="AV121" s="371"/>
      <c r="AW121" s="371"/>
    </row>
    <row r="122" spans="1:49" s="376" customFormat="1" ht="21" customHeight="1" x14ac:dyDescent="0.3">
      <c r="A122" s="371"/>
      <c r="B122" s="372"/>
      <c r="C122" s="371"/>
      <c r="D122" s="439" t="s">
        <v>469</v>
      </c>
      <c r="E122" s="437">
        <f t="shared" si="28"/>
        <v>3700</v>
      </c>
      <c r="F122" s="438">
        <f t="shared" si="29"/>
        <v>2250</v>
      </c>
      <c r="G122" s="371"/>
      <c r="H122" s="416">
        <f t="shared" si="24"/>
        <v>3700</v>
      </c>
      <c r="I122" s="416">
        <f t="shared" si="25"/>
        <v>2250</v>
      </c>
      <c r="J122" s="386"/>
      <c r="K122" s="417">
        <f t="shared" si="26"/>
        <v>3668.7750000000001</v>
      </c>
      <c r="L122" s="417">
        <f t="shared" si="27"/>
        <v>2201.2649999999999</v>
      </c>
      <c r="N122" s="382">
        <v>1467.51</v>
      </c>
      <c r="P122" s="146"/>
      <c r="R122" s="146"/>
      <c r="T122" s="146"/>
      <c r="V122" s="146"/>
      <c r="X122" s="146"/>
      <c r="Z122" s="146"/>
      <c r="AB122" s="146"/>
      <c r="AD122" s="146"/>
      <c r="AF122" s="146"/>
      <c r="AH122" s="146"/>
      <c r="AJ122" s="63"/>
      <c r="AL122" s="371"/>
      <c r="AM122" s="371"/>
      <c r="AN122" s="371"/>
      <c r="AO122" s="371"/>
      <c r="AP122" s="371"/>
      <c r="AQ122" s="371"/>
      <c r="AR122" s="371"/>
      <c r="AS122" s="371"/>
      <c r="AT122" s="371"/>
      <c r="AU122" s="371"/>
      <c r="AV122" s="371"/>
      <c r="AW122" s="371"/>
    </row>
    <row r="123" spans="1:49" s="376" customFormat="1" ht="21" customHeight="1" thickBot="1" x14ac:dyDescent="0.35">
      <c r="A123" s="371"/>
      <c r="B123" s="372"/>
      <c r="C123" s="371"/>
      <c r="D123" s="371"/>
      <c r="E123" s="373"/>
      <c r="F123" s="374"/>
      <c r="G123" s="371"/>
      <c r="H123" s="416">
        <f t="shared" si="24"/>
        <v>0</v>
      </c>
      <c r="I123" s="416">
        <f t="shared" si="25"/>
        <v>0</v>
      </c>
      <c r="J123" s="386"/>
      <c r="K123" s="417">
        <f t="shared" si="26"/>
        <v>0</v>
      </c>
      <c r="L123" s="417">
        <f t="shared" si="27"/>
        <v>0</v>
      </c>
      <c r="N123" s="382"/>
      <c r="P123" s="146"/>
      <c r="R123" s="146"/>
      <c r="T123" s="146"/>
      <c r="V123" s="146"/>
      <c r="X123" s="146"/>
      <c r="Z123" s="146"/>
      <c r="AB123" s="146"/>
      <c r="AD123" s="146"/>
      <c r="AF123" s="146"/>
      <c r="AH123" s="146"/>
      <c r="AJ123" s="63"/>
      <c r="AL123" s="371"/>
      <c r="AM123" s="371"/>
      <c r="AN123" s="371"/>
      <c r="AO123" s="371"/>
      <c r="AP123" s="371"/>
      <c r="AQ123" s="371"/>
      <c r="AR123" s="371"/>
      <c r="AS123" s="371"/>
      <c r="AT123" s="371"/>
      <c r="AU123" s="371"/>
      <c r="AV123" s="371"/>
      <c r="AW123" s="371"/>
    </row>
    <row r="124" spans="1:49" s="376" customFormat="1" ht="21" customHeight="1" thickBot="1" x14ac:dyDescent="0.35">
      <c r="A124" s="371"/>
      <c r="B124" s="372"/>
      <c r="C124" s="371"/>
      <c r="D124" s="431" t="s">
        <v>448</v>
      </c>
      <c r="E124" s="373"/>
      <c r="F124" s="374"/>
      <c r="G124" s="371"/>
      <c r="H124" s="416">
        <f t="shared" si="24"/>
        <v>0</v>
      </c>
      <c r="I124" s="416">
        <f t="shared" si="25"/>
        <v>0</v>
      </c>
      <c r="J124" s="386"/>
      <c r="K124" s="417">
        <f t="shared" si="26"/>
        <v>0</v>
      </c>
      <c r="L124" s="417">
        <f t="shared" si="27"/>
        <v>0</v>
      </c>
      <c r="N124" s="382"/>
      <c r="P124" s="146"/>
      <c r="R124" s="146"/>
      <c r="T124" s="146"/>
      <c r="V124" s="146"/>
      <c r="X124" s="146"/>
      <c r="Z124" s="146"/>
      <c r="AB124" s="146"/>
      <c r="AD124" s="146"/>
      <c r="AF124" s="146"/>
      <c r="AH124" s="146"/>
      <c r="AJ124" s="63"/>
      <c r="AL124" s="371"/>
      <c r="AM124" s="371"/>
      <c r="AN124" s="371"/>
      <c r="AO124" s="371"/>
      <c r="AP124" s="371"/>
      <c r="AQ124" s="371"/>
      <c r="AR124" s="371"/>
      <c r="AS124" s="371"/>
      <c r="AT124" s="371"/>
      <c r="AU124" s="371"/>
      <c r="AV124" s="371"/>
      <c r="AW124" s="371"/>
    </row>
    <row r="125" spans="1:49" s="376" customFormat="1" ht="21" customHeight="1" x14ac:dyDescent="0.3">
      <c r="A125" s="371"/>
      <c r="B125" s="372"/>
      <c r="C125" s="371"/>
      <c r="D125" s="436" t="s">
        <v>487</v>
      </c>
      <c r="E125" s="437">
        <f>H125</f>
        <v>2800</v>
      </c>
      <c r="F125" s="438">
        <f>I125</f>
        <v>1700</v>
      </c>
      <c r="G125" s="371"/>
      <c r="H125" s="416">
        <f t="shared" si="24"/>
        <v>2800</v>
      </c>
      <c r="I125" s="416">
        <f t="shared" si="25"/>
        <v>1700</v>
      </c>
      <c r="J125" s="386"/>
      <c r="K125" s="417">
        <f t="shared" si="26"/>
        <v>2791.2249999999999</v>
      </c>
      <c r="L125" s="417">
        <f t="shared" si="27"/>
        <v>1674.7350000000001</v>
      </c>
      <c r="N125" s="382">
        <v>1116.49</v>
      </c>
      <c r="P125" s="146"/>
      <c r="R125" s="146"/>
      <c r="T125" s="146"/>
      <c r="V125" s="146"/>
      <c r="X125" s="146"/>
      <c r="Z125" s="146"/>
      <c r="AB125" s="146"/>
      <c r="AD125" s="146"/>
      <c r="AF125" s="146"/>
      <c r="AH125" s="146"/>
      <c r="AJ125" s="63"/>
      <c r="AL125" s="371"/>
      <c r="AM125" s="371"/>
      <c r="AN125" s="371"/>
      <c r="AO125" s="371"/>
      <c r="AP125" s="371"/>
      <c r="AQ125" s="371"/>
      <c r="AR125" s="371"/>
      <c r="AS125" s="371"/>
      <c r="AT125" s="371"/>
      <c r="AU125" s="371"/>
      <c r="AV125" s="371"/>
      <c r="AW125" s="371"/>
    </row>
    <row r="126" spans="1:49" s="376" customFormat="1" ht="21" customHeight="1" x14ac:dyDescent="0.3">
      <c r="A126" s="371"/>
      <c r="B126" s="372"/>
      <c r="C126" s="371"/>
      <c r="D126" s="439" t="s">
        <v>488</v>
      </c>
      <c r="E126" s="437">
        <f t="shared" ref="E126:E158" si="30">H126</f>
        <v>3950</v>
      </c>
      <c r="F126" s="438">
        <f t="shared" ref="F126:F158" si="31">I126</f>
        <v>2350</v>
      </c>
      <c r="G126" s="371"/>
      <c r="H126" s="416">
        <f t="shared" si="24"/>
        <v>3950</v>
      </c>
      <c r="I126" s="416">
        <f t="shared" si="25"/>
        <v>2350</v>
      </c>
      <c r="J126" s="386"/>
      <c r="K126" s="417">
        <f t="shared" si="26"/>
        <v>3905.4</v>
      </c>
      <c r="L126" s="417">
        <f t="shared" si="27"/>
        <v>2343.2400000000002</v>
      </c>
      <c r="N126" s="382">
        <v>1562.16</v>
      </c>
      <c r="P126" s="146"/>
      <c r="R126" s="146"/>
      <c r="T126" s="146"/>
      <c r="V126" s="146"/>
      <c r="X126" s="146"/>
      <c r="Z126" s="146"/>
      <c r="AB126" s="146"/>
      <c r="AD126" s="146"/>
      <c r="AF126" s="146"/>
      <c r="AH126" s="146"/>
      <c r="AJ126" s="63"/>
      <c r="AL126" s="371"/>
      <c r="AM126" s="371"/>
      <c r="AN126" s="371"/>
      <c r="AO126" s="371"/>
      <c r="AP126" s="371"/>
      <c r="AQ126" s="371"/>
      <c r="AR126" s="371"/>
      <c r="AS126" s="371"/>
      <c r="AT126" s="371"/>
      <c r="AU126" s="371"/>
      <c r="AV126" s="371"/>
      <c r="AW126" s="371"/>
    </row>
    <row r="127" spans="1:49" s="376" customFormat="1" ht="21" customHeight="1" x14ac:dyDescent="0.3">
      <c r="A127" s="371"/>
      <c r="B127" s="372"/>
      <c r="C127" s="371"/>
      <c r="D127" s="439" t="s">
        <v>489</v>
      </c>
      <c r="E127" s="437">
        <f t="shared" si="30"/>
        <v>6450</v>
      </c>
      <c r="F127" s="438">
        <f t="shared" si="31"/>
        <v>3900</v>
      </c>
      <c r="G127" s="371"/>
      <c r="H127" s="416">
        <f t="shared" si="24"/>
        <v>6450</v>
      </c>
      <c r="I127" s="416">
        <f t="shared" si="25"/>
        <v>3900</v>
      </c>
      <c r="J127" s="386"/>
      <c r="K127" s="417">
        <f t="shared" si="26"/>
        <v>6449.15</v>
      </c>
      <c r="L127" s="417">
        <f t="shared" si="27"/>
        <v>3869.49</v>
      </c>
      <c r="N127" s="382">
        <v>2579.66</v>
      </c>
      <c r="P127" s="146"/>
      <c r="R127" s="146"/>
      <c r="T127" s="146"/>
      <c r="V127" s="146"/>
      <c r="X127" s="146"/>
      <c r="Z127" s="146"/>
      <c r="AB127" s="146"/>
      <c r="AD127" s="146"/>
      <c r="AF127" s="146"/>
      <c r="AH127" s="146"/>
      <c r="AJ127" s="63"/>
      <c r="AL127" s="371"/>
      <c r="AM127" s="371"/>
      <c r="AN127" s="371"/>
      <c r="AO127" s="371"/>
      <c r="AP127" s="371"/>
      <c r="AQ127" s="371"/>
      <c r="AR127" s="371"/>
      <c r="AS127" s="371"/>
      <c r="AT127" s="371"/>
      <c r="AU127" s="371"/>
      <c r="AV127" s="371"/>
      <c r="AW127" s="371"/>
    </row>
    <row r="128" spans="1:49" s="376" customFormat="1" ht="21" customHeight="1" x14ac:dyDescent="0.3">
      <c r="A128" s="371"/>
      <c r="B128" s="372"/>
      <c r="C128" s="371"/>
      <c r="D128" s="439" t="s">
        <v>490</v>
      </c>
      <c r="E128" s="442">
        <f t="shared" si="30"/>
        <v>11350</v>
      </c>
      <c r="F128" s="443">
        <f t="shared" si="31"/>
        <v>6850</v>
      </c>
      <c r="G128" s="371"/>
      <c r="H128" s="416">
        <f t="shared" si="24"/>
        <v>11350</v>
      </c>
      <c r="I128" s="416">
        <f t="shared" si="25"/>
        <v>6850</v>
      </c>
      <c r="J128" s="386"/>
      <c r="K128" s="417">
        <f t="shared" si="26"/>
        <v>11345.1</v>
      </c>
      <c r="L128" s="417">
        <f t="shared" si="27"/>
        <v>6807.0599999999995</v>
      </c>
      <c r="N128" s="382">
        <v>4538.04</v>
      </c>
      <c r="P128" s="146"/>
      <c r="R128" s="146"/>
      <c r="T128" s="146"/>
      <c r="V128" s="146"/>
      <c r="X128" s="146"/>
      <c r="Z128" s="146"/>
      <c r="AB128" s="146"/>
      <c r="AD128" s="146"/>
      <c r="AF128" s="146"/>
      <c r="AH128" s="146"/>
      <c r="AJ128" s="63"/>
      <c r="AL128" s="371"/>
      <c r="AM128" s="371"/>
      <c r="AN128" s="371"/>
      <c r="AO128" s="371"/>
      <c r="AP128" s="371"/>
      <c r="AQ128" s="371"/>
      <c r="AR128" s="371"/>
      <c r="AS128" s="371"/>
      <c r="AT128" s="371"/>
      <c r="AU128" s="371"/>
      <c r="AV128" s="371"/>
      <c r="AW128" s="371"/>
    </row>
    <row r="129" spans="1:49" s="376" customFormat="1" ht="21" customHeight="1" x14ac:dyDescent="0.3">
      <c r="A129" s="371"/>
      <c r="B129" s="372"/>
      <c r="C129" s="371"/>
      <c r="D129" s="439" t="s">
        <v>464</v>
      </c>
      <c r="E129" s="437">
        <f t="shared" si="30"/>
        <v>3700</v>
      </c>
      <c r="F129" s="438">
        <f t="shared" si="31"/>
        <v>2250</v>
      </c>
      <c r="G129" s="371"/>
      <c r="H129" s="416">
        <f t="shared" si="24"/>
        <v>3700</v>
      </c>
      <c r="I129" s="416">
        <f t="shared" si="25"/>
        <v>2250</v>
      </c>
      <c r="J129" s="386"/>
      <c r="K129" s="417">
        <f t="shared" si="26"/>
        <v>3670</v>
      </c>
      <c r="L129" s="417">
        <f t="shared" si="27"/>
        <v>2202</v>
      </c>
      <c r="N129" s="382">
        <v>1468</v>
      </c>
      <c r="P129" s="146"/>
      <c r="R129" s="146"/>
      <c r="T129" s="146"/>
      <c r="V129" s="146"/>
      <c r="X129" s="146"/>
      <c r="Z129" s="146"/>
      <c r="AB129" s="146"/>
      <c r="AD129" s="146"/>
      <c r="AF129" s="146"/>
      <c r="AH129" s="146"/>
      <c r="AJ129" s="63"/>
      <c r="AL129" s="371"/>
      <c r="AM129" s="371"/>
      <c r="AN129" s="371"/>
      <c r="AO129" s="371"/>
      <c r="AP129" s="371"/>
      <c r="AQ129" s="371"/>
      <c r="AR129" s="371"/>
      <c r="AS129" s="371"/>
      <c r="AT129" s="371"/>
      <c r="AU129" s="371"/>
      <c r="AV129" s="371"/>
      <c r="AW129" s="371"/>
    </row>
    <row r="130" spans="1:49" s="376" customFormat="1" ht="21" customHeight="1" x14ac:dyDescent="0.3">
      <c r="A130" s="371"/>
      <c r="B130" s="372"/>
      <c r="C130" s="371"/>
      <c r="D130" s="440" t="s">
        <v>449</v>
      </c>
      <c r="E130" s="373"/>
      <c r="F130" s="374"/>
      <c r="G130" s="371"/>
      <c r="H130" s="416">
        <f t="shared" si="24"/>
        <v>0</v>
      </c>
      <c r="I130" s="416">
        <f t="shared" si="25"/>
        <v>0</v>
      </c>
      <c r="J130" s="386"/>
      <c r="K130" s="417">
        <f t="shared" si="26"/>
        <v>0</v>
      </c>
      <c r="L130" s="417">
        <f t="shared" si="27"/>
        <v>0</v>
      </c>
      <c r="N130" s="382">
        <v>0</v>
      </c>
      <c r="P130" s="146"/>
      <c r="R130" s="146"/>
      <c r="T130" s="146"/>
      <c r="V130" s="146"/>
      <c r="X130" s="146"/>
      <c r="Z130" s="146"/>
      <c r="AB130" s="146"/>
      <c r="AD130" s="146"/>
      <c r="AF130" s="146"/>
      <c r="AH130" s="146"/>
      <c r="AJ130" s="63"/>
      <c r="AL130" s="371"/>
      <c r="AM130" s="371"/>
      <c r="AN130" s="371"/>
      <c r="AO130" s="371"/>
      <c r="AP130" s="371"/>
      <c r="AQ130" s="371"/>
      <c r="AR130" s="371"/>
      <c r="AS130" s="371"/>
      <c r="AT130" s="371"/>
      <c r="AU130" s="371"/>
      <c r="AV130" s="371"/>
      <c r="AW130" s="371"/>
    </row>
    <row r="131" spans="1:49" s="376" customFormat="1" ht="21" customHeight="1" x14ac:dyDescent="0.3">
      <c r="A131" s="371"/>
      <c r="B131" s="372"/>
      <c r="C131" s="371"/>
      <c r="D131" s="439" t="s">
        <v>450</v>
      </c>
      <c r="E131" s="437">
        <f t="shared" si="30"/>
        <v>1250</v>
      </c>
      <c r="F131" s="438">
        <f t="shared" si="31"/>
        <v>750</v>
      </c>
      <c r="G131" s="371"/>
      <c r="H131" s="416">
        <f t="shared" si="24"/>
        <v>1250</v>
      </c>
      <c r="I131" s="416">
        <f t="shared" si="25"/>
        <v>750</v>
      </c>
      <c r="J131" s="386"/>
      <c r="K131" s="417">
        <f t="shared" si="26"/>
        <v>1238.1500000000001</v>
      </c>
      <c r="L131" s="417">
        <f t="shared" si="27"/>
        <v>742.89</v>
      </c>
      <c r="N131" s="382">
        <v>495.26</v>
      </c>
      <c r="P131" s="146"/>
      <c r="R131" s="146"/>
      <c r="T131" s="146"/>
      <c r="V131" s="146"/>
      <c r="X131" s="146"/>
      <c r="Z131" s="146"/>
      <c r="AB131" s="146"/>
      <c r="AD131" s="146"/>
      <c r="AF131" s="146"/>
      <c r="AH131" s="146"/>
      <c r="AJ131" s="63"/>
      <c r="AL131" s="371"/>
      <c r="AM131" s="371"/>
      <c r="AN131" s="371"/>
      <c r="AO131" s="371"/>
      <c r="AP131" s="371"/>
      <c r="AQ131" s="371"/>
      <c r="AR131" s="371"/>
      <c r="AS131" s="371"/>
      <c r="AT131" s="371"/>
      <c r="AU131" s="371"/>
      <c r="AV131" s="371"/>
      <c r="AW131" s="371"/>
    </row>
    <row r="132" spans="1:49" ht="21" customHeight="1" x14ac:dyDescent="0.3">
      <c r="D132" s="439" t="s">
        <v>451</v>
      </c>
      <c r="E132" s="450">
        <f t="shared" si="30"/>
        <v>2500</v>
      </c>
      <c r="F132" s="451">
        <f t="shared" si="31"/>
        <v>1500</v>
      </c>
      <c r="H132" s="416">
        <f t="shared" si="24"/>
        <v>2500</v>
      </c>
      <c r="I132" s="416">
        <f t="shared" si="25"/>
        <v>1500</v>
      </c>
      <c r="J132" s="386"/>
      <c r="K132" s="417">
        <f t="shared" si="26"/>
        <v>2476.1750000000002</v>
      </c>
      <c r="L132" s="417">
        <f t="shared" si="27"/>
        <v>1485.7049999999999</v>
      </c>
      <c r="N132" s="382">
        <v>990.47</v>
      </c>
    </row>
    <row r="133" spans="1:49" ht="21" customHeight="1" x14ac:dyDescent="0.3">
      <c r="D133" s="439" t="s">
        <v>452</v>
      </c>
      <c r="E133" s="437">
        <f t="shared" si="30"/>
        <v>7650</v>
      </c>
      <c r="F133" s="438">
        <f t="shared" si="31"/>
        <v>4600</v>
      </c>
      <c r="H133" s="416">
        <f t="shared" si="24"/>
        <v>7650</v>
      </c>
      <c r="I133" s="416">
        <f t="shared" si="25"/>
        <v>4600</v>
      </c>
      <c r="J133" s="386"/>
      <c r="K133" s="417">
        <f t="shared" si="26"/>
        <v>7608.4749999999995</v>
      </c>
      <c r="L133" s="417">
        <f t="shared" si="27"/>
        <v>4565.085</v>
      </c>
      <c r="N133" s="382">
        <v>3043.39</v>
      </c>
    </row>
    <row r="134" spans="1:49" ht="21" customHeight="1" x14ac:dyDescent="0.3">
      <c r="D134" s="440" t="s">
        <v>453</v>
      </c>
      <c r="H134" s="416">
        <f t="shared" si="24"/>
        <v>0</v>
      </c>
      <c r="I134" s="416">
        <f t="shared" si="25"/>
        <v>0</v>
      </c>
      <c r="J134" s="386"/>
      <c r="K134" s="417">
        <f t="shared" si="26"/>
        <v>0</v>
      </c>
      <c r="L134" s="417">
        <f t="shared" si="27"/>
        <v>0</v>
      </c>
      <c r="N134" s="382">
        <v>0</v>
      </c>
    </row>
    <row r="135" spans="1:49" ht="21" customHeight="1" x14ac:dyDescent="0.3">
      <c r="D135" s="439" t="s">
        <v>454</v>
      </c>
      <c r="E135" s="437">
        <f t="shared" si="30"/>
        <v>2500</v>
      </c>
      <c r="F135" s="438">
        <f t="shared" si="31"/>
        <v>1500</v>
      </c>
      <c r="H135" s="416">
        <f t="shared" si="24"/>
        <v>2500</v>
      </c>
      <c r="I135" s="416">
        <f t="shared" si="25"/>
        <v>1500</v>
      </c>
      <c r="J135" s="386"/>
      <c r="K135" s="417">
        <f t="shared" si="26"/>
        <v>2453.5749999999998</v>
      </c>
      <c r="L135" s="417">
        <f t="shared" si="27"/>
        <v>1472.145</v>
      </c>
      <c r="N135" s="382">
        <v>981.43</v>
      </c>
    </row>
    <row r="136" spans="1:49" ht="21" customHeight="1" x14ac:dyDescent="0.3">
      <c r="D136" s="439" t="s">
        <v>455</v>
      </c>
      <c r="E136" s="450">
        <f t="shared" si="30"/>
        <v>4750</v>
      </c>
      <c r="F136" s="451">
        <f t="shared" si="31"/>
        <v>2850</v>
      </c>
      <c r="H136" s="416">
        <f t="shared" si="24"/>
        <v>4750</v>
      </c>
      <c r="I136" s="416">
        <f t="shared" si="25"/>
        <v>2850</v>
      </c>
      <c r="J136" s="386"/>
      <c r="K136" s="417">
        <f t="shared" si="26"/>
        <v>4727.1749999999993</v>
      </c>
      <c r="L136" s="417">
        <f t="shared" si="27"/>
        <v>2836.3049999999998</v>
      </c>
      <c r="N136" s="382">
        <v>1890.87</v>
      </c>
    </row>
    <row r="137" spans="1:49" ht="21" customHeight="1" x14ac:dyDescent="0.3">
      <c r="D137" s="439" t="s">
        <v>456</v>
      </c>
      <c r="E137" s="437">
        <f t="shared" si="30"/>
        <v>18450</v>
      </c>
      <c r="F137" s="438">
        <f t="shared" si="31"/>
        <v>11050</v>
      </c>
      <c r="H137" s="416">
        <f t="shared" si="24"/>
        <v>18450</v>
      </c>
      <c r="I137" s="416">
        <f t="shared" si="25"/>
        <v>11050</v>
      </c>
      <c r="J137" s="386"/>
      <c r="K137" s="417">
        <f t="shared" si="26"/>
        <v>18401.95</v>
      </c>
      <c r="L137" s="417">
        <f t="shared" si="27"/>
        <v>11041.17</v>
      </c>
      <c r="N137" s="382">
        <v>7360.78</v>
      </c>
    </row>
    <row r="138" spans="1:49" ht="21" customHeight="1" x14ac:dyDescent="0.3">
      <c r="D138" s="440" t="s">
        <v>486</v>
      </c>
      <c r="H138" s="416">
        <f t="shared" si="24"/>
        <v>0</v>
      </c>
      <c r="I138" s="416">
        <f t="shared" si="25"/>
        <v>0</v>
      </c>
      <c r="J138" s="386"/>
      <c r="K138" s="417">
        <f t="shared" si="26"/>
        <v>0</v>
      </c>
      <c r="L138" s="417">
        <f t="shared" si="27"/>
        <v>0</v>
      </c>
      <c r="N138" s="382">
        <v>0</v>
      </c>
    </row>
    <row r="139" spans="1:49" ht="21" customHeight="1" x14ac:dyDescent="0.3">
      <c r="D139" s="439" t="s">
        <v>457</v>
      </c>
      <c r="E139" s="437">
        <f t="shared" si="30"/>
        <v>1800</v>
      </c>
      <c r="F139" s="438">
        <f t="shared" si="31"/>
        <v>1100</v>
      </c>
      <c r="H139" s="416">
        <f t="shared" si="24"/>
        <v>1800</v>
      </c>
      <c r="I139" s="416">
        <f t="shared" si="25"/>
        <v>1100</v>
      </c>
      <c r="J139" s="386"/>
      <c r="K139" s="417">
        <f t="shared" si="26"/>
        <v>1795.2</v>
      </c>
      <c r="L139" s="417">
        <f t="shared" si="27"/>
        <v>1077.1200000000001</v>
      </c>
      <c r="N139" s="382">
        <v>718.08</v>
      </c>
    </row>
    <row r="140" spans="1:49" ht="21" customHeight="1" x14ac:dyDescent="0.3">
      <c r="D140" s="439" t="s">
        <v>458</v>
      </c>
      <c r="E140" s="444">
        <f t="shared" si="30"/>
        <v>3800</v>
      </c>
      <c r="F140" s="445">
        <f t="shared" si="31"/>
        <v>2300</v>
      </c>
      <c r="H140" s="416">
        <f t="shared" si="24"/>
        <v>3800</v>
      </c>
      <c r="I140" s="416">
        <f t="shared" si="25"/>
        <v>2300</v>
      </c>
      <c r="J140" s="386"/>
      <c r="K140" s="417">
        <f t="shared" si="26"/>
        <v>3800.85</v>
      </c>
      <c r="L140" s="417">
        <f t="shared" si="27"/>
        <v>2280.5099999999998</v>
      </c>
      <c r="N140" s="382">
        <v>1520.34</v>
      </c>
    </row>
    <row r="141" spans="1:49" ht="21" customHeight="1" x14ac:dyDescent="0.3">
      <c r="D141" s="439" t="s">
        <v>459</v>
      </c>
      <c r="E141" s="442">
        <f t="shared" si="30"/>
        <v>10200</v>
      </c>
      <c r="F141" s="443">
        <f t="shared" si="31"/>
        <v>6150</v>
      </c>
      <c r="H141" s="416">
        <f t="shared" si="24"/>
        <v>10200</v>
      </c>
      <c r="I141" s="416">
        <f t="shared" si="25"/>
        <v>6150</v>
      </c>
      <c r="J141" s="386"/>
      <c r="K141" s="417">
        <f t="shared" si="26"/>
        <v>10185.75</v>
      </c>
      <c r="L141" s="417">
        <f t="shared" si="27"/>
        <v>6111.4500000000007</v>
      </c>
      <c r="N141" s="382">
        <v>4074.3</v>
      </c>
    </row>
    <row r="142" spans="1:49" s="376" customFormat="1" ht="21" customHeight="1" x14ac:dyDescent="0.3">
      <c r="A142" s="371"/>
      <c r="B142" s="372"/>
      <c r="C142" s="371"/>
      <c r="D142" s="441" t="s">
        <v>463</v>
      </c>
      <c r="E142" s="437">
        <f t="shared" si="30"/>
        <v>28250</v>
      </c>
      <c r="F142" s="438">
        <f t="shared" si="31"/>
        <v>16950</v>
      </c>
      <c r="G142" s="371"/>
      <c r="H142" s="416">
        <f t="shared" si="24"/>
        <v>28250</v>
      </c>
      <c r="I142" s="416">
        <f t="shared" si="25"/>
        <v>16950</v>
      </c>
      <c r="J142" s="386"/>
      <c r="K142" s="417">
        <f t="shared" si="26"/>
        <v>28231.300000000003</v>
      </c>
      <c r="L142" s="417">
        <f t="shared" si="27"/>
        <v>16938.78</v>
      </c>
      <c r="N142" s="382">
        <v>11292.52</v>
      </c>
      <c r="P142" s="146"/>
      <c r="R142" s="146"/>
      <c r="T142" s="146"/>
      <c r="V142" s="146"/>
      <c r="X142" s="146"/>
      <c r="Z142" s="146"/>
      <c r="AB142" s="146"/>
      <c r="AD142" s="146"/>
      <c r="AF142" s="146"/>
      <c r="AH142" s="146"/>
      <c r="AJ142" s="63"/>
      <c r="AL142" s="371"/>
      <c r="AM142" s="371"/>
      <c r="AN142" s="371"/>
      <c r="AO142" s="371"/>
      <c r="AP142" s="371"/>
      <c r="AQ142" s="371"/>
      <c r="AR142" s="371"/>
      <c r="AS142" s="371"/>
      <c r="AT142" s="371"/>
      <c r="AU142" s="371"/>
      <c r="AV142" s="371"/>
      <c r="AW142" s="371"/>
    </row>
    <row r="143" spans="1:49" s="376" customFormat="1" ht="21" customHeight="1" x14ac:dyDescent="0.3">
      <c r="A143" s="371"/>
      <c r="B143" s="372"/>
      <c r="C143" s="371"/>
      <c r="D143" s="440"/>
      <c r="E143" s="373"/>
      <c r="F143" s="374"/>
      <c r="G143" s="371"/>
      <c r="H143" s="416">
        <f t="shared" si="24"/>
        <v>0</v>
      </c>
      <c r="I143" s="416">
        <f t="shared" si="25"/>
        <v>0</v>
      </c>
      <c r="J143" s="386"/>
      <c r="K143" s="417">
        <f t="shared" si="26"/>
        <v>0</v>
      </c>
      <c r="L143" s="417">
        <f t="shared" si="27"/>
        <v>0</v>
      </c>
      <c r="N143" s="382"/>
      <c r="P143" s="146"/>
      <c r="R143" s="146"/>
      <c r="T143" s="146"/>
      <c r="V143" s="146"/>
      <c r="X143" s="146"/>
      <c r="Z143" s="146"/>
      <c r="AB143" s="146"/>
      <c r="AD143" s="146"/>
      <c r="AF143" s="146"/>
      <c r="AH143" s="146"/>
      <c r="AJ143" s="63"/>
      <c r="AL143" s="371"/>
      <c r="AM143" s="371"/>
      <c r="AN143" s="371"/>
      <c r="AO143" s="371"/>
      <c r="AP143" s="371"/>
      <c r="AQ143" s="371"/>
      <c r="AR143" s="371"/>
      <c r="AS143" s="371"/>
      <c r="AT143" s="371"/>
      <c r="AU143" s="371"/>
      <c r="AV143" s="371"/>
      <c r="AW143" s="371"/>
    </row>
    <row r="144" spans="1:49" s="376" customFormat="1" ht="21" customHeight="1" x14ac:dyDescent="0.3">
      <c r="A144" s="371"/>
      <c r="B144" s="372"/>
      <c r="C144" s="371"/>
      <c r="D144" s="439" t="s">
        <v>406</v>
      </c>
      <c r="E144" s="437">
        <f t="shared" si="30"/>
        <v>3250</v>
      </c>
      <c r="F144" s="438">
        <f t="shared" si="31"/>
        <v>1950</v>
      </c>
      <c r="G144" s="371"/>
      <c r="H144" s="416">
        <f t="shared" si="24"/>
        <v>3250</v>
      </c>
      <c r="I144" s="416">
        <f t="shared" si="25"/>
        <v>1950</v>
      </c>
      <c r="J144" s="386"/>
      <c r="K144" s="417">
        <f t="shared" si="26"/>
        <v>3248.8403999999996</v>
      </c>
      <c r="L144" s="417">
        <f t="shared" si="27"/>
        <v>1949.3042399999999</v>
      </c>
      <c r="N144" s="382">
        <v>1299.5361599999999</v>
      </c>
      <c r="P144" s="146"/>
      <c r="R144" s="146"/>
      <c r="T144" s="146"/>
      <c r="V144" s="146"/>
      <c r="X144" s="146"/>
      <c r="Z144" s="146"/>
      <c r="AB144" s="146"/>
      <c r="AD144" s="146"/>
      <c r="AF144" s="146"/>
      <c r="AH144" s="146"/>
      <c r="AJ144" s="63"/>
      <c r="AL144" s="371"/>
      <c r="AM144" s="371"/>
      <c r="AN144" s="371"/>
      <c r="AO144" s="371"/>
      <c r="AP144" s="371"/>
      <c r="AQ144" s="371"/>
      <c r="AR144" s="371"/>
      <c r="AS144" s="371"/>
      <c r="AT144" s="371"/>
      <c r="AU144" s="371"/>
      <c r="AV144" s="371"/>
      <c r="AW144" s="371"/>
    </row>
    <row r="145" spans="1:49" s="376" customFormat="1" ht="21" customHeight="1" x14ac:dyDescent="0.3">
      <c r="A145" s="371"/>
      <c r="B145" s="372"/>
      <c r="C145" s="371"/>
      <c r="D145" s="439" t="s">
        <v>405</v>
      </c>
      <c r="E145" s="444">
        <f t="shared" si="30"/>
        <v>6300</v>
      </c>
      <c r="F145" s="445">
        <f t="shared" si="31"/>
        <v>3800</v>
      </c>
      <c r="G145" s="371"/>
      <c r="H145" s="416">
        <f t="shared" si="24"/>
        <v>6300</v>
      </c>
      <c r="I145" s="416">
        <f t="shared" si="25"/>
        <v>3800</v>
      </c>
      <c r="J145" s="386"/>
      <c r="K145" s="417">
        <f t="shared" si="26"/>
        <v>6289.2374999999993</v>
      </c>
      <c r="L145" s="417">
        <f t="shared" si="27"/>
        <v>3773.5424999999996</v>
      </c>
      <c r="N145" s="382">
        <v>2515.6949999999997</v>
      </c>
      <c r="P145" s="146"/>
      <c r="R145" s="146"/>
      <c r="T145" s="146"/>
      <c r="V145" s="146"/>
      <c r="X145" s="146"/>
      <c r="Z145" s="146"/>
      <c r="AB145" s="146"/>
      <c r="AD145" s="146"/>
      <c r="AF145" s="146"/>
      <c r="AH145" s="146"/>
      <c r="AJ145" s="63"/>
      <c r="AL145" s="371"/>
      <c r="AM145" s="371"/>
      <c r="AN145" s="371"/>
      <c r="AO145" s="371"/>
      <c r="AP145" s="371"/>
      <c r="AQ145" s="371"/>
      <c r="AR145" s="371"/>
      <c r="AS145" s="371"/>
      <c r="AT145" s="371"/>
      <c r="AU145" s="371"/>
      <c r="AV145" s="371"/>
      <c r="AW145" s="371"/>
    </row>
    <row r="146" spans="1:49" s="376" customFormat="1" ht="21" customHeight="1" x14ac:dyDescent="0.3">
      <c r="A146" s="371"/>
      <c r="B146" s="372"/>
      <c r="C146" s="371"/>
      <c r="D146" s="439" t="s">
        <v>368</v>
      </c>
      <c r="E146" s="437">
        <f t="shared" si="30"/>
        <v>2350</v>
      </c>
      <c r="F146" s="438">
        <f t="shared" si="31"/>
        <v>1450</v>
      </c>
      <c r="G146" s="371"/>
      <c r="H146" s="416">
        <f t="shared" si="24"/>
        <v>2350</v>
      </c>
      <c r="I146" s="416">
        <f t="shared" si="25"/>
        <v>1450</v>
      </c>
      <c r="J146" s="386"/>
      <c r="K146" s="417">
        <f t="shared" si="26"/>
        <v>2339.7760424999997</v>
      </c>
      <c r="L146" s="417">
        <f t="shared" si="27"/>
        <v>1403.8656254999999</v>
      </c>
      <c r="N146" s="382">
        <v>935.91041699999994</v>
      </c>
      <c r="P146" s="146"/>
      <c r="R146" s="146"/>
      <c r="T146" s="146"/>
      <c r="V146" s="146"/>
      <c r="X146" s="146"/>
      <c r="Z146" s="146"/>
      <c r="AB146" s="146"/>
      <c r="AD146" s="146"/>
      <c r="AF146" s="146"/>
      <c r="AH146" s="146"/>
      <c r="AJ146" s="63"/>
      <c r="AL146" s="371"/>
      <c r="AM146" s="371"/>
      <c r="AN146" s="371"/>
      <c r="AO146" s="371"/>
      <c r="AP146" s="371"/>
      <c r="AQ146" s="371"/>
      <c r="AR146" s="371"/>
      <c r="AS146" s="371"/>
      <c r="AT146" s="371"/>
      <c r="AU146" s="371"/>
      <c r="AV146" s="371"/>
      <c r="AW146" s="371"/>
    </row>
    <row r="147" spans="1:49" s="376" customFormat="1" ht="21" customHeight="1" x14ac:dyDescent="0.3">
      <c r="A147" s="371"/>
      <c r="B147" s="372"/>
      <c r="C147" s="371"/>
      <c r="D147" s="439" t="s">
        <v>367</v>
      </c>
      <c r="E147" s="437">
        <f t="shared" si="30"/>
        <v>3750</v>
      </c>
      <c r="F147" s="438">
        <f t="shared" si="31"/>
        <v>2250</v>
      </c>
      <c r="G147" s="371"/>
      <c r="H147" s="416">
        <f t="shared" si="24"/>
        <v>3750</v>
      </c>
      <c r="I147" s="416">
        <f t="shared" si="25"/>
        <v>2250</v>
      </c>
      <c r="J147" s="386"/>
      <c r="K147" s="417">
        <f t="shared" si="26"/>
        <v>3705.0796574999999</v>
      </c>
      <c r="L147" s="417">
        <f t="shared" si="27"/>
        <v>2223.0477944999998</v>
      </c>
      <c r="N147" s="382">
        <v>1482.0318629999999</v>
      </c>
      <c r="P147" s="146"/>
      <c r="R147" s="146"/>
      <c r="T147" s="146"/>
      <c r="V147" s="146"/>
      <c r="X147" s="146"/>
      <c r="Z147" s="146"/>
      <c r="AB147" s="146"/>
      <c r="AD147" s="146"/>
      <c r="AF147" s="146"/>
      <c r="AH147" s="146"/>
      <c r="AJ147" s="63"/>
      <c r="AL147" s="371"/>
      <c r="AM147" s="371"/>
      <c r="AN147" s="371"/>
      <c r="AO147" s="371"/>
      <c r="AP147" s="371"/>
      <c r="AQ147" s="371"/>
      <c r="AR147" s="371"/>
      <c r="AS147" s="371"/>
      <c r="AT147" s="371"/>
      <c r="AU147" s="371"/>
      <c r="AV147" s="371"/>
      <c r="AW147" s="371"/>
    </row>
    <row r="148" spans="1:49" s="376" customFormat="1" ht="21" customHeight="1" x14ac:dyDescent="0.3">
      <c r="A148" s="371"/>
      <c r="B148" s="372"/>
      <c r="C148" s="371"/>
      <c r="D148" s="439" t="s">
        <v>366</v>
      </c>
      <c r="E148" s="442">
        <f t="shared" si="30"/>
        <v>7000</v>
      </c>
      <c r="F148" s="443">
        <f t="shared" si="31"/>
        <v>4200</v>
      </c>
      <c r="G148" s="371"/>
      <c r="H148" s="416">
        <f t="shared" si="24"/>
        <v>7000</v>
      </c>
      <c r="I148" s="416">
        <f t="shared" si="25"/>
        <v>4200</v>
      </c>
      <c r="J148" s="386"/>
      <c r="K148" s="417">
        <f t="shared" si="26"/>
        <v>6967.2173025000011</v>
      </c>
      <c r="L148" s="417">
        <f t="shared" si="27"/>
        <v>4180.3303814999999</v>
      </c>
      <c r="N148" s="382">
        <v>2786.8869210000003</v>
      </c>
      <c r="P148" s="146"/>
      <c r="R148" s="146"/>
      <c r="T148" s="146"/>
      <c r="V148" s="146"/>
      <c r="X148" s="146"/>
      <c r="Z148" s="146"/>
      <c r="AB148" s="146"/>
      <c r="AD148" s="146"/>
      <c r="AF148" s="146"/>
      <c r="AH148" s="146"/>
      <c r="AJ148" s="63"/>
      <c r="AL148" s="371"/>
      <c r="AM148" s="371"/>
      <c r="AN148" s="371"/>
      <c r="AO148" s="371"/>
      <c r="AP148" s="371"/>
      <c r="AQ148" s="371"/>
      <c r="AR148" s="371"/>
      <c r="AS148" s="371"/>
      <c r="AT148" s="371"/>
      <c r="AU148" s="371"/>
      <c r="AV148" s="371"/>
      <c r="AW148" s="371"/>
    </row>
    <row r="149" spans="1:49" s="376" customFormat="1" ht="21" customHeight="1" x14ac:dyDescent="0.3">
      <c r="A149" s="371"/>
      <c r="B149" s="372"/>
      <c r="C149" s="371"/>
      <c r="D149" s="439" t="s">
        <v>365</v>
      </c>
      <c r="E149" s="437">
        <f t="shared" si="30"/>
        <v>7900</v>
      </c>
      <c r="F149" s="438">
        <f t="shared" si="31"/>
        <v>4750</v>
      </c>
      <c r="G149" s="371"/>
      <c r="H149" s="416">
        <f t="shared" si="24"/>
        <v>7900</v>
      </c>
      <c r="I149" s="416">
        <f t="shared" si="25"/>
        <v>4750</v>
      </c>
      <c r="J149" s="386"/>
      <c r="K149" s="417">
        <f t="shared" si="26"/>
        <v>7889.5789049999985</v>
      </c>
      <c r="L149" s="417">
        <f t="shared" si="27"/>
        <v>4733.7473429999991</v>
      </c>
      <c r="N149" s="382">
        <v>3155.8315619999994</v>
      </c>
      <c r="P149" s="146"/>
      <c r="R149" s="146"/>
      <c r="T149" s="146"/>
      <c r="V149" s="146"/>
      <c r="X149" s="146"/>
      <c r="Z149" s="146"/>
      <c r="AB149" s="146"/>
      <c r="AD149" s="146"/>
      <c r="AF149" s="146"/>
      <c r="AH149" s="146"/>
      <c r="AJ149" s="63"/>
      <c r="AL149" s="371"/>
      <c r="AM149" s="371"/>
      <c r="AN149" s="371"/>
      <c r="AO149" s="371"/>
      <c r="AP149" s="371"/>
      <c r="AQ149" s="371"/>
      <c r="AR149" s="371"/>
      <c r="AS149" s="371"/>
      <c r="AT149" s="371"/>
      <c r="AU149" s="371"/>
      <c r="AV149" s="371"/>
      <c r="AW149" s="371"/>
    </row>
    <row r="150" spans="1:49" ht="21" customHeight="1" thickBot="1" x14ac:dyDescent="0.35">
      <c r="D150" s="422"/>
      <c r="G150" s="386"/>
      <c r="H150" s="416">
        <f t="shared" ref="H150:H189" si="32">MROUND(K150+24,50)</f>
        <v>0</v>
      </c>
      <c r="I150" s="416">
        <f t="shared" ref="I150:I189" si="33">MROUND(L150+24,50)</f>
        <v>0</v>
      </c>
      <c r="J150" s="386"/>
      <c r="K150" s="417">
        <f t="shared" ref="K150:K189" si="34">N150*$K$9</f>
        <v>0</v>
      </c>
      <c r="L150" s="417">
        <f t="shared" ref="L150:L189" si="35">N150*$L$9</f>
        <v>0</v>
      </c>
      <c r="M150" s="389"/>
      <c r="P150" s="362"/>
      <c r="R150" s="363"/>
      <c r="T150" s="364"/>
      <c r="V150" s="365"/>
      <c r="X150" s="365"/>
      <c r="Z150" s="365"/>
      <c r="AB150" s="363"/>
      <c r="AD150" s="363"/>
      <c r="AF150" s="363"/>
      <c r="AH150" s="363"/>
      <c r="AJ150" s="366"/>
    </row>
    <row r="151" spans="1:49" s="376" customFormat="1" ht="21" customHeight="1" thickBot="1" x14ac:dyDescent="0.35">
      <c r="A151" s="371"/>
      <c r="B151" s="372"/>
      <c r="C151" s="371"/>
      <c r="D151" s="413" t="s">
        <v>1</v>
      </c>
      <c r="E151" s="373"/>
      <c r="F151" s="374"/>
      <c r="G151" s="371"/>
      <c r="H151" s="416">
        <f t="shared" si="32"/>
        <v>0</v>
      </c>
      <c r="I151" s="416">
        <f t="shared" si="33"/>
        <v>0</v>
      </c>
      <c r="J151" s="386"/>
      <c r="K151" s="417">
        <f t="shared" si="34"/>
        <v>0</v>
      </c>
      <c r="L151" s="417">
        <f t="shared" si="35"/>
        <v>0</v>
      </c>
      <c r="N151" s="382"/>
      <c r="P151" s="146"/>
      <c r="R151" s="146"/>
      <c r="T151" s="146"/>
      <c r="V151" s="146"/>
      <c r="X151" s="146"/>
      <c r="Z151" s="146"/>
      <c r="AB151" s="146"/>
      <c r="AD151" s="146"/>
      <c r="AF151" s="146"/>
      <c r="AH151" s="146"/>
      <c r="AJ151" s="63"/>
      <c r="AL151" s="371"/>
      <c r="AM151" s="371"/>
      <c r="AN151" s="371"/>
      <c r="AO151" s="371"/>
      <c r="AP151" s="371"/>
      <c r="AQ151" s="371"/>
      <c r="AR151" s="371"/>
      <c r="AS151" s="371"/>
      <c r="AT151" s="371"/>
      <c r="AU151" s="371"/>
      <c r="AV151" s="371"/>
      <c r="AW151" s="371"/>
    </row>
    <row r="152" spans="1:49" s="376" customFormat="1" ht="21" customHeight="1" x14ac:dyDescent="0.3">
      <c r="A152" s="371"/>
      <c r="B152" s="372"/>
      <c r="C152" s="371"/>
      <c r="D152" s="436" t="s">
        <v>225</v>
      </c>
      <c r="E152" s="437">
        <f t="shared" si="30"/>
        <v>3800</v>
      </c>
      <c r="F152" s="438">
        <f t="shared" si="31"/>
        <v>2300</v>
      </c>
      <c r="G152" s="371"/>
      <c r="H152" s="416">
        <f t="shared" si="32"/>
        <v>3800</v>
      </c>
      <c r="I152" s="416">
        <f t="shared" si="33"/>
        <v>2300</v>
      </c>
      <c r="J152" s="386"/>
      <c r="K152" s="417">
        <f t="shared" si="34"/>
        <v>3752.5</v>
      </c>
      <c r="L152" s="417">
        <f t="shared" si="35"/>
        <v>2251.5</v>
      </c>
      <c r="N152" s="382">
        <v>1501</v>
      </c>
      <c r="P152" s="146"/>
      <c r="R152" s="146"/>
      <c r="T152" s="146"/>
      <c r="V152" s="146"/>
      <c r="X152" s="146"/>
      <c r="Z152" s="146"/>
      <c r="AB152" s="146"/>
      <c r="AD152" s="146"/>
      <c r="AF152" s="146"/>
      <c r="AH152" s="146"/>
      <c r="AJ152" s="63"/>
      <c r="AL152" s="371"/>
      <c r="AM152" s="371"/>
      <c r="AN152" s="371"/>
      <c r="AO152" s="371"/>
      <c r="AP152" s="371"/>
      <c r="AQ152" s="371"/>
      <c r="AR152" s="371"/>
      <c r="AS152" s="371"/>
      <c r="AT152" s="371"/>
      <c r="AU152" s="371"/>
      <c r="AV152" s="371"/>
      <c r="AW152" s="371"/>
    </row>
    <row r="153" spans="1:49" s="376" customFormat="1" ht="21" customHeight="1" x14ac:dyDescent="0.3">
      <c r="A153" s="371"/>
      <c r="B153" s="372"/>
      <c r="C153" s="371"/>
      <c r="D153" s="439" t="s">
        <v>538</v>
      </c>
      <c r="E153" s="444">
        <f t="shared" si="30"/>
        <v>3450</v>
      </c>
      <c r="F153" s="445">
        <f t="shared" si="31"/>
        <v>2050</v>
      </c>
      <c r="G153" s="371"/>
      <c r="H153" s="416">
        <f t="shared" si="32"/>
        <v>3450</v>
      </c>
      <c r="I153" s="416">
        <f t="shared" si="33"/>
        <v>2050</v>
      </c>
      <c r="J153" s="386"/>
      <c r="K153" s="417">
        <f t="shared" si="34"/>
        <v>3402.5</v>
      </c>
      <c r="L153" s="417">
        <f t="shared" si="35"/>
        <v>2041.5</v>
      </c>
      <c r="N153" s="382">
        <v>1361</v>
      </c>
      <c r="P153" s="146"/>
      <c r="R153" s="146"/>
      <c r="T153" s="146"/>
      <c r="V153" s="146"/>
      <c r="X153" s="146"/>
      <c r="Z153" s="146"/>
      <c r="AB153" s="146"/>
      <c r="AD153" s="146"/>
      <c r="AF153" s="146"/>
      <c r="AH153" s="146"/>
      <c r="AJ153" s="63"/>
      <c r="AL153" s="371"/>
      <c r="AM153" s="371"/>
      <c r="AN153" s="371"/>
      <c r="AO153" s="371"/>
      <c r="AP153" s="371"/>
      <c r="AQ153" s="371"/>
      <c r="AR153" s="371"/>
      <c r="AS153" s="371"/>
      <c r="AT153" s="371"/>
      <c r="AU153" s="371"/>
      <c r="AV153" s="371"/>
      <c r="AW153" s="371"/>
    </row>
    <row r="154" spans="1:49" s="376" customFormat="1" ht="21" customHeight="1" x14ac:dyDescent="0.3">
      <c r="A154" s="371"/>
      <c r="B154" s="372"/>
      <c r="C154" s="371"/>
      <c r="D154" s="439" t="s">
        <v>537</v>
      </c>
      <c r="E154" s="437">
        <f t="shared" si="30"/>
        <v>4050</v>
      </c>
      <c r="F154" s="438">
        <f t="shared" si="31"/>
        <v>2450</v>
      </c>
      <c r="G154" s="371"/>
      <c r="H154" s="416">
        <f t="shared" si="32"/>
        <v>4050</v>
      </c>
      <c r="I154" s="416">
        <f t="shared" si="33"/>
        <v>2450</v>
      </c>
      <c r="J154" s="386"/>
      <c r="K154" s="417">
        <f t="shared" si="34"/>
        <v>4002.5</v>
      </c>
      <c r="L154" s="417">
        <f t="shared" si="35"/>
        <v>2401.5</v>
      </c>
      <c r="N154" s="382">
        <v>1601</v>
      </c>
      <c r="P154" s="146"/>
      <c r="R154" s="146"/>
      <c r="T154" s="146"/>
      <c r="V154" s="146"/>
      <c r="X154" s="146"/>
      <c r="Z154" s="146"/>
      <c r="AB154" s="146"/>
      <c r="AD154" s="146"/>
      <c r="AF154" s="146"/>
      <c r="AH154" s="146"/>
      <c r="AJ154" s="63"/>
      <c r="AL154" s="371"/>
      <c r="AM154" s="371"/>
      <c r="AN154" s="371"/>
      <c r="AO154" s="371"/>
      <c r="AP154" s="371"/>
      <c r="AQ154" s="371"/>
      <c r="AR154" s="371"/>
      <c r="AS154" s="371"/>
      <c r="AT154" s="371"/>
      <c r="AU154" s="371"/>
      <c r="AV154" s="371"/>
      <c r="AW154" s="371"/>
    </row>
    <row r="155" spans="1:49" s="376" customFormat="1" ht="21" customHeight="1" x14ac:dyDescent="0.3">
      <c r="A155" s="371"/>
      <c r="B155" s="372"/>
      <c r="C155" s="371"/>
      <c r="D155" s="449" t="s">
        <v>536</v>
      </c>
      <c r="E155" s="437">
        <f t="shared" si="30"/>
        <v>4050</v>
      </c>
      <c r="F155" s="438">
        <f t="shared" si="31"/>
        <v>2450</v>
      </c>
      <c r="G155" s="371"/>
      <c r="H155" s="416">
        <f t="shared" si="32"/>
        <v>4050</v>
      </c>
      <c r="I155" s="416">
        <f t="shared" si="33"/>
        <v>2450</v>
      </c>
      <c r="J155" s="386"/>
      <c r="K155" s="417">
        <f t="shared" si="34"/>
        <v>4002.5</v>
      </c>
      <c r="L155" s="417">
        <f t="shared" si="35"/>
        <v>2401.5</v>
      </c>
      <c r="N155" s="382">
        <v>1601</v>
      </c>
      <c r="P155" s="146"/>
      <c r="R155" s="146"/>
      <c r="T155" s="146"/>
      <c r="V155" s="146"/>
      <c r="X155" s="146"/>
      <c r="Z155" s="146"/>
      <c r="AB155" s="146"/>
      <c r="AD155" s="146"/>
      <c r="AF155" s="146"/>
      <c r="AH155" s="146"/>
      <c r="AJ155" s="63"/>
      <c r="AL155" s="371"/>
      <c r="AM155" s="371"/>
      <c r="AN155" s="371"/>
      <c r="AO155" s="371"/>
      <c r="AP155" s="371"/>
      <c r="AQ155" s="371"/>
      <c r="AR155" s="371"/>
      <c r="AS155" s="371"/>
      <c r="AT155" s="371"/>
      <c r="AU155" s="371"/>
      <c r="AV155" s="371"/>
      <c r="AW155" s="371"/>
    </row>
    <row r="156" spans="1:49" s="376" customFormat="1" ht="21" customHeight="1" x14ac:dyDescent="0.3">
      <c r="A156" s="371"/>
      <c r="B156" s="372"/>
      <c r="C156" s="371"/>
      <c r="D156" s="439" t="s">
        <v>6</v>
      </c>
      <c r="E156" s="437">
        <f t="shared" si="30"/>
        <v>4350</v>
      </c>
      <c r="F156" s="438">
        <f t="shared" si="31"/>
        <v>2600</v>
      </c>
      <c r="G156" s="371"/>
      <c r="H156" s="416">
        <f t="shared" si="32"/>
        <v>4350</v>
      </c>
      <c r="I156" s="416">
        <f t="shared" si="33"/>
        <v>2600</v>
      </c>
      <c r="J156" s="386"/>
      <c r="K156" s="417">
        <f t="shared" si="34"/>
        <v>4315</v>
      </c>
      <c r="L156" s="417">
        <f t="shared" si="35"/>
        <v>2589</v>
      </c>
      <c r="N156" s="382">
        <v>1726</v>
      </c>
      <c r="P156" s="146"/>
      <c r="R156" s="146"/>
      <c r="T156" s="146"/>
      <c r="V156" s="146"/>
      <c r="X156" s="146"/>
      <c r="Z156" s="146"/>
      <c r="AB156" s="146"/>
      <c r="AD156" s="146"/>
      <c r="AF156" s="146"/>
      <c r="AH156" s="146"/>
      <c r="AJ156" s="63"/>
      <c r="AL156" s="371"/>
      <c r="AM156" s="371"/>
      <c r="AN156" s="371"/>
      <c r="AO156" s="371"/>
      <c r="AP156" s="371"/>
      <c r="AQ156" s="371"/>
      <c r="AR156" s="371"/>
      <c r="AS156" s="371"/>
      <c r="AT156" s="371"/>
      <c r="AU156" s="371"/>
      <c r="AV156" s="371"/>
      <c r="AW156" s="371"/>
    </row>
    <row r="157" spans="1:49" s="376" customFormat="1" ht="21" customHeight="1" x14ac:dyDescent="0.3">
      <c r="A157" s="371"/>
      <c r="B157" s="372"/>
      <c r="C157" s="371"/>
      <c r="D157" s="439" t="s">
        <v>7</v>
      </c>
      <c r="E157" s="437">
        <f t="shared" si="30"/>
        <v>7050</v>
      </c>
      <c r="F157" s="438">
        <f t="shared" si="31"/>
        <v>4250</v>
      </c>
      <c r="G157" s="371"/>
      <c r="H157" s="416">
        <f t="shared" si="32"/>
        <v>7050</v>
      </c>
      <c r="I157" s="416">
        <f t="shared" si="33"/>
        <v>4250</v>
      </c>
      <c r="J157" s="386"/>
      <c r="K157" s="417">
        <f t="shared" si="34"/>
        <v>7002.5</v>
      </c>
      <c r="L157" s="417">
        <f t="shared" si="35"/>
        <v>4201.5</v>
      </c>
      <c r="N157" s="382">
        <v>2801</v>
      </c>
      <c r="P157" s="146"/>
      <c r="R157" s="146"/>
      <c r="T157" s="146"/>
      <c r="V157" s="146"/>
      <c r="X157" s="146"/>
      <c r="Z157" s="146"/>
      <c r="AB157" s="146"/>
      <c r="AD157" s="146"/>
      <c r="AF157" s="146"/>
      <c r="AH157" s="146"/>
      <c r="AJ157" s="63"/>
      <c r="AL157" s="371"/>
      <c r="AM157" s="371"/>
      <c r="AN157" s="371"/>
      <c r="AO157" s="371"/>
      <c r="AP157" s="371"/>
      <c r="AQ157" s="371"/>
      <c r="AR157" s="371"/>
      <c r="AS157" s="371"/>
      <c r="AT157" s="371"/>
      <c r="AU157" s="371"/>
      <c r="AV157" s="371"/>
      <c r="AW157" s="371"/>
    </row>
    <row r="158" spans="1:49" ht="21" customHeight="1" x14ac:dyDescent="0.3">
      <c r="D158" s="439" t="s">
        <v>8</v>
      </c>
      <c r="E158" s="437">
        <f t="shared" si="30"/>
        <v>3000</v>
      </c>
      <c r="F158" s="438">
        <f t="shared" si="31"/>
        <v>1800</v>
      </c>
      <c r="H158" s="416">
        <f t="shared" si="32"/>
        <v>3000</v>
      </c>
      <c r="I158" s="416">
        <f t="shared" si="33"/>
        <v>1800</v>
      </c>
      <c r="J158" s="386"/>
      <c r="K158" s="417">
        <f t="shared" si="34"/>
        <v>2985</v>
      </c>
      <c r="L158" s="417">
        <f t="shared" si="35"/>
        <v>1791</v>
      </c>
      <c r="N158" s="382">
        <v>1194</v>
      </c>
    </row>
    <row r="159" spans="1:49" ht="21" customHeight="1" thickBot="1" x14ac:dyDescent="0.35">
      <c r="H159" s="416"/>
      <c r="I159" s="416"/>
      <c r="J159" s="386"/>
      <c r="K159" s="417"/>
      <c r="L159" s="417"/>
    </row>
    <row r="160" spans="1:49" ht="21" customHeight="1" thickBot="1" x14ac:dyDescent="0.35">
      <c r="D160" s="413" t="s">
        <v>114</v>
      </c>
      <c r="H160" s="416">
        <f t="shared" si="32"/>
        <v>0</v>
      </c>
      <c r="I160" s="416">
        <f t="shared" si="33"/>
        <v>0</v>
      </c>
      <c r="J160" s="386"/>
      <c r="K160" s="417">
        <f t="shared" si="34"/>
        <v>0</v>
      </c>
      <c r="L160" s="417">
        <f t="shared" si="35"/>
        <v>0</v>
      </c>
    </row>
    <row r="161" spans="4:14" ht="21" customHeight="1" x14ac:dyDescent="0.3">
      <c r="D161" s="436" t="s">
        <v>342</v>
      </c>
      <c r="E161" s="437">
        <f>H161</f>
        <v>10100</v>
      </c>
      <c r="F161" s="438">
        <f>I161</f>
        <v>6100</v>
      </c>
      <c r="H161" s="416">
        <f t="shared" si="32"/>
        <v>10100</v>
      </c>
      <c r="I161" s="416">
        <f t="shared" si="33"/>
        <v>6100</v>
      </c>
      <c r="J161" s="386"/>
      <c r="K161" s="417">
        <f t="shared" si="34"/>
        <v>10093</v>
      </c>
      <c r="L161" s="417">
        <f t="shared" si="35"/>
        <v>6055.7999999999993</v>
      </c>
      <c r="N161" s="382">
        <v>4037.2</v>
      </c>
    </row>
    <row r="162" spans="4:14" ht="21" customHeight="1" x14ac:dyDescent="0.3">
      <c r="D162" s="439" t="s">
        <v>316</v>
      </c>
      <c r="E162" s="437">
        <f t="shared" ref="E162:E188" si="36">H162</f>
        <v>10150</v>
      </c>
      <c r="F162" s="438">
        <f t="shared" ref="F162:F188" si="37">I162</f>
        <v>6100</v>
      </c>
      <c r="H162" s="416">
        <f t="shared" si="32"/>
        <v>10150</v>
      </c>
      <c r="I162" s="416">
        <f t="shared" si="33"/>
        <v>6100</v>
      </c>
      <c r="J162" s="386"/>
      <c r="K162" s="417">
        <f t="shared" si="34"/>
        <v>10143.25</v>
      </c>
      <c r="L162" s="417">
        <f t="shared" si="35"/>
        <v>6085.9500000000007</v>
      </c>
      <c r="N162" s="382">
        <v>4057.3</v>
      </c>
    </row>
    <row r="163" spans="4:14" ht="21" customHeight="1" x14ac:dyDescent="0.3">
      <c r="D163" s="439" t="s">
        <v>317</v>
      </c>
      <c r="E163" s="437">
        <f t="shared" si="36"/>
        <v>6400</v>
      </c>
      <c r="F163" s="438">
        <f t="shared" si="37"/>
        <v>3850</v>
      </c>
      <c r="H163" s="416">
        <f t="shared" si="32"/>
        <v>6400</v>
      </c>
      <c r="I163" s="416">
        <f t="shared" si="33"/>
        <v>3850</v>
      </c>
      <c r="J163" s="386"/>
      <c r="K163" s="417">
        <f t="shared" si="34"/>
        <v>6353.9250000000002</v>
      </c>
      <c r="L163" s="417">
        <f t="shared" si="35"/>
        <v>3812.3550000000005</v>
      </c>
      <c r="N163" s="382">
        <v>2541.5700000000002</v>
      </c>
    </row>
    <row r="164" spans="4:14" ht="21" customHeight="1" x14ac:dyDescent="0.3">
      <c r="D164" s="439" t="s">
        <v>324</v>
      </c>
      <c r="E164" s="437">
        <f t="shared" si="36"/>
        <v>6900</v>
      </c>
      <c r="F164" s="438">
        <f t="shared" si="37"/>
        <v>4150</v>
      </c>
      <c r="H164" s="416">
        <f t="shared" si="32"/>
        <v>6900</v>
      </c>
      <c r="I164" s="416">
        <f t="shared" si="33"/>
        <v>4150</v>
      </c>
      <c r="J164" s="386"/>
      <c r="K164" s="417">
        <f t="shared" si="34"/>
        <v>6853.1750000000002</v>
      </c>
      <c r="L164" s="417">
        <f t="shared" si="35"/>
        <v>4111.9049999999997</v>
      </c>
      <c r="N164" s="382">
        <v>2741.27</v>
      </c>
    </row>
    <row r="165" spans="4:14" ht="21" customHeight="1" x14ac:dyDescent="0.3">
      <c r="D165" s="439" t="s">
        <v>120</v>
      </c>
      <c r="E165" s="437">
        <f t="shared" si="36"/>
        <v>12200</v>
      </c>
      <c r="F165" s="438">
        <f t="shared" si="37"/>
        <v>7350</v>
      </c>
      <c r="H165" s="416">
        <f t="shared" si="32"/>
        <v>12200</v>
      </c>
      <c r="I165" s="416">
        <f t="shared" si="33"/>
        <v>7350</v>
      </c>
      <c r="J165" s="386"/>
      <c r="K165" s="417">
        <f t="shared" si="34"/>
        <v>12195.45</v>
      </c>
      <c r="L165" s="417">
        <f t="shared" si="35"/>
        <v>7317.27</v>
      </c>
      <c r="N165" s="382">
        <v>4878.18</v>
      </c>
    </row>
    <row r="166" spans="4:14" ht="21" customHeight="1" x14ac:dyDescent="0.3">
      <c r="D166" s="439" t="s">
        <v>121</v>
      </c>
      <c r="E166" s="437">
        <f t="shared" si="36"/>
        <v>11300</v>
      </c>
      <c r="F166" s="438">
        <f t="shared" si="37"/>
        <v>6800</v>
      </c>
      <c r="H166" s="416">
        <f t="shared" si="32"/>
        <v>11300</v>
      </c>
      <c r="I166" s="416">
        <f t="shared" si="33"/>
        <v>6800</v>
      </c>
      <c r="J166" s="386"/>
      <c r="K166" s="417">
        <f t="shared" si="34"/>
        <v>11282.825000000001</v>
      </c>
      <c r="L166" s="417">
        <f t="shared" si="35"/>
        <v>6769.6949999999997</v>
      </c>
      <c r="N166" s="382">
        <v>4513.13</v>
      </c>
    </row>
    <row r="167" spans="4:14" ht="21" customHeight="1" x14ac:dyDescent="0.3">
      <c r="D167" s="439" t="s">
        <v>318</v>
      </c>
      <c r="E167" s="437">
        <f t="shared" si="36"/>
        <v>6750</v>
      </c>
      <c r="F167" s="438">
        <f t="shared" si="37"/>
        <v>4050</v>
      </c>
      <c r="H167" s="416">
        <f t="shared" si="32"/>
        <v>6750</v>
      </c>
      <c r="I167" s="416">
        <f t="shared" si="33"/>
        <v>4050</v>
      </c>
      <c r="J167" s="386"/>
      <c r="K167" s="417">
        <f t="shared" si="34"/>
        <v>6748.7</v>
      </c>
      <c r="L167" s="417">
        <f t="shared" si="35"/>
        <v>4049.2200000000003</v>
      </c>
      <c r="N167" s="382">
        <v>2699.48</v>
      </c>
    </row>
    <row r="168" spans="4:14" ht="21" customHeight="1" x14ac:dyDescent="0.3">
      <c r="D168" s="439" t="s">
        <v>227</v>
      </c>
      <c r="E168" s="437">
        <f t="shared" si="36"/>
        <v>12550</v>
      </c>
      <c r="F168" s="438">
        <f t="shared" si="37"/>
        <v>7550</v>
      </c>
      <c r="H168" s="416">
        <f t="shared" si="32"/>
        <v>12550</v>
      </c>
      <c r="I168" s="416">
        <f t="shared" si="33"/>
        <v>7550</v>
      </c>
      <c r="J168" s="386"/>
      <c r="K168" s="417">
        <f t="shared" si="34"/>
        <v>12509.425000000001</v>
      </c>
      <c r="L168" s="417">
        <f t="shared" si="35"/>
        <v>7505.6550000000007</v>
      </c>
      <c r="N168" s="382">
        <v>5003.7700000000004</v>
      </c>
    </row>
    <row r="169" spans="4:14" ht="21" customHeight="1" x14ac:dyDescent="0.3">
      <c r="D169" s="439" t="s">
        <v>350</v>
      </c>
      <c r="E169" s="437">
        <f t="shared" si="36"/>
        <v>15850</v>
      </c>
      <c r="F169" s="438">
        <f t="shared" si="37"/>
        <v>9500</v>
      </c>
      <c r="H169" s="416">
        <f t="shared" si="32"/>
        <v>15850</v>
      </c>
      <c r="I169" s="416">
        <f t="shared" si="33"/>
        <v>9500</v>
      </c>
      <c r="J169" s="386"/>
      <c r="K169" s="417">
        <f t="shared" si="34"/>
        <v>15820.8</v>
      </c>
      <c r="L169" s="417">
        <f t="shared" si="35"/>
        <v>9492.48</v>
      </c>
      <c r="N169" s="382">
        <v>6328.32</v>
      </c>
    </row>
    <row r="170" spans="4:14" ht="21" customHeight="1" x14ac:dyDescent="0.3">
      <c r="D170" s="439" t="s">
        <v>128</v>
      </c>
      <c r="E170" s="437">
        <f t="shared" si="36"/>
        <v>7950</v>
      </c>
      <c r="F170" s="438">
        <f t="shared" si="37"/>
        <v>4800</v>
      </c>
      <c r="H170" s="416">
        <f t="shared" si="32"/>
        <v>7950</v>
      </c>
      <c r="I170" s="416">
        <f t="shared" si="33"/>
        <v>4800</v>
      </c>
      <c r="J170" s="386"/>
      <c r="K170" s="417">
        <f t="shared" si="34"/>
        <v>7950</v>
      </c>
      <c r="L170" s="417">
        <f t="shared" si="35"/>
        <v>4770</v>
      </c>
      <c r="N170" s="382">
        <v>3180</v>
      </c>
    </row>
    <row r="171" spans="4:14" ht="21" customHeight="1" x14ac:dyDescent="0.3">
      <c r="D171" s="439" t="s">
        <v>343</v>
      </c>
      <c r="E171" s="437">
        <f t="shared" si="36"/>
        <v>8300</v>
      </c>
      <c r="F171" s="438">
        <f t="shared" si="37"/>
        <v>5000</v>
      </c>
      <c r="H171" s="416">
        <f t="shared" si="32"/>
        <v>8300</v>
      </c>
      <c r="I171" s="416">
        <f t="shared" si="33"/>
        <v>5000</v>
      </c>
      <c r="J171" s="386"/>
      <c r="K171" s="417">
        <f t="shared" si="34"/>
        <v>8270.5</v>
      </c>
      <c r="L171" s="417">
        <f t="shared" si="35"/>
        <v>4962.2999999999993</v>
      </c>
      <c r="N171" s="382">
        <v>3308.2</v>
      </c>
    </row>
    <row r="172" spans="4:14" ht="21" customHeight="1" x14ac:dyDescent="0.3">
      <c r="D172" s="439" t="s">
        <v>130</v>
      </c>
      <c r="E172" s="437">
        <f t="shared" si="36"/>
        <v>3400</v>
      </c>
      <c r="F172" s="438">
        <f t="shared" si="37"/>
        <v>2050</v>
      </c>
      <c r="H172" s="416">
        <f t="shared" si="32"/>
        <v>3400</v>
      </c>
      <c r="I172" s="416">
        <f t="shared" si="33"/>
        <v>2050</v>
      </c>
      <c r="J172" s="386"/>
      <c r="K172" s="417">
        <f t="shared" si="34"/>
        <v>3355</v>
      </c>
      <c r="L172" s="417">
        <f t="shared" si="35"/>
        <v>2013</v>
      </c>
      <c r="N172" s="382">
        <v>1342</v>
      </c>
    </row>
    <row r="173" spans="4:14" ht="21" customHeight="1" x14ac:dyDescent="0.3">
      <c r="D173" s="439" t="s">
        <v>345</v>
      </c>
      <c r="E173" s="437">
        <f t="shared" si="36"/>
        <v>2850</v>
      </c>
      <c r="F173" s="438">
        <f t="shared" si="37"/>
        <v>1750</v>
      </c>
      <c r="H173" s="416">
        <f t="shared" si="32"/>
        <v>2850</v>
      </c>
      <c r="I173" s="416">
        <f t="shared" si="33"/>
        <v>1750</v>
      </c>
      <c r="J173" s="386"/>
      <c r="K173" s="417">
        <f t="shared" si="34"/>
        <v>2835.6750000000002</v>
      </c>
      <c r="L173" s="417">
        <f t="shared" si="35"/>
        <v>1701.405</v>
      </c>
      <c r="N173" s="382">
        <v>1134.27</v>
      </c>
    </row>
    <row r="174" spans="4:14" ht="21" customHeight="1" x14ac:dyDescent="0.3">
      <c r="D174" s="439" t="s">
        <v>397</v>
      </c>
      <c r="E174" s="437">
        <f t="shared" si="36"/>
        <v>4950</v>
      </c>
      <c r="F174" s="438">
        <f t="shared" si="37"/>
        <v>2950</v>
      </c>
      <c r="H174" s="416">
        <f t="shared" si="32"/>
        <v>4950</v>
      </c>
      <c r="I174" s="416">
        <f t="shared" si="33"/>
        <v>2950</v>
      </c>
      <c r="J174" s="386"/>
      <c r="K174" s="417">
        <f t="shared" si="34"/>
        <v>4904.2749999999996</v>
      </c>
      <c r="L174" s="417">
        <f t="shared" si="35"/>
        <v>2942.5650000000001</v>
      </c>
      <c r="N174" s="382">
        <v>1961.71</v>
      </c>
    </row>
    <row r="175" spans="4:14" ht="21" customHeight="1" x14ac:dyDescent="0.3">
      <c r="D175" s="439" t="s">
        <v>398</v>
      </c>
      <c r="E175" s="437">
        <f t="shared" si="36"/>
        <v>7050</v>
      </c>
      <c r="F175" s="438">
        <f t="shared" si="37"/>
        <v>4250</v>
      </c>
      <c r="H175" s="416">
        <f t="shared" si="32"/>
        <v>7050</v>
      </c>
      <c r="I175" s="416">
        <f t="shared" si="33"/>
        <v>4250</v>
      </c>
      <c r="J175" s="386"/>
      <c r="K175" s="417">
        <f t="shared" si="34"/>
        <v>7005</v>
      </c>
      <c r="L175" s="417">
        <f t="shared" si="35"/>
        <v>4203</v>
      </c>
      <c r="N175" s="382">
        <v>2802</v>
      </c>
    </row>
    <row r="176" spans="4:14" ht="21" customHeight="1" x14ac:dyDescent="0.3">
      <c r="D176" s="439" t="s">
        <v>394</v>
      </c>
      <c r="E176" s="437">
        <f t="shared" si="36"/>
        <v>5250</v>
      </c>
      <c r="F176" s="438">
        <f t="shared" si="37"/>
        <v>3150</v>
      </c>
      <c r="H176" s="416">
        <f t="shared" si="32"/>
        <v>5250</v>
      </c>
      <c r="I176" s="416">
        <f t="shared" si="33"/>
        <v>3150</v>
      </c>
      <c r="J176" s="386"/>
      <c r="K176" s="417">
        <f t="shared" si="34"/>
        <v>5238.8250000000007</v>
      </c>
      <c r="L176" s="417">
        <f t="shared" si="35"/>
        <v>3143.2950000000001</v>
      </c>
      <c r="N176" s="382">
        <v>2095.5300000000002</v>
      </c>
    </row>
    <row r="177" spans="1:36" ht="21" customHeight="1" x14ac:dyDescent="0.3">
      <c r="D177" s="439" t="s">
        <v>395</v>
      </c>
      <c r="E177" s="437">
        <f t="shared" si="36"/>
        <v>11700</v>
      </c>
      <c r="F177" s="438">
        <f t="shared" si="37"/>
        <v>7000</v>
      </c>
      <c r="H177" s="416">
        <f t="shared" si="32"/>
        <v>11700</v>
      </c>
      <c r="I177" s="416">
        <f t="shared" si="33"/>
        <v>7000</v>
      </c>
      <c r="J177" s="386"/>
      <c r="K177" s="417">
        <f t="shared" si="34"/>
        <v>11667.375</v>
      </c>
      <c r="L177" s="417">
        <f t="shared" si="35"/>
        <v>7000.4249999999993</v>
      </c>
      <c r="N177" s="382">
        <v>4666.95</v>
      </c>
    </row>
    <row r="178" spans="1:36" ht="21" customHeight="1" x14ac:dyDescent="0.3">
      <c r="D178" s="439" t="s">
        <v>320</v>
      </c>
      <c r="E178" s="437">
        <f t="shared" si="36"/>
        <v>7450</v>
      </c>
      <c r="F178" s="438">
        <f t="shared" si="37"/>
        <v>4450</v>
      </c>
      <c r="H178" s="416">
        <f t="shared" si="32"/>
        <v>7450</v>
      </c>
      <c r="I178" s="416">
        <f t="shared" si="33"/>
        <v>4450</v>
      </c>
      <c r="J178" s="386"/>
      <c r="K178" s="417">
        <f t="shared" si="34"/>
        <v>7409.0999999999995</v>
      </c>
      <c r="L178" s="417">
        <f t="shared" si="35"/>
        <v>4445.46</v>
      </c>
      <c r="N178" s="382">
        <v>2963.64</v>
      </c>
    </row>
    <row r="179" spans="1:36" ht="21" customHeight="1" x14ac:dyDescent="0.3">
      <c r="D179" s="439" t="s">
        <v>134</v>
      </c>
      <c r="E179" s="437">
        <f t="shared" si="36"/>
        <v>9500</v>
      </c>
      <c r="F179" s="438">
        <f t="shared" si="37"/>
        <v>5700</v>
      </c>
      <c r="H179" s="416">
        <f t="shared" si="32"/>
        <v>9500</v>
      </c>
      <c r="I179" s="416">
        <f t="shared" si="33"/>
        <v>5700</v>
      </c>
      <c r="J179" s="386"/>
      <c r="K179" s="417">
        <f t="shared" si="34"/>
        <v>9451.5</v>
      </c>
      <c r="L179" s="417">
        <f t="shared" si="35"/>
        <v>5670.9</v>
      </c>
      <c r="N179" s="382">
        <v>3780.6</v>
      </c>
    </row>
    <row r="180" spans="1:36" ht="21" customHeight="1" x14ac:dyDescent="0.3">
      <c r="D180" s="439" t="s">
        <v>399</v>
      </c>
      <c r="E180" s="437">
        <f t="shared" si="36"/>
        <v>6100</v>
      </c>
      <c r="F180" s="438">
        <f t="shared" si="37"/>
        <v>3700</v>
      </c>
      <c r="H180" s="416">
        <f t="shared" si="32"/>
        <v>6100</v>
      </c>
      <c r="I180" s="416">
        <f t="shared" si="33"/>
        <v>3700</v>
      </c>
      <c r="J180" s="386"/>
      <c r="K180" s="417">
        <f t="shared" si="34"/>
        <v>6092.4249999999993</v>
      </c>
      <c r="L180" s="417">
        <f t="shared" si="35"/>
        <v>3655.4549999999999</v>
      </c>
      <c r="N180" s="382">
        <v>2436.9699999999998</v>
      </c>
    </row>
    <row r="181" spans="1:36" ht="21" customHeight="1" x14ac:dyDescent="0.3">
      <c r="D181" s="439" t="s">
        <v>400</v>
      </c>
      <c r="E181" s="437">
        <f t="shared" si="36"/>
        <v>9550</v>
      </c>
      <c r="F181" s="438">
        <f t="shared" si="37"/>
        <v>5750</v>
      </c>
      <c r="H181" s="416">
        <f t="shared" si="32"/>
        <v>9550</v>
      </c>
      <c r="I181" s="416">
        <f t="shared" si="33"/>
        <v>5750</v>
      </c>
      <c r="J181" s="386"/>
      <c r="K181" s="417">
        <f t="shared" si="34"/>
        <v>9512.0750000000007</v>
      </c>
      <c r="L181" s="417">
        <f t="shared" si="35"/>
        <v>5707.2449999999999</v>
      </c>
      <c r="N181" s="382">
        <v>3804.83</v>
      </c>
    </row>
    <row r="182" spans="1:36" ht="21" customHeight="1" x14ac:dyDescent="0.3">
      <c r="D182" s="439" t="s">
        <v>344</v>
      </c>
      <c r="E182" s="437">
        <f t="shared" si="36"/>
        <v>2250</v>
      </c>
      <c r="F182" s="438">
        <f t="shared" si="37"/>
        <v>1350</v>
      </c>
      <c r="H182" s="416">
        <f t="shared" si="32"/>
        <v>2250</v>
      </c>
      <c r="I182" s="416">
        <f t="shared" si="33"/>
        <v>1350</v>
      </c>
      <c r="J182" s="386"/>
      <c r="K182" s="417">
        <f t="shared" si="34"/>
        <v>2230</v>
      </c>
      <c r="L182" s="417">
        <f t="shared" si="35"/>
        <v>1338</v>
      </c>
      <c r="N182" s="382">
        <v>892</v>
      </c>
    </row>
    <row r="183" spans="1:36" ht="21" customHeight="1" x14ac:dyDescent="0.3">
      <c r="D183" s="439" t="s">
        <v>233</v>
      </c>
      <c r="E183" s="437">
        <f t="shared" si="36"/>
        <v>5400</v>
      </c>
      <c r="F183" s="438">
        <f t="shared" si="37"/>
        <v>3250</v>
      </c>
      <c r="H183" s="416">
        <f t="shared" si="32"/>
        <v>5400</v>
      </c>
      <c r="I183" s="416">
        <f t="shared" si="33"/>
        <v>3250</v>
      </c>
      <c r="J183" s="386"/>
      <c r="K183" s="417">
        <f t="shared" si="34"/>
        <v>5397.1500000000005</v>
      </c>
      <c r="L183" s="417">
        <f t="shared" si="35"/>
        <v>3238.29</v>
      </c>
      <c r="N183" s="382">
        <v>2158.86</v>
      </c>
    </row>
    <row r="184" spans="1:36" ht="21" customHeight="1" x14ac:dyDescent="0.3">
      <c r="D184" s="439" t="s">
        <v>138</v>
      </c>
      <c r="E184" s="437">
        <f t="shared" si="36"/>
        <v>8250</v>
      </c>
      <c r="F184" s="438">
        <f t="shared" si="37"/>
        <v>4950</v>
      </c>
      <c r="H184" s="416">
        <f t="shared" si="32"/>
        <v>8250</v>
      </c>
      <c r="I184" s="416">
        <f t="shared" si="33"/>
        <v>4950</v>
      </c>
      <c r="J184" s="386"/>
      <c r="K184" s="417">
        <f t="shared" si="34"/>
        <v>8245.6500000000015</v>
      </c>
      <c r="L184" s="417">
        <f t="shared" si="35"/>
        <v>4947.3900000000003</v>
      </c>
      <c r="N184" s="382">
        <v>3298.26</v>
      </c>
    </row>
    <row r="185" spans="1:36" ht="21" customHeight="1" x14ac:dyDescent="0.3">
      <c r="D185" s="439" t="s">
        <v>228</v>
      </c>
      <c r="E185" s="437">
        <f t="shared" si="36"/>
        <v>8700</v>
      </c>
      <c r="F185" s="438">
        <f t="shared" si="37"/>
        <v>5200</v>
      </c>
      <c r="H185" s="416">
        <f t="shared" si="32"/>
        <v>8700</v>
      </c>
      <c r="I185" s="416">
        <f t="shared" si="33"/>
        <v>5200</v>
      </c>
      <c r="J185" s="386"/>
      <c r="K185" s="417">
        <f t="shared" si="34"/>
        <v>8654.65</v>
      </c>
      <c r="L185" s="417">
        <f t="shared" si="35"/>
        <v>5192.79</v>
      </c>
      <c r="N185" s="382">
        <v>3461.86</v>
      </c>
    </row>
    <row r="186" spans="1:36" ht="21" customHeight="1" x14ac:dyDescent="0.3">
      <c r="D186" s="439" t="s">
        <v>321</v>
      </c>
      <c r="E186" s="437">
        <f t="shared" si="36"/>
        <v>11200</v>
      </c>
      <c r="F186" s="438">
        <f t="shared" si="37"/>
        <v>6750</v>
      </c>
      <c r="H186" s="416">
        <f t="shared" si="32"/>
        <v>11200</v>
      </c>
      <c r="I186" s="416">
        <f t="shared" si="33"/>
        <v>6750</v>
      </c>
      <c r="J186" s="386"/>
      <c r="K186" s="417">
        <f t="shared" si="34"/>
        <v>11175.8</v>
      </c>
      <c r="L186" s="417">
        <f t="shared" si="35"/>
        <v>6705.48</v>
      </c>
      <c r="N186" s="382">
        <v>4470.32</v>
      </c>
    </row>
    <row r="187" spans="1:36" ht="21" customHeight="1" x14ac:dyDescent="0.3">
      <c r="D187" s="439" t="s">
        <v>396</v>
      </c>
      <c r="E187" s="437">
        <f t="shared" si="36"/>
        <v>6400</v>
      </c>
      <c r="F187" s="438">
        <f t="shared" si="37"/>
        <v>3850</v>
      </c>
      <c r="H187" s="416">
        <f t="shared" si="32"/>
        <v>6400</v>
      </c>
      <c r="I187" s="416">
        <f t="shared" si="33"/>
        <v>3850</v>
      </c>
      <c r="J187" s="386"/>
      <c r="K187" s="417">
        <f t="shared" si="34"/>
        <v>6369.0250000000005</v>
      </c>
      <c r="L187" s="417">
        <f t="shared" si="35"/>
        <v>3821.415</v>
      </c>
      <c r="N187" s="382">
        <v>2547.61</v>
      </c>
    </row>
    <row r="188" spans="1:36" ht="21" customHeight="1" x14ac:dyDescent="0.3">
      <c r="D188" s="439" t="s">
        <v>471</v>
      </c>
      <c r="E188" s="437">
        <f t="shared" si="36"/>
        <v>3350</v>
      </c>
      <c r="F188" s="438">
        <f t="shared" si="37"/>
        <v>2000</v>
      </c>
      <c r="H188" s="416">
        <f t="shared" si="32"/>
        <v>3350</v>
      </c>
      <c r="I188" s="416">
        <f t="shared" si="33"/>
        <v>2000</v>
      </c>
      <c r="J188" s="386"/>
      <c r="K188" s="417">
        <f t="shared" si="34"/>
        <v>3312.1749999999997</v>
      </c>
      <c r="L188" s="417">
        <f t="shared" si="35"/>
        <v>1987.3049999999998</v>
      </c>
      <c r="N188" s="382">
        <v>1324.87</v>
      </c>
    </row>
    <row r="189" spans="1:36" ht="9.9499999999999993" customHeight="1" thickBot="1" x14ac:dyDescent="0.35">
      <c r="H189" s="416">
        <f t="shared" si="32"/>
        <v>0</v>
      </c>
      <c r="I189" s="416">
        <f t="shared" si="33"/>
        <v>0</v>
      </c>
      <c r="J189" s="386"/>
      <c r="K189" s="417">
        <f t="shared" si="34"/>
        <v>0</v>
      </c>
      <c r="L189" s="417">
        <f t="shared" si="35"/>
        <v>0</v>
      </c>
    </row>
    <row r="190" spans="1:36" ht="21" customHeight="1" thickBot="1" x14ac:dyDescent="0.35">
      <c r="D190" s="413" t="s">
        <v>530</v>
      </c>
      <c r="E190" s="414"/>
      <c r="F190" s="415"/>
      <c r="G190" s="386"/>
      <c r="H190" s="416"/>
      <c r="I190" s="416"/>
      <c r="J190" s="386"/>
      <c r="K190" s="417"/>
      <c r="L190" s="417"/>
      <c r="M190" s="389"/>
      <c r="P190" s="363"/>
      <c r="R190" s="363"/>
      <c r="T190" s="367"/>
      <c r="U190" s="428"/>
      <c r="V190" s="364"/>
      <c r="X190" s="368"/>
      <c r="Z190" s="365"/>
      <c r="AB190" s="362"/>
      <c r="AD190" s="363"/>
      <c r="AF190" s="363"/>
      <c r="AH190" s="363"/>
      <c r="AJ190" s="366"/>
    </row>
    <row r="191" spans="1:36" ht="21" customHeight="1" x14ac:dyDescent="0.3">
      <c r="A191" s="371" t="s">
        <v>237</v>
      </c>
      <c r="B191" s="372">
        <v>45275</v>
      </c>
      <c r="C191" s="371">
        <v>2397</v>
      </c>
      <c r="D191" s="418" t="s">
        <v>207</v>
      </c>
      <c r="E191" s="419">
        <f>H191</f>
        <v>40300</v>
      </c>
      <c r="F191" s="420">
        <f>I191</f>
        <v>24200</v>
      </c>
      <c r="G191" s="386"/>
      <c r="H191" s="416">
        <f>MROUND(K191+24,50)</f>
        <v>40300</v>
      </c>
      <c r="I191" s="416">
        <f>MROUND(L191+24,50)</f>
        <v>24200</v>
      </c>
      <c r="J191" s="386"/>
      <c r="K191" s="417">
        <f>N191*$K$9</f>
        <v>40279.675000000003</v>
      </c>
      <c r="L191" s="417">
        <f>N191*$L$9</f>
        <v>24167.805</v>
      </c>
      <c r="M191" s="389"/>
      <c r="N191" s="382">
        <v>16111.87</v>
      </c>
      <c r="P191" s="362"/>
      <c r="R191" s="363"/>
      <c r="T191" s="364"/>
      <c r="V191" s="365"/>
      <c r="X191" s="365"/>
      <c r="Z191" s="365"/>
      <c r="AB191" s="363"/>
      <c r="AD191" s="363"/>
      <c r="AF191" s="363"/>
      <c r="AH191" s="363"/>
      <c r="AJ191" s="366"/>
    </row>
    <row r="192" spans="1:36" ht="21" customHeight="1" x14ac:dyDescent="0.3">
      <c r="A192" s="371" t="s">
        <v>237</v>
      </c>
      <c r="B192" s="372">
        <v>45275</v>
      </c>
      <c r="D192" s="421" t="s">
        <v>501</v>
      </c>
      <c r="E192" s="419">
        <f>H192</f>
        <v>13400</v>
      </c>
      <c r="F192" s="420">
        <f>I192</f>
        <v>8050</v>
      </c>
      <c r="G192" s="386"/>
      <c r="H192" s="416">
        <f>MROUND(K192+24,50)</f>
        <v>13400</v>
      </c>
      <c r="I192" s="416">
        <f>MROUND(L192+24,50)</f>
        <v>8050</v>
      </c>
      <c r="J192" s="386"/>
      <c r="K192" s="417">
        <f>N192*$K$9</f>
        <v>13400</v>
      </c>
      <c r="L192" s="417">
        <f>N192*$L$9</f>
        <v>8040</v>
      </c>
      <c r="M192" s="389"/>
      <c r="N192" s="382">
        <v>5360</v>
      </c>
      <c r="P192" s="362"/>
      <c r="R192" s="363"/>
      <c r="T192" s="364"/>
      <c r="V192" s="365"/>
      <c r="X192" s="365"/>
      <c r="Z192" s="365"/>
      <c r="AB192" s="363"/>
      <c r="AD192" s="363"/>
      <c r="AF192" s="363"/>
      <c r="AH192" s="363"/>
      <c r="AJ192" s="366"/>
    </row>
    <row r="193" spans="1:36" ht="9.9499999999999993" customHeight="1" thickBot="1" x14ac:dyDescent="0.35">
      <c r="D193" s="422"/>
      <c r="E193" s="414"/>
      <c r="F193" s="415"/>
      <c r="G193" s="386"/>
      <c r="H193" s="416"/>
      <c r="I193" s="416"/>
      <c r="J193" s="386"/>
      <c r="K193" s="417"/>
      <c r="L193" s="417"/>
      <c r="M193" s="389"/>
      <c r="P193" s="362"/>
      <c r="R193" s="363"/>
      <c r="T193" s="364"/>
      <c r="V193" s="365"/>
      <c r="X193" s="365"/>
      <c r="Z193" s="365"/>
      <c r="AB193" s="363"/>
      <c r="AD193" s="363"/>
      <c r="AF193" s="363"/>
      <c r="AH193" s="363"/>
      <c r="AJ193" s="366"/>
    </row>
    <row r="194" spans="1:36" ht="21" customHeight="1" thickBot="1" x14ac:dyDescent="0.35">
      <c r="D194" s="413" t="s">
        <v>533</v>
      </c>
      <c r="E194" s="414"/>
      <c r="F194" s="415"/>
      <c r="G194" s="446"/>
      <c r="H194" s="416"/>
      <c r="I194" s="416"/>
      <c r="J194" s="386"/>
      <c r="K194" s="417"/>
      <c r="L194" s="417"/>
      <c r="M194" s="389"/>
      <c r="P194" s="362"/>
      <c r="R194" s="363"/>
      <c r="T194" s="364"/>
      <c r="V194" s="365"/>
      <c r="X194" s="365"/>
      <c r="Z194" s="365"/>
      <c r="AB194" s="363"/>
      <c r="AD194" s="363"/>
      <c r="AF194" s="363"/>
      <c r="AH194" s="363"/>
      <c r="AJ194" s="366"/>
    </row>
    <row r="195" spans="1:36" ht="21" customHeight="1" x14ac:dyDescent="0.3">
      <c r="A195" s="371" t="s">
        <v>522</v>
      </c>
      <c r="D195" s="418" t="s">
        <v>346</v>
      </c>
      <c r="E195" s="419">
        <f t="shared" ref="E195:F197" si="38">H195</f>
        <v>3750</v>
      </c>
      <c r="F195" s="420">
        <f t="shared" si="38"/>
        <v>2250</v>
      </c>
      <c r="G195" s="386"/>
      <c r="H195" s="416">
        <f t="shared" ref="H195:I197" si="39">MROUND(K195+24,50)</f>
        <v>3750</v>
      </c>
      <c r="I195" s="416">
        <f t="shared" si="39"/>
        <v>2250</v>
      </c>
      <c r="J195" s="386"/>
      <c r="K195" s="417">
        <f>N195*$K$9</f>
        <v>3750</v>
      </c>
      <c r="L195" s="417">
        <f>N195*$L$9</f>
        <v>2250</v>
      </c>
      <c r="M195" s="389"/>
      <c r="N195" s="382">
        <v>1500</v>
      </c>
      <c r="P195" s="363"/>
      <c r="R195" s="363"/>
      <c r="T195" s="367"/>
      <c r="V195" s="363"/>
      <c r="X195" s="363"/>
      <c r="Z195" s="363"/>
      <c r="AB195" s="363"/>
      <c r="AD195" s="369"/>
      <c r="AF195" s="363"/>
      <c r="AH195" s="363"/>
      <c r="AJ195" s="367"/>
    </row>
    <row r="196" spans="1:36" ht="21" customHeight="1" x14ac:dyDescent="0.3">
      <c r="A196" s="371" t="s">
        <v>522</v>
      </c>
      <c r="D196" s="421" t="s">
        <v>347</v>
      </c>
      <c r="E196" s="419">
        <f t="shared" si="38"/>
        <v>3750</v>
      </c>
      <c r="F196" s="420">
        <f t="shared" si="38"/>
        <v>2250</v>
      </c>
      <c r="G196" s="386"/>
      <c r="H196" s="416">
        <f t="shared" si="39"/>
        <v>3750</v>
      </c>
      <c r="I196" s="416">
        <f t="shared" si="39"/>
        <v>2250</v>
      </c>
      <c r="J196" s="386"/>
      <c r="K196" s="417">
        <f>N196*$K$9</f>
        <v>3750</v>
      </c>
      <c r="L196" s="417">
        <f>N196*$L$9</f>
        <v>2250</v>
      </c>
      <c r="M196" s="389"/>
      <c r="N196" s="382">
        <v>1500</v>
      </c>
      <c r="P196" s="363"/>
      <c r="R196" s="363"/>
      <c r="T196" s="367"/>
      <c r="V196" s="363"/>
      <c r="X196" s="363"/>
      <c r="Z196" s="363"/>
      <c r="AB196" s="363"/>
      <c r="AD196" s="369"/>
      <c r="AF196" s="363"/>
      <c r="AH196" s="363"/>
      <c r="AJ196" s="367"/>
    </row>
    <row r="197" spans="1:36" ht="21" customHeight="1" x14ac:dyDescent="0.3">
      <c r="A197" s="371" t="s">
        <v>522</v>
      </c>
      <c r="D197" s="421" t="s">
        <v>348</v>
      </c>
      <c r="E197" s="419">
        <f t="shared" si="38"/>
        <v>3750</v>
      </c>
      <c r="F197" s="420">
        <f t="shared" si="38"/>
        <v>2250</v>
      </c>
      <c r="G197" s="386"/>
      <c r="H197" s="416">
        <f t="shared" si="39"/>
        <v>3750</v>
      </c>
      <c r="I197" s="416">
        <f t="shared" si="39"/>
        <v>2250</v>
      </c>
      <c r="J197" s="386"/>
      <c r="K197" s="417">
        <f>N197*$K$9</f>
        <v>3750</v>
      </c>
      <c r="L197" s="417">
        <f>N197*$L$9</f>
        <v>2250</v>
      </c>
      <c r="M197" s="389"/>
      <c r="N197" s="382">
        <v>1500</v>
      </c>
      <c r="P197" s="363"/>
      <c r="R197" s="363"/>
      <c r="T197" s="367"/>
      <c r="V197" s="363"/>
      <c r="X197" s="363"/>
      <c r="Z197" s="363"/>
      <c r="AB197" s="363"/>
      <c r="AD197" s="369"/>
      <c r="AF197" s="363"/>
      <c r="AH197" s="363"/>
      <c r="AJ197" s="367"/>
    </row>
    <row r="198" spans="1:36" ht="9.9499999999999993" customHeight="1" thickBot="1" x14ac:dyDescent="0.35">
      <c r="D198" s="422"/>
      <c r="E198" s="414"/>
      <c r="F198" s="415"/>
      <c r="G198" s="386"/>
      <c r="H198" s="416">
        <f t="shared" ref="H198:H205" si="40">MROUND(K198+24,50)</f>
        <v>0</v>
      </c>
      <c r="I198" s="416">
        <f t="shared" ref="I198:I205" si="41">MROUND(L198+24,50)</f>
        <v>0</v>
      </c>
      <c r="J198" s="386"/>
      <c r="K198" s="417">
        <f t="shared" ref="K198:K205" si="42">N198*$K$9</f>
        <v>0</v>
      </c>
      <c r="L198" s="417">
        <f t="shared" ref="L198:L205" si="43">N198*$L$9</f>
        <v>0</v>
      </c>
      <c r="M198" s="389"/>
      <c r="P198" s="363"/>
      <c r="R198" s="363"/>
      <c r="T198" s="367"/>
      <c r="V198" s="363"/>
      <c r="X198" s="363"/>
      <c r="Z198" s="363"/>
      <c r="AB198" s="363"/>
      <c r="AD198" s="369"/>
      <c r="AF198" s="363"/>
      <c r="AH198" s="363"/>
      <c r="AJ198" s="367"/>
    </row>
    <row r="199" spans="1:36" ht="21" customHeight="1" thickBot="1" x14ac:dyDescent="0.35">
      <c r="D199" s="413" t="s">
        <v>9</v>
      </c>
      <c r="H199" s="416">
        <f t="shared" si="40"/>
        <v>0</v>
      </c>
      <c r="I199" s="416">
        <f t="shared" si="41"/>
        <v>0</v>
      </c>
      <c r="J199" s="386"/>
      <c r="K199" s="417">
        <f t="shared" si="42"/>
        <v>0</v>
      </c>
      <c r="L199" s="417">
        <f t="shared" si="43"/>
        <v>0</v>
      </c>
    </row>
    <row r="200" spans="1:36" ht="21" customHeight="1" x14ac:dyDescent="0.3">
      <c r="D200" s="436" t="s">
        <v>311</v>
      </c>
      <c r="E200" s="437">
        <f t="shared" ref="E200:F205" si="44">H200</f>
        <v>8750</v>
      </c>
      <c r="F200" s="438">
        <f t="shared" si="44"/>
        <v>5250</v>
      </c>
      <c r="H200" s="416">
        <f t="shared" si="40"/>
        <v>8750</v>
      </c>
      <c r="I200" s="416">
        <f t="shared" si="41"/>
        <v>5250</v>
      </c>
      <c r="J200" s="386"/>
      <c r="K200" s="417">
        <f t="shared" si="42"/>
        <v>8750</v>
      </c>
      <c r="L200" s="417">
        <f t="shared" si="43"/>
        <v>5250</v>
      </c>
      <c r="N200" s="382">
        <v>3500</v>
      </c>
    </row>
    <row r="201" spans="1:36" ht="21" customHeight="1" x14ac:dyDescent="0.3">
      <c r="D201" s="439" t="s">
        <v>310</v>
      </c>
      <c r="E201" s="437">
        <f t="shared" si="44"/>
        <v>4500</v>
      </c>
      <c r="F201" s="438">
        <f t="shared" si="44"/>
        <v>2700</v>
      </c>
      <c r="H201" s="416">
        <f t="shared" si="40"/>
        <v>4500</v>
      </c>
      <c r="I201" s="416">
        <f t="shared" si="41"/>
        <v>2700</v>
      </c>
      <c r="J201" s="386"/>
      <c r="K201" s="417">
        <f t="shared" si="42"/>
        <v>4500</v>
      </c>
      <c r="L201" s="417">
        <f t="shared" si="43"/>
        <v>2700</v>
      </c>
      <c r="N201" s="382">
        <v>1800</v>
      </c>
    </row>
    <row r="202" spans="1:36" ht="21" customHeight="1" x14ac:dyDescent="0.3">
      <c r="D202" s="439" t="s">
        <v>312</v>
      </c>
      <c r="E202" s="437">
        <f t="shared" si="44"/>
        <v>6500</v>
      </c>
      <c r="F202" s="438">
        <f t="shared" si="44"/>
        <v>3900</v>
      </c>
      <c r="H202" s="416">
        <f t="shared" si="40"/>
        <v>6500</v>
      </c>
      <c r="I202" s="416">
        <f t="shared" si="41"/>
        <v>3900</v>
      </c>
      <c r="J202" s="386"/>
      <c r="K202" s="417">
        <f t="shared" si="42"/>
        <v>6500</v>
      </c>
      <c r="L202" s="417">
        <f t="shared" si="43"/>
        <v>3900</v>
      </c>
      <c r="N202" s="382">
        <v>2600</v>
      </c>
    </row>
    <row r="203" spans="1:36" ht="21" customHeight="1" x14ac:dyDescent="0.3">
      <c r="D203" s="439" t="s">
        <v>515</v>
      </c>
      <c r="E203" s="437">
        <f t="shared" si="44"/>
        <v>22250</v>
      </c>
      <c r="F203" s="438">
        <f t="shared" si="44"/>
        <v>13350</v>
      </c>
      <c r="H203" s="416">
        <f t="shared" si="40"/>
        <v>22250</v>
      </c>
      <c r="I203" s="416">
        <f t="shared" si="41"/>
        <v>13350</v>
      </c>
      <c r="J203" s="386"/>
      <c r="K203" s="417">
        <f t="shared" si="42"/>
        <v>22250</v>
      </c>
      <c r="L203" s="417">
        <f t="shared" si="43"/>
        <v>13350</v>
      </c>
      <c r="N203" s="382">
        <v>8900</v>
      </c>
    </row>
    <row r="204" spans="1:36" ht="21" customHeight="1" x14ac:dyDescent="0.3">
      <c r="D204" s="439" t="s">
        <v>15</v>
      </c>
      <c r="E204" s="437">
        <f t="shared" si="44"/>
        <v>9750</v>
      </c>
      <c r="F204" s="438">
        <f t="shared" si="44"/>
        <v>5850</v>
      </c>
      <c r="H204" s="416">
        <f t="shared" si="40"/>
        <v>9750</v>
      </c>
      <c r="I204" s="416">
        <f t="shared" si="41"/>
        <v>5850</v>
      </c>
      <c r="J204" s="386"/>
      <c r="K204" s="417">
        <f t="shared" si="42"/>
        <v>9750</v>
      </c>
      <c r="L204" s="417">
        <f t="shared" si="43"/>
        <v>5850</v>
      </c>
      <c r="N204" s="382">
        <v>3900</v>
      </c>
    </row>
    <row r="205" spans="1:36" ht="21" customHeight="1" x14ac:dyDescent="0.3">
      <c r="D205" s="439" t="s">
        <v>313</v>
      </c>
      <c r="E205" s="437">
        <f t="shared" si="44"/>
        <v>9000</v>
      </c>
      <c r="F205" s="438">
        <f t="shared" si="44"/>
        <v>5400</v>
      </c>
      <c r="H205" s="416">
        <f t="shared" si="40"/>
        <v>9000</v>
      </c>
      <c r="I205" s="416">
        <f t="shared" si="41"/>
        <v>5400</v>
      </c>
      <c r="J205" s="386"/>
      <c r="K205" s="417">
        <f t="shared" si="42"/>
        <v>9000</v>
      </c>
      <c r="L205" s="417">
        <f t="shared" si="43"/>
        <v>5400</v>
      </c>
      <c r="N205" s="382">
        <v>3600</v>
      </c>
    </row>
    <row r="206" spans="1:36" ht="21" customHeight="1" thickBot="1" x14ac:dyDescent="0.35">
      <c r="D206" s="422"/>
      <c r="E206" s="414"/>
      <c r="F206" s="415"/>
      <c r="G206" s="386"/>
      <c r="H206" s="416"/>
      <c r="I206" s="416"/>
      <c r="J206" s="386"/>
      <c r="K206" s="417"/>
      <c r="L206" s="417"/>
      <c r="M206" s="389"/>
      <c r="P206" s="363"/>
      <c r="R206" s="363"/>
      <c r="T206" s="367"/>
      <c r="V206" s="363"/>
      <c r="X206" s="363"/>
      <c r="Z206" s="363"/>
      <c r="AB206" s="363"/>
      <c r="AD206" s="369"/>
      <c r="AF206" s="363"/>
      <c r="AH206" s="363"/>
      <c r="AJ206" s="367"/>
    </row>
    <row r="207" spans="1:36" ht="21" customHeight="1" thickBot="1" x14ac:dyDescent="0.35">
      <c r="D207" s="413" t="s">
        <v>532</v>
      </c>
      <c r="E207" s="414"/>
      <c r="F207" s="415"/>
      <c r="G207" s="386"/>
      <c r="H207" s="416"/>
      <c r="I207" s="416"/>
      <c r="J207" s="386"/>
      <c r="K207" s="417"/>
      <c r="L207" s="417"/>
      <c r="M207" s="389"/>
      <c r="P207" s="362"/>
      <c r="R207" s="363"/>
      <c r="T207" s="364"/>
      <c r="V207" s="365"/>
      <c r="X207" s="365"/>
      <c r="Z207" s="365"/>
      <c r="AB207" s="363"/>
      <c r="AD207" s="363"/>
      <c r="AF207" s="363"/>
      <c r="AH207" s="363"/>
      <c r="AJ207" s="366"/>
    </row>
    <row r="208" spans="1:36" ht="21" customHeight="1" x14ac:dyDescent="0.3">
      <c r="A208" s="371" t="s">
        <v>242</v>
      </c>
      <c r="B208" s="372">
        <v>45306</v>
      </c>
      <c r="C208" s="371">
        <v>3265</v>
      </c>
      <c r="D208" s="418" t="s">
        <v>205</v>
      </c>
      <c r="E208" s="419">
        <f t="shared" ref="E208:F210" si="45">H208</f>
        <v>3850</v>
      </c>
      <c r="F208" s="420">
        <f t="shared" si="45"/>
        <v>2300</v>
      </c>
      <c r="G208" s="386"/>
      <c r="H208" s="416">
        <f t="shared" ref="H208:I210" si="46">MROUND(K208+24,50)</f>
        <v>3850</v>
      </c>
      <c r="I208" s="416">
        <f t="shared" si="46"/>
        <v>2300</v>
      </c>
      <c r="J208" s="386"/>
      <c r="K208" s="417">
        <f>N208*$K$9</f>
        <v>3825</v>
      </c>
      <c r="L208" s="417">
        <f>N208*$L$9</f>
        <v>2295</v>
      </c>
      <c r="M208" s="389"/>
      <c r="N208" s="382">
        <v>1530</v>
      </c>
      <c r="P208" s="362"/>
      <c r="R208" s="363"/>
      <c r="T208" s="364"/>
      <c r="V208" s="365"/>
      <c r="X208" s="365"/>
      <c r="Z208" s="365"/>
      <c r="AB208" s="363"/>
      <c r="AD208" s="363"/>
      <c r="AF208" s="363"/>
      <c r="AH208" s="363"/>
      <c r="AJ208" s="366"/>
    </row>
    <row r="209" spans="1:49" ht="21" customHeight="1" x14ac:dyDescent="0.3">
      <c r="A209" s="371" t="s">
        <v>242</v>
      </c>
      <c r="B209" s="372">
        <v>45306</v>
      </c>
      <c r="C209" s="371">
        <v>3266</v>
      </c>
      <c r="D209" s="421" t="s">
        <v>560</v>
      </c>
      <c r="E209" s="419">
        <f t="shared" si="45"/>
        <v>5500</v>
      </c>
      <c r="F209" s="420">
        <f t="shared" si="45"/>
        <v>3300</v>
      </c>
      <c r="G209" s="386"/>
      <c r="H209" s="416">
        <f t="shared" si="46"/>
        <v>5500</v>
      </c>
      <c r="I209" s="416">
        <f t="shared" si="46"/>
        <v>3300</v>
      </c>
      <c r="J209" s="386"/>
      <c r="K209" s="417">
        <f>N209*$K$9</f>
        <v>5475</v>
      </c>
      <c r="L209" s="417">
        <f>N209*$L$9</f>
        <v>3285</v>
      </c>
      <c r="M209" s="389"/>
      <c r="N209" s="382">
        <v>2190</v>
      </c>
      <c r="P209" s="362"/>
      <c r="R209" s="363"/>
      <c r="T209" s="364"/>
      <c r="V209" s="365"/>
      <c r="X209" s="365"/>
      <c r="Z209" s="365"/>
      <c r="AB209" s="363"/>
      <c r="AD209" s="363"/>
      <c r="AF209" s="363"/>
      <c r="AH209" s="363"/>
      <c r="AJ209" s="366"/>
    </row>
    <row r="210" spans="1:49" ht="21" customHeight="1" x14ac:dyDescent="0.3">
      <c r="A210" s="371" t="s">
        <v>474</v>
      </c>
      <c r="B210" s="372">
        <v>45306</v>
      </c>
      <c r="D210" s="421" t="s">
        <v>559</v>
      </c>
      <c r="E210" s="419">
        <f t="shared" si="45"/>
        <v>15550</v>
      </c>
      <c r="F210" s="420">
        <f t="shared" si="45"/>
        <v>9350</v>
      </c>
      <c r="G210" s="446"/>
      <c r="H210" s="416">
        <f t="shared" si="46"/>
        <v>15550</v>
      </c>
      <c r="I210" s="416">
        <f t="shared" si="46"/>
        <v>9350</v>
      </c>
      <c r="J210" s="386"/>
      <c r="K210" s="417">
        <f>N210*$K$9</f>
        <v>15525</v>
      </c>
      <c r="L210" s="417">
        <f>N210*$L$9</f>
        <v>9315</v>
      </c>
      <c r="M210" s="389"/>
      <c r="N210" s="382">
        <v>6210</v>
      </c>
      <c r="P210" s="362"/>
      <c r="R210" s="363"/>
      <c r="T210" s="364"/>
      <c r="V210" s="365"/>
      <c r="X210" s="365"/>
      <c r="Z210" s="365"/>
      <c r="AB210" s="363"/>
      <c r="AD210" s="363"/>
      <c r="AF210" s="363"/>
      <c r="AH210" s="363"/>
      <c r="AJ210" s="366"/>
    </row>
    <row r="211" spans="1:49" ht="21" customHeight="1" thickBot="1" x14ac:dyDescent="0.35">
      <c r="D211" s="422"/>
      <c r="E211" s="414"/>
      <c r="F211" s="415"/>
      <c r="G211" s="446"/>
      <c r="H211" s="416"/>
      <c r="I211" s="416"/>
      <c r="J211" s="386"/>
      <c r="K211" s="417"/>
      <c r="L211" s="417"/>
      <c r="M211" s="389"/>
      <c r="P211" s="362"/>
      <c r="R211" s="363"/>
      <c r="T211" s="364"/>
      <c r="V211" s="365"/>
      <c r="X211" s="365"/>
      <c r="Z211" s="365"/>
      <c r="AB211" s="363"/>
      <c r="AD211" s="363"/>
      <c r="AF211" s="363"/>
      <c r="AH211" s="363"/>
      <c r="AJ211" s="366"/>
    </row>
    <row r="212" spans="1:49" ht="21" customHeight="1" thickBot="1" x14ac:dyDescent="0.35">
      <c r="D212" s="413" t="s">
        <v>534</v>
      </c>
      <c r="G212" s="386"/>
      <c r="H212" s="447"/>
      <c r="I212" s="447"/>
      <c r="J212" s="386"/>
      <c r="K212" s="448"/>
      <c r="L212" s="448"/>
      <c r="M212" s="389"/>
    </row>
    <row r="213" spans="1:49" ht="21" customHeight="1" x14ac:dyDescent="0.3">
      <c r="A213" s="371" t="s">
        <v>239</v>
      </c>
      <c r="B213" s="372">
        <v>45279</v>
      </c>
      <c r="C213" s="371">
        <v>812</v>
      </c>
      <c r="D213" s="418" t="s">
        <v>145</v>
      </c>
      <c r="E213" s="419">
        <f t="shared" ref="E213:F220" si="47">H213</f>
        <v>8900</v>
      </c>
      <c r="F213" s="420">
        <f t="shared" si="47"/>
        <v>5350</v>
      </c>
      <c r="G213" s="386"/>
      <c r="H213" s="416">
        <f t="shared" ref="H213:I220" si="48">MROUND(K213+24,50)</f>
        <v>8900</v>
      </c>
      <c r="I213" s="416">
        <f t="shared" si="48"/>
        <v>5350</v>
      </c>
      <c r="J213" s="386"/>
      <c r="K213" s="417">
        <f t="shared" ref="K213:K220" si="49">N213*$K$9</f>
        <v>8878.65</v>
      </c>
      <c r="L213" s="417">
        <f t="shared" ref="L213:L220" si="50">N213*$L$9</f>
        <v>5327.1900000000005</v>
      </c>
      <c r="M213" s="389"/>
      <c r="N213" s="382">
        <v>3551.46</v>
      </c>
      <c r="P213" s="362"/>
      <c r="R213" s="363"/>
      <c r="T213" s="364"/>
      <c r="V213" s="365"/>
      <c r="X213" s="365"/>
      <c r="Z213" s="365"/>
      <c r="AB213" s="363"/>
      <c r="AD213" s="363"/>
      <c r="AF213" s="363"/>
      <c r="AH213" s="363"/>
      <c r="AJ213" s="366"/>
    </row>
    <row r="214" spans="1:49" ht="21" customHeight="1" x14ac:dyDescent="0.3">
      <c r="A214" s="371" t="s">
        <v>240</v>
      </c>
      <c r="B214" s="372">
        <v>45278</v>
      </c>
      <c r="C214" s="371">
        <v>777</v>
      </c>
      <c r="D214" s="421" t="s">
        <v>148</v>
      </c>
      <c r="E214" s="419">
        <f t="shared" si="47"/>
        <v>3150</v>
      </c>
      <c r="F214" s="420">
        <f t="shared" si="47"/>
        <v>1900</v>
      </c>
      <c r="G214" s="386"/>
      <c r="H214" s="416">
        <f t="shared" si="48"/>
        <v>3150</v>
      </c>
      <c r="I214" s="416">
        <f t="shared" si="48"/>
        <v>1900</v>
      </c>
      <c r="J214" s="386"/>
      <c r="K214" s="417">
        <f t="shared" si="49"/>
        <v>3120</v>
      </c>
      <c r="L214" s="417">
        <f t="shared" si="50"/>
        <v>1872</v>
      </c>
      <c r="M214" s="389"/>
      <c r="N214" s="382">
        <v>1248</v>
      </c>
      <c r="P214" s="363"/>
      <c r="R214" s="363"/>
      <c r="T214" s="364"/>
      <c r="V214" s="365"/>
      <c r="X214" s="365"/>
      <c r="Z214" s="365"/>
      <c r="AB214" s="363"/>
      <c r="AD214" s="363"/>
      <c r="AF214" s="363"/>
      <c r="AH214" s="363"/>
      <c r="AJ214" s="366"/>
      <c r="AN214" s="371">
        <f>T214*1.3</f>
        <v>0</v>
      </c>
    </row>
    <row r="215" spans="1:49" ht="21" customHeight="1" x14ac:dyDescent="0.3">
      <c r="A215" s="371" t="s">
        <v>339</v>
      </c>
      <c r="B215" s="372">
        <v>45209</v>
      </c>
      <c r="C215" s="371">
        <v>4740</v>
      </c>
      <c r="D215" s="421" t="s">
        <v>203</v>
      </c>
      <c r="E215" s="419">
        <f t="shared" si="47"/>
        <v>3850</v>
      </c>
      <c r="F215" s="420">
        <f t="shared" si="47"/>
        <v>2300</v>
      </c>
      <c r="G215" s="386"/>
      <c r="H215" s="416">
        <f t="shared" si="48"/>
        <v>3850</v>
      </c>
      <c r="I215" s="416">
        <f t="shared" si="48"/>
        <v>2300</v>
      </c>
      <c r="J215" s="386"/>
      <c r="K215" s="417">
        <f t="shared" si="49"/>
        <v>3825.2249999999999</v>
      </c>
      <c r="L215" s="417">
        <f t="shared" si="50"/>
        <v>2295.1349999999998</v>
      </c>
      <c r="M215" s="389"/>
      <c r="N215" s="382">
        <v>1530.09</v>
      </c>
      <c r="P215" s="362"/>
      <c r="R215" s="363"/>
      <c r="T215" s="364"/>
      <c r="V215" s="365"/>
      <c r="X215" s="365"/>
      <c r="Z215" s="365"/>
      <c r="AB215" s="363"/>
      <c r="AD215" s="363"/>
      <c r="AF215" s="363"/>
      <c r="AH215" s="363"/>
      <c r="AJ215" s="366"/>
    </row>
    <row r="216" spans="1:49" ht="21" customHeight="1" x14ac:dyDescent="0.3">
      <c r="A216" s="371" t="s">
        <v>404</v>
      </c>
      <c r="B216" s="372">
        <v>45278</v>
      </c>
      <c r="C216" s="371">
        <v>1357</v>
      </c>
      <c r="D216" s="421" t="s">
        <v>483</v>
      </c>
      <c r="E216" s="419">
        <f t="shared" si="47"/>
        <v>2500</v>
      </c>
      <c r="F216" s="420">
        <f t="shared" si="47"/>
        <v>1500</v>
      </c>
      <c r="G216" s="386"/>
      <c r="H216" s="416">
        <f t="shared" si="48"/>
        <v>2500</v>
      </c>
      <c r="I216" s="416">
        <f t="shared" si="48"/>
        <v>1500</v>
      </c>
      <c r="J216" s="386"/>
      <c r="K216" s="417">
        <f t="shared" si="49"/>
        <v>2463.35</v>
      </c>
      <c r="L216" s="417">
        <f t="shared" si="50"/>
        <v>1478.01</v>
      </c>
      <c r="M216" s="389"/>
      <c r="N216" s="382">
        <v>985.34</v>
      </c>
      <c r="P216" s="362"/>
      <c r="R216" s="363"/>
      <c r="T216" s="364"/>
      <c r="V216" s="365"/>
      <c r="X216" s="365"/>
      <c r="Z216" s="365"/>
      <c r="AB216" s="363"/>
      <c r="AD216" s="363"/>
      <c r="AF216" s="363"/>
      <c r="AH216" s="363"/>
      <c r="AJ216" s="366"/>
    </row>
    <row r="217" spans="1:49" ht="21" customHeight="1" x14ac:dyDescent="0.3">
      <c r="A217" s="371" t="s">
        <v>404</v>
      </c>
      <c r="B217" s="372">
        <v>45278</v>
      </c>
      <c r="C217" s="371">
        <v>1357</v>
      </c>
      <c r="D217" s="421" t="s">
        <v>484</v>
      </c>
      <c r="E217" s="419">
        <f t="shared" si="47"/>
        <v>3400</v>
      </c>
      <c r="F217" s="420">
        <f t="shared" si="47"/>
        <v>2050</v>
      </c>
      <c r="G217" s="386"/>
      <c r="H217" s="416">
        <f t="shared" si="48"/>
        <v>3400</v>
      </c>
      <c r="I217" s="416">
        <f t="shared" si="48"/>
        <v>2050</v>
      </c>
      <c r="J217" s="386"/>
      <c r="K217" s="417">
        <f t="shared" si="49"/>
        <v>3351.1750000000002</v>
      </c>
      <c r="L217" s="417">
        <f t="shared" si="50"/>
        <v>2010.7049999999999</v>
      </c>
      <c r="M217" s="389"/>
      <c r="N217" s="382">
        <v>1340.47</v>
      </c>
      <c r="P217" s="362"/>
      <c r="R217" s="363"/>
      <c r="T217" s="364"/>
      <c r="V217" s="365"/>
      <c r="X217" s="365"/>
      <c r="Z217" s="365"/>
      <c r="AB217" s="363"/>
      <c r="AD217" s="363"/>
      <c r="AF217" s="363"/>
      <c r="AH217" s="363"/>
      <c r="AJ217" s="366"/>
    </row>
    <row r="218" spans="1:49" ht="21" customHeight="1" x14ac:dyDescent="0.3">
      <c r="A218" s="371" t="s">
        <v>505</v>
      </c>
      <c r="B218" s="372">
        <v>45275</v>
      </c>
      <c r="C218" s="371">
        <v>531</v>
      </c>
      <c r="D218" s="421" t="s">
        <v>156</v>
      </c>
      <c r="E218" s="419">
        <f t="shared" si="47"/>
        <v>5850</v>
      </c>
      <c r="F218" s="420">
        <f t="shared" si="47"/>
        <v>3550</v>
      </c>
      <c r="G218" s="386"/>
      <c r="H218" s="416">
        <f t="shared" si="48"/>
        <v>5850</v>
      </c>
      <c r="I218" s="416">
        <f t="shared" si="48"/>
        <v>3550</v>
      </c>
      <c r="J218" s="386"/>
      <c r="K218" s="417">
        <f t="shared" si="49"/>
        <v>5847.5250000000005</v>
      </c>
      <c r="L218" s="417">
        <f t="shared" si="50"/>
        <v>3508.5150000000003</v>
      </c>
      <c r="M218" s="389"/>
      <c r="N218" s="382">
        <v>2339.0100000000002</v>
      </c>
      <c r="P218" s="362"/>
      <c r="R218" s="363"/>
      <c r="T218" s="364"/>
      <c r="V218" s="365"/>
      <c r="X218" s="365"/>
      <c r="Z218" s="365"/>
      <c r="AB218" s="363"/>
      <c r="AD218" s="363"/>
      <c r="AF218" s="363"/>
      <c r="AH218" s="363"/>
      <c r="AJ218" s="366"/>
    </row>
    <row r="219" spans="1:49" ht="21" customHeight="1" x14ac:dyDescent="0.3">
      <c r="A219" s="371" t="s">
        <v>340</v>
      </c>
      <c r="B219" s="372">
        <v>45280</v>
      </c>
      <c r="C219" s="371" t="s">
        <v>208</v>
      </c>
      <c r="D219" s="421" t="s">
        <v>331</v>
      </c>
      <c r="E219" s="419">
        <f t="shared" si="47"/>
        <v>7250</v>
      </c>
      <c r="F219" s="420">
        <f t="shared" si="47"/>
        <v>4350</v>
      </c>
      <c r="G219" s="386"/>
      <c r="H219" s="416">
        <f t="shared" si="48"/>
        <v>7250</v>
      </c>
      <c r="I219" s="416">
        <f t="shared" si="48"/>
        <v>4350</v>
      </c>
      <c r="J219" s="386"/>
      <c r="K219" s="417">
        <f t="shared" si="49"/>
        <v>7202.5250000000005</v>
      </c>
      <c r="L219" s="417">
        <f t="shared" si="50"/>
        <v>4321.5150000000003</v>
      </c>
      <c r="M219" s="389"/>
      <c r="N219" s="382">
        <v>2881.01</v>
      </c>
      <c r="P219" s="362"/>
      <c r="R219" s="363"/>
      <c r="T219" s="364"/>
      <c r="V219" s="365"/>
      <c r="X219" s="365"/>
      <c r="Z219" s="365"/>
      <c r="AB219" s="363"/>
      <c r="AD219" s="363"/>
      <c r="AF219" s="363"/>
      <c r="AH219" s="363"/>
      <c r="AJ219" s="367"/>
    </row>
    <row r="220" spans="1:49" ht="21" customHeight="1" x14ac:dyDescent="0.3">
      <c r="A220" s="371" t="s">
        <v>202</v>
      </c>
      <c r="C220" s="371" t="s">
        <v>202</v>
      </c>
      <c r="D220" s="421" t="s">
        <v>155</v>
      </c>
      <c r="E220" s="419">
        <f t="shared" si="47"/>
        <v>4550</v>
      </c>
      <c r="F220" s="420">
        <f t="shared" si="47"/>
        <v>2750</v>
      </c>
      <c r="G220" s="386"/>
      <c r="H220" s="416">
        <f t="shared" si="48"/>
        <v>4550</v>
      </c>
      <c r="I220" s="416">
        <f t="shared" si="48"/>
        <v>2750</v>
      </c>
      <c r="J220" s="386"/>
      <c r="K220" s="417">
        <f t="shared" si="49"/>
        <v>4537.5</v>
      </c>
      <c r="L220" s="417">
        <f t="shared" si="50"/>
        <v>2722.5</v>
      </c>
      <c r="M220" s="389"/>
      <c r="N220" s="382">
        <v>1815</v>
      </c>
      <c r="P220" s="365"/>
      <c r="R220" s="365"/>
      <c r="T220" s="365"/>
      <c r="V220" s="365"/>
      <c r="X220" s="365"/>
      <c r="Z220" s="365"/>
      <c r="AB220" s="363"/>
      <c r="AD220" s="363"/>
      <c r="AF220" s="363"/>
      <c r="AH220" s="363"/>
      <c r="AJ220" s="367"/>
    </row>
    <row r="221" spans="1:49" s="376" customFormat="1" ht="21" customHeight="1" x14ac:dyDescent="0.3">
      <c r="A221" s="371"/>
      <c r="B221" s="372"/>
      <c r="C221" s="371"/>
      <c r="D221" s="371"/>
      <c r="E221" s="373"/>
      <c r="F221" s="374"/>
      <c r="G221" s="371"/>
      <c r="H221" s="447"/>
      <c r="I221" s="447"/>
      <c r="J221" s="371"/>
      <c r="K221" s="448"/>
      <c r="L221" s="448"/>
      <c r="N221" s="378"/>
      <c r="P221" s="146"/>
      <c r="R221" s="146"/>
      <c r="T221" s="146"/>
      <c r="V221" s="146"/>
      <c r="X221" s="146"/>
      <c r="Z221" s="146"/>
      <c r="AB221" s="146"/>
      <c r="AD221" s="146"/>
      <c r="AF221" s="146"/>
      <c r="AH221" s="146"/>
      <c r="AJ221" s="63"/>
      <c r="AL221" s="371"/>
      <c r="AM221" s="371"/>
      <c r="AN221" s="371"/>
      <c r="AO221" s="371"/>
      <c r="AP221" s="371"/>
      <c r="AQ221" s="371"/>
      <c r="AR221" s="371"/>
      <c r="AS221" s="371"/>
      <c r="AT221" s="371"/>
      <c r="AU221" s="371"/>
      <c r="AV221" s="371"/>
      <c r="AW221" s="371"/>
    </row>
    <row r="222" spans="1:49" s="376" customFormat="1" ht="21" customHeight="1" x14ac:dyDescent="0.3">
      <c r="A222" s="371"/>
      <c r="B222" s="372"/>
      <c r="C222" s="371"/>
      <c r="D222" s="371"/>
      <c r="E222" s="373"/>
      <c r="F222" s="374"/>
      <c r="G222" s="371"/>
      <c r="H222" s="447"/>
      <c r="I222" s="447"/>
      <c r="J222" s="371"/>
      <c r="K222" s="448"/>
      <c r="L222" s="448"/>
      <c r="N222" s="378"/>
      <c r="P222" s="146"/>
      <c r="R222" s="146"/>
      <c r="T222" s="146"/>
      <c r="V222" s="146"/>
      <c r="X222" s="146"/>
      <c r="Z222" s="146"/>
      <c r="AB222" s="146"/>
      <c r="AD222" s="146"/>
      <c r="AF222" s="146"/>
      <c r="AH222" s="146"/>
      <c r="AJ222" s="63"/>
      <c r="AL222" s="371"/>
      <c r="AM222" s="371"/>
      <c r="AN222" s="371"/>
      <c r="AO222" s="371"/>
      <c r="AP222" s="371"/>
      <c r="AQ222" s="371"/>
      <c r="AR222" s="371"/>
      <c r="AS222" s="371"/>
      <c r="AT222" s="371"/>
      <c r="AU222" s="371"/>
      <c r="AV222" s="371"/>
      <c r="AW222" s="371"/>
    </row>
    <row r="223" spans="1:49" s="376" customFormat="1" ht="21" customHeight="1" x14ac:dyDescent="0.3">
      <c r="A223" s="371"/>
      <c r="B223" s="372"/>
      <c r="C223" s="371"/>
      <c r="D223" s="371"/>
      <c r="E223" s="373"/>
      <c r="F223" s="374"/>
      <c r="G223" s="371"/>
      <c r="H223" s="447"/>
      <c r="I223" s="447"/>
      <c r="J223" s="371"/>
      <c r="K223" s="448"/>
      <c r="L223" s="448"/>
      <c r="N223" s="378"/>
      <c r="P223" s="146"/>
      <c r="R223" s="146"/>
      <c r="T223" s="146"/>
      <c r="V223" s="146"/>
      <c r="X223" s="146"/>
      <c r="Z223" s="146"/>
      <c r="AB223" s="146"/>
      <c r="AD223" s="146"/>
      <c r="AF223" s="146"/>
      <c r="AH223" s="146"/>
      <c r="AJ223" s="63"/>
      <c r="AL223" s="371"/>
      <c r="AM223" s="371"/>
      <c r="AN223" s="371"/>
      <c r="AO223" s="371"/>
      <c r="AP223" s="371"/>
      <c r="AQ223" s="371"/>
      <c r="AR223" s="371"/>
      <c r="AS223" s="371"/>
      <c r="AT223" s="371"/>
      <c r="AU223" s="371"/>
      <c r="AV223" s="371"/>
      <c r="AW223" s="371"/>
    </row>
    <row r="224" spans="1:49" ht="21" customHeight="1" x14ac:dyDescent="0.3">
      <c r="N224" s="378"/>
    </row>
    <row r="225" spans="14:14" ht="21" customHeight="1" x14ac:dyDescent="0.3">
      <c r="N225" s="378"/>
    </row>
    <row r="226" spans="14:14" ht="21" customHeight="1" x14ac:dyDescent="0.3">
      <c r="N226" s="378"/>
    </row>
    <row r="227" spans="14:14" ht="21" customHeight="1" x14ac:dyDescent="0.3">
      <c r="N227" s="378"/>
    </row>
    <row r="228" spans="14:14" ht="21" customHeight="1" x14ac:dyDescent="0.3">
      <c r="N228" s="378"/>
    </row>
    <row r="229" spans="14:14" ht="21" customHeight="1" x14ac:dyDescent="0.3">
      <c r="N229" s="378"/>
    </row>
    <row r="230" spans="14:14" ht="21" customHeight="1" x14ac:dyDescent="0.3">
      <c r="N230" s="378"/>
    </row>
    <row r="231" spans="14:14" ht="21" customHeight="1" x14ac:dyDescent="0.3">
      <c r="N231" s="378"/>
    </row>
    <row r="232" spans="14:14" ht="21" customHeight="1" x14ac:dyDescent="0.3">
      <c r="N232" s="378"/>
    </row>
    <row r="233" spans="14:14" ht="21" customHeight="1" x14ac:dyDescent="0.3">
      <c r="N233" s="378"/>
    </row>
    <row r="234" spans="14:14" ht="21" customHeight="1" x14ac:dyDescent="0.3">
      <c r="N234" s="378"/>
    </row>
    <row r="235" spans="14:14" ht="21" customHeight="1" x14ac:dyDescent="0.3">
      <c r="N235" s="378"/>
    </row>
    <row r="236" spans="14:14" ht="21" customHeight="1" x14ac:dyDescent="0.3">
      <c r="N236" s="378"/>
    </row>
    <row r="237" spans="14:14" ht="21" customHeight="1" x14ac:dyDescent="0.3">
      <c r="N237" s="378"/>
    </row>
    <row r="238" spans="14:14" ht="21" customHeight="1" x14ac:dyDescent="0.3">
      <c r="N238" s="378"/>
    </row>
    <row r="239" spans="14:14" ht="21" customHeight="1" x14ac:dyDescent="0.3">
      <c r="N239" s="378"/>
    </row>
    <row r="240" spans="14:14" ht="21" customHeight="1" x14ac:dyDescent="0.3">
      <c r="N240" s="378"/>
    </row>
    <row r="241" spans="14:14" ht="21" customHeight="1" x14ac:dyDescent="0.3">
      <c r="N241" s="378"/>
    </row>
    <row r="242" spans="14:14" ht="21" customHeight="1" x14ac:dyDescent="0.3">
      <c r="N242" s="378"/>
    </row>
    <row r="243" spans="14:14" ht="21" customHeight="1" x14ac:dyDescent="0.3">
      <c r="N243" s="378"/>
    </row>
    <row r="244" spans="14:14" ht="21" customHeight="1" x14ac:dyDescent="0.3">
      <c r="N244" s="378"/>
    </row>
    <row r="245" spans="14:14" ht="21" customHeight="1" x14ac:dyDescent="0.3">
      <c r="N245" s="378"/>
    </row>
    <row r="246" spans="14:14" ht="21" customHeight="1" x14ac:dyDescent="0.3">
      <c r="N246" s="378"/>
    </row>
    <row r="247" spans="14:14" ht="21" customHeight="1" x14ac:dyDescent="0.3">
      <c r="N247" s="378"/>
    </row>
    <row r="248" spans="14:14" ht="21" customHeight="1" x14ac:dyDescent="0.3">
      <c r="N248" s="378"/>
    </row>
    <row r="249" spans="14:14" ht="21" customHeight="1" x14ac:dyDescent="0.3">
      <c r="N249" s="378"/>
    </row>
    <row r="250" spans="14:14" ht="21" customHeight="1" x14ac:dyDescent="0.3">
      <c r="N250" s="378"/>
    </row>
    <row r="251" spans="14:14" ht="21" customHeight="1" x14ac:dyDescent="0.3">
      <c r="N251" s="378"/>
    </row>
    <row r="252" spans="14:14" ht="21" customHeight="1" x14ac:dyDescent="0.3">
      <c r="N252" s="378"/>
    </row>
    <row r="253" spans="14:14" ht="21" customHeight="1" x14ac:dyDescent="0.3">
      <c r="N253" s="378"/>
    </row>
    <row r="254" spans="14:14" ht="21" customHeight="1" x14ac:dyDescent="0.3">
      <c r="N254" s="378"/>
    </row>
    <row r="255" spans="14:14" ht="21" customHeight="1" x14ac:dyDescent="0.3">
      <c r="N255" s="378"/>
    </row>
    <row r="256" spans="14:14" ht="21" customHeight="1" x14ac:dyDescent="0.3">
      <c r="N256" s="378"/>
    </row>
    <row r="257" spans="14:14" ht="21" customHeight="1" x14ac:dyDescent="0.3">
      <c r="N257" s="378"/>
    </row>
    <row r="258" spans="14:14" ht="21" customHeight="1" x14ac:dyDescent="0.3">
      <c r="N258" s="378"/>
    </row>
    <row r="259" spans="14:14" ht="21" customHeight="1" x14ac:dyDescent="0.3">
      <c r="N259" s="378"/>
    </row>
    <row r="260" spans="14:14" ht="21" customHeight="1" x14ac:dyDescent="0.3">
      <c r="N260" s="378"/>
    </row>
    <row r="261" spans="14:14" ht="21" customHeight="1" x14ac:dyDescent="0.3">
      <c r="N261" s="378"/>
    </row>
    <row r="262" spans="14:14" ht="21" customHeight="1" x14ac:dyDescent="0.3">
      <c r="N262" s="378"/>
    </row>
    <row r="263" spans="14:14" ht="21" customHeight="1" x14ac:dyDescent="0.3">
      <c r="N263" s="378"/>
    </row>
    <row r="264" spans="14:14" ht="21" customHeight="1" x14ac:dyDescent="0.3">
      <c r="N264" s="378"/>
    </row>
    <row r="265" spans="14:14" ht="21" customHeight="1" x14ac:dyDescent="0.3">
      <c r="N265" s="378"/>
    </row>
    <row r="266" spans="14:14" ht="21" customHeight="1" x14ac:dyDescent="0.3">
      <c r="N266" s="378"/>
    </row>
    <row r="267" spans="14:14" ht="21" customHeight="1" x14ac:dyDescent="0.3">
      <c r="N267" s="378"/>
    </row>
    <row r="268" spans="14:14" ht="21" customHeight="1" x14ac:dyDescent="0.3">
      <c r="N268" s="378"/>
    </row>
    <row r="269" spans="14:14" ht="21" customHeight="1" x14ac:dyDescent="0.3">
      <c r="N269" s="378"/>
    </row>
    <row r="270" spans="14:14" ht="21" customHeight="1" x14ac:dyDescent="0.3">
      <c r="N270" s="378"/>
    </row>
    <row r="271" spans="14:14" ht="21" customHeight="1" x14ac:dyDescent="0.3">
      <c r="N271" s="378"/>
    </row>
    <row r="272" spans="14:14" ht="21" customHeight="1" x14ac:dyDescent="0.3">
      <c r="N272" s="378"/>
    </row>
    <row r="273" spans="14:14" ht="21" customHeight="1" x14ac:dyDescent="0.3">
      <c r="N273" s="378"/>
    </row>
    <row r="274" spans="14:14" ht="21" customHeight="1" x14ac:dyDescent="0.3">
      <c r="N274" s="378"/>
    </row>
    <row r="275" spans="14:14" ht="21" customHeight="1" x14ac:dyDescent="0.3">
      <c r="N275" s="378"/>
    </row>
    <row r="276" spans="14:14" ht="21" customHeight="1" x14ac:dyDescent="0.3">
      <c r="N276" s="378"/>
    </row>
    <row r="277" spans="14:14" ht="21" customHeight="1" x14ac:dyDescent="0.3">
      <c r="N277" s="378"/>
    </row>
    <row r="278" spans="14:14" ht="21" customHeight="1" x14ac:dyDescent="0.3">
      <c r="N278" s="378"/>
    </row>
    <row r="279" spans="14:14" ht="21" customHeight="1" x14ac:dyDescent="0.3">
      <c r="N279" s="378"/>
    </row>
    <row r="280" spans="14:14" ht="21" customHeight="1" x14ac:dyDescent="0.3">
      <c r="N280" s="378"/>
    </row>
    <row r="281" spans="14:14" ht="21" customHeight="1" x14ac:dyDescent="0.3">
      <c r="N281" s="378"/>
    </row>
    <row r="282" spans="14:14" ht="21" customHeight="1" x14ac:dyDescent="0.3">
      <c r="N282" s="378"/>
    </row>
    <row r="283" spans="14:14" ht="21" customHeight="1" x14ac:dyDescent="0.3">
      <c r="N283" s="378"/>
    </row>
    <row r="284" spans="14:14" ht="21" customHeight="1" x14ac:dyDescent="0.3">
      <c r="N284" s="378"/>
    </row>
    <row r="285" spans="14:14" ht="21" customHeight="1" x14ac:dyDescent="0.3">
      <c r="N285" s="378"/>
    </row>
    <row r="286" spans="14:14" ht="21" customHeight="1" x14ac:dyDescent="0.3">
      <c r="N286" s="378"/>
    </row>
    <row r="287" spans="14:14" ht="21" customHeight="1" x14ac:dyDescent="0.3">
      <c r="N287" s="378"/>
    </row>
    <row r="288" spans="14:14" ht="21" customHeight="1" x14ac:dyDescent="0.3">
      <c r="N288" s="378"/>
    </row>
    <row r="289" spans="14:14" ht="21" customHeight="1" x14ac:dyDescent="0.3">
      <c r="N289" s="378"/>
    </row>
    <row r="290" spans="14:14" ht="21" customHeight="1" x14ac:dyDescent="0.3">
      <c r="N290" s="378"/>
    </row>
    <row r="291" spans="14:14" ht="21" customHeight="1" x14ac:dyDescent="0.3">
      <c r="N291" s="378"/>
    </row>
    <row r="292" spans="14:14" ht="21" customHeight="1" x14ac:dyDescent="0.3">
      <c r="N292" s="378"/>
    </row>
    <row r="293" spans="14:14" ht="21" customHeight="1" x14ac:dyDescent="0.3">
      <c r="N293" s="378"/>
    </row>
    <row r="294" spans="14:14" ht="21" customHeight="1" x14ac:dyDescent="0.3">
      <c r="N294" s="378"/>
    </row>
    <row r="295" spans="14:14" ht="21" customHeight="1" x14ac:dyDescent="0.3">
      <c r="N295" s="378"/>
    </row>
    <row r="296" spans="14:14" ht="21" customHeight="1" x14ac:dyDescent="0.3">
      <c r="N296" s="378"/>
    </row>
    <row r="297" spans="14:14" ht="21" customHeight="1" x14ac:dyDescent="0.3">
      <c r="N297" s="378"/>
    </row>
    <row r="298" spans="14:14" ht="21" customHeight="1" x14ac:dyDescent="0.3">
      <c r="N298" s="378"/>
    </row>
    <row r="299" spans="14:14" ht="21" customHeight="1" x14ac:dyDescent="0.3">
      <c r="N299" s="378"/>
    </row>
    <row r="300" spans="14:14" ht="21" customHeight="1" x14ac:dyDescent="0.3">
      <c r="N300" s="378"/>
    </row>
    <row r="301" spans="14:14" ht="21" customHeight="1" x14ac:dyDescent="0.3">
      <c r="N301" s="378"/>
    </row>
    <row r="302" spans="14:14" ht="21" customHeight="1" x14ac:dyDescent="0.3">
      <c r="N302" s="378"/>
    </row>
    <row r="303" spans="14:14" ht="21" customHeight="1" x14ac:dyDescent="0.3">
      <c r="N303" s="378"/>
    </row>
    <row r="304" spans="14:14" ht="21" customHeight="1" x14ac:dyDescent="0.3">
      <c r="N304" s="378"/>
    </row>
    <row r="305" spans="14:14" ht="21" customHeight="1" x14ac:dyDescent="0.3">
      <c r="N305" s="378"/>
    </row>
    <row r="306" spans="14:14" ht="21" customHeight="1" x14ac:dyDescent="0.3">
      <c r="N306" s="378"/>
    </row>
    <row r="307" spans="14:14" ht="21" customHeight="1" x14ac:dyDescent="0.3">
      <c r="N307" s="378"/>
    </row>
    <row r="308" spans="14:14" ht="21" customHeight="1" x14ac:dyDescent="0.3">
      <c r="N308" s="378"/>
    </row>
    <row r="309" spans="14:14" ht="21" customHeight="1" x14ac:dyDescent="0.3">
      <c r="N309" s="378"/>
    </row>
    <row r="310" spans="14:14" ht="21" customHeight="1" x14ac:dyDescent="0.3">
      <c r="N310" s="378"/>
    </row>
    <row r="311" spans="14:14" ht="21" customHeight="1" x14ac:dyDescent="0.3">
      <c r="N311" s="378"/>
    </row>
    <row r="312" spans="14:14" ht="21" customHeight="1" x14ac:dyDescent="0.3">
      <c r="N312" s="378"/>
    </row>
    <row r="313" spans="14:14" ht="21" customHeight="1" x14ac:dyDescent="0.3">
      <c r="N313" s="378"/>
    </row>
    <row r="314" spans="14:14" ht="21" customHeight="1" x14ac:dyDescent="0.3">
      <c r="N314" s="378"/>
    </row>
    <row r="315" spans="14:14" ht="21" customHeight="1" x14ac:dyDescent="0.3">
      <c r="N315" s="378"/>
    </row>
    <row r="316" spans="14:14" ht="21" customHeight="1" x14ac:dyDescent="0.3">
      <c r="N316" s="378"/>
    </row>
    <row r="317" spans="14:14" ht="21" customHeight="1" x14ac:dyDescent="0.3">
      <c r="N317" s="378"/>
    </row>
    <row r="318" spans="14:14" ht="21" customHeight="1" x14ac:dyDescent="0.3">
      <c r="N318" s="378"/>
    </row>
    <row r="319" spans="14:14" ht="21" customHeight="1" x14ac:dyDescent="0.3">
      <c r="N319" s="378"/>
    </row>
    <row r="320" spans="14:14" ht="21" customHeight="1" x14ac:dyDescent="0.3">
      <c r="N320" s="378"/>
    </row>
    <row r="321" spans="14:14" ht="21" customHeight="1" x14ac:dyDescent="0.3">
      <c r="N321" s="378"/>
    </row>
    <row r="322" spans="14:14" ht="21" customHeight="1" x14ac:dyDescent="0.3">
      <c r="N322" s="378"/>
    </row>
    <row r="323" spans="14:14" ht="21" customHeight="1" x14ac:dyDescent="0.3">
      <c r="N323" s="378"/>
    </row>
    <row r="324" spans="14:14" ht="21" customHeight="1" x14ac:dyDescent="0.3">
      <c r="N324" s="378"/>
    </row>
    <row r="325" spans="14:14" ht="21" customHeight="1" x14ac:dyDescent="0.3">
      <c r="N325" s="378"/>
    </row>
    <row r="326" spans="14:14" ht="21" customHeight="1" x14ac:dyDescent="0.3">
      <c r="N326" s="378"/>
    </row>
    <row r="327" spans="14:14" ht="21" customHeight="1" x14ac:dyDescent="0.3">
      <c r="N327" s="378"/>
    </row>
    <row r="328" spans="14:14" ht="21" customHeight="1" x14ac:dyDescent="0.3">
      <c r="N328" s="378"/>
    </row>
    <row r="329" spans="14:14" ht="21" customHeight="1" x14ac:dyDescent="0.3">
      <c r="N329" s="378"/>
    </row>
    <row r="330" spans="14:14" ht="21" customHeight="1" x14ac:dyDescent="0.3">
      <c r="N330" s="378"/>
    </row>
    <row r="331" spans="14:14" ht="21" customHeight="1" x14ac:dyDescent="0.3">
      <c r="N331" s="378"/>
    </row>
    <row r="332" spans="14:14" ht="21" customHeight="1" x14ac:dyDescent="0.3">
      <c r="N332" s="378"/>
    </row>
    <row r="333" spans="14:14" ht="21" customHeight="1" x14ac:dyDescent="0.3">
      <c r="N333" s="378"/>
    </row>
    <row r="334" spans="14:14" ht="21" customHeight="1" x14ac:dyDescent="0.3">
      <c r="N334" s="378"/>
    </row>
    <row r="335" spans="14:14" ht="21" customHeight="1" x14ac:dyDescent="0.3">
      <c r="N335" s="378"/>
    </row>
    <row r="336" spans="14:14" ht="21" customHeight="1" x14ac:dyDescent="0.3">
      <c r="N336" s="378"/>
    </row>
    <row r="337" spans="14:14" ht="21" customHeight="1" x14ac:dyDescent="0.3">
      <c r="N337" s="378"/>
    </row>
    <row r="338" spans="14:14" ht="21" customHeight="1" x14ac:dyDescent="0.3">
      <c r="N338" s="378"/>
    </row>
    <row r="339" spans="14:14" ht="21" customHeight="1" x14ac:dyDescent="0.3">
      <c r="N339" s="378"/>
    </row>
    <row r="340" spans="14:14" ht="21" customHeight="1" x14ac:dyDescent="0.3">
      <c r="N340" s="378"/>
    </row>
    <row r="341" spans="14:14" ht="21" customHeight="1" x14ac:dyDescent="0.3">
      <c r="N341" s="378"/>
    </row>
    <row r="342" spans="14:14" ht="21" customHeight="1" x14ac:dyDescent="0.3">
      <c r="N342" s="378"/>
    </row>
    <row r="343" spans="14:14" ht="21" customHeight="1" x14ac:dyDescent="0.3">
      <c r="N343" s="378"/>
    </row>
    <row r="344" spans="14:14" ht="21" customHeight="1" x14ac:dyDescent="0.3">
      <c r="N344" s="378"/>
    </row>
    <row r="345" spans="14:14" ht="21" customHeight="1" x14ac:dyDescent="0.3">
      <c r="N345" s="378"/>
    </row>
    <row r="346" spans="14:14" ht="21" customHeight="1" x14ac:dyDescent="0.3">
      <c r="N346" s="378"/>
    </row>
    <row r="347" spans="14:14" ht="21" customHeight="1" x14ac:dyDescent="0.3">
      <c r="N347" s="378"/>
    </row>
    <row r="348" spans="14:14" ht="21" customHeight="1" x14ac:dyDescent="0.3">
      <c r="N348" s="378"/>
    </row>
    <row r="349" spans="14:14" ht="21" customHeight="1" x14ac:dyDescent="0.3">
      <c r="N349" s="378"/>
    </row>
    <row r="350" spans="14:14" ht="21" customHeight="1" x14ac:dyDescent="0.3">
      <c r="N350" s="378"/>
    </row>
    <row r="351" spans="14:14" ht="21" customHeight="1" x14ac:dyDescent="0.3">
      <c r="N351" s="378"/>
    </row>
    <row r="352" spans="14:14" ht="21" customHeight="1" x14ac:dyDescent="0.3">
      <c r="N352" s="378"/>
    </row>
    <row r="353" spans="14:14" ht="21" customHeight="1" x14ac:dyDescent="0.3">
      <c r="N353" s="378"/>
    </row>
    <row r="354" spans="14:14" ht="21" customHeight="1" x14ac:dyDescent="0.3">
      <c r="N354" s="378"/>
    </row>
    <row r="355" spans="14:14" ht="21" customHeight="1" x14ac:dyDescent="0.3">
      <c r="N355" s="378"/>
    </row>
    <row r="356" spans="14:14" ht="21" customHeight="1" x14ac:dyDescent="0.3">
      <c r="N356" s="378"/>
    </row>
    <row r="357" spans="14:14" ht="21" customHeight="1" x14ac:dyDescent="0.3">
      <c r="N357" s="378"/>
    </row>
    <row r="358" spans="14:14" ht="21" customHeight="1" x14ac:dyDescent="0.3">
      <c r="N358" s="378"/>
    </row>
    <row r="359" spans="14:14" ht="21" customHeight="1" x14ac:dyDescent="0.3">
      <c r="N359" s="378"/>
    </row>
    <row r="360" spans="14:14" ht="21" customHeight="1" x14ac:dyDescent="0.3">
      <c r="N360" s="378"/>
    </row>
    <row r="361" spans="14:14" ht="21" customHeight="1" x14ac:dyDescent="0.3">
      <c r="N361" s="378"/>
    </row>
    <row r="362" spans="14:14" ht="21" customHeight="1" x14ac:dyDescent="0.3">
      <c r="N362" s="378"/>
    </row>
    <row r="363" spans="14:14" ht="21" customHeight="1" x14ac:dyDescent="0.3">
      <c r="N363" s="378"/>
    </row>
    <row r="364" spans="14:14" ht="21" customHeight="1" x14ac:dyDescent="0.3">
      <c r="N364" s="378"/>
    </row>
    <row r="365" spans="14:14" ht="21" customHeight="1" x14ac:dyDescent="0.3">
      <c r="N365" s="378"/>
    </row>
    <row r="366" spans="14:14" ht="21" customHeight="1" x14ac:dyDescent="0.3">
      <c r="N366" s="378"/>
    </row>
  </sheetData>
  <printOptions horizontalCentered="1"/>
  <pageMargins left="0.51181102362204722" right="0.51181102362204722" top="0.55118110236220474" bottom="0.55118110236220474" header="0.31496062992125984" footer="0.31496062992125984"/>
  <pageSetup paperSize="9" orientation="portrait" verticalDpi="4294967293" r:id="rId1"/>
  <headerFooter>
    <oddHeader>&amp;LQUÍMICOS&amp;R"El Origen"</oddHeader>
    <oddFooter>&amp;L&amp;P&amp;R&amp;D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theme="5" tint="0.39997558519241921"/>
  </sheetPr>
  <dimension ref="A1:AW366"/>
  <sheetViews>
    <sheetView topLeftCell="A26" zoomScaleNormal="100" workbookViewId="0">
      <selection activeCell="F222" sqref="F222"/>
    </sheetView>
  </sheetViews>
  <sheetFormatPr baseColWidth="10" defaultColWidth="11.5703125" defaultRowHeight="21" customHeight="1" x14ac:dyDescent="0.3"/>
  <cols>
    <col min="1" max="1" width="5.85546875" style="371" customWidth="1"/>
    <col min="2" max="2" width="10.140625" style="372" customWidth="1"/>
    <col min="3" max="3" width="7.5703125" style="371" customWidth="1"/>
    <col min="4" max="4" width="50.7109375" style="371" customWidth="1"/>
    <col min="5" max="5" width="15.7109375" style="373" customWidth="1"/>
    <col min="6" max="6" width="15.7109375" style="374" customWidth="1"/>
    <col min="7" max="7" width="1.7109375" style="371" customWidth="1"/>
    <col min="8" max="9" width="14.7109375" style="375" hidden="1" customWidth="1"/>
    <col min="10" max="10" width="1.7109375" style="376" hidden="1" customWidth="1"/>
    <col min="11" max="12" width="14.7109375" style="377" hidden="1" customWidth="1"/>
    <col min="13" max="13" width="1.7109375" style="376" hidden="1" customWidth="1"/>
    <col min="14" max="14" width="14.7109375" style="382" customWidth="1"/>
    <col min="15" max="15" width="1.7109375" style="376" customWidth="1"/>
    <col min="16" max="16" width="14.7109375" style="382" customWidth="1"/>
    <col min="17" max="17" width="1.7109375" style="376" customWidth="1"/>
    <col min="18" max="18" width="16.5703125" style="146" customWidth="1"/>
    <col min="19" max="19" width="1.7109375" style="376" customWidth="1"/>
    <col min="20" max="20" width="16.5703125" style="146" customWidth="1"/>
    <col min="21" max="21" width="1.7109375" style="376" customWidth="1"/>
    <col min="22" max="22" width="16.5703125" style="146" customWidth="1"/>
    <col min="23" max="23" width="1.7109375" style="376" customWidth="1"/>
    <col min="24" max="24" width="16.5703125" style="146" customWidth="1"/>
    <col min="25" max="25" width="1.7109375" style="376" customWidth="1"/>
    <col min="26" max="26" width="16.5703125" style="146" customWidth="1"/>
    <col min="27" max="27" width="1.7109375" style="376" customWidth="1"/>
    <col min="28" max="28" width="16.5703125" style="146" customWidth="1"/>
    <col min="29" max="29" width="1.7109375" style="376" customWidth="1"/>
    <col min="30" max="30" width="15.7109375" style="146" customWidth="1"/>
    <col min="31" max="31" width="1.7109375" style="376" customWidth="1"/>
    <col min="32" max="32" width="15.7109375" style="146" customWidth="1"/>
    <col min="33" max="33" width="1.7109375" style="376" customWidth="1"/>
    <col min="34" max="34" width="14.85546875" style="146" customWidth="1"/>
    <col min="35" max="35" width="1.7109375" style="376" customWidth="1"/>
    <col min="36" max="36" width="13.85546875" style="63" customWidth="1"/>
    <col min="37" max="37" width="1.7109375" style="376" customWidth="1"/>
    <col min="38" max="42" width="11.5703125" style="371"/>
    <col min="43" max="43" width="11.5703125" style="371" customWidth="1"/>
    <col min="44" max="16384" width="11.5703125" style="371"/>
  </cols>
  <sheetData>
    <row r="1" spans="1:37" ht="21" customHeight="1" x14ac:dyDescent="0.3">
      <c r="N1" s="378"/>
      <c r="P1" s="378"/>
    </row>
    <row r="2" spans="1:37" ht="21" customHeight="1" x14ac:dyDescent="0.3">
      <c r="N2" s="378"/>
      <c r="P2" s="378"/>
    </row>
    <row r="3" spans="1:37" ht="21" customHeight="1" x14ac:dyDescent="0.3">
      <c r="N3" s="378"/>
      <c r="P3" s="378"/>
    </row>
    <row r="4" spans="1:37" ht="21" customHeight="1" thickBot="1" x14ac:dyDescent="0.35">
      <c r="N4" s="378"/>
      <c r="P4" s="378"/>
    </row>
    <row r="5" spans="1:37" ht="21" customHeight="1" thickBot="1" x14ac:dyDescent="0.35">
      <c r="H5" s="379" t="s">
        <v>535</v>
      </c>
      <c r="I5" s="379"/>
      <c r="J5" s="380"/>
      <c r="K5" s="381">
        <v>2.5</v>
      </c>
      <c r="L5" s="381">
        <v>1.5</v>
      </c>
      <c r="N5" s="452"/>
    </row>
    <row r="6" spans="1:37" ht="21" customHeight="1" x14ac:dyDescent="0.3">
      <c r="N6" s="452"/>
    </row>
    <row r="7" spans="1:37" ht="21" customHeight="1" x14ac:dyDescent="0.3">
      <c r="D7" s="383" t="s">
        <v>209</v>
      </c>
      <c r="E7" s="384"/>
      <c r="F7" s="385"/>
      <c r="G7" s="386"/>
      <c r="H7" s="387" t="s">
        <v>507</v>
      </c>
      <c r="I7" s="388"/>
      <c r="J7" s="389"/>
      <c r="K7" s="390"/>
      <c r="L7" s="390"/>
      <c r="M7" s="389"/>
      <c r="N7" s="453">
        <v>45349</v>
      </c>
      <c r="P7" s="391">
        <v>45330</v>
      </c>
      <c r="R7" s="350"/>
      <c r="T7" s="350"/>
      <c r="V7" s="350"/>
      <c r="X7" s="351"/>
      <c r="Z7" s="349"/>
      <c r="AB7" s="349"/>
      <c r="AD7" s="352"/>
      <c r="AF7" s="353"/>
      <c r="AH7" s="353"/>
      <c r="AJ7" s="103"/>
    </row>
    <row r="8" spans="1:37" ht="21" customHeight="1" thickBot="1" x14ac:dyDescent="0.35">
      <c r="A8" s="392" t="s">
        <v>19</v>
      </c>
      <c r="B8" s="393"/>
      <c r="G8" s="386"/>
      <c r="H8" s="394" t="s">
        <v>39</v>
      </c>
      <c r="I8" s="394" t="s">
        <v>173</v>
      </c>
      <c r="J8" s="395"/>
      <c r="K8" s="396" t="s">
        <v>39</v>
      </c>
      <c r="L8" s="396" t="s">
        <v>173</v>
      </c>
      <c r="M8" s="395"/>
      <c r="N8" s="454"/>
      <c r="O8" s="398"/>
      <c r="P8" s="397"/>
      <c r="Q8" s="398"/>
      <c r="R8" s="355"/>
      <c r="S8" s="398"/>
      <c r="T8" s="355"/>
      <c r="U8" s="398"/>
      <c r="V8" s="355"/>
      <c r="W8" s="398"/>
      <c r="X8" s="356"/>
      <c r="Y8" s="398"/>
      <c r="Z8" s="357"/>
      <c r="AA8" s="398"/>
      <c r="AB8" s="357"/>
      <c r="AC8" s="398"/>
      <c r="AD8" s="358"/>
      <c r="AE8" s="398"/>
      <c r="AF8" s="359"/>
      <c r="AG8" s="398"/>
      <c r="AH8" s="359"/>
      <c r="AI8" s="398"/>
      <c r="AJ8" s="360"/>
      <c r="AK8" s="383"/>
    </row>
    <row r="9" spans="1:37" ht="21" customHeight="1" thickBot="1" x14ac:dyDescent="0.35">
      <c r="D9" s="399" t="s">
        <v>355</v>
      </c>
      <c r="E9" s="400"/>
      <c r="F9" s="401"/>
      <c r="G9" s="386"/>
      <c r="H9" s="402"/>
      <c r="I9" s="403"/>
      <c r="J9" s="404"/>
      <c r="K9" s="405">
        <v>2.5</v>
      </c>
      <c r="L9" s="406">
        <v>1.5</v>
      </c>
      <c r="M9" s="404"/>
      <c r="N9" s="452"/>
      <c r="O9" s="407"/>
      <c r="Q9" s="407"/>
      <c r="R9" s="361"/>
      <c r="S9" s="407"/>
      <c r="T9" s="361"/>
      <c r="U9" s="407"/>
      <c r="V9" s="361"/>
      <c r="W9" s="407"/>
      <c r="X9" s="361"/>
      <c r="Y9" s="407"/>
      <c r="Z9" s="361"/>
      <c r="AA9" s="407"/>
      <c r="AB9" s="361"/>
      <c r="AC9" s="407"/>
      <c r="AD9" s="361"/>
      <c r="AE9" s="407"/>
      <c r="AF9" s="361"/>
      <c r="AG9" s="407"/>
      <c r="AH9" s="361"/>
      <c r="AI9" s="407"/>
      <c r="AJ9" s="78"/>
      <c r="AK9" s="78"/>
    </row>
    <row r="10" spans="1:37" ht="11.25" customHeight="1" x14ac:dyDescent="0.3">
      <c r="D10" s="408"/>
      <c r="E10" s="409"/>
      <c r="F10" s="410"/>
      <c r="H10" s="411"/>
      <c r="I10" s="411"/>
      <c r="J10" s="407"/>
      <c r="K10" s="412"/>
      <c r="L10" s="412"/>
      <c r="M10" s="407"/>
      <c r="N10" s="452"/>
      <c r="O10" s="407"/>
      <c r="Q10" s="407"/>
      <c r="S10" s="407"/>
      <c r="U10" s="407"/>
      <c r="W10" s="407"/>
      <c r="Y10" s="407"/>
      <c r="AA10" s="407"/>
      <c r="AC10" s="407"/>
      <c r="AE10" s="407"/>
      <c r="AG10" s="407"/>
      <c r="AI10" s="407"/>
      <c r="AJ10" s="78"/>
      <c r="AK10" s="78"/>
    </row>
    <row r="11" spans="1:37" ht="21" customHeight="1" thickBot="1" x14ac:dyDescent="0.35">
      <c r="N11" s="452"/>
    </row>
    <row r="12" spans="1:37" ht="21" customHeight="1" thickBot="1" x14ac:dyDescent="0.35">
      <c r="D12" s="413" t="s">
        <v>523</v>
      </c>
      <c r="E12" s="414"/>
      <c r="F12" s="415"/>
      <c r="G12" s="386"/>
      <c r="H12" s="416"/>
      <c r="I12" s="416"/>
      <c r="J12" s="386"/>
      <c r="K12" s="417"/>
      <c r="L12" s="417"/>
      <c r="M12" s="389"/>
      <c r="N12" s="452"/>
      <c r="R12" s="363"/>
      <c r="T12" s="364"/>
      <c r="V12" s="365"/>
      <c r="X12" s="365"/>
      <c r="Z12" s="365"/>
      <c r="AB12" s="363"/>
      <c r="AD12" s="363"/>
      <c r="AF12" s="363"/>
      <c r="AH12" s="363"/>
      <c r="AJ12" s="366"/>
    </row>
    <row r="13" spans="1:37" ht="21" customHeight="1" x14ac:dyDescent="0.3">
      <c r="A13" s="371" t="s">
        <v>244</v>
      </c>
      <c r="B13" s="372">
        <v>45306</v>
      </c>
      <c r="C13" s="371">
        <v>990</v>
      </c>
      <c r="D13" s="418" t="s">
        <v>524</v>
      </c>
      <c r="E13" s="419">
        <f t="shared" ref="E13:F15" si="0">H13</f>
        <v>5000</v>
      </c>
      <c r="F13" s="420">
        <f t="shared" si="0"/>
        <v>3000</v>
      </c>
      <c r="G13" s="386"/>
      <c r="H13" s="416">
        <f t="shared" ref="H13:I174" si="1">MROUND(K13+24,50)</f>
        <v>5000</v>
      </c>
      <c r="I13" s="416">
        <f t="shared" si="1"/>
        <v>3000</v>
      </c>
      <c r="J13" s="386"/>
      <c r="K13" s="417">
        <f>N13*$K$9</f>
        <v>5000</v>
      </c>
      <c r="L13" s="417">
        <f>N13*$L$9</f>
        <v>3000</v>
      </c>
      <c r="M13" s="389"/>
      <c r="N13" s="452">
        <v>2000</v>
      </c>
      <c r="P13" s="382">
        <v>2000</v>
      </c>
      <c r="R13" s="363">
        <f>N13/P13</f>
        <v>1</v>
      </c>
      <c r="T13" s="364"/>
      <c r="V13" s="365"/>
      <c r="X13" s="365"/>
      <c r="Z13" s="365"/>
      <c r="AB13" s="363"/>
      <c r="AD13" s="363"/>
      <c r="AF13" s="363"/>
      <c r="AH13" s="363"/>
      <c r="AJ13" s="366"/>
    </row>
    <row r="14" spans="1:37" ht="21" customHeight="1" x14ac:dyDescent="0.3">
      <c r="A14" s="371" t="s">
        <v>244</v>
      </c>
      <c r="B14" s="372">
        <v>45306</v>
      </c>
      <c r="C14" s="371">
        <v>988</v>
      </c>
      <c r="D14" s="421" t="s">
        <v>525</v>
      </c>
      <c r="E14" s="419">
        <f t="shared" si="0"/>
        <v>9100</v>
      </c>
      <c r="F14" s="420">
        <f t="shared" si="0"/>
        <v>5450</v>
      </c>
      <c r="G14" s="386"/>
      <c r="H14" s="416">
        <f t="shared" si="1"/>
        <v>9100</v>
      </c>
      <c r="I14" s="416">
        <f t="shared" si="1"/>
        <v>5450</v>
      </c>
      <c r="J14" s="386"/>
      <c r="K14" s="417">
        <f>N14*$K$9</f>
        <v>9075</v>
      </c>
      <c r="L14" s="417">
        <f>N14*$L$9</f>
        <v>5445</v>
      </c>
      <c r="M14" s="389"/>
      <c r="N14" s="452">
        <v>3630</v>
      </c>
      <c r="P14" s="382">
        <v>3630</v>
      </c>
      <c r="R14" s="363">
        <f t="shared" ref="R14:R77" si="2">N14/P14</f>
        <v>1</v>
      </c>
      <c r="T14" s="364"/>
      <c r="V14" s="365"/>
      <c r="X14" s="365"/>
      <c r="Z14" s="365"/>
      <c r="AB14" s="363"/>
      <c r="AD14" s="363"/>
      <c r="AF14" s="363"/>
      <c r="AH14" s="363"/>
      <c r="AJ14" s="366"/>
    </row>
    <row r="15" spans="1:37" ht="21" customHeight="1" x14ac:dyDescent="0.3">
      <c r="A15" s="371" t="s">
        <v>244</v>
      </c>
      <c r="B15" s="372">
        <v>45306</v>
      </c>
      <c r="C15" s="371">
        <v>988</v>
      </c>
      <c r="D15" s="421" t="s">
        <v>526</v>
      </c>
      <c r="E15" s="419">
        <f t="shared" si="0"/>
        <v>37500</v>
      </c>
      <c r="F15" s="420">
        <f t="shared" si="0"/>
        <v>22500</v>
      </c>
      <c r="G15" s="386"/>
      <c r="H15" s="416">
        <f t="shared" si="1"/>
        <v>37500</v>
      </c>
      <c r="I15" s="416">
        <f t="shared" si="1"/>
        <v>22500</v>
      </c>
      <c r="J15" s="386"/>
      <c r="K15" s="417">
        <f>N15*$K$9</f>
        <v>37500</v>
      </c>
      <c r="L15" s="417">
        <f>N15*$L$9</f>
        <v>22500</v>
      </c>
      <c r="M15" s="389"/>
      <c r="N15" s="452">
        <v>15000</v>
      </c>
      <c r="P15" s="382">
        <v>15000</v>
      </c>
      <c r="R15" s="363">
        <f t="shared" si="2"/>
        <v>1</v>
      </c>
      <c r="T15" s="364"/>
      <c r="V15" s="365"/>
      <c r="X15" s="365"/>
      <c r="Z15" s="365"/>
      <c r="AB15" s="363"/>
      <c r="AD15" s="363"/>
      <c r="AF15" s="363"/>
      <c r="AH15" s="363"/>
      <c r="AJ15" s="366"/>
    </row>
    <row r="16" spans="1:37" ht="21" customHeight="1" thickBot="1" x14ac:dyDescent="0.35">
      <c r="D16" s="422"/>
      <c r="E16" s="414"/>
      <c r="F16" s="415"/>
      <c r="G16" s="386"/>
      <c r="H16" s="416"/>
      <c r="I16" s="416"/>
      <c r="J16" s="386"/>
      <c r="K16" s="417"/>
      <c r="L16" s="417"/>
      <c r="M16" s="389"/>
      <c r="N16" s="452"/>
      <c r="R16" s="363" t="e">
        <f>N16/P16</f>
        <v>#DIV/0!</v>
      </c>
      <c r="T16" s="364"/>
      <c r="V16" s="365"/>
      <c r="X16" s="365"/>
      <c r="Z16" s="365"/>
      <c r="AB16" s="363"/>
      <c r="AD16" s="363"/>
      <c r="AF16" s="363"/>
      <c r="AH16" s="363"/>
      <c r="AJ16" s="366"/>
    </row>
    <row r="17" spans="1:49" ht="21" customHeight="1" thickBot="1" x14ac:dyDescent="0.35">
      <c r="D17" s="413" t="s">
        <v>531</v>
      </c>
      <c r="E17" s="414"/>
      <c r="F17" s="415"/>
      <c r="G17" s="386"/>
      <c r="H17" s="416"/>
      <c r="I17" s="416"/>
      <c r="J17" s="386"/>
      <c r="K17" s="417"/>
      <c r="L17" s="417"/>
      <c r="M17" s="389"/>
      <c r="N17" s="452"/>
      <c r="R17" s="363" t="e">
        <f t="shared" si="2"/>
        <v>#DIV/0!</v>
      </c>
      <c r="T17" s="364"/>
      <c r="V17" s="365"/>
      <c r="X17" s="365"/>
      <c r="Z17" s="365"/>
      <c r="AB17" s="363"/>
      <c r="AD17" s="363"/>
      <c r="AF17" s="363"/>
      <c r="AH17" s="363"/>
      <c r="AJ17" s="366"/>
    </row>
    <row r="18" spans="1:49" ht="21" customHeight="1" x14ac:dyDescent="0.3">
      <c r="A18" s="371" t="s">
        <v>241</v>
      </c>
      <c r="B18" s="372">
        <v>45274</v>
      </c>
      <c r="C18" s="371" t="s">
        <v>202</v>
      </c>
      <c r="D18" s="418" t="s">
        <v>540</v>
      </c>
      <c r="E18" s="419">
        <f t="shared" ref="E18:F21" si="3">H18</f>
        <v>4200</v>
      </c>
      <c r="F18" s="420">
        <f t="shared" si="3"/>
        <v>2550</v>
      </c>
      <c r="G18" s="386"/>
      <c r="H18" s="416">
        <f t="shared" ref="H18:I33" si="4">MROUND(K18+24,50)</f>
        <v>4200</v>
      </c>
      <c r="I18" s="416">
        <f t="shared" si="4"/>
        <v>2550</v>
      </c>
      <c r="J18" s="386"/>
      <c r="K18" s="417">
        <f>N18*$K$9</f>
        <v>4185</v>
      </c>
      <c r="L18" s="417">
        <f>N18*$L$9</f>
        <v>2511</v>
      </c>
      <c r="M18" s="389"/>
      <c r="N18" s="452">
        <v>1674</v>
      </c>
      <c r="P18" s="382">
        <v>1674</v>
      </c>
      <c r="R18" s="363">
        <f t="shared" si="2"/>
        <v>1</v>
      </c>
      <c r="T18" s="364"/>
      <c r="V18" s="365"/>
      <c r="X18" s="365"/>
      <c r="Z18" s="365"/>
      <c r="AB18" s="363"/>
      <c r="AD18" s="363"/>
      <c r="AF18" s="363"/>
      <c r="AH18" s="363"/>
      <c r="AJ18" s="366"/>
    </row>
    <row r="19" spans="1:49" ht="21" customHeight="1" x14ac:dyDescent="0.3">
      <c r="A19" s="371" t="s">
        <v>241</v>
      </c>
      <c r="B19" s="372">
        <v>45274</v>
      </c>
      <c r="C19" s="371" t="s">
        <v>202</v>
      </c>
      <c r="D19" s="421" t="s">
        <v>539</v>
      </c>
      <c r="E19" s="419">
        <f t="shared" si="3"/>
        <v>4000</v>
      </c>
      <c r="F19" s="420">
        <f t="shared" si="3"/>
        <v>2400</v>
      </c>
      <c r="G19" s="386"/>
      <c r="H19" s="416">
        <f t="shared" si="4"/>
        <v>4000</v>
      </c>
      <c r="I19" s="416">
        <f t="shared" si="4"/>
        <v>2400</v>
      </c>
      <c r="J19" s="386"/>
      <c r="K19" s="417">
        <f>N19*$K$9</f>
        <v>3968.2249999999999</v>
      </c>
      <c r="L19" s="417">
        <f>N19*$L$9</f>
        <v>2380.9349999999999</v>
      </c>
      <c r="M19" s="389"/>
      <c r="N19" s="452">
        <v>1587.29</v>
      </c>
      <c r="P19" s="382">
        <v>1587.29</v>
      </c>
      <c r="R19" s="363">
        <f t="shared" si="2"/>
        <v>1</v>
      </c>
      <c r="T19" s="364"/>
      <c r="V19" s="365"/>
      <c r="X19" s="365"/>
      <c r="Z19" s="365"/>
      <c r="AB19" s="363"/>
      <c r="AD19" s="363"/>
      <c r="AF19" s="363"/>
      <c r="AH19" s="363"/>
      <c r="AJ19" s="366"/>
    </row>
    <row r="20" spans="1:49" ht="21" customHeight="1" x14ac:dyDescent="0.3">
      <c r="A20" s="371" t="s">
        <v>241</v>
      </c>
      <c r="B20" s="372">
        <v>45274</v>
      </c>
      <c r="C20" s="371">
        <v>4775</v>
      </c>
      <c r="D20" s="421" t="s">
        <v>485</v>
      </c>
      <c r="E20" s="419">
        <f t="shared" si="3"/>
        <v>6700</v>
      </c>
      <c r="F20" s="420">
        <f t="shared" si="3"/>
        <v>4050</v>
      </c>
      <c r="G20" s="386"/>
      <c r="H20" s="416">
        <f t="shared" si="4"/>
        <v>6700</v>
      </c>
      <c r="I20" s="416">
        <f t="shared" si="4"/>
        <v>4050</v>
      </c>
      <c r="J20" s="386"/>
      <c r="K20" s="417">
        <f>N20*$K$9</f>
        <v>6692.35</v>
      </c>
      <c r="L20" s="417">
        <f>N20*$L$9</f>
        <v>4015.41</v>
      </c>
      <c r="M20" s="389"/>
      <c r="N20" s="452">
        <v>2676.94</v>
      </c>
      <c r="P20" s="382">
        <v>2676.94</v>
      </c>
      <c r="R20" s="363">
        <f t="shared" si="2"/>
        <v>1</v>
      </c>
      <c r="T20" s="364"/>
      <c r="V20" s="365"/>
      <c r="X20" s="365"/>
      <c r="Z20" s="365"/>
      <c r="AB20" s="363"/>
      <c r="AD20" s="363"/>
      <c r="AF20" s="363"/>
      <c r="AH20" s="363"/>
      <c r="AJ20" s="366"/>
    </row>
    <row r="21" spans="1:49" ht="21" customHeight="1" x14ac:dyDescent="0.3">
      <c r="A21" s="371" t="s">
        <v>241</v>
      </c>
      <c r="B21" s="372">
        <v>45274</v>
      </c>
      <c r="C21" s="371">
        <v>4775</v>
      </c>
      <c r="D21" s="421" t="s">
        <v>351</v>
      </c>
      <c r="E21" s="419">
        <f t="shared" si="3"/>
        <v>5150</v>
      </c>
      <c r="F21" s="420">
        <f t="shared" si="3"/>
        <v>3100</v>
      </c>
      <c r="G21" s="386"/>
      <c r="H21" s="416">
        <f t="shared" si="4"/>
        <v>5150</v>
      </c>
      <c r="I21" s="416">
        <f t="shared" si="4"/>
        <v>3100</v>
      </c>
      <c r="J21" s="386"/>
      <c r="K21" s="417">
        <f>N21*$K$9</f>
        <v>5118.75</v>
      </c>
      <c r="L21" s="417">
        <f>N21*$L$9</f>
        <v>3071.25</v>
      </c>
      <c r="M21" s="389"/>
      <c r="N21" s="452">
        <v>2047.5</v>
      </c>
      <c r="P21" s="382">
        <v>2047.5</v>
      </c>
      <c r="R21" s="363">
        <f t="shared" si="2"/>
        <v>1</v>
      </c>
      <c r="T21" s="364"/>
      <c r="V21" s="365"/>
      <c r="X21" s="365"/>
      <c r="Z21" s="365"/>
      <c r="AB21" s="363"/>
      <c r="AD21" s="363"/>
      <c r="AF21" s="363"/>
      <c r="AH21" s="363"/>
      <c r="AJ21" s="366"/>
    </row>
    <row r="22" spans="1:49" ht="21" customHeight="1" thickBot="1" x14ac:dyDescent="0.35">
      <c r="D22" s="422"/>
      <c r="E22" s="414"/>
      <c r="F22" s="415"/>
      <c r="G22" s="386"/>
      <c r="H22" s="416">
        <f t="shared" si="4"/>
        <v>0</v>
      </c>
      <c r="I22" s="416">
        <f t="shared" si="4"/>
        <v>0</v>
      </c>
      <c r="J22" s="386"/>
      <c r="K22" s="417">
        <f t="shared" ref="K22:K40" si="5">N22*$K$9</f>
        <v>0</v>
      </c>
      <c r="L22" s="417">
        <f t="shared" ref="L22:L40" si="6">N22*$L$9</f>
        <v>0</v>
      </c>
      <c r="M22" s="389"/>
      <c r="N22" s="452"/>
      <c r="R22" s="363" t="e">
        <f t="shared" si="2"/>
        <v>#DIV/0!</v>
      </c>
      <c r="T22" s="364"/>
      <c r="V22" s="365"/>
      <c r="X22" s="365"/>
      <c r="Z22" s="365"/>
      <c r="AB22" s="363"/>
      <c r="AD22" s="363"/>
      <c r="AF22" s="363"/>
      <c r="AH22" s="363"/>
      <c r="AJ22" s="366"/>
    </row>
    <row r="23" spans="1:49" s="376" customFormat="1" ht="21" customHeight="1" thickBot="1" x14ac:dyDescent="0.35">
      <c r="A23" s="371"/>
      <c r="B23" s="372"/>
      <c r="C23" s="371"/>
      <c r="D23" s="423" t="s">
        <v>18</v>
      </c>
      <c r="E23" s="78"/>
      <c r="F23" s="78"/>
      <c r="G23" s="371"/>
      <c r="H23" s="416">
        <f t="shared" si="4"/>
        <v>0</v>
      </c>
      <c r="I23" s="416">
        <f t="shared" si="4"/>
        <v>0</v>
      </c>
      <c r="J23" s="386"/>
      <c r="K23" s="417">
        <f t="shared" si="5"/>
        <v>0</v>
      </c>
      <c r="L23" s="417">
        <f t="shared" si="6"/>
        <v>0</v>
      </c>
      <c r="N23" s="452"/>
      <c r="P23" s="382"/>
      <c r="R23" s="363" t="e">
        <f t="shared" si="2"/>
        <v>#DIV/0!</v>
      </c>
      <c r="T23" s="146"/>
      <c r="V23" s="146"/>
      <c r="X23" s="146"/>
      <c r="Z23" s="146"/>
      <c r="AB23" s="146"/>
      <c r="AD23" s="146"/>
      <c r="AF23" s="146"/>
      <c r="AH23" s="146"/>
      <c r="AJ23" s="63"/>
      <c r="AL23" s="371"/>
      <c r="AM23" s="371"/>
      <c r="AN23" s="371"/>
      <c r="AO23" s="371"/>
      <c r="AP23" s="371"/>
      <c r="AQ23" s="371"/>
      <c r="AR23" s="371"/>
      <c r="AS23" s="371"/>
      <c r="AT23" s="371"/>
      <c r="AU23" s="371"/>
      <c r="AV23" s="371"/>
      <c r="AW23" s="371"/>
    </row>
    <row r="24" spans="1:49" s="376" customFormat="1" ht="21" customHeight="1" x14ac:dyDescent="0.3">
      <c r="A24" s="371"/>
      <c r="B24" s="372"/>
      <c r="C24" s="371"/>
      <c r="D24" s="424" t="s">
        <v>541</v>
      </c>
      <c r="E24" s="425">
        <f>H24</f>
        <v>8800</v>
      </c>
      <c r="F24" s="426">
        <f>I24</f>
        <v>5300</v>
      </c>
      <c r="G24" s="371"/>
      <c r="H24" s="416">
        <f t="shared" si="4"/>
        <v>8800</v>
      </c>
      <c r="I24" s="416">
        <f t="shared" si="4"/>
        <v>5300</v>
      </c>
      <c r="J24" s="386"/>
      <c r="K24" s="417">
        <f t="shared" si="5"/>
        <v>8787.5</v>
      </c>
      <c r="L24" s="417">
        <f t="shared" si="6"/>
        <v>5272.5</v>
      </c>
      <c r="N24" s="452">
        <v>3515</v>
      </c>
      <c r="P24" s="382">
        <v>3515</v>
      </c>
      <c r="R24" s="363">
        <f t="shared" si="2"/>
        <v>1</v>
      </c>
      <c r="T24" s="146"/>
      <c r="V24" s="146"/>
      <c r="X24" s="146"/>
      <c r="Z24" s="146"/>
      <c r="AB24" s="146"/>
      <c r="AD24" s="146"/>
      <c r="AF24" s="146"/>
      <c r="AH24" s="146"/>
      <c r="AJ24" s="63"/>
      <c r="AL24" s="371"/>
      <c r="AM24" s="371"/>
      <c r="AN24" s="371"/>
      <c r="AO24" s="371"/>
      <c r="AP24" s="371"/>
      <c r="AQ24" s="371"/>
      <c r="AR24" s="371"/>
      <c r="AS24" s="371"/>
      <c r="AT24" s="371"/>
      <c r="AU24" s="371"/>
      <c r="AV24" s="371"/>
      <c r="AW24" s="371"/>
    </row>
    <row r="25" spans="1:49" s="376" customFormat="1" ht="21" customHeight="1" x14ac:dyDescent="0.3">
      <c r="A25" s="371"/>
      <c r="B25" s="372"/>
      <c r="C25" s="371"/>
      <c r="D25" s="427" t="s">
        <v>542</v>
      </c>
      <c r="E25" s="425">
        <f t="shared" ref="E25:F40" si="7">H25</f>
        <v>28350</v>
      </c>
      <c r="F25" s="426">
        <f t="shared" si="7"/>
        <v>17000</v>
      </c>
      <c r="G25" s="371"/>
      <c r="H25" s="416">
        <f t="shared" si="4"/>
        <v>28350</v>
      </c>
      <c r="I25" s="416">
        <f t="shared" si="4"/>
        <v>17000</v>
      </c>
      <c r="J25" s="386"/>
      <c r="K25" s="417">
        <f t="shared" si="5"/>
        <v>28317.5</v>
      </c>
      <c r="L25" s="417">
        <f t="shared" si="6"/>
        <v>16990.5</v>
      </c>
      <c r="N25" s="452">
        <v>11327</v>
      </c>
      <c r="P25" s="382">
        <v>11327</v>
      </c>
      <c r="R25" s="363">
        <f t="shared" si="2"/>
        <v>1</v>
      </c>
      <c r="T25" s="146"/>
      <c r="V25" s="146"/>
      <c r="X25" s="146"/>
      <c r="Z25" s="146"/>
      <c r="AB25" s="146"/>
      <c r="AD25" s="146"/>
      <c r="AF25" s="146"/>
      <c r="AH25" s="146"/>
      <c r="AJ25" s="63"/>
      <c r="AL25" s="371"/>
      <c r="AM25" s="371"/>
      <c r="AN25" s="371"/>
      <c r="AO25" s="371"/>
      <c r="AP25" s="371"/>
      <c r="AQ25" s="371"/>
      <c r="AR25" s="371"/>
      <c r="AS25" s="371"/>
      <c r="AT25" s="371"/>
      <c r="AU25" s="371"/>
      <c r="AV25" s="371"/>
      <c r="AW25" s="371"/>
    </row>
    <row r="26" spans="1:49" s="376" customFormat="1" ht="21" customHeight="1" x14ac:dyDescent="0.3">
      <c r="A26" s="371"/>
      <c r="B26" s="372"/>
      <c r="C26" s="371"/>
      <c r="D26" s="427" t="s">
        <v>562</v>
      </c>
      <c r="E26" s="425">
        <f t="shared" si="7"/>
        <v>266500</v>
      </c>
      <c r="F26" s="426">
        <f t="shared" si="7"/>
        <v>159900</v>
      </c>
      <c r="G26" s="371"/>
      <c r="H26" s="416">
        <f t="shared" si="4"/>
        <v>266500</v>
      </c>
      <c r="I26" s="416">
        <f t="shared" si="4"/>
        <v>159900</v>
      </c>
      <c r="J26" s="386"/>
      <c r="K26" s="417">
        <f t="shared" si="5"/>
        <v>266495</v>
      </c>
      <c r="L26" s="417">
        <f t="shared" si="6"/>
        <v>159897</v>
      </c>
      <c r="N26" s="452">
        <v>106598</v>
      </c>
      <c r="P26" s="382">
        <v>106598</v>
      </c>
      <c r="R26" s="363">
        <f t="shared" si="2"/>
        <v>1</v>
      </c>
      <c r="T26" s="146"/>
      <c r="V26" s="146"/>
      <c r="X26" s="146"/>
      <c r="Z26" s="146"/>
      <c r="AB26" s="146"/>
      <c r="AD26" s="146"/>
      <c r="AF26" s="146"/>
      <c r="AH26" s="146"/>
      <c r="AJ26" s="63"/>
      <c r="AL26" s="371"/>
      <c r="AM26" s="371"/>
      <c r="AN26" s="371"/>
      <c r="AO26" s="371"/>
      <c r="AP26" s="371"/>
      <c r="AQ26" s="371"/>
      <c r="AR26" s="371"/>
      <c r="AS26" s="371"/>
      <c r="AT26" s="371"/>
      <c r="AU26" s="371"/>
      <c r="AV26" s="371"/>
      <c r="AW26" s="371"/>
    </row>
    <row r="27" spans="1:49" s="376" customFormat="1" ht="21" customHeight="1" x14ac:dyDescent="0.3">
      <c r="A27" s="371"/>
      <c r="B27" s="372"/>
      <c r="C27" s="371"/>
      <c r="D27" s="427" t="s">
        <v>544</v>
      </c>
      <c r="E27" s="425">
        <f t="shared" si="7"/>
        <v>61400</v>
      </c>
      <c r="F27" s="426">
        <f t="shared" si="7"/>
        <v>36850</v>
      </c>
      <c r="G27" s="371"/>
      <c r="H27" s="416">
        <f t="shared" si="4"/>
        <v>61400</v>
      </c>
      <c r="I27" s="416">
        <f t="shared" si="4"/>
        <v>36850</v>
      </c>
      <c r="J27" s="386"/>
      <c r="K27" s="417">
        <f t="shared" si="5"/>
        <v>61367.5</v>
      </c>
      <c r="L27" s="417">
        <f t="shared" si="6"/>
        <v>36820.5</v>
      </c>
      <c r="N27" s="452">
        <v>24547</v>
      </c>
      <c r="P27" s="382">
        <v>24547</v>
      </c>
      <c r="R27" s="363">
        <f t="shared" si="2"/>
        <v>1</v>
      </c>
      <c r="T27" s="146"/>
      <c r="V27" s="146"/>
      <c r="X27" s="146"/>
      <c r="Z27" s="146"/>
      <c r="AB27" s="146"/>
      <c r="AD27" s="146"/>
      <c r="AF27" s="146"/>
      <c r="AH27" s="146"/>
      <c r="AJ27" s="63"/>
      <c r="AL27" s="371"/>
      <c r="AM27" s="371"/>
      <c r="AN27" s="371"/>
      <c r="AO27" s="371"/>
      <c r="AP27" s="371"/>
      <c r="AQ27" s="371"/>
      <c r="AR27" s="371"/>
      <c r="AS27" s="371"/>
      <c r="AT27" s="371"/>
      <c r="AU27" s="371"/>
      <c r="AV27" s="371"/>
      <c r="AW27" s="371"/>
    </row>
    <row r="28" spans="1:49" s="376" customFormat="1" ht="21" customHeight="1" x14ac:dyDescent="0.3">
      <c r="A28" s="371"/>
      <c r="B28" s="372"/>
      <c r="C28" s="371"/>
      <c r="D28" s="427" t="s">
        <v>545</v>
      </c>
      <c r="E28" s="425">
        <f t="shared" si="7"/>
        <v>4850</v>
      </c>
      <c r="F28" s="426">
        <f t="shared" si="7"/>
        <v>2950</v>
      </c>
      <c r="G28" s="371"/>
      <c r="H28" s="416">
        <f t="shared" si="4"/>
        <v>4850</v>
      </c>
      <c r="I28" s="416">
        <f t="shared" si="4"/>
        <v>2950</v>
      </c>
      <c r="J28" s="386"/>
      <c r="K28" s="417">
        <f t="shared" si="5"/>
        <v>4850</v>
      </c>
      <c r="L28" s="417">
        <f t="shared" si="6"/>
        <v>2910</v>
      </c>
      <c r="N28" s="452">
        <v>1940</v>
      </c>
      <c r="P28" s="382">
        <v>1940</v>
      </c>
      <c r="R28" s="363">
        <f t="shared" si="2"/>
        <v>1</v>
      </c>
      <c r="T28" s="146"/>
      <c r="V28" s="146"/>
      <c r="X28" s="146"/>
      <c r="Z28" s="146"/>
      <c r="AB28" s="146"/>
      <c r="AD28" s="146"/>
      <c r="AF28" s="146"/>
      <c r="AH28" s="146"/>
      <c r="AJ28" s="63"/>
      <c r="AL28" s="371"/>
      <c r="AM28" s="371"/>
      <c r="AN28" s="371"/>
      <c r="AO28" s="371"/>
      <c r="AP28" s="371"/>
      <c r="AQ28" s="371"/>
      <c r="AR28" s="371"/>
      <c r="AS28" s="371"/>
      <c r="AT28" s="371"/>
      <c r="AU28" s="371"/>
      <c r="AV28" s="371"/>
      <c r="AW28" s="371"/>
    </row>
    <row r="29" spans="1:49" s="376" customFormat="1" ht="21" customHeight="1" x14ac:dyDescent="0.3">
      <c r="A29" s="371"/>
      <c r="B29" s="372"/>
      <c r="C29" s="371"/>
      <c r="D29" s="427" t="s">
        <v>546</v>
      </c>
      <c r="E29" s="425">
        <f t="shared" si="7"/>
        <v>13350</v>
      </c>
      <c r="F29" s="426">
        <f t="shared" si="7"/>
        <v>8050</v>
      </c>
      <c r="G29" s="371"/>
      <c r="H29" s="416">
        <f t="shared" si="4"/>
        <v>13350</v>
      </c>
      <c r="I29" s="416">
        <f t="shared" si="4"/>
        <v>8050</v>
      </c>
      <c r="J29" s="386"/>
      <c r="K29" s="417">
        <f t="shared" si="5"/>
        <v>13350</v>
      </c>
      <c r="L29" s="417">
        <f t="shared" si="6"/>
        <v>8010</v>
      </c>
      <c r="N29" s="452">
        <v>5340</v>
      </c>
      <c r="P29" s="382">
        <v>5340</v>
      </c>
      <c r="R29" s="363">
        <f t="shared" si="2"/>
        <v>1</v>
      </c>
      <c r="T29" s="146"/>
      <c r="V29" s="146"/>
      <c r="X29" s="146"/>
      <c r="Z29" s="146"/>
      <c r="AB29" s="146"/>
      <c r="AD29" s="146"/>
      <c r="AF29" s="146"/>
      <c r="AH29" s="146"/>
      <c r="AJ29" s="63"/>
      <c r="AL29" s="371"/>
      <c r="AM29" s="371"/>
      <c r="AN29" s="371"/>
      <c r="AO29" s="371"/>
      <c r="AP29" s="371"/>
      <c r="AQ29" s="371"/>
      <c r="AR29" s="371"/>
      <c r="AS29" s="371"/>
      <c r="AT29" s="371"/>
      <c r="AU29" s="371"/>
      <c r="AV29" s="371"/>
      <c r="AW29" s="371"/>
    </row>
    <row r="30" spans="1:49" s="376" customFormat="1" ht="21" customHeight="1" x14ac:dyDescent="0.3">
      <c r="A30" s="371"/>
      <c r="B30" s="372"/>
      <c r="C30" s="371"/>
      <c r="D30" s="427" t="s">
        <v>547</v>
      </c>
      <c r="E30" s="425">
        <f t="shared" si="7"/>
        <v>4850</v>
      </c>
      <c r="F30" s="426">
        <f t="shared" si="7"/>
        <v>2950</v>
      </c>
      <c r="G30" s="371"/>
      <c r="H30" s="416">
        <f t="shared" si="4"/>
        <v>4850</v>
      </c>
      <c r="I30" s="416">
        <f t="shared" si="4"/>
        <v>2950</v>
      </c>
      <c r="J30" s="386"/>
      <c r="K30" s="417">
        <f t="shared" si="5"/>
        <v>4850</v>
      </c>
      <c r="L30" s="417">
        <f t="shared" si="6"/>
        <v>2910</v>
      </c>
      <c r="N30" s="452">
        <v>1940</v>
      </c>
      <c r="P30" s="382">
        <v>1940</v>
      </c>
      <c r="R30" s="363">
        <f t="shared" si="2"/>
        <v>1</v>
      </c>
      <c r="T30" s="146"/>
      <c r="V30" s="146"/>
      <c r="X30" s="146"/>
      <c r="Z30" s="146"/>
      <c r="AB30" s="146"/>
      <c r="AD30" s="146"/>
      <c r="AF30" s="146"/>
      <c r="AH30" s="146"/>
      <c r="AJ30" s="63"/>
      <c r="AL30" s="371"/>
      <c r="AM30" s="371"/>
      <c r="AN30" s="371"/>
      <c r="AO30" s="371"/>
      <c r="AP30" s="371"/>
      <c r="AQ30" s="371"/>
      <c r="AR30" s="371"/>
      <c r="AS30" s="371"/>
      <c r="AT30" s="371"/>
      <c r="AU30" s="371"/>
      <c r="AV30" s="371"/>
      <c r="AW30" s="371"/>
    </row>
    <row r="31" spans="1:49" s="376" customFormat="1" ht="21" customHeight="1" x14ac:dyDescent="0.3">
      <c r="A31" s="371"/>
      <c r="B31" s="372"/>
      <c r="C31" s="371"/>
      <c r="D31" s="427" t="s">
        <v>548</v>
      </c>
      <c r="E31" s="425">
        <f t="shared" si="7"/>
        <v>13350</v>
      </c>
      <c r="F31" s="426">
        <f t="shared" si="7"/>
        <v>8050</v>
      </c>
      <c r="G31" s="371"/>
      <c r="H31" s="416">
        <f t="shared" si="4"/>
        <v>13350</v>
      </c>
      <c r="I31" s="416">
        <f t="shared" si="4"/>
        <v>8050</v>
      </c>
      <c r="J31" s="386"/>
      <c r="K31" s="417">
        <f t="shared" si="5"/>
        <v>13350</v>
      </c>
      <c r="L31" s="417">
        <f t="shared" si="6"/>
        <v>8010</v>
      </c>
      <c r="N31" s="452">
        <v>5340</v>
      </c>
      <c r="P31" s="382">
        <v>5340</v>
      </c>
      <c r="R31" s="363">
        <f t="shared" si="2"/>
        <v>1</v>
      </c>
      <c r="T31" s="146"/>
      <c r="V31" s="146"/>
      <c r="X31" s="146"/>
      <c r="Z31" s="146"/>
      <c r="AB31" s="146"/>
      <c r="AD31" s="146"/>
      <c r="AF31" s="146"/>
      <c r="AH31" s="146"/>
      <c r="AJ31" s="63"/>
      <c r="AL31" s="371"/>
      <c r="AM31" s="371"/>
      <c r="AN31" s="371"/>
      <c r="AO31" s="371"/>
      <c r="AP31" s="371"/>
      <c r="AQ31" s="371"/>
      <c r="AR31" s="371"/>
      <c r="AS31" s="371"/>
      <c r="AT31" s="371"/>
      <c r="AU31" s="371"/>
      <c r="AV31" s="371"/>
      <c r="AW31" s="371"/>
    </row>
    <row r="32" spans="1:49" s="376" customFormat="1" ht="21" customHeight="1" x14ac:dyDescent="0.3">
      <c r="A32" s="371"/>
      <c r="B32" s="372"/>
      <c r="C32" s="371"/>
      <c r="D32" s="427" t="s">
        <v>549</v>
      </c>
      <c r="E32" s="425">
        <f t="shared" si="7"/>
        <v>8600</v>
      </c>
      <c r="F32" s="426">
        <f t="shared" si="7"/>
        <v>5200</v>
      </c>
      <c r="G32" s="371"/>
      <c r="H32" s="416">
        <f t="shared" si="4"/>
        <v>8600</v>
      </c>
      <c r="I32" s="416">
        <f t="shared" si="4"/>
        <v>5200</v>
      </c>
      <c r="J32" s="386"/>
      <c r="K32" s="417">
        <f t="shared" si="5"/>
        <v>8600</v>
      </c>
      <c r="L32" s="417">
        <f t="shared" si="6"/>
        <v>5160</v>
      </c>
      <c r="N32" s="452">
        <v>3440</v>
      </c>
      <c r="P32" s="382">
        <v>3440</v>
      </c>
      <c r="R32" s="363">
        <f t="shared" si="2"/>
        <v>1</v>
      </c>
      <c r="T32" s="146"/>
      <c r="V32" s="146"/>
      <c r="X32" s="146"/>
      <c r="Z32" s="146"/>
      <c r="AB32" s="146"/>
      <c r="AD32" s="146"/>
      <c r="AF32" s="146"/>
      <c r="AH32" s="146"/>
      <c r="AJ32" s="63"/>
      <c r="AL32" s="371"/>
      <c r="AM32" s="371"/>
      <c r="AN32" s="371"/>
      <c r="AO32" s="371"/>
      <c r="AP32" s="371"/>
      <c r="AQ32" s="371"/>
      <c r="AR32" s="371"/>
      <c r="AS32" s="371"/>
      <c r="AT32" s="371"/>
      <c r="AU32" s="371"/>
      <c r="AV32" s="371"/>
      <c r="AW32" s="371"/>
    </row>
    <row r="33" spans="1:49" s="376" customFormat="1" ht="21" customHeight="1" x14ac:dyDescent="0.3">
      <c r="A33" s="371"/>
      <c r="B33" s="372"/>
      <c r="C33" s="371"/>
      <c r="D33" s="427" t="s">
        <v>550</v>
      </c>
      <c r="E33" s="425">
        <f t="shared" si="7"/>
        <v>24500</v>
      </c>
      <c r="F33" s="426">
        <f t="shared" si="7"/>
        <v>14700</v>
      </c>
      <c r="G33" s="371"/>
      <c r="H33" s="416">
        <f t="shared" si="4"/>
        <v>24500</v>
      </c>
      <c r="I33" s="416">
        <f t="shared" si="4"/>
        <v>14700</v>
      </c>
      <c r="J33" s="386"/>
      <c r="K33" s="417">
        <f t="shared" si="5"/>
        <v>24462.5</v>
      </c>
      <c r="L33" s="417">
        <f t="shared" si="6"/>
        <v>14677.5</v>
      </c>
      <c r="N33" s="452">
        <v>9785</v>
      </c>
      <c r="P33" s="382">
        <v>9785</v>
      </c>
      <c r="R33" s="363">
        <f t="shared" si="2"/>
        <v>1</v>
      </c>
      <c r="T33" s="146"/>
      <c r="V33" s="146"/>
      <c r="X33" s="146"/>
      <c r="Z33" s="146"/>
      <c r="AB33" s="146"/>
      <c r="AD33" s="146"/>
      <c r="AF33" s="146"/>
      <c r="AH33" s="146"/>
      <c r="AJ33" s="63"/>
      <c r="AL33" s="371"/>
      <c r="AM33" s="371"/>
      <c r="AN33" s="371"/>
      <c r="AO33" s="371"/>
      <c r="AP33" s="371"/>
      <c r="AQ33" s="371"/>
      <c r="AR33" s="371"/>
      <c r="AS33" s="371"/>
      <c r="AT33" s="371"/>
      <c r="AU33" s="371"/>
      <c r="AV33" s="371"/>
      <c r="AW33" s="371"/>
    </row>
    <row r="34" spans="1:49" s="376" customFormat="1" ht="21" customHeight="1" x14ac:dyDescent="0.3">
      <c r="A34" s="371"/>
      <c r="B34" s="372"/>
      <c r="C34" s="371"/>
      <c r="D34" s="427" t="s">
        <v>551</v>
      </c>
      <c r="E34" s="425">
        <f t="shared" si="7"/>
        <v>228500</v>
      </c>
      <c r="F34" s="426">
        <f t="shared" si="7"/>
        <v>137100</v>
      </c>
      <c r="G34" s="371"/>
      <c r="H34" s="416">
        <f t="shared" ref="H34:I40" si="8">MROUND(K34+24,50)</f>
        <v>228500</v>
      </c>
      <c r="I34" s="416">
        <f t="shared" si="8"/>
        <v>137100</v>
      </c>
      <c r="J34" s="386"/>
      <c r="K34" s="417">
        <f t="shared" si="5"/>
        <v>228467.5</v>
      </c>
      <c r="L34" s="417">
        <f t="shared" si="6"/>
        <v>137080.5</v>
      </c>
      <c r="N34" s="452">
        <v>91387</v>
      </c>
      <c r="P34" s="382">
        <v>91387</v>
      </c>
      <c r="R34" s="363">
        <f t="shared" si="2"/>
        <v>1</v>
      </c>
      <c r="T34" s="146"/>
      <c r="V34" s="146"/>
      <c r="X34" s="146"/>
      <c r="Z34" s="146"/>
      <c r="AB34" s="146"/>
      <c r="AD34" s="146"/>
      <c r="AF34" s="146"/>
      <c r="AH34" s="146"/>
      <c r="AJ34" s="63"/>
      <c r="AL34" s="371"/>
      <c r="AM34" s="371"/>
      <c r="AN34" s="371"/>
      <c r="AO34" s="371"/>
      <c r="AP34" s="371"/>
      <c r="AQ34" s="371"/>
      <c r="AR34" s="371"/>
      <c r="AS34" s="371"/>
      <c r="AT34" s="371"/>
      <c r="AU34" s="371"/>
      <c r="AV34" s="371"/>
      <c r="AW34" s="371"/>
    </row>
    <row r="35" spans="1:49" s="376" customFormat="1" ht="21" customHeight="1" x14ac:dyDescent="0.3">
      <c r="A35" s="371"/>
      <c r="B35" s="372"/>
      <c r="C35" s="371"/>
      <c r="D35" s="427" t="s">
        <v>552</v>
      </c>
      <c r="E35" s="425">
        <f t="shared" si="7"/>
        <v>7900</v>
      </c>
      <c r="F35" s="426">
        <f t="shared" si="7"/>
        <v>4750</v>
      </c>
      <c r="G35" s="371"/>
      <c r="H35" s="416">
        <f t="shared" si="8"/>
        <v>7900</v>
      </c>
      <c r="I35" s="416">
        <f t="shared" si="8"/>
        <v>4750</v>
      </c>
      <c r="J35" s="386"/>
      <c r="K35" s="417">
        <f t="shared" si="5"/>
        <v>7887.5</v>
      </c>
      <c r="L35" s="417">
        <f t="shared" si="6"/>
        <v>4732.5</v>
      </c>
      <c r="N35" s="452">
        <v>3155</v>
      </c>
      <c r="P35" s="382">
        <v>3155</v>
      </c>
      <c r="R35" s="363">
        <f t="shared" si="2"/>
        <v>1</v>
      </c>
      <c r="T35" s="146"/>
      <c r="V35" s="146"/>
      <c r="X35" s="146"/>
      <c r="Z35" s="146"/>
      <c r="AB35" s="146"/>
      <c r="AD35" s="146"/>
      <c r="AF35" s="146"/>
      <c r="AH35" s="146"/>
      <c r="AJ35" s="63"/>
      <c r="AL35" s="371"/>
      <c r="AM35" s="371"/>
      <c r="AN35" s="371"/>
      <c r="AO35" s="371"/>
      <c r="AP35" s="371"/>
      <c r="AQ35" s="371"/>
      <c r="AR35" s="371"/>
      <c r="AS35" s="371"/>
      <c r="AT35" s="371"/>
      <c r="AU35" s="371"/>
      <c r="AV35" s="371"/>
      <c r="AW35" s="371"/>
    </row>
    <row r="36" spans="1:49" s="376" customFormat="1" ht="21" customHeight="1" x14ac:dyDescent="0.3">
      <c r="A36" s="371"/>
      <c r="B36" s="372"/>
      <c r="C36" s="371"/>
      <c r="D36" s="427" t="s">
        <v>553</v>
      </c>
      <c r="E36" s="425">
        <f t="shared" si="7"/>
        <v>28450</v>
      </c>
      <c r="F36" s="426">
        <f t="shared" si="7"/>
        <v>17050</v>
      </c>
      <c r="G36" s="371"/>
      <c r="H36" s="416">
        <f t="shared" si="8"/>
        <v>28450</v>
      </c>
      <c r="I36" s="416">
        <f t="shared" si="8"/>
        <v>17050</v>
      </c>
      <c r="J36" s="386"/>
      <c r="K36" s="417">
        <f t="shared" si="5"/>
        <v>28402.5</v>
      </c>
      <c r="L36" s="417">
        <f t="shared" si="6"/>
        <v>17041.5</v>
      </c>
      <c r="N36" s="452">
        <v>11361</v>
      </c>
      <c r="P36" s="382">
        <v>11361</v>
      </c>
      <c r="R36" s="363">
        <f t="shared" si="2"/>
        <v>1</v>
      </c>
      <c r="T36" s="146"/>
      <c r="V36" s="146"/>
      <c r="X36" s="146"/>
      <c r="Z36" s="146"/>
      <c r="AB36" s="146"/>
      <c r="AD36" s="146"/>
      <c r="AF36" s="146"/>
      <c r="AH36" s="146"/>
      <c r="AJ36" s="63"/>
      <c r="AL36" s="371"/>
      <c r="AM36" s="371"/>
      <c r="AN36" s="371"/>
      <c r="AO36" s="371"/>
      <c r="AP36" s="371"/>
      <c r="AQ36" s="371"/>
      <c r="AR36" s="371"/>
      <c r="AS36" s="371"/>
      <c r="AT36" s="371"/>
      <c r="AU36" s="371"/>
      <c r="AV36" s="371"/>
      <c r="AW36" s="371"/>
    </row>
    <row r="37" spans="1:49" s="376" customFormat="1" ht="21" customHeight="1" x14ac:dyDescent="0.3">
      <c r="A37" s="371"/>
      <c r="B37" s="372"/>
      <c r="C37" s="371"/>
      <c r="D37" s="427" t="s">
        <v>33</v>
      </c>
      <c r="E37" s="425">
        <f t="shared" si="7"/>
        <v>11100</v>
      </c>
      <c r="F37" s="426">
        <f t="shared" si="7"/>
        <v>6650</v>
      </c>
      <c r="G37" s="371"/>
      <c r="H37" s="416">
        <f t="shared" si="8"/>
        <v>11100</v>
      </c>
      <c r="I37" s="416">
        <f t="shared" si="8"/>
        <v>6650</v>
      </c>
      <c r="J37" s="386"/>
      <c r="K37" s="417">
        <f t="shared" si="5"/>
        <v>11075</v>
      </c>
      <c r="L37" s="417">
        <f t="shared" si="6"/>
        <v>6645</v>
      </c>
      <c r="N37" s="452">
        <v>4430</v>
      </c>
      <c r="P37" s="382">
        <v>4430</v>
      </c>
      <c r="R37" s="363">
        <f t="shared" si="2"/>
        <v>1</v>
      </c>
      <c r="T37" s="146"/>
      <c r="V37" s="146"/>
      <c r="X37" s="146"/>
      <c r="Z37" s="146"/>
      <c r="AB37" s="146"/>
      <c r="AD37" s="146"/>
      <c r="AF37" s="146"/>
      <c r="AH37" s="146"/>
      <c r="AJ37" s="63"/>
      <c r="AL37" s="371"/>
      <c r="AM37" s="371"/>
      <c r="AN37" s="371"/>
      <c r="AO37" s="371"/>
      <c r="AP37" s="371"/>
      <c r="AQ37" s="371"/>
      <c r="AR37" s="371"/>
      <c r="AS37" s="371"/>
      <c r="AT37" s="371"/>
      <c r="AU37" s="371"/>
      <c r="AV37" s="371"/>
      <c r="AW37" s="371"/>
    </row>
    <row r="38" spans="1:49" s="376" customFormat="1" ht="21" customHeight="1" x14ac:dyDescent="0.3">
      <c r="A38" s="371"/>
      <c r="B38" s="372"/>
      <c r="C38" s="371"/>
      <c r="D38" s="427" t="s">
        <v>554</v>
      </c>
      <c r="E38" s="425">
        <f t="shared" si="7"/>
        <v>7600</v>
      </c>
      <c r="F38" s="426">
        <f t="shared" si="7"/>
        <v>4600</v>
      </c>
      <c r="G38" s="371"/>
      <c r="H38" s="416">
        <f t="shared" si="8"/>
        <v>7600</v>
      </c>
      <c r="I38" s="416">
        <f t="shared" si="8"/>
        <v>4600</v>
      </c>
      <c r="J38" s="386"/>
      <c r="K38" s="417">
        <f t="shared" si="5"/>
        <v>7587.5</v>
      </c>
      <c r="L38" s="417">
        <f t="shared" si="6"/>
        <v>4552.5</v>
      </c>
      <c r="N38" s="452">
        <v>3035</v>
      </c>
      <c r="P38" s="382">
        <v>3035</v>
      </c>
      <c r="R38" s="363">
        <f t="shared" si="2"/>
        <v>1</v>
      </c>
      <c r="T38" s="146"/>
      <c r="V38" s="146"/>
      <c r="X38" s="146"/>
      <c r="Z38" s="146"/>
      <c r="AB38" s="146"/>
      <c r="AD38" s="146"/>
      <c r="AF38" s="146"/>
      <c r="AH38" s="146"/>
      <c r="AJ38" s="63"/>
      <c r="AL38" s="371"/>
      <c r="AM38" s="371"/>
      <c r="AN38" s="371"/>
      <c r="AO38" s="371"/>
      <c r="AP38" s="371"/>
      <c r="AQ38" s="371"/>
      <c r="AR38" s="371"/>
      <c r="AS38" s="371"/>
      <c r="AT38" s="371"/>
      <c r="AU38" s="371"/>
      <c r="AV38" s="371"/>
      <c r="AW38" s="371"/>
    </row>
    <row r="39" spans="1:49" s="376" customFormat="1" ht="21" customHeight="1" x14ac:dyDescent="0.3">
      <c r="A39" s="371"/>
      <c r="B39" s="372"/>
      <c r="C39" s="371"/>
      <c r="D39" s="427" t="s">
        <v>555</v>
      </c>
      <c r="E39" s="425">
        <f t="shared" si="7"/>
        <v>4850</v>
      </c>
      <c r="F39" s="426">
        <f t="shared" si="7"/>
        <v>2950</v>
      </c>
      <c r="G39" s="371"/>
      <c r="H39" s="416">
        <f t="shared" si="8"/>
        <v>4850</v>
      </c>
      <c r="I39" s="416">
        <f t="shared" si="8"/>
        <v>2950</v>
      </c>
      <c r="J39" s="386"/>
      <c r="K39" s="417">
        <f t="shared" si="5"/>
        <v>4850</v>
      </c>
      <c r="L39" s="417">
        <f t="shared" si="6"/>
        <v>2910</v>
      </c>
      <c r="N39" s="452">
        <v>1940</v>
      </c>
      <c r="P39" s="382">
        <v>1940</v>
      </c>
      <c r="R39" s="363">
        <f t="shared" si="2"/>
        <v>1</v>
      </c>
      <c r="T39" s="146"/>
      <c r="V39" s="146"/>
      <c r="X39" s="146"/>
      <c r="Z39" s="146"/>
      <c r="AB39" s="146"/>
      <c r="AD39" s="146"/>
      <c r="AF39" s="146"/>
      <c r="AH39" s="146"/>
      <c r="AJ39" s="63"/>
      <c r="AL39" s="371"/>
      <c r="AM39" s="371"/>
      <c r="AN39" s="371"/>
      <c r="AO39" s="371"/>
      <c r="AP39" s="371"/>
      <c r="AQ39" s="371"/>
      <c r="AR39" s="371"/>
      <c r="AS39" s="371"/>
      <c r="AT39" s="371"/>
      <c r="AU39" s="371"/>
      <c r="AV39" s="371"/>
      <c r="AW39" s="371"/>
    </row>
    <row r="40" spans="1:49" s="376" customFormat="1" ht="21" customHeight="1" x14ac:dyDescent="0.3">
      <c r="A40" s="371"/>
      <c r="B40" s="372"/>
      <c r="C40" s="371"/>
      <c r="D40" s="427" t="s">
        <v>556</v>
      </c>
      <c r="E40" s="425">
        <f t="shared" si="7"/>
        <v>13350</v>
      </c>
      <c r="F40" s="426">
        <f t="shared" si="7"/>
        <v>8050</v>
      </c>
      <c r="G40" s="371"/>
      <c r="H40" s="416">
        <f t="shared" si="8"/>
        <v>13350</v>
      </c>
      <c r="I40" s="416">
        <f t="shared" si="8"/>
        <v>8050</v>
      </c>
      <c r="J40" s="386"/>
      <c r="K40" s="417">
        <f t="shared" si="5"/>
        <v>13350</v>
      </c>
      <c r="L40" s="417">
        <f t="shared" si="6"/>
        <v>8010</v>
      </c>
      <c r="N40" s="452">
        <v>5340</v>
      </c>
      <c r="P40" s="382">
        <v>5340</v>
      </c>
      <c r="R40" s="363">
        <f t="shared" si="2"/>
        <v>1</v>
      </c>
      <c r="T40" s="146"/>
      <c r="V40" s="146"/>
      <c r="X40" s="146"/>
      <c r="Z40" s="146"/>
      <c r="AB40" s="146"/>
      <c r="AD40" s="146"/>
      <c r="AF40" s="146"/>
      <c r="AH40" s="146"/>
      <c r="AJ40" s="63"/>
      <c r="AL40" s="371"/>
      <c r="AM40" s="371"/>
      <c r="AN40" s="371"/>
      <c r="AO40" s="371"/>
      <c r="AP40" s="371"/>
      <c r="AQ40" s="371"/>
      <c r="AR40" s="371"/>
      <c r="AS40" s="371"/>
      <c r="AT40" s="371"/>
      <c r="AU40" s="371"/>
      <c r="AV40" s="371"/>
      <c r="AW40" s="371"/>
    </row>
    <row r="41" spans="1:49" ht="21" customHeight="1" thickBot="1" x14ac:dyDescent="0.35">
      <c r="D41" s="422"/>
      <c r="E41" s="414"/>
      <c r="F41" s="415"/>
      <c r="G41" s="386"/>
      <c r="H41" s="416"/>
      <c r="I41" s="416"/>
      <c r="J41" s="386"/>
      <c r="K41" s="417"/>
      <c r="L41" s="417"/>
      <c r="M41" s="389"/>
      <c r="N41" s="452"/>
      <c r="R41" s="363" t="e">
        <f t="shared" si="2"/>
        <v>#DIV/0!</v>
      </c>
      <c r="T41" s="364"/>
      <c r="V41" s="365"/>
      <c r="X41" s="365"/>
      <c r="Z41" s="365"/>
      <c r="AB41" s="363"/>
      <c r="AD41" s="363"/>
      <c r="AF41" s="363"/>
      <c r="AH41" s="363"/>
      <c r="AJ41" s="366"/>
    </row>
    <row r="42" spans="1:49" ht="21" customHeight="1" thickBot="1" x14ac:dyDescent="0.35">
      <c r="D42" s="413" t="s">
        <v>529</v>
      </c>
      <c r="E42" s="414"/>
      <c r="F42" s="415"/>
      <c r="G42" s="386"/>
      <c r="H42" s="416"/>
      <c r="I42" s="416"/>
      <c r="J42" s="386"/>
      <c r="K42" s="417"/>
      <c r="L42" s="417"/>
      <c r="M42" s="389"/>
      <c r="N42" s="452"/>
      <c r="R42" s="363" t="e">
        <f t="shared" si="2"/>
        <v>#DIV/0!</v>
      </c>
      <c r="T42" s="364"/>
      <c r="V42" s="365"/>
      <c r="X42" s="365"/>
      <c r="Z42" s="365"/>
      <c r="AB42" s="363"/>
      <c r="AD42" s="363"/>
      <c r="AF42" s="363"/>
      <c r="AH42" s="363"/>
      <c r="AJ42" s="366"/>
    </row>
    <row r="43" spans="1:49" ht="21" customHeight="1" x14ac:dyDescent="0.3">
      <c r="A43" s="371" t="s">
        <v>200</v>
      </c>
      <c r="B43" s="372">
        <v>45330</v>
      </c>
      <c r="D43" s="418" t="s">
        <v>557</v>
      </c>
      <c r="E43" s="419">
        <f>H43</f>
        <v>5000</v>
      </c>
      <c r="F43" s="420">
        <f>I43</f>
        <v>3000</v>
      </c>
      <c r="G43" s="386"/>
      <c r="H43" s="416">
        <f>MROUND(K43+24,50)</f>
        <v>5000</v>
      </c>
      <c r="I43" s="416">
        <f>MROUND(L43+24,50)</f>
        <v>3000</v>
      </c>
      <c r="J43" s="386"/>
      <c r="K43" s="417">
        <f>N43*$K$9</f>
        <v>5000</v>
      </c>
      <c r="L43" s="417">
        <f>N43*$L$9</f>
        <v>3000</v>
      </c>
      <c r="M43" s="389"/>
      <c r="N43" s="452">
        <v>2000</v>
      </c>
      <c r="P43" s="382">
        <v>2000</v>
      </c>
      <c r="R43" s="363">
        <f t="shared" si="2"/>
        <v>1</v>
      </c>
      <c r="T43" s="367"/>
      <c r="U43" s="428"/>
      <c r="V43" s="364"/>
      <c r="X43" s="368"/>
      <c r="Z43" s="365"/>
      <c r="AB43" s="362"/>
      <c r="AD43" s="363"/>
      <c r="AF43" s="363"/>
      <c r="AH43" s="363"/>
      <c r="AJ43" s="366"/>
    </row>
    <row r="44" spans="1:49" ht="21" customHeight="1" x14ac:dyDescent="0.3">
      <c r="A44" s="371" t="s">
        <v>200</v>
      </c>
      <c r="B44" s="372">
        <v>45330</v>
      </c>
      <c r="D44" s="421" t="s">
        <v>558</v>
      </c>
      <c r="E44" s="419">
        <f>H44</f>
        <v>4500</v>
      </c>
      <c r="F44" s="420">
        <f>I44</f>
        <v>2700</v>
      </c>
      <c r="G44" s="386"/>
      <c r="H44" s="416">
        <f>MROUND(K44+24,50)</f>
        <v>4500</v>
      </c>
      <c r="I44" s="416">
        <f>MROUND(L44+24,50)</f>
        <v>2700</v>
      </c>
      <c r="J44" s="386"/>
      <c r="K44" s="417">
        <f>N44*$K$9</f>
        <v>4500</v>
      </c>
      <c r="L44" s="417">
        <f>N44*$L$9</f>
        <v>2700</v>
      </c>
      <c r="M44" s="389"/>
      <c r="N44" s="452">
        <v>1800</v>
      </c>
      <c r="P44" s="382">
        <v>1800</v>
      </c>
      <c r="R44" s="363">
        <f t="shared" si="2"/>
        <v>1</v>
      </c>
      <c r="T44" s="367"/>
      <c r="U44" s="428"/>
      <c r="V44" s="364"/>
      <c r="X44" s="368"/>
      <c r="Z44" s="365"/>
      <c r="AB44" s="362"/>
      <c r="AD44" s="363"/>
      <c r="AF44" s="363"/>
      <c r="AH44" s="363"/>
      <c r="AJ44" s="366"/>
    </row>
    <row r="45" spans="1:49" ht="21" customHeight="1" x14ac:dyDescent="0.3">
      <c r="D45" s="422"/>
      <c r="E45" s="414"/>
      <c r="F45" s="415"/>
      <c r="G45" s="386"/>
      <c r="H45" s="416"/>
      <c r="I45" s="416"/>
      <c r="J45" s="386"/>
      <c r="K45" s="417"/>
      <c r="L45" s="417"/>
      <c r="M45" s="389"/>
      <c r="N45" s="452"/>
      <c r="R45" s="363" t="e">
        <f t="shared" si="2"/>
        <v>#DIV/0!</v>
      </c>
      <c r="T45" s="367"/>
      <c r="U45" s="428"/>
      <c r="V45" s="364"/>
      <c r="X45" s="368"/>
      <c r="Z45" s="365"/>
      <c r="AB45" s="362"/>
      <c r="AD45" s="363"/>
      <c r="AF45" s="363"/>
      <c r="AH45" s="363"/>
      <c r="AJ45" s="366"/>
    </row>
    <row r="46" spans="1:49" ht="21" customHeight="1" thickBot="1" x14ac:dyDescent="0.35">
      <c r="D46" s="422"/>
      <c r="E46" s="414"/>
      <c r="F46" s="415"/>
      <c r="G46" s="386"/>
      <c r="H46" s="416"/>
      <c r="I46" s="416"/>
      <c r="J46" s="386"/>
      <c r="K46" s="417"/>
      <c r="L46" s="417"/>
      <c r="M46" s="389"/>
      <c r="N46" s="452"/>
      <c r="R46" s="363" t="e">
        <f t="shared" si="2"/>
        <v>#DIV/0!</v>
      </c>
      <c r="T46" s="367"/>
      <c r="U46" s="428"/>
      <c r="V46" s="364"/>
      <c r="X46" s="368"/>
      <c r="Z46" s="365"/>
      <c r="AB46" s="362"/>
      <c r="AD46" s="363"/>
      <c r="AF46" s="363"/>
      <c r="AH46" s="363"/>
      <c r="AJ46" s="366"/>
    </row>
    <row r="47" spans="1:49" ht="21" customHeight="1" thickBot="1" x14ac:dyDescent="0.35">
      <c r="D47" s="413" t="s">
        <v>527</v>
      </c>
      <c r="E47" s="414"/>
      <c r="F47" s="415"/>
      <c r="G47" s="386"/>
      <c r="H47" s="416"/>
      <c r="I47" s="416"/>
      <c r="J47" s="386"/>
      <c r="K47" s="417"/>
      <c r="L47" s="417"/>
      <c r="M47" s="389"/>
      <c r="N47" s="452"/>
      <c r="R47" s="363" t="e">
        <f t="shared" si="2"/>
        <v>#DIV/0!</v>
      </c>
      <c r="T47" s="364"/>
      <c r="V47" s="365"/>
      <c r="X47" s="365"/>
      <c r="Z47" s="365"/>
      <c r="AB47" s="363"/>
      <c r="AD47" s="363"/>
      <c r="AF47" s="363"/>
      <c r="AH47" s="363"/>
      <c r="AJ47" s="367"/>
    </row>
    <row r="48" spans="1:49" ht="21" customHeight="1" x14ac:dyDescent="0.3">
      <c r="A48" s="371" t="s">
        <v>480</v>
      </c>
      <c r="B48" s="372">
        <v>45260</v>
      </c>
      <c r="C48" s="371">
        <v>1220</v>
      </c>
      <c r="D48" s="418" t="s">
        <v>475</v>
      </c>
      <c r="E48" s="419">
        <f t="shared" ref="E48:F54" si="9">H48</f>
        <v>3700</v>
      </c>
      <c r="F48" s="420">
        <f t="shared" si="9"/>
        <v>2250</v>
      </c>
      <c r="G48" s="386"/>
      <c r="H48" s="416">
        <f t="shared" si="1"/>
        <v>3700</v>
      </c>
      <c r="I48" s="416">
        <f t="shared" si="1"/>
        <v>2250</v>
      </c>
      <c r="J48" s="386"/>
      <c r="K48" s="417">
        <f t="shared" ref="K48:K54" si="10">N48*$K$9</f>
        <v>3672.3530000000005</v>
      </c>
      <c r="L48" s="417">
        <f t="shared" ref="L48:L54" si="11">N48*$L$9</f>
        <v>2203.4118000000003</v>
      </c>
      <c r="M48" s="389"/>
      <c r="N48" s="452">
        <v>1468.9412000000002</v>
      </c>
      <c r="P48" s="382">
        <v>1184.6300000000001</v>
      </c>
      <c r="R48" s="363">
        <f t="shared" si="2"/>
        <v>1.24</v>
      </c>
      <c r="T48" s="364">
        <f>P48*1.24</f>
        <v>1468.9412000000002</v>
      </c>
      <c r="V48" s="365"/>
      <c r="X48" s="365"/>
      <c r="Z48" s="365"/>
      <c r="AB48" s="363"/>
      <c r="AD48" s="363"/>
      <c r="AF48" s="363"/>
      <c r="AH48" s="363"/>
      <c r="AJ48" s="366"/>
    </row>
    <row r="49" spans="1:49" ht="21" customHeight="1" x14ac:dyDescent="0.3">
      <c r="A49" s="371" t="s">
        <v>480</v>
      </c>
      <c r="B49" s="372" t="s">
        <v>563</v>
      </c>
      <c r="C49" s="371">
        <v>1221</v>
      </c>
      <c r="D49" s="421" t="s">
        <v>476</v>
      </c>
      <c r="E49" s="419">
        <f t="shared" si="9"/>
        <v>5550</v>
      </c>
      <c r="F49" s="420">
        <f t="shared" si="9"/>
        <v>3350</v>
      </c>
      <c r="G49" s="386"/>
      <c r="H49" s="416">
        <f t="shared" si="1"/>
        <v>5550</v>
      </c>
      <c r="I49" s="416">
        <f t="shared" si="1"/>
        <v>3350</v>
      </c>
      <c r="J49" s="386"/>
      <c r="K49" s="417">
        <f t="shared" si="10"/>
        <v>5532.973</v>
      </c>
      <c r="L49" s="417">
        <f t="shared" si="11"/>
        <v>3319.7837999999997</v>
      </c>
      <c r="M49" s="389"/>
      <c r="N49" s="455">
        <v>2213.1891999999998</v>
      </c>
      <c r="P49" s="382">
        <v>1784.83</v>
      </c>
      <c r="R49" s="363">
        <f t="shared" si="2"/>
        <v>1.24</v>
      </c>
      <c r="T49" s="364">
        <f t="shared" ref="T49:T54" si="12">P49*1.24</f>
        <v>2213.1891999999998</v>
      </c>
      <c r="V49" s="365"/>
      <c r="X49" s="365"/>
      <c r="Z49" s="365"/>
      <c r="AB49" s="363"/>
      <c r="AD49" s="363"/>
      <c r="AF49" s="363"/>
      <c r="AH49" s="363"/>
      <c r="AJ49" s="366"/>
    </row>
    <row r="50" spans="1:49" ht="21" customHeight="1" x14ac:dyDescent="0.3">
      <c r="A50" s="371" t="s">
        <v>480</v>
      </c>
      <c r="B50" s="372">
        <v>45260</v>
      </c>
      <c r="C50" s="371">
        <v>1230</v>
      </c>
      <c r="D50" s="421" t="s">
        <v>477</v>
      </c>
      <c r="E50" s="419">
        <f t="shared" si="9"/>
        <v>3900</v>
      </c>
      <c r="F50" s="420">
        <f t="shared" si="9"/>
        <v>2350</v>
      </c>
      <c r="G50" s="386"/>
      <c r="H50" s="416">
        <f t="shared" si="1"/>
        <v>3900</v>
      </c>
      <c r="I50" s="416">
        <f t="shared" si="1"/>
        <v>2350</v>
      </c>
      <c r="J50" s="386"/>
      <c r="K50" s="417">
        <f t="shared" si="10"/>
        <v>3868.18</v>
      </c>
      <c r="L50" s="417">
        <f t="shared" si="11"/>
        <v>2320.9079999999999</v>
      </c>
      <c r="M50" s="389"/>
      <c r="N50" s="452">
        <v>1547.2719999999999</v>
      </c>
      <c r="P50" s="382">
        <v>1247.8</v>
      </c>
      <c r="R50" s="363">
        <f t="shared" si="2"/>
        <v>1.24</v>
      </c>
      <c r="T50" s="364">
        <f t="shared" si="12"/>
        <v>1547.2719999999999</v>
      </c>
      <c r="V50" s="365"/>
      <c r="X50" s="365"/>
      <c r="Z50" s="365"/>
      <c r="AB50" s="363"/>
      <c r="AD50" s="363"/>
      <c r="AF50" s="363"/>
      <c r="AH50" s="363"/>
      <c r="AJ50" s="366"/>
    </row>
    <row r="51" spans="1:49" ht="21" customHeight="1" x14ac:dyDescent="0.3">
      <c r="A51" s="371" t="s">
        <v>480</v>
      </c>
      <c r="B51" s="372" t="s">
        <v>563</v>
      </c>
      <c r="C51" s="371">
        <v>1231</v>
      </c>
      <c r="D51" s="421" t="s">
        <v>478</v>
      </c>
      <c r="E51" s="419">
        <f t="shared" si="9"/>
        <v>6200</v>
      </c>
      <c r="F51" s="420">
        <f t="shared" si="9"/>
        <v>3750</v>
      </c>
      <c r="G51" s="386"/>
      <c r="H51" s="416">
        <f t="shared" si="1"/>
        <v>6200</v>
      </c>
      <c r="I51" s="416">
        <f t="shared" si="1"/>
        <v>3750</v>
      </c>
      <c r="J51" s="386"/>
      <c r="K51" s="417">
        <f t="shared" si="10"/>
        <v>6169.527</v>
      </c>
      <c r="L51" s="417">
        <f t="shared" si="11"/>
        <v>3701.7162000000003</v>
      </c>
      <c r="M51" s="389"/>
      <c r="N51" s="455">
        <v>2467.8108000000002</v>
      </c>
      <c r="P51" s="382">
        <v>1990.17</v>
      </c>
      <c r="R51" s="363">
        <f t="shared" si="2"/>
        <v>1.24</v>
      </c>
      <c r="T51" s="364">
        <f t="shared" si="12"/>
        <v>2467.8108000000002</v>
      </c>
      <c r="V51" s="365"/>
      <c r="X51" s="365"/>
      <c r="Z51" s="365"/>
      <c r="AB51" s="363"/>
      <c r="AD51" s="363"/>
      <c r="AF51" s="363"/>
      <c r="AH51" s="363"/>
      <c r="AJ51" s="366"/>
    </row>
    <row r="52" spans="1:49" ht="21" customHeight="1" x14ac:dyDescent="0.3">
      <c r="A52" s="371" t="s">
        <v>480</v>
      </c>
      <c r="B52" s="372">
        <v>45260</v>
      </c>
      <c r="C52" s="371">
        <v>1231</v>
      </c>
      <c r="D52" s="421" t="s">
        <v>479</v>
      </c>
      <c r="E52" s="419">
        <f t="shared" si="9"/>
        <v>2900</v>
      </c>
      <c r="F52" s="420">
        <f t="shared" si="9"/>
        <v>1750</v>
      </c>
      <c r="G52" s="386"/>
      <c r="H52" s="416">
        <f t="shared" si="1"/>
        <v>2900</v>
      </c>
      <c r="I52" s="416">
        <f t="shared" si="1"/>
        <v>1750</v>
      </c>
      <c r="J52" s="386"/>
      <c r="K52" s="417">
        <f t="shared" si="10"/>
        <v>2888.9209999999998</v>
      </c>
      <c r="L52" s="417">
        <f t="shared" si="11"/>
        <v>1733.3525999999997</v>
      </c>
      <c r="M52" s="389"/>
      <c r="N52" s="452">
        <v>1155.5683999999999</v>
      </c>
      <c r="P52" s="382">
        <v>931.91</v>
      </c>
      <c r="R52" s="363">
        <f t="shared" si="2"/>
        <v>1.24</v>
      </c>
      <c r="T52" s="364">
        <f t="shared" si="12"/>
        <v>1155.5683999999999</v>
      </c>
      <c r="V52" s="365"/>
      <c r="X52" s="365"/>
      <c r="Z52" s="365"/>
      <c r="AB52" s="363"/>
      <c r="AD52" s="363"/>
      <c r="AF52" s="363"/>
      <c r="AH52" s="363"/>
      <c r="AJ52" s="366"/>
    </row>
    <row r="53" spans="1:49" ht="21" customHeight="1" x14ac:dyDescent="0.3">
      <c r="A53" s="371" t="s">
        <v>480</v>
      </c>
      <c r="B53" s="372">
        <v>45260</v>
      </c>
      <c r="C53" s="371">
        <v>1326</v>
      </c>
      <c r="D53" s="421" t="s">
        <v>481</v>
      </c>
      <c r="E53" s="429">
        <f t="shared" si="9"/>
        <v>4200</v>
      </c>
      <c r="F53" s="430">
        <f t="shared" si="9"/>
        <v>2500</v>
      </c>
      <c r="G53" s="386"/>
      <c r="H53" s="416">
        <f t="shared" si="1"/>
        <v>4200</v>
      </c>
      <c r="I53" s="416">
        <f t="shared" si="1"/>
        <v>2500</v>
      </c>
      <c r="J53" s="386"/>
      <c r="K53" s="417">
        <f t="shared" si="10"/>
        <v>4157.0999999999995</v>
      </c>
      <c r="L53" s="417">
        <f t="shared" si="11"/>
        <v>2494.2599999999998</v>
      </c>
      <c r="M53" s="389"/>
      <c r="N53" s="452">
        <v>1662.84</v>
      </c>
      <c r="P53" s="382">
        <v>1341</v>
      </c>
      <c r="R53" s="363">
        <f t="shared" si="2"/>
        <v>1.24</v>
      </c>
      <c r="T53" s="364">
        <f t="shared" si="12"/>
        <v>1662.84</v>
      </c>
      <c r="V53" s="365"/>
      <c r="X53" s="365"/>
      <c r="Z53" s="365"/>
      <c r="AB53" s="363"/>
      <c r="AD53" s="363"/>
      <c r="AF53" s="363"/>
      <c r="AH53" s="363"/>
      <c r="AJ53" s="367"/>
    </row>
    <row r="54" spans="1:49" ht="21" customHeight="1" x14ac:dyDescent="0.3">
      <c r="A54" s="371" t="s">
        <v>480</v>
      </c>
      <c r="B54" s="372">
        <v>45260</v>
      </c>
      <c r="C54" s="371">
        <v>1326</v>
      </c>
      <c r="D54" s="421" t="s">
        <v>482</v>
      </c>
      <c r="E54" s="419">
        <f t="shared" si="9"/>
        <v>31350</v>
      </c>
      <c r="F54" s="420">
        <f t="shared" si="9"/>
        <v>18800</v>
      </c>
      <c r="G54" s="386"/>
      <c r="H54" s="416">
        <f t="shared" si="1"/>
        <v>31350</v>
      </c>
      <c r="I54" s="416">
        <f t="shared" si="1"/>
        <v>18800</v>
      </c>
      <c r="J54" s="386"/>
      <c r="K54" s="417">
        <f t="shared" si="10"/>
        <v>31334.799999999999</v>
      </c>
      <c r="L54" s="417">
        <f t="shared" si="11"/>
        <v>18800.88</v>
      </c>
      <c r="M54" s="389"/>
      <c r="N54" s="452">
        <v>12533.92</v>
      </c>
      <c r="P54" s="382">
        <v>10108</v>
      </c>
      <c r="R54" s="363">
        <f t="shared" si="2"/>
        <v>1.24</v>
      </c>
      <c r="T54" s="364">
        <f t="shared" si="12"/>
        <v>12533.92</v>
      </c>
      <c r="V54" s="365"/>
      <c r="X54" s="365"/>
      <c r="Z54" s="365"/>
      <c r="AB54" s="363"/>
      <c r="AD54" s="363"/>
      <c r="AF54" s="363"/>
      <c r="AH54" s="363"/>
      <c r="AJ54" s="367"/>
    </row>
    <row r="55" spans="1:49" ht="9.9499999999999993" customHeight="1" thickBot="1" x14ac:dyDescent="0.35">
      <c r="D55" s="422"/>
      <c r="E55" s="414"/>
      <c r="F55" s="415"/>
      <c r="G55" s="386"/>
      <c r="H55" s="416">
        <f t="shared" si="1"/>
        <v>0</v>
      </c>
      <c r="I55" s="416">
        <f t="shared" si="1"/>
        <v>0</v>
      </c>
      <c r="J55" s="386"/>
      <c r="K55" s="417">
        <f t="shared" ref="K55:K102" si="13">N55*$K$9</f>
        <v>0</v>
      </c>
      <c r="L55" s="417">
        <f t="shared" ref="L55:L102" si="14">N55*$L$9</f>
        <v>0</v>
      </c>
      <c r="M55" s="389"/>
      <c r="N55" s="452"/>
      <c r="R55" s="363" t="e">
        <f t="shared" si="2"/>
        <v>#DIV/0!</v>
      </c>
      <c r="T55" s="364"/>
      <c r="V55" s="365"/>
      <c r="X55" s="365"/>
      <c r="Z55" s="365"/>
      <c r="AB55" s="363"/>
      <c r="AD55" s="363"/>
      <c r="AF55" s="363"/>
      <c r="AH55" s="363"/>
      <c r="AJ55" s="367"/>
    </row>
    <row r="56" spans="1:49" s="376" customFormat="1" ht="21" customHeight="1" thickBot="1" x14ac:dyDescent="0.35">
      <c r="A56" s="371"/>
      <c r="B56" s="372"/>
      <c r="C56" s="371"/>
      <c r="D56" s="431" t="s">
        <v>38</v>
      </c>
      <c r="E56" s="414"/>
      <c r="F56" s="415"/>
      <c r="G56" s="371"/>
      <c r="H56" s="416">
        <f t="shared" si="1"/>
        <v>0</v>
      </c>
      <c r="I56" s="416">
        <f t="shared" si="1"/>
        <v>0</v>
      </c>
      <c r="J56" s="386"/>
      <c r="K56" s="417">
        <f t="shared" si="13"/>
        <v>0</v>
      </c>
      <c r="L56" s="417">
        <f t="shared" si="14"/>
        <v>0</v>
      </c>
      <c r="M56" s="389"/>
      <c r="N56" s="452"/>
      <c r="P56" s="382"/>
      <c r="R56" s="363" t="e">
        <f t="shared" si="2"/>
        <v>#DIV/0!</v>
      </c>
      <c r="T56" s="146"/>
      <c r="V56" s="146"/>
      <c r="X56" s="146"/>
      <c r="Z56" s="146"/>
      <c r="AB56" s="146"/>
      <c r="AD56" s="146"/>
      <c r="AF56" s="146"/>
      <c r="AH56" s="146"/>
      <c r="AJ56" s="63"/>
      <c r="AL56" s="371"/>
      <c r="AM56" s="371"/>
      <c r="AN56" s="371"/>
      <c r="AO56" s="371"/>
      <c r="AP56" s="371"/>
      <c r="AQ56" s="371"/>
      <c r="AR56" s="371"/>
      <c r="AS56" s="371"/>
      <c r="AT56" s="371"/>
      <c r="AU56" s="371"/>
      <c r="AV56" s="371"/>
      <c r="AW56" s="371"/>
    </row>
    <row r="57" spans="1:49" s="376" customFormat="1" ht="21" customHeight="1" x14ac:dyDescent="0.3">
      <c r="A57" s="371"/>
      <c r="B57" s="372"/>
      <c r="C57" s="371"/>
      <c r="D57" s="418" t="s">
        <v>416</v>
      </c>
      <c r="E57" s="419">
        <f t="shared" ref="E57:F101" si="15">H57</f>
        <v>3050</v>
      </c>
      <c r="F57" s="420">
        <f t="shared" si="15"/>
        <v>1850</v>
      </c>
      <c r="G57" s="371"/>
      <c r="H57" s="416">
        <f t="shared" si="1"/>
        <v>3050</v>
      </c>
      <c r="I57" s="416">
        <f t="shared" si="1"/>
        <v>1850</v>
      </c>
      <c r="J57" s="386"/>
      <c r="K57" s="417">
        <f t="shared" si="13"/>
        <v>3009.875</v>
      </c>
      <c r="L57" s="417">
        <f t="shared" si="14"/>
        <v>1805.9250000000002</v>
      </c>
      <c r="M57" s="389"/>
      <c r="N57" s="452">
        <v>1203.95</v>
      </c>
      <c r="P57" s="382">
        <v>1094.5</v>
      </c>
      <c r="R57" s="363">
        <f t="shared" si="2"/>
        <v>1.1000000000000001</v>
      </c>
      <c r="T57" s="146">
        <f>P57*1.1</f>
        <v>1203.95</v>
      </c>
      <c r="V57" s="146"/>
      <c r="X57" s="146"/>
      <c r="Z57" s="146"/>
      <c r="AB57" s="146"/>
      <c r="AD57" s="146"/>
      <c r="AF57" s="146"/>
      <c r="AH57" s="146"/>
      <c r="AJ57" s="63"/>
      <c r="AL57" s="371"/>
      <c r="AM57" s="371"/>
      <c r="AN57" s="371"/>
      <c r="AO57" s="371"/>
      <c r="AP57" s="371"/>
      <c r="AQ57" s="371"/>
      <c r="AR57" s="371"/>
      <c r="AS57" s="371"/>
      <c r="AT57" s="371"/>
      <c r="AU57" s="371"/>
      <c r="AV57" s="371"/>
      <c r="AW57" s="371"/>
    </row>
    <row r="58" spans="1:49" s="376" customFormat="1" ht="21" customHeight="1" x14ac:dyDescent="0.3">
      <c r="A58" s="371"/>
      <c r="B58" s="372"/>
      <c r="C58" s="371"/>
      <c r="D58" s="421" t="s">
        <v>417</v>
      </c>
      <c r="E58" s="432">
        <f t="shared" si="15"/>
        <v>4350</v>
      </c>
      <c r="F58" s="433">
        <f t="shared" si="15"/>
        <v>2600</v>
      </c>
      <c r="G58" s="371"/>
      <c r="H58" s="416">
        <f t="shared" si="1"/>
        <v>4350</v>
      </c>
      <c r="I58" s="416">
        <f t="shared" si="1"/>
        <v>2600</v>
      </c>
      <c r="J58" s="386"/>
      <c r="K58" s="417">
        <f t="shared" si="13"/>
        <v>4325.7225000000008</v>
      </c>
      <c r="L58" s="417">
        <f t="shared" si="14"/>
        <v>2595.4335000000001</v>
      </c>
      <c r="M58" s="389"/>
      <c r="N58" s="452">
        <v>1730.2890000000002</v>
      </c>
      <c r="P58" s="382">
        <v>1572.99</v>
      </c>
      <c r="R58" s="363">
        <f t="shared" si="2"/>
        <v>1.1000000000000001</v>
      </c>
      <c r="T58" s="146">
        <f t="shared" ref="T58:T101" si="16">P58*1.1</f>
        <v>1730.2890000000002</v>
      </c>
      <c r="V58" s="146"/>
      <c r="X58" s="146"/>
      <c r="Z58" s="146"/>
      <c r="AB58" s="146"/>
      <c r="AD58" s="146"/>
      <c r="AF58" s="146"/>
      <c r="AH58" s="146"/>
      <c r="AJ58" s="63"/>
      <c r="AL58" s="371"/>
      <c r="AM58" s="371"/>
      <c r="AN58" s="371"/>
      <c r="AO58" s="371"/>
      <c r="AP58" s="371"/>
      <c r="AQ58" s="371"/>
      <c r="AR58" s="371"/>
      <c r="AS58" s="371"/>
      <c r="AT58" s="371"/>
      <c r="AU58" s="371"/>
      <c r="AV58" s="371"/>
      <c r="AW58" s="371"/>
    </row>
    <row r="59" spans="1:49" s="376" customFormat="1" ht="21" customHeight="1" x14ac:dyDescent="0.3">
      <c r="A59" s="371"/>
      <c r="B59" s="372"/>
      <c r="C59" s="371"/>
      <c r="D59" s="421" t="s">
        <v>418</v>
      </c>
      <c r="E59" s="419">
        <f t="shared" si="15"/>
        <v>7150</v>
      </c>
      <c r="F59" s="420">
        <f t="shared" si="15"/>
        <v>4300</v>
      </c>
      <c r="G59" s="371"/>
      <c r="H59" s="416">
        <f t="shared" si="1"/>
        <v>7150</v>
      </c>
      <c r="I59" s="416">
        <f t="shared" si="1"/>
        <v>4300</v>
      </c>
      <c r="J59" s="386"/>
      <c r="K59" s="417">
        <f t="shared" si="13"/>
        <v>7139.0000000000009</v>
      </c>
      <c r="L59" s="417">
        <f t="shared" si="14"/>
        <v>4283.4000000000005</v>
      </c>
      <c r="M59" s="389"/>
      <c r="N59" s="452">
        <v>2855.6000000000004</v>
      </c>
      <c r="P59" s="382">
        <v>2596</v>
      </c>
      <c r="R59" s="363">
        <f t="shared" si="2"/>
        <v>1.1000000000000001</v>
      </c>
      <c r="T59" s="146">
        <f t="shared" si="16"/>
        <v>2855.6000000000004</v>
      </c>
      <c r="V59" s="146"/>
      <c r="X59" s="146"/>
      <c r="Z59" s="146"/>
      <c r="AB59" s="146"/>
      <c r="AD59" s="146"/>
      <c r="AF59" s="146"/>
      <c r="AH59" s="146"/>
      <c r="AJ59" s="63"/>
      <c r="AL59" s="371"/>
      <c r="AM59" s="371"/>
      <c r="AN59" s="371"/>
      <c r="AO59" s="371"/>
      <c r="AP59" s="371"/>
      <c r="AQ59" s="371"/>
      <c r="AR59" s="371"/>
      <c r="AS59" s="371"/>
      <c r="AT59" s="371"/>
      <c r="AU59" s="371"/>
      <c r="AV59" s="371"/>
      <c r="AW59" s="371"/>
    </row>
    <row r="60" spans="1:49" s="376" customFormat="1" ht="21" customHeight="1" x14ac:dyDescent="0.3">
      <c r="A60" s="371"/>
      <c r="B60" s="372"/>
      <c r="C60" s="371"/>
      <c r="D60" s="421" t="s">
        <v>419</v>
      </c>
      <c r="E60" s="419">
        <f t="shared" si="15"/>
        <v>16600</v>
      </c>
      <c r="F60" s="420">
        <f t="shared" si="15"/>
        <v>9950</v>
      </c>
      <c r="G60" s="371"/>
      <c r="H60" s="416">
        <f t="shared" si="1"/>
        <v>16600</v>
      </c>
      <c r="I60" s="416">
        <f t="shared" si="1"/>
        <v>9950</v>
      </c>
      <c r="J60" s="386"/>
      <c r="K60" s="417">
        <f t="shared" si="13"/>
        <v>16568.447500000002</v>
      </c>
      <c r="L60" s="417">
        <f t="shared" si="14"/>
        <v>9941.0685000000012</v>
      </c>
      <c r="M60" s="389"/>
      <c r="N60" s="452">
        <v>6627.3790000000008</v>
      </c>
      <c r="P60" s="382">
        <v>6024.89</v>
      </c>
      <c r="R60" s="363">
        <f t="shared" si="2"/>
        <v>1.1000000000000001</v>
      </c>
      <c r="T60" s="146">
        <f t="shared" si="16"/>
        <v>6627.3790000000008</v>
      </c>
      <c r="V60" s="146"/>
      <c r="X60" s="146"/>
      <c r="Z60" s="146"/>
      <c r="AB60" s="146"/>
      <c r="AD60" s="146"/>
      <c r="AF60" s="146"/>
      <c r="AH60" s="146"/>
      <c r="AJ60" s="63"/>
      <c r="AL60" s="371"/>
      <c r="AM60" s="371"/>
      <c r="AN60" s="371"/>
      <c r="AO60" s="371"/>
      <c r="AP60" s="371"/>
      <c r="AQ60" s="371"/>
      <c r="AR60" s="371"/>
      <c r="AS60" s="371"/>
      <c r="AT60" s="371"/>
      <c r="AU60" s="371"/>
      <c r="AV60" s="371"/>
      <c r="AW60" s="371"/>
    </row>
    <row r="61" spans="1:49" s="376" customFormat="1" ht="21" customHeight="1" x14ac:dyDescent="0.3">
      <c r="A61" s="371"/>
      <c r="B61" s="372"/>
      <c r="C61" s="371"/>
      <c r="D61" s="421" t="s">
        <v>420</v>
      </c>
      <c r="E61" s="419"/>
      <c r="F61" s="420"/>
      <c r="G61" s="371"/>
      <c r="H61" s="416">
        <f t="shared" si="1"/>
        <v>0</v>
      </c>
      <c r="I61" s="416">
        <f t="shared" si="1"/>
        <v>0</v>
      </c>
      <c r="J61" s="386"/>
      <c r="K61" s="417">
        <f t="shared" si="13"/>
        <v>0</v>
      </c>
      <c r="L61" s="417">
        <f t="shared" si="14"/>
        <v>0</v>
      </c>
      <c r="M61" s="389"/>
      <c r="N61" s="452">
        <v>0</v>
      </c>
      <c r="P61" s="382"/>
      <c r="R61" s="363" t="e">
        <f t="shared" si="2"/>
        <v>#DIV/0!</v>
      </c>
      <c r="T61" s="146">
        <f t="shared" si="16"/>
        <v>0</v>
      </c>
      <c r="V61" s="146"/>
      <c r="X61" s="146"/>
      <c r="Z61" s="146"/>
      <c r="AB61" s="146"/>
      <c r="AD61" s="146"/>
      <c r="AF61" s="146"/>
      <c r="AH61" s="146"/>
      <c r="AJ61" s="63"/>
      <c r="AL61" s="371"/>
      <c r="AM61" s="371"/>
      <c r="AN61" s="371"/>
      <c r="AO61" s="371"/>
      <c r="AP61" s="371"/>
      <c r="AQ61" s="371"/>
      <c r="AR61" s="371"/>
      <c r="AS61" s="371"/>
      <c r="AT61" s="371"/>
      <c r="AU61" s="371"/>
      <c r="AV61" s="371"/>
      <c r="AW61" s="371"/>
    </row>
    <row r="62" spans="1:49" s="376" customFormat="1" ht="21" customHeight="1" x14ac:dyDescent="0.3">
      <c r="A62" s="371"/>
      <c r="B62" s="372"/>
      <c r="C62" s="371"/>
      <c r="D62" s="421" t="s">
        <v>493</v>
      </c>
      <c r="E62" s="419">
        <f t="shared" si="15"/>
        <v>10750</v>
      </c>
      <c r="F62" s="420">
        <f t="shared" si="15"/>
        <v>6450</v>
      </c>
      <c r="G62" s="371"/>
      <c r="H62" s="416">
        <f t="shared" si="1"/>
        <v>10750</v>
      </c>
      <c r="I62" s="416">
        <f t="shared" si="1"/>
        <v>6450</v>
      </c>
      <c r="J62" s="386"/>
      <c r="K62" s="417">
        <f t="shared" si="13"/>
        <v>10727.392500000002</v>
      </c>
      <c r="L62" s="417">
        <f t="shared" si="14"/>
        <v>6436.4355000000005</v>
      </c>
      <c r="M62" s="389"/>
      <c r="N62" s="452">
        <v>4290.9570000000003</v>
      </c>
      <c r="P62" s="382">
        <v>3900.87</v>
      </c>
      <c r="R62" s="363">
        <f t="shared" si="2"/>
        <v>1.1000000000000001</v>
      </c>
      <c r="T62" s="146">
        <f t="shared" si="16"/>
        <v>4290.9570000000003</v>
      </c>
      <c r="V62" s="146"/>
      <c r="X62" s="146"/>
      <c r="Z62" s="146"/>
      <c r="AB62" s="146"/>
      <c r="AD62" s="146"/>
      <c r="AF62" s="146"/>
      <c r="AH62" s="146"/>
      <c r="AJ62" s="63"/>
      <c r="AL62" s="371"/>
      <c r="AM62" s="371"/>
      <c r="AN62" s="371"/>
      <c r="AO62" s="371"/>
      <c r="AP62" s="371"/>
      <c r="AQ62" s="371"/>
      <c r="AR62" s="371"/>
      <c r="AS62" s="371"/>
      <c r="AT62" s="371"/>
      <c r="AU62" s="371"/>
      <c r="AV62" s="371"/>
      <c r="AW62" s="371"/>
    </row>
    <row r="63" spans="1:49" s="376" customFormat="1" ht="21" customHeight="1" x14ac:dyDescent="0.3">
      <c r="A63" s="371"/>
      <c r="B63" s="372"/>
      <c r="C63" s="371"/>
      <c r="D63" s="421" t="s">
        <v>421</v>
      </c>
      <c r="E63" s="419">
        <f t="shared" si="15"/>
        <v>12200</v>
      </c>
      <c r="F63" s="420">
        <f t="shared" si="15"/>
        <v>7350</v>
      </c>
      <c r="G63" s="371"/>
      <c r="H63" s="416">
        <f t="shared" si="1"/>
        <v>12200</v>
      </c>
      <c r="I63" s="416">
        <f t="shared" si="1"/>
        <v>7350</v>
      </c>
      <c r="J63" s="386"/>
      <c r="K63" s="417">
        <f t="shared" si="13"/>
        <v>12195.012500000003</v>
      </c>
      <c r="L63" s="417">
        <f t="shared" si="14"/>
        <v>7317.0075000000015</v>
      </c>
      <c r="M63" s="389"/>
      <c r="N63" s="452">
        <v>4878.005000000001</v>
      </c>
      <c r="P63" s="382">
        <v>4434.55</v>
      </c>
      <c r="R63" s="363">
        <f t="shared" si="2"/>
        <v>1.1000000000000001</v>
      </c>
      <c r="T63" s="146">
        <f t="shared" si="16"/>
        <v>4878.005000000001</v>
      </c>
      <c r="V63" s="146"/>
      <c r="X63" s="146"/>
      <c r="Z63" s="146"/>
      <c r="AB63" s="146"/>
      <c r="AD63" s="146"/>
      <c r="AF63" s="146"/>
      <c r="AH63" s="146"/>
      <c r="AJ63" s="63"/>
      <c r="AL63" s="371"/>
      <c r="AM63" s="371"/>
      <c r="AN63" s="371"/>
      <c r="AO63" s="371"/>
      <c r="AP63" s="371"/>
      <c r="AQ63" s="371"/>
      <c r="AR63" s="371"/>
      <c r="AS63" s="371"/>
      <c r="AT63" s="371"/>
      <c r="AU63" s="371"/>
      <c r="AV63" s="371"/>
      <c r="AW63" s="371"/>
    </row>
    <row r="64" spans="1:49" s="376" customFormat="1" ht="21" customHeight="1" x14ac:dyDescent="0.3">
      <c r="A64" s="371"/>
      <c r="B64" s="372"/>
      <c r="C64" s="371"/>
      <c r="D64" s="421" t="s">
        <v>422</v>
      </c>
      <c r="E64" s="419">
        <f t="shared" si="15"/>
        <v>6150</v>
      </c>
      <c r="F64" s="420">
        <f t="shared" si="15"/>
        <v>3700</v>
      </c>
      <c r="G64" s="371"/>
      <c r="H64" s="416">
        <f t="shared" si="1"/>
        <v>6150</v>
      </c>
      <c r="I64" s="416">
        <f t="shared" si="1"/>
        <v>3700</v>
      </c>
      <c r="J64" s="386"/>
      <c r="K64" s="417">
        <f t="shared" si="13"/>
        <v>6112.6450000000013</v>
      </c>
      <c r="L64" s="417">
        <f t="shared" si="14"/>
        <v>3667.5870000000004</v>
      </c>
      <c r="M64" s="389"/>
      <c r="N64" s="452">
        <v>2445.0580000000004</v>
      </c>
      <c r="P64" s="382">
        <v>2222.7800000000002</v>
      </c>
      <c r="R64" s="363">
        <f t="shared" si="2"/>
        <v>1.1000000000000001</v>
      </c>
      <c r="T64" s="146">
        <f t="shared" si="16"/>
        <v>2445.0580000000004</v>
      </c>
      <c r="V64" s="146"/>
      <c r="X64" s="146"/>
      <c r="Z64" s="146"/>
      <c r="AB64" s="146"/>
      <c r="AD64" s="146"/>
      <c r="AF64" s="146"/>
      <c r="AH64" s="146"/>
      <c r="AJ64" s="63"/>
      <c r="AL64" s="371"/>
      <c r="AM64" s="371"/>
      <c r="AN64" s="371"/>
      <c r="AO64" s="371"/>
      <c r="AP64" s="371"/>
      <c r="AQ64" s="371"/>
      <c r="AR64" s="371"/>
      <c r="AS64" s="371"/>
      <c r="AT64" s="371"/>
      <c r="AU64" s="371"/>
      <c r="AV64" s="371"/>
      <c r="AW64" s="371"/>
    </row>
    <row r="65" spans="1:49" s="376" customFormat="1" ht="21" customHeight="1" x14ac:dyDescent="0.3">
      <c r="A65" s="371"/>
      <c r="B65" s="372"/>
      <c r="C65" s="371"/>
      <c r="D65" s="421" t="s">
        <v>423</v>
      </c>
      <c r="E65" s="419">
        <f t="shared" si="15"/>
        <v>8100</v>
      </c>
      <c r="F65" s="420">
        <f t="shared" si="15"/>
        <v>4900</v>
      </c>
      <c r="G65" s="371"/>
      <c r="H65" s="416">
        <f t="shared" si="1"/>
        <v>8100</v>
      </c>
      <c r="I65" s="416">
        <f t="shared" si="1"/>
        <v>4900</v>
      </c>
      <c r="J65" s="386"/>
      <c r="K65" s="417">
        <f t="shared" si="13"/>
        <v>8094.7350000000006</v>
      </c>
      <c r="L65" s="417">
        <f t="shared" si="14"/>
        <v>4856.8410000000003</v>
      </c>
      <c r="M65" s="389"/>
      <c r="N65" s="452">
        <v>3237.8940000000002</v>
      </c>
      <c r="P65" s="382">
        <v>2943.54</v>
      </c>
      <c r="R65" s="363">
        <f t="shared" si="2"/>
        <v>1.1000000000000001</v>
      </c>
      <c r="T65" s="146">
        <f t="shared" si="16"/>
        <v>3237.8940000000002</v>
      </c>
      <c r="V65" s="146"/>
      <c r="X65" s="146"/>
      <c r="Z65" s="146"/>
      <c r="AB65" s="146"/>
      <c r="AD65" s="146"/>
      <c r="AF65" s="146"/>
      <c r="AH65" s="146"/>
      <c r="AJ65" s="63"/>
      <c r="AL65" s="371"/>
      <c r="AM65" s="371"/>
      <c r="AN65" s="371"/>
      <c r="AO65" s="371"/>
      <c r="AP65" s="371"/>
      <c r="AQ65" s="371"/>
      <c r="AR65" s="371"/>
      <c r="AS65" s="371"/>
      <c r="AT65" s="371"/>
      <c r="AU65" s="371"/>
      <c r="AV65" s="371"/>
      <c r="AW65" s="371"/>
    </row>
    <row r="66" spans="1:49" s="376" customFormat="1" ht="21" customHeight="1" x14ac:dyDescent="0.3">
      <c r="A66" s="371"/>
      <c r="B66" s="372"/>
      <c r="C66" s="371"/>
      <c r="D66" s="421" t="s">
        <v>50</v>
      </c>
      <c r="E66" s="419">
        <f t="shared" si="15"/>
        <v>5700</v>
      </c>
      <c r="F66" s="420">
        <f t="shared" si="15"/>
        <v>3400</v>
      </c>
      <c r="G66" s="371"/>
      <c r="H66" s="416">
        <f t="shared" si="1"/>
        <v>5700</v>
      </c>
      <c r="I66" s="416">
        <f t="shared" si="1"/>
        <v>3400</v>
      </c>
      <c r="J66" s="386"/>
      <c r="K66" s="417">
        <f t="shared" si="13"/>
        <v>5656.7500000000009</v>
      </c>
      <c r="L66" s="417">
        <f t="shared" si="14"/>
        <v>3394.05</v>
      </c>
      <c r="M66" s="389"/>
      <c r="N66" s="452">
        <v>2262.7000000000003</v>
      </c>
      <c r="P66" s="382">
        <v>2057</v>
      </c>
      <c r="R66" s="363">
        <f t="shared" si="2"/>
        <v>1.1000000000000001</v>
      </c>
      <c r="T66" s="146">
        <f t="shared" si="16"/>
        <v>2262.7000000000003</v>
      </c>
      <c r="V66" s="146"/>
      <c r="X66" s="146"/>
      <c r="Z66" s="146"/>
      <c r="AB66" s="146"/>
      <c r="AD66" s="146"/>
      <c r="AF66" s="146"/>
      <c r="AH66" s="146"/>
      <c r="AJ66" s="63"/>
      <c r="AL66" s="371"/>
      <c r="AM66" s="371"/>
      <c r="AN66" s="371"/>
      <c r="AO66" s="371"/>
      <c r="AP66" s="371"/>
      <c r="AQ66" s="371"/>
      <c r="AR66" s="371"/>
      <c r="AS66" s="371"/>
      <c r="AT66" s="371"/>
      <c r="AU66" s="371"/>
      <c r="AV66" s="371"/>
      <c r="AW66" s="371"/>
    </row>
    <row r="67" spans="1:49" s="376" customFormat="1" ht="21" customHeight="1" x14ac:dyDescent="0.3">
      <c r="A67" s="371"/>
      <c r="B67" s="372"/>
      <c r="C67" s="371"/>
      <c r="D67" s="421" t="s">
        <v>492</v>
      </c>
      <c r="E67" s="419">
        <f t="shared" si="15"/>
        <v>8100</v>
      </c>
      <c r="F67" s="420">
        <f t="shared" si="15"/>
        <v>4900</v>
      </c>
      <c r="G67" s="371"/>
      <c r="H67" s="416">
        <f t="shared" si="1"/>
        <v>8100</v>
      </c>
      <c r="I67" s="416">
        <f t="shared" si="1"/>
        <v>4900</v>
      </c>
      <c r="J67" s="386"/>
      <c r="K67" s="417">
        <f t="shared" si="13"/>
        <v>8094.7350000000006</v>
      </c>
      <c r="L67" s="417">
        <f t="shared" si="14"/>
        <v>4856.8410000000003</v>
      </c>
      <c r="M67" s="389"/>
      <c r="N67" s="452">
        <v>3237.8940000000002</v>
      </c>
      <c r="P67" s="382">
        <v>2943.54</v>
      </c>
      <c r="R67" s="363">
        <f t="shared" si="2"/>
        <v>1.1000000000000001</v>
      </c>
      <c r="T67" s="146">
        <f t="shared" si="16"/>
        <v>3237.8940000000002</v>
      </c>
      <c r="V67" s="146"/>
      <c r="X67" s="146"/>
      <c r="Z67" s="146"/>
      <c r="AB67" s="146"/>
      <c r="AD67" s="146"/>
      <c r="AF67" s="146"/>
      <c r="AH67" s="146"/>
      <c r="AJ67" s="63"/>
      <c r="AL67" s="371"/>
      <c r="AM67" s="371"/>
      <c r="AN67" s="371"/>
      <c r="AO67" s="371"/>
      <c r="AP67" s="371"/>
      <c r="AQ67" s="371"/>
      <c r="AR67" s="371"/>
      <c r="AS67" s="371"/>
      <c r="AT67" s="371"/>
      <c r="AU67" s="371"/>
      <c r="AV67" s="371"/>
      <c r="AW67" s="371"/>
    </row>
    <row r="68" spans="1:49" s="376" customFormat="1" ht="21" customHeight="1" x14ac:dyDescent="0.3">
      <c r="A68" s="371"/>
      <c r="B68" s="372"/>
      <c r="C68" s="371"/>
      <c r="D68" s="421" t="s">
        <v>424</v>
      </c>
      <c r="E68" s="419">
        <f t="shared" si="15"/>
        <v>13500</v>
      </c>
      <c r="F68" s="420">
        <f t="shared" si="15"/>
        <v>8100</v>
      </c>
      <c r="G68" s="371"/>
      <c r="H68" s="416">
        <f t="shared" si="1"/>
        <v>13500</v>
      </c>
      <c r="I68" s="416">
        <f t="shared" si="1"/>
        <v>8100</v>
      </c>
      <c r="J68" s="386"/>
      <c r="K68" s="417">
        <f t="shared" si="13"/>
        <v>13481.710000000001</v>
      </c>
      <c r="L68" s="417">
        <f t="shared" si="14"/>
        <v>8089.0259999999998</v>
      </c>
      <c r="M68" s="389"/>
      <c r="N68" s="452">
        <v>5392.6840000000002</v>
      </c>
      <c r="P68" s="382">
        <v>4902.4399999999996</v>
      </c>
      <c r="R68" s="363">
        <f t="shared" si="2"/>
        <v>1.1000000000000001</v>
      </c>
      <c r="T68" s="146">
        <f t="shared" si="16"/>
        <v>5392.6840000000002</v>
      </c>
      <c r="V68" s="146"/>
      <c r="X68" s="146"/>
      <c r="Z68" s="146"/>
      <c r="AB68" s="146"/>
      <c r="AD68" s="146"/>
      <c r="AF68" s="146"/>
      <c r="AH68" s="146"/>
      <c r="AJ68" s="63"/>
      <c r="AL68" s="371"/>
      <c r="AM68" s="371"/>
      <c r="AN68" s="371"/>
      <c r="AO68" s="371"/>
      <c r="AP68" s="371"/>
      <c r="AQ68" s="371"/>
      <c r="AR68" s="371"/>
      <c r="AS68" s="371"/>
      <c r="AT68" s="371"/>
      <c r="AU68" s="371"/>
      <c r="AV68" s="371"/>
      <c r="AW68" s="371"/>
    </row>
    <row r="69" spans="1:49" s="376" customFormat="1" ht="21" customHeight="1" x14ac:dyDescent="0.3">
      <c r="A69" s="371"/>
      <c r="B69" s="372" t="s">
        <v>563</v>
      </c>
      <c r="C69" s="371"/>
      <c r="D69" s="421" t="s">
        <v>77</v>
      </c>
      <c r="E69" s="419">
        <f t="shared" si="15"/>
        <v>9650</v>
      </c>
      <c r="F69" s="420">
        <f t="shared" si="15"/>
        <v>5800</v>
      </c>
      <c r="G69" s="371"/>
      <c r="H69" s="416">
        <f t="shared" si="1"/>
        <v>9650</v>
      </c>
      <c r="I69" s="416">
        <f t="shared" si="1"/>
        <v>5800</v>
      </c>
      <c r="J69" s="386"/>
      <c r="K69" s="417">
        <f t="shared" si="13"/>
        <v>9622.8550000000014</v>
      </c>
      <c r="L69" s="417">
        <f t="shared" si="14"/>
        <v>5773.7130000000006</v>
      </c>
      <c r="M69" s="389"/>
      <c r="N69" s="455">
        <v>3849.1420000000003</v>
      </c>
      <c r="P69" s="382">
        <v>3499.22</v>
      </c>
      <c r="R69" s="363">
        <f t="shared" si="2"/>
        <v>1.1000000000000001</v>
      </c>
      <c r="T69" s="146">
        <f t="shared" si="16"/>
        <v>3849.1420000000003</v>
      </c>
      <c r="V69" s="146"/>
      <c r="X69" s="146"/>
      <c r="Z69" s="146"/>
      <c r="AB69" s="146"/>
      <c r="AD69" s="146"/>
      <c r="AF69" s="146"/>
      <c r="AH69" s="146"/>
      <c r="AJ69" s="63"/>
      <c r="AL69" s="371"/>
      <c r="AM69" s="371"/>
      <c r="AN69" s="371"/>
      <c r="AO69" s="371"/>
      <c r="AP69" s="371"/>
      <c r="AQ69" s="371"/>
      <c r="AR69" s="371"/>
      <c r="AS69" s="371"/>
      <c r="AT69" s="371"/>
      <c r="AU69" s="371"/>
      <c r="AV69" s="371"/>
      <c r="AW69" s="371"/>
    </row>
    <row r="70" spans="1:49" s="376" customFormat="1" ht="21" customHeight="1" x14ac:dyDescent="0.3">
      <c r="A70" s="371"/>
      <c r="B70" s="372"/>
      <c r="C70" s="371"/>
      <c r="D70" s="421" t="s">
        <v>491</v>
      </c>
      <c r="E70" s="419">
        <f t="shared" si="15"/>
        <v>15550</v>
      </c>
      <c r="F70" s="420">
        <f t="shared" si="15"/>
        <v>9350</v>
      </c>
      <c r="G70" s="371"/>
      <c r="H70" s="416">
        <f t="shared" si="1"/>
        <v>15550</v>
      </c>
      <c r="I70" s="416">
        <f t="shared" si="1"/>
        <v>9350</v>
      </c>
      <c r="J70" s="386"/>
      <c r="K70" s="417">
        <f t="shared" si="13"/>
        <v>15508.57</v>
      </c>
      <c r="L70" s="417">
        <f t="shared" si="14"/>
        <v>9305.1419999999998</v>
      </c>
      <c r="M70" s="389"/>
      <c r="N70" s="452">
        <v>6203.4279999999999</v>
      </c>
      <c r="P70" s="382">
        <v>5639.48</v>
      </c>
      <c r="R70" s="363">
        <f t="shared" si="2"/>
        <v>1.1000000000000001</v>
      </c>
      <c r="T70" s="146">
        <f t="shared" si="16"/>
        <v>6203.4279999999999</v>
      </c>
      <c r="V70" s="146"/>
      <c r="X70" s="146"/>
      <c r="Z70" s="146"/>
      <c r="AB70" s="146"/>
      <c r="AD70" s="146"/>
      <c r="AF70" s="146"/>
      <c r="AH70" s="146"/>
      <c r="AJ70" s="63"/>
      <c r="AL70" s="371"/>
      <c r="AM70" s="371"/>
      <c r="AN70" s="371"/>
      <c r="AO70" s="371"/>
      <c r="AP70" s="371"/>
      <c r="AQ70" s="371"/>
      <c r="AR70" s="371"/>
      <c r="AS70" s="371"/>
      <c r="AT70" s="371"/>
      <c r="AU70" s="371"/>
      <c r="AV70" s="371"/>
      <c r="AW70" s="371"/>
    </row>
    <row r="71" spans="1:49" s="376" customFormat="1" ht="21" customHeight="1" x14ac:dyDescent="0.3">
      <c r="A71" s="371"/>
      <c r="B71" s="372" t="s">
        <v>563</v>
      </c>
      <c r="C71" s="371"/>
      <c r="D71" s="421" t="s">
        <v>47</v>
      </c>
      <c r="E71" s="419">
        <f t="shared" si="15"/>
        <v>6250</v>
      </c>
      <c r="F71" s="420">
        <f t="shared" si="15"/>
        <v>3750</v>
      </c>
      <c r="G71" s="371"/>
      <c r="H71" s="416">
        <f t="shared" si="1"/>
        <v>6250</v>
      </c>
      <c r="I71" s="416">
        <f t="shared" si="1"/>
        <v>3750</v>
      </c>
      <c r="J71" s="386"/>
      <c r="K71" s="417">
        <f t="shared" si="13"/>
        <v>6203.4225000000006</v>
      </c>
      <c r="L71" s="417">
        <f t="shared" si="14"/>
        <v>3722.0535</v>
      </c>
      <c r="M71" s="389"/>
      <c r="N71" s="455">
        <v>2481.3690000000001</v>
      </c>
      <c r="P71" s="382">
        <v>2255.79</v>
      </c>
      <c r="R71" s="363">
        <f t="shared" si="2"/>
        <v>1.1000000000000001</v>
      </c>
      <c r="T71" s="146">
        <f t="shared" si="16"/>
        <v>2481.3690000000001</v>
      </c>
      <c r="V71" s="146"/>
      <c r="X71" s="146"/>
      <c r="Z71" s="146"/>
      <c r="AB71" s="146"/>
      <c r="AD71" s="146"/>
      <c r="AF71" s="146"/>
      <c r="AH71" s="146"/>
      <c r="AJ71" s="63"/>
      <c r="AL71" s="371"/>
      <c r="AM71" s="371"/>
      <c r="AN71" s="371"/>
      <c r="AO71" s="371"/>
      <c r="AP71" s="371"/>
      <c r="AQ71" s="371"/>
      <c r="AR71" s="371"/>
      <c r="AS71" s="371"/>
      <c r="AT71" s="371"/>
      <c r="AU71" s="371"/>
      <c r="AV71" s="371"/>
      <c r="AW71" s="371"/>
    </row>
    <row r="72" spans="1:49" s="376" customFormat="1" ht="21" customHeight="1" x14ac:dyDescent="0.3">
      <c r="A72" s="371"/>
      <c r="B72" s="372" t="s">
        <v>563</v>
      </c>
      <c r="C72" s="371"/>
      <c r="D72" s="421" t="s">
        <v>64</v>
      </c>
      <c r="E72" s="419">
        <f t="shared" si="15"/>
        <v>9700</v>
      </c>
      <c r="F72" s="420">
        <f t="shared" si="15"/>
        <v>5800</v>
      </c>
      <c r="G72" s="371"/>
      <c r="H72" s="416">
        <f t="shared" si="1"/>
        <v>9700</v>
      </c>
      <c r="I72" s="416">
        <f t="shared" si="1"/>
        <v>5800</v>
      </c>
      <c r="J72" s="386"/>
      <c r="K72" s="417">
        <f t="shared" si="13"/>
        <v>9656.9275000000016</v>
      </c>
      <c r="L72" s="417">
        <f t="shared" si="14"/>
        <v>5794.156500000001</v>
      </c>
      <c r="M72" s="389"/>
      <c r="N72" s="455">
        <v>3862.7710000000006</v>
      </c>
      <c r="P72" s="382">
        <v>3511.61</v>
      </c>
      <c r="R72" s="363">
        <f t="shared" si="2"/>
        <v>1.1000000000000001</v>
      </c>
      <c r="T72" s="146">
        <f t="shared" si="16"/>
        <v>3862.7710000000006</v>
      </c>
      <c r="V72" s="146"/>
      <c r="X72" s="146"/>
      <c r="Z72" s="146"/>
      <c r="AB72" s="146"/>
      <c r="AD72" s="146"/>
      <c r="AF72" s="146"/>
      <c r="AH72" s="146"/>
      <c r="AJ72" s="63"/>
      <c r="AL72" s="371"/>
      <c r="AM72" s="371"/>
      <c r="AN72" s="371"/>
      <c r="AO72" s="371"/>
      <c r="AP72" s="371"/>
      <c r="AQ72" s="371"/>
      <c r="AR72" s="371"/>
      <c r="AS72" s="371"/>
      <c r="AT72" s="371"/>
      <c r="AU72" s="371"/>
      <c r="AV72" s="371"/>
      <c r="AW72" s="371"/>
    </row>
    <row r="73" spans="1:49" s="376" customFormat="1" ht="21" customHeight="1" x14ac:dyDescent="0.3">
      <c r="A73" s="371"/>
      <c r="B73" s="372"/>
      <c r="C73" s="371"/>
      <c r="D73" s="421" t="s">
        <v>65</v>
      </c>
      <c r="E73" s="419">
        <f t="shared" si="15"/>
        <v>16550</v>
      </c>
      <c r="F73" s="420">
        <f t="shared" si="15"/>
        <v>9950</v>
      </c>
      <c r="G73" s="371"/>
      <c r="H73" s="416">
        <f t="shared" si="1"/>
        <v>16550</v>
      </c>
      <c r="I73" s="416">
        <f t="shared" si="1"/>
        <v>9950</v>
      </c>
      <c r="J73" s="386"/>
      <c r="K73" s="417">
        <f t="shared" si="13"/>
        <v>16542.7075</v>
      </c>
      <c r="L73" s="417">
        <f t="shared" si="14"/>
        <v>9925.6245000000017</v>
      </c>
      <c r="M73" s="389"/>
      <c r="N73" s="452">
        <v>6617.0830000000005</v>
      </c>
      <c r="P73" s="382">
        <v>6015.53</v>
      </c>
      <c r="R73" s="363">
        <f t="shared" si="2"/>
        <v>1.1000000000000001</v>
      </c>
      <c r="T73" s="146">
        <f t="shared" si="16"/>
        <v>6617.0830000000005</v>
      </c>
      <c r="V73" s="146"/>
      <c r="X73" s="146"/>
      <c r="Z73" s="146"/>
      <c r="AB73" s="146"/>
      <c r="AD73" s="146"/>
      <c r="AF73" s="146"/>
      <c r="AH73" s="146"/>
      <c r="AJ73" s="63"/>
      <c r="AL73" s="371"/>
      <c r="AM73" s="371"/>
      <c r="AN73" s="371"/>
      <c r="AO73" s="371"/>
      <c r="AP73" s="371"/>
      <c r="AQ73" s="371"/>
      <c r="AR73" s="371"/>
      <c r="AS73" s="371"/>
      <c r="AT73" s="371"/>
      <c r="AU73" s="371"/>
      <c r="AV73" s="371"/>
      <c r="AW73" s="371"/>
    </row>
    <row r="74" spans="1:49" s="376" customFormat="1" ht="21" customHeight="1" x14ac:dyDescent="0.3">
      <c r="A74" s="371"/>
      <c r="B74" s="372"/>
      <c r="C74" s="371"/>
      <c r="D74" s="421" t="s">
        <v>61</v>
      </c>
      <c r="E74" s="419">
        <f t="shared" si="15"/>
        <v>7500</v>
      </c>
      <c r="F74" s="420">
        <f t="shared" si="15"/>
        <v>4500</v>
      </c>
      <c r="G74" s="371"/>
      <c r="H74" s="416">
        <f t="shared" si="1"/>
        <v>7500</v>
      </c>
      <c r="I74" s="416">
        <f t="shared" si="1"/>
        <v>4500</v>
      </c>
      <c r="J74" s="386"/>
      <c r="K74" s="417">
        <f t="shared" si="13"/>
        <v>7489.5150000000012</v>
      </c>
      <c r="L74" s="417">
        <f t="shared" si="14"/>
        <v>4493.7090000000007</v>
      </c>
      <c r="M74" s="389"/>
      <c r="N74" s="452">
        <v>2995.8060000000005</v>
      </c>
      <c r="P74" s="382">
        <v>2723.46</v>
      </c>
      <c r="R74" s="363">
        <f t="shared" si="2"/>
        <v>1.1000000000000001</v>
      </c>
      <c r="T74" s="146">
        <f t="shared" si="16"/>
        <v>2995.8060000000005</v>
      </c>
      <c r="V74" s="146"/>
      <c r="X74" s="146"/>
      <c r="Z74" s="146"/>
      <c r="AB74" s="146"/>
      <c r="AD74" s="146"/>
      <c r="AF74" s="146"/>
      <c r="AH74" s="146"/>
      <c r="AJ74" s="63"/>
      <c r="AL74" s="371"/>
      <c r="AM74" s="371"/>
      <c r="AN74" s="371"/>
      <c r="AO74" s="371"/>
      <c r="AP74" s="371"/>
      <c r="AQ74" s="371"/>
      <c r="AR74" s="371"/>
      <c r="AS74" s="371"/>
      <c r="AT74" s="371"/>
      <c r="AU74" s="371"/>
      <c r="AV74" s="371"/>
      <c r="AW74" s="371"/>
    </row>
    <row r="75" spans="1:49" s="376" customFormat="1" ht="21" customHeight="1" x14ac:dyDescent="0.3">
      <c r="A75" s="371"/>
      <c r="B75" s="372" t="s">
        <v>563</v>
      </c>
      <c r="C75" s="371"/>
      <c r="D75" s="421" t="s">
        <v>62</v>
      </c>
      <c r="E75" s="419">
        <f t="shared" si="15"/>
        <v>11600</v>
      </c>
      <c r="F75" s="420">
        <f t="shared" si="15"/>
        <v>6950</v>
      </c>
      <c r="G75" s="371"/>
      <c r="H75" s="416">
        <f t="shared" si="1"/>
        <v>11600</v>
      </c>
      <c r="I75" s="416">
        <f t="shared" si="1"/>
        <v>6950</v>
      </c>
      <c r="J75" s="386"/>
      <c r="K75" s="417">
        <f t="shared" si="13"/>
        <v>11574.640000000001</v>
      </c>
      <c r="L75" s="417">
        <f t="shared" si="14"/>
        <v>6944.7840000000015</v>
      </c>
      <c r="M75" s="389"/>
      <c r="N75" s="455">
        <v>4629.8560000000007</v>
      </c>
      <c r="P75" s="382">
        <v>4208.96</v>
      </c>
      <c r="R75" s="363">
        <f t="shared" si="2"/>
        <v>1.1000000000000001</v>
      </c>
      <c r="T75" s="146">
        <f t="shared" si="16"/>
        <v>4629.8560000000007</v>
      </c>
      <c r="V75" s="146"/>
      <c r="X75" s="146"/>
      <c r="Z75" s="146"/>
      <c r="AB75" s="146"/>
      <c r="AD75" s="146"/>
      <c r="AF75" s="146"/>
      <c r="AH75" s="146"/>
      <c r="AJ75" s="63"/>
      <c r="AL75" s="371"/>
      <c r="AM75" s="371"/>
      <c r="AN75" s="371"/>
      <c r="AO75" s="371"/>
      <c r="AP75" s="371"/>
      <c r="AQ75" s="371"/>
      <c r="AR75" s="371"/>
      <c r="AS75" s="371"/>
      <c r="AT75" s="371"/>
      <c r="AU75" s="371"/>
      <c r="AV75" s="371"/>
      <c r="AW75" s="371"/>
    </row>
    <row r="76" spans="1:49" s="376" customFormat="1" ht="21" customHeight="1" x14ac:dyDescent="0.3">
      <c r="A76" s="371"/>
      <c r="B76" s="372"/>
      <c r="C76" s="371"/>
      <c r="D76" s="421" t="s">
        <v>57</v>
      </c>
      <c r="E76" s="419">
        <f t="shared" si="15"/>
        <v>7450</v>
      </c>
      <c r="F76" s="420">
        <f t="shared" si="15"/>
        <v>4500</v>
      </c>
      <c r="G76" s="371"/>
      <c r="H76" s="416">
        <f t="shared" si="1"/>
        <v>7450</v>
      </c>
      <c r="I76" s="416">
        <f t="shared" si="1"/>
        <v>4500</v>
      </c>
      <c r="J76" s="386"/>
      <c r="K76" s="417">
        <f t="shared" si="13"/>
        <v>7428.9875000000011</v>
      </c>
      <c r="L76" s="417">
        <f t="shared" si="14"/>
        <v>4457.3924999999999</v>
      </c>
      <c r="M76" s="389"/>
      <c r="N76" s="452">
        <v>2971.5950000000003</v>
      </c>
      <c r="P76" s="382">
        <v>2701.45</v>
      </c>
      <c r="R76" s="363">
        <f t="shared" si="2"/>
        <v>1.1000000000000001</v>
      </c>
      <c r="T76" s="146">
        <f t="shared" si="16"/>
        <v>2971.5950000000003</v>
      </c>
      <c r="V76" s="146"/>
      <c r="X76" s="146"/>
      <c r="Z76" s="146"/>
      <c r="AB76" s="146"/>
      <c r="AD76" s="146"/>
      <c r="AF76" s="146"/>
      <c r="AH76" s="146"/>
      <c r="AJ76" s="63"/>
      <c r="AL76" s="371"/>
      <c r="AM76" s="371"/>
      <c r="AN76" s="371"/>
      <c r="AO76" s="371"/>
      <c r="AP76" s="371"/>
      <c r="AQ76" s="371"/>
      <c r="AR76" s="371"/>
      <c r="AS76" s="371"/>
      <c r="AT76" s="371"/>
      <c r="AU76" s="371"/>
      <c r="AV76" s="371"/>
      <c r="AW76" s="371"/>
    </row>
    <row r="77" spans="1:49" s="376" customFormat="1" ht="21" customHeight="1" x14ac:dyDescent="0.3">
      <c r="A77" s="371"/>
      <c r="B77" s="372"/>
      <c r="C77" s="371"/>
      <c r="D77" s="421" t="s">
        <v>58</v>
      </c>
      <c r="E77" s="419">
        <f t="shared" si="15"/>
        <v>9650</v>
      </c>
      <c r="F77" s="420">
        <f t="shared" si="15"/>
        <v>5800</v>
      </c>
      <c r="G77" s="371"/>
      <c r="H77" s="416">
        <f t="shared" si="1"/>
        <v>9650</v>
      </c>
      <c r="I77" s="416">
        <f t="shared" si="1"/>
        <v>5800</v>
      </c>
      <c r="J77" s="386"/>
      <c r="K77" s="417">
        <f t="shared" si="13"/>
        <v>9638.0075000000015</v>
      </c>
      <c r="L77" s="417">
        <f t="shared" si="14"/>
        <v>5782.8045000000002</v>
      </c>
      <c r="M77" s="389"/>
      <c r="N77" s="452">
        <v>3855.2030000000004</v>
      </c>
      <c r="P77" s="382">
        <v>3504.73</v>
      </c>
      <c r="R77" s="363">
        <f t="shared" si="2"/>
        <v>1.1000000000000001</v>
      </c>
      <c r="T77" s="146">
        <f t="shared" si="16"/>
        <v>3855.2030000000004</v>
      </c>
      <c r="V77" s="146"/>
      <c r="X77" s="146"/>
      <c r="Z77" s="146"/>
      <c r="AB77" s="146"/>
      <c r="AD77" s="146"/>
      <c r="AF77" s="146"/>
      <c r="AH77" s="146"/>
      <c r="AJ77" s="63"/>
      <c r="AL77" s="371"/>
      <c r="AM77" s="371"/>
      <c r="AN77" s="371"/>
      <c r="AO77" s="371"/>
      <c r="AP77" s="371"/>
      <c r="AQ77" s="371"/>
      <c r="AR77" s="371"/>
      <c r="AS77" s="371"/>
      <c r="AT77" s="371"/>
      <c r="AU77" s="371"/>
      <c r="AV77" s="371"/>
      <c r="AW77" s="371"/>
    </row>
    <row r="78" spans="1:49" s="376" customFormat="1" ht="21" customHeight="1" x14ac:dyDescent="0.3">
      <c r="A78" s="371"/>
      <c r="B78" s="372"/>
      <c r="C78" s="371"/>
      <c r="D78" s="421" t="s">
        <v>425</v>
      </c>
      <c r="E78" s="419">
        <f t="shared" si="15"/>
        <v>11500</v>
      </c>
      <c r="F78" s="420">
        <f t="shared" si="15"/>
        <v>6900</v>
      </c>
      <c r="G78" s="371"/>
      <c r="H78" s="416">
        <f t="shared" si="1"/>
        <v>11500</v>
      </c>
      <c r="I78" s="416">
        <f t="shared" si="1"/>
        <v>6900</v>
      </c>
      <c r="J78" s="386"/>
      <c r="K78" s="417">
        <f t="shared" si="13"/>
        <v>11483.917500000003</v>
      </c>
      <c r="L78" s="417">
        <f t="shared" si="14"/>
        <v>6890.3505000000014</v>
      </c>
      <c r="M78" s="389"/>
      <c r="N78" s="452">
        <v>4593.5670000000009</v>
      </c>
      <c r="P78" s="382">
        <v>4175.97</v>
      </c>
      <c r="R78" s="363">
        <f t="shared" ref="R78:R141" si="17">N78/P78</f>
        <v>1.1000000000000001</v>
      </c>
      <c r="T78" s="146">
        <f t="shared" si="16"/>
        <v>4593.5670000000009</v>
      </c>
      <c r="V78" s="146"/>
      <c r="X78" s="146"/>
      <c r="Z78" s="146"/>
      <c r="AB78" s="146"/>
      <c r="AD78" s="146"/>
      <c r="AF78" s="146"/>
      <c r="AH78" s="146"/>
      <c r="AJ78" s="63"/>
      <c r="AL78" s="371"/>
      <c r="AM78" s="371"/>
      <c r="AN78" s="371"/>
      <c r="AO78" s="371"/>
      <c r="AP78" s="371"/>
      <c r="AQ78" s="371"/>
      <c r="AR78" s="371"/>
      <c r="AS78" s="371"/>
      <c r="AT78" s="371"/>
      <c r="AU78" s="371"/>
      <c r="AV78" s="371"/>
      <c r="AW78" s="371"/>
    </row>
    <row r="79" spans="1:49" s="376" customFormat="1" ht="21" customHeight="1" x14ac:dyDescent="0.3">
      <c r="A79" s="371"/>
      <c r="B79" s="372"/>
      <c r="C79" s="371"/>
      <c r="D79" s="421" t="s">
        <v>426</v>
      </c>
      <c r="E79" s="419">
        <f t="shared" si="15"/>
        <v>3350</v>
      </c>
      <c r="F79" s="420">
        <f t="shared" si="15"/>
        <v>2000</v>
      </c>
      <c r="G79" s="371"/>
      <c r="H79" s="416">
        <f t="shared" si="1"/>
        <v>3350</v>
      </c>
      <c r="I79" s="416">
        <f t="shared" si="1"/>
        <v>2000</v>
      </c>
      <c r="J79" s="386"/>
      <c r="K79" s="417">
        <f t="shared" si="13"/>
        <v>3327.4724999999999</v>
      </c>
      <c r="L79" s="417">
        <f t="shared" si="14"/>
        <v>1996.4835</v>
      </c>
      <c r="M79" s="389"/>
      <c r="N79" s="452">
        <v>1330.989</v>
      </c>
      <c r="P79" s="382">
        <v>1209.99</v>
      </c>
      <c r="R79" s="363">
        <f t="shared" si="17"/>
        <v>1.1000000000000001</v>
      </c>
      <c r="T79" s="146">
        <f t="shared" si="16"/>
        <v>1330.989</v>
      </c>
      <c r="V79" s="146"/>
      <c r="X79" s="146"/>
      <c r="Z79" s="146"/>
      <c r="AB79" s="146"/>
      <c r="AD79" s="146"/>
      <c r="AF79" s="146"/>
      <c r="AH79" s="146"/>
      <c r="AJ79" s="63"/>
      <c r="AL79" s="371"/>
      <c r="AM79" s="371"/>
      <c r="AN79" s="371"/>
      <c r="AO79" s="371"/>
      <c r="AP79" s="371"/>
      <c r="AQ79" s="371"/>
      <c r="AR79" s="371"/>
      <c r="AS79" s="371"/>
      <c r="AT79" s="371"/>
      <c r="AU79" s="371"/>
      <c r="AV79" s="371"/>
      <c r="AW79" s="371"/>
    </row>
    <row r="80" spans="1:49" s="376" customFormat="1" ht="21" customHeight="1" x14ac:dyDescent="0.3">
      <c r="A80" s="371"/>
      <c r="B80" s="372"/>
      <c r="C80" s="371"/>
      <c r="D80" s="421" t="s">
        <v>427</v>
      </c>
      <c r="E80" s="419">
        <f t="shared" si="15"/>
        <v>4900</v>
      </c>
      <c r="F80" s="420">
        <f t="shared" si="15"/>
        <v>2950</v>
      </c>
      <c r="G80" s="371"/>
      <c r="H80" s="416">
        <f t="shared" si="1"/>
        <v>4900</v>
      </c>
      <c r="I80" s="416">
        <f t="shared" si="1"/>
        <v>2950</v>
      </c>
      <c r="J80" s="386"/>
      <c r="K80" s="417">
        <f t="shared" si="13"/>
        <v>4900.5</v>
      </c>
      <c r="L80" s="417">
        <f t="shared" si="14"/>
        <v>2940.3</v>
      </c>
      <c r="M80" s="389"/>
      <c r="N80" s="452">
        <v>1960.2</v>
      </c>
      <c r="P80" s="382">
        <v>1782</v>
      </c>
      <c r="R80" s="363">
        <f t="shared" si="17"/>
        <v>1.1000000000000001</v>
      </c>
      <c r="T80" s="146">
        <f t="shared" si="16"/>
        <v>1960.2</v>
      </c>
      <c r="V80" s="146"/>
      <c r="X80" s="146"/>
      <c r="Z80" s="146"/>
      <c r="AB80" s="146"/>
      <c r="AD80" s="146"/>
      <c r="AF80" s="146"/>
      <c r="AH80" s="146"/>
      <c r="AJ80" s="63"/>
      <c r="AL80" s="371"/>
      <c r="AM80" s="371"/>
      <c r="AN80" s="371"/>
      <c r="AO80" s="371"/>
      <c r="AP80" s="371"/>
      <c r="AQ80" s="371"/>
      <c r="AR80" s="371"/>
      <c r="AS80" s="371"/>
      <c r="AT80" s="371"/>
      <c r="AU80" s="371"/>
      <c r="AV80" s="371"/>
      <c r="AW80" s="371"/>
    </row>
    <row r="81" spans="1:49" s="376" customFormat="1" ht="21" customHeight="1" x14ac:dyDescent="0.3">
      <c r="A81" s="371"/>
      <c r="B81" s="372"/>
      <c r="C81" s="371"/>
      <c r="D81" s="421" t="s">
        <v>428</v>
      </c>
      <c r="E81" s="419">
        <f t="shared" si="15"/>
        <v>1650</v>
      </c>
      <c r="F81" s="420">
        <f t="shared" si="15"/>
        <v>1000</v>
      </c>
      <c r="G81" s="371"/>
      <c r="H81" s="416">
        <f t="shared" si="1"/>
        <v>1650</v>
      </c>
      <c r="I81" s="416">
        <f t="shared" si="1"/>
        <v>1000</v>
      </c>
      <c r="J81" s="386"/>
      <c r="K81" s="417">
        <f t="shared" si="13"/>
        <v>1634.0775000000003</v>
      </c>
      <c r="L81" s="417">
        <f t="shared" si="14"/>
        <v>980.44650000000013</v>
      </c>
      <c r="M81" s="389"/>
      <c r="N81" s="452">
        <v>653.63100000000009</v>
      </c>
      <c r="P81" s="382">
        <v>594.21</v>
      </c>
      <c r="R81" s="363">
        <f t="shared" si="17"/>
        <v>1.1000000000000001</v>
      </c>
      <c r="T81" s="146">
        <f t="shared" si="16"/>
        <v>653.63100000000009</v>
      </c>
      <c r="V81" s="146"/>
      <c r="X81" s="146"/>
      <c r="Z81" s="146"/>
      <c r="AB81" s="146"/>
      <c r="AD81" s="146"/>
      <c r="AF81" s="146"/>
      <c r="AH81" s="146"/>
      <c r="AJ81" s="63"/>
      <c r="AL81" s="371"/>
      <c r="AM81" s="371"/>
      <c r="AN81" s="371"/>
      <c r="AO81" s="371"/>
      <c r="AP81" s="371"/>
      <c r="AQ81" s="371"/>
      <c r="AR81" s="371"/>
      <c r="AS81" s="371"/>
      <c r="AT81" s="371"/>
      <c r="AU81" s="371"/>
      <c r="AV81" s="371"/>
      <c r="AW81" s="371"/>
    </row>
    <row r="82" spans="1:49" s="376" customFormat="1" ht="21" customHeight="1" x14ac:dyDescent="0.3">
      <c r="A82" s="371"/>
      <c r="B82" s="372"/>
      <c r="C82" s="371"/>
      <c r="D82" s="421" t="s">
        <v>429</v>
      </c>
      <c r="E82" s="419">
        <f t="shared" si="15"/>
        <v>4700</v>
      </c>
      <c r="F82" s="420">
        <f t="shared" si="15"/>
        <v>2850</v>
      </c>
      <c r="G82" s="371"/>
      <c r="H82" s="416">
        <f t="shared" si="1"/>
        <v>4700</v>
      </c>
      <c r="I82" s="416">
        <f t="shared" si="1"/>
        <v>2850</v>
      </c>
      <c r="J82" s="386"/>
      <c r="K82" s="417">
        <f t="shared" si="13"/>
        <v>4697.3575000000001</v>
      </c>
      <c r="L82" s="417">
        <f t="shared" si="14"/>
        <v>2818.4145000000003</v>
      </c>
      <c r="M82" s="389"/>
      <c r="N82" s="452">
        <v>1878.9430000000002</v>
      </c>
      <c r="P82" s="382">
        <v>1708.13</v>
      </c>
      <c r="R82" s="363">
        <f t="shared" si="17"/>
        <v>1.1000000000000001</v>
      </c>
      <c r="T82" s="146">
        <f t="shared" si="16"/>
        <v>1878.9430000000002</v>
      </c>
      <c r="V82" s="146"/>
      <c r="X82" s="146"/>
      <c r="Z82" s="146"/>
      <c r="AB82" s="146"/>
      <c r="AD82" s="146"/>
      <c r="AF82" s="146"/>
      <c r="AH82" s="146"/>
      <c r="AJ82" s="63"/>
      <c r="AL82" s="371"/>
      <c r="AM82" s="371"/>
      <c r="AN82" s="371"/>
      <c r="AO82" s="371"/>
      <c r="AP82" s="371"/>
      <c r="AQ82" s="371"/>
      <c r="AR82" s="371"/>
      <c r="AS82" s="371"/>
      <c r="AT82" s="371"/>
      <c r="AU82" s="371"/>
      <c r="AV82" s="371"/>
      <c r="AW82" s="371"/>
    </row>
    <row r="83" spans="1:49" s="376" customFormat="1" ht="21" customHeight="1" x14ac:dyDescent="0.3">
      <c r="A83" s="371"/>
      <c r="B83" s="372"/>
      <c r="C83" s="371"/>
      <c r="D83" s="421" t="s">
        <v>430</v>
      </c>
      <c r="E83" s="419">
        <f t="shared" si="15"/>
        <v>10950</v>
      </c>
      <c r="F83" s="420">
        <f t="shared" si="15"/>
        <v>6600</v>
      </c>
      <c r="G83" s="371"/>
      <c r="H83" s="416">
        <f t="shared" si="1"/>
        <v>10950</v>
      </c>
      <c r="I83" s="416">
        <f t="shared" si="1"/>
        <v>6600</v>
      </c>
      <c r="J83" s="386"/>
      <c r="K83" s="417">
        <f t="shared" si="13"/>
        <v>10935.402500000002</v>
      </c>
      <c r="L83" s="417">
        <f t="shared" si="14"/>
        <v>6561.2415000000019</v>
      </c>
      <c r="M83" s="389"/>
      <c r="N83" s="452">
        <v>4374.161000000001</v>
      </c>
      <c r="P83" s="382">
        <v>3976.51</v>
      </c>
      <c r="R83" s="363">
        <f t="shared" si="17"/>
        <v>1.1000000000000001</v>
      </c>
      <c r="T83" s="146">
        <f t="shared" si="16"/>
        <v>4374.161000000001</v>
      </c>
      <c r="V83" s="146"/>
      <c r="X83" s="146"/>
      <c r="Z83" s="146"/>
      <c r="AB83" s="146"/>
      <c r="AD83" s="146"/>
      <c r="AF83" s="146"/>
      <c r="AH83" s="146"/>
      <c r="AJ83" s="63"/>
      <c r="AL83" s="371"/>
      <c r="AM83" s="371"/>
      <c r="AN83" s="371"/>
      <c r="AO83" s="371"/>
      <c r="AP83" s="371"/>
      <c r="AQ83" s="371"/>
      <c r="AR83" s="371"/>
      <c r="AS83" s="371"/>
      <c r="AT83" s="371"/>
      <c r="AU83" s="371"/>
      <c r="AV83" s="371"/>
      <c r="AW83" s="371"/>
    </row>
    <row r="84" spans="1:49" s="376" customFormat="1" ht="21" customHeight="1" x14ac:dyDescent="0.3">
      <c r="A84" s="371"/>
      <c r="B84" s="372"/>
      <c r="C84" s="371"/>
      <c r="D84" s="421" t="s">
        <v>431</v>
      </c>
      <c r="E84" s="419">
        <f t="shared" si="15"/>
        <v>43650</v>
      </c>
      <c r="F84" s="420">
        <f t="shared" si="15"/>
        <v>26200</v>
      </c>
      <c r="G84" s="371"/>
      <c r="H84" s="416">
        <f t="shared" si="1"/>
        <v>43650</v>
      </c>
      <c r="I84" s="416">
        <f t="shared" si="1"/>
        <v>26200</v>
      </c>
      <c r="J84" s="386"/>
      <c r="K84" s="417">
        <f t="shared" si="13"/>
        <v>43608.867500000008</v>
      </c>
      <c r="L84" s="417">
        <f t="shared" si="14"/>
        <v>26165.320500000002</v>
      </c>
      <c r="M84" s="389"/>
      <c r="N84" s="452">
        <v>17443.547000000002</v>
      </c>
      <c r="P84" s="382">
        <v>15857.77</v>
      </c>
      <c r="R84" s="363">
        <f t="shared" si="17"/>
        <v>1.1000000000000001</v>
      </c>
      <c r="T84" s="146">
        <f t="shared" si="16"/>
        <v>17443.547000000002</v>
      </c>
      <c r="V84" s="146"/>
      <c r="X84" s="146"/>
      <c r="Z84" s="146"/>
      <c r="AB84" s="146"/>
      <c r="AD84" s="146"/>
      <c r="AF84" s="146"/>
      <c r="AH84" s="146"/>
      <c r="AJ84" s="63"/>
      <c r="AL84" s="371"/>
      <c r="AM84" s="371"/>
      <c r="AN84" s="371"/>
      <c r="AO84" s="371"/>
      <c r="AP84" s="371"/>
      <c r="AQ84" s="371"/>
      <c r="AR84" s="371"/>
      <c r="AS84" s="371"/>
      <c r="AT84" s="371"/>
      <c r="AU84" s="371"/>
      <c r="AV84" s="371"/>
      <c r="AW84" s="371"/>
    </row>
    <row r="85" spans="1:49" s="376" customFormat="1" ht="21" customHeight="1" x14ac:dyDescent="0.3">
      <c r="A85" s="371"/>
      <c r="B85" s="372"/>
      <c r="C85" s="371"/>
      <c r="D85" s="421" t="s">
        <v>432</v>
      </c>
      <c r="E85" s="419">
        <f t="shared" si="15"/>
        <v>5350</v>
      </c>
      <c r="F85" s="420">
        <f t="shared" si="15"/>
        <v>3200</v>
      </c>
      <c r="G85" s="371"/>
      <c r="H85" s="416">
        <f t="shared" si="1"/>
        <v>5350</v>
      </c>
      <c r="I85" s="416">
        <f t="shared" si="1"/>
        <v>3200</v>
      </c>
      <c r="J85" s="386"/>
      <c r="K85" s="417">
        <f t="shared" si="13"/>
        <v>5310.7450000000008</v>
      </c>
      <c r="L85" s="417">
        <f t="shared" si="14"/>
        <v>3186.4470000000001</v>
      </c>
      <c r="M85" s="389"/>
      <c r="N85" s="452">
        <v>2124.2980000000002</v>
      </c>
      <c r="P85" s="382">
        <v>1931.18</v>
      </c>
      <c r="R85" s="363">
        <f t="shared" si="17"/>
        <v>1.1000000000000001</v>
      </c>
      <c r="T85" s="146">
        <f t="shared" si="16"/>
        <v>2124.2980000000002</v>
      </c>
      <c r="V85" s="146"/>
      <c r="X85" s="146"/>
      <c r="Z85" s="146"/>
      <c r="AB85" s="146"/>
      <c r="AD85" s="146"/>
      <c r="AF85" s="146"/>
      <c r="AH85" s="146"/>
      <c r="AJ85" s="63"/>
      <c r="AL85" s="371"/>
      <c r="AM85" s="371"/>
      <c r="AN85" s="371"/>
      <c r="AO85" s="371"/>
      <c r="AP85" s="371"/>
      <c r="AQ85" s="371"/>
      <c r="AR85" s="371"/>
      <c r="AS85" s="371"/>
      <c r="AT85" s="371"/>
      <c r="AU85" s="371"/>
      <c r="AV85" s="371"/>
      <c r="AW85" s="371"/>
    </row>
    <row r="86" spans="1:49" s="376" customFormat="1" ht="21" customHeight="1" x14ac:dyDescent="0.3">
      <c r="A86" s="371"/>
      <c r="B86" s="372"/>
      <c r="C86" s="371"/>
      <c r="D86" s="421" t="s">
        <v>433</v>
      </c>
      <c r="E86" s="419">
        <f t="shared" si="15"/>
        <v>5850</v>
      </c>
      <c r="F86" s="420">
        <f t="shared" si="15"/>
        <v>3500</v>
      </c>
      <c r="G86" s="371"/>
      <c r="H86" s="416">
        <f t="shared" si="1"/>
        <v>5850</v>
      </c>
      <c r="I86" s="416">
        <f t="shared" si="1"/>
        <v>3500</v>
      </c>
      <c r="J86" s="386"/>
      <c r="K86" s="417">
        <f t="shared" si="13"/>
        <v>5825.1875000000009</v>
      </c>
      <c r="L86" s="417">
        <f t="shared" si="14"/>
        <v>3495.1125000000002</v>
      </c>
      <c r="M86" s="389"/>
      <c r="N86" s="452">
        <v>2330.0750000000003</v>
      </c>
      <c r="P86" s="382">
        <v>2118.25</v>
      </c>
      <c r="R86" s="363">
        <f t="shared" si="17"/>
        <v>1.1000000000000001</v>
      </c>
      <c r="T86" s="146">
        <f t="shared" si="16"/>
        <v>2330.0750000000003</v>
      </c>
      <c r="V86" s="146"/>
      <c r="X86" s="146"/>
      <c r="Z86" s="146"/>
      <c r="AB86" s="146"/>
      <c r="AD86" s="146"/>
      <c r="AF86" s="146"/>
      <c r="AH86" s="146"/>
      <c r="AJ86" s="63"/>
      <c r="AL86" s="371"/>
      <c r="AM86" s="371"/>
      <c r="AN86" s="371"/>
      <c r="AO86" s="371"/>
      <c r="AP86" s="371"/>
      <c r="AQ86" s="371"/>
      <c r="AR86" s="371"/>
      <c r="AS86" s="371"/>
      <c r="AT86" s="371"/>
      <c r="AU86" s="371"/>
      <c r="AV86" s="371"/>
      <c r="AW86" s="371"/>
    </row>
    <row r="87" spans="1:49" s="376" customFormat="1" ht="21" customHeight="1" x14ac:dyDescent="0.3">
      <c r="A87" s="371"/>
      <c r="B87" s="372"/>
      <c r="C87" s="371"/>
      <c r="D87" s="421" t="s">
        <v>434</v>
      </c>
      <c r="E87" s="419">
        <f t="shared" si="15"/>
        <v>13950</v>
      </c>
      <c r="F87" s="420">
        <f t="shared" si="15"/>
        <v>8350</v>
      </c>
      <c r="G87" s="371"/>
      <c r="H87" s="416">
        <f t="shared" si="1"/>
        <v>13950</v>
      </c>
      <c r="I87" s="416">
        <f t="shared" si="1"/>
        <v>8350</v>
      </c>
      <c r="J87" s="386"/>
      <c r="K87" s="417">
        <f t="shared" si="13"/>
        <v>13904.742500000002</v>
      </c>
      <c r="L87" s="417">
        <f t="shared" si="14"/>
        <v>8342.8455000000013</v>
      </c>
      <c r="M87" s="389"/>
      <c r="N87" s="452">
        <v>5561.8970000000008</v>
      </c>
      <c r="P87" s="382">
        <v>5056.2700000000004</v>
      </c>
      <c r="R87" s="363">
        <f t="shared" si="17"/>
        <v>1.1000000000000001</v>
      </c>
      <c r="T87" s="146">
        <f t="shared" si="16"/>
        <v>5561.8970000000008</v>
      </c>
      <c r="V87" s="146"/>
      <c r="X87" s="146"/>
      <c r="Z87" s="146"/>
      <c r="AB87" s="146"/>
      <c r="AD87" s="146"/>
      <c r="AF87" s="146"/>
      <c r="AH87" s="146"/>
      <c r="AJ87" s="63"/>
      <c r="AL87" s="371"/>
      <c r="AM87" s="371"/>
      <c r="AN87" s="371"/>
      <c r="AO87" s="371"/>
      <c r="AP87" s="371"/>
      <c r="AQ87" s="371"/>
      <c r="AR87" s="371"/>
      <c r="AS87" s="371"/>
      <c r="AT87" s="371"/>
      <c r="AU87" s="371"/>
      <c r="AV87" s="371"/>
      <c r="AW87" s="371"/>
    </row>
    <row r="88" spans="1:49" s="376" customFormat="1" ht="21" customHeight="1" x14ac:dyDescent="0.3">
      <c r="A88" s="371"/>
      <c r="B88" s="372"/>
      <c r="C88" s="371"/>
      <c r="D88" s="421" t="s">
        <v>435</v>
      </c>
      <c r="E88" s="419">
        <f t="shared" si="15"/>
        <v>44950</v>
      </c>
      <c r="F88" s="420">
        <f t="shared" si="15"/>
        <v>27000</v>
      </c>
      <c r="G88" s="371"/>
      <c r="H88" s="416">
        <f t="shared" si="1"/>
        <v>44950</v>
      </c>
      <c r="I88" s="416">
        <f t="shared" si="1"/>
        <v>27000</v>
      </c>
      <c r="J88" s="386"/>
      <c r="K88" s="417">
        <f t="shared" si="13"/>
        <v>44921.855000000003</v>
      </c>
      <c r="L88" s="417">
        <f t="shared" si="14"/>
        <v>26953.113000000005</v>
      </c>
      <c r="M88" s="389"/>
      <c r="N88" s="452">
        <v>17968.742000000002</v>
      </c>
      <c r="P88" s="382">
        <v>16335.22</v>
      </c>
      <c r="R88" s="363">
        <f t="shared" si="17"/>
        <v>1.1000000000000001</v>
      </c>
      <c r="T88" s="146">
        <f t="shared" si="16"/>
        <v>17968.742000000002</v>
      </c>
      <c r="V88" s="146"/>
      <c r="X88" s="146"/>
      <c r="Z88" s="146"/>
      <c r="AB88" s="146"/>
      <c r="AD88" s="146"/>
      <c r="AF88" s="146"/>
      <c r="AH88" s="146"/>
      <c r="AJ88" s="63"/>
      <c r="AL88" s="371"/>
      <c r="AM88" s="371"/>
      <c r="AN88" s="371"/>
      <c r="AO88" s="371"/>
      <c r="AP88" s="371"/>
      <c r="AQ88" s="371"/>
      <c r="AR88" s="371"/>
      <c r="AS88" s="371"/>
      <c r="AT88" s="371"/>
      <c r="AU88" s="371"/>
      <c r="AV88" s="371"/>
      <c r="AW88" s="371"/>
    </row>
    <row r="89" spans="1:49" s="376" customFormat="1" ht="21" customHeight="1" x14ac:dyDescent="0.3">
      <c r="A89" s="371"/>
      <c r="B89" s="372"/>
      <c r="C89" s="371"/>
      <c r="D89" s="421" t="s">
        <v>513</v>
      </c>
      <c r="E89" s="419">
        <f t="shared" si="15"/>
        <v>8050</v>
      </c>
      <c r="F89" s="420">
        <f t="shared" si="15"/>
        <v>4850</v>
      </c>
      <c r="G89" s="371"/>
      <c r="H89" s="416">
        <f t="shared" si="1"/>
        <v>8050</v>
      </c>
      <c r="I89" s="416">
        <f t="shared" si="1"/>
        <v>4850</v>
      </c>
      <c r="J89" s="386"/>
      <c r="K89" s="417">
        <f t="shared" si="13"/>
        <v>8003.93</v>
      </c>
      <c r="L89" s="417">
        <f t="shared" si="14"/>
        <v>4802.3580000000002</v>
      </c>
      <c r="M89" s="389"/>
      <c r="N89" s="452">
        <v>3201.5720000000001</v>
      </c>
      <c r="P89" s="382">
        <v>2910.52</v>
      </c>
      <c r="R89" s="363">
        <f t="shared" si="17"/>
        <v>1.1000000000000001</v>
      </c>
      <c r="T89" s="146">
        <f t="shared" si="16"/>
        <v>3201.5720000000001</v>
      </c>
      <c r="V89" s="146"/>
      <c r="X89" s="146"/>
      <c r="Z89" s="146"/>
      <c r="AB89" s="146"/>
      <c r="AD89" s="146"/>
      <c r="AF89" s="146"/>
      <c r="AH89" s="146"/>
      <c r="AJ89" s="63"/>
      <c r="AL89" s="371"/>
      <c r="AM89" s="371"/>
      <c r="AN89" s="371"/>
      <c r="AO89" s="371"/>
      <c r="AP89" s="371"/>
      <c r="AQ89" s="371"/>
      <c r="AR89" s="371"/>
      <c r="AS89" s="371"/>
      <c r="AT89" s="371"/>
      <c r="AU89" s="371"/>
      <c r="AV89" s="371"/>
      <c r="AW89" s="371"/>
    </row>
    <row r="90" spans="1:49" s="376" customFormat="1" ht="21" customHeight="1" x14ac:dyDescent="0.3">
      <c r="A90" s="371"/>
      <c r="B90" s="372"/>
      <c r="C90" s="371"/>
      <c r="D90" s="421" t="s">
        <v>247</v>
      </c>
      <c r="E90" s="419">
        <f t="shared" si="15"/>
        <v>7650</v>
      </c>
      <c r="F90" s="420">
        <f t="shared" si="15"/>
        <v>4600</v>
      </c>
      <c r="G90" s="371"/>
      <c r="H90" s="416">
        <f t="shared" si="1"/>
        <v>7650</v>
      </c>
      <c r="I90" s="416">
        <f t="shared" si="1"/>
        <v>4600</v>
      </c>
      <c r="J90" s="386"/>
      <c r="K90" s="417">
        <f t="shared" si="13"/>
        <v>7625.6674999999996</v>
      </c>
      <c r="L90" s="417">
        <f t="shared" si="14"/>
        <v>4575.4004999999997</v>
      </c>
      <c r="M90" s="389"/>
      <c r="N90" s="452">
        <v>3050.2669999999998</v>
      </c>
      <c r="P90" s="382">
        <v>2772.97</v>
      </c>
      <c r="R90" s="363">
        <f t="shared" si="17"/>
        <v>1.1000000000000001</v>
      </c>
      <c r="T90" s="146">
        <f t="shared" si="16"/>
        <v>3050.2669999999998</v>
      </c>
      <c r="V90" s="146"/>
      <c r="X90" s="146"/>
      <c r="Z90" s="146"/>
      <c r="AB90" s="146"/>
      <c r="AD90" s="146"/>
      <c r="AF90" s="146"/>
      <c r="AH90" s="146"/>
      <c r="AJ90" s="63"/>
      <c r="AL90" s="371"/>
      <c r="AM90" s="371"/>
      <c r="AN90" s="371"/>
      <c r="AO90" s="371"/>
      <c r="AP90" s="371"/>
      <c r="AQ90" s="371"/>
      <c r="AR90" s="371"/>
      <c r="AS90" s="371"/>
      <c r="AT90" s="371"/>
      <c r="AU90" s="371"/>
      <c r="AV90" s="371"/>
      <c r="AW90" s="371"/>
    </row>
    <row r="91" spans="1:49" s="376" customFormat="1" ht="21" customHeight="1" x14ac:dyDescent="0.3">
      <c r="A91" s="371"/>
      <c r="B91" s="372"/>
      <c r="C91" s="371"/>
      <c r="D91" s="421" t="s">
        <v>248</v>
      </c>
      <c r="E91" s="419">
        <f t="shared" si="15"/>
        <v>10350</v>
      </c>
      <c r="F91" s="420">
        <f t="shared" si="15"/>
        <v>6200</v>
      </c>
      <c r="G91" s="371"/>
      <c r="H91" s="416">
        <f t="shared" si="1"/>
        <v>10350</v>
      </c>
      <c r="I91" s="416">
        <f t="shared" si="1"/>
        <v>6200</v>
      </c>
      <c r="J91" s="386"/>
      <c r="K91" s="417">
        <f t="shared" si="13"/>
        <v>10334.087500000001</v>
      </c>
      <c r="L91" s="417">
        <f t="shared" si="14"/>
        <v>6200.4525000000003</v>
      </c>
      <c r="M91" s="389"/>
      <c r="N91" s="452">
        <v>4133.6350000000002</v>
      </c>
      <c r="P91" s="382">
        <v>3757.85</v>
      </c>
      <c r="R91" s="363">
        <f t="shared" si="17"/>
        <v>1.1000000000000001</v>
      </c>
      <c r="T91" s="146">
        <f t="shared" si="16"/>
        <v>4133.6350000000002</v>
      </c>
      <c r="V91" s="146"/>
      <c r="X91" s="146"/>
      <c r="Z91" s="146"/>
      <c r="AB91" s="146"/>
      <c r="AD91" s="146"/>
      <c r="AF91" s="146"/>
      <c r="AH91" s="146"/>
      <c r="AJ91" s="63"/>
      <c r="AL91" s="371"/>
      <c r="AM91" s="371"/>
      <c r="AN91" s="371"/>
      <c r="AO91" s="371"/>
      <c r="AP91" s="371"/>
      <c r="AQ91" s="371"/>
      <c r="AR91" s="371"/>
      <c r="AS91" s="371"/>
      <c r="AT91" s="371"/>
      <c r="AU91" s="371"/>
      <c r="AV91" s="371"/>
      <c r="AW91" s="371"/>
    </row>
    <row r="92" spans="1:49" s="376" customFormat="1" ht="21" customHeight="1" x14ac:dyDescent="0.3">
      <c r="A92" s="371"/>
      <c r="B92" s="372"/>
      <c r="C92" s="371"/>
      <c r="D92" s="421" t="s">
        <v>437</v>
      </c>
      <c r="E92" s="419">
        <f t="shared" si="15"/>
        <v>6750</v>
      </c>
      <c r="F92" s="420">
        <f t="shared" si="15"/>
        <v>4050</v>
      </c>
      <c r="G92" s="371"/>
      <c r="H92" s="416">
        <f t="shared" si="1"/>
        <v>6750</v>
      </c>
      <c r="I92" s="416">
        <f t="shared" si="1"/>
        <v>4050</v>
      </c>
      <c r="J92" s="386"/>
      <c r="K92" s="417">
        <f t="shared" si="13"/>
        <v>6702.7400000000016</v>
      </c>
      <c r="L92" s="417">
        <f t="shared" si="14"/>
        <v>4021.6440000000007</v>
      </c>
      <c r="M92" s="389"/>
      <c r="N92" s="452">
        <v>2681.0960000000005</v>
      </c>
      <c r="P92" s="382">
        <v>2437.36</v>
      </c>
      <c r="R92" s="363">
        <f t="shared" si="17"/>
        <v>1.1000000000000001</v>
      </c>
      <c r="T92" s="146">
        <f t="shared" si="16"/>
        <v>2681.0960000000005</v>
      </c>
      <c r="V92" s="146"/>
      <c r="X92" s="146"/>
      <c r="Z92" s="146"/>
      <c r="AB92" s="146"/>
      <c r="AD92" s="146"/>
      <c r="AF92" s="146"/>
      <c r="AH92" s="146"/>
      <c r="AJ92" s="63"/>
      <c r="AL92" s="371"/>
      <c r="AM92" s="371"/>
      <c r="AN92" s="371"/>
      <c r="AO92" s="371"/>
      <c r="AP92" s="371"/>
      <c r="AQ92" s="371"/>
      <c r="AR92" s="371"/>
      <c r="AS92" s="371"/>
      <c r="AT92" s="371"/>
      <c r="AU92" s="371"/>
      <c r="AV92" s="371"/>
      <c r="AW92" s="371"/>
    </row>
    <row r="93" spans="1:49" s="376" customFormat="1" ht="21" customHeight="1" x14ac:dyDescent="0.3">
      <c r="A93" s="371"/>
      <c r="B93" s="372"/>
      <c r="C93" s="371"/>
      <c r="D93" s="421" t="s">
        <v>438</v>
      </c>
      <c r="E93" s="419">
        <f t="shared" si="15"/>
        <v>3300</v>
      </c>
      <c r="F93" s="420">
        <f t="shared" si="15"/>
        <v>2000</v>
      </c>
      <c r="G93" s="371"/>
      <c r="H93" s="416">
        <f t="shared" si="1"/>
        <v>3300</v>
      </c>
      <c r="I93" s="416">
        <f t="shared" si="1"/>
        <v>2000</v>
      </c>
      <c r="J93" s="386"/>
      <c r="K93" s="417">
        <f t="shared" si="13"/>
        <v>3268.1550000000007</v>
      </c>
      <c r="L93" s="417">
        <f t="shared" si="14"/>
        <v>1960.8930000000003</v>
      </c>
      <c r="M93" s="389"/>
      <c r="N93" s="452">
        <v>1307.2620000000002</v>
      </c>
      <c r="P93" s="382">
        <v>1188.42</v>
      </c>
      <c r="R93" s="363">
        <f t="shared" si="17"/>
        <v>1.1000000000000001</v>
      </c>
      <c r="T93" s="146">
        <f t="shared" si="16"/>
        <v>1307.2620000000002</v>
      </c>
      <c r="V93" s="146"/>
      <c r="X93" s="146"/>
      <c r="Z93" s="146"/>
      <c r="AB93" s="146"/>
      <c r="AD93" s="146"/>
      <c r="AF93" s="146"/>
      <c r="AH93" s="146"/>
      <c r="AJ93" s="63"/>
      <c r="AL93" s="371"/>
      <c r="AM93" s="371"/>
      <c r="AN93" s="371"/>
      <c r="AO93" s="371"/>
      <c r="AP93" s="371"/>
      <c r="AQ93" s="371"/>
      <c r="AR93" s="371"/>
      <c r="AS93" s="371"/>
      <c r="AT93" s="371"/>
      <c r="AU93" s="371"/>
      <c r="AV93" s="371"/>
      <c r="AW93" s="371"/>
    </row>
    <row r="94" spans="1:49" s="376" customFormat="1" ht="21" customHeight="1" x14ac:dyDescent="0.3">
      <c r="A94" s="371"/>
      <c r="B94" s="372"/>
      <c r="C94" s="371"/>
      <c r="D94" s="421" t="s">
        <v>439</v>
      </c>
      <c r="E94" s="419">
        <f t="shared" si="15"/>
        <v>4850</v>
      </c>
      <c r="F94" s="420">
        <f t="shared" si="15"/>
        <v>2900</v>
      </c>
      <c r="G94" s="371"/>
      <c r="H94" s="416">
        <f t="shared" si="1"/>
        <v>4850</v>
      </c>
      <c r="I94" s="416">
        <f t="shared" si="1"/>
        <v>2900</v>
      </c>
      <c r="J94" s="386"/>
      <c r="K94" s="417">
        <f t="shared" si="13"/>
        <v>4826.58</v>
      </c>
      <c r="L94" s="417">
        <f t="shared" si="14"/>
        <v>2895.9480000000003</v>
      </c>
      <c r="M94" s="389"/>
      <c r="N94" s="452">
        <v>1930.6320000000001</v>
      </c>
      <c r="P94" s="382">
        <v>1755.12</v>
      </c>
      <c r="R94" s="363">
        <f t="shared" si="17"/>
        <v>1.1000000000000001</v>
      </c>
      <c r="T94" s="146">
        <f t="shared" si="16"/>
        <v>1930.6320000000001</v>
      </c>
      <c r="V94" s="146"/>
      <c r="X94" s="146"/>
      <c r="Z94" s="146"/>
      <c r="AB94" s="146"/>
      <c r="AD94" s="146"/>
      <c r="AF94" s="146"/>
      <c r="AH94" s="146"/>
      <c r="AJ94" s="63"/>
      <c r="AL94" s="371"/>
      <c r="AM94" s="371"/>
      <c r="AN94" s="371"/>
      <c r="AO94" s="371"/>
      <c r="AP94" s="371"/>
      <c r="AQ94" s="371"/>
      <c r="AR94" s="371"/>
      <c r="AS94" s="371"/>
      <c r="AT94" s="371"/>
      <c r="AU94" s="371"/>
      <c r="AV94" s="371"/>
      <c r="AW94" s="371"/>
    </row>
    <row r="95" spans="1:49" s="376" customFormat="1" ht="21" customHeight="1" x14ac:dyDescent="0.3">
      <c r="A95" s="371"/>
      <c r="B95" s="372"/>
      <c r="C95" s="371"/>
      <c r="D95" s="421" t="s">
        <v>440</v>
      </c>
      <c r="E95" s="419">
        <f t="shared" si="15"/>
        <v>3300</v>
      </c>
      <c r="F95" s="420">
        <f t="shared" si="15"/>
        <v>2000</v>
      </c>
      <c r="G95" s="371"/>
      <c r="H95" s="416">
        <f t="shared" si="1"/>
        <v>3300</v>
      </c>
      <c r="I95" s="416">
        <f t="shared" si="1"/>
        <v>2000</v>
      </c>
      <c r="J95" s="386"/>
      <c r="K95" s="417">
        <f t="shared" si="13"/>
        <v>3298.4050000000002</v>
      </c>
      <c r="L95" s="417">
        <f t="shared" si="14"/>
        <v>1979.0430000000001</v>
      </c>
      <c r="M95" s="389"/>
      <c r="N95" s="452">
        <v>1319.3620000000001</v>
      </c>
      <c r="P95" s="382">
        <v>1199.42</v>
      </c>
      <c r="R95" s="363">
        <f t="shared" si="17"/>
        <v>1.1000000000000001</v>
      </c>
      <c r="T95" s="146">
        <f t="shared" si="16"/>
        <v>1319.3620000000001</v>
      </c>
      <c r="V95" s="146"/>
      <c r="X95" s="146"/>
      <c r="Z95" s="146"/>
      <c r="AB95" s="146"/>
      <c r="AD95" s="146"/>
      <c r="AF95" s="146"/>
      <c r="AH95" s="146"/>
      <c r="AJ95" s="63"/>
      <c r="AL95" s="371"/>
      <c r="AM95" s="371"/>
      <c r="AN95" s="371"/>
      <c r="AO95" s="371"/>
      <c r="AP95" s="371"/>
      <c r="AQ95" s="371"/>
      <c r="AR95" s="371"/>
      <c r="AS95" s="371"/>
      <c r="AT95" s="371"/>
      <c r="AU95" s="371"/>
      <c r="AV95" s="371"/>
      <c r="AW95" s="371"/>
    </row>
    <row r="96" spans="1:49" s="376" customFormat="1" ht="21" customHeight="1" x14ac:dyDescent="0.3">
      <c r="A96" s="371"/>
      <c r="B96" s="372"/>
      <c r="C96" s="371"/>
      <c r="D96" s="421" t="s">
        <v>441</v>
      </c>
      <c r="E96" s="419">
        <f t="shared" si="15"/>
        <v>2100</v>
      </c>
      <c r="F96" s="420">
        <f t="shared" si="15"/>
        <v>1300</v>
      </c>
      <c r="G96" s="371"/>
      <c r="H96" s="416">
        <f t="shared" si="1"/>
        <v>2100</v>
      </c>
      <c r="I96" s="416">
        <f t="shared" si="1"/>
        <v>1300</v>
      </c>
      <c r="J96" s="386"/>
      <c r="K96" s="417">
        <f t="shared" si="13"/>
        <v>2087.25</v>
      </c>
      <c r="L96" s="417">
        <f t="shared" si="14"/>
        <v>1252.3500000000001</v>
      </c>
      <c r="M96" s="389"/>
      <c r="N96" s="452">
        <v>834.90000000000009</v>
      </c>
      <c r="P96" s="382">
        <v>759</v>
      </c>
      <c r="R96" s="363">
        <f t="shared" si="17"/>
        <v>1.1000000000000001</v>
      </c>
      <c r="T96" s="146">
        <f t="shared" si="16"/>
        <v>834.90000000000009</v>
      </c>
      <c r="V96" s="146"/>
      <c r="X96" s="146"/>
      <c r="Z96" s="146"/>
      <c r="AB96" s="146"/>
      <c r="AD96" s="146"/>
      <c r="AF96" s="146"/>
      <c r="AH96" s="146"/>
      <c r="AJ96" s="63"/>
      <c r="AL96" s="371"/>
      <c r="AM96" s="371"/>
      <c r="AN96" s="371"/>
      <c r="AO96" s="371"/>
      <c r="AP96" s="371"/>
      <c r="AQ96" s="371"/>
      <c r="AR96" s="371"/>
      <c r="AS96" s="371"/>
      <c r="AT96" s="371"/>
      <c r="AU96" s="371"/>
      <c r="AV96" s="371"/>
      <c r="AW96" s="371"/>
    </row>
    <row r="97" spans="1:49" s="376" customFormat="1" ht="21" customHeight="1" x14ac:dyDescent="0.3">
      <c r="A97" s="371"/>
      <c r="B97" s="372"/>
      <c r="C97" s="371"/>
      <c r="D97" s="421" t="s">
        <v>442</v>
      </c>
      <c r="E97" s="419">
        <f t="shared" si="15"/>
        <v>7850</v>
      </c>
      <c r="F97" s="420">
        <f t="shared" si="15"/>
        <v>4700</v>
      </c>
      <c r="G97" s="371"/>
      <c r="H97" s="416">
        <f t="shared" si="1"/>
        <v>7850</v>
      </c>
      <c r="I97" s="416">
        <f t="shared" si="1"/>
        <v>4700</v>
      </c>
      <c r="J97" s="386"/>
      <c r="K97" s="417">
        <f t="shared" si="13"/>
        <v>7822.3750000000009</v>
      </c>
      <c r="L97" s="417">
        <f t="shared" si="14"/>
        <v>4693.4250000000002</v>
      </c>
      <c r="M97" s="389"/>
      <c r="N97" s="452">
        <v>3128.9500000000003</v>
      </c>
      <c r="P97" s="382">
        <v>2844.5</v>
      </c>
      <c r="R97" s="363">
        <f t="shared" si="17"/>
        <v>1.1000000000000001</v>
      </c>
      <c r="T97" s="146">
        <f t="shared" si="16"/>
        <v>3128.9500000000003</v>
      </c>
      <c r="V97" s="146"/>
      <c r="X97" s="146"/>
      <c r="Z97" s="146"/>
      <c r="AB97" s="146"/>
      <c r="AD97" s="146"/>
      <c r="AF97" s="146"/>
      <c r="AH97" s="146"/>
      <c r="AJ97" s="63"/>
      <c r="AL97" s="371"/>
      <c r="AM97" s="371"/>
      <c r="AN97" s="371"/>
      <c r="AO97" s="371"/>
      <c r="AP97" s="371"/>
      <c r="AQ97" s="371"/>
      <c r="AR97" s="371"/>
      <c r="AS97" s="371"/>
      <c r="AT97" s="371"/>
      <c r="AU97" s="371"/>
      <c r="AV97" s="371"/>
      <c r="AW97" s="371"/>
    </row>
    <row r="98" spans="1:49" s="376" customFormat="1" ht="21" customHeight="1" x14ac:dyDescent="0.3">
      <c r="A98" s="371"/>
      <c r="B98" s="372"/>
      <c r="C98" s="371"/>
      <c r="D98" s="421" t="s">
        <v>443</v>
      </c>
      <c r="E98" s="419">
        <f t="shared" si="15"/>
        <v>39150</v>
      </c>
      <c r="F98" s="420">
        <f t="shared" si="15"/>
        <v>23500</v>
      </c>
      <c r="G98" s="371"/>
      <c r="H98" s="416">
        <f t="shared" si="1"/>
        <v>39150</v>
      </c>
      <c r="I98" s="416">
        <f t="shared" si="1"/>
        <v>23500</v>
      </c>
      <c r="J98" s="386"/>
      <c r="K98" s="417">
        <f t="shared" si="13"/>
        <v>39142.097500000003</v>
      </c>
      <c r="L98" s="417">
        <f t="shared" si="14"/>
        <v>23485.258500000004</v>
      </c>
      <c r="M98" s="389"/>
      <c r="N98" s="452">
        <v>15656.839000000002</v>
      </c>
      <c r="P98" s="382">
        <v>14233.49</v>
      </c>
      <c r="R98" s="363">
        <f t="shared" si="17"/>
        <v>1.1000000000000001</v>
      </c>
      <c r="T98" s="146">
        <f t="shared" si="16"/>
        <v>15656.839000000002</v>
      </c>
      <c r="V98" s="146"/>
      <c r="X98" s="146"/>
      <c r="Z98" s="146"/>
      <c r="AB98" s="146"/>
      <c r="AD98" s="146"/>
      <c r="AF98" s="146"/>
      <c r="AH98" s="146"/>
      <c r="AJ98" s="63"/>
      <c r="AL98" s="371"/>
      <c r="AM98" s="371"/>
      <c r="AN98" s="371"/>
      <c r="AO98" s="371"/>
      <c r="AP98" s="371"/>
      <c r="AQ98" s="371"/>
      <c r="AR98" s="371"/>
      <c r="AS98" s="371"/>
      <c r="AT98" s="371"/>
      <c r="AU98" s="371"/>
      <c r="AV98" s="371"/>
      <c r="AW98" s="371"/>
    </row>
    <row r="99" spans="1:49" s="376" customFormat="1" ht="21" customHeight="1" x14ac:dyDescent="0.3">
      <c r="A99" s="371"/>
      <c r="B99" s="372"/>
      <c r="C99" s="371"/>
      <c r="D99" s="421" t="s">
        <v>444</v>
      </c>
      <c r="E99" s="419">
        <f t="shared" si="15"/>
        <v>3700</v>
      </c>
      <c r="F99" s="420">
        <f t="shared" si="15"/>
        <v>2250</v>
      </c>
      <c r="G99" s="371"/>
      <c r="H99" s="416">
        <f t="shared" si="1"/>
        <v>3700</v>
      </c>
      <c r="I99" s="416">
        <f t="shared" si="1"/>
        <v>2250</v>
      </c>
      <c r="J99" s="386"/>
      <c r="K99" s="417">
        <f t="shared" si="13"/>
        <v>3676.6675000000005</v>
      </c>
      <c r="L99" s="417">
        <f t="shared" si="14"/>
        <v>2206.0005000000001</v>
      </c>
      <c r="M99" s="389"/>
      <c r="N99" s="452">
        <v>1470.6670000000001</v>
      </c>
      <c r="P99" s="382">
        <v>1336.97</v>
      </c>
      <c r="R99" s="363">
        <f t="shared" si="17"/>
        <v>1.1000000000000001</v>
      </c>
      <c r="T99" s="146">
        <f t="shared" si="16"/>
        <v>1470.6670000000001</v>
      </c>
      <c r="V99" s="146"/>
      <c r="X99" s="146"/>
      <c r="Z99" s="146"/>
      <c r="AB99" s="146"/>
      <c r="AD99" s="146"/>
      <c r="AF99" s="146"/>
      <c r="AH99" s="146"/>
      <c r="AJ99" s="63"/>
      <c r="AL99" s="371"/>
      <c r="AM99" s="371"/>
      <c r="AN99" s="371"/>
      <c r="AO99" s="371"/>
      <c r="AP99" s="371"/>
      <c r="AQ99" s="371"/>
      <c r="AR99" s="371"/>
      <c r="AS99" s="371"/>
      <c r="AT99" s="371"/>
      <c r="AU99" s="371"/>
      <c r="AV99" s="371"/>
      <c r="AW99" s="371"/>
    </row>
    <row r="100" spans="1:49" s="376" customFormat="1" ht="21" customHeight="1" x14ac:dyDescent="0.3">
      <c r="A100" s="371"/>
      <c r="B100" s="372"/>
      <c r="C100" s="371"/>
      <c r="D100" s="421" t="s">
        <v>445</v>
      </c>
      <c r="E100" s="419">
        <f t="shared" si="15"/>
        <v>3950</v>
      </c>
      <c r="F100" s="420">
        <f t="shared" si="15"/>
        <v>2400</v>
      </c>
      <c r="G100" s="371"/>
      <c r="H100" s="416">
        <f t="shared" si="1"/>
        <v>3950</v>
      </c>
      <c r="I100" s="416">
        <f t="shared" si="1"/>
        <v>2400</v>
      </c>
      <c r="J100" s="386"/>
      <c r="K100" s="417">
        <f t="shared" si="13"/>
        <v>3935.2500000000005</v>
      </c>
      <c r="L100" s="417">
        <f t="shared" si="14"/>
        <v>2361.15</v>
      </c>
      <c r="M100" s="389"/>
      <c r="N100" s="452">
        <v>1574.1000000000001</v>
      </c>
      <c r="P100" s="382">
        <v>1431</v>
      </c>
      <c r="R100" s="363">
        <f t="shared" si="17"/>
        <v>1.1000000000000001</v>
      </c>
      <c r="T100" s="146">
        <f t="shared" si="16"/>
        <v>1574.1000000000001</v>
      </c>
      <c r="V100" s="146"/>
      <c r="X100" s="146"/>
      <c r="Z100" s="146"/>
      <c r="AB100" s="146"/>
      <c r="AD100" s="146"/>
      <c r="AF100" s="146"/>
      <c r="AH100" s="146"/>
      <c r="AJ100" s="63"/>
      <c r="AL100" s="371"/>
      <c r="AM100" s="371"/>
      <c r="AN100" s="371"/>
      <c r="AO100" s="371"/>
      <c r="AP100" s="371"/>
      <c r="AQ100" s="371"/>
      <c r="AR100" s="371"/>
      <c r="AS100" s="371"/>
      <c r="AT100" s="371"/>
      <c r="AU100" s="371"/>
      <c r="AV100" s="371"/>
      <c r="AW100" s="371"/>
    </row>
    <row r="101" spans="1:49" s="376" customFormat="1" ht="21" customHeight="1" x14ac:dyDescent="0.3">
      <c r="A101" s="371"/>
      <c r="B101" s="372"/>
      <c r="C101" s="371"/>
      <c r="D101" s="421" t="s">
        <v>511</v>
      </c>
      <c r="E101" s="419">
        <f t="shared" si="15"/>
        <v>3100</v>
      </c>
      <c r="F101" s="420">
        <f t="shared" si="15"/>
        <v>1850</v>
      </c>
      <c r="G101" s="371"/>
      <c r="H101" s="416">
        <f t="shared" si="1"/>
        <v>3100</v>
      </c>
      <c r="I101" s="416">
        <f t="shared" si="1"/>
        <v>1850</v>
      </c>
      <c r="J101" s="386"/>
      <c r="K101" s="417">
        <f t="shared" si="13"/>
        <v>3080</v>
      </c>
      <c r="L101" s="417">
        <f t="shared" si="14"/>
        <v>1848</v>
      </c>
      <c r="M101" s="389"/>
      <c r="N101" s="452">
        <v>1232</v>
      </c>
      <c r="P101" s="382">
        <v>1120</v>
      </c>
      <c r="R101" s="363">
        <f t="shared" si="17"/>
        <v>1.1000000000000001</v>
      </c>
      <c r="T101" s="146">
        <f t="shared" si="16"/>
        <v>1232</v>
      </c>
      <c r="V101" s="146"/>
      <c r="X101" s="146"/>
      <c r="Z101" s="146"/>
      <c r="AB101" s="146"/>
      <c r="AD101" s="146"/>
      <c r="AF101" s="146"/>
      <c r="AH101" s="146"/>
      <c r="AJ101" s="63"/>
      <c r="AL101" s="371"/>
      <c r="AM101" s="371"/>
      <c r="AN101" s="371"/>
      <c r="AO101" s="371"/>
      <c r="AP101" s="371"/>
      <c r="AQ101" s="371"/>
      <c r="AR101" s="371"/>
      <c r="AS101" s="371"/>
      <c r="AT101" s="371"/>
      <c r="AU101" s="371"/>
      <c r="AV101" s="371"/>
      <c r="AW101" s="371"/>
    </row>
    <row r="102" spans="1:49" s="376" customFormat="1" ht="21" customHeight="1" thickBot="1" x14ac:dyDescent="0.35">
      <c r="A102" s="371"/>
      <c r="B102" s="372"/>
      <c r="C102" s="371"/>
      <c r="D102" s="422"/>
      <c r="E102" s="434"/>
      <c r="F102" s="435"/>
      <c r="G102" s="371"/>
      <c r="H102" s="416">
        <f t="shared" si="1"/>
        <v>0</v>
      </c>
      <c r="I102" s="416">
        <f t="shared" si="1"/>
        <v>0</v>
      </c>
      <c r="J102" s="386"/>
      <c r="K102" s="417">
        <f t="shared" si="13"/>
        <v>0</v>
      </c>
      <c r="L102" s="417">
        <f t="shared" si="14"/>
        <v>0</v>
      </c>
      <c r="M102" s="389"/>
      <c r="N102" s="452"/>
      <c r="P102" s="382"/>
      <c r="R102" s="363" t="e">
        <f t="shared" si="17"/>
        <v>#DIV/0!</v>
      </c>
      <c r="T102" s="146"/>
      <c r="V102" s="146"/>
      <c r="X102" s="146"/>
      <c r="Z102" s="146"/>
      <c r="AB102" s="146"/>
      <c r="AD102" s="146"/>
      <c r="AF102" s="146"/>
      <c r="AH102" s="146"/>
      <c r="AJ102" s="63"/>
      <c r="AL102" s="371"/>
      <c r="AM102" s="371"/>
      <c r="AN102" s="371"/>
      <c r="AO102" s="371"/>
      <c r="AP102" s="371"/>
      <c r="AQ102" s="371"/>
      <c r="AR102" s="371"/>
      <c r="AS102" s="371"/>
      <c r="AT102" s="371"/>
      <c r="AU102" s="371"/>
      <c r="AV102" s="371"/>
      <c r="AW102" s="371"/>
    </row>
    <row r="103" spans="1:49" ht="21" customHeight="1" thickBot="1" x14ac:dyDescent="0.35">
      <c r="D103" s="413" t="s">
        <v>528</v>
      </c>
      <c r="E103" s="414"/>
      <c r="F103" s="415"/>
      <c r="G103" s="386"/>
      <c r="H103" s="416"/>
      <c r="I103" s="416"/>
      <c r="J103" s="386"/>
      <c r="K103" s="417"/>
      <c r="L103" s="417"/>
      <c r="M103" s="389"/>
      <c r="N103" s="452"/>
      <c r="R103" s="363" t="e">
        <f t="shared" si="17"/>
        <v>#DIV/0!</v>
      </c>
      <c r="T103" s="364"/>
      <c r="V103" s="365"/>
      <c r="X103" s="365"/>
      <c r="Z103" s="365"/>
      <c r="AB103" s="363"/>
      <c r="AD103" s="363"/>
      <c r="AF103" s="363"/>
      <c r="AH103" s="363"/>
      <c r="AJ103" s="367"/>
    </row>
    <row r="104" spans="1:49" ht="21" customHeight="1" x14ac:dyDescent="0.3">
      <c r="A104" s="371" t="s">
        <v>238</v>
      </c>
      <c r="B104" s="372" t="s">
        <v>563</v>
      </c>
      <c r="C104" s="371">
        <v>1356</v>
      </c>
      <c r="D104" s="418" t="s">
        <v>164</v>
      </c>
      <c r="E104" s="419">
        <f t="shared" ref="E104:F109" si="18">H104</f>
        <v>3700</v>
      </c>
      <c r="F104" s="420">
        <f t="shared" si="18"/>
        <v>2250</v>
      </c>
      <c r="G104" s="386"/>
      <c r="H104" s="416">
        <f t="shared" si="1"/>
        <v>3700</v>
      </c>
      <c r="I104" s="416">
        <f t="shared" si="1"/>
        <v>2250</v>
      </c>
      <c r="J104" s="386"/>
      <c r="K104" s="417">
        <f t="shared" ref="K104:K109" si="19">N104*$K$9</f>
        <v>3691.29</v>
      </c>
      <c r="L104" s="417">
        <f t="shared" ref="L104:L109" si="20">N104*$L$9</f>
        <v>2214.7740000000003</v>
      </c>
      <c r="M104" s="389"/>
      <c r="N104" s="455">
        <v>1476.5160000000001</v>
      </c>
      <c r="P104" s="382">
        <v>1230.43</v>
      </c>
      <c r="R104" s="363">
        <f t="shared" si="17"/>
        <v>1.2</v>
      </c>
      <c r="T104" s="364">
        <f t="shared" ref="T104:T109" si="21">P104*1.2</f>
        <v>1476.5160000000001</v>
      </c>
      <c r="V104" s="365"/>
      <c r="X104" s="365"/>
      <c r="Z104" s="365"/>
      <c r="AB104" s="363"/>
      <c r="AD104" s="363"/>
      <c r="AF104" s="363"/>
      <c r="AH104" s="363"/>
      <c r="AJ104" s="366"/>
    </row>
    <row r="105" spans="1:49" ht="21" customHeight="1" x14ac:dyDescent="0.3">
      <c r="A105" s="371" t="s">
        <v>238</v>
      </c>
      <c r="B105" s="372">
        <v>45278</v>
      </c>
      <c r="C105" s="371">
        <v>1357</v>
      </c>
      <c r="D105" s="421" t="s">
        <v>165</v>
      </c>
      <c r="E105" s="419">
        <f t="shared" si="18"/>
        <v>7050</v>
      </c>
      <c r="F105" s="420">
        <f t="shared" si="18"/>
        <v>4250</v>
      </c>
      <c r="G105" s="386"/>
      <c r="H105" s="416">
        <f t="shared" si="1"/>
        <v>7050</v>
      </c>
      <c r="I105" s="416">
        <f t="shared" si="1"/>
        <v>4250</v>
      </c>
      <c r="J105" s="386"/>
      <c r="K105" s="417">
        <f t="shared" si="19"/>
        <v>7010.4600000000009</v>
      </c>
      <c r="L105" s="417">
        <f t="shared" si="20"/>
        <v>4206.2759999999998</v>
      </c>
      <c r="M105" s="389"/>
      <c r="N105" s="452">
        <v>2804.1840000000002</v>
      </c>
      <c r="P105" s="382">
        <v>2336.8200000000002</v>
      </c>
      <c r="R105" s="363">
        <f t="shared" si="17"/>
        <v>1.2</v>
      </c>
      <c r="T105" s="364">
        <f t="shared" si="21"/>
        <v>2804.1840000000002</v>
      </c>
      <c r="V105" s="365"/>
      <c r="X105" s="365"/>
      <c r="Z105" s="365"/>
      <c r="AB105" s="363"/>
      <c r="AD105" s="363"/>
      <c r="AF105" s="363"/>
      <c r="AH105" s="363"/>
      <c r="AJ105" s="366"/>
    </row>
    <row r="106" spans="1:49" ht="21" customHeight="1" x14ac:dyDescent="0.3">
      <c r="A106" s="371" t="s">
        <v>238</v>
      </c>
      <c r="B106" s="372">
        <v>45278</v>
      </c>
      <c r="C106" s="371">
        <v>1357</v>
      </c>
      <c r="D106" s="421" t="s">
        <v>354</v>
      </c>
      <c r="E106" s="419">
        <f t="shared" si="18"/>
        <v>3250</v>
      </c>
      <c r="F106" s="420">
        <f t="shared" si="18"/>
        <v>1950</v>
      </c>
      <c r="G106" s="386"/>
      <c r="H106" s="416">
        <f t="shared" si="1"/>
        <v>3250</v>
      </c>
      <c r="I106" s="416">
        <f t="shared" si="1"/>
        <v>1950</v>
      </c>
      <c r="J106" s="386"/>
      <c r="K106" s="417">
        <f t="shared" si="19"/>
        <v>3213</v>
      </c>
      <c r="L106" s="417">
        <f t="shared" si="20"/>
        <v>1927.8000000000002</v>
      </c>
      <c r="M106" s="389"/>
      <c r="N106" s="452">
        <v>1285.2</v>
      </c>
      <c r="P106" s="382">
        <v>1071</v>
      </c>
      <c r="R106" s="363">
        <f t="shared" si="17"/>
        <v>1.2</v>
      </c>
      <c r="T106" s="364">
        <f t="shared" si="21"/>
        <v>1285.2</v>
      </c>
      <c r="V106" s="365"/>
      <c r="X106" s="365"/>
      <c r="Z106" s="365"/>
      <c r="AB106" s="363"/>
      <c r="AD106" s="363"/>
      <c r="AF106" s="363"/>
      <c r="AH106" s="363"/>
      <c r="AJ106" s="366"/>
    </row>
    <row r="107" spans="1:49" ht="21" customHeight="1" x14ac:dyDescent="0.3">
      <c r="A107" s="371" t="s">
        <v>238</v>
      </c>
      <c r="B107" s="372">
        <v>45278</v>
      </c>
      <c r="C107" s="371">
        <v>1357</v>
      </c>
      <c r="D107" s="421" t="s">
        <v>483</v>
      </c>
      <c r="E107" s="419">
        <f t="shared" si="18"/>
        <v>3000</v>
      </c>
      <c r="F107" s="420">
        <f t="shared" si="18"/>
        <v>1800</v>
      </c>
      <c r="G107" s="386"/>
      <c r="H107" s="416">
        <f t="shared" si="1"/>
        <v>3000</v>
      </c>
      <c r="I107" s="416">
        <f t="shared" si="1"/>
        <v>1800</v>
      </c>
      <c r="J107" s="386"/>
      <c r="K107" s="417">
        <f t="shared" si="19"/>
        <v>2956.0199999999995</v>
      </c>
      <c r="L107" s="417">
        <f t="shared" si="20"/>
        <v>1773.6119999999999</v>
      </c>
      <c r="M107" s="389"/>
      <c r="N107" s="452">
        <v>1182.4079999999999</v>
      </c>
      <c r="P107" s="382">
        <v>985.34</v>
      </c>
      <c r="R107" s="363">
        <f t="shared" si="17"/>
        <v>1.2</v>
      </c>
      <c r="T107" s="364">
        <f t="shared" si="21"/>
        <v>1182.4079999999999</v>
      </c>
      <c r="V107" s="365"/>
      <c r="X107" s="365"/>
      <c r="Z107" s="365"/>
      <c r="AB107" s="363"/>
      <c r="AD107" s="363"/>
      <c r="AF107" s="363"/>
      <c r="AH107" s="363"/>
      <c r="AJ107" s="366"/>
    </row>
    <row r="108" spans="1:49" ht="21" customHeight="1" x14ac:dyDescent="0.3">
      <c r="A108" s="371" t="s">
        <v>238</v>
      </c>
      <c r="B108" s="372">
        <v>45278</v>
      </c>
      <c r="C108" s="371">
        <v>1357</v>
      </c>
      <c r="D108" s="421" t="s">
        <v>484</v>
      </c>
      <c r="E108" s="419">
        <f t="shared" si="18"/>
        <v>4050</v>
      </c>
      <c r="F108" s="420">
        <f t="shared" si="18"/>
        <v>2450</v>
      </c>
      <c r="G108" s="386"/>
      <c r="H108" s="416">
        <f t="shared" si="1"/>
        <v>4050</v>
      </c>
      <c r="I108" s="416">
        <f t="shared" si="1"/>
        <v>2450</v>
      </c>
      <c r="J108" s="386"/>
      <c r="K108" s="417">
        <f t="shared" si="19"/>
        <v>4021.4100000000003</v>
      </c>
      <c r="L108" s="417">
        <f t="shared" si="20"/>
        <v>2412.846</v>
      </c>
      <c r="M108" s="389"/>
      <c r="N108" s="452">
        <v>1608.5640000000001</v>
      </c>
      <c r="P108" s="382">
        <v>1340.47</v>
      </c>
      <c r="R108" s="363">
        <f t="shared" si="17"/>
        <v>1.2</v>
      </c>
      <c r="T108" s="364">
        <f t="shared" si="21"/>
        <v>1608.5640000000001</v>
      </c>
      <c r="V108" s="365"/>
      <c r="X108" s="365"/>
      <c r="Z108" s="365"/>
      <c r="AB108" s="363"/>
      <c r="AD108" s="363"/>
      <c r="AF108" s="363"/>
      <c r="AH108" s="363"/>
      <c r="AJ108" s="366"/>
    </row>
    <row r="109" spans="1:49" ht="21" customHeight="1" x14ac:dyDescent="0.3">
      <c r="A109" s="371" t="s">
        <v>238</v>
      </c>
      <c r="B109" s="372">
        <v>45278</v>
      </c>
      <c r="C109" s="371">
        <v>1371</v>
      </c>
      <c r="D109" s="421" t="s">
        <v>403</v>
      </c>
      <c r="E109" s="419">
        <f t="shared" si="18"/>
        <v>3250</v>
      </c>
      <c r="F109" s="420">
        <f t="shared" si="18"/>
        <v>1950</v>
      </c>
      <c r="G109" s="386"/>
      <c r="H109" s="416">
        <f t="shared" si="1"/>
        <v>3250</v>
      </c>
      <c r="I109" s="416">
        <f t="shared" si="1"/>
        <v>1950</v>
      </c>
      <c r="J109" s="386"/>
      <c r="K109" s="417">
        <f t="shared" si="19"/>
        <v>3226.1400000000003</v>
      </c>
      <c r="L109" s="417">
        <f t="shared" si="20"/>
        <v>1935.6840000000002</v>
      </c>
      <c r="M109" s="389"/>
      <c r="N109" s="452">
        <v>1290.4560000000001</v>
      </c>
      <c r="P109" s="382">
        <v>1075.3800000000001</v>
      </c>
      <c r="R109" s="363">
        <f t="shared" si="17"/>
        <v>1.2</v>
      </c>
      <c r="T109" s="364">
        <f t="shared" si="21"/>
        <v>1290.4560000000001</v>
      </c>
      <c r="V109" s="365"/>
      <c r="X109" s="365"/>
      <c r="Z109" s="365"/>
      <c r="AB109" s="363"/>
      <c r="AD109" s="363"/>
      <c r="AF109" s="363"/>
      <c r="AH109" s="363"/>
      <c r="AJ109" s="366"/>
    </row>
    <row r="110" spans="1:49" ht="9.9499999999999993" customHeight="1" thickBot="1" x14ac:dyDescent="0.35">
      <c r="D110" s="422"/>
      <c r="E110" s="414"/>
      <c r="F110" s="415"/>
      <c r="G110" s="386"/>
      <c r="H110" s="416">
        <f t="shared" si="1"/>
        <v>0</v>
      </c>
      <c r="I110" s="416">
        <f t="shared" si="1"/>
        <v>0</v>
      </c>
      <c r="J110" s="386"/>
      <c r="K110" s="417">
        <f t="shared" ref="K110:K173" si="22">N110*$K$9</f>
        <v>0</v>
      </c>
      <c r="L110" s="417">
        <f t="shared" ref="L110:L173" si="23">N110*$L$9</f>
        <v>0</v>
      </c>
      <c r="M110" s="389"/>
      <c r="N110" s="452"/>
      <c r="R110" s="363" t="e">
        <f t="shared" si="17"/>
        <v>#DIV/0!</v>
      </c>
      <c r="T110" s="364"/>
      <c r="V110" s="365"/>
      <c r="X110" s="365"/>
      <c r="Z110" s="365"/>
      <c r="AB110" s="363"/>
      <c r="AD110" s="363"/>
      <c r="AF110" s="363"/>
      <c r="AH110" s="363"/>
      <c r="AJ110" s="366"/>
    </row>
    <row r="111" spans="1:49" s="376" customFormat="1" ht="21" customHeight="1" thickBot="1" x14ac:dyDescent="0.35">
      <c r="A111" s="371"/>
      <c r="B111" s="372"/>
      <c r="C111" s="371"/>
      <c r="D111" s="431" t="s">
        <v>462</v>
      </c>
      <c r="E111" s="409"/>
      <c r="F111" s="410"/>
      <c r="G111" s="371"/>
      <c r="H111" s="416">
        <f t="shared" si="1"/>
        <v>0</v>
      </c>
      <c r="I111" s="416">
        <f t="shared" si="1"/>
        <v>0</v>
      </c>
      <c r="J111" s="386"/>
      <c r="K111" s="417">
        <f t="shared" si="22"/>
        <v>0</v>
      </c>
      <c r="L111" s="417">
        <f t="shared" si="23"/>
        <v>0</v>
      </c>
      <c r="N111" s="452"/>
      <c r="P111" s="382"/>
      <c r="R111" s="363" t="e">
        <f t="shared" si="17"/>
        <v>#DIV/0!</v>
      </c>
      <c r="T111" s="146"/>
      <c r="V111" s="146"/>
      <c r="X111" s="146"/>
      <c r="Z111" s="146"/>
      <c r="AB111" s="146"/>
      <c r="AD111" s="146"/>
      <c r="AF111" s="146"/>
      <c r="AH111" s="146"/>
      <c r="AJ111" s="63"/>
      <c r="AL111" s="371"/>
      <c r="AM111" s="371"/>
      <c r="AN111" s="371"/>
      <c r="AO111" s="371"/>
      <c r="AP111" s="371"/>
      <c r="AQ111" s="371"/>
      <c r="AR111" s="371"/>
      <c r="AS111" s="371"/>
      <c r="AT111" s="371"/>
      <c r="AU111" s="371"/>
      <c r="AV111" s="371"/>
      <c r="AW111" s="371"/>
    </row>
    <row r="112" spans="1:49" s="376" customFormat="1" ht="21" customHeight="1" x14ac:dyDescent="0.3">
      <c r="A112" s="371"/>
      <c r="B112" s="372"/>
      <c r="C112" s="371"/>
      <c r="D112" s="436" t="s">
        <v>99</v>
      </c>
      <c r="E112" s="437">
        <f>H112</f>
        <v>2900</v>
      </c>
      <c r="F112" s="438">
        <f>I112</f>
        <v>1750</v>
      </c>
      <c r="G112" s="371"/>
      <c r="H112" s="416">
        <f t="shared" si="1"/>
        <v>2900</v>
      </c>
      <c r="I112" s="416">
        <f t="shared" si="1"/>
        <v>1750</v>
      </c>
      <c r="J112" s="386"/>
      <c r="K112" s="417">
        <f t="shared" si="22"/>
        <v>2869.0964347499998</v>
      </c>
      <c r="L112" s="417">
        <f t="shared" si="23"/>
        <v>1721.4578608500001</v>
      </c>
      <c r="N112" s="452">
        <v>1147.6385739</v>
      </c>
      <c r="P112" s="382">
        <v>1147.6385739</v>
      </c>
      <c r="R112" s="363">
        <f t="shared" si="17"/>
        <v>1</v>
      </c>
      <c r="T112" s="146"/>
      <c r="V112" s="146"/>
      <c r="X112" s="146"/>
      <c r="Z112" s="146"/>
      <c r="AB112" s="146"/>
      <c r="AD112" s="146"/>
      <c r="AF112" s="146"/>
      <c r="AH112" s="146"/>
      <c r="AJ112" s="63"/>
      <c r="AL112" s="371"/>
      <c r="AM112" s="371"/>
      <c r="AN112" s="371"/>
      <c r="AO112" s="371"/>
      <c r="AP112" s="371"/>
      <c r="AQ112" s="371"/>
      <c r="AR112" s="371"/>
      <c r="AS112" s="371"/>
      <c r="AT112" s="371"/>
      <c r="AU112" s="371"/>
      <c r="AV112" s="371"/>
      <c r="AW112" s="371"/>
    </row>
    <row r="113" spans="1:49" s="376" customFormat="1" ht="21" customHeight="1" x14ac:dyDescent="0.3">
      <c r="A113" s="371"/>
      <c r="B113" s="372"/>
      <c r="C113" s="371"/>
      <c r="D113" s="439" t="s">
        <v>100</v>
      </c>
      <c r="E113" s="437">
        <f t="shared" ref="E113:F122" si="24">H113</f>
        <v>4150</v>
      </c>
      <c r="F113" s="438">
        <f t="shared" si="24"/>
        <v>2500</v>
      </c>
      <c r="G113" s="371"/>
      <c r="H113" s="416">
        <f t="shared" si="1"/>
        <v>4150</v>
      </c>
      <c r="I113" s="416">
        <f t="shared" si="1"/>
        <v>2500</v>
      </c>
      <c r="J113" s="386"/>
      <c r="K113" s="417">
        <f t="shared" si="22"/>
        <v>4113.5016195000007</v>
      </c>
      <c r="L113" s="417">
        <f t="shared" si="23"/>
        <v>2468.1009717000002</v>
      </c>
      <c r="N113" s="452">
        <v>1645.4006478000001</v>
      </c>
      <c r="P113" s="382">
        <v>1645.4006478000001</v>
      </c>
      <c r="R113" s="363">
        <f t="shared" si="17"/>
        <v>1</v>
      </c>
      <c r="T113" s="146"/>
      <c r="V113" s="146"/>
      <c r="X113" s="146"/>
      <c r="Z113" s="146"/>
      <c r="AB113" s="146"/>
      <c r="AD113" s="146"/>
      <c r="AF113" s="146"/>
      <c r="AH113" s="146"/>
      <c r="AJ113" s="63"/>
      <c r="AL113" s="371"/>
      <c r="AM113" s="371"/>
      <c r="AN113" s="371"/>
      <c r="AO113" s="371"/>
      <c r="AP113" s="371"/>
      <c r="AQ113" s="371"/>
      <c r="AR113" s="371"/>
      <c r="AS113" s="371"/>
      <c r="AT113" s="371"/>
      <c r="AU113" s="371"/>
      <c r="AV113" s="371"/>
      <c r="AW113" s="371"/>
    </row>
    <row r="114" spans="1:49" s="376" customFormat="1" ht="21" customHeight="1" x14ac:dyDescent="0.3">
      <c r="A114" s="371"/>
      <c r="B114" s="372" t="s">
        <v>563</v>
      </c>
      <c r="C114" s="371"/>
      <c r="D114" s="439" t="s">
        <v>460</v>
      </c>
      <c r="E114" s="437">
        <f t="shared" si="24"/>
        <v>6600</v>
      </c>
      <c r="F114" s="438">
        <f t="shared" si="24"/>
        <v>4000</v>
      </c>
      <c r="G114" s="371"/>
      <c r="H114" s="416">
        <f t="shared" si="1"/>
        <v>6600</v>
      </c>
      <c r="I114" s="416">
        <f t="shared" si="1"/>
        <v>4000</v>
      </c>
      <c r="J114" s="386"/>
      <c r="K114" s="417">
        <f t="shared" si="22"/>
        <v>6590</v>
      </c>
      <c r="L114" s="417">
        <f t="shared" si="23"/>
        <v>3954</v>
      </c>
      <c r="N114" s="455">
        <v>2636</v>
      </c>
      <c r="P114" s="382">
        <v>2710.6637649000004</v>
      </c>
      <c r="R114" s="363">
        <f t="shared" si="17"/>
        <v>0.97245554175076565</v>
      </c>
      <c r="T114" s="146"/>
      <c r="V114" s="146"/>
      <c r="X114" s="146"/>
      <c r="Z114" s="146"/>
      <c r="AB114" s="146"/>
      <c r="AD114" s="146"/>
      <c r="AF114" s="146"/>
      <c r="AH114" s="146"/>
      <c r="AJ114" s="63"/>
      <c r="AL114" s="371"/>
      <c r="AM114" s="371"/>
      <c r="AN114" s="371"/>
      <c r="AO114" s="371"/>
      <c r="AP114" s="371"/>
      <c r="AQ114" s="371"/>
      <c r="AR114" s="371"/>
      <c r="AS114" s="371"/>
      <c r="AT114" s="371"/>
      <c r="AU114" s="371"/>
      <c r="AV114" s="371"/>
      <c r="AW114" s="371"/>
    </row>
    <row r="115" spans="1:49" s="376" customFormat="1" ht="21" customHeight="1" x14ac:dyDescent="0.3">
      <c r="A115" s="371"/>
      <c r="B115" s="372" t="s">
        <v>563</v>
      </c>
      <c r="C115" s="371"/>
      <c r="D115" s="439" t="s">
        <v>102</v>
      </c>
      <c r="E115" s="437">
        <f t="shared" si="24"/>
        <v>11600</v>
      </c>
      <c r="F115" s="438">
        <f t="shared" si="24"/>
        <v>6950</v>
      </c>
      <c r="G115" s="371"/>
      <c r="H115" s="416">
        <f t="shared" si="1"/>
        <v>11600</v>
      </c>
      <c r="I115" s="416">
        <f t="shared" si="1"/>
        <v>6950</v>
      </c>
      <c r="J115" s="386"/>
      <c r="K115" s="417">
        <f t="shared" si="22"/>
        <v>11560</v>
      </c>
      <c r="L115" s="417">
        <f t="shared" si="23"/>
        <v>6936</v>
      </c>
      <c r="N115" s="455">
        <v>4624</v>
      </c>
      <c r="P115" s="382">
        <v>4756.1717112000006</v>
      </c>
      <c r="R115" s="363">
        <f t="shared" si="17"/>
        <v>0.97221048371976182</v>
      </c>
      <c r="T115" s="146"/>
      <c r="V115" s="146"/>
      <c r="X115" s="146"/>
      <c r="Z115" s="146"/>
      <c r="AB115" s="146"/>
      <c r="AD115" s="146"/>
      <c r="AF115" s="146"/>
      <c r="AH115" s="146"/>
      <c r="AJ115" s="63"/>
      <c r="AL115" s="371"/>
      <c r="AM115" s="371"/>
      <c r="AN115" s="371"/>
      <c r="AO115" s="371"/>
      <c r="AP115" s="371"/>
      <c r="AQ115" s="371"/>
      <c r="AR115" s="371"/>
      <c r="AS115" s="371"/>
      <c r="AT115" s="371"/>
      <c r="AU115" s="371"/>
      <c r="AV115" s="371"/>
      <c r="AW115" s="371"/>
    </row>
    <row r="116" spans="1:49" s="376" customFormat="1" ht="21" customHeight="1" x14ac:dyDescent="0.3">
      <c r="A116" s="371"/>
      <c r="B116" s="372" t="s">
        <v>563</v>
      </c>
      <c r="C116" s="371"/>
      <c r="D116" s="439" t="s">
        <v>461</v>
      </c>
      <c r="E116" s="437">
        <f t="shared" si="24"/>
        <v>20350</v>
      </c>
      <c r="F116" s="438">
        <f t="shared" si="24"/>
        <v>12250</v>
      </c>
      <c r="G116" s="371"/>
      <c r="H116" s="416">
        <f t="shared" si="1"/>
        <v>20350</v>
      </c>
      <c r="I116" s="416">
        <f t="shared" si="1"/>
        <v>12250</v>
      </c>
      <c r="J116" s="386"/>
      <c r="K116" s="417">
        <f t="shared" si="22"/>
        <v>20345</v>
      </c>
      <c r="L116" s="417">
        <f t="shared" si="23"/>
        <v>12207</v>
      </c>
      <c r="N116" s="455">
        <v>8138</v>
      </c>
      <c r="P116" s="382">
        <v>8370.7848042000005</v>
      </c>
      <c r="R116" s="363">
        <f t="shared" si="17"/>
        <v>0.97219080293603988</v>
      </c>
      <c r="T116" s="146"/>
      <c r="V116" s="146"/>
      <c r="X116" s="146"/>
      <c r="Z116" s="146"/>
      <c r="AB116" s="146"/>
      <c r="AD116" s="146"/>
      <c r="AF116" s="146"/>
      <c r="AH116" s="146"/>
      <c r="AJ116" s="63"/>
      <c r="AL116" s="371"/>
      <c r="AM116" s="371"/>
      <c r="AN116" s="371"/>
      <c r="AO116" s="371"/>
      <c r="AP116" s="371"/>
      <c r="AQ116" s="371"/>
      <c r="AR116" s="371"/>
      <c r="AS116" s="371"/>
      <c r="AT116" s="371"/>
      <c r="AU116" s="371"/>
      <c r="AV116" s="371"/>
      <c r="AW116" s="371"/>
    </row>
    <row r="117" spans="1:49" s="376" customFormat="1" ht="21" customHeight="1" x14ac:dyDescent="0.3">
      <c r="A117" s="371"/>
      <c r="B117" s="372" t="s">
        <v>563</v>
      </c>
      <c r="C117" s="371"/>
      <c r="D117" s="439" t="s">
        <v>465</v>
      </c>
      <c r="E117" s="437">
        <f t="shared" si="24"/>
        <v>1450</v>
      </c>
      <c r="F117" s="438">
        <f t="shared" si="24"/>
        <v>850</v>
      </c>
      <c r="G117" s="371"/>
      <c r="H117" s="416">
        <f t="shared" si="1"/>
        <v>1450</v>
      </c>
      <c r="I117" s="416">
        <f t="shared" si="1"/>
        <v>850</v>
      </c>
      <c r="J117" s="386"/>
      <c r="K117" s="417">
        <f t="shared" si="22"/>
        <v>1412.5</v>
      </c>
      <c r="L117" s="417">
        <f t="shared" si="23"/>
        <v>847.5</v>
      </c>
      <c r="N117" s="455">
        <v>565</v>
      </c>
      <c r="P117" s="382">
        <v>580.87405740000008</v>
      </c>
      <c r="R117" s="363">
        <f t="shared" si="17"/>
        <v>0.97267211851213919</v>
      </c>
      <c r="T117" s="146"/>
      <c r="V117" s="146"/>
      <c r="X117" s="146"/>
      <c r="Z117" s="146"/>
      <c r="AB117" s="146"/>
      <c r="AD117" s="146"/>
      <c r="AF117" s="146"/>
      <c r="AH117" s="146"/>
      <c r="AJ117" s="63"/>
      <c r="AL117" s="371"/>
      <c r="AM117" s="371"/>
      <c r="AN117" s="371"/>
      <c r="AO117" s="371"/>
      <c r="AP117" s="371"/>
      <c r="AQ117" s="371"/>
      <c r="AR117" s="371"/>
      <c r="AS117" s="371"/>
      <c r="AT117" s="371"/>
      <c r="AU117" s="371"/>
      <c r="AV117" s="371"/>
      <c r="AW117" s="371"/>
    </row>
    <row r="118" spans="1:49" s="376" customFormat="1" ht="21" customHeight="1" x14ac:dyDescent="0.3">
      <c r="A118" s="371"/>
      <c r="B118" s="372"/>
      <c r="C118" s="371"/>
      <c r="D118" s="439" t="s">
        <v>466</v>
      </c>
      <c r="E118" s="437">
        <f t="shared" si="24"/>
        <v>3100</v>
      </c>
      <c r="F118" s="438">
        <f t="shared" si="24"/>
        <v>1900</v>
      </c>
      <c r="G118" s="371"/>
      <c r="H118" s="416">
        <f t="shared" si="1"/>
        <v>3100</v>
      </c>
      <c r="I118" s="416">
        <f t="shared" si="1"/>
        <v>1900</v>
      </c>
      <c r="J118" s="386"/>
      <c r="K118" s="417">
        <f t="shared" si="22"/>
        <v>3085.3608922500002</v>
      </c>
      <c r="L118" s="417">
        <f t="shared" si="23"/>
        <v>1851.21653535</v>
      </c>
      <c r="N118" s="452">
        <v>1234.1443569</v>
      </c>
      <c r="P118" s="382">
        <v>1234.1443569</v>
      </c>
      <c r="R118" s="363">
        <f t="shared" si="17"/>
        <v>1</v>
      </c>
      <c r="T118" s="146"/>
      <c r="V118" s="146"/>
      <c r="X118" s="146"/>
      <c r="Z118" s="146"/>
      <c r="AB118" s="146"/>
      <c r="AD118" s="146"/>
      <c r="AF118" s="146"/>
      <c r="AH118" s="146"/>
      <c r="AJ118" s="63"/>
      <c r="AL118" s="371"/>
      <c r="AM118" s="371"/>
      <c r="AN118" s="371"/>
      <c r="AO118" s="371"/>
      <c r="AP118" s="371"/>
      <c r="AQ118" s="371"/>
      <c r="AR118" s="371"/>
      <c r="AS118" s="371"/>
      <c r="AT118" s="371"/>
      <c r="AU118" s="371"/>
      <c r="AV118" s="371"/>
      <c r="AW118" s="371"/>
    </row>
    <row r="119" spans="1:49" s="376" customFormat="1" ht="21" customHeight="1" x14ac:dyDescent="0.3">
      <c r="A119" s="371"/>
      <c r="B119" s="372" t="s">
        <v>563</v>
      </c>
      <c r="C119" s="371"/>
      <c r="D119" s="439" t="s">
        <v>467</v>
      </c>
      <c r="E119" s="437">
        <f t="shared" si="24"/>
        <v>4600</v>
      </c>
      <c r="F119" s="438">
        <f t="shared" si="24"/>
        <v>2750</v>
      </c>
      <c r="G119" s="371"/>
      <c r="H119" s="416">
        <f t="shared" si="1"/>
        <v>4600</v>
      </c>
      <c r="I119" s="416">
        <f t="shared" si="1"/>
        <v>2750</v>
      </c>
      <c r="J119" s="386"/>
      <c r="K119" s="417">
        <f t="shared" si="22"/>
        <v>4555</v>
      </c>
      <c r="L119" s="417">
        <f t="shared" si="23"/>
        <v>2733</v>
      </c>
      <c r="N119" s="455">
        <v>1822</v>
      </c>
      <c r="P119" s="382">
        <v>1873.9549919999999</v>
      </c>
      <c r="R119" s="363">
        <f t="shared" si="17"/>
        <v>0.97227521887035806</v>
      </c>
      <c r="T119" s="146"/>
      <c r="V119" s="146"/>
      <c r="X119" s="146"/>
      <c r="Z119" s="146"/>
      <c r="AB119" s="146"/>
      <c r="AD119" s="146"/>
      <c r="AF119" s="146"/>
      <c r="AH119" s="146"/>
      <c r="AJ119" s="63"/>
      <c r="AL119" s="371"/>
      <c r="AM119" s="371"/>
      <c r="AN119" s="371"/>
      <c r="AO119" s="371"/>
      <c r="AP119" s="371"/>
      <c r="AQ119" s="371"/>
      <c r="AR119" s="371"/>
      <c r="AS119" s="371"/>
      <c r="AT119" s="371"/>
      <c r="AU119" s="371"/>
      <c r="AV119" s="371"/>
      <c r="AW119" s="371"/>
    </row>
    <row r="120" spans="1:49" s="376" customFormat="1" ht="21" customHeight="1" x14ac:dyDescent="0.3">
      <c r="A120" s="371"/>
      <c r="B120" s="372" t="s">
        <v>563</v>
      </c>
      <c r="C120" s="371"/>
      <c r="D120" s="439" t="s">
        <v>468</v>
      </c>
      <c r="E120" s="437">
        <f t="shared" si="24"/>
        <v>8100</v>
      </c>
      <c r="F120" s="438">
        <f t="shared" si="24"/>
        <v>4850</v>
      </c>
      <c r="G120" s="371"/>
      <c r="H120" s="416">
        <f t="shared" si="1"/>
        <v>8100</v>
      </c>
      <c r="I120" s="416">
        <f t="shared" si="1"/>
        <v>4850</v>
      </c>
      <c r="J120" s="386"/>
      <c r="K120" s="417">
        <f t="shared" si="22"/>
        <v>8072.5</v>
      </c>
      <c r="L120" s="417">
        <f t="shared" si="23"/>
        <v>4843.5</v>
      </c>
      <c r="N120" s="455">
        <v>3229</v>
      </c>
      <c r="P120" s="382">
        <v>3320.3923389000001</v>
      </c>
      <c r="R120" s="363">
        <f t="shared" si="17"/>
        <v>0.97247543977580764</v>
      </c>
      <c r="T120" s="146"/>
      <c r="V120" s="146"/>
      <c r="X120" s="146"/>
      <c r="Z120" s="146"/>
      <c r="AB120" s="146"/>
      <c r="AD120" s="146"/>
      <c r="AF120" s="146"/>
      <c r="AH120" s="146"/>
      <c r="AJ120" s="63"/>
      <c r="AL120" s="371"/>
      <c r="AM120" s="371"/>
      <c r="AN120" s="371"/>
      <c r="AO120" s="371"/>
      <c r="AP120" s="371"/>
      <c r="AQ120" s="371"/>
      <c r="AR120" s="371"/>
      <c r="AS120" s="371"/>
      <c r="AT120" s="371"/>
      <c r="AU120" s="371"/>
      <c r="AV120" s="371"/>
      <c r="AW120" s="371"/>
    </row>
    <row r="121" spans="1:49" s="376" customFormat="1" ht="21" customHeight="1" x14ac:dyDescent="0.3">
      <c r="A121" s="371"/>
      <c r="B121" s="372"/>
      <c r="C121" s="371"/>
      <c r="D121" s="439" t="s">
        <v>341</v>
      </c>
      <c r="E121" s="437">
        <f t="shared" si="24"/>
        <v>6150</v>
      </c>
      <c r="F121" s="438">
        <f t="shared" si="24"/>
        <v>3700</v>
      </c>
      <c r="G121" s="371"/>
      <c r="H121" s="416">
        <f t="shared" si="1"/>
        <v>6150</v>
      </c>
      <c r="I121" s="416">
        <f t="shared" si="1"/>
        <v>3700</v>
      </c>
      <c r="J121" s="386"/>
      <c r="K121" s="417">
        <f t="shared" si="22"/>
        <v>6122.2698810000011</v>
      </c>
      <c r="L121" s="417">
        <f t="shared" si="23"/>
        <v>3673.3619286000003</v>
      </c>
      <c r="N121" s="452">
        <v>2448.9079524000003</v>
      </c>
      <c r="P121" s="382">
        <v>2448.9079524000003</v>
      </c>
      <c r="R121" s="363">
        <f t="shared" si="17"/>
        <v>1</v>
      </c>
      <c r="T121" s="146"/>
      <c r="V121" s="146"/>
      <c r="X121" s="146"/>
      <c r="Z121" s="146"/>
      <c r="AB121" s="146"/>
      <c r="AD121" s="146"/>
      <c r="AF121" s="146"/>
      <c r="AH121" s="146"/>
      <c r="AJ121" s="63"/>
      <c r="AL121" s="371"/>
      <c r="AM121" s="371"/>
      <c r="AN121" s="371"/>
      <c r="AO121" s="371"/>
      <c r="AP121" s="371"/>
      <c r="AQ121" s="371"/>
      <c r="AR121" s="371"/>
      <c r="AS121" s="371"/>
      <c r="AT121" s="371"/>
      <c r="AU121" s="371"/>
      <c r="AV121" s="371"/>
      <c r="AW121" s="371"/>
    </row>
    <row r="122" spans="1:49" s="376" customFormat="1" ht="21" customHeight="1" x14ac:dyDescent="0.3">
      <c r="A122" s="371"/>
      <c r="B122" s="372"/>
      <c r="C122" s="371"/>
      <c r="D122" s="439" t="s">
        <v>469</v>
      </c>
      <c r="E122" s="437">
        <f t="shared" si="24"/>
        <v>3700</v>
      </c>
      <c r="F122" s="438">
        <f t="shared" si="24"/>
        <v>2250</v>
      </c>
      <c r="G122" s="371"/>
      <c r="H122" s="416">
        <f t="shared" si="1"/>
        <v>3700</v>
      </c>
      <c r="I122" s="416">
        <f t="shared" si="1"/>
        <v>2250</v>
      </c>
      <c r="J122" s="386"/>
      <c r="K122" s="417">
        <f t="shared" si="22"/>
        <v>3668.7750000000001</v>
      </c>
      <c r="L122" s="417">
        <f t="shared" si="23"/>
        <v>2201.2649999999999</v>
      </c>
      <c r="N122" s="452">
        <v>1467.51</v>
      </c>
      <c r="P122" s="382">
        <v>1467.51</v>
      </c>
      <c r="R122" s="363">
        <f t="shared" si="17"/>
        <v>1</v>
      </c>
      <c r="T122" s="146"/>
      <c r="V122" s="146"/>
      <c r="X122" s="146"/>
      <c r="Z122" s="146"/>
      <c r="AB122" s="146"/>
      <c r="AD122" s="146"/>
      <c r="AF122" s="146"/>
      <c r="AH122" s="146"/>
      <c r="AJ122" s="63"/>
      <c r="AL122" s="371"/>
      <c r="AM122" s="371"/>
      <c r="AN122" s="371"/>
      <c r="AO122" s="371"/>
      <c r="AP122" s="371"/>
      <c r="AQ122" s="371"/>
      <c r="AR122" s="371"/>
      <c r="AS122" s="371"/>
      <c r="AT122" s="371"/>
      <c r="AU122" s="371"/>
      <c r="AV122" s="371"/>
      <c r="AW122" s="371"/>
    </row>
    <row r="123" spans="1:49" s="376" customFormat="1" ht="21" customHeight="1" thickBot="1" x14ac:dyDescent="0.35">
      <c r="A123" s="371"/>
      <c r="B123" s="372"/>
      <c r="C123" s="371"/>
      <c r="D123" s="371"/>
      <c r="E123" s="373"/>
      <c r="F123" s="374"/>
      <c r="G123" s="371"/>
      <c r="H123" s="416">
        <f t="shared" si="1"/>
        <v>0</v>
      </c>
      <c r="I123" s="416">
        <f t="shared" si="1"/>
        <v>0</v>
      </c>
      <c r="J123" s="386"/>
      <c r="K123" s="417">
        <f t="shared" si="22"/>
        <v>0</v>
      </c>
      <c r="L123" s="417">
        <f t="shared" si="23"/>
        <v>0</v>
      </c>
      <c r="N123" s="452"/>
      <c r="P123" s="382"/>
      <c r="R123" s="363" t="e">
        <f t="shared" si="17"/>
        <v>#DIV/0!</v>
      </c>
      <c r="T123" s="146"/>
      <c r="V123" s="146"/>
      <c r="X123" s="146"/>
      <c r="Z123" s="146"/>
      <c r="AB123" s="146"/>
      <c r="AD123" s="146"/>
      <c r="AF123" s="146"/>
      <c r="AH123" s="146"/>
      <c r="AJ123" s="63"/>
      <c r="AL123" s="371"/>
      <c r="AM123" s="371"/>
      <c r="AN123" s="371"/>
      <c r="AO123" s="371"/>
      <c r="AP123" s="371"/>
      <c r="AQ123" s="371"/>
      <c r="AR123" s="371"/>
      <c r="AS123" s="371"/>
      <c r="AT123" s="371"/>
      <c r="AU123" s="371"/>
      <c r="AV123" s="371"/>
      <c r="AW123" s="371"/>
    </row>
    <row r="124" spans="1:49" s="376" customFormat="1" ht="21" customHeight="1" thickBot="1" x14ac:dyDescent="0.35">
      <c r="A124" s="371"/>
      <c r="B124" s="372"/>
      <c r="C124" s="371"/>
      <c r="D124" s="431" t="s">
        <v>448</v>
      </c>
      <c r="E124" s="373"/>
      <c r="F124" s="374"/>
      <c r="G124" s="371"/>
      <c r="H124" s="416">
        <f t="shared" si="1"/>
        <v>0</v>
      </c>
      <c r="I124" s="416">
        <f t="shared" si="1"/>
        <v>0</v>
      </c>
      <c r="J124" s="386"/>
      <c r="K124" s="417">
        <f t="shared" si="22"/>
        <v>0</v>
      </c>
      <c r="L124" s="417">
        <f t="shared" si="23"/>
        <v>0</v>
      </c>
      <c r="N124" s="452"/>
      <c r="P124" s="382"/>
      <c r="R124" s="363" t="e">
        <f t="shared" si="17"/>
        <v>#DIV/0!</v>
      </c>
      <c r="T124" s="146"/>
      <c r="V124" s="146"/>
      <c r="X124" s="146"/>
      <c r="Z124" s="146"/>
      <c r="AB124" s="146"/>
      <c r="AD124" s="146"/>
      <c r="AF124" s="146"/>
      <c r="AH124" s="146"/>
      <c r="AJ124" s="63"/>
      <c r="AL124" s="371"/>
      <c r="AM124" s="371"/>
      <c r="AN124" s="371"/>
      <c r="AO124" s="371"/>
      <c r="AP124" s="371"/>
      <c r="AQ124" s="371"/>
      <c r="AR124" s="371"/>
      <c r="AS124" s="371"/>
      <c r="AT124" s="371"/>
      <c r="AU124" s="371"/>
      <c r="AV124" s="371"/>
      <c r="AW124" s="371"/>
    </row>
    <row r="125" spans="1:49" s="376" customFormat="1" ht="21" customHeight="1" x14ac:dyDescent="0.3">
      <c r="A125" s="371"/>
      <c r="B125" s="372"/>
      <c r="C125" s="371"/>
      <c r="D125" s="436" t="s">
        <v>487</v>
      </c>
      <c r="E125" s="437">
        <f>H125</f>
        <v>2800</v>
      </c>
      <c r="F125" s="438">
        <f>I125</f>
        <v>1700</v>
      </c>
      <c r="G125" s="371"/>
      <c r="H125" s="416">
        <f t="shared" si="1"/>
        <v>2800</v>
      </c>
      <c r="I125" s="416">
        <f t="shared" si="1"/>
        <v>1700</v>
      </c>
      <c r="J125" s="386"/>
      <c r="K125" s="417">
        <f t="shared" si="22"/>
        <v>2791.2249999999999</v>
      </c>
      <c r="L125" s="417">
        <f t="shared" si="23"/>
        <v>1674.7350000000001</v>
      </c>
      <c r="N125" s="452">
        <v>1116.49</v>
      </c>
      <c r="P125" s="382">
        <v>1116.49</v>
      </c>
      <c r="R125" s="363">
        <f t="shared" si="17"/>
        <v>1</v>
      </c>
      <c r="T125" s="146"/>
      <c r="V125" s="146"/>
      <c r="X125" s="146"/>
      <c r="Z125" s="146"/>
      <c r="AB125" s="146"/>
      <c r="AD125" s="146"/>
      <c r="AF125" s="146"/>
      <c r="AH125" s="146"/>
      <c r="AJ125" s="63"/>
      <c r="AL125" s="371"/>
      <c r="AM125" s="371"/>
      <c r="AN125" s="371"/>
      <c r="AO125" s="371"/>
      <c r="AP125" s="371"/>
      <c r="AQ125" s="371"/>
      <c r="AR125" s="371"/>
      <c r="AS125" s="371"/>
      <c r="AT125" s="371"/>
      <c r="AU125" s="371"/>
      <c r="AV125" s="371"/>
      <c r="AW125" s="371"/>
    </row>
    <row r="126" spans="1:49" s="376" customFormat="1" ht="21" customHeight="1" x14ac:dyDescent="0.3">
      <c r="A126" s="371"/>
      <c r="B126" s="372"/>
      <c r="C126" s="371"/>
      <c r="D126" s="439" t="s">
        <v>488</v>
      </c>
      <c r="E126" s="437">
        <f t="shared" ref="E126:F158" si="25">H126</f>
        <v>3950</v>
      </c>
      <c r="F126" s="438">
        <f t="shared" si="25"/>
        <v>2350</v>
      </c>
      <c r="G126" s="371"/>
      <c r="H126" s="416">
        <f t="shared" si="1"/>
        <v>3950</v>
      </c>
      <c r="I126" s="416">
        <f t="shared" si="1"/>
        <v>2350</v>
      </c>
      <c r="J126" s="386"/>
      <c r="K126" s="417">
        <f t="shared" si="22"/>
        <v>3905.4</v>
      </c>
      <c r="L126" s="417">
        <f t="shared" si="23"/>
        <v>2343.2400000000002</v>
      </c>
      <c r="N126" s="452">
        <v>1562.16</v>
      </c>
      <c r="P126" s="382">
        <v>1562.16</v>
      </c>
      <c r="R126" s="363">
        <f t="shared" si="17"/>
        <v>1</v>
      </c>
      <c r="T126" s="146"/>
      <c r="V126" s="146"/>
      <c r="X126" s="146"/>
      <c r="Z126" s="146"/>
      <c r="AB126" s="146"/>
      <c r="AD126" s="146"/>
      <c r="AF126" s="146"/>
      <c r="AH126" s="146"/>
      <c r="AJ126" s="63"/>
      <c r="AL126" s="371"/>
      <c r="AM126" s="371"/>
      <c r="AN126" s="371"/>
      <c r="AO126" s="371"/>
      <c r="AP126" s="371"/>
      <c r="AQ126" s="371"/>
      <c r="AR126" s="371"/>
      <c r="AS126" s="371"/>
      <c r="AT126" s="371"/>
      <c r="AU126" s="371"/>
      <c r="AV126" s="371"/>
      <c r="AW126" s="371"/>
    </row>
    <row r="127" spans="1:49" s="376" customFormat="1" ht="21" customHeight="1" x14ac:dyDescent="0.3">
      <c r="A127" s="371"/>
      <c r="B127" s="372"/>
      <c r="C127" s="371"/>
      <c r="D127" s="439" t="s">
        <v>489</v>
      </c>
      <c r="E127" s="437">
        <f t="shared" si="25"/>
        <v>6450</v>
      </c>
      <c r="F127" s="438">
        <f t="shared" si="25"/>
        <v>3900</v>
      </c>
      <c r="G127" s="371"/>
      <c r="H127" s="416">
        <f t="shared" si="1"/>
        <v>6450</v>
      </c>
      <c r="I127" s="416">
        <f t="shared" si="1"/>
        <v>3900</v>
      </c>
      <c r="J127" s="386"/>
      <c r="K127" s="417">
        <f t="shared" si="22"/>
        <v>6449.15</v>
      </c>
      <c r="L127" s="417">
        <f t="shared" si="23"/>
        <v>3869.49</v>
      </c>
      <c r="N127" s="452">
        <v>2579.66</v>
      </c>
      <c r="P127" s="382">
        <v>2579.66</v>
      </c>
      <c r="R127" s="363">
        <f t="shared" si="17"/>
        <v>1</v>
      </c>
      <c r="T127" s="146"/>
      <c r="V127" s="146"/>
      <c r="X127" s="146"/>
      <c r="Z127" s="146"/>
      <c r="AB127" s="146"/>
      <c r="AD127" s="146"/>
      <c r="AF127" s="146"/>
      <c r="AH127" s="146"/>
      <c r="AJ127" s="63"/>
      <c r="AL127" s="371"/>
      <c r="AM127" s="371"/>
      <c r="AN127" s="371"/>
      <c r="AO127" s="371"/>
      <c r="AP127" s="371"/>
      <c r="AQ127" s="371"/>
      <c r="AR127" s="371"/>
      <c r="AS127" s="371"/>
      <c r="AT127" s="371"/>
      <c r="AU127" s="371"/>
      <c r="AV127" s="371"/>
      <c r="AW127" s="371"/>
    </row>
    <row r="128" spans="1:49" s="376" customFormat="1" ht="21" customHeight="1" x14ac:dyDescent="0.3">
      <c r="A128" s="371"/>
      <c r="B128" s="372"/>
      <c r="C128" s="371"/>
      <c r="D128" s="439" t="s">
        <v>490</v>
      </c>
      <c r="E128" s="442">
        <f t="shared" si="25"/>
        <v>11350</v>
      </c>
      <c r="F128" s="443">
        <f t="shared" si="25"/>
        <v>6850</v>
      </c>
      <c r="G128" s="371"/>
      <c r="H128" s="416">
        <f t="shared" si="1"/>
        <v>11350</v>
      </c>
      <c r="I128" s="416">
        <f t="shared" si="1"/>
        <v>6850</v>
      </c>
      <c r="J128" s="386"/>
      <c r="K128" s="417">
        <f t="shared" si="22"/>
        <v>11345.1</v>
      </c>
      <c r="L128" s="417">
        <f t="shared" si="23"/>
        <v>6807.0599999999995</v>
      </c>
      <c r="N128" s="452">
        <v>4538.04</v>
      </c>
      <c r="P128" s="382">
        <v>4538.04</v>
      </c>
      <c r="R128" s="363">
        <f t="shared" si="17"/>
        <v>1</v>
      </c>
      <c r="T128" s="146"/>
      <c r="V128" s="146"/>
      <c r="X128" s="146"/>
      <c r="Z128" s="146"/>
      <c r="AB128" s="146"/>
      <c r="AD128" s="146"/>
      <c r="AF128" s="146"/>
      <c r="AH128" s="146"/>
      <c r="AJ128" s="63"/>
      <c r="AL128" s="371"/>
      <c r="AM128" s="371"/>
      <c r="AN128" s="371"/>
      <c r="AO128" s="371"/>
      <c r="AP128" s="371"/>
      <c r="AQ128" s="371"/>
      <c r="AR128" s="371"/>
      <c r="AS128" s="371"/>
      <c r="AT128" s="371"/>
      <c r="AU128" s="371"/>
      <c r="AV128" s="371"/>
      <c r="AW128" s="371"/>
    </row>
    <row r="129" spans="1:49" s="376" customFormat="1" ht="21" customHeight="1" x14ac:dyDescent="0.3">
      <c r="A129" s="371"/>
      <c r="B129" s="372"/>
      <c r="C129" s="371"/>
      <c r="D129" s="439" t="s">
        <v>464</v>
      </c>
      <c r="E129" s="437">
        <f t="shared" si="25"/>
        <v>3700</v>
      </c>
      <c r="F129" s="438">
        <f t="shared" si="25"/>
        <v>2250</v>
      </c>
      <c r="G129" s="371"/>
      <c r="H129" s="416">
        <f t="shared" si="1"/>
        <v>3700</v>
      </c>
      <c r="I129" s="416">
        <f t="shared" si="1"/>
        <v>2250</v>
      </c>
      <c r="J129" s="386"/>
      <c r="K129" s="417">
        <f t="shared" si="22"/>
        <v>3670</v>
      </c>
      <c r="L129" s="417">
        <f t="shared" si="23"/>
        <v>2202</v>
      </c>
      <c r="N129" s="452">
        <v>1468</v>
      </c>
      <c r="P129" s="382">
        <v>1468</v>
      </c>
      <c r="R129" s="363">
        <f t="shared" si="17"/>
        <v>1</v>
      </c>
      <c r="T129" s="146"/>
      <c r="V129" s="146"/>
      <c r="X129" s="146"/>
      <c r="Z129" s="146"/>
      <c r="AB129" s="146"/>
      <c r="AD129" s="146"/>
      <c r="AF129" s="146"/>
      <c r="AH129" s="146"/>
      <c r="AJ129" s="63"/>
      <c r="AL129" s="371"/>
      <c r="AM129" s="371"/>
      <c r="AN129" s="371"/>
      <c r="AO129" s="371"/>
      <c r="AP129" s="371"/>
      <c r="AQ129" s="371"/>
      <c r="AR129" s="371"/>
      <c r="AS129" s="371"/>
      <c r="AT129" s="371"/>
      <c r="AU129" s="371"/>
      <c r="AV129" s="371"/>
      <c r="AW129" s="371"/>
    </row>
    <row r="130" spans="1:49" s="376" customFormat="1" ht="21" customHeight="1" x14ac:dyDescent="0.3">
      <c r="A130" s="371"/>
      <c r="B130" s="372"/>
      <c r="C130" s="371"/>
      <c r="D130" s="440" t="s">
        <v>449</v>
      </c>
      <c r="E130" s="373"/>
      <c r="F130" s="374"/>
      <c r="G130" s="371"/>
      <c r="H130" s="416">
        <f t="shared" si="1"/>
        <v>0</v>
      </c>
      <c r="I130" s="416">
        <f t="shared" si="1"/>
        <v>0</v>
      </c>
      <c r="J130" s="386"/>
      <c r="K130" s="417">
        <f t="shared" si="22"/>
        <v>0</v>
      </c>
      <c r="L130" s="417">
        <f t="shared" si="23"/>
        <v>0</v>
      </c>
      <c r="N130" s="452">
        <v>0</v>
      </c>
      <c r="P130" s="382">
        <v>0</v>
      </c>
      <c r="R130" s="363" t="e">
        <f t="shared" si="17"/>
        <v>#DIV/0!</v>
      </c>
      <c r="T130" s="146"/>
      <c r="V130" s="146"/>
      <c r="X130" s="146"/>
      <c r="Z130" s="146"/>
      <c r="AB130" s="146"/>
      <c r="AD130" s="146"/>
      <c r="AF130" s="146"/>
      <c r="AH130" s="146"/>
      <c r="AJ130" s="63"/>
      <c r="AL130" s="371"/>
      <c r="AM130" s="371"/>
      <c r="AN130" s="371"/>
      <c r="AO130" s="371"/>
      <c r="AP130" s="371"/>
      <c r="AQ130" s="371"/>
      <c r="AR130" s="371"/>
      <c r="AS130" s="371"/>
      <c r="AT130" s="371"/>
      <c r="AU130" s="371"/>
      <c r="AV130" s="371"/>
      <c r="AW130" s="371"/>
    </row>
    <row r="131" spans="1:49" s="376" customFormat="1" ht="21" customHeight="1" x14ac:dyDescent="0.3">
      <c r="A131" s="371"/>
      <c r="B131" s="372"/>
      <c r="C131" s="371"/>
      <c r="D131" s="439" t="s">
        <v>450</v>
      </c>
      <c r="E131" s="437">
        <f t="shared" si="25"/>
        <v>1250</v>
      </c>
      <c r="F131" s="438">
        <f t="shared" si="25"/>
        <v>750</v>
      </c>
      <c r="G131" s="371"/>
      <c r="H131" s="416">
        <f t="shared" si="1"/>
        <v>1250</v>
      </c>
      <c r="I131" s="416">
        <f t="shared" si="1"/>
        <v>750</v>
      </c>
      <c r="J131" s="386"/>
      <c r="K131" s="417">
        <f t="shared" si="22"/>
        <v>1238.1500000000001</v>
      </c>
      <c r="L131" s="417">
        <f t="shared" si="23"/>
        <v>742.89</v>
      </c>
      <c r="N131" s="452">
        <v>495.26</v>
      </c>
      <c r="P131" s="382">
        <v>495.26</v>
      </c>
      <c r="R131" s="363">
        <f t="shared" si="17"/>
        <v>1</v>
      </c>
      <c r="T131" s="146"/>
      <c r="V131" s="146"/>
      <c r="X131" s="146"/>
      <c r="Z131" s="146"/>
      <c r="AB131" s="146"/>
      <c r="AD131" s="146"/>
      <c r="AF131" s="146"/>
      <c r="AH131" s="146"/>
      <c r="AJ131" s="63"/>
      <c r="AL131" s="371"/>
      <c r="AM131" s="371"/>
      <c r="AN131" s="371"/>
      <c r="AO131" s="371"/>
      <c r="AP131" s="371"/>
      <c r="AQ131" s="371"/>
      <c r="AR131" s="371"/>
      <c r="AS131" s="371"/>
      <c r="AT131" s="371"/>
      <c r="AU131" s="371"/>
      <c r="AV131" s="371"/>
      <c r="AW131" s="371"/>
    </row>
    <row r="132" spans="1:49" ht="21" customHeight="1" x14ac:dyDescent="0.3">
      <c r="D132" s="439" t="s">
        <v>451</v>
      </c>
      <c r="E132" s="450">
        <f t="shared" si="25"/>
        <v>2500</v>
      </c>
      <c r="F132" s="451">
        <f t="shared" si="25"/>
        <v>1500</v>
      </c>
      <c r="H132" s="416">
        <f t="shared" si="1"/>
        <v>2500</v>
      </c>
      <c r="I132" s="416">
        <f t="shared" si="1"/>
        <v>1500</v>
      </c>
      <c r="J132" s="386"/>
      <c r="K132" s="417">
        <f t="shared" si="22"/>
        <v>2476.1750000000002</v>
      </c>
      <c r="L132" s="417">
        <f t="shared" si="23"/>
        <v>1485.7049999999999</v>
      </c>
      <c r="N132" s="452">
        <v>990.47</v>
      </c>
      <c r="P132" s="382">
        <v>990.47</v>
      </c>
      <c r="R132" s="363">
        <f t="shared" si="17"/>
        <v>1</v>
      </c>
    </row>
    <row r="133" spans="1:49" ht="21" customHeight="1" x14ac:dyDescent="0.3">
      <c r="D133" s="439" t="s">
        <v>452</v>
      </c>
      <c r="E133" s="437">
        <f t="shared" si="25"/>
        <v>7650</v>
      </c>
      <c r="F133" s="438">
        <f t="shared" si="25"/>
        <v>4600</v>
      </c>
      <c r="H133" s="416">
        <f t="shared" si="1"/>
        <v>7650</v>
      </c>
      <c r="I133" s="416">
        <f t="shared" si="1"/>
        <v>4600</v>
      </c>
      <c r="J133" s="386"/>
      <c r="K133" s="417">
        <f t="shared" si="22"/>
        <v>7608.4749999999995</v>
      </c>
      <c r="L133" s="417">
        <f t="shared" si="23"/>
        <v>4565.085</v>
      </c>
      <c r="N133" s="452">
        <v>3043.39</v>
      </c>
      <c r="P133" s="382">
        <v>3043.39</v>
      </c>
      <c r="R133" s="363">
        <f t="shared" si="17"/>
        <v>1</v>
      </c>
    </row>
    <row r="134" spans="1:49" ht="21" customHeight="1" x14ac:dyDescent="0.3">
      <c r="D134" s="440" t="s">
        <v>453</v>
      </c>
      <c r="H134" s="416">
        <f t="shared" si="1"/>
        <v>0</v>
      </c>
      <c r="I134" s="416">
        <f t="shared" si="1"/>
        <v>0</v>
      </c>
      <c r="J134" s="386"/>
      <c r="K134" s="417">
        <f t="shared" si="22"/>
        <v>0</v>
      </c>
      <c r="L134" s="417">
        <f t="shared" si="23"/>
        <v>0</v>
      </c>
      <c r="N134" s="452">
        <v>0</v>
      </c>
      <c r="P134" s="382">
        <v>0</v>
      </c>
      <c r="R134" s="363" t="e">
        <f t="shared" si="17"/>
        <v>#DIV/0!</v>
      </c>
    </row>
    <row r="135" spans="1:49" ht="21" customHeight="1" x14ac:dyDescent="0.3">
      <c r="D135" s="439" t="s">
        <v>454</v>
      </c>
      <c r="E135" s="437">
        <f t="shared" si="25"/>
        <v>2500</v>
      </c>
      <c r="F135" s="438">
        <f t="shared" si="25"/>
        <v>1500</v>
      </c>
      <c r="H135" s="416">
        <f t="shared" si="1"/>
        <v>2500</v>
      </c>
      <c r="I135" s="416">
        <f t="shared" si="1"/>
        <v>1500</v>
      </c>
      <c r="J135" s="386"/>
      <c r="K135" s="417">
        <f t="shared" si="22"/>
        <v>2453.5749999999998</v>
      </c>
      <c r="L135" s="417">
        <f t="shared" si="23"/>
        <v>1472.145</v>
      </c>
      <c r="N135" s="452">
        <v>981.43</v>
      </c>
      <c r="P135" s="382">
        <v>981.43</v>
      </c>
      <c r="R135" s="363">
        <f t="shared" si="17"/>
        <v>1</v>
      </c>
    </row>
    <row r="136" spans="1:49" ht="21" customHeight="1" x14ac:dyDescent="0.3">
      <c r="D136" s="439" t="s">
        <v>455</v>
      </c>
      <c r="E136" s="450">
        <f t="shared" si="25"/>
        <v>4750</v>
      </c>
      <c r="F136" s="451">
        <f t="shared" si="25"/>
        <v>2850</v>
      </c>
      <c r="H136" s="416">
        <f t="shared" si="1"/>
        <v>4750</v>
      </c>
      <c r="I136" s="416">
        <f t="shared" si="1"/>
        <v>2850</v>
      </c>
      <c r="J136" s="386"/>
      <c r="K136" s="417">
        <f t="shared" si="22"/>
        <v>4727.1749999999993</v>
      </c>
      <c r="L136" s="417">
        <f t="shared" si="23"/>
        <v>2836.3049999999998</v>
      </c>
      <c r="N136" s="452">
        <v>1890.87</v>
      </c>
      <c r="P136" s="382">
        <v>1890.87</v>
      </c>
      <c r="R136" s="363">
        <f t="shared" si="17"/>
        <v>1</v>
      </c>
    </row>
    <row r="137" spans="1:49" ht="21" customHeight="1" x14ac:dyDescent="0.3">
      <c r="D137" s="439" t="s">
        <v>456</v>
      </c>
      <c r="E137" s="437">
        <f t="shared" si="25"/>
        <v>18450</v>
      </c>
      <c r="F137" s="438">
        <f t="shared" si="25"/>
        <v>11050</v>
      </c>
      <c r="H137" s="416">
        <f t="shared" si="1"/>
        <v>18450</v>
      </c>
      <c r="I137" s="416">
        <f t="shared" si="1"/>
        <v>11050</v>
      </c>
      <c r="J137" s="386"/>
      <c r="K137" s="417">
        <f t="shared" si="22"/>
        <v>18401.95</v>
      </c>
      <c r="L137" s="417">
        <f t="shared" si="23"/>
        <v>11041.17</v>
      </c>
      <c r="N137" s="452">
        <v>7360.78</v>
      </c>
      <c r="P137" s="382">
        <v>7360.78</v>
      </c>
      <c r="R137" s="363">
        <f t="shared" si="17"/>
        <v>1</v>
      </c>
    </row>
    <row r="138" spans="1:49" ht="21" customHeight="1" x14ac:dyDescent="0.3">
      <c r="D138" s="440" t="s">
        <v>486</v>
      </c>
      <c r="H138" s="416">
        <f t="shared" si="1"/>
        <v>0</v>
      </c>
      <c r="I138" s="416">
        <f t="shared" si="1"/>
        <v>0</v>
      </c>
      <c r="J138" s="386"/>
      <c r="K138" s="417">
        <f t="shared" si="22"/>
        <v>0</v>
      </c>
      <c r="L138" s="417">
        <f t="shared" si="23"/>
        <v>0</v>
      </c>
      <c r="N138" s="452">
        <v>0</v>
      </c>
      <c r="P138" s="382">
        <v>0</v>
      </c>
      <c r="R138" s="363" t="e">
        <f t="shared" si="17"/>
        <v>#DIV/0!</v>
      </c>
    </row>
    <row r="139" spans="1:49" ht="21" customHeight="1" x14ac:dyDescent="0.3">
      <c r="D139" s="439" t="s">
        <v>457</v>
      </c>
      <c r="E139" s="437">
        <f t="shared" si="25"/>
        <v>1800</v>
      </c>
      <c r="F139" s="438">
        <f t="shared" si="25"/>
        <v>1100</v>
      </c>
      <c r="H139" s="416">
        <f t="shared" si="1"/>
        <v>1800</v>
      </c>
      <c r="I139" s="416">
        <f t="shared" si="1"/>
        <v>1100</v>
      </c>
      <c r="J139" s="386"/>
      <c r="K139" s="417">
        <f t="shared" si="22"/>
        <v>1795.2</v>
      </c>
      <c r="L139" s="417">
        <f t="shared" si="23"/>
        <v>1077.1200000000001</v>
      </c>
      <c r="N139" s="452">
        <v>718.08</v>
      </c>
      <c r="P139" s="382">
        <v>718.08</v>
      </c>
      <c r="R139" s="363">
        <f t="shared" si="17"/>
        <v>1</v>
      </c>
    </row>
    <row r="140" spans="1:49" ht="21" customHeight="1" x14ac:dyDescent="0.3">
      <c r="D140" s="439" t="s">
        <v>458</v>
      </c>
      <c r="E140" s="444">
        <f t="shared" si="25"/>
        <v>3800</v>
      </c>
      <c r="F140" s="445">
        <f t="shared" si="25"/>
        <v>2300</v>
      </c>
      <c r="H140" s="416">
        <f t="shared" si="1"/>
        <v>3800</v>
      </c>
      <c r="I140" s="416">
        <f t="shared" si="1"/>
        <v>2300</v>
      </c>
      <c r="J140" s="386"/>
      <c r="K140" s="417">
        <f t="shared" si="22"/>
        <v>3800.85</v>
      </c>
      <c r="L140" s="417">
        <f t="shared" si="23"/>
        <v>2280.5099999999998</v>
      </c>
      <c r="N140" s="452">
        <v>1520.34</v>
      </c>
      <c r="P140" s="382">
        <v>1520.34</v>
      </c>
      <c r="R140" s="363">
        <f t="shared" si="17"/>
        <v>1</v>
      </c>
    </row>
    <row r="141" spans="1:49" ht="21" customHeight="1" x14ac:dyDescent="0.3">
      <c r="D141" s="439" t="s">
        <v>459</v>
      </c>
      <c r="E141" s="442">
        <f t="shared" si="25"/>
        <v>10200</v>
      </c>
      <c r="F141" s="443">
        <f t="shared" si="25"/>
        <v>6150</v>
      </c>
      <c r="H141" s="416">
        <f t="shared" si="1"/>
        <v>10200</v>
      </c>
      <c r="I141" s="416">
        <f t="shared" si="1"/>
        <v>6150</v>
      </c>
      <c r="J141" s="386"/>
      <c r="K141" s="417">
        <f t="shared" si="22"/>
        <v>10185.75</v>
      </c>
      <c r="L141" s="417">
        <f t="shared" si="23"/>
        <v>6111.4500000000007</v>
      </c>
      <c r="N141" s="452">
        <v>4074.3</v>
      </c>
      <c r="P141" s="382">
        <v>4074.3</v>
      </c>
      <c r="R141" s="363">
        <f t="shared" si="17"/>
        <v>1</v>
      </c>
    </row>
    <row r="142" spans="1:49" s="376" customFormat="1" ht="21" customHeight="1" x14ac:dyDescent="0.3">
      <c r="A142" s="371"/>
      <c r="B142" s="372"/>
      <c r="C142" s="371"/>
      <c r="D142" s="441" t="s">
        <v>463</v>
      </c>
      <c r="E142" s="437">
        <f t="shared" si="25"/>
        <v>28250</v>
      </c>
      <c r="F142" s="438">
        <f t="shared" si="25"/>
        <v>16950</v>
      </c>
      <c r="G142" s="371"/>
      <c r="H142" s="416">
        <f t="shared" si="1"/>
        <v>28250</v>
      </c>
      <c r="I142" s="416">
        <f t="shared" si="1"/>
        <v>16950</v>
      </c>
      <c r="J142" s="386"/>
      <c r="K142" s="417">
        <f t="shared" si="22"/>
        <v>28231.300000000003</v>
      </c>
      <c r="L142" s="417">
        <f t="shared" si="23"/>
        <v>16938.78</v>
      </c>
      <c r="N142" s="452">
        <v>11292.52</v>
      </c>
      <c r="P142" s="382">
        <v>11292.52</v>
      </c>
      <c r="R142" s="363">
        <f t="shared" ref="R142:R205" si="26">N142/P142</f>
        <v>1</v>
      </c>
      <c r="T142" s="146"/>
      <c r="V142" s="146"/>
      <c r="X142" s="146"/>
      <c r="Z142" s="146"/>
      <c r="AB142" s="146"/>
      <c r="AD142" s="146"/>
      <c r="AF142" s="146"/>
      <c r="AH142" s="146"/>
      <c r="AJ142" s="63"/>
      <c r="AL142" s="371"/>
      <c r="AM142" s="371"/>
      <c r="AN142" s="371"/>
      <c r="AO142" s="371"/>
      <c r="AP142" s="371"/>
      <c r="AQ142" s="371"/>
      <c r="AR142" s="371"/>
      <c r="AS142" s="371"/>
      <c r="AT142" s="371"/>
      <c r="AU142" s="371"/>
      <c r="AV142" s="371"/>
      <c r="AW142" s="371"/>
    </row>
    <row r="143" spans="1:49" s="376" customFormat="1" ht="21" customHeight="1" x14ac:dyDescent="0.3">
      <c r="A143" s="371"/>
      <c r="B143" s="372"/>
      <c r="C143" s="371"/>
      <c r="D143" s="440"/>
      <c r="E143" s="373"/>
      <c r="F143" s="374"/>
      <c r="G143" s="371"/>
      <c r="H143" s="416">
        <f t="shared" si="1"/>
        <v>0</v>
      </c>
      <c r="I143" s="416">
        <f t="shared" si="1"/>
        <v>0</v>
      </c>
      <c r="J143" s="386"/>
      <c r="K143" s="417">
        <f t="shared" si="22"/>
        <v>0</v>
      </c>
      <c r="L143" s="417">
        <f t="shared" si="23"/>
        <v>0</v>
      </c>
      <c r="N143" s="452"/>
      <c r="P143" s="382"/>
      <c r="R143" s="363" t="e">
        <f t="shared" si="26"/>
        <v>#DIV/0!</v>
      </c>
      <c r="T143" s="146"/>
      <c r="V143" s="146"/>
      <c r="X143" s="146"/>
      <c r="Z143" s="146"/>
      <c r="AB143" s="146"/>
      <c r="AD143" s="146"/>
      <c r="AF143" s="146"/>
      <c r="AH143" s="146"/>
      <c r="AJ143" s="63"/>
      <c r="AL143" s="371"/>
      <c r="AM143" s="371"/>
      <c r="AN143" s="371"/>
      <c r="AO143" s="371"/>
      <c r="AP143" s="371"/>
      <c r="AQ143" s="371"/>
      <c r="AR143" s="371"/>
      <c r="AS143" s="371"/>
      <c r="AT143" s="371"/>
      <c r="AU143" s="371"/>
      <c r="AV143" s="371"/>
      <c r="AW143" s="371"/>
    </row>
    <row r="144" spans="1:49" s="376" customFormat="1" ht="21" customHeight="1" x14ac:dyDescent="0.3">
      <c r="A144" s="371"/>
      <c r="B144" s="372"/>
      <c r="C144" s="371"/>
      <c r="D144" s="439" t="s">
        <v>406</v>
      </c>
      <c r="E144" s="437">
        <f t="shared" si="25"/>
        <v>3250</v>
      </c>
      <c r="F144" s="438">
        <f t="shared" si="25"/>
        <v>1950</v>
      </c>
      <c r="G144" s="371"/>
      <c r="H144" s="416">
        <f t="shared" si="1"/>
        <v>3250</v>
      </c>
      <c r="I144" s="416">
        <f t="shared" si="1"/>
        <v>1950</v>
      </c>
      <c r="J144" s="386"/>
      <c r="K144" s="417">
        <f t="shared" si="22"/>
        <v>3248.8403999999996</v>
      </c>
      <c r="L144" s="417">
        <f t="shared" si="23"/>
        <v>1949.3042399999999</v>
      </c>
      <c r="N144" s="452">
        <v>1299.5361599999999</v>
      </c>
      <c r="P144" s="382">
        <v>1299.5361599999999</v>
      </c>
      <c r="R144" s="363">
        <f t="shared" si="26"/>
        <v>1</v>
      </c>
      <c r="T144" s="146"/>
      <c r="V144" s="146"/>
      <c r="X144" s="146"/>
      <c r="Z144" s="146"/>
      <c r="AB144" s="146"/>
      <c r="AD144" s="146"/>
      <c r="AF144" s="146"/>
      <c r="AH144" s="146"/>
      <c r="AJ144" s="63"/>
      <c r="AL144" s="371"/>
      <c r="AM144" s="371"/>
      <c r="AN144" s="371"/>
      <c r="AO144" s="371"/>
      <c r="AP144" s="371"/>
      <c r="AQ144" s="371"/>
      <c r="AR144" s="371"/>
      <c r="AS144" s="371"/>
      <c r="AT144" s="371"/>
      <c r="AU144" s="371"/>
      <c r="AV144" s="371"/>
      <c r="AW144" s="371"/>
    </row>
    <row r="145" spans="1:49" s="376" customFormat="1" ht="21" customHeight="1" x14ac:dyDescent="0.3">
      <c r="A145" s="371"/>
      <c r="B145" s="372"/>
      <c r="C145" s="371"/>
      <c r="D145" s="439" t="s">
        <v>405</v>
      </c>
      <c r="E145" s="444">
        <f t="shared" si="25"/>
        <v>6300</v>
      </c>
      <c r="F145" s="445">
        <f t="shared" si="25"/>
        <v>3800</v>
      </c>
      <c r="G145" s="371"/>
      <c r="H145" s="416">
        <f t="shared" si="1"/>
        <v>6300</v>
      </c>
      <c r="I145" s="416">
        <f t="shared" si="1"/>
        <v>3800</v>
      </c>
      <c r="J145" s="386"/>
      <c r="K145" s="417">
        <f t="shared" si="22"/>
        <v>6289.2374999999993</v>
      </c>
      <c r="L145" s="417">
        <f t="shared" si="23"/>
        <v>3773.5424999999996</v>
      </c>
      <c r="N145" s="452">
        <v>2515.6949999999997</v>
      </c>
      <c r="P145" s="382">
        <v>2515.6949999999997</v>
      </c>
      <c r="R145" s="363">
        <f t="shared" si="26"/>
        <v>1</v>
      </c>
      <c r="T145" s="146"/>
      <c r="V145" s="146"/>
      <c r="X145" s="146"/>
      <c r="Z145" s="146"/>
      <c r="AB145" s="146"/>
      <c r="AD145" s="146"/>
      <c r="AF145" s="146"/>
      <c r="AH145" s="146"/>
      <c r="AJ145" s="63"/>
      <c r="AL145" s="371"/>
      <c r="AM145" s="371"/>
      <c r="AN145" s="371"/>
      <c r="AO145" s="371"/>
      <c r="AP145" s="371"/>
      <c r="AQ145" s="371"/>
      <c r="AR145" s="371"/>
      <c r="AS145" s="371"/>
      <c r="AT145" s="371"/>
      <c r="AU145" s="371"/>
      <c r="AV145" s="371"/>
      <c r="AW145" s="371"/>
    </row>
    <row r="146" spans="1:49" s="376" customFormat="1" ht="21" customHeight="1" x14ac:dyDescent="0.3">
      <c r="A146" s="371"/>
      <c r="B146" s="372"/>
      <c r="C146" s="371"/>
      <c r="D146" s="439" t="s">
        <v>368</v>
      </c>
      <c r="E146" s="437">
        <f t="shared" si="25"/>
        <v>2350</v>
      </c>
      <c r="F146" s="438">
        <f t="shared" si="25"/>
        <v>1450</v>
      </c>
      <c r="G146" s="371"/>
      <c r="H146" s="416">
        <f t="shared" si="1"/>
        <v>2350</v>
      </c>
      <c r="I146" s="416">
        <f t="shared" si="1"/>
        <v>1450</v>
      </c>
      <c r="J146" s="386"/>
      <c r="K146" s="417">
        <f t="shared" si="22"/>
        <v>2339.7760424999997</v>
      </c>
      <c r="L146" s="417">
        <f t="shared" si="23"/>
        <v>1403.8656254999999</v>
      </c>
      <c r="N146" s="452">
        <v>935.91041699999994</v>
      </c>
      <c r="P146" s="382">
        <v>935.91041699999994</v>
      </c>
      <c r="R146" s="363">
        <f t="shared" si="26"/>
        <v>1</v>
      </c>
      <c r="T146" s="146"/>
      <c r="V146" s="146"/>
      <c r="X146" s="146"/>
      <c r="Z146" s="146"/>
      <c r="AB146" s="146"/>
      <c r="AD146" s="146"/>
      <c r="AF146" s="146"/>
      <c r="AH146" s="146"/>
      <c r="AJ146" s="63"/>
      <c r="AL146" s="371"/>
      <c r="AM146" s="371"/>
      <c r="AN146" s="371"/>
      <c r="AO146" s="371"/>
      <c r="AP146" s="371"/>
      <c r="AQ146" s="371"/>
      <c r="AR146" s="371"/>
      <c r="AS146" s="371"/>
      <c r="AT146" s="371"/>
      <c r="AU146" s="371"/>
      <c r="AV146" s="371"/>
      <c r="AW146" s="371"/>
    </row>
    <row r="147" spans="1:49" s="376" customFormat="1" ht="21" customHeight="1" x14ac:dyDescent="0.3">
      <c r="A147" s="371"/>
      <c r="B147" s="372"/>
      <c r="C147" s="371"/>
      <c r="D147" s="439" t="s">
        <v>367</v>
      </c>
      <c r="E147" s="437">
        <f t="shared" si="25"/>
        <v>3750</v>
      </c>
      <c r="F147" s="438">
        <f t="shared" si="25"/>
        <v>2250</v>
      </c>
      <c r="G147" s="371"/>
      <c r="H147" s="416">
        <f t="shared" si="1"/>
        <v>3750</v>
      </c>
      <c r="I147" s="416">
        <f t="shared" si="1"/>
        <v>2250</v>
      </c>
      <c r="J147" s="386"/>
      <c r="K147" s="417">
        <f t="shared" si="22"/>
        <v>3705.0796574999999</v>
      </c>
      <c r="L147" s="417">
        <f t="shared" si="23"/>
        <v>2223.0477944999998</v>
      </c>
      <c r="N147" s="452">
        <v>1482.0318629999999</v>
      </c>
      <c r="P147" s="382">
        <v>1482.0318629999999</v>
      </c>
      <c r="R147" s="363">
        <f t="shared" si="26"/>
        <v>1</v>
      </c>
      <c r="T147" s="146"/>
      <c r="V147" s="146"/>
      <c r="X147" s="146"/>
      <c r="Z147" s="146"/>
      <c r="AB147" s="146"/>
      <c r="AD147" s="146"/>
      <c r="AF147" s="146"/>
      <c r="AH147" s="146"/>
      <c r="AJ147" s="63"/>
      <c r="AL147" s="371"/>
      <c r="AM147" s="371"/>
      <c r="AN147" s="371"/>
      <c r="AO147" s="371"/>
      <c r="AP147" s="371"/>
      <c r="AQ147" s="371"/>
      <c r="AR147" s="371"/>
      <c r="AS147" s="371"/>
      <c r="AT147" s="371"/>
      <c r="AU147" s="371"/>
      <c r="AV147" s="371"/>
      <c r="AW147" s="371"/>
    </row>
    <row r="148" spans="1:49" s="376" customFormat="1" ht="21" customHeight="1" x14ac:dyDescent="0.3">
      <c r="A148" s="371"/>
      <c r="B148" s="372"/>
      <c r="C148" s="371"/>
      <c r="D148" s="439" t="s">
        <v>366</v>
      </c>
      <c r="E148" s="442">
        <f t="shared" si="25"/>
        <v>7000</v>
      </c>
      <c r="F148" s="443">
        <f t="shared" si="25"/>
        <v>4200</v>
      </c>
      <c r="G148" s="371"/>
      <c r="H148" s="416">
        <f t="shared" si="1"/>
        <v>7000</v>
      </c>
      <c r="I148" s="416">
        <f t="shared" si="1"/>
        <v>4200</v>
      </c>
      <c r="J148" s="386"/>
      <c r="K148" s="417">
        <f t="shared" si="22"/>
        <v>6967.2173025000011</v>
      </c>
      <c r="L148" s="417">
        <f t="shared" si="23"/>
        <v>4180.3303814999999</v>
      </c>
      <c r="N148" s="452">
        <v>2786.8869210000003</v>
      </c>
      <c r="P148" s="382">
        <v>2786.8869210000003</v>
      </c>
      <c r="R148" s="363">
        <f t="shared" si="26"/>
        <v>1</v>
      </c>
      <c r="T148" s="146"/>
      <c r="V148" s="146"/>
      <c r="X148" s="146"/>
      <c r="Z148" s="146"/>
      <c r="AB148" s="146"/>
      <c r="AD148" s="146"/>
      <c r="AF148" s="146"/>
      <c r="AH148" s="146"/>
      <c r="AJ148" s="63"/>
      <c r="AL148" s="371"/>
      <c r="AM148" s="371"/>
      <c r="AN148" s="371"/>
      <c r="AO148" s="371"/>
      <c r="AP148" s="371"/>
      <c r="AQ148" s="371"/>
      <c r="AR148" s="371"/>
      <c r="AS148" s="371"/>
      <c r="AT148" s="371"/>
      <c r="AU148" s="371"/>
      <c r="AV148" s="371"/>
      <c r="AW148" s="371"/>
    </row>
    <row r="149" spans="1:49" s="376" customFormat="1" ht="21" customHeight="1" x14ac:dyDescent="0.3">
      <c r="A149" s="371"/>
      <c r="B149" s="372"/>
      <c r="C149" s="371"/>
      <c r="D149" s="439" t="s">
        <v>365</v>
      </c>
      <c r="E149" s="437">
        <f t="shared" si="25"/>
        <v>7900</v>
      </c>
      <c r="F149" s="438">
        <f t="shared" si="25"/>
        <v>4750</v>
      </c>
      <c r="G149" s="371"/>
      <c r="H149" s="416">
        <f t="shared" si="1"/>
        <v>7900</v>
      </c>
      <c r="I149" s="416">
        <f t="shared" si="1"/>
        <v>4750</v>
      </c>
      <c r="J149" s="386"/>
      <c r="K149" s="417">
        <f t="shared" si="22"/>
        <v>7889.5789049999985</v>
      </c>
      <c r="L149" s="417">
        <f t="shared" si="23"/>
        <v>4733.7473429999991</v>
      </c>
      <c r="N149" s="452">
        <v>3155.8315619999994</v>
      </c>
      <c r="P149" s="382">
        <v>3155.8315619999994</v>
      </c>
      <c r="R149" s="363">
        <f t="shared" si="26"/>
        <v>1</v>
      </c>
      <c r="T149" s="146"/>
      <c r="V149" s="146"/>
      <c r="X149" s="146"/>
      <c r="Z149" s="146"/>
      <c r="AB149" s="146"/>
      <c r="AD149" s="146"/>
      <c r="AF149" s="146"/>
      <c r="AH149" s="146"/>
      <c r="AJ149" s="63"/>
      <c r="AL149" s="371"/>
      <c r="AM149" s="371"/>
      <c r="AN149" s="371"/>
      <c r="AO149" s="371"/>
      <c r="AP149" s="371"/>
      <c r="AQ149" s="371"/>
      <c r="AR149" s="371"/>
      <c r="AS149" s="371"/>
      <c r="AT149" s="371"/>
      <c r="AU149" s="371"/>
      <c r="AV149" s="371"/>
      <c r="AW149" s="371"/>
    </row>
    <row r="150" spans="1:49" ht="21" customHeight="1" thickBot="1" x14ac:dyDescent="0.35">
      <c r="D150" s="422"/>
      <c r="G150" s="386"/>
      <c r="H150" s="416">
        <f t="shared" si="1"/>
        <v>0</v>
      </c>
      <c r="I150" s="416">
        <f t="shared" si="1"/>
        <v>0</v>
      </c>
      <c r="J150" s="386"/>
      <c r="K150" s="417">
        <f t="shared" si="22"/>
        <v>0</v>
      </c>
      <c r="L150" s="417">
        <f t="shared" si="23"/>
        <v>0</v>
      </c>
      <c r="M150" s="389"/>
      <c r="N150" s="452"/>
      <c r="R150" s="363" t="e">
        <f t="shared" si="26"/>
        <v>#DIV/0!</v>
      </c>
      <c r="T150" s="364"/>
      <c r="V150" s="365"/>
      <c r="X150" s="365"/>
      <c r="Z150" s="365"/>
      <c r="AB150" s="363"/>
      <c r="AD150" s="363"/>
      <c r="AF150" s="363"/>
      <c r="AH150" s="363"/>
      <c r="AJ150" s="366"/>
    </row>
    <row r="151" spans="1:49" s="376" customFormat="1" ht="21" customHeight="1" thickBot="1" x14ac:dyDescent="0.35">
      <c r="A151" s="371"/>
      <c r="B151" s="372"/>
      <c r="C151" s="371"/>
      <c r="D151" s="413" t="s">
        <v>1</v>
      </c>
      <c r="E151" s="373"/>
      <c r="F151" s="374"/>
      <c r="G151" s="371"/>
      <c r="H151" s="416">
        <f t="shared" si="1"/>
        <v>0</v>
      </c>
      <c r="I151" s="416">
        <f t="shared" si="1"/>
        <v>0</v>
      </c>
      <c r="J151" s="386"/>
      <c r="K151" s="417">
        <f t="shared" si="22"/>
        <v>0</v>
      </c>
      <c r="L151" s="417">
        <f t="shared" si="23"/>
        <v>0</v>
      </c>
      <c r="N151" s="452"/>
      <c r="P151" s="382"/>
      <c r="R151" s="363" t="e">
        <f t="shared" si="26"/>
        <v>#DIV/0!</v>
      </c>
      <c r="T151" s="146"/>
      <c r="V151" s="146"/>
      <c r="X151" s="146"/>
      <c r="Z151" s="146"/>
      <c r="AB151" s="146"/>
      <c r="AD151" s="146"/>
      <c r="AF151" s="146"/>
      <c r="AH151" s="146"/>
      <c r="AJ151" s="63"/>
      <c r="AL151" s="371"/>
      <c r="AM151" s="371"/>
      <c r="AN151" s="371"/>
      <c r="AO151" s="371"/>
      <c r="AP151" s="371"/>
      <c r="AQ151" s="371"/>
      <c r="AR151" s="371"/>
      <c r="AS151" s="371"/>
      <c r="AT151" s="371"/>
      <c r="AU151" s="371"/>
      <c r="AV151" s="371"/>
      <c r="AW151" s="371"/>
    </row>
    <row r="152" spans="1:49" s="376" customFormat="1" ht="21" customHeight="1" x14ac:dyDescent="0.3">
      <c r="A152" s="371"/>
      <c r="B152" s="372"/>
      <c r="C152" s="371"/>
      <c r="D152" s="436" t="s">
        <v>225</v>
      </c>
      <c r="E152" s="437">
        <f t="shared" si="25"/>
        <v>3800</v>
      </c>
      <c r="F152" s="438">
        <f t="shared" si="25"/>
        <v>2300</v>
      </c>
      <c r="G152" s="371"/>
      <c r="H152" s="416">
        <f t="shared" si="1"/>
        <v>3800</v>
      </c>
      <c r="I152" s="416">
        <f t="shared" si="1"/>
        <v>2300</v>
      </c>
      <c r="J152" s="386"/>
      <c r="K152" s="417">
        <f t="shared" si="22"/>
        <v>3752.5</v>
      </c>
      <c r="L152" s="417">
        <f t="shared" si="23"/>
        <v>2251.5</v>
      </c>
      <c r="N152" s="452">
        <v>1501</v>
      </c>
      <c r="P152" s="382">
        <v>1501</v>
      </c>
      <c r="R152" s="363">
        <f t="shared" si="26"/>
        <v>1</v>
      </c>
      <c r="T152" s="146"/>
      <c r="V152" s="146"/>
      <c r="X152" s="146"/>
      <c r="Z152" s="146"/>
      <c r="AB152" s="146"/>
      <c r="AD152" s="146"/>
      <c r="AF152" s="146"/>
      <c r="AH152" s="146"/>
      <c r="AJ152" s="63"/>
      <c r="AL152" s="371"/>
      <c r="AM152" s="371"/>
      <c r="AN152" s="371"/>
      <c r="AO152" s="371"/>
      <c r="AP152" s="371"/>
      <c r="AQ152" s="371"/>
      <c r="AR152" s="371"/>
      <c r="AS152" s="371"/>
      <c r="AT152" s="371"/>
      <c r="AU152" s="371"/>
      <c r="AV152" s="371"/>
      <c r="AW152" s="371"/>
    </row>
    <row r="153" spans="1:49" s="376" customFormat="1" ht="21" customHeight="1" x14ac:dyDescent="0.3">
      <c r="A153" s="371"/>
      <c r="B153" s="372"/>
      <c r="C153" s="371"/>
      <c r="D153" s="439" t="s">
        <v>538</v>
      </c>
      <c r="E153" s="444">
        <f t="shared" si="25"/>
        <v>3450</v>
      </c>
      <c r="F153" s="445">
        <f t="shared" si="25"/>
        <v>2050</v>
      </c>
      <c r="G153" s="371"/>
      <c r="H153" s="416">
        <f t="shared" si="1"/>
        <v>3450</v>
      </c>
      <c r="I153" s="416">
        <f t="shared" si="1"/>
        <v>2050</v>
      </c>
      <c r="J153" s="386"/>
      <c r="K153" s="417">
        <f t="shared" si="22"/>
        <v>3402.5</v>
      </c>
      <c r="L153" s="417">
        <f t="shared" si="23"/>
        <v>2041.5</v>
      </c>
      <c r="N153" s="452">
        <v>1361</v>
      </c>
      <c r="P153" s="382">
        <v>1361</v>
      </c>
      <c r="R153" s="363">
        <f t="shared" si="26"/>
        <v>1</v>
      </c>
      <c r="T153" s="146"/>
      <c r="V153" s="146"/>
      <c r="X153" s="146"/>
      <c r="Z153" s="146"/>
      <c r="AB153" s="146"/>
      <c r="AD153" s="146"/>
      <c r="AF153" s="146"/>
      <c r="AH153" s="146"/>
      <c r="AJ153" s="63"/>
      <c r="AL153" s="371"/>
      <c r="AM153" s="371"/>
      <c r="AN153" s="371"/>
      <c r="AO153" s="371"/>
      <c r="AP153" s="371"/>
      <c r="AQ153" s="371"/>
      <c r="AR153" s="371"/>
      <c r="AS153" s="371"/>
      <c r="AT153" s="371"/>
      <c r="AU153" s="371"/>
      <c r="AV153" s="371"/>
      <c r="AW153" s="371"/>
    </row>
    <row r="154" spans="1:49" s="376" customFormat="1" ht="21" customHeight="1" x14ac:dyDescent="0.3">
      <c r="A154" s="371"/>
      <c r="B154" s="372"/>
      <c r="C154" s="371"/>
      <c r="D154" s="439" t="s">
        <v>537</v>
      </c>
      <c r="E154" s="437">
        <f t="shared" si="25"/>
        <v>4050</v>
      </c>
      <c r="F154" s="438">
        <f t="shared" si="25"/>
        <v>2450</v>
      </c>
      <c r="G154" s="371"/>
      <c r="H154" s="416">
        <f t="shared" si="1"/>
        <v>4050</v>
      </c>
      <c r="I154" s="416">
        <f t="shared" si="1"/>
        <v>2450</v>
      </c>
      <c r="J154" s="386"/>
      <c r="K154" s="417">
        <f t="shared" si="22"/>
        <v>4002.5</v>
      </c>
      <c r="L154" s="417">
        <f t="shared" si="23"/>
        <v>2401.5</v>
      </c>
      <c r="N154" s="452">
        <v>1601</v>
      </c>
      <c r="P154" s="382">
        <v>1601</v>
      </c>
      <c r="R154" s="363">
        <f t="shared" si="26"/>
        <v>1</v>
      </c>
      <c r="T154" s="146"/>
      <c r="V154" s="146"/>
      <c r="X154" s="146"/>
      <c r="Z154" s="146"/>
      <c r="AB154" s="146"/>
      <c r="AD154" s="146"/>
      <c r="AF154" s="146"/>
      <c r="AH154" s="146"/>
      <c r="AJ154" s="63"/>
      <c r="AL154" s="371"/>
      <c r="AM154" s="371"/>
      <c r="AN154" s="371"/>
      <c r="AO154" s="371"/>
      <c r="AP154" s="371"/>
      <c r="AQ154" s="371"/>
      <c r="AR154" s="371"/>
      <c r="AS154" s="371"/>
      <c r="AT154" s="371"/>
      <c r="AU154" s="371"/>
      <c r="AV154" s="371"/>
      <c r="AW154" s="371"/>
    </row>
    <row r="155" spans="1:49" s="376" customFormat="1" ht="21" customHeight="1" x14ac:dyDescent="0.3">
      <c r="A155" s="371"/>
      <c r="B155" s="372"/>
      <c r="C155" s="371"/>
      <c r="D155" s="449" t="s">
        <v>536</v>
      </c>
      <c r="E155" s="437">
        <f t="shared" si="25"/>
        <v>4050</v>
      </c>
      <c r="F155" s="438">
        <f t="shared" si="25"/>
        <v>2450</v>
      </c>
      <c r="G155" s="371"/>
      <c r="H155" s="416">
        <f t="shared" si="1"/>
        <v>4050</v>
      </c>
      <c r="I155" s="416">
        <f t="shared" si="1"/>
        <v>2450</v>
      </c>
      <c r="J155" s="386"/>
      <c r="K155" s="417">
        <f t="shared" si="22"/>
        <v>4002.5</v>
      </c>
      <c r="L155" s="417">
        <f t="shared" si="23"/>
        <v>2401.5</v>
      </c>
      <c r="N155" s="452">
        <v>1601</v>
      </c>
      <c r="P155" s="382">
        <v>1601</v>
      </c>
      <c r="R155" s="363">
        <f t="shared" si="26"/>
        <v>1</v>
      </c>
      <c r="T155" s="146"/>
      <c r="V155" s="146"/>
      <c r="X155" s="146"/>
      <c r="Z155" s="146"/>
      <c r="AB155" s="146"/>
      <c r="AD155" s="146"/>
      <c r="AF155" s="146"/>
      <c r="AH155" s="146"/>
      <c r="AJ155" s="63"/>
      <c r="AL155" s="371"/>
      <c r="AM155" s="371"/>
      <c r="AN155" s="371"/>
      <c r="AO155" s="371"/>
      <c r="AP155" s="371"/>
      <c r="AQ155" s="371"/>
      <c r="AR155" s="371"/>
      <c r="AS155" s="371"/>
      <c r="AT155" s="371"/>
      <c r="AU155" s="371"/>
      <c r="AV155" s="371"/>
      <c r="AW155" s="371"/>
    </row>
    <row r="156" spans="1:49" s="376" customFormat="1" ht="21" customHeight="1" x14ac:dyDescent="0.3">
      <c r="A156" s="371"/>
      <c r="B156" s="372"/>
      <c r="C156" s="371"/>
      <c r="D156" s="439" t="s">
        <v>6</v>
      </c>
      <c r="E156" s="437">
        <f t="shared" si="25"/>
        <v>4350</v>
      </c>
      <c r="F156" s="438">
        <f t="shared" si="25"/>
        <v>2600</v>
      </c>
      <c r="G156" s="371"/>
      <c r="H156" s="416">
        <f t="shared" si="1"/>
        <v>4350</v>
      </c>
      <c r="I156" s="416">
        <f t="shared" si="1"/>
        <v>2600</v>
      </c>
      <c r="J156" s="386"/>
      <c r="K156" s="417">
        <f t="shared" si="22"/>
        <v>4315</v>
      </c>
      <c r="L156" s="417">
        <f t="shared" si="23"/>
        <v>2589</v>
      </c>
      <c r="N156" s="452">
        <v>1726</v>
      </c>
      <c r="P156" s="382">
        <v>1726</v>
      </c>
      <c r="R156" s="363">
        <f t="shared" si="26"/>
        <v>1</v>
      </c>
      <c r="T156" s="146"/>
      <c r="V156" s="146"/>
      <c r="X156" s="146"/>
      <c r="Z156" s="146"/>
      <c r="AB156" s="146"/>
      <c r="AD156" s="146"/>
      <c r="AF156" s="146"/>
      <c r="AH156" s="146"/>
      <c r="AJ156" s="63"/>
      <c r="AL156" s="371"/>
      <c r="AM156" s="371"/>
      <c r="AN156" s="371"/>
      <c r="AO156" s="371"/>
      <c r="AP156" s="371"/>
      <c r="AQ156" s="371"/>
      <c r="AR156" s="371"/>
      <c r="AS156" s="371"/>
      <c r="AT156" s="371"/>
      <c r="AU156" s="371"/>
      <c r="AV156" s="371"/>
      <c r="AW156" s="371"/>
    </row>
    <row r="157" spans="1:49" s="376" customFormat="1" ht="21" customHeight="1" x14ac:dyDescent="0.3">
      <c r="A157" s="371"/>
      <c r="B157" s="372"/>
      <c r="C157" s="371"/>
      <c r="D157" s="439" t="s">
        <v>7</v>
      </c>
      <c r="E157" s="437">
        <f t="shared" si="25"/>
        <v>7050</v>
      </c>
      <c r="F157" s="438">
        <f t="shared" si="25"/>
        <v>4250</v>
      </c>
      <c r="G157" s="371"/>
      <c r="H157" s="416">
        <f t="shared" si="1"/>
        <v>7050</v>
      </c>
      <c r="I157" s="416">
        <f t="shared" si="1"/>
        <v>4250</v>
      </c>
      <c r="J157" s="386"/>
      <c r="K157" s="417">
        <f t="shared" si="22"/>
        <v>7002.5</v>
      </c>
      <c r="L157" s="417">
        <f t="shared" si="23"/>
        <v>4201.5</v>
      </c>
      <c r="N157" s="452">
        <v>2801</v>
      </c>
      <c r="P157" s="382">
        <v>2801</v>
      </c>
      <c r="R157" s="363">
        <f t="shared" si="26"/>
        <v>1</v>
      </c>
      <c r="T157" s="146"/>
      <c r="V157" s="146"/>
      <c r="X157" s="146"/>
      <c r="Z157" s="146"/>
      <c r="AB157" s="146"/>
      <c r="AD157" s="146"/>
      <c r="AF157" s="146"/>
      <c r="AH157" s="146"/>
      <c r="AJ157" s="63"/>
      <c r="AL157" s="371"/>
      <c r="AM157" s="371"/>
      <c r="AN157" s="371"/>
      <c r="AO157" s="371"/>
      <c r="AP157" s="371"/>
      <c r="AQ157" s="371"/>
      <c r="AR157" s="371"/>
      <c r="AS157" s="371"/>
      <c r="AT157" s="371"/>
      <c r="AU157" s="371"/>
      <c r="AV157" s="371"/>
      <c r="AW157" s="371"/>
    </row>
    <row r="158" spans="1:49" ht="21" customHeight="1" x14ac:dyDescent="0.3">
      <c r="D158" s="439" t="s">
        <v>8</v>
      </c>
      <c r="E158" s="437">
        <f t="shared" si="25"/>
        <v>3000</v>
      </c>
      <c r="F158" s="438">
        <f t="shared" si="25"/>
        <v>1800</v>
      </c>
      <c r="H158" s="416">
        <f t="shared" si="1"/>
        <v>3000</v>
      </c>
      <c r="I158" s="416">
        <f t="shared" si="1"/>
        <v>1800</v>
      </c>
      <c r="J158" s="386"/>
      <c r="K158" s="417">
        <f t="shared" si="22"/>
        <v>2985</v>
      </c>
      <c r="L158" s="417">
        <f t="shared" si="23"/>
        <v>1791</v>
      </c>
      <c r="N158" s="452">
        <v>1194</v>
      </c>
      <c r="P158" s="382">
        <v>1194</v>
      </c>
      <c r="R158" s="363">
        <f t="shared" si="26"/>
        <v>1</v>
      </c>
    </row>
    <row r="159" spans="1:49" ht="21" customHeight="1" thickBot="1" x14ac:dyDescent="0.35">
      <c r="H159" s="416"/>
      <c r="I159" s="416"/>
      <c r="J159" s="386"/>
      <c r="K159" s="417"/>
      <c r="L159" s="417"/>
      <c r="N159" s="452"/>
      <c r="R159" s="363" t="e">
        <f t="shared" si="26"/>
        <v>#DIV/0!</v>
      </c>
    </row>
    <row r="160" spans="1:49" ht="21" customHeight="1" thickBot="1" x14ac:dyDescent="0.35">
      <c r="D160" s="413" t="s">
        <v>114</v>
      </c>
      <c r="H160" s="416">
        <f t="shared" si="1"/>
        <v>0</v>
      </c>
      <c r="I160" s="416">
        <f t="shared" si="1"/>
        <v>0</v>
      </c>
      <c r="J160" s="386"/>
      <c r="K160" s="417">
        <f t="shared" si="22"/>
        <v>0</v>
      </c>
      <c r="L160" s="417">
        <f t="shared" si="23"/>
        <v>0</v>
      </c>
      <c r="N160" s="452"/>
      <c r="R160" s="363" t="e">
        <f t="shared" si="26"/>
        <v>#DIV/0!</v>
      </c>
    </row>
    <row r="161" spans="2:20" ht="21" customHeight="1" x14ac:dyDescent="0.3">
      <c r="D161" s="436" t="s">
        <v>342</v>
      </c>
      <c r="E161" s="437">
        <f>H161</f>
        <v>11650</v>
      </c>
      <c r="F161" s="438">
        <f>I161</f>
        <v>7000</v>
      </c>
      <c r="H161" s="416">
        <f t="shared" si="1"/>
        <v>11650</v>
      </c>
      <c r="I161" s="416">
        <f t="shared" si="1"/>
        <v>7000</v>
      </c>
      <c r="J161" s="386"/>
      <c r="K161" s="417">
        <f t="shared" si="22"/>
        <v>11606.949999999999</v>
      </c>
      <c r="L161" s="417">
        <f t="shared" si="23"/>
        <v>6964.17</v>
      </c>
      <c r="N161" s="452">
        <v>4642.78</v>
      </c>
      <c r="P161" s="382">
        <v>4037.2</v>
      </c>
      <c r="R161" s="363">
        <f t="shared" si="26"/>
        <v>1.1499999999999999</v>
      </c>
      <c r="T161" s="146">
        <f>P161*1.15</f>
        <v>4642.78</v>
      </c>
    </row>
    <row r="162" spans="2:20" ht="21" customHeight="1" x14ac:dyDescent="0.3">
      <c r="D162" s="439" t="s">
        <v>316</v>
      </c>
      <c r="E162" s="437">
        <f t="shared" ref="E162:F188" si="27">H162</f>
        <v>11700</v>
      </c>
      <c r="F162" s="438">
        <f t="shared" si="27"/>
        <v>7000</v>
      </c>
      <c r="H162" s="416">
        <f t="shared" si="1"/>
        <v>11700</v>
      </c>
      <c r="I162" s="416">
        <f t="shared" si="1"/>
        <v>7000</v>
      </c>
      <c r="J162" s="386"/>
      <c r="K162" s="417">
        <f t="shared" si="22"/>
        <v>11664.737499999999</v>
      </c>
      <c r="L162" s="417">
        <f t="shared" si="23"/>
        <v>6998.8424999999988</v>
      </c>
      <c r="N162" s="452">
        <v>4665.8949999999995</v>
      </c>
      <c r="P162" s="382">
        <v>4057.3</v>
      </c>
      <c r="R162" s="363">
        <f t="shared" si="26"/>
        <v>1.1499999999999999</v>
      </c>
      <c r="T162" s="146">
        <f t="shared" ref="T162:T188" si="28">P162*1.15</f>
        <v>4665.8949999999995</v>
      </c>
    </row>
    <row r="163" spans="2:20" ht="21" customHeight="1" x14ac:dyDescent="0.3">
      <c r="D163" s="439" t="s">
        <v>317</v>
      </c>
      <c r="E163" s="437">
        <f t="shared" si="27"/>
        <v>7350</v>
      </c>
      <c r="F163" s="438">
        <f t="shared" si="27"/>
        <v>4400</v>
      </c>
      <c r="H163" s="416">
        <f t="shared" si="1"/>
        <v>7350</v>
      </c>
      <c r="I163" s="416">
        <f t="shared" si="1"/>
        <v>4400</v>
      </c>
      <c r="J163" s="386"/>
      <c r="K163" s="417">
        <f t="shared" si="22"/>
        <v>7307.0137500000001</v>
      </c>
      <c r="L163" s="417">
        <f t="shared" si="23"/>
        <v>4384.2082499999997</v>
      </c>
      <c r="N163" s="452">
        <v>2922.8054999999999</v>
      </c>
      <c r="P163" s="382">
        <v>2541.5700000000002</v>
      </c>
      <c r="R163" s="363">
        <f t="shared" si="26"/>
        <v>1.1499999999999999</v>
      </c>
      <c r="T163" s="146">
        <f t="shared" si="28"/>
        <v>2922.8054999999999</v>
      </c>
    </row>
    <row r="164" spans="2:20" ht="21" customHeight="1" x14ac:dyDescent="0.3">
      <c r="D164" s="439" t="s">
        <v>324</v>
      </c>
      <c r="E164" s="437">
        <f t="shared" si="27"/>
        <v>7900</v>
      </c>
      <c r="F164" s="438">
        <f t="shared" si="27"/>
        <v>4750</v>
      </c>
      <c r="H164" s="416">
        <f t="shared" si="1"/>
        <v>7900</v>
      </c>
      <c r="I164" s="416">
        <f t="shared" si="1"/>
        <v>4750</v>
      </c>
      <c r="J164" s="386"/>
      <c r="K164" s="417">
        <f t="shared" si="22"/>
        <v>7881.151249999999</v>
      </c>
      <c r="L164" s="417">
        <f t="shared" si="23"/>
        <v>4728.6907499999998</v>
      </c>
      <c r="N164" s="452">
        <v>3152.4604999999997</v>
      </c>
      <c r="P164" s="382">
        <v>2741.27</v>
      </c>
      <c r="R164" s="363">
        <f t="shared" si="26"/>
        <v>1.1499999999999999</v>
      </c>
      <c r="T164" s="146">
        <f t="shared" si="28"/>
        <v>3152.4604999999997</v>
      </c>
    </row>
    <row r="165" spans="2:20" ht="21" customHeight="1" x14ac:dyDescent="0.3">
      <c r="D165" s="439" t="s">
        <v>120</v>
      </c>
      <c r="E165" s="437">
        <f t="shared" si="27"/>
        <v>14050</v>
      </c>
      <c r="F165" s="438">
        <f t="shared" si="27"/>
        <v>8450</v>
      </c>
      <c r="H165" s="416">
        <f t="shared" si="1"/>
        <v>14050</v>
      </c>
      <c r="I165" s="416">
        <f t="shared" si="1"/>
        <v>8450</v>
      </c>
      <c r="J165" s="386"/>
      <c r="K165" s="417">
        <f t="shared" si="22"/>
        <v>14024.7675</v>
      </c>
      <c r="L165" s="417">
        <f t="shared" si="23"/>
        <v>8414.8605000000007</v>
      </c>
      <c r="N165" s="452">
        <v>5609.9070000000002</v>
      </c>
      <c r="P165" s="382">
        <v>4878.18</v>
      </c>
      <c r="R165" s="363">
        <f t="shared" si="26"/>
        <v>1.1499999999999999</v>
      </c>
      <c r="T165" s="146">
        <f t="shared" si="28"/>
        <v>5609.9070000000002</v>
      </c>
    </row>
    <row r="166" spans="2:20" ht="21" customHeight="1" x14ac:dyDescent="0.3">
      <c r="B166" s="372" t="s">
        <v>563</v>
      </c>
      <c r="D166" s="439" t="s">
        <v>561</v>
      </c>
      <c r="E166" s="437">
        <f t="shared" si="27"/>
        <v>13000</v>
      </c>
      <c r="F166" s="438">
        <f t="shared" si="27"/>
        <v>7800</v>
      </c>
      <c r="H166" s="416">
        <f t="shared" si="1"/>
        <v>13000</v>
      </c>
      <c r="I166" s="416">
        <f t="shared" si="1"/>
        <v>7800</v>
      </c>
      <c r="J166" s="386"/>
      <c r="K166" s="417">
        <f t="shared" si="22"/>
        <v>12975.248749999999</v>
      </c>
      <c r="L166" s="417">
        <f t="shared" si="23"/>
        <v>7785.1492499999986</v>
      </c>
      <c r="N166" s="455">
        <v>5190.0994999999994</v>
      </c>
      <c r="P166" s="382">
        <v>4513.13</v>
      </c>
      <c r="R166" s="363">
        <f t="shared" si="26"/>
        <v>1.1499999999999999</v>
      </c>
      <c r="T166" s="146">
        <f t="shared" si="28"/>
        <v>5190.0994999999994</v>
      </c>
    </row>
    <row r="167" spans="2:20" ht="21" customHeight="1" x14ac:dyDescent="0.3">
      <c r="D167" s="439" t="s">
        <v>318</v>
      </c>
      <c r="E167" s="437">
        <f t="shared" si="27"/>
        <v>7800</v>
      </c>
      <c r="F167" s="438">
        <f t="shared" si="27"/>
        <v>4700</v>
      </c>
      <c r="H167" s="416">
        <f t="shared" si="1"/>
        <v>7800</v>
      </c>
      <c r="I167" s="416">
        <f t="shared" si="1"/>
        <v>4700</v>
      </c>
      <c r="J167" s="386"/>
      <c r="K167" s="417">
        <f t="shared" si="22"/>
        <v>7761.0049999999992</v>
      </c>
      <c r="L167" s="417">
        <f t="shared" si="23"/>
        <v>4656.6029999999992</v>
      </c>
      <c r="N167" s="452">
        <v>3104.4019999999996</v>
      </c>
      <c r="P167" s="382">
        <v>2699.48</v>
      </c>
      <c r="R167" s="363">
        <f t="shared" si="26"/>
        <v>1.1499999999999999</v>
      </c>
      <c r="T167" s="146">
        <f t="shared" si="28"/>
        <v>3104.4019999999996</v>
      </c>
    </row>
    <row r="168" spans="2:20" ht="21" customHeight="1" x14ac:dyDescent="0.3">
      <c r="D168" s="439" t="s">
        <v>227</v>
      </c>
      <c r="E168" s="437">
        <f t="shared" si="27"/>
        <v>14400</v>
      </c>
      <c r="F168" s="438">
        <f t="shared" si="27"/>
        <v>8650</v>
      </c>
      <c r="H168" s="416">
        <f t="shared" si="1"/>
        <v>14400</v>
      </c>
      <c r="I168" s="416">
        <f t="shared" si="1"/>
        <v>8650</v>
      </c>
      <c r="J168" s="386"/>
      <c r="K168" s="417">
        <f t="shared" si="22"/>
        <v>14385.838750000001</v>
      </c>
      <c r="L168" s="417">
        <f t="shared" si="23"/>
        <v>8631.5032499999998</v>
      </c>
      <c r="N168" s="452">
        <v>5754.3355000000001</v>
      </c>
      <c r="P168" s="382">
        <v>5003.7700000000004</v>
      </c>
      <c r="R168" s="363">
        <f t="shared" si="26"/>
        <v>1.1499999999999999</v>
      </c>
      <c r="T168" s="146">
        <f t="shared" si="28"/>
        <v>5754.3355000000001</v>
      </c>
    </row>
    <row r="169" spans="2:20" ht="21" customHeight="1" x14ac:dyDescent="0.3">
      <c r="D169" s="439" t="s">
        <v>350</v>
      </c>
      <c r="E169" s="437">
        <f t="shared" si="27"/>
        <v>18200</v>
      </c>
      <c r="F169" s="438">
        <f t="shared" si="27"/>
        <v>10950</v>
      </c>
      <c r="H169" s="416">
        <f t="shared" si="1"/>
        <v>18200</v>
      </c>
      <c r="I169" s="416">
        <f t="shared" si="1"/>
        <v>10950</v>
      </c>
      <c r="J169" s="386"/>
      <c r="K169" s="417">
        <f t="shared" si="22"/>
        <v>18193.919999999998</v>
      </c>
      <c r="L169" s="417">
        <f t="shared" si="23"/>
        <v>10916.351999999999</v>
      </c>
      <c r="N169" s="452">
        <v>7277.5679999999993</v>
      </c>
      <c r="P169" s="382">
        <v>6328.32</v>
      </c>
      <c r="R169" s="363">
        <f t="shared" si="26"/>
        <v>1.1499999999999999</v>
      </c>
      <c r="T169" s="146">
        <f t="shared" si="28"/>
        <v>7277.5679999999993</v>
      </c>
    </row>
    <row r="170" spans="2:20" ht="21" customHeight="1" x14ac:dyDescent="0.3">
      <c r="D170" s="439" t="s">
        <v>128</v>
      </c>
      <c r="E170" s="437">
        <f t="shared" si="27"/>
        <v>9150</v>
      </c>
      <c r="F170" s="438">
        <f t="shared" si="27"/>
        <v>5500</v>
      </c>
      <c r="H170" s="416">
        <f t="shared" si="1"/>
        <v>9150</v>
      </c>
      <c r="I170" s="416">
        <f t="shared" si="1"/>
        <v>5500</v>
      </c>
      <c r="J170" s="386"/>
      <c r="K170" s="417">
        <f t="shared" si="22"/>
        <v>9142.4999999999982</v>
      </c>
      <c r="L170" s="417">
        <f t="shared" si="23"/>
        <v>5485.4999999999991</v>
      </c>
      <c r="N170" s="452">
        <v>3656.9999999999995</v>
      </c>
      <c r="P170" s="382">
        <v>3180</v>
      </c>
      <c r="R170" s="363">
        <f t="shared" si="26"/>
        <v>1.1499999999999999</v>
      </c>
      <c r="T170" s="146">
        <f t="shared" si="28"/>
        <v>3656.9999999999995</v>
      </c>
    </row>
    <row r="171" spans="2:20" ht="21" customHeight="1" x14ac:dyDescent="0.3">
      <c r="D171" s="439" t="s">
        <v>343</v>
      </c>
      <c r="E171" s="437">
        <f t="shared" si="27"/>
        <v>9550</v>
      </c>
      <c r="F171" s="438">
        <f t="shared" si="27"/>
        <v>5750</v>
      </c>
      <c r="H171" s="416">
        <f t="shared" si="1"/>
        <v>9550</v>
      </c>
      <c r="I171" s="416">
        <f t="shared" si="1"/>
        <v>5750</v>
      </c>
      <c r="J171" s="386"/>
      <c r="K171" s="417">
        <f t="shared" si="22"/>
        <v>9511.0749999999989</v>
      </c>
      <c r="L171" s="417">
        <f t="shared" si="23"/>
        <v>5706.6449999999986</v>
      </c>
      <c r="N171" s="452">
        <v>3804.4299999999994</v>
      </c>
      <c r="P171" s="382">
        <v>3308.2</v>
      </c>
      <c r="R171" s="363">
        <f t="shared" si="26"/>
        <v>1.1499999999999999</v>
      </c>
      <c r="T171" s="146">
        <f t="shared" si="28"/>
        <v>3804.4299999999994</v>
      </c>
    </row>
    <row r="172" spans="2:20" ht="21" customHeight="1" x14ac:dyDescent="0.3">
      <c r="D172" s="439" t="s">
        <v>130</v>
      </c>
      <c r="E172" s="437">
        <f t="shared" si="27"/>
        <v>3900</v>
      </c>
      <c r="F172" s="438">
        <f t="shared" si="27"/>
        <v>2350</v>
      </c>
      <c r="H172" s="416">
        <f t="shared" si="1"/>
        <v>3900</v>
      </c>
      <c r="I172" s="416">
        <f t="shared" si="1"/>
        <v>2350</v>
      </c>
      <c r="J172" s="386"/>
      <c r="K172" s="417">
        <f t="shared" si="22"/>
        <v>3858.25</v>
      </c>
      <c r="L172" s="417">
        <f t="shared" si="23"/>
        <v>2314.9499999999998</v>
      </c>
      <c r="N172" s="452">
        <v>1543.3</v>
      </c>
      <c r="P172" s="382">
        <v>1342</v>
      </c>
      <c r="R172" s="363">
        <f t="shared" si="26"/>
        <v>1.1499999999999999</v>
      </c>
      <c r="T172" s="146">
        <f t="shared" si="28"/>
        <v>1543.3</v>
      </c>
    </row>
    <row r="173" spans="2:20" ht="21" customHeight="1" x14ac:dyDescent="0.3">
      <c r="D173" s="439" t="s">
        <v>345</v>
      </c>
      <c r="E173" s="437">
        <f t="shared" si="27"/>
        <v>3300</v>
      </c>
      <c r="F173" s="438">
        <f t="shared" si="27"/>
        <v>2000</v>
      </c>
      <c r="H173" s="416">
        <f t="shared" si="1"/>
        <v>3300</v>
      </c>
      <c r="I173" s="416">
        <f t="shared" si="1"/>
        <v>2000</v>
      </c>
      <c r="J173" s="386"/>
      <c r="K173" s="417">
        <f t="shared" si="22"/>
        <v>3261.0262499999999</v>
      </c>
      <c r="L173" s="417">
        <f t="shared" si="23"/>
        <v>1956.6157499999999</v>
      </c>
      <c r="N173" s="452">
        <v>1304.4105</v>
      </c>
      <c r="P173" s="382">
        <v>1134.27</v>
      </c>
      <c r="R173" s="363">
        <f t="shared" si="26"/>
        <v>1.1499999999999999</v>
      </c>
      <c r="T173" s="146">
        <f t="shared" si="28"/>
        <v>1304.4105</v>
      </c>
    </row>
    <row r="174" spans="2:20" ht="21" customHeight="1" x14ac:dyDescent="0.3">
      <c r="D174" s="439" t="s">
        <v>397</v>
      </c>
      <c r="E174" s="437">
        <f t="shared" si="27"/>
        <v>5650</v>
      </c>
      <c r="F174" s="438">
        <f t="shared" si="27"/>
        <v>3400</v>
      </c>
      <c r="H174" s="416">
        <f t="shared" si="1"/>
        <v>5650</v>
      </c>
      <c r="I174" s="416">
        <f t="shared" ref="I174:I189" si="29">MROUND(L174+24,50)</f>
        <v>3400</v>
      </c>
      <c r="J174" s="386"/>
      <c r="K174" s="417">
        <f t="shared" ref="K174:K189" si="30">N174*$K$9</f>
        <v>5639.9162500000002</v>
      </c>
      <c r="L174" s="417">
        <f t="shared" ref="L174:L189" si="31">N174*$L$9</f>
        <v>3383.9497499999998</v>
      </c>
      <c r="N174" s="452">
        <v>2255.9665</v>
      </c>
      <c r="P174" s="382">
        <v>1961.71</v>
      </c>
      <c r="R174" s="363">
        <f t="shared" si="26"/>
        <v>1.1499999999999999</v>
      </c>
      <c r="T174" s="146">
        <f t="shared" si="28"/>
        <v>2255.9665</v>
      </c>
    </row>
    <row r="175" spans="2:20" ht="21" customHeight="1" x14ac:dyDescent="0.3">
      <c r="D175" s="439" t="s">
        <v>398</v>
      </c>
      <c r="E175" s="437">
        <f t="shared" si="27"/>
        <v>8100</v>
      </c>
      <c r="F175" s="438">
        <f t="shared" si="27"/>
        <v>4850</v>
      </c>
      <c r="H175" s="416">
        <f t="shared" ref="H175:H189" si="32">MROUND(K175+24,50)</f>
        <v>8100</v>
      </c>
      <c r="I175" s="416">
        <f t="shared" si="29"/>
        <v>4850</v>
      </c>
      <c r="J175" s="386"/>
      <c r="K175" s="417">
        <f t="shared" si="30"/>
        <v>8055.7499999999991</v>
      </c>
      <c r="L175" s="417">
        <f t="shared" si="31"/>
        <v>4833.45</v>
      </c>
      <c r="N175" s="452">
        <v>3222.2999999999997</v>
      </c>
      <c r="P175" s="382">
        <v>2802</v>
      </c>
      <c r="R175" s="363">
        <f t="shared" si="26"/>
        <v>1.1499999999999999</v>
      </c>
      <c r="T175" s="146">
        <f t="shared" si="28"/>
        <v>3222.2999999999997</v>
      </c>
    </row>
    <row r="176" spans="2:20" ht="21" customHeight="1" x14ac:dyDescent="0.3">
      <c r="D176" s="439" t="s">
        <v>394</v>
      </c>
      <c r="E176" s="437">
        <f t="shared" si="27"/>
        <v>6050</v>
      </c>
      <c r="F176" s="438">
        <f t="shared" si="27"/>
        <v>3650</v>
      </c>
      <c r="H176" s="416">
        <f t="shared" si="32"/>
        <v>6050</v>
      </c>
      <c r="I176" s="416">
        <f t="shared" si="29"/>
        <v>3650</v>
      </c>
      <c r="J176" s="386"/>
      <c r="K176" s="417">
        <f t="shared" si="30"/>
        <v>6024.6487500000003</v>
      </c>
      <c r="L176" s="417">
        <f t="shared" si="31"/>
        <v>3614.7892499999998</v>
      </c>
      <c r="N176" s="452">
        <v>2409.8595</v>
      </c>
      <c r="P176" s="382">
        <v>2095.5300000000002</v>
      </c>
      <c r="R176" s="363">
        <f t="shared" si="26"/>
        <v>1.1499999999999999</v>
      </c>
      <c r="T176" s="146">
        <f t="shared" si="28"/>
        <v>2409.8595</v>
      </c>
    </row>
    <row r="177" spans="1:36" ht="21" customHeight="1" x14ac:dyDescent="0.3">
      <c r="D177" s="439" t="s">
        <v>395</v>
      </c>
      <c r="E177" s="437">
        <f t="shared" si="27"/>
        <v>13450</v>
      </c>
      <c r="F177" s="438">
        <f t="shared" si="27"/>
        <v>8050</v>
      </c>
      <c r="H177" s="416">
        <f t="shared" si="32"/>
        <v>13450</v>
      </c>
      <c r="I177" s="416">
        <f t="shared" si="29"/>
        <v>8050</v>
      </c>
      <c r="J177" s="386"/>
      <c r="K177" s="417">
        <f t="shared" si="30"/>
        <v>13417.481249999999</v>
      </c>
      <c r="L177" s="417">
        <f t="shared" si="31"/>
        <v>8050.4887499999986</v>
      </c>
      <c r="N177" s="452">
        <v>5366.9924999999994</v>
      </c>
      <c r="P177" s="382">
        <v>4666.95</v>
      </c>
      <c r="R177" s="363">
        <f t="shared" si="26"/>
        <v>1.1499999999999999</v>
      </c>
      <c r="T177" s="146">
        <f t="shared" si="28"/>
        <v>5366.9924999999994</v>
      </c>
    </row>
    <row r="178" spans="1:36" ht="21" customHeight="1" x14ac:dyDescent="0.3">
      <c r="D178" s="439" t="s">
        <v>320</v>
      </c>
      <c r="E178" s="437">
        <f t="shared" si="27"/>
        <v>8550</v>
      </c>
      <c r="F178" s="438">
        <f t="shared" si="27"/>
        <v>5150</v>
      </c>
      <c r="H178" s="416">
        <f t="shared" si="32"/>
        <v>8550</v>
      </c>
      <c r="I178" s="416">
        <f t="shared" si="29"/>
        <v>5150</v>
      </c>
      <c r="J178" s="386"/>
      <c r="K178" s="417">
        <f t="shared" si="30"/>
        <v>8520.4650000000001</v>
      </c>
      <c r="L178" s="417">
        <f t="shared" si="31"/>
        <v>5112.2789999999995</v>
      </c>
      <c r="N178" s="452">
        <v>3408.1859999999997</v>
      </c>
      <c r="P178" s="382">
        <v>2963.64</v>
      </c>
      <c r="R178" s="363">
        <f t="shared" si="26"/>
        <v>1.1499999999999999</v>
      </c>
      <c r="T178" s="146">
        <f t="shared" si="28"/>
        <v>3408.1859999999997</v>
      </c>
    </row>
    <row r="179" spans="1:36" ht="21" customHeight="1" x14ac:dyDescent="0.3">
      <c r="D179" s="439" t="s">
        <v>134</v>
      </c>
      <c r="E179" s="437">
        <f t="shared" si="27"/>
        <v>10900</v>
      </c>
      <c r="F179" s="438">
        <f t="shared" si="27"/>
        <v>6550</v>
      </c>
      <c r="H179" s="416">
        <f t="shared" si="32"/>
        <v>10900</v>
      </c>
      <c r="I179" s="416">
        <f t="shared" si="29"/>
        <v>6550</v>
      </c>
      <c r="J179" s="386"/>
      <c r="K179" s="417">
        <f t="shared" si="30"/>
        <v>10869.224999999999</v>
      </c>
      <c r="L179" s="417">
        <f t="shared" si="31"/>
        <v>6521.5349999999999</v>
      </c>
      <c r="N179" s="452">
        <v>4347.6899999999996</v>
      </c>
      <c r="P179" s="382">
        <v>3780.6</v>
      </c>
      <c r="R179" s="363">
        <f t="shared" si="26"/>
        <v>1.1499999999999999</v>
      </c>
      <c r="T179" s="146">
        <f t="shared" si="28"/>
        <v>4347.6899999999996</v>
      </c>
    </row>
    <row r="180" spans="1:36" ht="21" customHeight="1" x14ac:dyDescent="0.3">
      <c r="D180" s="439" t="s">
        <v>399</v>
      </c>
      <c r="E180" s="437">
        <f t="shared" si="27"/>
        <v>7050</v>
      </c>
      <c r="F180" s="438">
        <f t="shared" si="27"/>
        <v>4250</v>
      </c>
      <c r="H180" s="416">
        <f t="shared" si="32"/>
        <v>7050</v>
      </c>
      <c r="I180" s="416">
        <f t="shared" si="29"/>
        <v>4250</v>
      </c>
      <c r="J180" s="386"/>
      <c r="K180" s="417">
        <f t="shared" si="30"/>
        <v>7006.2887499999988</v>
      </c>
      <c r="L180" s="417">
        <f t="shared" si="31"/>
        <v>4203.7732499999993</v>
      </c>
      <c r="N180" s="452">
        <v>2802.5154999999995</v>
      </c>
      <c r="P180" s="382">
        <v>2436.9699999999998</v>
      </c>
      <c r="R180" s="363">
        <f t="shared" si="26"/>
        <v>1.1499999999999999</v>
      </c>
      <c r="T180" s="146">
        <f t="shared" si="28"/>
        <v>2802.5154999999995</v>
      </c>
    </row>
    <row r="181" spans="1:36" ht="21" customHeight="1" x14ac:dyDescent="0.3">
      <c r="D181" s="439" t="s">
        <v>400</v>
      </c>
      <c r="E181" s="437">
        <f t="shared" si="27"/>
        <v>10950</v>
      </c>
      <c r="F181" s="438">
        <f t="shared" si="27"/>
        <v>6600</v>
      </c>
      <c r="H181" s="416">
        <f t="shared" si="32"/>
        <v>10950</v>
      </c>
      <c r="I181" s="416">
        <f t="shared" si="29"/>
        <v>6600</v>
      </c>
      <c r="J181" s="386"/>
      <c r="K181" s="417">
        <f t="shared" si="30"/>
        <v>10938.886249999998</v>
      </c>
      <c r="L181" s="417">
        <f t="shared" si="31"/>
        <v>6563.3317499999994</v>
      </c>
      <c r="N181" s="452">
        <v>4375.5544999999993</v>
      </c>
      <c r="P181" s="382">
        <v>3804.83</v>
      </c>
      <c r="R181" s="363">
        <f t="shared" si="26"/>
        <v>1.1499999999999999</v>
      </c>
      <c r="T181" s="146">
        <f t="shared" si="28"/>
        <v>4375.5544999999993</v>
      </c>
    </row>
    <row r="182" spans="1:36" ht="21" customHeight="1" x14ac:dyDescent="0.3">
      <c r="D182" s="439" t="s">
        <v>344</v>
      </c>
      <c r="E182" s="437">
        <f t="shared" si="27"/>
        <v>2600</v>
      </c>
      <c r="F182" s="438">
        <f t="shared" si="27"/>
        <v>1550</v>
      </c>
      <c r="H182" s="416">
        <f t="shared" si="32"/>
        <v>2600</v>
      </c>
      <c r="I182" s="416">
        <f t="shared" si="29"/>
        <v>1550</v>
      </c>
      <c r="J182" s="386"/>
      <c r="K182" s="417">
        <f t="shared" si="30"/>
        <v>2564.5</v>
      </c>
      <c r="L182" s="417">
        <f t="shared" si="31"/>
        <v>1538.6999999999998</v>
      </c>
      <c r="N182" s="452">
        <v>1025.8</v>
      </c>
      <c r="P182" s="382">
        <v>892</v>
      </c>
      <c r="R182" s="363">
        <f t="shared" si="26"/>
        <v>1.1499999999999999</v>
      </c>
      <c r="T182" s="146">
        <f t="shared" si="28"/>
        <v>1025.8</v>
      </c>
    </row>
    <row r="183" spans="1:36" ht="21" customHeight="1" x14ac:dyDescent="0.3">
      <c r="D183" s="439" t="s">
        <v>233</v>
      </c>
      <c r="E183" s="437">
        <f t="shared" si="27"/>
        <v>6250</v>
      </c>
      <c r="F183" s="438">
        <f t="shared" si="27"/>
        <v>3750</v>
      </c>
      <c r="H183" s="416">
        <f t="shared" si="32"/>
        <v>6250</v>
      </c>
      <c r="I183" s="416">
        <f t="shared" si="29"/>
        <v>3750</v>
      </c>
      <c r="J183" s="386"/>
      <c r="K183" s="417">
        <f t="shared" si="30"/>
        <v>6206.7224999999999</v>
      </c>
      <c r="L183" s="417">
        <f t="shared" si="31"/>
        <v>3724.0334999999995</v>
      </c>
      <c r="N183" s="452">
        <v>2482.6889999999999</v>
      </c>
      <c r="P183" s="382">
        <v>2158.86</v>
      </c>
      <c r="R183" s="363">
        <f t="shared" si="26"/>
        <v>1.1499999999999999</v>
      </c>
      <c r="T183" s="146">
        <f t="shared" si="28"/>
        <v>2482.6889999999999</v>
      </c>
    </row>
    <row r="184" spans="1:36" ht="21" customHeight="1" x14ac:dyDescent="0.3">
      <c r="D184" s="439" t="s">
        <v>138</v>
      </c>
      <c r="E184" s="437">
        <f t="shared" si="27"/>
        <v>9500</v>
      </c>
      <c r="F184" s="438">
        <f t="shared" si="27"/>
        <v>5700</v>
      </c>
      <c r="H184" s="416">
        <f t="shared" si="32"/>
        <v>9500</v>
      </c>
      <c r="I184" s="416">
        <f t="shared" si="29"/>
        <v>5700</v>
      </c>
      <c r="J184" s="386"/>
      <c r="K184" s="417">
        <f t="shared" si="30"/>
        <v>9482.4974999999995</v>
      </c>
      <c r="L184" s="417">
        <f t="shared" si="31"/>
        <v>5689.4984999999997</v>
      </c>
      <c r="N184" s="452">
        <v>3792.9989999999998</v>
      </c>
      <c r="P184" s="382">
        <v>3298.26</v>
      </c>
      <c r="R184" s="363">
        <f t="shared" si="26"/>
        <v>1.1499999999999999</v>
      </c>
      <c r="T184" s="146">
        <f t="shared" si="28"/>
        <v>3792.9989999999998</v>
      </c>
    </row>
    <row r="185" spans="1:36" ht="21" customHeight="1" x14ac:dyDescent="0.3">
      <c r="D185" s="439" t="s">
        <v>228</v>
      </c>
      <c r="E185" s="437">
        <f t="shared" si="27"/>
        <v>10000</v>
      </c>
      <c r="F185" s="438">
        <f t="shared" si="27"/>
        <v>6000</v>
      </c>
      <c r="H185" s="416">
        <f t="shared" si="32"/>
        <v>10000</v>
      </c>
      <c r="I185" s="416">
        <f t="shared" si="29"/>
        <v>6000</v>
      </c>
      <c r="J185" s="386"/>
      <c r="K185" s="417">
        <f t="shared" si="30"/>
        <v>9952.8474999999999</v>
      </c>
      <c r="L185" s="417">
        <f t="shared" si="31"/>
        <v>5971.7084999999997</v>
      </c>
      <c r="N185" s="452">
        <v>3981.1389999999997</v>
      </c>
      <c r="P185" s="382">
        <v>3461.86</v>
      </c>
      <c r="R185" s="363">
        <f t="shared" si="26"/>
        <v>1.1499999999999999</v>
      </c>
      <c r="T185" s="146">
        <f t="shared" si="28"/>
        <v>3981.1389999999997</v>
      </c>
    </row>
    <row r="186" spans="1:36" ht="21" customHeight="1" x14ac:dyDescent="0.3">
      <c r="D186" s="439" t="s">
        <v>321</v>
      </c>
      <c r="E186" s="437">
        <f t="shared" si="27"/>
        <v>12900</v>
      </c>
      <c r="F186" s="438">
        <f t="shared" si="27"/>
        <v>7750</v>
      </c>
      <c r="H186" s="416">
        <f t="shared" si="32"/>
        <v>12900</v>
      </c>
      <c r="I186" s="416">
        <f t="shared" si="29"/>
        <v>7750</v>
      </c>
      <c r="J186" s="386"/>
      <c r="K186" s="417">
        <f t="shared" si="30"/>
        <v>12852.169999999998</v>
      </c>
      <c r="L186" s="417">
        <f t="shared" si="31"/>
        <v>7711.3019999999997</v>
      </c>
      <c r="N186" s="452">
        <v>5140.8679999999995</v>
      </c>
      <c r="P186" s="382">
        <v>4470.32</v>
      </c>
      <c r="R186" s="363">
        <f t="shared" si="26"/>
        <v>1.1499999999999999</v>
      </c>
      <c r="T186" s="146">
        <f t="shared" si="28"/>
        <v>5140.8679999999995</v>
      </c>
    </row>
    <row r="187" spans="1:36" ht="21" customHeight="1" x14ac:dyDescent="0.3">
      <c r="D187" s="439" t="s">
        <v>396</v>
      </c>
      <c r="E187" s="437">
        <f t="shared" si="27"/>
        <v>7350</v>
      </c>
      <c r="F187" s="438">
        <f t="shared" si="27"/>
        <v>4400</v>
      </c>
      <c r="H187" s="416">
        <f t="shared" si="32"/>
        <v>7350</v>
      </c>
      <c r="I187" s="416">
        <f t="shared" si="29"/>
        <v>4400</v>
      </c>
      <c r="J187" s="386"/>
      <c r="K187" s="417">
        <f t="shared" si="30"/>
        <v>7324.3787499999999</v>
      </c>
      <c r="L187" s="417">
        <f t="shared" si="31"/>
        <v>4394.6272499999995</v>
      </c>
      <c r="N187" s="452">
        <v>2929.7514999999999</v>
      </c>
      <c r="P187" s="382">
        <v>2547.61</v>
      </c>
      <c r="R187" s="363">
        <f t="shared" si="26"/>
        <v>1.1499999999999999</v>
      </c>
      <c r="T187" s="146">
        <f t="shared" si="28"/>
        <v>2929.7514999999999</v>
      </c>
    </row>
    <row r="188" spans="1:36" ht="21" customHeight="1" x14ac:dyDescent="0.3">
      <c r="D188" s="439" t="s">
        <v>471</v>
      </c>
      <c r="E188" s="437">
        <f t="shared" si="27"/>
        <v>3850</v>
      </c>
      <c r="F188" s="438">
        <f t="shared" si="27"/>
        <v>2300</v>
      </c>
      <c r="H188" s="416">
        <f t="shared" si="32"/>
        <v>3850</v>
      </c>
      <c r="I188" s="416">
        <f t="shared" si="29"/>
        <v>2300</v>
      </c>
      <c r="J188" s="386"/>
      <c r="K188" s="417">
        <f t="shared" si="30"/>
        <v>3809.0012499999993</v>
      </c>
      <c r="L188" s="417">
        <f t="shared" si="31"/>
        <v>2285.4007499999998</v>
      </c>
      <c r="N188" s="452">
        <v>1523.6004999999998</v>
      </c>
      <c r="P188" s="382">
        <v>1324.87</v>
      </c>
      <c r="R188" s="363">
        <f t="shared" si="26"/>
        <v>1.1499999999999999</v>
      </c>
      <c r="T188" s="146">
        <f t="shared" si="28"/>
        <v>1523.6004999999998</v>
      </c>
    </row>
    <row r="189" spans="1:36" ht="9.9499999999999993" customHeight="1" thickBot="1" x14ac:dyDescent="0.35">
      <c r="H189" s="416">
        <f t="shared" si="32"/>
        <v>0</v>
      </c>
      <c r="I189" s="416">
        <f t="shared" si="29"/>
        <v>0</v>
      </c>
      <c r="J189" s="386"/>
      <c r="K189" s="417">
        <f t="shared" si="30"/>
        <v>0</v>
      </c>
      <c r="L189" s="417">
        <f t="shared" si="31"/>
        <v>0</v>
      </c>
      <c r="N189" s="452"/>
      <c r="R189" s="363" t="e">
        <f t="shared" si="26"/>
        <v>#DIV/0!</v>
      </c>
    </row>
    <row r="190" spans="1:36" ht="21" customHeight="1" thickBot="1" x14ac:dyDescent="0.35">
      <c r="D190" s="413" t="s">
        <v>530</v>
      </c>
      <c r="E190" s="414"/>
      <c r="F190" s="415"/>
      <c r="G190" s="386"/>
      <c r="H190" s="416"/>
      <c r="I190" s="416"/>
      <c r="J190" s="386"/>
      <c r="K190" s="417"/>
      <c r="L190" s="417"/>
      <c r="M190" s="389"/>
      <c r="N190" s="452"/>
      <c r="R190" s="363" t="e">
        <f t="shared" si="26"/>
        <v>#DIV/0!</v>
      </c>
      <c r="T190" s="367"/>
      <c r="U190" s="428"/>
      <c r="V190" s="364"/>
      <c r="X190" s="368"/>
      <c r="Z190" s="365"/>
      <c r="AB190" s="362"/>
      <c r="AD190" s="363"/>
      <c r="AF190" s="363"/>
      <c r="AH190" s="363"/>
      <c r="AJ190" s="366"/>
    </row>
    <row r="191" spans="1:36" ht="21" customHeight="1" x14ac:dyDescent="0.3">
      <c r="A191" s="371" t="s">
        <v>237</v>
      </c>
      <c r="B191" s="372">
        <v>45275</v>
      </c>
      <c r="C191" s="371">
        <v>2397</v>
      </c>
      <c r="D191" s="418" t="s">
        <v>207</v>
      </c>
      <c r="E191" s="419">
        <f>H191</f>
        <v>40300</v>
      </c>
      <c r="F191" s="420">
        <f>I191</f>
        <v>24200</v>
      </c>
      <c r="G191" s="386"/>
      <c r="H191" s="416">
        <f>MROUND(K191+24,50)</f>
        <v>40300</v>
      </c>
      <c r="I191" s="416">
        <f>MROUND(L191+24,50)</f>
        <v>24200</v>
      </c>
      <c r="J191" s="386"/>
      <c r="K191" s="417">
        <f>N191*$K$9</f>
        <v>40279.675000000003</v>
      </c>
      <c r="L191" s="417">
        <f>N191*$L$9</f>
        <v>24167.805</v>
      </c>
      <c r="M191" s="389"/>
      <c r="N191" s="452">
        <v>16111.87</v>
      </c>
      <c r="P191" s="382">
        <v>16111.87</v>
      </c>
      <c r="R191" s="363">
        <f t="shared" si="26"/>
        <v>1</v>
      </c>
      <c r="T191" s="364"/>
      <c r="V191" s="365"/>
      <c r="X191" s="365"/>
      <c r="Z191" s="365"/>
      <c r="AB191" s="363"/>
      <c r="AD191" s="363"/>
      <c r="AF191" s="363"/>
      <c r="AH191" s="363"/>
      <c r="AJ191" s="366"/>
    </row>
    <row r="192" spans="1:36" ht="21" customHeight="1" x14ac:dyDescent="0.3">
      <c r="A192" s="371" t="s">
        <v>237</v>
      </c>
      <c r="B192" s="372">
        <v>45275</v>
      </c>
      <c r="D192" s="421" t="s">
        <v>501</v>
      </c>
      <c r="E192" s="419">
        <f>H192</f>
        <v>13400</v>
      </c>
      <c r="F192" s="420">
        <f>I192</f>
        <v>8050</v>
      </c>
      <c r="G192" s="386"/>
      <c r="H192" s="416">
        <f>MROUND(K192+24,50)</f>
        <v>13400</v>
      </c>
      <c r="I192" s="416">
        <f>MROUND(L192+24,50)</f>
        <v>8050</v>
      </c>
      <c r="J192" s="386"/>
      <c r="K192" s="417">
        <f>N192*$K$9</f>
        <v>13400</v>
      </c>
      <c r="L192" s="417">
        <f>N192*$L$9</f>
        <v>8040</v>
      </c>
      <c r="M192" s="389"/>
      <c r="N192" s="452">
        <v>5360</v>
      </c>
      <c r="P192" s="382">
        <v>5360</v>
      </c>
      <c r="R192" s="363">
        <f t="shared" si="26"/>
        <v>1</v>
      </c>
      <c r="T192" s="364"/>
      <c r="V192" s="365"/>
      <c r="X192" s="365"/>
      <c r="Z192" s="365"/>
      <c r="AB192" s="363"/>
      <c r="AD192" s="363"/>
      <c r="AF192" s="363"/>
      <c r="AH192" s="363"/>
      <c r="AJ192" s="366"/>
    </row>
    <row r="193" spans="1:36" ht="9.9499999999999993" customHeight="1" thickBot="1" x14ac:dyDescent="0.35">
      <c r="D193" s="422"/>
      <c r="E193" s="414"/>
      <c r="F193" s="415"/>
      <c r="G193" s="386"/>
      <c r="H193" s="416"/>
      <c r="I193" s="416"/>
      <c r="J193" s="386"/>
      <c r="K193" s="417"/>
      <c r="L193" s="417"/>
      <c r="M193" s="389"/>
      <c r="N193" s="452"/>
      <c r="R193" s="363" t="e">
        <f t="shared" si="26"/>
        <v>#DIV/0!</v>
      </c>
      <c r="T193" s="364"/>
      <c r="V193" s="365"/>
      <c r="X193" s="365"/>
      <c r="Z193" s="365"/>
      <c r="AB193" s="363"/>
      <c r="AD193" s="363"/>
      <c r="AF193" s="363"/>
      <c r="AH193" s="363"/>
      <c r="AJ193" s="366"/>
    </row>
    <row r="194" spans="1:36" ht="21" customHeight="1" thickBot="1" x14ac:dyDescent="0.35">
      <c r="D194" s="413" t="s">
        <v>533</v>
      </c>
      <c r="E194" s="414"/>
      <c r="F194" s="415"/>
      <c r="G194" s="446"/>
      <c r="H194" s="416"/>
      <c r="I194" s="416"/>
      <c r="J194" s="386"/>
      <c r="K194" s="417"/>
      <c r="L194" s="417"/>
      <c r="M194" s="389"/>
      <c r="N194" s="452"/>
      <c r="R194" s="363" t="e">
        <f t="shared" si="26"/>
        <v>#DIV/0!</v>
      </c>
      <c r="T194" s="364"/>
      <c r="V194" s="365"/>
      <c r="X194" s="365"/>
      <c r="Z194" s="365"/>
      <c r="AB194" s="363"/>
      <c r="AD194" s="363"/>
      <c r="AF194" s="363"/>
      <c r="AH194" s="363"/>
      <c r="AJ194" s="366"/>
    </row>
    <row r="195" spans="1:36" ht="21" customHeight="1" x14ac:dyDescent="0.3">
      <c r="A195" s="371" t="s">
        <v>522</v>
      </c>
      <c r="D195" s="418" t="s">
        <v>346</v>
      </c>
      <c r="E195" s="419">
        <f t="shared" ref="E195:F197" si="33">H195</f>
        <v>3750</v>
      </c>
      <c r="F195" s="420">
        <f t="shared" si="33"/>
        <v>2250</v>
      </c>
      <c r="G195" s="386"/>
      <c r="H195" s="416">
        <f t="shared" ref="H195:I205" si="34">MROUND(K195+24,50)</f>
        <v>3750</v>
      </c>
      <c r="I195" s="416">
        <f t="shared" si="34"/>
        <v>2250</v>
      </c>
      <c r="J195" s="386"/>
      <c r="K195" s="417">
        <f>N195*$K$9</f>
        <v>3750</v>
      </c>
      <c r="L195" s="417">
        <f>N195*$L$9</f>
        <v>2250</v>
      </c>
      <c r="M195" s="389"/>
      <c r="N195" s="452">
        <v>1500</v>
      </c>
      <c r="P195" s="382">
        <v>1500</v>
      </c>
      <c r="R195" s="363">
        <f t="shared" si="26"/>
        <v>1</v>
      </c>
      <c r="T195" s="367"/>
      <c r="V195" s="363"/>
      <c r="X195" s="363"/>
      <c r="Z195" s="363"/>
      <c r="AB195" s="363"/>
      <c r="AD195" s="369"/>
      <c r="AF195" s="363"/>
      <c r="AH195" s="363"/>
      <c r="AJ195" s="367"/>
    </row>
    <row r="196" spans="1:36" ht="21" customHeight="1" x14ac:dyDescent="0.3">
      <c r="A196" s="371" t="s">
        <v>522</v>
      </c>
      <c r="D196" s="421" t="s">
        <v>347</v>
      </c>
      <c r="E196" s="419">
        <f t="shared" si="33"/>
        <v>3750</v>
      </c>
      <c r="F196" s="420">
        <f t="shared" si="33"/>
        <v>2250</v>
      </c>
      <c r="G196" s="386"/>
      <c r="H196" s="416">
        <f t="shared" si="34"/>
        <v>3750</v>
      </c>
      <c r="I196" s="416">
        <f t="shared" si="34"/>
        <v>2250</v>
      </c>
      <c r="J196" s="386"/>
      <c r="K196" s="417">
        <f>N196*$K$9</f>
        <v>3750</v>
      </c>
      <c r="L196" s="417">
        <f>N196*$L$9</f>
        <v>2250</v>
      </c>
      <c r="M196" s="389"/>
      <c r="N196" s="452">
        <v>1500</v>
      </c>
      <c r="P196" s="382">
        <v>1500</v>
      </c>
      <c r="R196" s="363">
        <f t="shared" si="26"/>
        <v>1</v>
      </c>
      <c r="T196" s="367"/>
      <c r="V196" s="363"/>
      <c r="X196" s="363"/>
      <c r="Z196" s="363"/>
      <c r="AB196" s="363"/>
      <c r="AD196" s="369"/>
      <c r="AF196" s="363"/>
      <c r="AH196" s="363"/>
      <c r="AJ196" s="367"/>
    </row>
    <row r="197" spans="1:36" ht="21" customHeight="1" x14ac:dyDescent="0.3">
      <c r="A197" s="371" t="s">
        <v>522</v>
      </c>
      <c r="D197" s="421" t="s">
        <v>348</v>
      </c>
      <c r="E197" s="419">
        <f t="shared" si="33"/>
        <v>3750</v>
      </c>
      <c r="F197" s="420">
        <f t="shared" si="33"/>
        <v>2250</v>
      </c>
      <c r="G197" s="386"/>
      <c r="H197" s="416">
        <f t="shared" si="34"/>
        <v>3750</v>
      </c>
      <c r="I197" s="416">
        <f t="shared" si="34"/>
        <v>2250</v>
      </c>
      <c r="J197" s="386"/>
      <c r="K197" s="417">
        <f>N197*$K$9</f>
        <v>3750</v>
      </c>
      <c r="L197" s="417">
        <f>N197*$L$9</f>
        <v>2250</v>
      </c>
      <c r="M197" s="389"/>
      <c r="N197" s="452">
        <v>1500</v>
      </c>
      <c r="P197" s="382">
        <v>1500</v>
      </c>
      <c r="R197" s="363">
        <f t="shared" si="26"/>
        <v>1</v>
      </c>
      <c r="T197" s="367"/>
      <c r="V197" s="363"/>
      <c r="X197" s="363"/>
      <c r="Z197" s="363"/>
      <c r="AB197" s="363"/>
      <c r="AD197" s="369"/>
      <c r="AF197" s="363"/>
      <c r="AH197" s="363"/>
      <c r="AJ197" s="367"/>
    </row>
    <row r="198" spans="1:36" ht="9.9499999999999993" customHeight="1" thickBot="1" x14ac:dyDescent="0.35">
      <c r="D198" s="422"/>
      <c r="E198" s="414"/>
      <c r="F198" s="415"/>
      <c r="G198" s="386"/>
      <c r="H198" s="416">
        <f t="shared" si="34"/>
        <v>0</v>
      </c>
      <c r="I198" s="416">
        <f t="shared" si="34"/>
        <v>0</v>
      </c>
      <c r="J198" s="386"/>
      <c r="K198" s="417">
        <f t="shared" ref="K198:K205" si="35">N198*$K$9</f>
        <v>0</v>
      </c>
      <c r="L198" s="417">
        <f t="shared" ref="L198:L205" si="36">N198*$L$9</f>
        <v>0</v>
      </c>
      <c r="M198" s="389"/>
      <c r="N198" s="452"/>
      <c r="R198" s="363" t="e">
        <f t="shared" si="26"/>
        <v>#DIV/0!</v>
      </c>
      <c r="T198" s="367"/>
      <c r="V198" s="363"/>
      <c r="X198" s="363"/>
      <c r="Z198" s="363"/>
      <c r="AB198" s="363"/>
      <c r="AD198" s="369"/>
      <c r="AF198" s="363"/>
      <c r="AH198" s="363"/>
      <c r="AJ198" s="367"/>
    </row>
    <row r="199" spans="1:36" ht="21" customHeight="1" thickBot="1" x14ac:dyDescent="0.35">
      <c r="D199" s="413" t="s">
        <v>9</v>
      </c>
      <c r="H199" s="416">
        <f t="shared" si="34"/>
        <v>0</v>
      </c>
      <c r="I199" s="416">
        <f t="shared" si="34"/>
        <v>0</v>
      </c>
      <c r="J199" s="386"/>
      <c r="K199" s="417">
        <f t="shared" si="35"/>
        <v>0</v>
      </c>
      <c r="L199" s="417">
        <f t="shared" si="36"/>
        <v>0</v>
      </c>
      <c r="N199" s="452"/>
      <c r="R199" s="363" t="e">
        <f t="shared" si="26"/>
        <v>#DIV/0!</v>
      </c>
    </row>
    <row r="200" spans="1:36" ht="21" customHeight="1" x14ac:dyDescent="0.3">
      <c r="D200" s="436" t="s">
        <v>311</v>
      </c>
      <c r="E200" s="437">
        <f>H200</f>
        <v>8750</v>
      </c>
      <c r="F200" s="438">
        <f>I200</f>
        <v>5250</v>
      </c>
      <c r="H200" s="416">
        <f t="shared" si="34"/>
        <v>8750</v>
      </c>
      <c r="I200" s="416">
        <f t="shared" si="34"/>
        <v>5250</v>
      </c>
      <c r="J200" s="386"/>
      <c r="K200" s="417">
        <f t="shared" si="35"/>
        <v>8750</v>
      </c>
      <c r="L200" s="417">
        <f t="shared" si="36"/>
        <v>5250</v>
      </c>
      <c r="N200" s="452">
        <v>3500</v>
      </c>
      <c r="P200" s="382">
        <v>3500</v>
      </c>
      <c r="R200" s="363">
        <f t="shared" si="26"/>
        <v>1</v>
      </c>
    </row>
    <row r="201" spans="1:36" ht="21" customHeight="1" x14ac:dyDescent="0.3">
      <c r="D201" s="439" t="s">
        <v>310</v>
      </c>
      <c r="E201" s="437">
        <f t="shared" ref="E201:F205" si="37">H201</f>
        <v>4500</v>
      </c>
      <c r="F201" s="438">
        <f t="shared" si="37"/>
        <v>2700</v>
      </c>
      <c r="H201" s="416">
        <f t="shared" si="34"/>
        <v>4500</v>
      </c>
      <c r="I201" s="416">
        <f t="shared" si="34"/>
        <v>2700</v>
      </c>
      <c r="J201" s="386"/>
      <c r="K201" s="417">
        <f t="shared" si="35"/>
        <v>4500</v>
      </c>
      <c r="L201" s="417">
        <f t="shared" si="36"/>
        <v>2700</v>
      </c>
      <c r="N201" s="452">
        <v>1800</v>
      </c>
      <c r="P201" s="382">
        <v>1800</v>
      </c>
      <c r="R201" s="363">
        <f t="shared" si="26"/>
        <v>1</v>
      </c>
    </row>
    <row r="202" spans="1:36" ht="21" customHeight="1" x14ac:dyDescent="0.3">
      <c r="D202" s="439" t="s">
        <v>312</v>
      </c>
      <c r="E202" s="437">
        <f t="shared" si="37"/>
        <v>6500</v>
      </c>
      <c r="F202" s="438">
        <f t="shared" si="37"/>
        <v>3900</v>
      </c>
      <c r="H202" s="416">
        <f t="shared" si="34"/>
        <v>6500</v>
      </c>
      <c r="I202" s="416">
        <f t="shared" si="34"/>
        <v>3900</v>
      </c>
      <c r="J202" s="386"/>
      <c r="K202" s="417">
        <f t="shared" si="35"/>
        <v>6500</v>
      </c>
      <c r="L202" s="417">
        <f t="shared" si="36"/>
        <v>3900</v>
      </c>
      <c r="N202" s="452">
        <v>2600</v>
      </c>
      <c r="P202" s="382">
        <v>2600</v>
      </c>
      <c r="R202" s="363">
        <f t="shared" si="26"/>
        <v>1</v>
      </c>
    </row>
    <row r="203" spans="1:36" ht="21" customHeight="1" x14ac:dyDescent="0.3">
      <c r="D203" s="439" t="s">
        <v>515</v>
      </c>
      <c r="E203" s="437">
        <f t="shared" si="37"/>
        <v>22250</v>
      </c>
      <c r="F203" s="438">
        <f t="shared" si="37"/>
        <v>13350</v>
      </c>
      <c r="H203" s="416">
        <f t="shared" si="34"/>
        <v>22250</v>
      </c>
      <c r="I203" s="416">
        <f t="shared" si="34"/>
        <v>13350</v>
      </c>
      <c r="J203" s="386"/>
      <c r="K203" s="417">
        <f t="shared" si="35"/>
        <v>22250</v>
      </c>
      <c r="L203" s="417">
        <f t="shared" si="36"/>
        <v>13350</v>
      </c>
      <c r="N203" s="452">
        <v>8900</v>
      </c>
      <c r="P203" s="382">
        <v>8900</v>
      </c>
      <c r="R203" s="363">
        <f t="shared" si="26"/>
        <v>1</v>
      </c>
    </row>
    <row r="204" spans="1:36" ht="21" customHeight="1" x14ac:dyDescent="0.3">
      <c r="D204" s="439" t="s">
        <v>15</v>
      </c>
      <c r="E204" s="437">
        <f t="shared" si="37"/>
        <v>9750</v>
      </c>
      <c r="F204" s="438">
        <f t="shared" si="37"/>
        <v>5850</v>
      </c>
      <c r="H204" s="416">
        <f t="shared" si="34"/>
        <v>9750</v>
      </c>
      <c r="I204" s="416">
        <f t="shared" si="34"/>
        <v>5850</v>
      </c>
      <c r="J204" s="386"/>
      <c r="K204" s="417">
        <f t="shared" si="35"/>
        <v>9750</v>
      </c>
      <c r="L204" s="417">
        <f t="shared" si="36"/>
        <v>5850</v>
      </c>
      <c r="N204" s="452">
        <v>3900</v>
      </c>
      <c r="P204" s="382">
        <v>3900</v>
      </c>
      <c r="R204" s="363">
        <f t="shared" si="26"/>
        <v>1</v>
      </c>
    </row>
    <row r="205" spans="1:36" ht="21" customHeight="1" x14ac:dyDescent="0.3">
      <c r="D205" s="439" t="s">
        <v>313</v>
      </c>
      <c r="E205" s="437">
        <f t="shared" si="37"/>
        <v>9000</v>
      </c>
      <c r="F205" s="438">
        <f t="shared" si="37"/>
        <v>5400</v>
      </c>
      <c r="H205" s="416">
        <f t="shared" si="34"/>
        <v>9000</v>
      </c>
      <c r="I205" s="416">
        <f t="shared" si="34"/>
        <v>5400</v>
      </c>
      <c r="J205" s="386"/>
      <c r="K205" s="417">
        <f t="shared" si="35"/>
        <v>9000</v>
      </c>
      <c r="L205" s="417">
        <f t="shared" si="36"/>
        <v>5400</v>
      </c>
      <c r="N205" s="452">
        <v>3600</v>
      </c>
      <c r="P205" s="382">
        <v>3600</v>
      </c>
      <c r="R205" s="363">
        <f t="shared" si="26"/>
        <v>1</v>
      </c>
    </row>
    <row r="206" spans="1:36" ht="21" customHeight="1" thickBot="1" x14ac:dyDescent="0.35">
      <c r="D206" s="422"/>
      <c r="E206" s="414"/>
      <c r="F206" s="415"/>
      <c r="G206" s="386"/>
      <c r="H206" s="416"/>
      <c r="I206" s="416"/>
      <c r="J206" s="386"/>
      <c r="K206" s="417"/>
      <c r="L206" s="417"/>
      <c r="M206" s="389"/>
      <c r="N206" s="452"/>
      <c r="R206" s="363" t="e">
        <f t="shared" ref="R206:R220" si="38">N206/P206</f>
        <v>#DIV/0!</v>
      </c>
      <c r="T206" s="367"/>
      <c r="V206" s="363"/>
      <c r="X206" s="363"/>
      <c r="Z206" s="363"/>
      <c r="AB206" s="363"/>
      <c r="AD206" s="369"/>
      <c r="AF206" s="363"/>
      <c r="AH206" s="363"/>
      <c r="AJ206" s="367"/>
    </row>
    <row r="207" spans="1:36" ht="21" customHeight="1" thickBot="1" x14ac:dyDescent="0.35">
      <c r="D207" s="413" t="s">
        <v>532</v>
      </c>
      <c r="E207" s="414"/>
      <c r="F207" s="415"/>
      <c r="G207" s="386"/>
      <c r="H207" s="416"/>
      <c r="I207" s="416"/>
      <c r="J207" s="386"/>
      <c r="K207" s="417"/>
      <c r="L207" s="417"/>
      <c r="M207" s="389"/>
      <c r="N207" s="452"/>
      <c r="R207" s="363" t="e">
        <f t="shared" si="38"/>
        <v>#DIV/0!</v>
      </c>
      <c r="T207" s="364"/>
      <c r="V207" s="365"/>
      <c r="X207" s="365"/>
      <c r="Z207" s="365"/>
      <c r="AB207" s="363"/>
      <c r="AD207" s="363"/>
      <c r="AF207" s="363"/>
      <c r="AH207" s="363"/>
      <c r="AJ207" s="366"/>
    </row>
    <row r="208" spans="1:36" ht="21" customHeight="1" x14ac:dyDescent="0.3">
      <c r="A208" s="371" t="s">
        <v>242</v>
      </c>
      <c r="B208" s="372">
        <v>45306</v>
      </c>
      <c r="C208" s="371">
        <v>3265</v>
      </c>
      <c r="D208" s="418" t="s">
        <v>205</v>
      </c>
      <c r="E208" s="419">
        <f t="shared" ref="E208:F210" si="39">H208</f>
        <v>3850</v>
      </c>
      <c r="F208" s="420">
        <f t="shared" si="39"/>
        <v>2300</v>
      </c>
      <c r="G208" s="386"/>
      <c r="H208" s="416">
        <f t="shared" ref="H208:I210" si="40">MROUND(K208+24,50)</f>
        <v>3850</v>
      </c>
      <c r="I208" s="416">
        <f t="shared" si="40"/>
        <v>2300</v>
      </c>
      <c r="J208" s="386"/>
      <c r="K208" s="417">
        <f>N208*$K$9</f>
        <v>3825</v>
      </c>
      <c r="L208" s="417">
        <f>N208*$L$9</f>
        <v>2295</v>
      </c>
      <c r="M208" s="389"/>
      <c r="N208" s="452">
        <v>1530</v>
      </c>
      <c r="P208" s="382">
        <v>1530</v>
      </c>
      <c r="R208" s="363">
        <f t="shared" si="38"/>
        <v>1</v>
      </c>
      <c r="T208" s="364"/>
      <c r="V208" s="365"/>
      <c r="X208" s="365"/>
      <c r="Z208" s="365"/>
      <c r="AB208" s="363"/>
      <c r="AD208" s="363"/>
      <c r="AF208" s="363"/>
      <c r="AH208" s="363"/>
      <c r="AJ208" s="366"/>
    </row>
    <row r="209" spans="1:49" ht="21" customHeight="1" x14ac:dyDescent="0.3">
      <c r="A209" s="371" t="s">
        <v>242</v>
      </c>
      <c r="B209" s="372">
        <v>45306</v>
      </c>
      <c r="C209" s="371">
        <v>3266</v>
      </c>
      <c r="D209" s="421" t="s">
        <v>560</v>
      </c>
      <c r="E209" s="419">
        <f t="shared" si="39"/>
        <v>5500</v>
      </c>
      <c r="F209" s="420">
        <f t="shared" si="39"/>
        <v>3300</v>
      </c>
      <c r="G209" s="386"/>
      <c r="H209" s="416">
        <f t="shared" si="40"/>
        <v>5500</v>
      </c>
      <c r="I209" s="416">
        <f t="shared" si="40"/>
        <v>3300</v>
      </c>
      <c r="J209" s="386"/>
      <c r="K209" s="417">
        <f>N209*$K$9</f>
        <v>5475</v>
      </c>
      <c r="L209" s="417">
        <f>N209*$L$9</f>
        <v>3285</v>
      </c>
      <c r="M209" s="389"/>
      <c r="N209" s="452">
        <v>2190</v>
      </c>
      <c r="P209" s="382">
        <v>2190</v>
      </c>
      <c r="R209" s="363">
        <f t="shared" si="38"/>
        <v>1</v>
      </c>
      <c r="T209" s="364"/>
      <c r="V209" s="365"/>
      <c r="X209" s="365"/>
      <c r="Z209" s="365"/>
      <c r="AB209" s="363"/>
      <c r="AD209" s="363"/>
      <c r="AF209" s="363"/>
      <c r="AH209" s="363"/>
      <c r="AJ209" s="366"/>
    </row>
    <row r="210" spans="1:49" ht="21" customHeight="1" x14ac:dyDescent="0.3">
      <c r="A210" s="371" t="s">
        <v>474</v>
      </c>
      <c r="B210" s="372">
        <v>45306</v>
      </c>
      <c r="D210" s="421" t="s">
        <v>559</v>
      </c>
      <c r="E210" s="419">
        <f t="shared" si="39"/>
        <v>15550</v>
      </c>
      <c r="F210" s="420">
        <f t="shared" si="39"/>
        <v>9350</v>
      </c>
      <c r="G210" s="446"/>
      <c r="H210" s="416">
        <f t="shared" si="40"/>
        <v>15550</v>
      </c>
      <c r="I210" s="416">
        <f t="shared" si="40"/>
        <v>9350</v>
      </c>
      <c r="J210" s="386"/>
      <c r="K210" s="417">
        <f>N210*$K$9</f>
        <v>15525</v>
      </c>
      <c r="L210" s="417">
        <f>N210*$L$9</f>
        <v>9315</v>
      </c>
      <c r="M210" s="389"/>
      <c r="N210" s="452">
        <v>6210</v>
      </c>
      <c r="P210" s="382">
        <v>6210</v>
      </c>
      <c r="R210" s="363">
        <f t="shared" si="38"/>
        <v>1</v>
      </c>
      <c r="T210" s="364"/>
      <c r="V210" s="365"/>
      <c r="X210" s="365"/>
      <c r="Z210" s="365"/>
      <c r="AB210" s="363"/>
      <c r="AD210" s="363"/>
      <c r="AF210" s="363"/>
      <c r="AH210" s="363"/>
      <c r="AJ210" s="366"/>
    </row>
    <row r="211" spans="1:49" ht="21" customHeight="1" thickBot="1" x14ac:dyDescent="0.35">
      <c r="D211" s="422"/>
      <c r="E211" s="414"/>
      <c r="F211" s="415"/>
      <c r="G211" s="446"/>
      <c r="H211" s="416"/>
      <c r="I211" s="416"/>
      <c r="J211" s="386"/>
      <c r="K211" s="417"/>
      <c r="L211" s="417"/>
      <c r="M211" s="389"/>
      <c r="N211" s="452"/>
      <c r="R211" s="363" t="e">
        <f t="shared" si="38"/>
        <v>#DIV/0!</v>
      </c>
      <c r="T211" s="364"/>
      <c r="V211" s="365"/>
      <c r="X211" s="365"/>
      <c r="Z211" s="365"/>
      <c r="AB211" s="363"/>
      <c r="AD211" s="363"/>
      <c r="AF211" s="363"/>
      <c r="AH211" s="363"/>
      <c r="AJ211" s="366"/>
    </row>
    <row r="212" spans="1:49" ht="21" customHeight="1" thickBot="1" x14ac:dyDescent="0.35">
      <c r="D212" s="413" t="s">
        <v>534</v>
      </c>
      <c r="G212" s="386"/>
      <c r="H212" s="447"/>
      <c r="I212" s="447"/>
      <c r="J212" s="386"/>
      <c r="K212" s="448"/>
      <c r="L212" s="448"/>
      <c r="M212" s="389"/>
      <c r="N212" s="452"/>
      <c r="R212" s="363" t="e">
        <f t="shared" si="38"/>
        <v>#DIV/0!</v>
      </c>
    </row>
    <row r="213" spans="1:49" ht="21" customHeight="1" x14ac:dyDescent="0.3">
      <c r="A213" s="371" t="s">
        <v>239</v>
      </c>
      <c r="B213" s="372">
        <v>45279</v>
      </c>
      <c r="C213" s="371">
        <v>812</v>
      </c>
      <c r="D213" s="418" t="s">
        <v>145</v>
      </c>
      <c r="E213" s="419">
        <f t="shared" ref="E213:F220" si="41">H213</f>
        <v>8900</v>
      </c>
      <c r="F213" s="420">
        <f t="shared" si="41"/>
        <v>5350</v>
      </c>
      <c r="G213" s="386"/>
      <c r="H213" s="416">
        <f t="shared" ref="H213:I220" si="42">MROUND(K213+24,50)</f>
        <v>8900</v>
      </c>
      <c r="I213" s="416">
        <f t="shared" si="42"/>
        <v>5350</v>
      </c>
      <c r="J213" s="386"/>
      <c r="K213" s="417">
        <f t="shared" ref="K213:K220" si="43">N213*$K$9</f>
        <v>8878.65</v>
      </c>
      <c r="L213" s="417">
        <f t="shared" ref="L213:L220" si="44">N213*$L$9</f>
        <v>5327.1900000000005</v>
      </c>
      <c r="M213" s="389"/>
      <c r="N213" s="452">
        <v>3551.46</v>
      </c>
      <c r="P213" s="382">
        <v>3551.46</v>
      </c>
      <c r="R213" s="363">
        <f t="shared" si="38"/>
        <v>1</v>
      </c>
      <c r="T213" s="364"/>
      <c r="V213" s="365"/>
      <c r="X213" s="365"/>
      <c r="Z213" s="365"/>
      <c r="AB213" s="363"/>
      <c r="AD213" s="363"/>
      <c r="AF213" s="363"/>
      <c r="AH213" s="363"/>
      <c r="AJ213" s="366"/>
    </row>
    <row r="214" spans="1:49" ht="21" customHeight="1" x14ac:dyDescent="0.3">
      <c r="A214" s="371" t="s">
        <v>240</v>
      </c>
      <c r="B214" s="372">
        <v>45278</v>
      </c>
      <c r="C214" s="371">
        <v>777</v>
      </c>
      <c r="D214" s="421" t="s">
        <v>148</v>
      </c>
      <c r="E214" s="419">
        <f t="shared" si="41"/>
        <v>3150</v>
      </c>
      <c r="F214" s="420">
        <f t="shared" si="41"/>
        <v>1900</v>
      </c>
      <c r="G214" s="386"/>
      <c r="H214" s="416">
        <f t="shared" si="42"/>
        <v>3150</v>
      </c>
      <c r="I214" s="416">
        <f t="shared" si="42"/>
        <v>1900</v>
      </c>
      <c r="J214" s="386"/>
      <c r="K214" s="417">
        <f t="shared" si="43"/>
        <v>3120</v>
      </c>
      <c r="L214" s="417">
        <f t="shared" si="44"/>
        <v>1872</v>
      </c>
      <c r="M214" s="389"/>
      <c r="N214" s="452">
        <v>1248</v>
      </c>
      <c r="P214" s="382">
        <v>1248</v>
      </c>
      <c r="R214" s="363">
        <f t="shared" si="38"/>
        <v>1</v>
      </c>
      <c r="T214" s="364"/>
      <c r="V214" s="365"/>
      <c r="X214" s="365"/>
      <c r="Z214" s="365"/>
      <c r="AB214" s="363"/>
      <c r="AD214" s="363"/>
      <c r="AF214" s="363"/>
      <c r="AH214" s="363"/>
      <c r="AJ214" s="366"/>
      <c r="AN214" s="371">
        <f>T214*1.3</f>
        <v>0</v>
      </c>
    </row>
    <row r="215" spans="1:49" ht="21" customHeight="1" x14ac:dyDescent="0.3">
      <c r="A215" s="371" t="s">
        <v>339</v>
      </c>
      <c r="B215" s="372">
        <v>45209</v>
      </c>
      <c r="C215" s="371">
        <v>4740</v>
      </c>
      <c r="D215" s="421" t="s">
        <v>203</v>
      </c>
      <c r="E215" s="419">
        <f t="shared" si="41"/>
        <v>3850</v>
      </c>
      <c r="F215" s="420">
        <f t="shared" si="41"/>
        <v>2300</v>
      </c>
      <c r="G215" s="386"/>
      <c r="H215" s="416">
        <f t="shared" si="42"/>
        <v>3850</v>
      </c>
      <c r="I215" s="416">
        <f t="shared" si="42"/>
        <v>2300</v>
      </c>
      <c r="J215" s="386"/>
      <c r="K215" s="417">
        <f t="shared" si="43"/>
        <v>3825.2249999999999</v>
      </c>
      <c r="L215" s="417">
        <f t="shared" si="44"/>
        <v>2295.1349999999998</v>
      </c>
      <c r="M215" s="389"/>
      <c r="N215" s="452">
        <v>1530.09</v>
      </c>
      <c r="P215" s="382">
        <v>1530.09</v>
      </c>
      <c r="R215" s="363">
        <f t="shared" si="38"/>
        <v>1</v>
      </c>
      <c r="T215" s="364"/>
      <c r="V215" s="365"/>
      <c r="X215" s="365"/>
      <c r="Z215" s="365"/>
      <c r="AB215" s="363"/>
      <c r="AD215" s="363"/>
      <c r="AF215" s="363"/>
      <c r="AH215" s="363"/>
      <c r="AJ215" s="366"/>
    </row>
    <row r="216" spans="1:49" ht="21" customHeight="1" x14ac:dyDescent="0.3">
      <c r="A216" s="371" t="s">
        <v>404</v>
      </c>
      <c r="B216" s="372">
        <v>45278</v>
      </c>
      <c r="C216" s="371">
        <v>1357</v>
      </c>
      <c r="D216" s="421" t="s">
        <v>483</v>
      </c>
      <c r="E216" s="419">
        <f t="shared" si="41"/>
        <v>3000</v>
      </c>
      <c r="F216" s="420">
        <f t="shared" si="41"/>
        <v>1800</v>
      </c>
      <c r="G216" s="386"/>
      <c r="H216" s="416">
        <f t="shared" si="42"/>
        <v>3000</v>
      </c>
      <c r="I216" s="416">
        <f t="shared" si="42"/>
        <v>1800</v>
      </c>
      <c r="J216" s="386"/>
      <c r="K216" s="417">
        <f t="shared" si="43"/>
        <v>2956.0199999999995</v>
      </c>
      <c r="L216" s="417">
        <f t="shared" si="44"/>
        <v>1773.6119999999999</v>
      </c>
      <c r="M216" s="389"/>
      <c r="N216" s="452">
        <v>1182.4079999999999</v>
      </c>
      <c r="P216" s="382">
        <v>985.34</v>
      </c>
      <c r="R216" s="363">
        <f t="shared" si="38"/>
        <v>1.2</v>
      </c>
      <c r="T216" s="364"/>
      <c r="V216" s="365"/>
      <c r="X216" s="365"/>
      <c r="Z216" s="365"/>
      <c r="AB216" s="363"/>
      <c r="AD216" s="363"/>
      <c r="AF216" s="363"/>
      <c r="AH216" s="363"/>
      <c r="AJ216" s="366"/>
    </row>
    <row r="217" spans="1:49" ht="21" customHeight="1" x14ac:dyDescent="0.3">
      <c r="A217" s="371" t="s">
        <v>404</v>
      </c>
      <c r="B217" s="372">
        <v>45278</v>
      </c>
      <c r="C217" s="371">
        <v>1357</v>
      </c>
      <c r="D217" s="421" t="s">
        <v>484</v>
      </c>
      <c r="E217" s="419">
        <f t="shared" si="41"/>
        <v>4050</v>
      </c>
      <c r="F217" s="420">
        <f t="shared" si="41"/>
        <v>2450</v>
      </c>
      <c r="G217" s="386"/>
      <c r="H217" s="416">
        <f t="shared" si="42"/>
        <v>4050</v>
      </c>
      <c r="I217" s="416">
        <f t="shared" si="42"/>
        <v>2450</v>
      </c>
      <c r="J217" s="386"/>
      <c r="K217" s="417">
        <f t="shared" si="43"/>
        <v>4021.4100000000003</v>
      </c>
      <c r="L217" s="417">
        <f t="shared" si="44"/>
        <v>2412.846</v>
      </c>
      <c r="M217" s="389"/>
      <c r="N217" s="452">
        <v>1608.5640000000001</v>
      </c>
      <c r="P217" s="382">
        <v>1340.47</v>
      </c>
      <c r="R217" s="363">
        <f t="shared" si="38"/>
        <v>1.2</v>
      </c>
      <c r="T217" s="364"/>
      <c r="V217" s="365"/>
      <c r="X217" s="365"/>
      <c r="Z217" s="365"/>
      <c r="AB217" s="363"/>
      <c r="AD217" s="363"/>
      <c r="AF217" s="363"/>
      <c r="AH217" s="363"/>
      <c r="AJ217" s="366"/>
    </row>
    <row r="218" spans="1:49" ht="21" customHeight="1" x14ac:dyDescent="0.3">
      <c r="A218" s="371" t="s">
        <v>505</v>
      </c>
      <c r="B218" s="372">
        <v>45275</v>
      </c>
      <c r="C218" s="371">
        <v>531</v>
      </c>
      <c r="D218" s="421" t="s">
        <v>156</v>
      </c>
      <c r="E218" s="419">
        <f t="shared" si="41"/>
        <v>6600</v>
      </c>
      <c r="F218" s="420">
        <f t="shared" si="41"/>
        <v>3950</v>
      </c>
      <c r="G218" s="386"/>
      <c r="H218" s="416">
        <f t="shared" si="42"/>
        <v>6600</v>
      </c>
      <c r="I218" s="416">
        <f t="shared" si="42"/>
        <v>3950</v>
      </c>
      <c r="J218" s="386"/>
      <c r="K218" s="417">
        <f t="shared" si="43"/>
        <v>6552.5</v>
      </c>
      <c r="L218" s="417">
        <f t="shared" si="44"/>
        <v>3931.5</v>
      </c>
      <c r="M218" s="389"/>
      <c r="N218" s="455">
        <v>2621</v>
      </c>
      <c r="P218" s="382">
        <v>2339.0100000000002</v>
      </c>
      <c r="R218" s="363">
        <f t="shared" si="38"/>
        <v>1.1205595529732664</v>
      </c>
      <c r="T218" s="364"/>
      <c r="V218" s="365"/>
      <c r="X218" s="365"/>
      <c r="Z218" s="365"/>
      <c r="AB218" s="363"/>
      <c r="AD218" s="363"/>
      <c r="AF218" s="363"/>
      <c r="AH218" s="363"/>
      <c r="AJ218" s="366"/>
    </row>
    <row r="219" spans="1:49" ht="21" customHeight="1" x14ac:dyDescent="0.3">
      <c r="A219" s="371" t="s">
        <v>340</v>
      </c>
      <c r="B219" s="372">
        <v>45280</v>
      </c>
      <c r="C219" s="371" t="s">
        <v>208</v>
      </c>
      <c r="D219" s="421" t="s">
        <v>331</v>
      </c>
      <c r="E219" s="419">
        <f t="shared" si="41"/>
        <v>7250</v>
      </c>
      <c r="F219" s="420">
        <f t="shared" si="41"/>
        <v>4350</v>
      </c>
      <c r="G219" s="386"/>
      <c r="H219" s="416">
        <f t="shared" si="42"/>
        <v>7250</v>
      </c>
      <c r="I219" s="416">
        <f t="shared" si="42"/>
        <v>4350</v>
      </c>
      <c r="J219" s="386"/>
      <c r="K219" s="417">
        <f t="shared" si="43"/>
        <v>7202.5250000000005</v>
      </c>
      <c r="L219" s="417">
        <f t="shared" si="44"/>
        <v>4321.5150000000003</v>
      </c>
      <c r="M219" s="389"/>
      <c r="N219" s="452">
        <v>2881.01</v>
      </c>
      <c r="P219" s="382">
        <v>2881.01</v>
      </c>
      <c r="R219" s="363">
        <f t="shared" si="38"/>
        <v>1</v>
      </c>
      <c r="T219" s="364"/>
      <c r="V219" s="365"/>
      <c r="X219" s="365"/>
      <c r="Z219" s="365"/>
      <c r="AB219" s="363"/>
      <c r="AD219" s="363"/>
      <c r="AF219" s="363"/>
      <c r="AH219" s="363"/>
      <c r="AJ219" s="367"/>
    </row>
    <row r="220" spans="1:49" ht="21" customHeight="1" x14ac:dyDescent="0.3">
      <c r="A220" s="371" t="s">
        <v>202</v>
      </c>
      <c r="C220" s="371" t="s">
        <v>202</v>
      </c>
      <c r="D220" s="421" t="s">
        <v>155</v>
      </c>
      <c r="E220" s="419">
        <f t="shared" si="41"/>
        <v>4550</v>
      </c>
      <c r="F220" s="420">
        <f t="shared" si="41"/>
        <v>2750</v>
      </c>
      <c r="G220" s="386"/>
      <c r="H220" s="416">
        <f t="shared" si="42"/>
        <v>4550</v>
      </c>
      <c r="I220" s="416">
        <f t="shared" si="42"/>
        <v>2750</v>
      </c>
      <c r="J220" s="386"/>
      <c r="K220" s="417">
        <f t="shared" si="43"/>
        <v>4537.5</v>
      </c>
      <c r="L220" s="417">
        <f t="shared" si="44"/>
        <v>2722.5</v>
      </c>
      <c r="M220" s="389"/>
      <c r="N220" s="452">
        <v>1815</v>
      </c>
      <c r="P220" s="382">
        <v>1815</v>
      </c>
      <c r="R220" s="363">
        <f t="shared" si="38"/>
        <v>1</v>
      </c>
      <c r="T220" s="365"/>
      <c r="V220" s="365"/>
      <c r="X220" s="365"/>
      <c r="Z220" s="365"/>
      <c r="AB220" s="363"/>
      <c r="AD220" s="363"/>
      <c r="AF220" s="363"/>
      <c r="AH220" s="363"/>
      <c r="AJ220" s="367"/>
    </row>
    <row r="221" spans="1:49" s="376" customFormat="1" ht="21" customHeight="1" x14ac:dyDescent="0.3">
      <c r="A221" s="371"/>
      <c r="B221" s="372"/>
      <c r="C221" s="371"/>
      <c r="D221" s="371"/>
      <c r="E221" s="373"/>
      <c r="F221" s="374"/>
      <c r="G221" s="371"/>
      <c r="H221" s="447"/>
      <c r="I221" s="447"/>
      <c r="J221" s="371"/>
      <c r="K221" s="448"/>
      <c r="L221" s="448"/>
      <c r="N221" s="378"/>
      <c r="P221" s="378"/>
      <c r="R221" s="146"/>
      <c r="T221" s="146"/>
      <c r="V221" s="146"/>
      <c r="X221" s="146"/>
      <c r="Z221" s="146"/>
      <c r="AB221" s="146"/>
      <c r="AD221" s="146"/>
      <c r="AF221" s="146"/>
      <c r="AH221" s="146"/>
      <c r="AJ221" s="63"/>
      <c r="AL221" s="371"/>
      <c r="AM221" s="371"/>
      <c r="AN221" s="371"/>
      <c r="AO221" s="371"/>
      <c r="AP221" s="371"/>
      <c r="AQ221" s="371"/>
      <c r="AR221" s="371"/>
      <c r="AS221" s="371"/>
      <c r="AT221" s="371"/>
      <c r="AU221" s="371"/>
      <c r="AV221" s="371"/>
      <c r="AW221" s="371"/>
    </row>
    <row r="222" spans="1:49" s="376" customFormat="1" ht="21" customHeight="1" x14ac:dyDescent="0.3">
      <c r="A222" s="371"/>
      <c r="B222" s="372"/>
      <c r="C222" s="371"/>
      <c r="D222" s="371"/>
      <c r="E222" s="373"/>
      <c r="F222" s="374"/>
      <c r="G222" s="371"/>
      <c r="H222" s="447"/>
      <c r="I222" s="447"/>
      <c r="J222" s="371"/>
      <c r="K222" s="448"/>
      <c r="L222" s="448"/>
      <c r="N222" s="378"/>
      <c r="P222" s="378"/>
      <c r="R222" s="146"/>
      <c r="T222" s="146"/>
      <c r="V222" s="146"/>
      <c r="X222" s="146"/>
      <c r="Z222" s="146"/>
      <c r="AB222" s="146"/>
      <c r="AD222" s="146"/>
      <c r="AF222" s="146"/>
      <c r="AH222" s="146"/>
      <c r="AJ222" s="63"/>
      <c r="AL222" s="371"/>
      <c r="AM222" s="371"/>
      <c r="AN222" s="371"/>
      <c r="AO222" s="371"/>
      <c r="AP222" s="371"/>
      <c r="AQ222" s="371"/>
      <c r="AR222" s="371"/>
      <c r="AS222" s="371"/>
      <c r="AT222" s="371"/>
      <c r="AU222" s="371"/>
      <c r="AV222" s="371"/>
      <c r="AW222" s="371"/>
    </row>
    <row r="223" spans="1:49" s="376" customFormat="1" ht="21" customHeight="1" x14ac:dyDescent="0.3">
      <c r="A223" s="371"/>
      <c r="B223" s="372"/>
      <c r="C223" s="371"/>
      <c r="D223" s="371"/>
      <c r="E223" s="373"/>
      <c r="F223" s="374"/>
      <c r="G223" s="371"/>
      <c r="H223" s="447"/>
      <c r="I223" s="447"/>
      <c r="J223" s="371"/>
      <c r="K223" s="448"/>
      <c r="L223" s="448"/>
      <c r="N223" s="378"/>
      <c r="P223" s="378"/>
      <c r="R223" s="146"/>
      <c r="T223" s="146"/>
      <c r="V223" s="146"/>
      <c r="X223" s="146"/>
      <c r="Z223" s="146"/>
      <c r="AB223" s="146"/>
      <c r="AD223" s="146"/>
      <c r="AF223" s="146"/>
      <c r="AH223" s="146"/>
      <c r="AJ223" s="63"/>
      <c r="AL223" s="371"/>
      <c r="AM223" s="371"/>
      <c r="AN223" s="371"/>
      <c r="AO223" s="371"/>
      <c r="AP223" s="371"/>
      <c r="AQ223" s="371"/>
      <c r="AR223" s="371"/>
      <c r="AS223" s="371"/>
      <c r="AT223" s="371"/>
      <c r="AU223" s="371"/>
      <c r="AV223" s="371"/>
      <c r="AW223" s="371"/>
    </row>
    <row r="224" spans="1:49" ht="21" customHeight="1" x14ac:dyDescent="0.3">
      <c r="N224" s="378"/>
      <c r="P224" s="378"/>
    </row>
    <row r="225" spans="14:16" ht="21" customHeight="1" x14ac:dyDescent="0.3">
      <c r="N225" s="378"/>
      <c r="P225" s="378"/>
    </row>
    <row r="226" spans="14:16" ht="21" customHeight="1" x14ac:dyDescent="0.3">
      <c r="N226" s="378"/>
      <c r="P226" s="378"/>
    </row>
    <row r="227" spans="14:16" ht="21" customHeight="1" x14ac:dyDescent="0.3">
      <c r="N227" s="378"/>
      <c r="P227" s="378"/>
    </row>
    <row r="228" spans="14:16" ht="21" customHeight="1" x14ac:dyDescent="0.3">
      <c r="N228" s="378"/>
      <c r="P228" s="378"/>
    </row>
    <row r="229" spans="14:16" ht="21" customHeight="1" x14ac:dyDescent="0.3">
      <c r="N229" s="378"/>
      <c r="P229" s="378"/>
    </row>
    <row r="230" spans="14:16" ht="21" customHeight="1" x14ac:dyDescent="0.3">
      <c r="N230" s="378"/>
      <c r="P230" s="378"/>
    </row>
    <row r="231" spans="14:16" ht="21" customHeight="1" x14ac:dyDescent="0.3">
      <c r="N231" s="378"/>
      <c r="P231" s="378"/>
    </row>
    <row r="232" spans="14:16" ht="21" customHeight="1" x14ac:dyDescent="0.3">
      <c r="N232" s="378"/>
      <c r="P232" s="378"/>
    </row>
    <row r="233" spans="14:16" ht="21" customHeight="1" x14ac:dyDescent="0.3">
      <c r="N233" s="378"/>
      <c r="P233" s="378"/>
    </row>
    <row r="234" spans="14:16" ht="21" customHeight="1" x14ac:dyDescent="0.3">
      <c r="N234" s="378"/>
      <c r="P234" s="378"/>
    </row>
    <row r="235" spans="14:16" ht="21" customHeight="1" x14ac:dyDescent="0.3">
      <c r="N235" s="378"/>
      <c r="P235" s="378"/>
    </row>
    <row r="236" spans="14:16" ht="21" customHeight="1" x14ac:dyDescent="0.3">
      <c r="N236" s="378"/>
      <c r="P236" s="378"/>
    </row>
    <row r="237" spans="14:16" ht="21" customHeight="1" x14ac:dyDescent="0.3">
      <c r="N237" s="378"/>
      <c r="P237" s="378"/>
    </row>
    <row r="238" spans="14:16" ht="21" customHeight="1" x14ac:dyDescent="0.3">
      <c r="N238" s="378"/>
      <c r="P238" s="378"/>
    </row>
    <row r="239" spans="14:16" ht="21" customHeight="1" x14ac:dyDescent="0.3">
      <c r="N239" s="378"/>
      <c r="P239" s="378"/>
    </row>
    <row r="240" spans="14:16" ht="21" customHeight="1" x14ac:dyDescent="0.3">
      <c r="N240" s="378"/>
      <c r="P240" s="378"/>
    </row>
    <row r="241" spans="14:16" ht="21" customHeight="1" x14ac:dyDescent="0.3">
      <c r="N241" s="378"/>
      <c r="P241" s="378"/>
    </row>
    <row r="242" spans="14:16" ht="21" customHeight="1" x14ac:dyDescent="0.3">
      <c r="N242" s="378"/>
      <c r="P242" s="378"/>
    </row>
    <row r="243" spans="14:16" ht="21" customHeight="1" x14ac:dyDescent="0.3">
      <c r="N243" s="378"/>
      <c r="P243" s="378"/>
    </row>
    <row r="244" spans="14:16" ht="21" customHeight="1" x14ac:dyDescent="0.3">
      <c r="N244" s="378"/>
      <c r="P244" s="378"/>
    </row>
    <row r="245" spans="14:16" ht="21" customHeight="1" x14ac:dyDescent="0.3">
      <c r="N245" s="378"/>
      <c r="P245" s="378"/>
    </row>
    <row r="246" spans="14:16" ht="21" customHeight="1" x14ac:dyDescent="0.3">
      <c r="N246" s="378"/>
      <c r="P246" s="378"/>
    </row>
    <row r="247" spans="14:16" ht="21" customHeight="1" x14ac:dyDescent="0.3">
      <c r="N247" s="378"/>
      <c r="P247" s="378"/>
    </row>
    <row r="248" spans="14:16" ht="21" customHeight="1" x14ac:dyDescent="0.3">
      <c r="N248" s="378"/>
      <c r="P248" s="378"/>
    </row>
    <row r="249" spans="14:16" ht="21" customHeight="1" x14ac:dyDescent="0.3">
      <c r="N249" s="378"/>
      <c r="P249" s="378"/>
    </row>
    <row r="250" spans="14:16" ht="21" customHeight="1" x14ac:dyDescent="0.3">
      <c r="N250" s="378"/>
      <c r="P250" s="378"/>
    </row>
    <row r="251" spans="14:16" ht="21" customHeight="1" x14ac:dyDescent="0.3">
      <c r="N251" s="378"/>
      <c r="P251" s="378"/>
    </row>
    <row r="252" spans="14:16" ht="21" customHeight="1" x14ac:dyDescent="0.3">
      <c r="N252" s="378"/>
      <c r="P252" s="378"/>
    </row>
    <row r="253" spans="14:16" ht="21" customHeight="1" x14ac:dyDescent="0.3">
      <c r="N253" s="378"/>
      <c r="P253" s="378"/>
    </row>
    <row r="254" spans="14:16" ht="21" customHeight="1" x14ac:dyDescent="0.3">
      <c r="N254" s="378"/>
      <c r="P254" s="378"/>
    </row>
    <row r="255" spans="14:16" ht="21" customHeight="1" x14ac:dyDescent="0.3">
      <c r="N255" s="378"/>
      <c r="P255" s="378"/>
    </row>
    <row r="256" spans="14:16" ht="21" customHeight="1" x14ac:dyDescent="0.3">
      <c r="N256" s="378"/>
      <c r="P256" s="378"/>
    </row>
    <row r="257" spans="14:16" ht="21" customHeight="1" x14ac:dyDescent="0.3">
      <c r="N257" s="378"/>
      <c r="P257" s="378"/>
    </row>
    <row r="258" spans="14:16" ht="21" customHeight="1" x14ac:dyDescent="0.3">
      <c r="N258" s="378"/>
      <c r="P258" s="378"/>
    </row>
    <row r="259" spans="14:16" ht="21" customHeight="1" x14ac:dyDescent="0.3">
      <c r="N259" s="378"/>
      <c r="P259" s="378"/>
    </row>
    <row r="260" spans="14:16" ht="21" customHeight="1" x14ac:dyDescent="0.3">
      <c r="N260" s="378"/>
      <c r="P260" s="378"/>
    </row>
    <row r="261" spans="14:16" ht="21" customHeight="1" x14ac:dyDescent="0.3">
      <c r="N261" s="378"/>
      <c r="P261" s="378"/>
    </row>
    <row r="262" spans="14:16" ht="21" customHeight="1" x14ac:dyDescent="0.3">
      <c r="N262" s="378"/>
      <c r="P262" s="378"/>
    </row>
    <row r="263" spans="14:16" ht="21" customHeight="1" x14ac:dyDescent="0.3">
      <c r="N263" s="378"/>
      <c r="P263" s="378"/>
    </row>
    <row r="264" spans="14:16" ht="21" customHeight="1" x14ac:dyDescent="0.3">
      <c r="N264" s="378"/>
      <c r="P264" s="378"/>
    </row>
    <row r="265" spans="14:16" ht="21" customHeight="1" x14ac:dyDescent="0.3">
      <c r="N265" s="378"/>
      <c r="P265" s="378"/>
    </row>
    <row r="266" spans="14:16" ht="21" customHeight="1" x14ac:dyDescent="0.3">
      <c r="N266" s="378"/>
      <c r="P266" s="378"/>
    </row>
    <row r="267" spans="14:16" ht="21" customHeight="1" x14ac:dyDescent="0.3">
      <c r="N267" s="378"/>
      <c r="P267" s="378"/>
    </row>
    <row r="268" spans="14:16" ht="21" customHeight="1" x14ac:dyDescent="0.3">
      <c r="N268" s="378"/>
      <c r="P268" s="378"/>
    </row>
    <row r="269" spans="14:16" ht="21" customHeight="1" x14ac:dyDescent="0.3">
      <c r="N269" s="378"/>
      <c r="P269" s="378"/>
    </row>
    <row r="270" spans="14:16" ht="21" customHeight="1" x14ac:dyDescent="0.3">
      <c r="N270" s="378"/>
      <c r="P270" s="378"/>
    </row>
    <row r="271" spans="14:16" ht="21" customHeight="1" x14ac:dyDescent="0.3">
      <c r="N271" s="378"/>
      <c r="P271" s="378"/>
    </row>
    <row r="272" spans="14:16" ht="21" customHeight="1" x14ac:dyDescent="0.3">
      <c r="N272" s="378"/>
      <c r="P272" s="378"/>
    </row>
    <row r="273" spans="14:16" ht="21" customHeight="1" x14ac:dyDescent="0.3">
      <c r="N273" s="378"/>
      <c r="P273" s="378"/>
    </row>
    <row r="274" spans="14:16" ht="21" customHeight="1" x14ac:dyDescent="0.3">
      <c r="N274" s="378"/>
      <c r="P274" s="378"/>
    </row>
    <row r="275" spans="14:16" ht="21" customHeight="1" x14ac:dyDescent="0.3">
      <c r="N275" s="378"/>
      <c r="P275" s="378"/>
    </row>
    <row r="276" spans="14:16" ht="21" customHeight="1" x14ac:dyDescent="0.3">
      <c r="N276" s="378"/>
      <c r="P276" s="378"/>
    </row>
    <row r="277" spans="14:16" ht="21" customHeight="1" x14ac:dyDescent="0.3">
      <c r="N277" s="378"/>
      <c r="P277" s="378"/>
    </row>
    <row r="278" spans="14:16" ht="21" customHeight="1" x14ac:dyDescent="0.3">
      <c r="N278" s="378"/>
      <c r="P278" s="378"/>
    </row>
    <row r="279" spans="14:16" ht="21" customHeight="1" x14ac:dyDescent="0.3">
      <c r="N279" s="378"/>
      <c r="P279" s="378"/>
    </row>
    <row r="280" spans="14:16" ht="21" customHeight="1" x14ac:dyDescent="0.3">
      <c r="N280" s="378"/>
      <c r="P280" s="378"/>
    </row>
    <row r="281" spans="14:16" ht="21" customHeight="1" x14ac:dyDescent="0.3">
      <c r="N281" s="378"/>
      <c r="P281" s="378"/>
    </row>
    <row r="282" spans="14:16" ht="21" customHeight="1" x14ac:dyDescent="0.3">
      <c r="N282" s="378"/>
      <c r="P282" s="378"/>
    </row>
    <row r="283" spans="14:16" ht="21" customHeight="1" x14ac:dyDescent="0.3">
      <c r="N283" s="378"/>
      <c r="P283" s="378"/>
    </row>
    <row r="284" spans="14:16" ht="21" customHeight="1" x14ac:dyDescent="0.3">
      <c r="N284" s="378"/>
      <c r="P284" s="378"/>
    </row>
    <row r="285" spans="14:16" ht="21" customHeight="1" x14ac:dyDescent="0.3">
      <c r="N285" s="378"/>
      <c r="P285" s="378"/>
    </row>
    <row r="286" spans="14:16" ht="21" customHeight="1" x14ac:dyDescent="0.3">
      <c r="N286" s="378"/>
      <c r="P286" s="378"/>
    </row>
    <row r="287" spans="14:16" ht="21" customHeight="1" x14ac:dyDescent="0.3">
      <c r="N287" s="378"/>
      <c r="P287" s="378"/>
    </row>
    <row r="288" spans="14:16" ht="21" customHeight="1" x14ac:dyDescent="0.3">
      <c r="N288" s="378"/>
      <c r="P288" s="378"/>
    </row>
    <row r="289" spans="14:16" ht="21" customHeight="1" x14ac:dyDescent="0.3">
      <c r="N289" s="378"/>
      <c r="P289" s="378"/>
    </row>
    <row r="290" spans="14:16" ht="21" customHeight="1" x14ac:dyDescent="0.3">
      <c r="N290" s="378"/>
      <c r="P290" s="378"/>
    </row>
    <row r="291" spans="14:16" ht="21" customHeight="1" x14ac:dyDescent="0.3">
      <c r="N291" s="378"/>
      <c r="P291" s="378"/>
    </row>
    <row r="292" spans="14:16" ht="21" customHeight="1" x14ac:dyDescent="0.3">
      <c r="N292" s="378"/>
      <c r="P292" s="378"/>
    </row>
    <row r="293" spans="14:16" ht="21" customHeight="1" x14ac:dyDescent="0.3">
      <c r="N293" s="378"/>
      <c r="P293" s="378"/>
    </row>
    <row r="294" spans="14:16" ht="21" customHeight="1" x14ac:dyDescent="0.3">
      <c r="N294" s="378"/>
      <c r="P294" s="378"/>
    </row>
    <row r="295" spans="14:16" ht="21" customHeight="1" x14ac:dyDescent="0.3">
      <c r="N295" s="378"/>
      <c r="P295" s="378"/>
    </row>
    <row r="296" spans="14:16" ht="21" customHeight="1" x14ac:dyDescent="0.3">
      <c r="N296" s="378"/>
      <c r="P296" s="378"/>
    </row>
    <row r="297" spans="14:16" ht="21" customHeight="1" x14ac:dyDescent="0.3">
      <c r="N297" s="378"/>
      <c r="P297" s="378"/>
    </row>
    <row r="298" spans="14:16" ht="21" customHeight="1" x14ac:dyDescent="0.3">
      <c r="N298" s="378"/>
      <c r="P298" s="378"/>
    </row>
    <row r="299" spans="14:16" ht="21" customHeight="1" x14ac:dyDescent="0.3">
      <c r="N299" s="378"/>
      <c r="P299" s="378"/>
    </row>
    <row r="300" spans="14:16" ht="21" customHeight="1" x14ac:dyDescent="0.3">
      <c r="N300" s="378"/>
      <c r="P300" s="378"/>
    </row>
    <row r="301" spans="14:16" ht="21" customHeight="1" x14ac:dyDescent="0.3">
      <c r="N301" s="378"/>
      <c r="P301" s="378"/>
    </row>
    <row r="302" spans="14:16" ht="21" customHeight="1" x14ac:dyDescent="0.3">
      <c r="N302" s="378"/>
      <c r="P302" s="378"/>
    </row>
    <row r="303" spans="14:16" ht="21" customHeight="1" x14ac:dyDescent="0.3">
      <c r="N303" s="378"/>
      <c r="P303" s="378"/>
    </row>
    <row r="304" spans="14:16" ht="21" customHeight="1" x14ac:dyDescent="0.3">
      <c r="N304" s="378"/>
      <c r="P304" s="378"/>
    </row>
    <row r="305" spans="14:16" ht="21" customHeight="1" x14ac:dyDescent="0.3">
      <c r="N305" s="378"/>
      <c r="P305" s="378"/>
    </row>
    <row r="306" spans="14:16" ht="21" customHeight="1" x14ac:dyDescent="0.3">
      <c r="N306" s="378"/>
      <c r="P306" s="378"/>
    </row>
    <row r="307" spans="14:16" ht="21" customHeight="1" x14ac:dyDescent="0.3">
      <c r="N307" s="378"/>
      <c r="P307" s="378"/>
    </row>
    <row r="308" spans="14:16" ht="21" customHeight="1" x14ac:dyDescent="0.3">
      <c r="N308" s="378"/>
      <c r="P308" s="378"/>
    </row>
    <row r="309" spans="14:16" ht="21" customHeight="1" x14ac:dyDescent="0.3">
      <c r="N309" s="378"/>
      <c r="P309" s="378"/>
    </row>
    <row r="310" spans="14:16" ht="21" customHeight="1" x14ac:dyDescent="0.3">
      <c r="N310" s="378"/>
      <c r="P310" s="378"/>
    </row>
    <row r="311" spans="14:16" ht="21" customHeight="1" x14ac:dyDescent="0.3">
      <c r="N311" s="378"/>
      <c r="P311" s="378"/>
    </row>
    <row r="312" spans="14:16" ht="21" customHeight="1" x14ac:dyDescent="0.3">
      <c r="N312" s="378"/>
      <c r="P312" s="378"/>
    </row>
    <row r="313" spans="14:16" ht="21" customHeight="1" x14ac:dyDescent="0.3">
      <c r="N313" s="378"/>
      <c r="P313" s="378"/>
    </row>
    <row r="314" spans="14:16" ht="21" customHeight="1" x14ac:dyDescent="0.3">
      <c r="N314" s="378"/>
      <c r="P314" s="378"/>
    </row>
    <row r="315" spans="14:16" ht="21" customHeight="1" x14ac:dyDescent="0.3">
      <c r="N315" s="378"/>
      <c r="P315" s="378"/>
    </row>
    <row r="316" spans="14:16" ht="21" customHeight="1" x14ac:dyDescent="0.3">
      <c r="N316" s="378"/>
      <c r="P316" s="378"/>
    </row>
    <row r="317" spans="14:16" ht="21" customHeight="1" x14ac:dyDescent="0.3">
      <c r="N317" s="378"/>
      <c r="P317" s="378"/>
    </row>
    <row r="318" spans="14:16" ht="21" customHeight="1" x14ac:dyDescent="0.3">
      <c r="N318" s="378"/>
      <c r="P318" s="378"/>
    </row>
    <row r="319" spans="14:16" ht="21" customHeight="1" x14ac:dyDescent="0.3">
      <c r="N319" s="378"/>
      <c r="P319" s="378"/>
    </row>
    <row r="320" spans="14:16" ht="21" customHeight="1" x14ac:dyDescent="0.3">
      <c r="N320" s="378"/>
      <c r="P320" s="378"/>
    </row>
    <row r="321" spans="14:16" ht="21" customHeight="1" x14ac:dyDescent="0.3">
      <c r="N321" s="378"/>
      <c r="P321" s="378"/>
    </row>
    <row r="322" spans="14:16" ht="21" customHeight="1" x14ac:dyDescent="0.3">
      <c r="N322" s="378"/>
      <c r="P322" s="378"/>
    </row>
    <row r="323" spans="14:16" ht="21" customHeight="1" x14ac:dyDescent="0.3">
      <c r="N323" s="378"/>
      <c r="P323" s="378"/>
    </row>
    <row r="324" spans="14:16" ht="21" customHeight="1" x14ac:dyDescent="0.3">
      <c r="N324" s="378"/>
      <c r="P324" s="378"/>
    </row>
    <row r="325" spans="14:16" ht="21" customHeight="1" x14ac:dyDescent="0.3">
      <c r="N325" s="378"/>
      <c r="P325" s="378"/>
    </row>
    <row r="326" spans="14:16" ht="21" customHeight="1" x14ac:dyDescent="0.3">
      <c r="N326" s="378"/>
      <c r="P326" s="378"/>
    </row>
    <row r="327" spans="14:16" ht="21" customHeight="1" x14ac:dyDescent="0.3">
      <c r="N327" s="378"/>
      <c r="P327" s="378"/>
    </row>
    <row r="328" spans="14:16" ht="21" customHeight="1" x14ac:dyDescent="0.3">
      <c r="N328" s="378"/>
      <c r="P328" s="378"/>
    </row>
    <row r="329" spans="14:16" ht="21" customHeight="1" x14ac:dyDescent="0.3">
      <c r="N329" s="378"/>
      <c r="P329" s="378"/>
    </row>
    <row r="330" spans="14:16" ht="21" customHeight="1" x14ac:dyDescent="0.3">
      <c r="N330" s="378"/>
      <c r="P330" s="378"/>
    </row>
    <row r="331" spans="14:16" ht="21" customHeight="1" x14ac:dyDescent="0.3">
      <c r="N331" s="378"/>
      <c r="P331" s="378"/>
    </row>
    <row r="332" spans="14:16" ht="21" customHeight="1" x14ac:dyDescent="0.3">
      <c r="N332" s="378"/>
      <c r="P332" s="378"/>
    </row>
    <row r="333" spans="14:16" ht="21" customHeight="1" x14ac:dyDescent="0.3">
      <c r="N333" s="378"/>
      <c r="P333" s="378"/>
    </row>
    <row r="334" spans="14:16" ht="21" customHeight="1" x14ac:dyDescent="0.3">
      <c r="N334" s="378"/>
      <c r="P334" s="378"/>
    </row>
    <row r="335" spans="14:16" ht="21" customHeight="1" x14ac:dyDescent="0.3">
      <c r="N335" s="378"/>
      <c r="P335" s="378"/>
    </row>
    <row r="336" spans="14:16" ht="21" customHeight="1" x14ac:dyDescent="0.3">
      <c r="N336" s="378"/>
      <c r="P336" s="378"/>
    </row>
    <row r="337" spans="14:16" ht="21" customHeight="1" x14ac:dyDescent="0.3">
      <c r="N337" s="378"/>
      <c r="P337" s="378"/>
    </row>
    <row r="338" spans="14:16" ht="21" customHeight="1" x14ac:dyDescent="0.3">
      <c r="N338" s="378"/>
      <c r="P338" s="378"/>
    </row>
    <row r="339" spans="14:16" ht="21" customHeight="1" x14ac:dyDescent="0.3">
      <c r="N339" s="378"/>
      <c r="P339" s="378"/>
    </row>
    <row r="340" spans="14:16" ht="21" customHeight="1" x14ac:dyDescent="0.3">
      <c r="N340" s="378"/>
      <c r="P340" s="378"/>
    </row>
    <row r="341" spans="14:16" ht="21" customHeight="1" x14ac:dyDescent="0.3">
      <c r="N341" s="378"/>
      <c r="P341" s="378"/>
    </row>
    <row r="342" spans="14:16" ht="21" customHeight="1" x14ac:dyDescent="0.3">
      <c r="N342" s="378"/>
      <c r="P342" s="378"/>
    </row>
    <row r="343" spans="14:16" ht="21" customHeight="1" x14ac:dyDescent="0.3">
      <c r="N343" s="378"/>
      <c r="P343" s="378"/>
    </row>
    <row r="344" spans="14:16" ht="21" customHeight="1" x14ac:dyDescent="0.3">
      <c r="N344" s="378"/>
      <c r="P344" s="378"/>
    </row>
    <row r="345" spans="14:16" ht="21" customHeight="1" x14ac:dyDescent="0.3">
      <c r="N345" s="378"/>
      <c r="P345" s="378"/>
    </row>
    <row r="346" spans="14:16" ht="21" customHeight="1" x14ac:dyDescent="0.3">
      <c r="N346" s="378"/>
      <c r="P346" s="378"/>
    </row>
    <row r="347" spans="14:16" ht="21" customHeight="1" x14ac:dyDescent="0.3">
      <c r="N347" s="378"/>
      <c r="P347" s="378"/>
    </row>
    <row r="348" spans="14:16" ht="21" customHeight="1" x14ac:dyDescent="0.3">
      <c r="N348" s="378"/>
      <c r="P348" s="378"/>
    </row>
    <row r="349" spans="14:16" ht="21" customHeight="1" x14ac:dyDescent="0.3">
      <c r="N349" s="378"/>
      <c r="P349" s="378"/>
    </row>
    <row r="350" spans="14:16" ht="21" customHeight="1" x14ac:dyDescent="0.3">
      <c r="N350" s="378"/>
      <c r="P350" s="378"/>
    </row>
    <row r="351" spans="14:16" ht="21" customHeight="1" x14ac:dyDescent="0.3">
      <c r="N351" s="378"/>
      <c r="P351" s="378"/>
    </row>
    <row r="352" spans="14:16" ht="21" customHeight="1" x14ac:dyDescent="0.3">
      <c r="N352" s="378"/>
      <c r="P352" s="378"/>
    </row>
    <row r="353" spans="14:16" ht="21" customHeight="1" x14ac:dyDescent="0.3">
      <c r="N353" s="378"/>
      <c r="P353" s="378"/>
    </row>
    <row r="354" spans="14:16" ht="21" customHeight="1" x14ac:dyDescent="0.3">
      <c r="N354" s="378"/>
      <c r="P354" s="378"/>
    </row>
    <row r="355" spans="14:16" ht="21" customHeight="1" x14ac:dyDescent="0.3">
      <c r="N355" s="378"/>
      <c r="P355" s="378"/>
    </row>
    <row r="356" spans="14:16" ht="21" customHeight="1" x14ac:dyDescent="0.3">
      <c r="N356" s="378"/>
      <c r="P356" s="378"/>
    </row>
    <row r="357" spans="14:16" ht="21" customHeight="1" x14ac:dyDescent="0.3">
      <c r="N357" s="378"/>
      <c r="P357" s="378"/>
    </row>
    <row r="358" spans="14:16" ht="21" customHeight="1" x14ac:dyDescent="0.3">
      <c r="N358" s="378"/>
      <c r="P358" s="378"/>
    </row>
    <row r="359" spans="14:16" ht="21" customHeight="1" x14ac:dyDescent="0.3">
      <c r="N359" s="378"/>
      <c r="P359" s="378"/>
    </row>
    <row r="360" spans="14:16" ht="21" customHeight="1" x14ac:dyDescent="0.3">
      <c r="N360" s="378"/>
      <c r="P360" s="378"/>
    </row>
    <row r="361" spans="14:16" ht="21" customHeight="1" x14ac:dyDescent="0.3">
      <c r="N361" s="378"/>
      <c r="P361" s="378"/>
    </row>
    <row r="362" spans="14:16" ht="21" customHeight="1" x14ac:dyDescent="0.3">
      <c r="N362" s="378"/>
      <c r="P362" s="378"/>
    </row>
    <row r="363" spans="14:16" ht="21" customHeight="1" x14ac:dyDescent="0.3">
      <c r="N363" s="378"/>
      <c r="P363" s="378"/>
    </row>
    <row r="364" spans="14:16" ht="21" customHeight="1" x14ac:dyDescent="0.3">
      <c r="N364" s="378"/>
      <c r="P364" s="378"/>
    </row>
    <row r="365" spans="14:16" ht="21" customHeight="1" x14ac:dyDescent="0.3">
      <c r="N365" s="378"/>
      <c r="P365" s="378"/>
    </row>
    <row r="366" spans="14:16" ht="21" customHeight="1" x14ac:dyDescent="0.3">
      <c r="N366" s="378"/>
      <c r="P366" s="378"/>
    </row>
  </sheetData>
  <printOptions horizontalCentered="1"/>
  <pageMargins left="0.51181102362204722" right="0.51181102362204722" top="0.55118110236220474" bottom="0.55118110236220474" header="0.31496062992125984" footer="0.31496062992125984"/>
  <pageSetup paperSize="9" orientation="portrait" verticalDpi="4294967293" r:id="rId1"/>
  <headerFooter>
    <oddHeader>&amp;LQUÍMICOS&amp;R"El Origen"</oddHeader>
    <oddFooter>&amp;L&amp;P&amp;R&amp;D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theme="5" tint="0.39997558519241921"/>
  </sheetPr>
  <dimension ref="A1:AY370"/>
  <sheetViews>
    <sheetView topLeftCell="B7" zoomScaleNormal="100" workbookViewId="0">
      <selection activeCell="T12" sqref="T12"/>
    </sheetView>
  </sheetViews>
  <sheetFormatPr baseColWidth="10" defaultColWidth="11.5703125" defaultRowHeight="21" customHeight="1" x14ac:dyDescent="0.3"/>
  <cols>
    <col min="1" max="1" width="5.85546875" style="371" customWidth="1"/>
    <col min="2" max="2" width="10.140625" style="372" customWidth="1"/>
    <col min="3" max="3" width="7.5703125" style="371" customWidth="1"/>
    <col min="4" max="4" width="50.7109375" style="371" customWidth="1"/>
    <col min="5" max="5" width="15.7109375" style="373" customWidth="1"/>
    <col min="6" max="6" width="15.7109375" style="374" customWidth="1"/>
    <col min="7" max="7" width="1.7109375" style="371" customWidth="1"/>
    <col min="8" max="9" width="14.7109375" style="375" hidden="1" customWidth="1"/>
    <col min="10" max="10" width="1.7109375" style="376" hidden="1" customWidth="1"/>
    <col min="11" max="12" width="14.7109375" style="377" hidden="1" customWidth="1"/>
    <col min="13" max="13" width="1.7109375" style="376" hidden="1" customWidth="1"/>
    <col min="14" max="14" width="14.7109375" style="382" customWidth="1"/>
    <col min="15" max="15" width="1.7109375" style="376" customWidth="1"/>
    <col min="16" max="16" width="14.7109375" style="382" customWidth="1"/>
    <col min="17" max="17" width="1.7109375" style="376" customWidth="1"/>
    <col min="18" max="18" width="14.7109375" style="382" customWidth="1"/>
    <col min="19" max="19" width="1.7109375" style="376" customWidth="1"/>
    <col min="20" max="20" width="16.5703125" style="146" customWidth="1"/>
    <col min="21" max="21" width="1.7109375" style="376" customWidth="1"/>
    <col min="22" max="22" width="16.5703125" style="146" customWidth="1"/>
    <col min="23" max="23" width="1.7109375" style="376" customWidth="1"/>
    <col min="24" max="24" width="16.5703125" style="146" customWidth="1"/>
    <col min="25" max="25" width="1.7109375" style="376" customWidth="1"/>
    <col min="26" max="26" width="16.5703125" style="146" customWidth="1"/>
    <col min="27" max="27" width="1.7109375" style="376" customWidth="1"/>
    <col min="28" max="28" width="16.5703125" style="146" customWidth="1"/>
    <col min="29" max="29" width="1.7109375" style="376" customWidth="1"/>
    <col min="30" max="30" width="16.5703125" style="146" customWidth="1"/>
    <col min="31" max="31" width="1.7109375" style="376" customWidth="1"/>
    <col min="32" max="32" width="15.7109375" style="146" customWidth="1"/>
    <col min="33" max="33" width="1.7109375" style="376" customWidth="1"/>
    <col min="34" max="34" width="15.7109375" style="146" customWidth="1"/>
    <col min="35" max="35" width="1.7109375" style="376" customWidth="1"/>
    <col min="36" max="36" width="14.85546875" style="146" customWidth="1"/>
    <col min="37" max="37" width="1.7109375" style="376" customWidth="1"/>
    <col min="38" max="38" width="13.85546875" style="63" customWidth="1"/>
    <col min="39" max="39" width="1.7109375" style="376" customWidth="1"/>
    <col min="40" max="44" width="11.5703125" style="371"/>
    <col min="45" max="45" width="11.5703125" style="371" customWidth="1"/>
    <col min="46" max="16384" width="11.5703125" style="371"/>
  </cols>
  <sheetData>
    <row r="1" spans="1:51" ht="21" customHeight="1" x14ac:dyDescent="0.3">
      <c r="N1" s="378"/>
      <c r="P1" s="378"/>
      <c r="R1" s="378"/>
    </row>
    <row r="2" spans="1:51" ht="21" customHeight="1" x14ac:dyDescent="0.3">
      <c r="N2" s="378"/>
      <c r="P2" s="378"/>
      <c r="R2" s="378"/>
    </row>
    <row r="3" spans="1:51" ht="21" customHeight="1" x14ac:dyDescent="0.3">
      <c r="N3" s="378"/>
      <c r="P3" s="378"/>
      <c r="R3" s="378"/>
    </row>
    <row r="4" spans="1:51" ht="21" customHeight="1" thickBot="1" x14ac:dyDescent="0.35">
      <c r="N4" s="378"/>
      <c r="P4" s="378"/>
      <c r="R4" s="378"/>
    </row>
    <row r="5" spans="1:51" ht="21" customHeight="1" thickBot="1" x14ac:dyDescent="0.35">
      <c r="H5" s="379" t="s">
        <v>535</v>
      </c>
      <c r="I5" s="379"/>
      <c r="J5" s="380"/>
      <c r="K5" s="381">
        <v>2.5</v>
      </c>
      <c r="L5" s="381">
        <v>1.5</v>
      </c>
      <c r="N5" s="452"/>
      <c r="P5" s="452"/>
    </row>
    <row r="6" spans="1:51" ht="21" customHeight="1" x14ac:dyDescent="0.3">
      <c r="N6" s="452"/>
      <c r="P6" s="452"/>
    </row>
    <row r="7" spans="1:51" ht="21" customHeight="1" x14ac:dyDescent="0.3">
      <c r="D7" s="383" t="s">
        <v>209</v>
      </c>
      <c r="E7" s="384"/>
      <c r="F7" s="385"/>
      <c r="G7" s="386"/>
      <c r="H7" s="387" t="s">
        <v>507</v>
      </c>
      <c r="I7" s="388"/>
      <c r="J7" s="389"/>
      <c r="K7" s="390"/>
      <c r="L7" s="390"/>
      <c r="M7" s="389"/>
      <c r="N7" s="459">
        <v>45373</v>
      </c>
      <c r="O7" s="457"/>
      <c r="P7" s="456">
        <v>45349</v>
      </c>
      <c r="Q7" s="457"/>
      <c r="R7" s="458">
        <v>45330</v>
      </c>
      <c r="T7" s="350"/>
      <c r="V7" s="350"/>
      <c r="X7" s="350"/>
      <c r="Z7" s="351"/>
      <c r="AB7" s="349"/>
      <c r="AD7" s="349"/>
      <c r="AF7" s="352"/>
      <c r="AH7" s="353"/>
      <c r="AJ7" s="353"/>
      <c r="AL7" s="103"/>
    </row>
    <row r="8" spans="1:51" ht="21" customHeight="1" thickBot="1" x14ac:dyDescent="0.35">
      <c r="A8" s="392" t="s">
        <v>19</v>
      </c>
      <c r="B8" s="393"/>
      <c r="G8" s="386"/>
      <c r="H8" s="394" t="s">
        <v>39</v>
      </c>
      <c r="I8" s="394" t="s">
        <v>173</v>
      </c>
      <c r="J8" s="395"/>
      <c r="K8" s="396" t="s">
        <v>39</v>
      </c>
      <c r="L8" s="396" t="s">
        <v>173</v>
      </c>
      <c r="M8" s="395"/>
      <c r="N8" s="460"/>
      <c r="O8" s="398"/>
      <c r="P8" s="454"/>
      <c r="Q8" s="398"/>
      <c r="R8" s="397"/>
      <c r="S8" s="398"/>
      <c r="T8" s="355"/>
      <c r="U8" s="398"/>
      <c r="V8" s="355"/>
      <c r="W8" s="398"/>
      <c r="X8" s="355"/>
      <c r="Y8" s="398"/>
      <c r="Z8" s="356"/>
      <c r="AA8" s="398"/>
      <c r="AB8" s="357"/>
      <c r="AC8" s="398"/>
      <c r="AD8" s="357"/>
      <c r="AE8" s="398"/>
      <c r="AF8" s="358"/>
      <c r="AG8" s="398"/>
      <c r="AH8" s="359"/>
      <c r="AI8" s="398"/>
      <c r="AJ8" s="359"/>
      <c r="AK8" s="398"/>
      <c r="AL8" s="360"/>
      <c r="AM8" s="383"/>
    </row>
    <row r="9" spans="1:51" ht="21" customHeight="1" thickBot="1" x14ac:dyDescent="0.35">
      <c r="D9" s="399" t="s">
        <v>355</v>
      </c>
      <c r="E9" s="400"/>
      <c r="F9" s="401"/>
      <c r="G9" s="386"/>
      <c r="H9" s="402"/>
      <c r="I9" s="403"/>
      <c r="J9" s="404"/>
      <c r="K9" s="405">
        <v>2.5</v>
      </c>
      <c r="L9" s="406">
        <v>1.5</v>
      </c>
      <c r="M9" s="404"/>
      <c r="N9" s="461"/>
      <c r="O9" s="407"/>
      <c r="P9" s="452"/>
      <c r="Q9" s="407"/>
      <c r="S9" s="407"/>
      <c r="T9" s="361"/>
      <c r="U9" s="407"/>
      <c r="V9" s="361"/>
      <c r="W9" s="407"/>
      <c r="X9" s="361"/>
      <c r="Y9" s="407"/>
      <c r="Z9" s="361"/>
      <c r="AA9" s="407"/>
      <c r="AB9" s="361"/>
      <c r="AC9" s="407"/>
      <c r="AD9" s="361"/>
      <c r="AE9" s="407"/>
      <c r="AF9" s="361"/>
      <c r="AG9" s="407"/>
      <c r="AH9" s="361"/>
      <c r="AI9" s="407"/>
      <c r="AJ9" s="361"/>
      <c r="AK9" s="407"/>
      <c r="AL9" s="78"/>
      <c r="AM9" s="78"/>
    </row>
    <row r="10" spans="1:51" ht="5.0999999999999996" customHeight="1" thickBot="1" x14ac:dyDescent="0.35">
      <c r="D10" s="408"/>
      <c r="E10" s="409"/>
      <c r="F10" s="410"/>
      <c r="H10" s="411"/>
      <c r="I10" s="411"/>
      <c r="J10" s="407"/>
      <c r="K10" s="412"/>
      <c r="L10" s="412"/>
      <c r="M10" s="407"/>
      <c r="N10" s="461"/>
      <c r="O10" s="407"/>
      <c r="P10" s="452"/>
      <c r="Q10" s="407"/>
      <c r="S10" s="407"/>
      <c r="U10" s="407"/>
      <c r="W10" s="407"/>
      <c r="Y10" s="407"/>
      <c r="AA10" s="407"/>
      <c r="AC10" s="407"/>
      <c r="AE10" s="407"/>
      <c r="AG10" s="407"/>
      <c r="AI10" s="407"/>
      <c r="AK10" s="407"/>
      <c r="AL10" s="78"/>
      <c r="AM10" s="78"/>
    </row>
    <row r="11" spans="1:51" s="376" customFormat="1" ht="18.95" customHeight="1" thickBot="1" x14ac:dyDescent="0.35">
      <c r="A11" s="371"/>
      <c r="B11" s="372"/>
      <c r="C11" s="371"/>
      <c r="D11" s="431" t="s">
        <v>38</v>
      </c>
      <c r="E11" s="414"/>
      <c r="F11" s="415"/>
      <c r="G11" s="371"/>
      <c r="H11" s="416" t="e">
        <f t="shared" ref="H11:H44" si="0">MROUND(K11+24,50)</f>
        <v>#VALUE!</v>
      </c>
      <c r="I11" s="416" t="e">
        <f t="shared" ref="I11:I44" si="1">MROUND(L11+24,50)</f>
        <v>#VALUE!</v>
      </c>
      <c r="J11" s="386"/>
      <c r="K11" s="417" t="e">
        <f t="shared" ref="K11:K44" si="2">N11*$K$9</f>
        <v>#VALUE!</v>
      </c>
      <c r="L11" s="417" t="e">
        <f t="shared" ref="L11:L44" si="3">N11*$L$9</f>
        <v>#VALUE!</v>
      </c>
      <c r="M11" s="389"/>
      <c r="N11" s="461" t="s">
        <v>564</v>
      </c>
      <c r="P11" s="452"/>
      <c r="R11" s="382"/>
      <c r="T11" s="363" t="e">
        <f>N11/R11</f>
        <v>#VALUE!</v>
      </c>
      <c r="V11" s="146"/>
      <c r="X11" s="146"/>
      <c r="Z11" s="146"/>
      <c r="AB11" s="146"/>
      <c r="AD11" s="146"/>
      <c r="AF11" s="146"/>
      <c r="AH11" s="146"/>
      <c r="AJ11" s="146"/>
      <c r="AL11" s="63"/>
      <c r="AN11" s="371"/>
      <c r="AO11" s="371"/>
      <c r="AP11" s="371"/>
      <c r="AQ11" s="371"/>
      <c r="AR11" s="371"/>
      <c r="AS11" s="371"/>
      <c r="AT11" s="371"/>
      <c r="AU11" s="371"/>
      <c r="AV11" s="371"/>
      <c r="AW11" s="371"/>
      <c r="AX11" s="371"/>
      <c r="AY11" s="371"/>
    </row>
    <row r="12" spans="1:51" s="376" customFormat="1" ht="17.100000000000001" customHeight="1" x14ac:dyDescent="0.3">
      <c r="A12" s="371"/>
      <c r="B12" s="372"/>
      <c r="C12" s="371"/>
      <c r="D12" s="421" t="s">
        <v>610</v>
      </c>
      <c r="E12" s="419">
        <f>H12</f>
        <v>7400</v>
      </c>
      <c r="F12" s="420">
        <f>I12</f>
        <v>4450</v>
      </c>
      <c r="G12" s="371"/>
      <c r="H12" s="416">
        <f>MROUND(K12+24,50)</f>
        <v>7400</v>
      </c>
      <c r="I12" s="416">
        <f>MROUND(L12+24,50)</f>
        <v>4450</v>
      </c>
      <c r="J12" s="386"/>
      <c r="K12" s="417">
        <f>N12*$K$9</f>
        <v>7373.0140000000019</v>
      </c>
      <c r="L12" s="417">
        <f>N12*$L$9</f>
        <v>4423.8084000000008</v>
      </c>
      <c r="M12" s="389"/>
      <c r="N12" s="468">
        <v>2949.2056000000007</v>
      </c>
      <c r="P12" s="452">
        <v>2681.0960000000005</v>
      </c>
      <c r="R12" s="382">
        <v>2437.36</v>
      </c>
      <c r="T12" s="363">
        <f>N12/P12</f>
        <v>1.1000000000000001</v>
      </c>
      <c r="V12" s="146"/>
      <c r="X12" s="146"/>
      <c r="Z12" s="146"/>
      <c r="AB12" s="146"/>
      <c r="AD12" s="146"/>
      <c r="AF12" s="146"/>
      <c r="AH12" s="146"/>
      <c r="AJ12" s="146"/>
      <c r="AL12" s="63"/>
      <c r="AN12" s="371"/>
      <c r="AO12" s="371"/>
      <c r="AP12" s="371"/>
      <c r="AQ12" s="371"/>
      <c r="AR12" s="371"/>
      <c r="AS12" s="371"/>
      <c r="AT12" s="371"/>
      <c r="AU12" s="371"/>
      <c r="AV12" s="371"/>
      <c r="AW12" s="371"/>
      <c r="AX12" s="371"/>
      <c r="AY12" s="371"/>
    </row>
    <row r="13" spans="1:51" s="376" customFormat="1" ht="17.100000000000001" customHeight="1" x14ac:dyDescent="0.3">
      <c r="A13" s="371"/>
      <c r="B13" s="372"/>
      <c r="C13" s="371"/>
      <c r="D13" s="418" t="s">
        <v>595</v>
      </c>
      <c r="E13" s="419">
        <f t="shared" ref="E13:F57" si="4">H13</f>
        <v>3350</v>
      </c>
      <c r="F13" s="420">
        <f t="shared" si="4"/>
        <v>2000</v>
      </c>
      <c r="G13" s="371"/>
      <c r="H13" s="416">
        <f t="shared" si="0"/>
        <v>3350</v>
      </c>
      <c r="I13" s="416">
        <f t="shared" si="1"/>
        <v>2000</v>
      </c>
      <c r="J13" s="386"/>
      <c r="K13" s="417">
        <f t="shared" si="2"/>
        <v>3310.8625000000006</v>
      </c>
      <c r="L13" s="417">
        <f t="shared" si="3"/>
        <v>1986.5175000000004</v>
      </c>
      <c r="M13" s="389"/>
      <c r="N13" s="468">
        <v>1324.3450000000003</v>
      </c>
      <c r="P13" s="452">
        <v>1203.95</v>
      </c>
      <c r="R13" s="382">
        <v>1094.5</v>
      </c>
      <c r="T13" s="363">
        <f>N13/P13</f>
        <v>1.1000000000000001</v>
      </c>
      <c r="V13" s="146"/>
      <c r="X13" s="146"/>
      <c r="Z13" s="146"/>
      <c r="AB13" s="146"/>
      <c r="AD13" s="146"/>
      <c r="AF13" s="146"/>
      <c r="AH13" s="146"/>
      <c r="AJ13" s="146"/>
      <c r="AL13" s="63"/>
      <c r="AN13" s="371"/>
      <c r="AO13" s="371"/>
      <c r="AP13" s="371"/>
      <c r="AQ13" s="371"/>
      <c r="AR13" s="371"/>
      <c r="AS13" s="371"/>
      <c r="AT13" s="371"/>
      <c r="AU13" s="371"/>
      <c r="AV13" s="371"/>
      <c r="AW13" s="371"/>
      <c r="AX13" s="371"/>
      <c r="AY13" s="371"/>
    </row>
    <row r="14" spans="1:51" s="376" customFormat="1" ht="17.100000000000001" customHeight="1" x14ac:dyDescent="0.3">
      <c r="A14" s="371"/>
      <c r="B14" s="372"/>
      <c r="C14" s="371"/>
      <c r="D14" s="418" t="s">
        <v>596</v>
      </c>
      <c r="E14" s="432">
        <f t="shared" si="4"/>
        <v>4800</v>
      </c>
      <c r="F14" s="433">
        <f t="shared" si="4"/>
        <v>2900</v>
      </c>
      <c r="G14" s="371"/>
      <c r="H14" s="416">
        <f t="shared" si="0"/>
        <v>4800</v>
      </c>
      <c r="I14" s="416">
        <f t="shared" si="1"/>
        <v>2900</v>
      </c>
      <c r="J14" s="386"/>
      <c r="K14" s="417">
        <f t="shared" si="2"/>
        <v>4758.2947500000009</v>
      </c>
      <c r="L14" s="417">
        <f t="shared" si="3"/>
        <v>2854.9768500000009</v>
      </c>
      <c r="M14" s="389"/>
      <c r="N14" s="468">
        <v>1903.3179000000005</v>
      </c>
      <c r="P14" s="452">
        <v>1730.2890000000002</v>
      </c>
      <c r="R14" s="382">
        <v>1572.99</v>
      </c>
      <c r="T14" s="363">
        <f t="shared" ref="T14:T77" si="5">N14/P14</f>
        <v>1.1000000000000001</v>
      </c>
      <c r="V14" s="146"/>
      <c r="X14" s="146"/>
      <c r="Z14" s="146"/>
      <c r="AB14" s="146"/>
      <c r="AD14" s="146"/>
      <c r="AF14" s="146"/>
      <c r="AH14" s="146"/>
      <c r="AJ14" s="146"/>
      <c r="AL14" s="63"/>
      <c r="AN14" s="371"/>
      <c r="AO14" s="371"/>
      <c r="AP14" s="371"/>
      <c r="AQ14" s="371"/>
      <c r="AR14" s="371"/>
      <c r="AS14" s="371"/>
      <c r="AT14" s="371"/>
      <c r="AU14" s="371"/>
      <c r="AV14" s="371"/>
      <c r="AW14" s="371"/>
      <c r="AX14" s="371"/>
      <c r="AY14" s="371"/>
    </row>
    <row r="15" spans="1:51" s="376" customFormat="1" ht="17.100000000000001" customHeight="1" x14ac:dyDescent="0.3">
      <c r="A15" s="371"/>
      <c r="B15" s="372"/>
      <c r="C15" s="371"/>
      <c r="D15" s="418" t="s">
        <v>597</v>
      </c>
      <c r="E15" s="419">
        <f t="shared" si="4"/>
        <v>7900</v>
      </c>
      <c r="F15" s="420">
        <f t="shared" si="4"/>
        <v>4750</v>
      </c>
      <c r="G15" s="371"/>
      <c r="H15" s="416">
        <f t="shared" si="0"/>
        <v>7900</v>
      </c>
      <c r="I15" s="416">
        <f t="shared" si="1"/>
        <v>4750</v>
      </c>
      <c r="J15" s="386"/>
      <c r="K15" s="417">
        <f t="shared" si="2"/>
        <v>7855</v>
      </c>
      <c r="L15" s="417">
        <f t="shared" si="3"/>
        <v>4713</v>
      </c>
      <c r="M15" s="389"/>
      <c r="N15" s="461">
        <v>3142</v>
      </c>
      <c r="P15" s="452">
        <v>2855.6000000000004</v>
      </c>
      <c r="R15" s="382">
        <v>2596</v>
      </c>
      <c r="T15" s="363">
        <f t="shared" si="5"/>
        <v>1.1002941588457766</v>
      </c>
      <c r="V15" s="146"/>
      <c r="X15" s="146"/>
      <c r="Z15" s="146"/>
      <c r="AB15" s="146"/>
      <c r="AD15" s="146"/>
      <c r="AF15" s="146"/>
      <c r="AH15" s="146"/>
      <c r="AJ15" s="146"/>
      <c r="AL15" s="63"/>
      <c r="AN15" s="371"/>
      <c r="AO15" s="371"/>
      <c r="AP15" s="371"/>
      <c r="AQ15" s="371"/>
      <c r="AR15" s="371"/>
      <c r="AS15" s="371"/>
      <c r="AT15" s="371"/>
      <c r="AU15" s="371"/>
      <c r="AV15" s="371"/>
      <c r="AW15" s="371"/>
      <c r="AX15" s="371"/>
      <c r="AY15" s="371"/>
    </row>
    <row r="16" spans="1:51" s="376" customFormat="1" ht="17.100000000000001" customHeight="1" x14ac:dyDescent="0.3">
      <c r="A16" s="371"/>
      <c r="B16" s="372"/>
      <c r="C16" s="371"/>
      <c r="D16" s="418" t="s">
        <v>598</v>
      </c>
      <c r="E16" s="419">
        <f t="shared" si="4"/>
        <v>18250</v>
      </c>
      <c r="F16" s="420">
        <f t="shared" si="4"/>
        <v>10950</v>
      </c>
      <c r="G16" s="371"/>
      <c r="H16" s="416">
        <f t="shared" si="0"/>
        <v>18250</v>
      </c>
      <c r="I16" s="416">
        <f t="shared" si="1"/>
        <v>10950</v>
      </c>
      <c r="J16" s="386"/>
      <c r="K16" s="417">
        <f t="shared" si="2"/>
        <v>18225.292250000006</v>
      </c>
      <c r="L16" s="417">
        <f t="shared" si="3"/>
        <v>10935.175350000003</v>
      </c>
      <c r="M16" s="389"/>
      <c r="N16" s="468">
        <v>7290.1169000000018</v>
      </c>
      <c r="P16" s="452">
        <v>6627.3790000000008</v>
      </c>
      <c r="R16" s="382">
        <v>6024.89</v>
      </c>
      <c r="T16" s="363">
        <f t="shared" si="5"/>
        <v>1.1000000000000001</v>
      </c>
      <c r="V16" s="146"/>
      <c r="X16" s="146"/>
      <c r="Z16" s="146"/>
      <c r="AB16" s="146"/>
      <c r="AD16" s="146"/>
      <c r="AF16" s="146"/>
      <c r="AH16" s="146"/>
      <c r="AJ16" s="146"/>
      <c r="AL16" s="63"/>
      <c r="AN16" s="371"/>
      <c r="AO16" s="371"/>
      <c r="AP16" s="371"/>
      <c r="AQ16" s="371"/>
      <c r="AR16" s="371"/>
      <c r="AS16" s="371"/>
      <c r="AT16" s="371"/>
      <c r="AU16" s="371"/>
      <c r="AV16" s="371"/>
      <c r="AW16" s="371"/>
      <c r="AX16" s="371"/>
      <c r="AY16" s="371"/>
    </row>
    <row r="17" spans="1:51" s="376" customFormat="1" ht="17.100000000000001" hidden="1" customHeight="1" x14ac:dyDescent="0.3">
      <c r="A17" s="371"/>
      <c r="B17" s="372"/>
      <c r="C17" s="371"/>
      <c r="D17" s="418" t="s">
        <v>599</v>
      </c>
      <c r="E17" s="419"/>
      <c r="F17" s="420"/>
      <c r="G17" s="371"/>
      <c r="H17" s="416">
        <f t="shared" si="0"/>
        <v>0</v>
      </c>
      <c r="I17" s="416">
        <f t="shared" si="1"/>
        <v>0</v>
      </c>
      <c r="J17" s="386"/>
      <c r="K17" s="417">
        <f t="shared" si="2"/>
        <v>0</v>
      </c>
      <c r="L17" s="417">
        <f t="shared" si="3"/>
        <v>0</v>
      </c>
      <c r="M17" s="389"/>
      <c r="N17" s="468">
        <v>0</v>
      </c>
      <c r="P17" s="452">
        <v>0</v>
      </c>
      <c r="R17" s="382"/>
      <c r="T17" s="363" t="e">
        <f t="shared" si="5"/>
        <v>#DIV/0!</v>
      </c>
      <c r="V17" s="146"/>
      <c r="X17" s="146"/>
      <c r="Z17" s="146"/>
      <c r="AB17" s="146"/>
      <c r="AD17" s="146"/>
      <c r="AF17" s="146"/>
      <c r="AH17" s="146"/>
      <c r="AJ17" s="146"/>
      <c r="AL17" s="63"/>
      <c r="AN17" s="371"/>
      <c r="AO17" s="371"/>
      <c r="AP17" s="371"/>
      <c r="AQ17" s="371"/>
      <c r="AR17" s="371"/>
      <c r="AS17" s="371"/>
      <c r="AT17" s="371"/>
      <c r="AU17" s="371"/>
      <c r="AV17" s="371"/>
      <c r="AW17" s="371"/>
      <c r="AX17" s="371"/>
      <c r="AY17" s="371"/>
    </row>
    <row r="18" spans="1:51" s="376" customFormat="1" ht="17.100000000000001" customHeight="1" x14ac:dyDescent="0.3">
      <c r="A18" s="371"/>
      <c r="B18" s="372"/>
      <c r="C18" s="371"/>
      <c r="D18" s="421" t="s">
        <v>588</v>
      </c>
      <c r="E18" s="419">
        <f t="shared" si="4"/>
        <v>11800</v>
      </c>
      <c r="F18" s="420">
        <f t="shared" si="4"/>
        <v>7100</v>
      </c>
      <c r="G18" s="371"/>
      <c r="H18" s="416">
        <f t="shared" si="0"/>
        <v>11800</v>
      </c>
      <c r="I18" s="416">
        <f t="shared" si="1"/>
        <v>7100</v>
      </c>
      <c r="J18" s="386"/>
      <c r="K18" s="417">
        <f t="shared" si="2"/>
        <v>11800.131750000002</v>
      </c>
      <c r="L18" s="417">
        <f t="shared" si="3"/>
        <v>7080.0790500000021</v>
      </c>
      <c r="M18" s="389"/>
      <c r="N18" s="468">
        <v>4720.0527000000011</v>
      </c>
      <c r="P18" s="452">
        <v>4290.9570000000003</v>
      </c>
      <c r="R18" s="382">
        <v>3900.87</v>
      </c>
      <c r="T18" s="363">
        <f t="shared" si="5"/>
        <v>1.1000000000000001</v>
      </c>
      <c r="V18" s="146"/>
      <c r="X18" s="146"/>
      <c r="Z18" s="146"/>
      <c r="AB18" s="146"/>
      <c r="AD18" s="146"/>
      <c r="AF18" s="146"/>
      <c r="AH18" s="146"/>
      <c r="AJ18" s="146"/>
      <c r="AL18" s="63"/>
      <c r="AN18" s="371"/>
      <c r="AO18" s="371"/>
      <c r="AP18" s="371"/>
      <c r="AQ18" s="371"/>
      <c r="AR18" s="371"/>
      <c r="AS18" s="371"/>
      <c r="AT18" s="371"/>
      <c r="AU18" s="371"/>
      <c r="AV18" s="371"/>
      <c r="AW18" s="371"/>
      <c r="AX18" s="371"/>
      <c r="AY18" s="371"/>
    </row>
    <row r="19" spans="1:51" s="376" customFormat="1" ht="17.100000000000001" customHeight="1" x14ac:dyDescent="0.3">
      <c r="A19" s="371"/>
      <c r="B19" s="372"/>
      <c r="C19" s="371"/>
      <c r="D19" s="421" t="s">
        <v>587</v>
      </c>
      <c r="E19" s="419">
        <f t="shared" si="4"/>
        <v>13450</v>
      </c>
      <c r="F19" s="420">
        <f t="shared" si="4"/>
        <v>8050</v>
      </c>
      <c r="G19" s="371"/>
      <c r="H19" s="416">
        <f t="shared" si="0"/>
        <v>13450</v>
      </c>
      <c r="I19" s="416">
        <f t="shared" si="1"/>
        <v>8050</v>
      </c>
      <c r="J19" s="386"/>
      <c r="K19" s="417">
        <f t="shared" si="2"/>
        <v>13414.513750000004</v>
      </c>
      <c r="L19" s="417">
        <f t="shared" si="3"/>
        <v>8048.7082500000015</v>
      </c>
      <c r="M19" s="389"/>
      <c r="N19" s="468">
        <v>5365.8055000000013</v>
      </c>
      <c r="P19" s="452">
        <v>4878.005000000001</v>
      </c>
      <c r="R19" s="382">
        <v>4434.55</v>
      </c>
      <c r="T19" s="363">
        <f t="shared" si="5"/>
        <v>1.1000000000000001</v>
      </c>
      <c r="V19" s="146"/>
      <c r="X19" s="146"/>
      <c r="Z19" s="146"/>
      <c r="AB19" s="146"/>
      <c r="AD19" s="146"/>
      <c r="AF19" s="146"/>
      <c r="AH19" s="146"/>
      <c r="AJ19" s="146"/>
      <c r="AL19" s="63"/>
      <c r="AN19" s="371"/>
      <c r="AO19" s="371"/>
      <c r="AP19" s="371"/>
      <c r="AQ19" s="371"/>
      <c r="AR19" s="371"/>
      <c r="AS19" s="371"/>
      <c r="AT19" s="371"/>
      <c r="AU19" s="371"/>
      <c r="AV19" s="371"/>
      <c r="AW19" s="371"/>
      <c r="AX19" s="371"/>
      <c r="AY19" s="371"/>
    </row>
    <row r="20" spans="1:51" s="376" customFormat="1" ht="17.100000000000001" customHeight="1" x14ac:dyDescent="0.3">
      <c r="A20" s="371"/>
      <c r="B20" s="372"/>
      <c r="C20" s="371"/>
      <c r="D20" s="421" t="s">
        <v>585</v>
      </c>
      <c r="E20" s="419">
        <f t="shared" si="4"/>
        <v>6750</v>
      </c>
      <c r="F20" s="420">
        <f t="shared" si="4"/>
        <v>4050</v>
      </c>
      <c r="G20" s="371"/>
      <c r="H20" s="416">
        <f t="shared" si="0"/>
        <v>6750</v>
      </c>
      <c r="I20" s="416">
        <f t="shared" si="1"/>
        <v>4050</v>
      </c>
      <c r="J20" s="386"/>
      <c r="K20" s="417">
        <f t="shared" si="2"/>
        <v>6723.9095000000016</v>
      </c>
      <c r="L20" s="417">
        <f t="shared" si="3"/>
        <v>4034.3457000000012</v>
      </c>
      <c r="M20" s="389"/>
      <c r="N20" s="468">
        <v>2689.5638000000008</v>
      </c>
      <c r="P20" s="452">
        <v>2445.0580000000004</v>
      </c>
      <c r="R20" s="382">
        <v>2222.7800000000002</v>
      </c>
      <c r="T20" s="363">
        <f t="shared" si="5"/>
        <v>1.1000000000000001</v>
      </c>
      <c r="V20" s="146"/>
      <c r="X20" s="146"/>
      <c r="Z20" s="146"/>
      <c r="AB20" s="146"/>
      <c r="AD20" s="146"/>
      <c r="AF20" s="146"/>
      <c r="AH20" s="146"/>
      <c r="AJ20" s="146"/>
      <c r="AL20" s="63"/>
      <c r="AN20" s="371"/>
      <c r="AO20" s="371"/>
      <c r="AP20" s="371"/>
      <c r="AQ20" s="371"/>
      <c r="AR20" s="371"/>
      <c r="AS20" s="371"/>
      <c r="AT20" s="371"/>
      <c r="AU20" s="371"/>
      <c r="AV20" s="371"/>
      <c r="AW20" s="371"/>
      <c r="AX20" s="371"/>
      <c r="AY20" s="371"/>
    </row>
    <row r="21" spans="1:51" s="376" customFormat="1" ht="17.100000000000001" customHeight="1" x14ac:dyDescent="0.3">
      <c r="A21" s="371"/>
      <c r="B21" s="372"/>
      <c r="C21" s="371"/>
      <c r="D21" s="421" t="s">
        <v>586</v>
      </c>
      <c r="E21" s="419">
        <f t="shared" si="4"/>
        <v>8950</v>
      </c>
      <c r="F21" s="420">
        <f t="shared" si="4"/>
        <v>5350</v>
      </c>
      <c r="G21" s="371"/>
      <c r="H21" s="416">
        <f t="shared" si="0"/>
        <v>8950</v>
      </c>
      <c r="I21" s="416">
        <f t="shared" si="1"/>
        <v>5350</v>
      </c>
      <c r="J21" s="386"/>
      <c r="K21" s="417">
        <f t="shared" si="2"/>
        <v>8904.2085000000006</v>
      </c>
      <c r="L21" s="417">
        <f t="shared" si="3"/>
        <v>5342.5251000000007</v>
      </c>
      <c r="M21" s="389"/>
      <c r="N21" s="468">
        <v>3561.6834000000003</v>
      </c>
      <c r="P21" s="452">
        <v>3237.8940000000002</v>
      </c>
      <c r="R21" s="382">
        <v>2943.54</v>
      </c>
      <c r="T21" s="363">
        <f t="shared" si="5"/>
        <v>1.1000000000000001</v>
      </c>
      <c r="V21" s="146"/>
      <c r="X21" s="146"/>
      <c r="Z21" s="146"/>
      <c r="AB21" s="146"/>
      <c r="AD21" s="146"/>
      <c r="AF21" s="146"/>
      <c r="AH21" s="146"/>
      <c r="AJ21" s="146"/>
      <c r="AL21" s="63"/>
      <c r="AN21" s="371"/>
      <c r="AO21" s="371"/>
      <c r="AP21" s="371"/>
      <c r="AQ21" s="371"/>
      <c r="AR21" s="371"/>
      <c r="AS21" s="371"/>
      <c r="AT21" s="371"/>
      <c r="AU21" s="371"/>
      <c r="AV21" s="371"/>
      <c r="AW21" s="371"/>
      <c r="AX21" s="371"/>
      <c r="AY21" s="371"/>
    </row>
    <row r="22" spans="1:51" s="376" customFormat="1" ht="17.100000000000001" customHeight="1" x14ac:dyDescent="0.3">
      <c r="A22" s="371"/>
      <c r="B22" s="372"/>
      <c r="C22" s="371"/>
      <c r="D22" s="421" t="s">
        <v>578</v>
      </c>
      <c r="E22" s="419">
        <f t="shared" si="4"/>
        <v>6250</v>
      </c>
      <c r="F22" s="420">
        <f t="shared" si="4"/>
        <v>3750</v>
      </c>
      <c r="G22" s="371"/>
      <c r="H22" s="416">
        <f t="shared" si="0"/>
        <v>6250</v>
      </c>
      <c r="I22" s="416">
        <f t="shared" si="1"/>
        <v>3750</v>
      </c>
      <c r="J22" s="386"/>
      <c r="K22" s="417">
        <f t="shared" si="2"/>
        <v>6247.5</v>
      </c>
      <c r="L22" s="417">
        <f t="shared" si="3"/>
        <v>3748.5</v>
      </c>
      <c r="M22" s="389"/>
      <c r="N22" s="461">
        <v>2499</v>
      </c>
      <c r="P22" s="452">
        <v>2262.7000000000003</v>
      </c>
      <c r="R22" s="382">
        <v>2057</v>
      </c>
      <c r="T22" s="363">
        <f t="shared" si="5"/>
        <v>1.1044327573253192</v>
      </c>
      <c r="V22" s="146"/>
      <c r="X22" s="146"/>
      <c r="Z22" s="146"/>
      <c r="AB22" s="146"/>
      <c r="AD22" s="146"/>
      <c r="AF22" s="146"/>
      <c r="AH22" s="146"/>
      <c r="AJ22" s="146"/>
      <c r="AL22" s="63"/>
      <c r="AN22" s="371"/>
      <c r="AO22" s="371"/>
      <c r="AP22" s="371"/>
      <c r="AQ22" s="371"/>
      <c r="AR22" s="371"/>
      <c r="AS22" s="371"/>
      <c r="AT22" s="371"/>
      <c r="AU22" s="371"/>
      <c r="AV22" s="371"/>
      <c r="AW22" s="371"/>
      <c r="AX22" s="371"/>
      <c r="AY22" s="371"/>
    </row>
    <row r="23" spans="1:51" s="376" customFormat="1" ht="17.100000000000001" customHeight="1" x14ac:dyDescent="0.3">
      <c r="A23" s="371"/>
      <c r="B23" s="372"/>
      <c r="C23" s="371"/>
      <c r="D23" s="421" t="s">
        <v>579</v>
      </c>
      <c r="E23" s="419">
        <f t="shared" si="4"/>
        <v>8950</v>
      </c>
      <c r="F23" s="420">
        <f t="shared" si="4"/>
        <v>5350</v>
      </c>
      <c r="G23" s="371"/>
      <c r="H23" s="416">
        <f t="shared" si="0"/>
        <v>8950</v>
      </c>
      <c r="I23" s="416">
        <f t="shared" si="1"/>
        <v>5350</v>
      </c>
      <c r="J23" s="386"/>
      <c r="K23" s="417">
        <f t="shared" si="2"/>
        <v>8904.2085000000006</v>
      </c>
      <c r="L23" s="417">
        <f t="shared" si="3"/>
        <v>5342.5251000000007</v>
      </c>
      <c r="M23" s="389"/>
      <c r="N23" s="468">
        <v>3561.6834000000003</v>
      </c>
      <c r="P23" s="452">
        <v>3237.8940000000002</v>
      </c>
      <c r="R23" s="382">
        <v>2943.54</v>
      </c>
      <c r="T23" s="363">
        <f t="shared" si="5"/>
        <v>1.1000000000000001</v>
      </c>
      <c r="V23" s="146"/>
      <c r="X23" s="146"/>
      <c r="Z23" s="146"/>
      <c r="AB23" s="146"/>
      <c r="AD23" s="146"/>
      <c r="AF23" s="146"/>
      <c r="AH23" s="146"/>
      <c r="AJ23" s="146"/>
      <c r="AL23" s="63"/>
      <c r="AN23" s="371"/>
      <c r="AO23" s="371"/>
      <c r="AP23" s="371"/>
      <c r="AQ23" s="371"/>
      <c r="AR23" s="371"/>
      <c r="AS23" s="371"/>
      <c r="AT23" s="371"/>
      <c r="AU23" s="371"/>
      <c r="AV23" s="371"/>
      <c r="AW23" s="371"/>
      <c r="AX23" s="371"/>
      <c r="AY23" s="371"/>
    </row>
    <row r="24" spans="1:51" s="376" customFormat="1" ht="17.100000000000001" customHeight="1" x14ac:dyDescent="0.3">
      <c r="A24" s="371"/>
      <c r="B24" s="372"/>
      <c r="C24" s="371"/>
      <c r="D24" s="421" t="s">
        <v>580</v>
      </c>
      <c r="E24" s="419">
        <f t="shared" si="4"/>
        <v>14850</v>
      </c>
      <c r="F24" s="420">
        <f t="shared" si="4"/>
        <v>8900</v>
      </c>
      <c r="G24" s="371"/>
      <c r="H24" s="416">
        <f t="shared" si="0"/>
        <v>14850</v>
      </c>
      <c r="I24" s="416">
        <f t="shared" si="1"/>
        <v>8900</v>
      </c>
      <c r="J24" s="386"/>
      <c r="K24" s="417">
        <f t="shared" si="2"/>
        <v>14829.881000000003</v>
      </c>
      <c r="L24" s="417">
        <f t="shared" si="3"/>
        <v>8897.9286000000011</v>
      </c>
      <c r="M24" s="389"/>
      <c r="N24" s="468">
        <v>5931.952400000001</v>
      </c>
      <c r="P24" s="452">
        <v>5392.6840000000002</v>
      </c>
      <c r="R24" s="382">
        <v>4902.4399999999996</v>
      </c>
      <c r="T24" s="363">
        <f t="shared" si="5"/>
        <v>1.1000000000000001</v>
      </c>
      <c r="V24" s="146"/>
      <c r="X24" s="146"/>
      <c r="Z24" s="146"/>
      <c r="AB24" s="146"/>
      <c r="AD24" s="146"/>
      <c r="AF24" s="146"/>
      <c r="AH24" s="146"/>
      <c r="AJ24" s="146"/>
      <c r="AL24" s="63"/>
      <c r="AN24" s="371"/>
      <c r="AO24" s="371"/>
      <c r="AP24" s="371"/>
      <c r="AQ24" s="371"/>
      <c r="AR24" s="371"/>
      <c r="AS24" s="371"/>
      <c r="AT24" s="371"/>
      <c r="AU24" s="371"/>
      <c r="AV24" s="371"/>
      <c r="AW24" s="371"/>
      <c r="AX24" s="371"/>
      <c r="AY24" s="371"/>
    </row>
    <row r="25" spans="1:51" s="376" customFormat="1" ht="17.100000000000001" customHeight="1" x14ac:dyDescent="0.3">
      <c r="A25" s="371"/>
      <c r="B25" s="372" t="s">
        <v>563</v>
      </c>
      <c r="C25" s="371"/>
      <c r="D25" s="421" t="s">
        <v>268</v>
      </c>
      <c r="E25" s="419">
        <f t="shared" si="4"/>
        <v>10600</v>
      </c>
      <c r="F25" s="420">
        <f t="shared" si="4"/>
        <v>6400</v>
      </c>
      <c r="G25" s="371"/>
      <c r="H25" s="416">
        <f t="shared" si="0"/>
        <v>10600</v>
      </c>
      <c r="I25" s="416">
        <f t="shared" si="1"/>
        <v>6400</v>
      </c>
      <c r="J25" s="386"/>
      <c r="K25" s="417">
        <f t="shared" si="2"/>
        <v>10585.140500000001</v>
      </c>
      <c r="L25" s="417">
        <f t="shared" si="3"/>
        <v>6351.0843000000013</v>
      </c>
      <c r="M25" s="389"/>
      <c r="N25" s="468">
        <v>4234.0562000000009</v>
      </c>
      <c r="P25" s="455">
        <v>3849.1420000000003</v>
      </c>
      <c r="R25" s="382">
        <v>3499.22</v>
      </c>
      <c r="T25" s="363">
        <f t="shared" si="5"/>
        <v>1.1000000000000001</v>
      </c>
      <c r="V25" s="146"/>
      <c r="X25" s="146"/>
      <c r="Z25" s="146"/>
      <c r="AB25" s="146"/>
      <c r="AD25" s="146"/>
      <c r="AF25" s="146"/>
      <c r="AH25" s="146"/>
      <c r="AJ25" s="146"/>
      <c r="AL25" s="63"/>
      <c r="AN25" s="371"/>
      <c r="AO25" s="371"/>
      <c r="AP25" s="371"/>
      <c r="AQ25" s="371"/>
      <c r="AR25" s="371"/>
      <c r="AS25" s="371"/>
      <c r="AT25" s="371"/>
      <c r="AU25" s="371"/>
      <c r="AV25" s="371"/>
      <c r="AW25" s="371"/>
      <c r="AX25" s="371"/>
      <c r="AY25" s="371"/>
    </row>
    <row r="26" spans="1:51" s="376" customFormat="1" ht="17.100000000000001" customHeight="1" x14ac:dyDescent="0.3">
      <c r="A26" s="371"/>
      <c r="B26" s="372"/>
      <c r="C26" s="371"/>
      <c r="D26" s="421" t="s">
        <v>581</v>
      </c>
      <c r="E26" s="419">
        <f t="shared" si="4"/>
        <v>17100</v>
      </c>
      <c r="F26" s="420">
        <f t="shared" si="4"/>
        <v>10250</v>
      </c>
      <c r="G26" s="371"/>
      <c r="H26" s="416">
        <f t="shared" si="0"/>
        <v>17100</v>
      </c>
      <c r="I26" s="416">
        <f t="shared" si="1"/>
        <v>10250</v>
      </c>
      <c r="J26" s="386"/>
      <c r="K26" s="417">
        <f t="shared" si="2"/>
        <v>17059.427</v>
      </c>
      <c r="L26" s="417">
        <f t="shared" si="3"/>
        <v>10235.656200000001</v>
      </c>
      <c r="M26" s="389"/>
      <c r="N26" s="468">
        <v>6823.7708000000002</v>
      </c>
      <c r="P26" s="452">
        <v>6203.4279999999999</v>
      </c>
      <c r="R26" s="382">
        <v>5639.48</v>
      </c>
      <c r="T26" s="363">
        <f t="shared" si="5"/>
        <v>1.1000000000000001</v>
      </c>
      <c r="V26" s="146"/>
      <c r="X26" s="146"/>
      <c r="Z26" s="146"/>
      <c r="AB26" s="146"/>
      <c r="AD26" s="146"/>
      <c r="AF26" s="146"/>
      <c r="AH26" s="146"/>
      <c r="AJ26" s="146"/>
      <c r="AL26" s="63"/>
      <c r="AN26" s="371"/>
      <c r="AO26" s="371"/>
      <c r="AP26" s="371"/>
      <c r="AQ26" s="371"/>
      <c r="AR26" s="371"/>
      <c r="AS26" s="371"/>
      <c r="AT26" s="371"/>
      <c r="AU26" s="371"/>
      <c r="AV26" s="371"/>
      <c r="AW26" s="371"/>
      <c r="AX26" s="371"/>
      <c r="AY26" s="371"/>
    </row>
    <row r="27" spans="1:51" s="376" customFormat="1" ht="17.100000000000001" customHeight="1" x14ac:dyDescent="0.3">
      <c r="A27" s="371"/>
      <c r="B27" s="372" t="s">
        <v>563</v>
      </c>
      <c r="C27" s="371"/>
      <c r="D27" s="421" t="s">
        <v>254</v>
      </c>
      <c r="E27" s="419">
        <f t="shared" si="4"/>
        <v>6850</v>
      </c>
      <c r="F27" s="420">
        <f t="shared" si="4"/>
        <v>4100</v>
      </c>
      <c r="G27" s="371"/>
      <c r="H27" s="416">
        <f t="shared" si="0"/>
        <v>6850</v>
      </c>
      <c r="I27" s="416">
        <f t="shared" si="1"/>
        <v>4100</v>
      </c>
      <c r="J27" s="386"/>
      <c r="K27" s="417">
        <f t="shared" si="2"/>
        <v>6823.7647500000012</v>
      </c>
      <c r="L27" s="417">
        <f t="shared" si="3"/>
        <v>4094.2588500000011</v>
      </c>
      <c r="M27" s="389"/>
      <c r="N27" s="468">
        <v>2729.5059000000006</v>
      </c>
      <c r="P27" s="455">
        <v>2481.3690000000001</v>
      </c>
      <c r="R27" s="382">
        <v>2255.79</v>
      </c>
      <c r="T27" s="363">
        <f t="shared" si="5"/>
        <v>1.1000000000000001</v>
      </c>
      <c r="V27" s="146"/>
      <c r="X27" s="146"/>
      <c r="Z27" s="146"/>
      <c r="AB27" s="146"/>
      <c r="AD27" s="146"/>
      <c r="AF27" s="146"/>
      <c r="AH27" s="146"/>
      <c r="AJ27" s="146"/>
      <c r="AL27" s="63"/>
      <c r="AN27" s="371"/>
      <c r="AO27" s="371"/>
      <c r="AP27" s="371"/>
      <c r="AQ27" s="371"/>
      <c r="AR27" s="371"/>
      <c r="AS27" s="371"/>
      <c r="AT27" s="371"/>
      <c r="AU27" s="371"/>
      <c r="AV27" s="371"/>
      <c r="AW27" s="371"/>
      <c r="AX27" s="371"/>
      <c r="AY27" s="371"/>
    </row>
    <row r="28" spans="1:51" s="376" customFormat="1" ht="17.100000000000001" customHeight="1" x14ac:dyDescent="0.3">
      <c r="A28" s="371"/>
      <c r="B28" s="372" t="s">
        <v>563</v>
      </c>
      <c r="C28" s="371"/>
      <c r="D28" s="421" t="s">
        <v>258</v>
      </c>
      <c r="E28" s="419">
        <f t="shared" si="4"/>
        <v>10650</v>
      </c>
      <c r="F28" s="420">
        <f t="shared" si="4"/>
        <v>6400</v>
      </c>
      <c r="G28" s="371"/>
      <c r="H28" s="416">
        <f t="shared" si="0"/>
        <v>10650</v>
      </c>
      <c r="I28" s="416">
        <f t="shared" si="1"/>
        <v>6400</v>
      </c>
      <c r="J28" s="386"/>
      <c r="K28" s="417">
        <f t="shared" si="2"/>
        <v>10622.620250000002</v>
      </c>
      <c r="L28" s="417">
        <f t="shared" si="3"/>
        <v>6373.5721500000018</v>
      </c>
      <c r="M28" s="389"/>
      <c r="N28" s="468">
        <v>4249.0481000000009</v>
      </c>
      <c r="P28" s="455">
        <v>3862.7710000000006</v>
      </c>
      <c r="R28" s="382">
        <v>3511.61</v>
      </c>
      <c r="T28" s="363">
        <f t="shared" si="5"/>
        <v>1.1000000000000001</v>
      </c>
      <c r="V28" s="146"/>
      <c r="X28" s="146"/>
      <c r="Z28" s="146"/>
      <c r="AB28" s="146"/>
      <c r="AD28" s="146"/>
      <c r="AF28" s="146"/>
      <c r="AH28" s="146"/>
      <c r="AJ28" s="146"/>
      <c r="AL28" s="63"/>
      <c r="AN28" s="371"/>
      <c r="AO28" s="371"/>
      <c r="AP28" s="371"/>
      <c r="AQ28" s="371"/>
      <c r="AR28" s="371"/>
      <c r="AS28" s="371"/>
      <c r="AT28" s="371"/>
      <c r="AU28" s="371"/>
      <c r="AV28" s="371"/>
      <c r="AW28" s="371"/>
      <c r="AX28" s="371"/>
      <c r="AY28" s="371"/>
    </row>
    <row r="29" spans="1:51" s="376" customFormat="1" ht="17.100000000000001" customHeight="1" x14ac:dyDescent="0.3">
      <c r="A29" s="371"/>
      <c r="B29" s="372"/>
      <c r="C29" s="371"/>
      <c r="D29" s="421" t="s">
        <v>259</v>
      </c>
      <c r="E29" s="419">
        <f t="shared" si="4"/>
        <v>18200</v>
      </c>
      <c r="F29" s="420">
        <f t="shared" si="4"/>
        <v>10950</v>
      </c>
      <c r="G29" s="371"/>
      <c r="H29" s="416">
        <f t="shared" si="0"/>
        <v>18200</v>
      </c>
      <c r="I29" s="416">
        <f t="shared" si="1"/>
        <v>10950</v>
      </c>
      <c r="J29" s="386"/>
      <c r="K29" s="417">
        <f t="shared" si="2"/>
        <v>18196.97825</v>
      </c>
      <c r="L29" s="417">
        <f t="shared" si="3"/>
        <v>10918.186950000001</v>
      </c>
      <c r="M29" s="389"/>
      <c r="N29" s="468">
        <v>7278.7913000000008</v>
      </c>
      <c r="P29" s="452">
        <v>6617.0830000000005</v>
      </c>
      <c r="R29" s="382">
        <v>6015.53</v>
      </c>
      <c r="T29" s="363">
        <f t="shared" si="5"/>
        <v>1.1000000000000001</v>
      </c>
      <c r="V29" s="146"/>
      <c r="X29" s="146"/>
      <c r="Z29" s="146"/>
      <c r="AB29" s="146"/>
      <c r="AD29" s="146"/>
      <c r="AF29" s="146"/>
      <c r="AH29" s="146"/>
      <c r="AJ29" s="146"/>
      <c r="AL29" s="63"/>
      <c r="AN29" s="371"/>
      <c r="AO29" s="371"/>
      <c r="AP29" s="371"/>
      <c r="AQ29" s="371"/>
      <c r="AR29" s="371"/>
      <c r="AS29" s="371"/>
      <c r="AT29" s="371"/>
      <c r="AU29" s="371"/>
      <c r="AV29" s="371"/>
      <c r="AW29" s="371"/>
      <c r="AX29" s="371"/>
      <c r="AY29" s="371"/>
    </row>
    <row r="30" spans="1:51" s="376" customFormat="1" ht="17.100000000000001" customHeight="1" x14ac:dyDescent="0.3">
      <c r="A30" s="371"/>
      <c r="B30" s="372"/>
      <c r="C30" s="371"/>
      <c r="D30" s="421" t="s">
        <v>279</v>
      </c>
      <c r="E30" s="419">
        <f t="shared" si="4"/>
        <v>8250</v>
      </c>
      <c r="F30" s="420">
        <f t="shared" si="4"/>
        <v>4950</v>
      </c>
      <c r="G30" s="371"/>
      <c r="H30" s="416">
        <f t="shared" si="0"/>
        <v>8250</v>
      </c>
      <c r="I30" s="416">
        <f t="shared" si="1"/>
        <v>4950</v>
      </c>
      <c r="J30" s="386"/>
      <c r="K30" s="417">
        <f t="shared" si="2"/>
        <v>8238.4665000000023</v>
      </c>
      <c r="L30" s="417">
        <f t="shared" si="3"/>
        <v>4943.0799000000006</v>
      </c>
      <c r="M30" s="389"/>
      <c r="N30" s="468">
        <v>3295.3866000000007</v>
      </c>
      <c r="P30" s="452">
        <v>2995.8060000000005</v>
      </c>
      <c r="R30" s="382">
        <v>2723.46</v>
      </c>
      <c r="T30" s="363">
        <f t="shared" si="5"/>
        <v>1.1000000000000001</v>
      </c>
      <c r="V30" s="146"/>
      <c r="X30" s="146"/>
      <c r="Z30" s="146"/>
      <c r="AB30" s="146"/>
      <c r="AD30" s="146"/>
      <c r="AF30" s="146"/>
      <c r="AH30" s="146"/>
      <c r="AJ30" s="146"/>
      <c r="AL30" s="63"/>
      <c r="AN30" s="371"/>
      <c r="AO30" s="371"/>
      <c r="AP30" s="371"/>
      <c r="AQ30" s="371"/>
      <c r="AR30" s="371"/>
      <c r="AS30" s="371"/>
      <c r="AT30" s="371"/>
      <c r="AU30" s="371"/>
      <c r="AV30" s="371"/>
      <c r="AW30" s="371"/>
      <c r="AX30" s="371"/>
      <c r="AY30" s="371"/>
    </row>
    <row r="31" spans="1:51" s="376" customFormat="1" ht="17.100000000000001" customHeight="1" x14ac:dyDescent="0.3">
      <c r="A31" s="371"/>
      <c r="B31" s="372" t="s">
        <v>563</v>
      </c>
      <c r="C31" s="371"/>
      <c r="D31" s="421" t="s">
        <v>280</v>
      </c>
      <c r="E31" s="419">
        <f>H31</f>
        <v>12750</v>
      </c>
      <c r="F31" s="420">
        <f>I31</f>
        <v>7650</v>
      </c>
      <c r="G31" s="371"/>
      <c r="H31" s="416">
        <f>MROUND(K31+24,50)</f>
        <v>12750</v>
      </c>
      <c r="I31" s="416">
        <f>MROUND(L31+24,50)</f>
        <v>7650</v>
      </c>
      <c r="J31" s="386"/>
      <c r="K31" s="417">
        <f>N31*$K$9</f>
        <v>12732.104000000003</v>
      </c>
      <c r="L31" s="417">
        <f>N31*$L$9</f>
        <v>7639.2624000000023</v>
      </c>
      <c r="M31" s="389"/>
      <c r="N31" s="468">
        <v>5092.8416000000016</v>
      </c>
      <c r="P31" s="455">
        <v>4629.8560000000007</v>
      </c>
      <c r="R31" s="382">
        <v>4208.96</v>
      </c>
      <c r="T31" s="363">
        <f t="shared" si="5"/>
        <v>1.1000000000000001</v>
      </c>
      <c r="V31" s="146"/>
      <c r="X31" s="146"/>
      <c r="Z31" s="146"/>
      <c r="AB31" s="146"/>
      <c r="AD31" s="146"/>
      <c r="AF31" s="146"/>
      <c r="AH31" s="146"/>
      <c r="AJ31" s="146"/>
      <c r="AL31" s="63"/>
      <c r="AN31" s="371"/>
      <c r="AO31" s="371"/>
      <c r="AP31" s="371"/>
      <c r="AQ31" s="371"/>
      <c r="AR31" s="371"/>
      <c r="AS31" s="371"/>
      <c r="AT31" s="371"/>
      <c r="AU31" s="371"/>
      <c r="AV31" s="371"/>
      <c r="AW31" s="371"/>
      <c r="AX31" s="371"/>
      <c r="AY31" s="371"/>
    </row>
    <row r="32" spans="1:51" s="376" customFormat="1" ht="17.100000000000001" customHeight="1" x14ac:dyDescent="0.3">
      <c r="A32" s="371"/>
      <c r="B32" s="372" t="s">
        <v>563</v>
      </c>
      <c r="C32" s="371"/>
      <c r="D32" s="421" t="s">
        <v>582</v>
      </c>
      <c r="E32" s="419">
        <f t="shared" si="4"/>
        <v>20750</v>
      </c>
      <c r="F32" s="420">
        <f t="shared" si="4"/>
        <v>12450</v>
      </c>
      <c r="G32" s="371"/>
      <c r="H32" s="416">
        <f t="shared" si="0"/>
        <v>20750</v>
      </c>
      <c r="I32" s="416">
        <f t="shared" si="1"/>
        <v>12450</v>
      </c>
      <c r="J32" s="386"/>
      <c r="K32" s="417">
        <f t="shared" si="2"/>
        <v>20713.375</v>
      </c>
      <c r="L32" s="417">
        <f t="shared" si="3"/>
        <v>12428.025000000001</v>
      </c>
      <c r="M32" s="389"/>
      <c r="N32" s="462">
        <v>8285.35</v>
      </c>
      <c r="P32" s="455"/>
      <c r="R32" s="382">
        <v>4208.96</v>
      </c>
      <c r="T32" s="363" t="e">
        <f t="shared" si="5"/>
        <v>#DIV/0!</v>
      </c>
      <c r="V32" s="146"/>
      <c r="X32" s="146"/>
      <c r="Z32" s="146"/>
      <c r="AB32" s="146"/>
      <c r="AD32" s="146"/>
      <c r="AF32" s="146"/>
      <c r="AH32" s="146"/>
      <c r="AJ32" s="146"/>
      <c r="AL32" s="63"/>
      <c r="AN32" s="371"/>
      <c r="AO32" s="371"/>
      <c r="AP32" s="371"/>
      <c r="AQ32" s="371"/>
      <c r="AR32" s="371"/>
      <c r="AS32" s="371"/>
      <c r="AT32" s="371"/>
      <c r="AU32" s="371"/>
      <c r="AV32" s="371"/>
      <c r="AW32" s="371"/>
      <c r="AX32" s="371"/>
      <c r="AY32" s="371"/>
    </row>
    <row r="33" spans="1:51" s="376" customFormat="1" ht="17.100000000000001" customHeight="1" x14ac:dyDescent="0.3">
      <c r="A33" s="371"/>
      <c r="B33" s="372"/>
      <c r="C33" s="371"/>
      <c r="D33" s="421" t="s">
        <v>589</v>
      </c>
      <c r="E33" s="419">
        <f t="shared" si="4"/>
        <v>8200</v>
      </c>
      <c r="F33" s="420">
        <f t="shared" si="4"/>
        <v>4950</v>
      </c>
      <c r="G33" s="371"/>
      <c r="H33" s="416">
        <f t="shared" si="0"/>
        <v>8200</v>
      </c>
      <c r="I33" s="416">
        <f t="shared" si="1"/>
        <v>4950</v>
      </c>
      <c r="J33" s="386"/>
      <c r="K33" s="417">
        <f t="shared" si="2"/>
        <v>8171.8862500000014</v>
      </c>
      <c r="L33" s="417">
        <f t="shared" si="3"/>
        <v>4903.1317500000005</v>
      </c>
      <c r="M33" s="389"/>
      <c r="N33" s="468">
        <v>3268.7545000000005</v>
      </c>
      <c r="P33" s="452">
        <v>2971.5950000000003</v>
      </c>
      <c r="R33" s="382">
        <v>2701.45</v>
      </c>
      <c r="T33" s="363">
        <f t="shared" si="5"/>
        <v>1.1000000000000001</v>
      </c>
      <c r="V33" s="146"/>
      <c r="X33" s="146"/>
      <c r="Z33" s="146"/>
      <c r="AB33" s="146"/>
      <c r="AD33" s="146"/>
      <c r="AF33" s="146"/>
      <c r="AH33" s="146"/>
      <c r="AJ33" s="146"/>
      <c r="AL33" s="63"/>
      <c r="AN33" s="371"/>
      <c r="AO33" s="371"/>
      <c r="AP33" s="371"/>
      <c r="AQ33" s="371"/>
      <c r="AR33" s="371"/>
      <c r="AS33" s="371"/>
      <c r="AT33" s="371"/>
      <c r="AU33" s="371"/>
      <c r="AV33" s="371"/>
      <c r="AW33" s="371"/>
      <c r="AX33" s="371"/>
      <c r="AY33" s="371"/>
    </row>
    <row r="34" spans="1:51" s="376" customFormat="1" ht="17.100000000000001" customHeight="1" x14ac:dyDescent="0.3">
      <c r="A34" s="371"/>
      <c r="B34" s="372"/>
      <c r="C34" s="371"/>
      <c r="D34" s="421" t="s">
        <v>275</v>
      </c>
      <c r="E34" s="419">
        <f t="shared" si="4"/>
        <v>10650</v>
      </c>
      <c r="F34" s="420">
        <f t="shared" si="4"/>
        <v>6400</v>
      </c>
      <c r="G34" s="371"/>
      <c r="H34" s="416">
        <f t="shared" si="0"/>
        <v>10650</v>
      </c>
      <c r="I34" s="416">
        <f t="shared" si="1"/>
        <v>6400</v>
      </c>
      <c r="J34" s="386"/>
      <c r="K34" s="417">
        <f t="shared" si="2"/>
        <v>10601.808250000002</v>
      </c>
      <c r="L34" s="417">
        <f t="shared" si="3"/>
        <v>6361.0849500000004</v>
      </c>
      <c r="M34" s="389"/>
      <c r="N34" s="468">
        <v>4240.7233000000006</v>
      </c>
      <c r="P34" s="452">
        <v>3855.2030000000004</v>
      </c>
      <c r="R34" s="382">
        <v>3504.73</v>
      </c>
      <c r="T34" s="363">
        <f t="shared" si="5"/>
        <v>1.1000000000000001</v>
      </c>
      <c r="V34" s="146"/>
      <c r="X34" s="146"/>
      <c r="Z34" s="146"/>
      <c r="AB34" s="146"/>
      <c r="AD34" s="146"/>
      <c r="AF34" s="146"/>
      <c r="AH34" s="146"/>
      <c r="AJ34" s="146"/>
      <c r="AL34" s="63"/>
      <c r="AN34" s="371"/>
      <c r="AO34" s="371"/>
      <c r="AP34" s="371"/>
      <c r="AQ34" s="371"/>
      <c r="AR34" s="371"/>
      <c r="AS34" s="371"/>
      <c r="AT34" s="371"/>
      <c r="AU34" s="371"/>
      <c r="AV34" s="371"/>
      <c r="AW34" s="371"/>
      <c r="AX34" s="371"/>
      <c r="AY34" s="371"/>
    </row>
    <row r="35" spans="1:51" s="376" customFormat="1" ht="17.100000000000001" customHeight="1" x14ac:dyDescent="0.3">
      <c r="A35" s="371"/>
      <c r="B35" s="372"/>
      <c r="C35" s="371"/>
      <c r="D35" s="421" t="s">
        <v>611</v>
      </c>
      <c r="E35" s="419">
        <f t="shared" si="4"/>
        <v>12650</v>
      </c>
      <c r="F35" s="420">
        <f t="shared" si="4"/>
        <v>7600</v>
      </c>
      <c r="G35" s="371"/>
      <c r="H35" s="416">
        <f t="shared" si="0"/>
        <v>12650</v>
      </c>
      <c r="I35" s="416">
        <f t="shared" si="1"/>
        <v>7600</v>
      </c>
      <c r="J35" s="386"/>
      <c r="K35" s="417">
        <f t="shared" si="2"/>
        <v>12632.309250000002</v>
      </c>
      <c r="L35" s="417">
        <f t="shared" si="3"/>
        <v>7579.3855500000018</v>
      </c>
      <c r="M35" s="389"/>
      <c r="N35" s="468">
        <v>5052.9237000000012</v>
      </c>
      <c r="P35" s="452">
        <v>4593.5670000000009</v>
      </c>
      <c r="R35" s="382">
        <v>4175.97</v>
      </c>
      <c r="T35" s="363">
        <f t="shared" si="5"/>
        <v>1.1000000000000001</v>
      </c>
      <c r="V35" s="146"/>
      <c r="X35" s="146"/>
      <c r="Z35" s="146"/>
      <c r="AB35" s="146"/>
      <c r="AD35" s="146"/>
      <c r="AF35" s="146"/>
      <c r="AH35" s="146"/>
      <c r="AJ35" s="146"/>
      <c r="AL35" s="63"/>
      <c r="AN35" s="371"/>
      <c r="AO35" s="371"/>
      <c r="AP35" s="371"/>
      <c r="AQ35" s="371"/>
      <c r="AR35" s="371"/>
      <c r="AS35" s="371"/>
      <c r="AT35" s="371"/>
      <c r="AU35" s="371"/>
      <c r="AV35" s="371"/>
      <c r="AW35" s="371"/>
      <c r="AX35" s="371"/>
      <c r="AY35" s="371"/>
    </row>
    <row r="36" spans="1:51" s="376" customFormat="1" ht="17.100000000000001" customHeight="1" x14ac:dyDescent="0.3">
      <c r="A36" s="371"/>
      <c r="B36" s="372"/>
      <c r="C36" s="371"/>
      <c r="D36" s="421" t="s">
        <v>583</v>
      </c>
      <c r="E36" s="419">
        <f t="shared" si="4"/>
        <v>3700</v>
      </c>
      <c r="F36" s="420">
        <f t="shared" si="4"/>
        <v>2200</v>
      </c>
      <c r="G36" s="371"/>
      <c r="H36" s="416">
        <f t="shared" si="0"/>
        <v>3700</v>
      </c>
      <c r="I36" s="416">
        <f t="shared" si="1"/>
        <v>2200</v>
      </c>
      <c r="J36" s="386"/>
      <c r="K36" s="417">
        <f t="shared" si="2"/>
        <v>3660.2197500000007</v>
      </c>
      <c r="L36" s="417">
        <f t="shared" si="3"/>
        <v>2196.1318500000002</v>
      </c>
      <c r="M36" s="389"/>
      <c r="N36" s="468">
        <v>1464.0879000000002</v>
      </c>
      <c r="P36" s="452">
        <v>1330.989</v>
      </c>
      <c r="R36" s="382">
        <v>1209.99</v>
      </c>
      <c r="T36" s="363">
        <f t="shared" si="5"/>
        <v>1.1000000000000001</v>
      </c>
      <c r="V36" s="146"/>
      <c r="X36" s="146"/>
      <c r="Z36" s="146"/>
      <c r="AB36" s="146"/>
      <c r="AD36" s="146"/>
      <c r="AF36" s="146"/>
      <c r="AH36" s="146"/>
      <c r="AJ36" s="146"/>
      <c r="AL36" s="63"/>
      <c r="AN36" s="371"/>
      <c r="AO36" s="371"/>
      <c r="AP36" s="371"/>
      <c r="AQ36" s="371"/>
      <c r="AR36" s="371"/>
      <c r="AS36" s="371"/>
      <c r="AT36" s="371"/>
      <c r="AU36" s="371"/>
      <c r="AV36" s="371"/>
      <c r="AW36" s="371"/>
      <c r="AX36" s="371"/>
      <c r="AY36" s="371"/>
    </row>
    <row r="37" spans="1:51" s="376" customFormat="1" ht="17.100000000000001" customHeight="1" x14ac:dyDescent="0.3">
      <c r="A37" s="371"/>
      <c r="B37" s="372"/>
      <c r="C37" s="371"/>
      <c r="D37" s="421" t="s">
        <v>584</v>
      </c>
      <c r="E37" s="419">
        <f t="shared" si="4"/>
        <v>5400</v>
      </c>
      <c r="F37" s="420">
        <f t="shared" si="4"/>
        <v>3250</v>
      </c>
      <c r="G37" s="371"/>
      <c r="H37" s="416">
        <f t="shared" si="0"/>
        <v>5400</v>
      </c>
      <c r="I37" s="416">
        <f t="shared" si="1"/>
        <v>3250</v>
      </c>
      <c r="J37" s="386"/>
      <c r="K37" s="417">
        <f t="shared" si="2"/>
        <v>5390.5500000000011</v>
      </c>
      <c r="L37" s="417">
        <f t="shared" si="3"/>
        <v>3234.3300000000004</v>
      </c>
      <c r="M37" s="389"/>
      <c r="N37" s="468">
        <v>2156.2200000000003</v>
      </c>
      <c r="P37" s="452">
        <v>1960.2</v>
      </c>
      <c r="R37" s="382">
        <v>1782</v>
      </c>
      <c r="T37" s="363">
        <f t="shared" si="5"/>
        <v>1.1000000000000001</v>
      </c>
      <c r="V37" s="146"/>
      <c r="X37" s="146"/>
      <c r="Z37" s="146"/>
      <c r="AB37" s="146"/>
      <c r="AD37" s="146"/>
      <c r="AF37" s="146"/>
      <c r="AH37" s="146"/>
      <c r="AJ37" s="146"/>
      <c r="AL37" s="63"/>
      <c r="AN37" s="371"/>
      <c r="AO37" s="371"/>
      <c r="AP37" s="371"/>
      <c r="AQ37" s="371"/>
      <c r="AR37" s="371"/>
      <c r="AS37" s="371"/>
      <c r="AT37" s="371"/>
      <c r="AU37" s="371"/>
      <c r="AV37" s="371"/>
      <c r="AW37" s="371"/>
      <c r="AX37" s="371"/>
      <c r="AY37" s="371"/>
    </row>
    <row r="38" spans="1:51" s="376" customFormat="1" ht="17.100000000000001" customHeight="1" x14ac:dyDescent="0.3">
      <c r="A38" s="371"/>
      <c r="B38" s="372"/>
      <c r="C38" s="371"/>
      <c r="D38" s="421" t="s">
        <v>600</v>
      </c>
      <c r="E38" s="419">
        <f t="shared" si="4"/>
        <v>1750</v>
      </c>
      <c r="F38" s="420">
        <f t="shared" si="4"/>
        <v>1050</v>
      </c>
      <c r="G38" s="371"/>
      <c r="H38" s="416">
        <f t="shared" si="0"/>
        <v>1750</v>
      </c>
      <c r="I38" s="416">
        <f t="shared" si="1"/>
        <v>1050</v>
      </c>
      <c r="J38" s="386"/>
      <c r="K38" s="417">
        <f t="shared" si="2"/>
        <v>1708.325</v>
      </c>
      <c r="L38" s="417">
        <f t="shared" si="3"/>
        <v>1024.9950000000001</v>
      </c>
      <c r="M38" s="389"/>
      <c r="N38" s="468">
        <v>683.33</v>
      </c>
      <c r="P38" s="452">
        <v>653.63100000000009</v>
      </c>
      <c r="R38" s="382">
        <v>594.21</v>
      </c>
      <c r="T38" s="363">
        <f t="shared" si="5"/>
        <v>1.0454369514297821</v>
      </c>
      <c r="V38" s="146"/>
      <c r="X38" s="146"/>
      <c r="Z38" s="146"/>
      <c r="AB38" s="146"/>
      <c r="AD38" s="146"/>
      <c r="AF38" s="146"/>
      <c r="AH38" s="146"/>
      <c r="AJ38" s="146"/>
      <c r="AL38" s="63"/>
      <c r="AN38" s="371"/>
      <c r="AO38" s="371"/>
      <c r="AP38" s="371"/>
      <c r="AQ38" s="371"/>
      <c r="AR38" s="371"/>
      <c r="AS38" s="371"/>
      <c r="AT38" s="371"/>
      <c r="AU38" s="371"/>
      <c r="AV38" s="371"/>
      <c r="AW38" s="371"/>
      <c r="AX38" s="371"/>
      <c r="AY38" s="371"/>
    </row>
    <row r="39" spans="1:51" s="376" customFormat="1" ht="17.100000000000001" customHeight="1" x14ac:dyDescent="0.3">
      <c r="A39" s="371"/>
      <c r="B39" s="372"/>
      <c r="C39" s="371"/>
      <c r="D39" s="421" t="s">
        <v>272</v>
      </c>
      <c r="E39" s="419">
        <f t="shared" si="4"/>
        <v>5150</v>
      </c>
      <c r="F39" s="420">
        <f t="shared" si="4"/>
        <v>3100</v>
      </c>
      <c r="G39" s="371"/>
      <c r="H39" s="416">
        <f t="shared" si="0"/>
        <v>5150</v>
      </c>
      <c r="I39" s="416">
        <f t="shared" si="1"/>
        <v>3100</v>
      </c>
      <c r="J39" s="386"/>
      <c r="K39" s="417">
        <f t="shared" si="2"/>
        <v>5140.875</v>
      </c>
      <c r="L39" s="417">
        <f t="shared" si="3"/>
        <v>3084.5249999999996</v>
      </c>
      <c r="M39" s="389"/>
      <c r="N39" s="468">
        <v>2056.35</v>
      </c>
      <c r="P39" s="452">
        <v>1878.9430000000002</v>
      </c>
      <c r="R39" s="382">
        <v>1708.13</v>
      </c>
      <c r="T39" s="363">
        <f t="shared" si="5"/>
        <v>1.0944185108329523</v>
      </c>
      <c r="V39" s="146"/>
      <c r="X39" s="146"/>
      <c r="Z39" s="146"/>
      <c r="AB39" s="146"/>
      <c r="AD39" s="146"/>
      <c r="AF39" s="146"/>
      <c r="AH39" s="146"/>
      <c r="AJ39" s="146"/>
      <c r="AL39" s="63"/>
      <c r="AN39" s="371"/>
      <c r="AO39" s="371"/>
      <c r="AP39" s="371"/>
      <c r="AQ39" s="371"/>
      <c r="AR39" s="371"/>
      <c r="AS39" s="371"/>
      <c r="AT39" s="371"/>
      <c r="AU39" s="371"/>
      <c r="AV39" s="371"/>
      <c r="AW39" s="371"/>
      <c r="AX39" s="371"/>
      <c r="AY39" s="371"/>
    </row>
    <row r="40" spans="1:51" s="376" customFormat="1" ht="17.100000000000001" customHeight="1" x14ac:dyDescent="0.3">
      <c r="A40" s="371"/>
      <c r="B40" s="372"/>
      <c r="C40" s="371"/>
      <c r="D40" s="421" t="s">
        <v>273</v>
      </c>
      <c r="E40" s="419">
        <f t="shared" si="4"/>
        <v>11450</v>
      </c>
      <c r="F40" s="420">
        <f t="shared" si="4"/>
        <v>6850</v>
      </c>
      <c r="G40" s="371"/>
      <c r="H40" s="416">
        <f t="shared" si="0"/>
        <v>11450</v>
      </c>
      <c r="I40" s="416">
        <f t="shared" si="1"/>
        <v>6850</v>
      </c>
      <c r="J40" s="386"/>
      <c r="K40" s="417">
        <f t="shared" si="2"/>
        <v>11402.174999999999</v>
      </c>
      <c r="L40" s="417">
        <f t="shared" si="3"/>
        <v>6841.3050000000003</v>
      </c>
      <c r="M40" s="389"/>
      <c r="N40" s="468">
        <v>4560.87</v>
      </c>
      <c r="P40" s="452">
        <v>4374.161000000001</v>
      </c>
      <c r="R40" s="382">
        <v>3976.51</v>
      </c>
      <c r="T40" s="363">
        <f t="shared" si="5"/>
        <v>1.0426845285301567</v>
      </c>
      <c r="V40" s="146"/>
      <c r="X40" s="146"/>
      <c r="Z40" s="146"/>
      <c r="AB40" s="146"/>
      <c r="AD40" s="146"/>
      <c r="AF40" s="146"/>
      <c r="AH40" s="146"/>
      <c r="AJ40" s="146"/>
      <c r="AL40" s="63"/>
      <c r="AN40" s="371"/>
      <c r="AO40" s="371"/>
      <c r="AP40" s="371"/>
      <c r="AQ40" s="371"/>
      <c r="AR40" s="371"/>
      <c r="AS40" s="371"/>
      <c r="AT40" s="371"/>
      <c r="AU40" s="371"/>
      <c r="AV40" s="371"/>
      <c r="AW40" s="371"/>
      <c r="AX40" s="371"/>
      <c r="AY40" s="371"/>
    </row>
    <row r="41" spans="1:51" s="376" customFormat="1" ht="17.100000000000001" customHeight="1" x14ac:dyDescent="0.3">
      <c r="A41" s="371"/>
      <c r="B41" s="372"/>
      <c r="C41" s="371"/>
      <c r="D41" s="421" t="s">
        <v>601</v>
      </c>
      <c r="E41" s="419">
        <f t="shared" si="4"/>
        <v>45600</v>
      </c>
      <c r="F41" s="420">
        <f t="shared" si="4"/>
        <v>27400</v>
      </c>
      <c r="G41" s="371"/>
      <c r="H41" s="416">
        <f t="shared" si="0"/>
        <v>45600</v>
      </c>
      <c r="I41" s="416">
        <f t="shared" si="1"/>
        <v>27400</v>
      </c>
      <c r="J41" s="386"/>
      <c r="K41" s="417">
        <f t="shared" si="2"/>
        <v>45591.074999999997</v>
      </c>
      <c r="L41" s="417">
        <f t="shared" si="3"/>
        <v>27354.645</v>
      </c>
      <c r="M41" s="389"/>
      <c r="N41" s="468">
        <v>18236.43</v>
      </c>
      <c r="P41" s="452">
        <v>17443.547000000002</v>
      </c>
      <c r="R41" s="382">
        <v>15857.77</v>
      </c>
      <c r="T41" s="363">
        <f t="shared" si="5"/>
        <v>1.0454542301517</v>
      </c>
      <c r="V41" s="146"/>
      <c r="X41" s="146"/>
      <c r="Z41" s="146"/>
      <c r="AB41" s="146"/>
      <c r="AD41" s="146"/>
      <c r="AF41" s="146"/>
      <c r="AH41" s="146"/>
      <c r="AJ41" s="146"/>
      <c r="AL41" s="63"/>
      <c r="AN41" s="371"/>
      <c r="AO41" s="371"/>
      <c r="AP41" s="371"/>
      <c r="AQ41" s="371"/>
      <c r="AR41" s="371"/>
      <c r="AS41" s="371"/>
      <c r="AT41" s="371"/>
      <c r="AU41" s="371"/>
      <c r="AV41" s="371"/>
      <c r="AW41" s="371"/>
      <c r="AX41" s="371"/>
      <c r="AY41" s="371"/>
    </row>
    <row r="42" spans="1:51" s="376" customFormat="1" ht="17.100000000000001" customHeight="1" x14ac:dyDescent="0.3">
      <c r="A42" s="371"/>
      <c r="B42" s="372"/>
      <c r="C42" s="371"/>
      <c r="D42" s="421" t="s">
        <v>432</v>
      </c>
      <c r="E42" s="419">
        <f t="shared" si="4"/>
        <v>5850</v>
      </c>
      <c r="F42" s="420">
        <f t="shared" si="4"/>
        <v>3550</v>
      </c>
      <c r="G42" s="371"/>
      <c r="H42" s="416">
        <f t="shared" si="0"/>
        <v>5850</v>
      </c>
      <c r="I42" s="416">
        <f t="shared" si="1"/>
        <v>3550</v>
      </c>
      <c r="J42" s="386"/>
      <c r="K42" s="417">
        <f t="shared" si="2"/>
        <v>5841.8195000000014</v>
      </c>
      <c r="L42" s="417">
        <f t="shared" si="3"/>
        <v>3505.0917000000009</v>
      </c>
      <c r="M42" s="389"/>
      <c r="N42" s="468">
        <v>2336.7278000000006</v>
      </c>
      <c r="P42" s="452">
        <v>2124.2980000000002</v>
      </c>
      <c r="R42" s="382">
        <v>1931.18</v>
      </c>
      <c r="T42" s="363">
        <f t="shared" si="5"/>
        <v>1.1000000000000001</v>
      </c>
      <c r="V42" s="146"/>
      <c r="X42" s="146"/>
      <c r="Z42" s="146"/>
      <c r="AB42" s="146"/>
      <c r="AD42" s="146"/>
      <c r="AF42" s="146"/>
      <c r="AH42" s="146"/>
      <c r="AJ42" s="146"/>
      <c r="AL42" s="63"/>
      <c r="AN42" s="371"/>
      <c r="AO42" s="371"/>
      <c r="AP42" s="371"/>
      <c r="AQ42" s="371"/>
      <c r="AR42" s="371"/>
      <c r="AS42" s="371"/>
      <c r="AT42" s="371"/>
      <c r="AU42" s="371"/>
      <c r="AV42" s="371"/>
      <c r="AW42" s="371"/>
      <c r="AX42" s="371"/>
      <c r="AY42" s="371"/>
    </row>
    <row r="43" spans="1:51" s="376" customFormat="1" ht="17.100000000000001" customHeight="1" x14ac:dyDescent="0.3">
      <c r="A43" s="371"/>
      <c r="B43" s="372"/>
      <c r="C43" s="371"/>
      <c r="D43" s="421" t="s">
        <v>602</v>
      </c>
      <c r="E43" s="419">
        <f t="shared" si="4"/>
        <v>6450</v>
      </c>
      <c r="F43" s="420">
        <f t="shared" si="4"/>
        <v>3850</v>
      </c>
      <c r="G43" s="371"/>
      <c r="H43" s="416">
        <f t="shared" si="0"/>
        <v>6450</v>
      </c>
      <c r="I43" s="416">
        <f t="shared" si="1"/>
        <v>3850</v>
      </c>
      <c r="J43" s="386"/>
      <c r="K43" s="417">
        <f t="shared" si="2"/>
        <v>6407.7062500000011</v>
      </c>
      <c r="L43" s="417">
        <f t="shared" si="3"/>
        <v>3844.6237500000007</v>
      </c>
      <c r="M43" s="389"/>
      <c r="N43" s="468">
        <v>2563.0825000000004</v>
      </c>
      <c r="P43" s="452">
        <v>2330.0750000000003</v>
      </c>
      <c r="R43" s="382">
        <v>2118.25</v>
      </c>
      <c r="T43" s="363">
        <f t="shared" si="5"/>
        <v>1.1000000000000001</v>
      </c>
      <c r="V43" s="146"/>
      <c r="X43" s="146"/>
      <c r="Z43" s="146"/>
      <c r="AB43" s="146"/>
      <c r="AD43" s="146"/>
      <c r="AF43" s="146"/>
      <c r="AH43" s="146"/>
      <c r="AJ43" s="146"/>
      <c r="AL43" s="63"/>
      <c r="AN43" s="371"/>
      <c r="AO43" s="371"/>
      <c r="AP43" s="371"/>
      <c r="AQ43" s="371"/>
      <c r="AR43" s="371"/>
      <c r="AS43" s="371"/>
      <c r="AT43" s="371"/>
      <c r="AU43" s="371"/>
      <c r="AV43" s="371"/>
      <c r="AW43" s="371"/>
      <c r="AX43" s="371"/>
      <c r="AY43" s="371"/>
    </row>
    <row r="44" spans="1:51" s="376" customFormat="1" ht="17.100000000000001" customHeight="1" x14ac:dyDescent="0.3">
      <c r="A44" s="371"/>
      <c r="B44" s="372"/>
      <c r="C44" s="371"/>
      <c r="D44" s="421" t="s">
        <v>607</v>
      </c>
      <c r="E44" s="419">
        <f t="shared" si="4"/>
        <v>15300</v>
      </c>
      <c r="F44" s="420">
        <f t="shared" si="4"/>
        <v>9200</v>
      </c>
      <c r="G44" s="371"/>
      <c r="H44" s="416">
        <f t="shared" si="0"/>
        <v>15300</v>
      </c>
      <c r="I44" s="416">
        <f t="shared" si="1"/>
        <v>9200</v>
      </c>
      <c r="J44" s="386"/>
      <c r="K44" s="417">
        <f t="shared" si="2"/>
        <v>15295.216750000003</v>
      </c>
      <c r="L44" s="417">
        <f t="shared" si="3"/>
        <v>9177.1300500000034</v>
      </c>
      <c r="M44" s="389"/>
      <c r="N44" s="468">
        <v>6118.0867000000017</v>
      </c>
      <c r="P44" s="452">
        <v>5561.8970000000008</v>
      </c>
      <c r="R44" s="382">
        <v>5056.2700000000004</v>
      </c>
      <c r="T44" s="363">
        <f t="shared" si="5"/>
        <v>1.1000000000000001</v>
      </c>
      <c r="V44" s="146"/>
      <c r="X44" s="146"/>
      <c r="Z44" s="146"/>
      <c r="AB44" s="146"/>
      <c r="AD44" s="146"/>
      <c r="AF44" s="146"/>
      <c r="AH44" s="146"/>
      <c r="AJ44" s="146"/>
      <c r="AL44" s="63"/>
      <c r="AN44" s="371"/>
      <c r="AO44" s="371"/>
      <c r="AP44" s="371"/>
      <c r="AQ44" s="371"/>
      <c r="AR44" s="371"/>
      <c r="AS44" s="371"/>
      <c r="AT44" s="371"/>
      <c r="AU44" s="371"/>
      <c r="AV44" s="371"/>
      <c r="AW44" s="371"/>
      <c r="AX44" s="371"/>
      <c r="AY44" s="371"/>
    </row>
    <row r="45" spans="1:51" s="376" customFormat="1" ht="17.100000000000001" customHeight="1" x14ac:dyDescent="0.3">
      <c r="A45" s="371"/>
      <c r="B45" s="372"/>
      <c r="C45" s="371"/>
      <c r="D45" s="421" t="s">
        <v>606</v>
      </c>
      <c r="E45" s="419">
        <f t="shared" si="4"/>
        <v>49450</v>
      </c>
      <c r="F45" s="420">
        <f t="shared" si="4"/>
        <v>29650</v>
      </c>
      <c r="G45" s="371"/>
      <c r="H45" s="416">
        <f t="shared" ref="H45:H75" si="6">MROUND(K45+24,50)</f>
        <v>49450</v>
      </c>
      <c r="I45" s="416">
        <f t="shared" ref="I45:I75" si="7">MROUND(L45+24,50)</f>
        <v>29650</v>
      </c>
      <c r="J45" s="386"/>
      <c r="K45" s="417">
        <f t="shared" ref="K45:K75" si="8">N45*$K$9</f>
        <v>49414.04050000001</v>
      </c>
      <c r="L45" s="417">
        <f t="shared" ref="L45:L75" si="9">N45*$L$9</f>
        <v>29648.424300000006</v>
      </c>
      <c r="M45" s="389"/>
      <c r="N45" s="468">
        <v>19765.616200000004</v>
      </c>
      <c r="P45" s="452">
        <v>17968.742000000002</v>
      </c>
      <c r="R45" s="382">
        <v>16335.22</v>
      </c>
      <c r="T45" s="363">
        <f t="shared" si="5"/>
        <v>1.1000000000000001</v>
      </c>
      <c r="V45" s="146"/>
      <c r="X45" s="146"/>
      <c r="Z45" s="146"/>
      <c r="AB45" s="146"/>
      <c r="AD45" s="146"/>
      <c r="AF45" s="146"/>
      <c r="AH45" s="146"/>
      <c r="AJ45" s="146"/>
      <c r="AL45" s="63"/>
      <c r="AN45" s="371"/>
      <c r="AO45" s="371"/>
      <c r="AP45" s="371"/>
      <c r="AQ45" s="371"/>
      <c r="AR45" s="371"/>
      <c r="AS45" s="371"/>
      <c r="AT45" s="371"/>
      <c r="AU45" s="371"/>
      <c r="AV45" s="371"/>
      <c r="AW45" s="371"/>
      <c r="AX45" s="371"/>
      <c r="AY45" s="371"/>
    </row>
    <row r="46" spans="1:51" s="376" customFormat="1" ht="17.100000000000001" customHeight="1" x14ac:dyDescent="0.3">
      <c r="A46" s="371"/>
      <c r="B46" s="372"/>
      <c r="C46" s="371"/>
      <c r="D46" s="421" t="s">
        <v>605</v>
      </c>
      <c r="E46" s="419">
        <f t="shared" si="4"/>
        <v>8850</v>
      </c>
      <c r="F46" s="420">
        <f t="shared" si="4"/>
        <v>5300</v>
      </c>
      <c r="G46" s="371"/>
      <c r="H46" s="416">
        <f t="shared" si="6"/>
        <v>8850</v>
      </c>
      <c r="I46" s="416">
        <f t="shared" si="7"/>
        <v>5300</v>
      </c>
      <c r="J46" s="386"/>
      <c r="K46" s="417">
        <f t="shared" si="8"/>
        <v>8804.3230000000003</v>
      </c>
      <c r="L46" s="417">
        <f t="shared" si="9"/>
        <v>5282.5938000000006</v>
      </c>
      <c r="M46" s="389"/>
      <c r="N46" s="468">
        <v>3521.7292000000002</v>
      </c>
      <c r="P46" s="452">
        <v>3201.5720000000001</v>
      </c>
      <c r="R46" s="382">
        <v>2910.52</v>
      </c>
      <c r="T46" s="363">
        <f t="shared" si="5"/>
        <v>1.1000000000000001</v>
      </c>
      <c r="V46" s="146"/>
      <c r="X46" s="146"/>
      <c r="Z46" s="146"/>
      <c r="AB46" s="146"/>
      <c r="AD46" s="146"/>
      <c r="AF46" s="146"/>
      <c r="AH46" s="146"/>
      <c r="AJ46" s="146"/>
      <c r="AL46" s="63"/>
      <c r="AN46" s="371"/>
      <c r="AO46" s="371"/>
      <c r="AP46" s="371"/>
      <c r="AQ46" s="371"/>
      <c r="AR46" s="371"/>
      <c r="AS46" s="371"/>
      <c r="AT46" s="371"/>
      <c r="AU46" s="371"/>
      <c r="AV46" s="371"/>
      <c r="AW46" s="371"/>
      <c r="AX46" s="371"/>
      <c r="AY46" s="371"/>
    </row>
    <row r="47" spans="1:51" s="376" customFormat="1" ht="17.100000000000001" customHeight="1" x14ac:dyDescent="0.3">
      <c r="A47" s="371"/>
      <c r="B47" s="372"/>
      <c r="C47" s="371"/>
      <c r="D47" s="421" t="s">
        <v>603</v>
      </c>
      <c r="E47" s="419">
        <f t="shared" si="4"/>
        <v>8400</v>
      </c>
      <c r="F47" s="420">
        <f t="shared" si="4"/>
        <v>5050</v>
      </c>
      <c r="G47" s="371"/>
      <c r="H47" s="416">
        <f t="shared" si="6"/>
        <v>8400</v>
      </c>
      <c r="I47" s="416">
        <f t="shared" si="7"/>
        <v>5050</v>
      </c>
      <c r="J47" s="386"/>
      <c r="K47" s="417">
        <f t="shared" si="8"/>
        <v>8388.2342500000013</v>
      </c>
      <c r="L47" s="417">
        <f t="shared" si="9"/>
        <v>5032.9405500000003</v>
      </c>
      <c r="M47" s="389"/>
      <c r="N47" s="468">
        <v>3355.2937000000002</v>
      </c>
      <c r="P47" s="452">
        <v>3050.2669999999998</v>
      </c>
      <c r="R47" s="382">
        <v>2772.97</v>
      </c>
      <c r="T47" s="363">
        <f t="shared" si="5"/>
        <v>1.1000000000000001</v>
      </c>
      <c r="V47" s="146"/>
      <c r="X47" s="146"/>
      <c r="Z47" s="146"/>
      <c r="AB47" s="146"/>
      <c r="AD47" s="146"/>
      <c r="AF47" s="146"/>
      <c r="AH47" s="146"/>
      <c r="AJ47" s="146"/>
      <c r="AL47" s="63"/>
      <c r="AN47" s="371"/>
      <c r="AO47" s="371"/>
      <c r="AP47" s="371"/>
      <c r="AQ47" s="371"/>
      <c r="AR47" s="371"/>
      <c r="AS47" s="371"/>
      <c r="AT47" s="371"/>
      <c r="AU47" s="371"/>
      <c r="AV47" s="371"/>
      <c r="AW47" s="371"/>
      <c r="AX47" s="371"/>
      <c r="AY47" s="371"/>
    </row>
    <row r="48" spans="1:51" s="376" customFormat="1" ht="17.100000000000001" customHeight="1" x14ac:dyDescent="0.3">
      <c r="A48" s="371"/>
      <c r="B48" s="372"/>
      <c r="C48" s="371"/>
      <c r="D48" s="421" t="s">
        <v>604</v>
      </c>
      <c r="E48" s="419">
        <f t="shared" si="4"/>
        <v>11400</v>
      </c>
      <c r="F48" s="420">
        <f t="shared" si="4"/>
        <v>6850</v>
      </c>
      <c r="G48" s="371"/>
      <c r="H48" s="416">
        <f t="shared" si="6"/>
        <v>11400</v>
      </c>
      <c r="I48" s="416">
        <f t="shared" si="7"/>
        <v>6850</v>
      </c>
      <c r="J48" s="386"/>
      <c r="K48" s="417">
        <f t="shared" si="8"/>
        <v>11367.496250000002</v>
      </c>
      <c r="L48" s="417">
        <f t="shared" si="9"/>
        <v>6820.4977500000005</v>
      </c>
      <c r="M48" s="389"/>
      <c r="N48" s="468">
        <v>4546.9985000000006</v>
      </c>
      <c r="P48" s="452">
        <v>4133.6350000000002</v>
      </c>
      <c r="R48" s="382">
        <v>3757.85</v>
      </c>
      <c r="T48" s="363">
        <f t="shared" si="5"/>
        <v>1.1000000000000001</v>
      </c>
      <c r="V48" s="146"/>
      <c r="X48" s="146"/>
      <c r="Z48" s="146"/>
      <c r="AB48" s="146"/>
      <c r="AD48" s="146"/>
      <c r="AF48" s="146"/>
      <c r="AH48" s="146"/>
      <c r="AJ48" s="146"/>
      <c r="AL48" s="63"/>
      <c r="AN48" s="371"/>
      <c r="AO48" s="371"/>
      <c r="AP48" s="371"/>
      <c r="AQ48" s="371"/>
      <c r="AR48" s="371"/>
      <c r="AS48" s="371"/>
      <c r="AT48" s="371"/>
      <c r="AU48" s="371"/>
      <c r="AV48" s="371"/>
      <c r="AW48" s="371"/>
      <c r="AX48" s="371"/>
      <c r="AY48" s="371"/>
    </row>
    <row r="49" spans="1:51" s="376" customFormat="1" ht="17.100000000000001" customHeight="1" x14ac:dyDescent="0.3">
      <c r="A49" s="371"/>
      <c r="B49" s="372"/>
      <c r="C49" s="371"/>
      <c r="D49" s="421" t="s">
        <v>608</v>
      </c>
      <c r="E49" s="419">
        <f t="shared" si="4"/>
        <v>3600</v>
      </c>
      <c r="F49" s="420">
        <f t="shared" si="4"/>
        <v>2200</v>
      </c>
      <c r="G49" s="371"/>
      <c r="H49" s="416">
        <f t="shared" si="6"/>
        <v>3600</v>
      </c>
      <c r="I49" s="416">
        <f t="shared" si="7"/>
        <v>2200</v>
      </c>
      <c r="J49" s="386"/>
      <c r="K49" s="417">
        <f t="shared" si="8"/>
        <v>3594.9705000000004</v>
      </c>
      <c r="L49" s="417">
        <f t="shared" si="9"/>
        <v>2156.9823000000006</v>
      </c>
      <c r="M49" s="389"/>
      <c r="N49" s="468">
        <v>1437.9882000000002</v>
      </c>
      <c r="P49" s="452">
        <v>1307.2620000000002</v>
      </c>
      <c r="R49" s="382">
        <v>1188.42</v>
      </c>
      <c r="T49" s="363">
        <f t="shared" si="5"/>
        <v>1.1000000000000001</v>
      </c>
      <c r="V49" s="146"/>
      <c r="X49" s="146"/>
      <c r="Z49" s="146"/>
      <c r="AB49" s="146"/>
      <c r="AD49" s="146"/>
      <c r="AF49" s="146"/>
      <c r="AH49" s="146"/>
      <c r="AJ49" s="146"/>
      <c r="AL49" s="63"/>
      <c r="AN49" s="371"/>
      <c r="AO49" s="371"/>
      <c r="AP49" s="371"/>
      <c r="AQ49" s="371"/>
      <c r="AR49" s="371"/>
      <c r="AS49" s="371"/>
      <c r="AT49" s="371"/>
      <c r="AU49" s="371"/>
      <c r="AV49" s="371"/>
      <c r="AW49" s="371"/>
      <c r="AX49" s="371"/>
      <c r="AY49" s="371"/>
    </row>
    <row r="50" spans="1:51" s="376" customFormat="1" ht="17.100000000000001" customHeight="1" x14ac:dyDescent="0.3">
      <c r="A50" s="371"/>
      <c r="B50" s="372"/>
      <c r="C50" s="371"/>
      <c r="D50" s="421" t="s">
        <v>609</v>
      </c>
      <c r="E50" s="419">
        <f t="shared" si="4"/>
        <v>5350</v>
      </c>
      <c r="F50" s="420">
        <f t="shared" si="4"/>
        <v>3200</v>
      </c>
      <c r="G50" s="371"/>
      <c r="H50" s="416">
        <f t="shared" si="6"/>
        <v>5350</v>
      </c>
      <c r="I50" s="416">
        <f t="shared" si="7"/>
        <v>3200</v>
      </c>
      <c r="J50" s="386"/>
      <c r="K50" s="417">
        <f t="shared" si="8"/>
        <v>5309.2380000000003</v>
      </c>
      <c r="L50" s="417">
        <f t="shared" si="9"/>
        <v>3185.5428000000002</v>
      </c>
      <c r="M50" s="389"/>
      <c r="N50" s="468">
        <v>2123.6952000000001</v>
      </c>
      <c r="P50" s="452">
        <v>1930.6320000000001</v>
      </c>
      <c r="R50" s="382">
        <v>1755.12</v>
      </c>
      <c r="T50" s="363">
        <f t="shared" si="5"/>
        <v>1.1000000000000001</v>
      </c>
      <c r="V50" s="146"/>
      <c r="X50" s="146"/>
      <c r="Z50" s="146"/>
      <c r="AB50" s="146"/>
      <c r="AD50" s="146"/>
      <c r="AF50" s="146"/>
      <c r="AH50" s="146"/>
      <c r="AJ50" s="146"/>
      <c r="AL50" s="63"/>
      <c r="AN50" s="371"/>
      <c r="AO50" s="371"/>
      <c r="AP50" s="371"/>
      <c r="AQ50" s="371"/>
      <c r="AR50" s="371"/>
      <c r="AS50" s="371"/>
      <c r="AT50" s="371"/>
      <c r="AU50" s="371"/>
      <c r="AV50" s="371"/>
      <c r="AW50" s="371"/>
      <c r="AX50" s="371"/>
      <c r="AY50" s="371"/>
    </row>
    <row r="51" spans="1:51" s="376" customFormat="1" ht="17.100000000000001" customHeight="1" x14ac:dyDescent="0.3">
      <c r="A51" s="371"/>
      <c r="B51" s="372"/>
      <c r="C51" s="371"/>
      <c r="D51" s="421" t="s">
        <v>590</v>
      </c>
      <c r="E51" s="419">
        <f t="shared" si="4"/>
        <v>3650</v>
      </c>
      <c r="F51" s="420">
        <f t="shared" si="4"/>
        <v>2200</v>
      </c>
      <c r="G51" s="371"/>
      <c r="H51" s="416">
        <f t="shared" si="6"/>
        <v>3650</v>
      </c>
      <c r="I51" s="416">
        <f t="shared" si="7"/>
        <v>2200</v>
      </c>
      <c r="J51" s="386"/>
      <c r="K51" s="417">
        <f t="shared" si="8"/>
        <v>3628.2455000000004</v>
      </c>
      <c r="L51" s="417">
        <f t="shared" si="9"/>
        <v>2176.9473000000003</v>
      </c>
      <c r="M51" s="389"/>
      <c r="N51" s="468">
        <v>1451.2982000000002</v>
      </c>
      <c r="P51" s="452">
        <v>1319.3620000000001</v>
      </c>
      <c r="R51" s="382">
        <v>1199.42</v>
      </c>
      <c r="T51" s="363">
        <f t="shared" si="5"/>
        <v>1.1000000000000001</v>
      </c>
      <c r="V51" s="146"/>
      <c r="X51" s="146"/>
      <c r="Z51" s="146"/>
      <c r="AB51" s="146"/>
      <c r="AD51" s="146"/>
      <c r="AF51" s="146"/>
      <c r="AH51" s="146"/>
      <c r="AJ51" s="146"/>
      <c r="AL51" s="63"/>
      <c r="AN51" s="371"/>
      <c r="AO51" s="371"/>
      <c r="AP51" s="371"/>
      <c r="AQ51" s="371"/>
      <c r="AR51" s="371"/>
      <c r="AS51" s="371"/>
      <c r="AT51" s="371"/>
      <c r="AU51" s="371"/>
      <c r="AV51" s="371"/>
      <c r="AW51" s="371"/>
      <c r="AX51" s="371"/>
      <c r="AY51" s="371"/>
    </row>
    <row r="52" spans="1:51" s="376" customFormat="1" ht="17.100000000000001" customHeight="1" x14ac:dyDescent="0.3">
      <c r="A52" s="371"/>
      <c r="B52" s="372"/>
      <c r="C52" s="371"/>
      <c r="D52" s="421" t="s">
        <v>591</v>
      </c>
      <c r="E52" s="419">
        <f t="shared" si="4"/>
        <v>2300</v>
      </c>
      <c r="F52" s="420">
        <f t="shared" si="4"/>
        <v>1400</v>
      </c>
      <c r="G52" s="371"/>
      <c r="H52" s="416">
        <f t="shared" si="6"/>
        <v>2300</v>
      </c>
      <c r="I52" s="416">
        <f t="shared" si="7"/>
        <v>1400</v>
      </c>
      <c r="J52" s="386"/>
      <c r="K52" s="417">
        <f t="shared" si="8"/>
        <v>2295.9750000000004</v>
      </c>
      <c r="L52" s="417">
        <f t="shared" si="9"/>
        <v>1377.5850000000003</v>
      </c>
      <c r="M52" s="389"/>
      <c r="N52" s="468">
        <v>918.39000000000021</v>
      </c>
      <c r="P52" s="452">
        <v>834.90000000000009</v>
      </c>
      <c r="R52" s="382">
        <v>759</v>
      </c>
      <c r="T52" s="363">
        <f t="shared" si="5"/>
        <v>1.1000000000000001</v>
      </c>
      <c r="V52" s="146"/>
      <c r="X52" s="146"/>
      <c r="Z52" s="146"/>
      <c r="AB52" s="146"/>
      <c r="AD52" s="146"/>
      <c r="AF52" s="146"/>
      <c r="AH52" s="146"/>
      <c r="AJ52" s="146"/>
      <c r="AL52" s="63"/>
      <c r="AN52" s="371"/>
      <c r="AO52" s="371"/>
      <c r="AP52" s="371"/>
      <c r="AQ52" s="371"/>
      <c r="AR52" s="371"/>
      <c r="AS52" s="371"/>
      <c r="AT52" s="371"/>
      <c r="AU52" s="371"/>
      <c r="AV52" s="371"/>
      <c r="AW52" s="371"/>
      <c r="AX52" s="371"/>
      <c r="AY52" s="371"/>
    </row>
    <row r="53" spans="1:51" s="376" customFormat="1" ht="17.100000000000001" customHeight="1" x14ac:dyDescent="0.3">
      <c r="A53" s="371"/>
      <c r="B53" s="372"/>
      <c r="C53" s="371"/>
      <c r="D53" s="421" t="s">
        <v>592</v>
      </c>
      <c r="E53" s="419">
        <f t="shared" si="4"/>
        <v>8650</v>
      </c>
      <c r="F53" s="420">
        <f t="shared" si="4"/>
        <v>5200</v>
      </c>
      <c r="G53" s="371"/>
      <c r="H53" s="416">
        <f t="shared" si="6"/>
        <v>8650</v>
      </c>
      <c r="I53" s="416">
        <f t="shared" si="7"/>
        <v>5200</v>
      </c>
      <c r="J53" s="386"/>
      <c r="K53" s="417">
        <f t="shared" si="8"/>
        <v>8604.6125000000011</v>
      </c>
      <c r="L53" s="417">
        <f t="shared" si="9"/>
        <v>5162.7675000000008</v>
      </c>
      <c r="M53" s="389"/>
      <c r="N53" s="468">
        <v>3441.8450000000007</v>
      </c>
      <c r="P53" s="452">
        <v>3128.9500000000003</v>
      </c>
      <c r="R53" s="382">
        <v>2844.5</v>
      </c>
      <c r="T53" s="363">
        <f t="shared" si="5"/>
        <v>1.1000000000000001</v>
      </c>
      <c r="V53" s="146"/>
      <c r="X53" s="146"/>
      <c r="Z53" s="146"/>
      <c r="AB53" s="146"/>
      <c r="AD53" s="146"/>
      <c r="AF53" s="146"/>
      <c r="AH53" s="146"/>
      <c r="AJ53" s="146"/>
      <c r="AL53" s="63"/>
      <c r="AN53" s="371"/>
      <c r="AO53" s="371"/>
      <c r="AP53" s="371"/>
      <c r="AQ53" s="371"/>
      <c r="AR53" s="371"/>
      <c r="AS53" s="371"/>
      <c r="AT53" s="371"/>
      <c r="AU53" s="371"/>
      <c r="AV53" s="371"/>
      <c r="AW53" s="371"/>
      <c r="AX53" s="371"/>
      <c r="AY53" s="371"/>
    </row>
    <row r="54" spans="1:51" s="376" customFormat="1" ht="17.100000000000001" customHeight="1" x14ac:dyDescent="0.3">
      <c r="A54" s="371"/>
      <c r="B54" s="372"/>
      <c r="C54" s="371"/>
      <c r="D54" s="421" t="s">
        <v>593</v>
      </c>
      <c r="E54" s="419">
        <f t="shared" si="4"/>
        <v>43100</v>
      </c>
      <c r="F54" s="420">
        <f t="shared" si="4"/>
        <v>25850</v>
      </c>
      <c r="G54" s="371"/>
      <c r="H54" s="416">
        <f t="shared" si="6"/>
        <v>43100</v>
      </c>
      <c r="I54" s="416">
        <f t="shared" si="7"/>
        <v>25850</v>
      </c>
      <c r="J54" s="386"/>
      <c r="K54" s="417">
        <f t="shared" si="8"/>
        <v>43056.307250000013</v>
      </c>
      <c r="L54" s="417">
        <f t="shared" si="9"/>
        <v>25833.784350000005</v>
      </c>
      <c r="M54" s="389"/>
      <c r="N54" s="468">
        <v>17222.522900000004</v>
      </c>
      <c r="P54" s="452">
        <v>15656.839000000002</v>
      </c>
      <c r="R54" s="382">
        <v>14233.49</v>
      </c>
      <c r="T54" s="363">
        <f t="shared" si="5"/>
        <v>1.1000000000000001</v>
      </c>
      <c r="V54" s="146"/>
      <c r="X54" s="146"/>
      <c r="Z54" s="146"/>
      <c r="AB54" s="146"/>
      <c r="AD54" s="146"/>
      <c r="AF54" s="146"/>
      <c r="AH54" s="146"/>
      <c r="AJ54" s="146"/>
      <c r="AL54" s="63"/>
      <c r="AN54" s="371"/>
      <c r="AO54" s="371"/>
      <c r="AP54" s="371"/>
      <c r="AQ54" s="371"/>
      <c r="AR54" s="371"/>
      <c r="AS54" s="371"/>
      <c r="AT54" s="371"/>
      <c r="AU54" s="371"/>
      <c r="AV54" s="371"/>
      <c r="AW54" s="371"/>
      <c r="AX54" s="371"/>
      <c r="AY54" s="371"/>
    </row>
    <row r="55" spans="1:51" s="376" customFormat="1" ht="17.100000000000001" customHeight="1" x14ac:dyDescent="0.3">
      <c r="A55" s="371"/>
      <c r="B55" s="372"/>
      <c r="C55" s="371"/>
      <c r="D55" s="421" t="s">
        <v>577</v>
      </c>
      <c r="E55" s="419">
        <f t="shared" si="4"/>
        <v>4050</v>
      </c>
      <c r="F55" s="420">
        <f t="shared" si="4"/>
        <v>2450</v>
      </c>
      <c r="G55" s="371"/>
      <c r="H55" s="416">
        <f t="shared" si="6"/>
        <v>4050</v>
      </c>
      <c r="I55" s="416">
        <f t="shared" si="7"/>
        <v>2450</v>
      </c>
      <c r="J55" s="386"/>
      <c r="K55" s="417">
        <f t="shared" si="8"/>
        <v>4044.3342500000008</v>
      </c>
      <c r="L55" s="417">
        <f t="shared" si="9"/>
        <v>2426.6005500000001</v>
      </c>
      <c r="M55" s="389"/>
      <c r="N55" s="468">
        <v>1617.7337000000002</v>
      </c>
      <c r="P55" s="452">
        <v>1470.6670000000001</v>
      </c>
      <c r="R55" s="382">
        <v>1336.97</v>
      </c>
      <c r="T55" s="363">
        <f t="shared" si="5"/>
        <v>1.1000000000000001</v>
      </c>
      <c r="V55" s="146"/>
      <c r="X55" s="146"/>
      <c r="Z55" s="146"/>
      <c r="AB55" s="146"/>
      <c r="AD55" s="146"/>
      <c r="AF55" s="146"/>
      <c r="AH55" s="146"/>
      <c r="AJ55" s="146"/>
      <c r="AL55" s="63"/>
      <c r="AN55" s="371"/>
      <c r="AO55" s="371"/>
      <c r="AP55" s="371"/>
      <c r="AQ55" s="371"/>
      <c r="AR55" s="371"/>
      <c r="AS55" s="371"/>
      <c r="AT55" s="371"/>
      <c r="AU55" s="371"/>
      <c r="AV55" s="371"/>
      <c r="AW55" s="371"/>
      <c r="AX55" s="371"/>
      <c r="AY55" s="371"/>
    </row>
    <row r="56" spans="1:51" s="376" customFormat="1" ht="17.100000000000001" customHeight="1" x14ac:dyDescent="0.3">
      <c r="A56" s="371"/>
      <c r="B56" s="372"/>
      <c r="C56" s="371"/>
      <c r="D56" s="421" t="s">
        <v>594</v>
      </c>
      <c r="E56" s="419">
        <f t="shared" si="4"/>
        <v>4350</v>
      </c>
      <c r="F56" s="420">
        <f t="shared" si="4"/>
        <v>2600</v>
      </c>
      <c r="G56" s="371"/>
      <c r="H56" s="416">
        <f t="shared" si="6"/>
        <v>4350</v>
      </c>
      <c r="I56" s="416">
        <f t="shared" si="7"/>
        <v>2600</v>
      </c>
      <c r="J56" s="386"/>
      <c r="K56" s="417">
        <f t="shared" si="8"/>
        <v>4328.7750000000005</v>
      </c>
      <c r="L56" s="417">
        <f t="shared" si="9"/>
        <v>2597.2650000000003</v>
      </c>
      <c r="M56" s="389"/>
      <c r="N56" s="468">
        <v>1731.5100000000002</v>
      </c>
      <c r="P56" s="452">
        <v>1574.1000000000001</v>
      </c>
      <c r="R56" s="382">
        <v>1431</v>
      </c>
      <c r="T56" s="363">
        <f t="shared" si="5"/>
        <v>1.1000000000000001</v>
      </c>
      <c r="V56" s="146"/>
      <c r="X56" s="146"/>
      <c r="Z56" s="146"/>
      <c r="AB56" s="146"/>
      <c r="AD56" s="146"/>
      <c r="AF56" s="146"/>
      <c r="AH56" s="146"/>
      <c r="AJ56" s="146"/>
      <c r="AL56" s="63"/>
      <c r="AN56" s="371"/>
      <c r="AO56" s="371"/>
      <c r="AP56" s="371"/>
      <c r="AQ56" s="371"/>
      <c r="AR56" s="371"/>
      <c r="AS56" s="371"/>
      <c r="AT56" s="371"/>
      <c r="AU56" s="371"/>
      <c r="AV56" s="371"/>
      <c r="AW56" s="371"/>
      <c r="AX56" s="371"/>
      <c r="AY56" s="371"/>
    </row>
    <row r="57" spans="1:51" s="376" customFormat="1" ht="17.100000000000001" customHeight="1" x14ac:dyDescent="0.3">
      <c r="A57" s="371"/>
      <c r="B57" s="372"/>
      <c r="C57" s="371"/>
      <c r="D57" s="421" t="s">
        <v>511</v>
      </c>
      <c r="E57" s="419">
        <f t="shared" si="4"/>
        <v>3400</v>
      </c>
      <c r="F57" s="420">
        <f t="shared" si="4"/>
        <v>2050</v>
      </c>
      <c r="G57" s="371"/>
      <c r="H57" s="416">
        <f t="shared" si="6"/>
        <v>3400</v>
      </c>
      <c r="I57" s="416">
        <f t="shared" si="7"/>
        <v>2050</v>
      </c>
      <c r="J57" s="386"/>
      <c r="K57" s="417">
        <f t="shared" si="8"/>
        <v>3360</v>
      </c>
      <c r="L57" s="417">
        <f t="shared" si="9"/>
        <v>2016</v>
      </c>
      <c r="M57" s="389"/>
      <c r="N57" s="468">
        <v>1344</v>
      </c>
      <c r="P57" s="452">
        <v>1232</v>
      </c>
      <c r="R57" s="382">
        <v>1120</v>
      </c>
      <c r="T57" s="363">
        <f t="shared" si="5"/>
        <v>1.0909090909090908</v>
      </c>
      <c r="V57" s="146"/>
      <c r="X57" s="146"/>
      <c r="Z57" s="146"/>
      <c r="AB57" s="146"/>
      <c r="AD57" s="146"/>
      <c r="AF57" s="146"/>
      <c r="AH57" s="146"/>
      <c r="AJ57" s="146"/>
      <c r="AL57" s="63"/>
      <c r="AN57" s="371"/>
      <c r="AO57" s="371"/>
      <c r="AP57" s="371"/>
      <c r="AQ57" s="371"/>
      <c r="AR57" s="371"/>
      <c r="AS57" s="371"/>
      <c r="AT57" s="371"/>
      <c r="AU57" s="371"/>
      <c r="AV57" s="371"/>
      <c r="AW57" s="371"/>
      <c r="AX57" s="371"/>
      <c r="AY57" s="371"/>
    </row>
    <row r="58" spans="1:51" ht="9.9499999999999993" customHeight="1" thickBot="1" x14ac:dyDescent="0.35">
      <c r="D58" s="422"/>
      <c r="E58" s="414"/>
      <c r="F58" s="415"/>
      <c r="G58" s="386"/>
      <c r="H58" s="416">
        <f t="shared" si="6"/>
        <v>0</v>
      </c>
      <c r="I58" s="416">
        <f t="shared" si="7"/>
        <v>0</v>
      </c>
      <c r="J58" s="386"/>
      <c r="K58" s="417">
        <f t="shared" si="8"/>
        <v>0</v>
      </c>
      <c r="L58" s="417">
        <f t="shared" si="9"/>
        <v>0</v>
      </c>
      <c r="M58" s="389"/>
      <c r="N58" s="452"/>
      <c r="P58" s="452"/>
      <c r="T58" s="363"/>
      <c r="V58" s="364"/>
      <c r="X58" s="365"/>
      <c r="Z58" s="365"/>
      <c r="AB58" s="365"/>
      <c r="AD58" s="363"/>
      <c r="AF58" s="363"/>
      <c r="AH58" s="363"/>
      <c r="AJ58" s="363"/>
      <c r="AL58" s="366"/>
    </row>
    <row r="59" spans="1:51" s="376" customFormat="1" ht="21" customHeight="1" thickBot="1" x14ac:dyDescent="0.35">
      <c r="A59" s="371"/>
      <c r="B59" s="372"/>
      <c r="C59" s="371"/>
      <c r="D59" s="431" t="s">
        <v>462</v>
      </c>
      <c r="E59" s="409"/>
      <c r="F59" s="410"/>
      <c r="G59" s="371"/>
      <c r="H59" s="416">
        <f t="shared" si="6"/>
        <v>550850</v>
      </c>
      <c r="I59" s="416">
        <f t="shared" si="7"/>
        <v>330500</v>
      </c>
      <c r="J59" s="386"/>
      <c r="K59" s="417">
        <f t="shared" si="8"/>
        <v>550810</v>
      </c>
      <c r="L59" s="417">
        <f t="shared" si="9"/>
        <v>330486</v>
      </c>
      <c r="N59" s="465">
        <v>220324</v>
      </c>
      <c r="P59" s="452"/>
      <c r="R59" s="382"/>
      <c r="T59" s="363"/>
      <c r="V59" s="146"/>
      <c r="X59" s="146"/>
      <c r="Z59" s="146"/>
      <c r="AB59" s="146"/>
      <c r="AD59" s="146"/>
      <c r="AF59" s="146"/>
      <c r="AH59" s="146"/>
      <c r="AJ59" s="146"/>
      <c r="AL59" s="63"/>
      <c r="AN59" s="371"/>
      <c r="AO59" s="371"/>
      <c r="AP59" s="371"/>
      <c r="AQ59" s="371"/>
      <c r="AR59" s="371"/>
      <c r="AS59" s="371"/>
      <c r="AT59" s="371"/>
      <c r="AU59" s="371"/>
      <c r="AV59" s="371"/>
      <c r="AW59" s="371"/>
      <c r="AX59" s="371"/>
      <c r="AY59" s="371"/>
    </row>
    <row r="60" spans="1:51" s="376" customFormat="1" ht="21" customHeight="1" x14ac:dyDescent="0.3">
      <c r="A60" s="371"/>
      <c r="B60" s="372"/>
      <c r="C60" s="371"/>
      <c r="D60" s="436" t="s">
        <v>616</v>
      </c>
      <c r="E60" s="437">
        <f>H60</f>
        <v>3100</v>
      </c>
      <c r="F60" s="438">
        <f>I60</f>
        <v>1900</v>
      </c>
      <c r="G60" s="371"/>
      <c r="H60" s="416">
        <f t="shared" si="6"/>
        <v>3100</v>
      </c>
      <c r="I60" s="416">
        <f t="shared" si="7"/>
        <v>1900</v>
      </c>
      <c r="J60" s="386"/>
      <c r="K60" s="417">
        <f t="shared" si="8"/>
        <v>3099.2000000000003</v>
      </c>
      <c r="L60" s="417">
        <f t="shared" si="9"/>
        <v>1859.52</v>
      </c>
      <c r="N60" s="462">
        <v>1239.68</v>
      </c>
      <c r="P60" s="452">
        <v>1147.6385739</v>
      </c>
      <c r="R60" s="382">
        <v>1147.6385739</v>
      </c>
      <c r="T60" s="363">
        <f t="shared" si="5"/>
        <v>1.0802007079521712</v>
      </c>
      <c r="V60" s="146"/>
      <c r="X60" s="146"/>
      <c r="Z60" s="146"/>
      <c r="AB60" s="146"/>
      <c r="AD60" s="146"/>
      <c r="AF60" s="146"/>
      <c r="AH60" s="146"/>
      <c r="AJ60" s="146"/>
      <c r="AL60" s="63"/>
      <c r="AN60" s="371"/>
      <c r="AO60" s="371"/>
      <c r="AP60" s="371"/>
      <c r="AQ60" s="371"/>
      <c r="AR60" s="371"/>
      <c r="AS60" s="371"/>
      <c r="AT60" s="371"/>
      <c r="AU60" s="371"/>
      <c r="AV60" s="371"/>
      <c r="AW60" s="371"/>
      <c r="AX60" s="371"/>
      <c r="AY60" s="371"/>
    </row>
    <row r="61" spans="1:51" s="376" customFormat="1" ht="21" customHeight="1" x14ac:dyDescent="0.3">
      <c r="A61" s="371"/>
      <c r="B61" s="372"/>
      <c r="C61" s="371"/>
      <c r="D61" s="436" t="s">
        <v>617</v>
      </c>
      <c r="E61" s="437">
        <f t="shared" ref="E61:F70" si="10">H61</f>
        <v>4450</v>
      </c>
      <c r="F61" s="438">
        <f t="shared" si="10"/>
        <v>2700</v>
      </c>
      <c r="G61" s="371"/>
      <c r="H61" s="416">
        <f t="shared" si="6"/>
        <v>4450</v>
      </c>
      <c r="I61" s="416">
        <f t="shared" si="7"/>
        <v>2700</v>
      </c>
      <c r="J61" s="386"/>
      <c r="K61" s="417">
        <f t="shared" si="8"/>
        <v>4443.4249999999993</v>
      </c>
      <c r="L61" s="417">
        <f t="shared" si="9"/>
        <v>2666.0549999999998</v>
      </c>
      <c r="N61" s="462">
        <v>1777.37</v>
      </c>
      <c r="P61" s="452">
        <v>1645.4006478000001</v>
      </c>
      <c r="R61" s="382">
        <v>1645.4006478000001</v>
      </c>
      <c r="T61" s="363">
        <f t="shared" si="5"/>
        <v>1.0802049958935234</v>
      </c>
      <c r="V61" s="146"/>
      <c r="X61" s="146"/>
      <c r="Z61" s="146"/>
      <c r="AB61" s="146"/>
      <c r="AD61" s="146"/>
      <c r="AF61" s="146"/>
      <c r="AH61" s="146"/>
      <c r="AJ61" s="146"/>
      <c r="AL61" s="63"/>
      <c r="AN61" s="371"/>
      <c r="AO61" s="371"/>
      <c r="AP61" s="371"/>
      <c r="AQ61" s="371"/>
      <c r="AR61" s="371"/>
      <c r="AS61" s="371"/>
      <c r="AT61" s="371"/>
      <c r="AU61" s="371"/>
      <c r="AV61" s="371"/>
      <c r="AW61" s="371"/>
      <c r="AX61" s="371"/>
      <c r="AY61" s="371"/>
    </row>
    <row r="62" spans="1:51" s="376" customFormat="1" ht="21" customHeight="1" x14ac:dyDescent="0.3">
      <c r="A62" s="371"/>
      <c r="B62" s="372" t="s">
        <v>563</v>
      </c>
      <c r="C62" s="371"/>
      <c r="D62" s="436" t="s">
        <v>618</v>
      </c>
      <c r="E62" s="437">
        <f t="shared" si="10"/>
        <v>7350</v>
      </c>
      <c r="F62" s="438">
        <f t="shared" si="10"/>
        <v>4400</v>
      </c>
      <c r="G62" s="371"/>
      <c r="H62" s="416">
        <f t="shared" si="6"/>
        <v>7350</v>
      </c>
      <c r="I62" s="416">
        <f t="shared" si="7"/>
        <v>4400</v>
      </c>
      <c r="J62" s="386"/>
      <c r="K62" s="417">
        <f t="shared" si="8"/>
        <v>7320.2</v>
      </c>
      <c r="L62" s="417">
        <f t="shared" si="9"/>
        <v>4392.12</v>
      </c>
      <c r="N62" s="462">
        <v>2928.08</v>
      </c>
      <c r="P62" s="455">
        <v>2636</v>
      </c>
      <c r="R62" s="382">
        <v>2710.6637649000004</v>
      </c>
      <c r="T62" s="363">
        <f t="shared" si="5"/>
        <v>1.1108042488619119</v>
      </c>
      <c r="V62" s="146"/>
      <c r="X62" s="146"/>
      <c r="Z62" s="146"/>
      <c r="AB62" s="146"/>
      <c r="AD62" s="146"/>
      <c r="AF62" s="146"/>
      <c r="AH62" s="146"/>
      <c r="AJ62" s="146"/>
      <c r="AL62" s="63"/>
      <c r="AN62" s="371"/>
      <c r="AO62" s="371"/>
      <c r="AP62" s="371"/>
      <c r="AQ62" s="371"/>
      <c r="AR62" s="371"/>
      <c r="AS62" s="371"/>
      <c r="AT62" s="371"/>
      <c r="AU62" s="371"/>
      <c r="AV62" s="371"/>
      <c r="AW62" s="371"/>
      <c r="AX62" s="371"/>
      <c r="AY62" s="371"/>
    </row>
    <row r="63" spans="1:51" s="376" customFormat="1" ht="21" customHeight="1" x14ac:dyDescent="0.3">
      <c r="A63" s="371"/>
      <c r="B63" s="372" t="s">
        <v>563</v>
      </c>
      <c r="C63" s="371"/>
      <c r="D63" s="436" t="s">
        <v>619</v>
      </c>
      <c r="E63" s="437">
        <f t="shared" si="10"/>
        <v>12850</v>
      </c>
      <c r="F63" s="438">
        <f t="shared" si="10"/>
        <v>7750</v>
      </c>
      <c r="G63" s="371"/>
      <c r="H63" s="416">
        <f t="shared" si="6"/>
        <v>12850</v>
      </c>
      <c r="I63" s="416">
        <f t="shared" si="7"/>
        <v>7750</v>
      </c>
      <c r="J63" s="386"/>
      <c r="K63" s="417">
        <f t="shared" si="8"/>
        <v>12844.125</v>
      </c>
      <c r="L63" s="417">
        <f t="shared" si="9"/>
        <v>7706.4749999999995</v>
      </c>
      <c r="N63" s="462">
        <v>5137.6499999999996</v>
      </c>
      <c r="P63" s="455">
        <v>4624</v>
      </c>
      <c r="R63" s="382">
        <v>4756.1717112000006</v>
      </c>
      <c r="T63" s="363">
        <f t="shared" si="5"/>
        <v>1.1110834775086504</v>
      </c>
      <c r="V63" s="146"/>
      <c r="X63" s="146"/>
      <c r="Z63" s="146"/>
      <c r="AB63" s="146"/>
      <c r="AD63" s="146"/>
      <c r="AF63" s="146"/>
      <c r="AH63" s="146"/>
      <c r="AJ63" s="146"/>
      <c r="AL63" s="63"/>
      <c r="AN63" s="371"/>
      <c r="AO63" s="371"/>
      <c r="AP63" s="371"/>
      <c r="AQ63" s="371"/>
      <c r="AR63" s="371"/>
      <c r="AS63" s="371"/>
      <c r="AT63" s="371"/>
      <c r="AU63" s="371"/>
      <c r="AV63" s="371"/>
      <c r="AW63" s="371"/>
      <c r="AX63" s="371"/>
      <c r="AY63" s="371"/>
    </row>
    <row r="64" spans="1:51" s="376" customFormat="1" ht="21" customHeight="1" x14ac:dyDescent="0.3">
      <c r="A64" s="371"/>
      <c r="B64" s="372" t="s">
        <v>563</v>
      </c>
      <c r="C64" s="371"/>
      <c r="D64" s="436" t="s">
        <v>620</v>
      </c>
      <c r="E64" s="437">
        <f t="shared" si="10"/>
        <v>22650</v>
      </c>
      <c r="F64" s="438">
        <f t="shared" si="10"/>
        <v>13600</v>
      </c>
      <c r="G64" s="371"/>
      <c r="H64" s="416">
        <f t="shared" si="6"/>
        <v>22650</v>
      </c>
      <c r="I64" s="416">
        <f t="shared" si="7"/>
        <v>13600</v>
      </c>
      <c r="J64" s="386"/>
      <c r="K64" s="417">
        <f t="shared" si="8"/>
        <v>22605.424999999999</v>
      </c>
      <c r="L64" s="417">
        <f t="shared" si="9"/>
        <v>13563.255000000001</v>
      </c>
      <c r="N64" s="462">
        <v>9042.17</v>
      </c>
      <c r="P64" s="455">
        <v>8138</v>
      </c>
      <c r="R64" s="382">
        <v>8370.7848042000005</v>
      </c>
      <c r="T64" s="363">
        <f t="shared" si="5"/>
        <v>1.1111046940280167</v>
      </c>
      <c r="V64" s="146"/>
      <c r="X64" s="146"/>
      <c r="Z64" s="146"/>
      <c r="AB64" s="146"/>
      <c r="AD64" s="146"/>
      <c r="AF64" s="146"/>
      <c r="AH64" s="146"/>
      <c r="AJ64" s="146"/>
      <c r="AL64" s="63"/>
      <c r="AN64" s="371"/>
      <c r="AO64" s="371"/>
      <c r="AP64" s="371"/>
      <c r="AQ64" s="371"/>
      <c r="AR64" s="371"/>
      <c r="AS64" s="371"/>
      <c r="AT64" s="371"/>
      <c r="AU64" s="371"/>
      <c r="AV64" s="371"/>
      <c r="AW64" s="371"/>
      <c r="AX64" s="371"/>
      <c r="AY64" s="371"/>
    </row>
    <row r="65" spans="1:51" s="376" customFormat="1" ht="21" customHeight="1" x14ac:dyDescent="0.3">
      <c r="A65" s="371"/>
      <c r="B65" s="372" t="s">
        <v>563</v>
      </c>
      <c r="C65" s="371"/>
      <c r="D65" s="439" t="s">
        <v>621</v>
      </c>
      <c r="E65" s="437">
        <f t="shared" si="10"/>
        <v>1600</v>
      </c>
      <c r="F65" s="438">
        <f t="shared" si="10"/>
        <v>950</v>
      </c>
      <c r="G65" s="371"/>
      <c r="H65" s="416">
        <f t="shared" si="6"/>
        <v>1600</v>
      </c>
      <c r="I65" s="416">
        <f t="shared" si="7"/>
        <v>950</v>
      </c>
      <c r="J65" s="386"/>
      <c r="K65" s="417">
        <f t="shared" si="8"/>
        <v>1568.65</v>
      </c>
      <c r="L65" s="417">
        <f t="shared" si="9"/>
        <v>941.19</v>
      </c>
      <c r="N65" s="462">
        <v>627.46</v>
      </c>
      <c r="P65" s="455">
        <v>565</v>
      </c>
      <c r="R65" s="382">
        <v>580.87405740000008</v>
      </c>
      <c r="T65" s="363">
        <f t="shared" si="5"/>
        <v>1.1105486725663718</v>
      </c>
      <c r="V65" s="146"/>
      <c r="X65" s="146"/>
      <c r="Z65" s="146"/>
      <c r="AB65" s="146"/>
      <c r="AD65" s="146"/>
      <c r="AF65" s="146"/>
      <c r="AH65" s="146"/>
      <c r="AJ65" s="146"/>
      <c r="AL65" s="63"/>
      <c r="AN65" s="371"/>
      <c r="AO65" s="371"/>
      <c r="AP65" s="371"/>
      <c r="AQ65" s="371"/>
      <c r="AR65" s="371"/>
      <c r="AS65" s="371"/>
      <c r="AT65" s="371"/>
      <c r="AU65" s="371"/>
      <c r="AV65" s="371"/>
      <c r="AW65" s="371"/>
      <c r="AX65" s="371"/>
      <c r="AY65" s="371"/>
    </row>
    <row r="66" spans="1:51" s="376" customFormat="1" ht="21" customHeight="1" x14ac:dyDescent="0.3">
      <c r="A66" s="371"/>
      <c r="B66" s="372"/>
      <c r="C66" s="371"/>
      <c r="D66" s="439" t="s">
        <v>622</v>
      </c>
      <c r="E66" s="437">
        <f t="shared" si="10"/>
        <v>3350</v>
      </c>
      <c r="F66" s="438">
        <f t="shared" si="10"/>
        <v>2000</v>
      </c>
      <c r="G66" s="371"/>
      <c r="H66" s="416">
        <f t="shared" si="6"/>
        <v>3350</v>
      </c>
      <c r="I66" s="416">
        <f t="shared" si="7"/>
        <v>2000</v>
      </c>
      <c r="J66" s="386"/>
      <c r="K66" s="417">
        <f t="shared" si="8"/>
        <v>3332.8500000000004</v>
      </c>
      <c r="L66" s="417">
        <f t="shared" si="9"/>
        <v>1999.71</v>
      </c>
      <c r="N66" s="462">
        <v>1333.14</v>
      </c>
      <c r="P66" s="452">
        <v>1234.1443569</v>
      </c>
      <c r="R66" s="382">
        <v>1234.1443569</v>
      </c>
      <c r="T66" s="363">
        <f t="shared" si="5"/>
        <v>1.0802139899976235</v>
      </c>
      <c r="V66" s="146"/>
      <c r="X66" s="146"/>
      <c r="Z66" s="146"/>
      <c r="AB66" s="146"/>
      <c r="AD66" s="146"/>
      <c r="AF66" s="146"/>
      <c r="AH66" s="146"/>
      <c r="AJ66" s="146"/>
      <c r="AL66" s="63"/>
      <c r="AN66" s="371"/>
      <c r="AO66" s="371"/>
      <c r="AP66" s="371"/>
      <c r="AQ66" s="371"/>
      <c r="AR66" s="371"/>
      <c r="AS66" s="371"/>
      <c r="AT66" s="371"/>
      <c r="AU66" s="371"/>
      <c r="AV66" s="371"/>
      <c r="AW66" s="371"/>
      <c r="AX66" s="371"/>
      <c r="AY66" s="371"/>
    </row>
    <row r="67" spans="1:51" s="376" customFormat="1" ht="21" customHeight="1" x14ac:dyDescent="0.3">
      <c r="A67" s="371"/>
      <c r="B67" s="372" t="s">
        <v>563</v>
      </c>
      <c r="C67" s="371"/>
      <c r="D67" s="439" t="s">
        <v>623</v>
      </c>
      <c r="E67" s="437">
        <f t="shared" si="10"/>
        <v>5100</v>
      </c>
      <c r="F67" s="438">
        <f t="shared" si="10"/>
        <v>3050</v>
      </c>
      <c r="G67" s="371"/>
      <c r="H67" s="416">
        <f t="shared" si="6"/>
        <v>5100</v>
      </c>
      <c r="I67" s="416">
        <f t="shared" si="7"/>
        <v>3050</v>
      </c>
      <c r="J67" s="386"/>
      <c r="K67" s="417">
        <f t="shared" si="8"/>
        <v>5060.6750000000002</v>
      </c>
      <c r="L67" s="417">
        <f t="shared" si="9"/>
        <v>3036.4049999999997</v>
      </c>
      <c r="N67" s="462">
        <v>2024.27</v>
      </c>
      <c r="P67" s="455">
        <v>1822</v>
      </c>
      <c r="R67" s="382">
        <v>1873.9549919999999</v>
      </c>
      <c r="T67" s="363">
        <f t="shared" si="5"/>
        <v>1.1110153677277717</v>
      </c>
      <c r="V67" s="146"/>
      <c r="X67" s="146"/>
      <c r="Z67" s="146"/>
      <c r="AB67" s="146"/>
      <c r="AD67" s="146"/>
      <c r="AF67" s="146"/>
      <c r="AH67" s="146"/>
      <c r="AJ67" s="146"/>
      <c r="AL67" s="63"/>
      <c r="AN67" s="371"/>
      <c r="AO67" s="371"/>
      <c r="AP67" s="371"/>
      <c r="AQ67" s="371"/>
      <c r="AR67" s="371"/>
      <c r="AS67" s="371"/>
      <c r="AT67" s="371"/>
      <c r="AU67" s="371"/>
      <c r="AV67" s="371"/>
      <c r="AW67" s="371"/>
      <c r="AX67" s="371"/>
      <c r="AY67" s="371"/>
    </row>
    <row r="68" spans="1:51" s="376" customFormat="1" ht="21" customHeight="1" x14ac:dyDescent="0.3">
      <c r="A68" s="371"/>
      <c r="B68" s="372" t="s">
        <v>563</v>
      </c>
      <c r="C68" s="371"/>
      <c r="D68" s="439" t="s">
        <v>624</v>
      </c>
      <c r="E68" s="437">
        <f t="shared" si="10"/>
        <v>9000</v>
      </c>
      <c r="F68" s="438">
        <f t="shared" si="10"/>
        <v>5400</v>
      </c>
      <c r="G68" s="371"/>
      <c r="H68" s="416">
        <f t="shared" si="6"/>
        <v>9000</v>
      </c>
      <c r="I68" s="416">
        <f t="shared" si="7"/>
        <v>5400</v>
      </c>
      <c r="J68" s="386"/>
      <c r="K68" s="417">
        <f t="shared" si="8"/>
        <v>8966.7749999999996</v>
      </c>
      <c r="L68" s="417">
        <f t="shared" si="9"/>
        <v>5380.0650000000005</v>
      </c>
      <c r="N68" s="462">
        <v>3586.71</v>
      </c>
      <c r="P68" s="455">
        <v>3229</v>
      </c>
      <c r="R68" s="382">
        <v>3320.3923389000001</v>
      </c>
      <c r="T68" s="363">
        <f t="shared" si="5"/>
        <v>1.1107804273768969</v>
      </c>
      <c r="V68" s="146"/>
      <c r="X68" s="146"/>
      <c r="Z68" s="146"/>
      <c r="AB68" s="146"/>
      <c r="AD68" s="146"/>
      <c r="AF68" s="146"/>
      <c r="AH68" s="146"/>
      <c r="AJ68" s="146"/>
      <c r="AL68" s="63"/>
      <c r="AN68" s="371"/>
      <c r="AO68" s="371"/>
      <c r="AP68" s="371"/>
      <c r="AQ68" s="371"/>
      <c r="AR68" s="371"/>
      <c r="AS68" s="371"/>
      <c r="AT68" s="371"/>
      <c r="AU68" s="371"/>
      <c r="AV68" s="371"/>
      <c r="AW68" s="371"/>
      <c r="AX68" s="371"/>
      <c r="AY68" s="371"/>
    </row>
    <row r="69" spans="1:51" s="376" customFormat="1" ht="21" customHeight="1" x14ac:dyDescent="0.3">
      <c r="A69" s="371"/>
      <c r="B69" s="372"/>
      <c r="C69" s="371"/>
      <c r="D69" s="439" t="s">
        <v>341</v>
      </c>
      <c r="E69" s="437">
        <f t="shared" si="10"/>
        <v>6650</v>
      </c>
      <c r="F69" s="438">
        <f t="shared" si="10"/>
        <v>4000</v>
      </c>
      <c r="G69" s="371"/>
      <c r="H69" s="416">
        <f t="shared" si="6"/>
        <v>6650</v>
      </c>
      <c r="I69" s="416">
        <f t="shared" si="7"/>
        <v>4000</v>
      </c>
      <c r="J69" s="386"/>
      <c r="K69" s="417">
        <f t="shared" si="8"/>
        <v>6613.3249999999998</v>
      </c>
      <c r="L69" s="417">
        <f t="shared" si="9"/>
        <v>3967.9949999999999</v>
      </c>
      <c r="N69" s="462">
        <v>2645.33</v>
      </c>
      <c r="P69" s="452">
        <v>2448.9079524000003</v>
      </c>
      <c r="R69" s="382">
        <v>2448.9079524000003</v>
      </c>
      <c r="T69" s="363">
        <f t="shared" si="5"/>
        <v>1.0802080157433032</v>
      </c>
      <c r="V69" s="146"/>
      <c r="X69" s="146"/>
      <c r="Z69" s="146"/>
      <c r="AB69" s="146"/>
      <c r="AD69" s="146"/>
      <c r="AF69" s="146"/>
      <c r="AH69" s="146"/>
      <c r="AJ69" s="146"/>
      <c r="AL69" s="63"/>
      <c r="AN69" s="371"/>
      <c r="AO69" s="371"/>
      <c r="AP69" s="371"/>
      <c r="AQ69" s="371"/>
      <c r="AR69" s="371"/>
      <c r="AS69" s="371"/>
      <c r="AT69" s="371"/>
      <c r="AU69" s="371"/>
      <c r="AV69" s="371"/>
      <c r="AW69" s="371"/>
      <c r="AX69" s="371"/>
      <c r="AY69" s="371"/>
    </row>
    <row r="70" spans="1:51" s="376" customFormat="1" ht="21" customHeight="1" x14ac:dyDescent="0.3">
      <c r="A70" s="371"/>
      <c r="B70" s="372"/>
      <c r="C70" s="371"/>
      <c r="D70" s="439" t="s">
        <v>625</v>
      </c>
      <c r="E70" s="437">
        <f t="shared" si="10"/>
        <v>4450</v>
      </c>
      <c r="F70" s="438">
        <f t="shared" si="10"/>
        <v>2650</v>
      </c>
      <c r="G70" s="371"/>
      <c r="H70" s="416">
        <f t="shared" si="6"/>
        <v>4450</v>
      </c>
      <c r="I70" s="416">
        <f t="shared" si="7"/>
        <v>2650</v>
      </c>
      <c r="J70" s="386"/>
      <c r="K70" s="417">
        <f t="shared" si="8"/>
        <v>4402.5249999999996</v>
      </c>
      <c r="L70" s="417">
        <f t="shared" si="9"/>
        <v>2641.5149999999999</v>
      </c>
      <c r="N70" s="462">
        <v>1761.01</v>
      </c>
      <c r="P70" s="452">
        <v>1467.51</v>
      </c>
      <c r="R70" s="382">
        <v>1467.51</v>
      </c>
      <c r="T70" s="363">
        <f t="shared" si="5"/>
        <v>1.1999986371472766</v>
      </c>
      <c r="V70" s="146"/>
      <c r="X70" s="146"/>
      <c r="Z70" s="146"/>
      <c r="AB70" s="146"/>
      <c r="AD70" s="146"/>
      <c r="AF70" s="146"/>
      <c r="AH70" s="146"/>
      <c r="AJ70" s="146"/>
      <c r="AL70" s="63"/>
      <c r="AN70" s="371"/>
      <c r="AO70" s="371"/>
      <c r="AP70" s="371"/>
      <c r="AQ70" s="371"/>
      <c r="AR70" s="371"/>
      <c r="AS70" s="371"/>
      <c r="AT70" s="371"/>
      <c r="AU70" s="371"/>
      <c r="AV70" s="371"/>
      <c r="AW70" s="371"/>
      <c r="AX70" s="371"/>
      <c r="AY70" s="371"/>
    </row>
    <row r="71" spans="1:51" s="376" customFormat="1" ht="9.9499999999999993" customHeight="1" thickBot="1" x14ac:dyDescent="0.35">
      <c r="A71" s="371"/>
      <c r="B71" s="372"/>
      <c r="C71" s="371"/>
      <c r="D71" s="371"/>
      <c r="E71" s="373"/>
      <c r="F71" s="374"/>
      <c r="G71" s="371"/>
      <c r="H71" s="416">
        <f t="shared" si="6"/>
        <v>0</v>
      </c>
      <c r="I71" s="416">
        <f t="shared" si="7"/>
        <v>0</v>
      </c>
      <c r="J71" s="386"/>
      <c r="K71" s="417">
        <f t="shared" si="8"/>
        <v>0</v>
      </c>
      <c r="L71" s="417">
        <f t="shared" si="9"/>
        <v>0</v>
      </c>
      <c r="N71" s="452"/>
      <c r="P71" s="452"/>
      <c r="R71" s="382"/>
      <c r="T71" s="363"/>
      <c r="V71" s="146"/>
      <c r="X71" s="146"/>
      <c r="Z71" s="146"/>
      <c r="AB71" s="146"/>
      <c r="AD71" s="146"/>
      <c r="AF71" s="146"/>
      <c r="AH71" s="146"/>
      <c r="AJ71" s="146"/>
      <c r="AL71" s="63"/>
      <c r="AN71" s="371"/>
      <c r="AO71" s="371"/>
      <c r="AP71" s="371"/>
      <c r="AQ71" s="371"/>
      <c r="AR71" s="371"/>
      <c r="AS71" s="371"/>
      <c r="AT71" s="371"/>
      <c r="AU71" s="371"/>
      <c r="AV71" s="371"/>
      <c r="AW71" s="371"/>
      <c r="AX71" s="371"/>
      <c r="AY71" s="371"/>
    </row>
    <row r="72" spans="1:51" s="376" customFormat="1" ht="21" customHeight="1" thickBot="1" x14ac:dyDescent="0.35">
      <c r="A72" s="371"/>
      <c r="B72" s="372"/>
      <c r="C72" s="371"/>
      <c r="D72" s="431" t="s">
        <v>448</v>
      </c>
      <c r="E72" s="373"/>
      <c r="F72" s="374"/>
      <c r="G72" s="371"/>
      <c r="H72" s="416">
        <f t="shared" si="6"/>
        <v>575850</v>
      </c>
      <c r="I72" s="416">
        <f t="shared" si="7"/>
        <v>345500</v>
      </c>
      <c r="J72" s="386"/>
      <c r="K72" s="417">
        <f t="shared" si="8"/>
        <v>575810</v>
      </c>
      <c r="L72" s="417">
        <f t="shared" si="9"/>
        <v>345486</v>
      </c>
      <c r="N72" s="465">
        <v>230324</v>
      </c>
      <c r="P72" s="452"/>
      <c r="R72" s="382"/>
      <c r="T72" s="363"/>
      <c r="V72" s="146"/>
      <c r="X72" s="146"/>
      <c r="Z72" s="146"/>
      <c r="AB72" s="146"/>
      <c r="AD72" s="146"/>
      <c r="AF72" s="146"/>
      <c r="AH72" s="146"/>
      <c r="AJ72" s="146"/>
      <c r="AL72" s="63"/>
      <c r="AN72" s="371"/>
      <c r="AO72" s="371"/>
      <c r="AP72" s="371"/>
      <c r="AQ72" s="371"/>
      <c r="AR72" s="371"/>
      <c r="AS72" s="371"/>
      <c r="AT72" s="371"/>
      <c r="AU72" s="371"/>
      <c r="AV72" s="371"/>
      <c r="AW72" s="371"/>
      <c r="AX72" s="371"/>
      <c r="AY72" s="371"/>
    </row>
    <row r="73" spans="1:51" s="376" customFormat="1" ht="21" customHeight="1" x14ac:dyDescent="0.3">
      <c r="A73" s="371"/>
      <c r="B73" s="372"/>
      <c r="C73" s="371"/>
      <c r="D73" s="436" t="s">
        <v>630</v>
      </c>
      <c r="E73" s="437">
        <f t="shared" ref="E73:F77" si="11">H73</f>
        <v>3250</v>
      </c>
      <c r="F73" s="438">
        <f t="shared" si="11"/>
        <v>1950</v>
      </c>
      <c r="G73" s="371"/>
      <c r="H73" s="416">
        <f t="shared" si="6"/>
        <v>3250</v>
      </c>
      <c r="I73" s="416">
        <f t="shared" si="7"/>
        <v>1950</v>
      </c>
      <c r="J73" s="386"/>
      <c r="K73" s="417">
        <f t="shared" si="8"/>
        <v>3209.875</v>
      </c>
      <c r="L73" s="417">
        <f t="shared" si="9"/>
        <v>1925.9250000000002</v>
      </c>
      <c r="N73" s="462">
        <v>1283.95</v>
      </c>
      <c r="P73" s="452">
        <v>1116.49</v>
      </c>
      <c r="R73" s="382">
        <v>1116.49</v>
      </c>
      <c r="T73" s="363">
        <f t="shared" si="5"/>
        <v>1.1499879085347831</v>
      </c>
      <c r="V73" s="146"/>
      <c r="X73" s="146"/>
      <c r="Z73" s="146"/>
      <c r="AB73" s="146"/>
      <c r="AD73" s="146"/>
      <c r="AF73" s="146"/>
      <c r="AH73" s="146"/>
      <c r="AJ73" s="146"/>
      <c r="AL73" s="63"/>
      <c r="AN73" s="371"/>
      <c r="AO73" s="371"/>
      <c r="AP73" s="371"/>
      <c r="AQ73" s="371"/>
      <c r="AR73" s="371"/>
      <c r="AS73" s="371"/>
      <c r="AT73" s="371"/>
      <c r="AU73" s="371"/>
      <c r="AV73" s="371"/>
      <c r="AW73" s="371"/>
      <c r="AX73" s="371"/>
      <c r="AY73" s="371"/>
    </row>
    <row r="74" spans="1:51" s="376" customFormat="1" ht="21" customHeight="1" x14ac:dyDescent="0.3">
      <c r="A74" s="371"/>
      <c r="B74" s="372"/>
      <c r="C74" s="371"/>
      <c r="D74" s="436" t="s">
        <v>631</v>
      </c>
      <c r="E74" s="437">
        <f t="shared" si="11"/>
        <v>4500</v>
      </c>
      <c r="F74" s="438">
        <f t="shared" si="11"/>
        <v>2700</v>
      </c>
      <c r="G74" s="371"/>
      <c r="H74" s="416">
        <f t="shared" si="6"/>
        <v>4500</v>
      </c>
      <c r="I74" s="416">
        <f t="shared" si="7"/>
        <v>2700</v>
      </c>
      <c r="J74" s="386"/>
      <c r="K74" s="417">
        <f t="shared" si="8"/>
        <v>4491.2</v>
      </c>
      <c r="L74" s="417">
        <f t="shared" si="9"/>
        <v>2694.7200000000003</v>
      </c>
      <c r="N74" s="462">
        <v>1796.48</v>
      </c>
      <c r="P74" s="452">
        <v>1562.16</v>
      </c>
      <c r="R74" s="382">
        <v>1562.16</v>
      </c>
      <c r="T74" s="363">
        <f t="shared" si="5"/>
        <v>1.1499974394428227</v>
      </c>
      <c r="V74" s="146"/>
      <c r="X74" s="146"/>
      <c r="Z74" s="146"/>
      <c r="AB74" s="146"/>
      <c r="AD74" s="146"/>
      <c r="AF74" s="146"/>
      <c r="AH74" s="146"/>
      <c r="AJ74" s="146"/>
      <c r="AL74" s="63"/>
      <c r="AN74" s="371"/>
      <c r="AO74" s="371"/>
      <c r="AP74" s="371"/>
      <c r="AQ74" s="371"/>
      <c r="AR74" s="371"/>
      <c r="AS74" s="371"/>
      <c r="AT74" s="371"/>
      <c r="AU74" s="371"/>
      <c r="AV74" s="371"/>
      <c r="AW74" s="371"/>
      <c r="AX74" s="371"/>
      <c r="AY74" s="371"/>
    </row>
    <row r="75" spans="1:51" s="376" customFormat="1" ht="21" customHeight="1" x14ac:dyDescent="0.3">
      <c r="A75" s="371"/>
      <c r="B75" s="372"/>
      <c r="C75" s="371"/>
      <c r="D75" s="436" t="s">
        <v>632</v>
      </c>
      <c r="E75" s="437">
        <f t="shared" si="11"/>
        <v>7450</v>
      </c>
      <c r="F75" s="438">
        <f t="shared" si="11"/>
        <v>4450</v>
      </c>
      <c r="G75" s="371"/>
      <c r="H75" s="416">
        <f t="shared" si="6"/>
        <v>7450</v>
      </c>
      <c r="I75" s="416">
        <f t="shared" si="7"/>
        <v>4450</v>
      </c>
      <c r="J75" s="386"/>
      <c r="K75" s="417">
        <f t="shared" si="8"/>
        <v>7416.5250000000005</v>
      </c>
      <c r="L75" s="417">
        <f t="shared" si="9"/>
        <v>4449.915</v>
      </c>
      <c r="N75" s="462">
        <v>2966.61</v>
      </c>
      <c r="P75" s="452">
        <v>2579.66</v>
      </c>
      <c r="R75" s="382">
        <v>2579.66</v>
      </c>
      <c r="T75" s="363">
        <f t="shared" si="5"/>
        <v>1.1500003876479847</v>
      </c>
      <c r="V75" s="146"/>
      <c r="X75" s="146"/>
      <c r="Z75" s="146"/>
      <c r="AB75" s="146"/>
      <c r="AD75" s="146"/>
      <c r="AF75" s="146"/>
      <c r="AH75" s="146"/>
      <c r="AJ75" s="146"/>
      <c r="AL75" s="63"/>
      <c r="AN75" s="371"/>
      <c r="AO75" s="371"/>
      <c r="AP75" s="371"/>
      <c r="AQ75" s="371"/>
      <c r="AR75" s="371"/>
      <c r="AS75" s="371"/>
      <c r="AT75" s="371"/>
      <c r="AU75" s="371"/>
      <c r="AV75" s="371"/>
      <c r="AW75" s="371"/>
      <c r="AX75" s="371"/>
      <c r="AY75" s="371"/>
    </row>
    <row r="76" spans="1:51" s="376" customFormat="1" ht="21" customHeight="1" x14ac:dyDescent="0.3">
      <c r="A76" s="371"/>
      <c r="B76" s="372"/>
      <c r="C76" s="371"/>
      <c r="D76" s="436" t="s">
        <v>633</v>
      </c>
      <c r="E76" s="442">
        <f t="shared" si="11"/>
        <v>13050</v>
      </c>
      <c r="F76" s="443">
        <f t="shared" si="11"/>
        <v>7850</v>
      </c>
      <c r="G76" s="371"/>
      <c r="H76" s="416">
        <f t="shared" ref="H76:H98" si="12">MROUND(K76+24,50)</f>
        <v>13050</v>
      </c>
      <c r="I76" s="416">
        <f t="shared" ref="I76:I98" si="13">MROUND(L76+24,50)</f>
        <v>7850</v>
      </c>
      <c r="J76" s="386"/>
      <c r="K76" s="417">
        <f t="shared" ref="K76:K98" si="14">N76*$K$9</f>
        <v>13046.849999999999</v>
      </c>
      <c r="L76" s="417">
        <f t="shared" ref="L76:L98" si="15">N76*$L$9</f>
        <v>7828.11</v>
      </c>
      <c r="N76" s="462">
        <v>5218.74</v>
      </c>
      <c r="P76" s="452">
        <v>4538.04</v>
      </c>
      <c r="R76" s="382">
        <v>4538.04</v>
      </c>
      <c r="T76" s="363">
        <f t="shared" si="5"/>
        <v>1.149998677843298</v>
      </c>
      <c r="V76" s="146"/>
      <c r="X76" s="146"/>
      <c r="Z76" s="146"/>
      <c r="AB76" s="146"/>
      <c r="AD76" s="146"/>
      <c r="AF76" s="146"/>
      <c r="AH76" s="146"/>
      <c r="AJ76" s="146"/>
      <c r="AL76" s="63"/>
      <c r="AN76" s="371"/>
      <c r="AO76" s="371"/>
      <c r="AP76" s="371"/>
      <c r="AQ76" s="371"/>
      <c r="AR76" s="371"/>
      <c r="AS76" s="371"/>
      <c r="AT76" s="371"/>
      <c r="AU76" s="371"/>
      <c r="AV76" s="371"/>
      <c r="AW76" s="371"/>
      <c r="AX76" s="371"/>
      <c r="AY76" s="371"/>
    </row>
    <row r="77" spans="1:51" s="376" customFormat="1" ht="21" customHeight="1" x14ac:dyDescent="0.3">
      <c r="A77" s="371"/>
      <c r="B77" s="372"/>
      <c r="C77" s="371"/>
      <c r="D77" s="439" t="s">
        <v>637</v>
      </c>
      <c r="E77" s="437">
        <f t="shared" si="11"/>
        <v>3700</v>
      </c>
      <c r="F77" s="438">
        <f t="shared" si="11"/>
        <v>2250</v>
      </c>
      <c r="G77" s="371"/>
      <c r="H77" s="416">
        <f t="shared" si="12"/>
        <v>3700</v>
      </c>
      <c r="I77" s="416">
        <f t="shared" si="13"/>
        <v>2250</v>
      </c>
      <c r="J77" s="386"/>
      <c r="K77" s="417">
        <f t="shared" si="14"/>
        <v>3670.625</v>
      </c>
      <c r="L77" s="417">
        <f t="shared" si="15"/>
        <v>2202.375</v>
      </c>
      <c r="N77" s="462">
        <v>1468.25</v>
      </c>
      <c r="P77" s="452">
        <v>1468</v>
      </c>
      <c r="R77" s="382">
        <v>1468</v>
      </c>
      <c r="T77" s="363">
        <f t="shared" si="5"/>
        <v>1.0001702997275204</v>
      </c>
      <c r="V77" s="146"/>
      <c r="X77" s="146"/>
      <c r="Z77" s="146"/>
      <c r="AB77" s="146"/>
      <c r="AD77" s="146"/>
      <c r="AF77" s="146"/>
      <c r="AH77" s="146"/>
      <c r="AJ77" s="146"/>
      <c r="AL77" s="63"/>
      <c r="AN77" s="371"/>
      <c r="AO77" s="371"/>
      <c r="AP77" s="371"/>
      <c r="AQ77" s="371"/>
      <c r="AR77" s="371"/>
      <c r="AS77" s="371"/>
      <c r="AT77" s="371"/>
      <c r="AU77" s="371"/>
      <c r="AV77" s="371"/>
      <c r="AW77" s="371"/>
      <c r="AX77" s="371"/>
      <c r="AY77" s="371"/>
    </row>
    <row r="78" spans="1:51" s="376" customFormat="1" ht="21" customHeight="1" x14ac:dyDescent="0.3">
      <c r="A78" s="371"/>
      <c r="B78" s="372"/>
      <c r="C78" s="371"/>
      <c r="D78" s="440" t="s">
        <v>449</v>
      </c>
      <c r="E78" s="373"/>
      <c r="F78" s="374"/>
      <c r="G78" s="371"/>
      <c r="H78" s="416">
        <f t="shared" si="12"/>
        <v>0</v>
      </c>
      <c r="I78" s="416">
        <f t="shared" si="13"/>
        <v>0</v>
      </c>
      <c r="J78" s="386"/>
      <c r="K78" s="417">
        <f t="shared" si="14"/>
        <v>0</v>
      </c>
      <c r="L78" s="417">
        <f t="shared" si="15"/>
        <v>0</v>
      </c>
      <c r="N78" s="452"/>
      <c r="P78" s="452">
        <v>0</v>
      </c>
      <c r="R78" s="382">
        <v>0</v>
      </c>
      <c r="T78" s="363"/>
      <c r="V78" s="146"/>
      <c r="X78" s="146"/>
      <c r="Z78" s="146"/>
      <c r="AB78" s="146"/>
      <c r="AD78" s="146"/>
      <c r="AF78" s="146"/>
      <c r="AH78" s="146"/>
      <c r="AJ78" s="146"/>
      <c r="AL78" s="63"/>
      <c r="AN78" s="371"/>
      <c r="AO78" s="371"/>
      <c r="AP78" s="371"/>
      <c r="AQ78" s="371"/>
      <c r="AR78" s="371"/>
      <c r="AS78" s="371"/>
      <c r="AT78" s="371"/>
      <c r="AU78" s="371"/>
      <c r="AV78" s="371"/>
      <c r="AW78" s="371"/>
      <c r="AX78" s="371"/>
      <c r="AY78" s="371"/>
    </row>
    <row r="79" spans="1:51" s="376" customFormat="1" ht="21" customHeight="1" x14ac:dyDescent="0.3">
      <c r="A79" s="371"/>
      <c r="B79" s="372"/>
      <c r="C79" s="371"/>
      <c r="D79" s="439" t="s">
        <v>635</v>
      </c>
      <c r="E79" s="437">
        <f t="shared" ref="E79:F81" si="16">H79</f>
        <v>1450</v>
      </c>
      <c r="F79" s="438">
        <f t="shared" si="16"/>
        <v>900</v>
      </c>
      <c r="G79" s="371"/>
      <c r="H79" s="416">
        <f t="shared" si="12"/>
        <v>1450</v>
      </c>
      <c r="I79" s="416">
        <f t="shared" si="13"/>
        <v>900</v>
      </c>
      <c r="J79" s="386"/>
      <c r="K79" s="417">
        <f t="shared" si="14"/>
        <v>1423.875</v>
      </c>
      <c r="L79" s="417">
        <f t="shared" si="15"/>
        <v>854.32499999999993</v>
      </c>
      <c r="N79" s="462">
        <v>569.54999999999995</v>
      </c>
      <c r="P79" s="452">
        <v>495.26</v>
      </c>
      <c r="R79" s="382">
        <v>495.26</v>
      </c>
      <c r="T79" s="363">
        <f t="shared" ref="T79:T139" si="17">N79/P79</f>
        <v>1.1500020191414611</v>
      </c>
      <c r="V79" s="146"/>
      <c r="X79" s="146"/>
      <c r="Z79" s="146"/>
      <c r="AB79" s="146"/>
      <c r="AD79" s="146"/>
      <c r="AF79" s="146"/>
      <c r="AH79" s="146"/>
      <c r="AJ79" s="146"/>
      <c r="AL79" s="63"/>
      <c r="AN79" s="371"/>
      <c r="AO79" s="371"/>
      <c r="AP79" s="371"/>
      <c r="AQ79" s="371"/>
      <c r="AR79" s="371"/>
      <c r="AS79" s="371"/>
      <c r="AT79" s="371"/>
      <c r="AU79" s="371"/>
      <c r="AV79" s="371"/>
      <c r="AW79" s="371"/>
      <c r="AX79" s="371"/>
      <c r="AY79" s="371"/>
    </row>
    <row r="80" spans="1:51" ht="21" customHeight="1" x14ac:dyDescent="0.3">
      <c r="D80" s="439" t="s">
        <v>634</v>
      </c>
      <c r="E80" s="450">
        <f t="shared" si="16"/>
        <v>2850</v>
      </c>
      <c r="F80" s="451">
        <f t="shared" si="16"/>
        <v>1750</v>
      </c>
      <c r="H80" s="416">
        <f t="shared" si="12"/>
        <v>2850</v>
      </c>
      <c r="I80" s="416">
        <f t="shared" si="13"/>
        <v>1750</v>
      </c>
      <c r="J80" s="386"/>
      <c r="K80" s="417">
        <f t="shared" si="14"/>
        <v>2847.6</v>
      </c>
      <c r="L80" s="417">
        <f t="shared" si="15"/>
        <v>1708.56</v>
      </c>
      <c r="N80" s="462">
        <v>1139.04</v>
      </c>
      <c r="P80" s="452">
        <v>990.47</v>
      </c>
      <c r="R80" s="382">
        <v>990.47</v>
      </c>
      <c r="T80" s="363">
        <f t="shared" si="17"/>
        <v>1.1499994951891526</v>
      </c>
    </row>
    <row r="81" spans="1:51" ht="21" customHeight="1" x14ac:dyDescent="0.3">
      <c r="D81" s="439" t="s">
        <v>636</v>
      </c>
      <c r="E81" s="437">
        <f t="shared" si="16"/>
        <v>8750</v>
      </c>
      <c r="F81" s="438">
        <f t="shared" si="16"/>
        <v>5250</v>
      </c>
      <c r="H81" s="416">
        <f t="shared" si="12"/>
        <v>8750</v>
      </c>
      <c r="I81" s="416">
        <f t="shared" si="13"/>
        <v>5250</v>
      </c>
      <c r="J81" s="386"/>
      <c r="K81" s="417">
        <f t="shared" si="14"/>
        <v>8749.75</v>
      </c>
      <c r="L81" s="417">
        <f t="shared" si="15"/>
        <v>5249.85</v>
      </c>
      <c r="N81" s="462">
        <v>3499.9</v>
      </c>
      <c r="P81" s="452">
        <v>3043.39</v>
      </c>
      <c r="R81" s="382">
        <v>3043.39</v>
      </c>
      <c r="T81" s="363">
        <f t="shared" si="17"/>
        <v>1.1500004928714362</v>
      </c>
    </row>
    <row r="82" spans="1:51" ht="21" customHeight="1" x14ac:dyDescent="0.3">
      <c r="D82" s="440" t="s">
        <v>453</v>
      </c>
      <c r="H82" s="416">
        <f t="shared" si="12"/>
        <v>0</v>
      </c>
      <c r="I82" s="416">
        <f t="shared" si="13"/>
        <v>0</v>
      </c>
      <c r="J82" s="386"/>
      <c r="K82" s="417">
        <f t="shared" si="14"/>
        <v>0</v>
      </c>
      <c r="L82" s="417">
        <f t="shared" si="15"/>
        <v>0</v>
      </c>
      <c r="N82" s="452"/>
      <c r="P82" s="452">
        <v>0</v>
      </c>
      <c r="R82" s="382">
        <v>0</v>
      </c>
      <c r="T82" s="363"/>
    </row>
    <row r="83" spans="1:51" ht="21" customHeight="1" x14ac:dyDescent="0.3">
      <c r="D83" s="439" t="s">
        <v>454</v>
      </c>
      <c r="E83" s="437">
        <f t="shared" ref="E83:F85" si="18">H83</f>
        <v>2700</v>
      </c>
      <c r="F83" s="438">
        <f t="shared" si="18"/>
        <v>1650</v>
      </c>
      <c r="H83" s="416">
        <f t="shared" si="12"/>
        <v>2700</v>
      </c>
      <c r="I83" s="416">
        <f t="shared" si="13"/>
        <v>1650</v>
      </c>
      <c r="J83" s="386"/>
      <c r="K83" s="417">
        <f t="shared" si="14"/>
        <v>2698.9325000000003</v>
      </c>
      <c r="L83" s="417">
        <f t="shared" si="15"/>
        <v>1619.3595</v>
      </c>
      <c r="N83" s="452">
        <v>1079.5730000000001</v>
      </c>
      <c r="P83" s="452">
        <v>981.43</v>
      </c>
      <c r="R83" s="382">
        <v>981.43</v>
      </c>
      <c r="T83" s="363">
        <f t="shared" si="17"/>
        <v>1.1000000000000001</v>
      </c>
    </row>
    <row r="84" spans="1:51" ht="21" customHeight="1" x14ac:dyDescent="0.3">
      <c r="D84" s="439" t="s">
        <v>455</v>
      </c>
      <c r="E84" s="450">
        <f t="shared" si="18"/>
        <v>5200</v>
      </c>
      <c r="F84" s="451">
        <f t="shared" si="18"/>
        <v>3150</v>
      </c>
      <c r="H84" s="416">
        <f t="shared" si="12"/>
        <v>5200</v>
      </c>
      <c r="I84" s="416">
        <f t="shared" si="13"/>
        <v>3150</v>
      </c>
      <c r="J84" s="386"/>
      <c r="K84" s="417">
        <f t="shared" si="14"/>
        <v>5199.8924999999999</v>
      </c>
      <c r="L84" s="417">
        <f t="shared" si="15"/>
        <v>3119.9354999999996</v>
      </c>
      <c r="N84" s="452">
        <v>2079.9569999999999</v>
      </c>
      <c r="P84" s="452">
        <v>1890.87</v>
      </c>
      <c r="R84" s="382">
        <v>1890.87</v>
      </c>
      <c r="T84" s="363">
        <f t="shared" si="17"/>
        <v>1.1000000000000001</v>
      </c>
    </row>
    <row r="85" spans="1:51" ht="21" customHeight="1" x14ac:dyDescent="0.3">
      <c r="D85" s="439" t="s">
        <v>456</v>
      </c>
      <c r="E85" s="437">
        <f t="shared" si="18"/>
        <v>20250</v>
      </c>
      <c r="F85" s="438">
        <f t="shared" si="18"/>
        <v>12150</v>
      </c>
      <c r="H85" s="416">
        <f t="shared" si="12"/>
        <v>20250</v>
      </c>
      <c r="I85" s="416">
        <f t="shared" si="13"/>
        <v>12150</v>
      </c>
      <c r="J85" s="386"/>
      <c r="K85" s="417">
        <f t="shared" si="14"/>
        <v>20242.145</v>
      </c>
      <c r="L85" s="417">
        <f t="shared" si="15"/>
        <v>12145.287</v>
      </c>
      <c r="N85" s="452">
        <v>8096.8580000000002</v>
      </c>
      <c r="P85" s="452">
        <v>7360.78</v>
      </c>
      <c r="R85" s="382">
        <v>7360.78</v>
      </c>
      <c r="T85" s="363">
        <f t="shared" si="17"/>
        <v>1.1000000000000001</v>
      </c>
    </row>
    <row r="86" spans="1:51" ht="21" customHeight="1" x14ac:dyDescent="0.3">
      <c r="D86" s="440" t="s">
        <v>486</v>
      </c>
      <c r="H86" s="416">
        <f t="shared" si="12"/>
        <v>0</v>
      </c>
      <c r="I86" s="416">
        <f t="shared" si="13"/>
        <v>0</v>
      </c>
      <c r="J86" s="386"/>
      <c r="K86" s="417">
        <f t="shared" si="14"/>
        <v>0</v>
      </c>
      <c r="L86" s="417">
        <f t="shared" si="15"/>
        <v>0</v>
      </c>
      <c r="N86" s="452"/>
      <c r="P86" s="452">
        <v>0</v>
      </c>
      <c r="R86" s="382">
        <v>0</v>
      </c>
      <c r="T86" s="363"/>
    </row>
    <row r="87" spans="1:51" ht="21" customHeight="1" x14ac:dyDescent="0.3">
      <c r="D87" s="439" t="s">
        <v>626</v>
      </c>
      <c r="E87" s="437">
        <f t="shared" ref="E87:F91" si="19">H87</f>
        <v>1900</v>
      </c>
      <c r="F87" s="438">
        <f t="shared" si="19"/>
        <v>1150</v>
      </c>
      <c r="H87" s="416">
        <f t="shared" si="12"/>
        <v>1900</v>
      </c>
      <c r="I87" s="416">
        <f t="shared" si="13"/>
        <v>1150</v>
      </c>
      <c r="J87" s="386"/>
      <c r="K87" s="417">
        <f t="shared" si="14"/>
        <v>1876.8000000000002</v>
      </c>
      <c r="L87" s="417">
        <f t="shared" si="15"/>
        <v>1126.08</v>
      </c>
      <c r="N87" s="462">
        <v>750.72</v>
      </c>
      <c r="P87" s="452">
        <v>718.08</v>
      </c>
      <c r="R87" s="382">
        <v>718.08</v>
      </c>
      <c r="T87" s="363">
        <f t="shared" si="17"/>
        <v>1.0454545454545454</v>
      </c>
    </row>
    <row r="88" spans="1:51" ht="21" customHeight="1" x14ac:dyDescent="0.3">
      <c r="D88" s="439" t="s">
        <v>627</v>
      </c>
      <c r="E88" s="444">
        <f t="shared" si="19"/>
        <v>4000</v>
      </c>
      <c r="F88" s="445">
        <f t="shared" si="19"/>
        <v>2400</v>
      </c>
      <c r="H88" s="416">
        <f t="shared" si="12"/>
        <v>4000</v>
      </c>
      <c r="I88" s="416">
        <f t="shared" si="13"/>
        <v>2400</v>
      </c>
      <c r="J88" s="386"/>
      <c r="K88" s="417">
        <f t="shared" si="14"/>
        <v>3973.6000000000004</v>
      </c>
      <c r="L88" s="417">
        <f t="shared" si="15"/>
        <v>2384.16</v>
      </c>
      <c r="N88" s="462">
        <v>1589.44</v>
      </c>
      <c r="P88" s="452">
        <v>1520.34</v>
      </c>
      <c r="R88" s="382">
        <v>1520.34</v>
      </c>
      <c r="T88" s="363">
        <f t="shared" si="17"/>
        <v>1.0454503597879423</v>
      </c>
    </row>
    <row r="89" spans="1:51" ht="21" customHeight="1" x14ac:dyDescent="0.3">
      <c r="D89" s="439" t="s">
        <v>628</v>
      </c>
      <c r="E89" s="442">
        <f>H89</f>
        <v>6900</v>
      </c>
      <c r="F89" s="443">
        <f>I89</f>
        <v>4150</v>
      </c>
      <c r="H89" s="416">
        <f>MROUND(K89+24,50)</f>
        <v>6900</v>
      </c>
      <c r="I89" s="416">
        <f>MROUND(L89+24,50)</f>
        <v>4150</v>
      </c>
      <c r="J89" s="386"/>
      <c r="K89" s="417">
        <f>N89*$K$9</f>
        <v>6873.7</v>
      </c>
      <c r="L89" s="417">
        <f>N89*$L$9</f>
        <v>4124.22</v>
      </c>
      <c r="N89" s="462">
        <v>2749.48</v>
      </c>
      <c r="P89" s="452"/>
      <c r="T89" s="363"/>
    </row>
    <row r="90" spans="1:51" ht="21" customHeight="1" x14ac:dyDescent="0.3">
      <c r="D90" s="439" t="s">
        <v>629</v>
      </c>
      <c r="E90" s="442">
        <f t="shared" si="19"/>
        <v>11750</v>
      </c>
      <c r="F90" s="443">
        <f t="shared" si="19"/>
        <v>7050</v>
      </c>
      <c r="H90" s="416">
        <f t="shared" si="12"/>
        <v>11750</v>
      </c>
      <c r="I90" s="416">
        <f t="shared" si="13"/>
        <v>7050</v>
      </c>
      <c r="J90" s="386"/>
      <c r="K90" s="417">
        <f t="shared" si="14"/>
        <v>11713.599999999999</v>
      </c>
      <c r="L90" s="417">
        <f t="shared" si="15"/>
        <v>7028.16</v>
      </c>
      <c r="N90" s="462">
        <v>4685.4399999999996</v>
      </c>
      <c r="P90" s="452">
        <v>4074.3</v>
      </c>
      <c r="R90" s="382">
        <v>4074.3</v>
      </c>
      <c r="T90" s="363">
        <f t="shared" si="17"/>
        <v>1.1499987727953267</v>
      </c>
    </row>
    <row r="91" spans="1:51" s="376" customFormat="1" ht="21" customHeight="1" x14ac:dyDescent="0.3">
      <c r="A91" s="371"/>
      <c r="B91" s="372"/>
      <c r="C91" s="371"/>
      <c r="D91" s="439" t="s">
        <v>463</v>
      </c>
      <c r="E91" s="437">
        <f t="shared" si="19"/>
        <v>32500</v>
      </c>
      <c r="F91" s="438">
        <f t="shared" si="19"/>
        <v>19500</v>
      </c>
      <c r="G91" s="371"/>
      <c r="H91" s="416">
        <f t="shared" si="12"/>
        <v>32500</v>
      </c>
      <c r="I91" s="416">
        <f t="shared" si="13"/>
        <v>19500</v>
      </c>
      <c r="J91" s="386"/>
      <c r="K91" s="417">
        <f t="shared" si="14"/>
        <v>32466</v>
      </c>
      <c r="L91" s="417">
        <f t="shared" si="15"/>
        <v>19479.599999999999</v>
      </c>
      <c r="N91" s="462">
        <v>12986.4</v>
      </c>
      <c r="P91" s="452">
        <v>11292.52</v>
      </c>
      <c r="R91" s="382">
        <v>11292.52</v>
      </c>
      <c r="T91" s="363">
        <f t="shared" si="17"/>
        <v>1.1500001771083868</v>
      </c>
      <c r="V91" s="146"/>
      <c r="X91" s="146"/>
      <c r="Z91" s="146"/>
      <c r="AB91" s="146"/>
      <c r="AD91" s="146"/>
      <c r="AF91" s="146"/>
      <c r="AH91" s="146"/>
      <c r="AJ91" s="146"/>
      <c r="AL91" s="63"/>
      <c r="AN91" s="371"/>
      <c r="AO91" s="371"/>
      <c r="AP91" s="371"/>
      <c r="AQ91" s="371"/>
      <c r="AR91" s="371"/>
      <c r="AS91" s="371"/>
      <c r="AT91" s="371"/>
      <c r="AU91" s="371"/>
      <c r="AV91" s="371"/>
      <c r="AW91" s="371"/>
      <c r="AX91" s="371"/>
      <c r="AY91" s="371"/>
    </row>
    <row r="92" spans="1:51" s="376" customFormat="1" ht="21" hidden="1" customHeight="1" x14ac:dyDescent="0.3">
      <c r="A92" s="371"/>
      <c r="B92" s="372"/>
      <c r="C92" s="371"/>
      <c r="D92" s="383"/>
      <c r="E92" s="373"/>
      <c r="F92" s="374"/>
      <c r="G92" s="371"/>
      <c r="H92" s="416">
        <f t="shared" si="12"/>
        <v>0</v>
      </c>
      <c r="I92" s="416">
        <f t="shared" si="13"/>
        <v>0</v>
      </c>
      <c r="J92" s="386"/>
      <c r="K92" s="417">
        <f t="shared" si="14"/>
        <v>0</v>
      </c>
      <c r="L92" s="417">
        <f t="shared" si="15"/>
        <v>0</v>
      </c>
      <c r="N92" s="452"/>
      <c r="P92" s="452"/>
      <c r="R92" s="382"/>
      <c r="T92" s="363"/>
      <c r="V92" s="146"/>
      <c r="X92" s="146"/>
      <c r="Z92" s="146"/>
      <c r="AB92" s="146"/>
      <c r="AD92" s="146"/>
      <c r="AF92" s="146"/>
      <c r="AH92" s="146"/>
      <c r="AJ92" s="146"/>
      <c r="AL92" s="63"/>
      <c r="AN92" s="371"/>
      <c r="AO92" s="371"/>
      <c r="AP92" s="371"/>
      <c r="AQ92" s="371"/>
      <c r="AR92" s="371"/>
      <c r="AS92" s="371"/>
      <c r="AT92" s="371"/>
      <c r="AU92" s="371"/>
      <c r="AV92" s="371"/>
      <c r="AW92" s="371"/>
      <c r="AX92" s="371"/>
      <c r="AY92" s="371"/>
    </row>
    <row r="93" spans="1:51" s="376" customFormat="1" ht="21" customHeight="1" x14ac:dyDescent="0.3">
      <c r="A93" s="371"/>
      <c r="B93" s="372"/>
      <c r="C93" s="371"/>
      <c r="D93" s="439" t="s">
        <v>406</v>
      </c>
      <c r="E93" s="437">
        <f t="shared" ref="E93:F98" si="20">H93</f>
        <v>3600</v>
      </c>
      <c r="F93" s="438">
        <f t="shared" si="20"/>
        <v>2150</v>
      </c>
      <c r="G93" s="371"/>
      <c r="H93" s="416">
        <f t="shared" si="12"/>
        <v>3600</v>
      </c>
      <c r="I93" s="416">
        <f t="shared" si="13"/>
        <v>2150</v>
      </c>
      <c r="J93" s="386"/>
      <c r="K93" s="417">
        <f t="shared" si="14"/>
        <v>3573.72444</v>
      </c>
      <c r="L93" s="417">
        <f t="shared" si="15"/>
        <v>2144.2346639999996</v>
      </c>
      <c r="N93" s="452">
        <v>1429.4897759999999</v>
      </c>
      <c r="P93" s="452">
        <v>1299.5361599999999</v>
      </c>
      <c r="R93" s="382">
        <v>1299.5361599999999</v>
      </c>
      <c r="T93" s="363">
        <f t="shared" si="17"/>
        <v>1.1000000000000001</v>
      </c>
      <c r="V93" s="146"/>
      <c r="X93" s="146"/>
      <c r="Z93" s="146"/>
      <c r="AB93" s="146"/>
      <c r="AD93" s="146"/>
      <c r="AF93" s="146"/>
      <c r="AH93" s="146"/>
      <c r="AJ93" s="146"/>
      <c r="AL93" s="63"/>
      <c r="AN93" s="371"/>
      <c r="AO93" s="371"/>
      <c r="AP93" s="371"/>
      <c r="AQ93" s="371"/>
      <c r="AR93" s="371"/>
      <c r="AS93" s="371"/>
      <c r="AT93" s="371"/>
      <c r="AU93" s="371"/>
      <c r="AV93" s="371"/>
      <c r="AW93" s="371"/>
      <c r="AX93" s="371"/>
      <c r="AY93" s="371"/>
    </row>
    <row r="94" spans="1:51" s="376" customFormat="1" ht="21" customHeight="1" x14ac:dyDescent="0.3">
      <c r="A94" s="371"/>
      <c r="B94" s="372"/>
      <c r="C94" s="371"/>
      <c r="D94" s="439" t="s">
        <v>405</v>
      </c>
      <c r="E94" s="444">
        <f t="shared" si="20"/>
        <v>6950</v>
      </c>
      <c r="F94" s="445">
        <f t="shared" si="20"/>
        <v>4150</v>
      </c>
      <c r="G94" s="371"/>
      <c r="H94" s="416">
        <f t="shared" si="12"/>
        <v>6950</v>
      </c>
      <c r="I94" s="416">
        <f t="shared" si="13"/>
        <v>4150</v>
      </c>
      <c r="J94" s="386"/>
      <c r="K94" s="417">
        <f t="shared" si="14"/>
        <v>6918.1612499999992</v>
      </c>
      <c r="L94" s="417">
        <f t="shared" si="15"/>
        <v>4150.8967499999999</v>
      </c>
      <c r="N94" s="452">
        <v>2767.2644999999998</v>
      </c>
      <c r="P94" s="452">
        <v>2515.6949999999997</v>
      </c>
      <c r="R94" s="382">
        <v>2515.6949999999997</v>
      </c>
      <c r="T94" s="363">
        <f t="shared" si="17"/>
        <v>1.1000000000000001</v>
      </c>
      <c r="V94" s="146"/>
      <c r="X94" s="146"/>
      <c r="Z94" s="146"/>
      <c r="AB94" s="146"/>
      <c r="AD94" s="146"/>
      <c r="AF94" s="146"/>
      <c r="AH94" s="146"/>
      <c r="AJ94" s="146"/>
      <c r="AL94" s="63"/>
      <c r="AN94" s="371"/>
      <c r="AO94" s="371"/>
      <c r="AP94" s="371"/>
      <c r="AQ94" s="371"/>
      <c r="AR94" s="371"/>
      <c r="AS94" s="371"/>
      <c r="AT94" s="371"/>
      <c r="AU94" s="371"/>
      <c r="AV94" s="371"/>
      <c r="AW94" s="371"/>
      <c r="AX94" s="371"/>
      <c r="AY94" s="371"/>
    </row>
    <row r="95" spans="1:51" s="376" customFormat="1" ht="21" customHeight="1" x14ac:dyDescent="0.3">
      <c r="A95" s="371"/>
      <c r="B95" s="372"/>
      <c r="C95" s="371"/>
      <c r="D95" s="439" t="s">
        <v>368</v>
      </c>
      <c r="E95" s="437">
        <f t="shared" si="20"/>
        <v>2600</v>
      </c>
      <c r="F95" s="438">
        <f t="shared" si="20"/>
        <v>1550</v>
      </c>
      <c r="G95" s="371"/>
      <c r="H95" s="416">
        <f t="shared" si="12"/>
        <v>2600</v>
      </c>
      <c r="I95" s="416">
        <f t="shared" si="13"/>
        <v>1550</v>
      </c>
      <c r="J95" s="386"/>
      <c r="K95" s="417">
        <f t="shared" si="14"/>
        <v>2573.7536467500004</v>
      </c>
      <c r="L95" s="417">
        <f t="shared" si="15"/>
        <v>1544.2521880500001</v>
      </c>
      <c r="N95" s="452">
        <v>1029.5014587000001</v>
      </c>
      <c r="P95" s="452">
        <v>935.91041699999994</v>
      </c>
      <c r="R95" s="382">
        <v>935.91041699999994</v>
      </c>
      <c r="T95" s="363">
        <f t="shared" si="17"/>
        <v>1.1000000000000001</v>
      </c>
      <c r="V95" s="146"/>
      <c r="X95" s="146"/>
      <c r="Z95" s="146"/>
      <c r="AB95" s="146"/>
      <c r="AD95" s="146"/>
      <c r="AF95" s="146"/>
      <c r="AH95" s="146"/>
      <c r="AJ95" s="146"/>
      <c r="AL95" s="63"/>
      <c r="AN95" s="371"/>
      <c r="AO95" s="371"/>
      <c r="AP95" s="371"/>
      <c r="AQ95" s="371"/>
      <c r="AR95" s="371"/>
      <c r="AS95" s="371"/>
      <c r="AT95" s="371"/>
      <c r="AU95" s="371"/>
      <c r="AV95" s="371"/>
      <c r="AW95" s="371"/>
      <c r="AX95" s="371"/>
      <c r="AY95" s="371"/>
    </row>
    <row r="96" spans="1:51" s="376" customFormat="1" ht="21" customHeight="1" x14ac:dyDescent="0.3">
      <c r="A96" s="371"/>
      <c r="B96" s="372"/>
      <c r="C96" s="371"/>
      <c r="D96" s="439" t="s">
        <v>367</v>
      </c>
      <c r="E96" s="437">
        <f t="shared" si="20"/>
        <v>4100</v>
      </c>
      <c r="F96" s="438">
        <f t="shared" si="20"/>
        <v>2450</v>
      </c>
      <c r="G96" s="371"/>
      <c r="H96" s="416">
        <f t="shared" si="12"/>
        <v>4100</v>
      </c>
      <c r="I96" s="416">
        <f t="shared" si="13"/>
        <v>2450</v>
      </c>
      <c r="J96" s="386"/>
      <c r="K96" s="417">
        <f t="shared" si="14"/>
        <v>4075.5876232500004</v>
      </c>
      <c r="L96" s="417">
        <f t="shared" si="15"/>
        <v>2445.3525739500001</v>
      </c>
      <c r="N96" s="452">
        <v>1630.2350493000001</v>
      </c>
      <c r="P96" s="452">
        <v>1482.0318629999999</v>
      </c>
      <c r="R96" s="382">
        <v>1482.0318629999999</v>
      </c>
      <c r="T96" s="363">
        <f t="shared" si="17"/>
        <v>1.1000000000000001</v>
      </c>
      <c r="V96" s="146"/>
      <c r="X96" s="146"/>
      <c r="Z96" s="146"/>
      <c r="AB96" s="146"/>
      <c r="AD96" s="146"/>
      <c r="AF96" s="146"/>
      <c r="AH96" s="146"/>
      <c r="AJ96" s="146"/>
      <c r="AL96" s="63"/>
      <c r="AN96" s="371"/>
      <c r="AO96" s="371"/>
      <c r="AP96" s="371"/>
      <c r="AQ96" s="371"/>
      <c r="AR96" s="371"/>
      <c r="AS96" s="371"/>
      <c r="AT96" s="371"/>
      <c r="AU96" s="371"/>
      <c r="AV96" s="371"/>
      <c r="AW96" s="371"/>
      <c r="AX96" s="371"/>
      <c r="AY96" s="371"/>
    </row>
    <row r="97" spans="1:51" s="376" customFormat="1" ht="21" customHeight="1" x14ac:dyDescent="0.3">
      <c r="A97" s="371"/>
      <c r="B97" s="372"/>
      <c r="C97" s="371"/>
      <c r="D97" s="439" t="s">
        <v>366</v>
      </c>
      <c r="E97" s="442">
        <f t="shared" si="20"/>
        <v>7700</v>
      </c>
      <c r="F97" s="443">
        <f t="shared" si="20"/>
        <v>4600</v>
      </c>
      <c r="G97" s="371"/>
      <c r="H97" s="416">
        <f t="shared" si="12"/>
        <v>7700</v>
      </c>
      <c r="I97" s="416">
        <f t="shared" si="13"/>
        <v>4600</v>
      </c>
      <c r="J97" s="386"/>
      <c r="K97" s="417">
        <f t="shared" si="14"/>
        <v>7663.9390327500023</v>
      </c>
      <c r="L97" s="417">
        <f t="shared" si="15"/>
        <v>4598.3634196500007</v>
      </c>
      <c r="N97" s="452">
        <v>3065.5756131000007</v>
      </c>
      <c r="P97" s="452">
        <v>2786.8869210000003</v>
      </c>
      <c r="R97" s="382">
        <v>2786.8869210000003</v>
      </c>
      <c r="T97" s="363">
        <f t="shared" si="17"/>
        <v>1.1000000000000001</v>
      </c>
      <c r="V97" s="146"/>
      <c r="X97" s="146"/>
      <c r="Z97" s="146"/>
      <c r="AB97" s="146"/>
      <c r="AD97" s="146"/>
      <c r="AF97" s="146"/>
      <c r="AH97" s="146"/>
      <c r="AJ97" s="146"/>
      <c r="AL97" s="63"/>
      <c r="AN97" s="371"/>
      <c r="AO97" s="371"/>
      <c r="AP97" s="371"/>
      <c r="AQ97" s="371"/>
      <c r="AR97" s="371"/>
      <c r="AS97" s="371"/>
      <c r="AT97" s="371"/>
      <c r="AU97" s="371"/>
      <c r="AV97" s="371"/>
      <c r="AW97" s="371"/>
      <c r="AX97" s="371"/>
      <c r="AY97" s="371"/>
    </row>
    <row r="98" spans="1:51" s="376" customFormat="1" ht="21" customHeight="1" x14ac:dyDescent="0.3">
      <c r="A98" s="371"/>
      <c r="B98" s="372"/>
      <c r="C98" s="371"/>
      <c r="D98" s="439" t="s">
        <v>365</v>
      </c>
      <c r="E98" s="437">
        <f t="shared" si="20"/>
        <v>8700</v>
      </c>
      <c r="F98" s="438">
        <f t="shared" si="20"/>
        <v>5250</v>
      </c>
      <c r="G98" s="371"/>
      <c r="H98" s="416">
        <f t="shared" si="12"/>
        <v>8700</v>
      </c>
      <c r="I98" s="416">
        <f t="shared" si="13"/>
        <v>5250</v>
      </c>
      <c r="J98" s="386"/>
      <c r="K98" s="417">
        <f t="shared" si="14"/>
        <v>8678.5367955000002</v>
      </c>
      <c r="L98" s="417">
        <f t="shared" si="15"/>
        <v>5207.1220772999995</v>
      </c>
      <c r="N98" s="452">
        <v>3471.4147181999997</v>
      </c>
      <c r="P98" s="452">
        <v>3155.8315619999994</v>
      </c>
      <c r="R98" s="382">
        <v>3155.8315619999994</v>
      </c>
      <c r="T98" s="363">
        <f t="shared" si="17"/>
        <v>1.1000000000000001</v>
      </c>
      <c r="V98" s="146"/>
      <c r="X98" s="146"/>
      <c r="Z98" s="146"/>
      <c r="AB98" s="146"/>
      <c r="AD98" s="146"/>
      <c r="AF98" s="146"/>
      <c r="AH98" s="146"/>
      <c r="AJ98" s="146"/>
      <c r="AL98" s="63"/>
      <c r="AN98" s="371"/>
      <c r="AO98" s="371"/>
      <c r="AP98" s="371"/>
      <c r="AQ98" s="371"/>
      <c r="AR98" s="371"/>
      <c r="AS98" s="371"/>
      <c r="AT98" s="371"/>
      <c r="AU98" s="371"/>
      <c r="AV98" s="371"/>
      <c r="AW98" s="371"/>
      <c r="AX98" s="371"/>
      <c r="AY98" s="371"/>
    </row>
    <row r="99" spans="1:51" s="376" customFormat="1" ht="9.9499999999999993" customHeight="1" thickBot="1" x14ac:dyDescent="0.35">
      <c r="A99" s="371"/>
      <c r="B99" s="372"/>
      <c r="C99" s="371"/>
      <c r="D99" s="422"/>
      <c r="E99" s="414"/>
      <c r="F99" s="415"/>
      <c r="G99" s="371"/>
      <c r="H99" s="416"/>
      <c r="I99" s="416"/>
      <c r="J99" s="386"/>
      <c r="K99" s="417"/>
      <c r="L99" s="417"/>
      <c r="M99" s="389"/>
      <c r="N99" s="452"/>
      <c r="P99" s="452"/>
      <c r="R99" s="382"/>
      <c r="T99" s="363"/>
      <c r="V99" s="146"/>
      <c r="X99" s="146"/>
      <c r="Z99" s="146"/>
      <c r="AB99" s="146"/>
      <c r="AD99" s="146"/>
      <c r="AF99" s="146"/>
      <c r="AH99" s="146"/>
      <c r="AJ99" s="146"/>
      <c r="AL99" s="63"/>
      <c r="AN99" s="371"/>
      <c r="AO99" s="371"/>
      <c r="AP99" s="371"/>
      <c r="AQ99" s="371"/>
      <c r="AR99" s="371"/>
      <c r="AS99" s="371"/>
      <c r="AT99" s="371"/>
      <c r="AU99" s="371"/>
      <c r="AV99" s="371"/>
      <c r="AW99" s="371"/>
      <c r="AX99" s="371"/>
      <c r="AY99" s="371"/>
    </row>
    <row r="100" spans="1:51" ht="21" customHeight="1" thickBot="1" x14ac:dyDescent="0.35">
      <c r="D100" s="413" t="s">
        <v>114</v>
      </c>
      <c r="H100" s="416">
        <f t="shared" ref="H100:H128" si="21">MROUND(K100+24,50)</f>
        <v>550850</v>
      </c>
      <c r="I100" s="416">
        <f t="shared" ref="I100:I128" si="22">MROUND(L100+24,50)</f>
        <v>330500</v>
      </c>
      <c r="J100" s="386"/>
      <c r="K100" s="417">
        <f t="shared" ref="K100:K128" si="23">N100*$K$9</f>
        <v>550810</v>
      </c>
      <c r="L100" s="417">
        <f t="shared" ref="L100:L128" si="24">N100*$L$9</f>
        <v>330486</v>
      </c>
      <c r="N100" s="463">
        <v>220324</v>
      </c>
      <c r="P100" s="452"/>
      <c r="T100" s="363"/>
    </row>
    <row r="101" spans="1:51" s="376" customFormat="1" ht="21" customHeight="1" x14ac:dyDescent="0.3">
      <c r="A101" s="371"/>
      <c r="B101" s="372"/>
      <c r="C101" s="371"/>
      <c r="D101" s="436" t="s">
        <v>342</v>
      </c>
      <c r="E101" s="437">
        <f>H101</f>
        <v>11650</v>
      </c>
      <c r="F101" s="438">
        <f>I101</f>
        <v>7000</v>
      </c>
      <c r="G101" s="371"/>
      <c r="H101" s="416">
        <f t="shared" si="21"/>
        <v>11650</v>
      </c>
      <c r="I101" s="416">
        <f t="shared" si="22"/>
        <v>7000</v>
      </c>
      <c r="J101" s="386"/>
      <c r="K101" s="417">
        <f t="shared" si="23"/>
        <v>11606.949999999999</v>
      </c>
      <c r="L101" s="417">
        <f t="shared" si="24"/>
        <v>6964.17</v>
      </c>
      <c r="N101" s="462">
        <v>4642.78</v>
      </c>
      <c r="P101" s="452">
        <v>4642.78</v>
      </c>
      <c r="R101" s="382">
        <v>4037.2</v>
      </c>
      <c r="T101" s="363">
        <f t="shared" si="17"/>
        <v>1</v>
      </c>
      <c r="V101" s="146"/>
      <c r="X101" s="146"/>
      <c r="Z101" s="146"/>
      <c r="AB101" s="146"/>
      <c r="AD101" s="146"/>
      <c r="AF101" s="146"/>
      <c r="AH101" s="146"/>
      <c r="AJ101" s="146"/>
      <c r="AL101" s="63"/>
      <c r="AN101" s="371"/>
      <c r="AO101" s="371"/>
      <c r="AP101" s="371"/>
      <c r="AQ101" s="371"/>
      <c r="AR101" s="371"/>
      <c r="AS101" s="371"/>
      <c r="AT101" s="371"/>
      <c r="AU101" s="371"/>
      <c r="AV101" s="371"/>
      <c r="AW101" s="371"/>
      <c r="AX101" s="371"/>
      <c r="AY101" s="371"/>
    </row>
    <row r="102" spans="1:51" s="376" customFormat="1" ht="21" customHeight="1" x14ac:dyDescent="0.3">
      <c r="A102" s="371"/>
      <c r="B102" s="372"/>
      <c r="C102" s="371"/>
      <c r="D102" s="439" t="s">
        <v>316</v>
      </c>
      <c r="E102" s="437">
        <f t="shared" ref="E102:F128" si="25">H102</f>
        <v>11700</v>
      </c>
      <c r="F102" s="438">
        <f t="shared" si="25"/>
        <v>7000</v>
      </c>
      <c r="G102" s="371"/>
      <c r="H102" s="416">
        <f t="shared" si="21"/>
        <v>11700</v>
      </c>
      <c r="I102" s="416">
        <f t="shared" si="22"/>
        <v>7000</v>
      </c>
      <c r="J102" s="386"/>
      <c r="K102" s="417">
        <f t="shared" si="23"/>
        <v>11665</v>
      </c>
      <c r="L102" s="417">
        <f t="shared" si="24"/>
        <v>6999</v>
      </c>
      <c r="N102" s="462">
        <v>4666</v>
      </c>
      <c r="P102" s="452">
        <v>4665.8949999999995</v>
      </c>
      <c r="R102" s="382">
        <v>4057.3</v>
      </c>
      <c r="T102" s="363">
        <f t="shared" si="17"/>
        <v>1.0000225037211512</v>
      </c>
      <c r="V102" s="146"/>
      <c r="X102" s="146"/>
      <c r="Z102" s="146"/>
      <c r="AB102" s="146"/>
      <c r="AD102" s="146"/>
      <c r="AF102" s="146"/>
      <c r="AH102" s="146"/>
      <c r="AJ102" s="146"/>
      <c r="AL102" s="63"/>
      <c r="AN102" s="371"/>
      <c r="AO102" s="371"/>
      <c r="AP102" s="371"/>
      <c r="AQ102" s="371"/>
      <c r="AR102" s="371"/>
      <c r="AS102" s="371"/>
      <c r="AT102" s="371"/>
      <c r="AU102" s="371"/>
      <c r="AV102" s="371"/>
      <c r="AW102" s="371"/>
      <c r="AX102" s="371"/>
      <c r="AY102" s="371"/>
    </row>
    <row r="103" spans="1:51" s="376" customFormat="1" ht="21" customHeight="1" x14ac:dyDescent="0.3">
      <c r="A103" s="371"/>
      <c r="B103" s="372"/>
      <c r="C103" s="371"/>
      <c r="D103" s="439" t="s">
        <v>317</v>
      </c>
      <c r="E103" s="437">
        <f t="shared" si="25"/>
        <v>7350</v>
      </c>
      <c r="F103" s="438">
        <f t="shared" si="25"/>
        <v>4400</v>
      </c>
      <c r="G103" s="371"/>
      <c r="H103" s="416">
        <f t="shared" si="21"/>
        <v>7350</v>
      </c>
      <c r="I103" s="416">
        <f t="shared" si="22"/>
        <v>4400</v>
      </c>
      <c r="J103" s="386"/>
      <c r="K103" s="417">
        <f t="shared" si="23"/>
        <v>7307.0137500000001</v>
      </c>
      <c r="L103" s="417">
        <f t="shared" si="24"/>
        <v>4384.2082499999997</v>
      </c>
      <c r="N103" s="462">
        <v>2922.8054999999999</v>
      </c>
      <c r="P103" s="452">
        <v>2922.8054999999999</v>
      </c>
      <c r="R103" s="382">
        <v>2541.5700000000002</v>
      </c>
      <c r="T103" s="363">
        <f t="shared" si="17"/>
        <v>1</v>
      </c>
      <c r="V103" s="146"/>
      <c r="X103" s="146"/>
      <c r="Z103" s="146"/>
      <c r="AB103" s="146"/>
      <c r="AD103" s="146"/>
      <c r="AF103" s="146"/>
      <c r="AH103" s="146"/>
      <c r="AJ103" s="146"/>
      <c r="AL103" s="63"/>
      <c r="AN103" s="371"/>
      <c r="AO103" s="371"/>
      <c r="AP103" s="371"/>
      <c r="AQ103" s="371"/>
      <c r="AR103" s="371"/>
      <c r="AS103" s="371"/>
      <c r="AT103" s="371"/>
      <c r="AU103" s="371"/>
      <c r="AV103" s="371"/>
      <c r="AW103" s="371"/>
      <c r="AX103" s="371"/>
      <c r="AY103" s="371"/>
    </row>
    <row r="104" spans="1:51" s="376" customFormat="1" ht="21" customHeight="1" x14ac:dyDescent="0.3">
      <c r="A104" s="371"/>
      <c r="B104" s="372"/>
      <c r="C104" s="371"/>
      <c r="D104" s="439" t="s">
        <v>324</v>
      </c>
      <c r="E104" s="437">
        <f t="shared" si="25"/>
        <v>7900</v>
      </c>
      <c r="F104" s="438">
        <f t="shared" si="25"/>
        <v>4750</v>
      </c>
      <c r="G104" s="371"/>
      <c r="H104" s="416">
        <f t="shared" si="21"/>
        <v>7900</v>
      </c>
      <c r="I104" s="416">
        <f t="shared" si="22"/>
        <v>4750</v>
      </c>
      <c r="J104" s="386"/>
      <c r="K104" s="417">
        <f t="shared" si="23"/>
        <v>7881.151249999999</v>
      </c>
      <c r="L104" s="417">
        <f t="shared" si="24"/>
        <v>4728.6907499999998</v>
      </c>
      <c r="N104" s="462">
        <v>3152.4604999999997</v>
      </c>
      <c r="P104" s="452">
        <v>3152.4604999999997</v>
      </c>
      <c r="R104" s="382">
        <v>2741.27</v>
      </c>
      <c r="T104" s="363">
        <f t="shared" si="17"/>
        <v>1</v>
      </c>
      <c r="V104" s="146"/>
      <c r="X104" s="146"/>
      <c r="Z104" s="146"/>
      <c r="AB104" s="146"/>
      <c r="AD104" s="146"/>
      <c r="AF104" s="146"/>
      <c r="AH104" s="146"/>
      <c r="AJ104" s="146"/>
      <c r="AL104" s="63"/>
      <c r="AN104" s="371"/>
      <c r="AO104" s="371"/>
      <c r="AP104" s="371"/>
      <c r="AQ104" s="371"/>
      <c r="AR104" s="371"/>
      <c r="AS104" s="371"/>
      <c r="AT104" s="371"/>
      <c r="AU104" s="371"/>
      <c r="AV104" s="371"/>
      <c r="AW104" s="371"/>
      <c r="AX104" s="371"/>
      <c r="AY104" s="371"/>
    </row>
    <row r="105" spans="1:51" s="376" customFormat="1" ht="21" customHeight="1" x14ac:dyDescent="0.3">
      <c r="A105" s="371"/>
      <c r="B105" s="372"/>
      <c r="C105" s="371"/>
      <c r="D105" s="439" t="s">
        <v>120</v>
      </c>
      <c r="E105" s="437">
        <f t="shared" si="25"/>
        <v>14050</v>
      </c>
      <c r="F105" s="438">
        <f t="shared" si="25"/>
        <v>8450</v>
      </c>
      <c r="G105" s="371"/>
      <c r="H105" s="416">
        <f t="shared" si="21"/>
        <v>14050</v>
      </c>
      <c r="I105" s="416">
        <f t="shared" si="22"/>
        <v>8450</v>
      </c>
      <c r="J105" s="386"/>
      <c r="K105" s="417">
        <f t="shared" si="23"/>
        <v>14024.7675</v>
      </c>
      <c r="L105" s="417">
        <f t="shared" si="24"/>
        <v>8414.8605000000007</v>
      </c>
      <c r="N105" s="462">
        <v>5609.9070000000002</v>
      </c>
      <c r="P105" s="452">
        <v>5609.9070000000002</v>
      </c>
      <c r="R105" s="382">
        <v>4878.18</v>
      </c>
      <c r="T105" s="363">
        <f t="shared" si="17"/>
        <v>1</v>
      </c>
      <c r="V105" s="146"/>
      <c r="X105" s="146"/>
      <c r="Z105" s="146"/>
      <c r="AB105" s="146"/>
      <c r="AD105" s="146"/>
      <c r="AF105" s="146"/>
      <c r="AH105" s="146"/>
      <c r="AJ105" s="146"/>
      <c r="AL105" s="63"/>
      <c r="AN105" s="371"/>
      <c r="AO105" s="371"/>
      <c r="AP105" s="371"/>
      <c r="AQ105" s="371"/>
      <c r="AR105" s="371"/>
      <c r="AS105" s="371"/>
      <c r="AT105" s="371"/>
      <c r="AU105" s="371"/>
      <c r="AV105" s="371"/>
      <c r="AW105" s="371"/>
      <c r="AX105" s="371"/>
      <c r="AY105" s="371"/>
    </row>
    <row r="106" spans="1:51" s="376" customFormat="1" ht="21" customHeight="1" x14ac:dyDescent="0.3">
      <c r="A106" s="371"/>
      <c r="B106" s="372" t="s">
        <v>563</v>
      </c>
      <c r="C106" s="371"/>
      <c r="D106" s="439" t="s">
        <v>561</v>
      </c>
      <c r="E106" s="437">
        <f t="shared" si="25"/>
        <v>13000</v>
      </c>
      <c r="F106" s="438">
        <f t="shared" si="25"/>
        <v>7800</v>
      </c>
      <c r="G106" s="371"/>
      <c r="H106" s="416">
        <f t="shared" si="21"/>
        <v>13000</v>
      </c>
      <c r="I106" s="416">
        <f t="shared" si="22"/>
        <v>7800</v>
      </c>
      <c r="J106" s="386"/>
      <c r="K106" s="417">
        <f t="shared" si="23"/>
        <v>12975.248749999999</v>
      </c>
      <c r="L106" s="417">
        <f t="shared" si="24"/>
        <v>7785.1492499999986</v>
      </c>
      <c r="N106" s="462">
        <v>5190.0994999999994</v>
      </c>
      <c r="P106" s="455">
        <v>5190.0994999999994</v>
      </c>
      <c r="R106" s="382">
        <v>4513.13</v>
      </c>
      <c r="T106" s="363">
        <f t="shared" si="17"/>
        <v>1</v>
      </c>
      <c r="V106" s="146"/>
      <c r="X106" s="146"/>
      <c r="Z106" s="146"/>
      <c r="AB106" s="146"/>
      <c r="AD106" s="146"/>
      <c r="AF106" s="146"/>
      <c r="AH106" s="146"/>
      <c r="AJ106" s="146"/>
      <c r="AL106" s="63"/>
      <c r="AN106" s="371"/>
      <c r="AO106" s="371"/>
      <c r="AP106" s="371"/>
      <c r="AQ106" s="371"/>
      <c r="AR106" s="371"/>
      <c r="AS106" s="371"/>
      <c r="AT106" s="371"/>
      <c r="AU106" s="371"/>
      <c r="AV106" s="371"/>
      <c r="AW106" s="371"/>
      <c r="AX106" s="371"/>
      <c r="AY106" s="371"/>
    </row>
    <row r="107" spans="1:51" s="376" customFormat="1" ht="21" customHeight="1" x14ac:dyDescent="0.3">
      <c r="A107" s="371"/>
      <c r="B107" s="372"/>
      <c r="C107" s="371"/>
      <c r="D107" s="439" t="s">
        <v>318</v>
      </c>
      <c r="E107" s="437">
        <f t="shared" si="25"/>
        <v>7800</v>
      </c>
      <c r="F107" s="438">
        <f t="shared" si="25"/>
        <v>4700</v>
      </c>
      <c r="G107" s="371"/>
      <c r="H107" s="416">
        <f t="shared" si="21"/>
        <v>7800</v>
      </c>
      <c r="I107" s="416">
        <f t="shared" si="22"/>
        <v>4700</v>
      </c>
      <c r="J107" s="386"/>
      <c r="K107" s="417">
        <f t="shared" si="23"/>
        <v>7761.0049999999992</v>
      </c>
      <c r="L107" s="417">
        <f t="shared" si="24"/>
        <v>4656.6029999999992</v>
      </c>
      <c r="N107" s="462">
        <v>3104.4019999999996</v>
      </c>
      <c r="P107" s="452">
        <v>3104.4019999999996</v>
      </c>
      <c r="R107" s="382">
        <v>2699.48</v>
      </c>
      <c r="T107" s="363">
        <f t="shared" si="17"/>
        <v>1</v>
      </c>
      <c r="V107" s="146"/>
      <c r="X107" s="146"/>
      <c r="Z107" s="146"/>
      <c r="AB107" s="146"/>
      <c r="AD107" s="146"/>
      <c r="AF107" s="146"/>
      <c r="AH107" s="146"/>
      <c r="AJ107" s="146"/>
      <c r="AL107" s="63"/>
      <c r="AN107" s="371"/>
      <c r="AO107" s="371"/>
      <c r="AP107" s="371"/>
      <c r="AQ107" s="371"/>
      <c r="AR107" s="371"/>
      <c r="AS107" s="371"/>
      <c r="AT107" s="371"/>
      <c r="AU107" s="371"/>
      <c r="AV107" s="371"/>
      <c r="AW107" s="371"/>
      <c r="AX107" s="371"/>
      <c r="AY107" s="371"/>
    </row>
    <row r="108" spans="1:51" s="376" customFormat="1" ht="21" customHeight="1" x14ac:dyDescent="0.3">
      <c r="A108" s="371"/>
      <c r="B108" s="372"/>
      <c r="C108" s="371"/>
      <c r="D108" s="439" t="s">
        <v>638</v>
      </c>
      <c r="E108" s="437">
        <f t="shared" si="25"/>
        <v>14400</v>
      </c>
      <c r="F108" s="438">
        <f t="shared" si="25"/>
        <v>8650</v>
      </c>
      <c r="G108" s="371"/>
      <c r="H108" s="416">
        <f t="shared" si="21"/>
        <v>14400</v>
      </c>
      <c r="I108" s="416">
        <f t="shared" si="22"/>
        <v>8650</v>
      </c>
      <c r="J108" s="386"/>
      <c r="K108" s="417">
        <f t="shared" si="23"/>
        <v>14385.838750000001</v>
      </c>
      <c r="L108" s="417">
        <f t="shared" si="24"/>
        <v>8631.5032499999998</v>
      </c>
      <c r="N108" s="462">
        <v>5754.3355000000001</v>
      </c>
      <c r="P108" s="452">
        <v>5754.3355000000001</v>
      </c>
      <c r="R108" s="382">
        <v>5003.7700000000004</v>
      </c>
      <c r="T108" s="363">
        <f t="shared" si="17"/>
        <v>1</v>
      </c>
      <c r="V108" s="146"/>
      <c r="X108" s="146"/>
      <c r="Z108" s="146"/>
      <c r="AB108" s="146"/>
      <c r="AD108" s="146"/>
      <c r="AF108" s="146"/>
      <c r="AH108" s="146"/>
      <c r="AJ108" s="146"/>
      <c r="AL108" s="63"/>
      <c r="AN108" s="371"/>
      <c r="AO108" s="371"/>
      <c r="AP108" s="371"/>
      <c r="AQ108" s="371"/>
      <c r="AR108" s="371"/>
      <c r="AS108" s="371"/>
      <c r="AT108" s="371"/>
      <c r="AU108" s="371"/>
      <c r="AV108" s="371"/>
      <c r="AW108" s="371"/>
      <c r="AX108" s="371"/>
      <c r="AY108" s="371"/>
    </row>
    <row r="109" spans="1:51" s="376" customFormat="1" ht="21" customHeight="1" x14ac:dyDescent="0.3">
      <c r="A109" s="371"/>
      <c r="B109" s="372"/>
      <c r="C109" s="371"/>
      <c r="D109" s="439" t="s">
        <v>350</v>
      </c>
      <c r="E109" s="437">
        <f t="shared" si="25"/>
        <v>18200</v>
      </c>
      <c r="F109" s="438">
        <f t="shared" si="25"/>
        <v>10950</v>
      </c>
      <c r="G109" s="371"/>
      <c r="H109" s="416">
        <f t="shared" si="21"/>
        <v>18200</v>
      </c>
      <c r="I109" s="416">
        <f t="shared" si="22"/>
        <v>10950</v>
      </c>
      <c r="J109" s="386"/>
      <c r="K109" s="417">
        <f t="shared" si="23"/>
        <v>18193.919999999998</v>
      </c>
      <c r="L109" s="417">
        <f t="shared" si="24"/>
        <v>10916.351999999999</v>
      </c>
      <c r="N109" s="462">
        <v>7277.5679999999993</v>
      </c>
      <c r="P109" s="452">
        <v>7277.5679999999993</v>
      </c>
      <c r="R109" s="382">
        <v>6328.32</v>
      </c>
      <c r="T109" s="363">
        <f t="shared" si="17"/>
        <v>1</v>
      </c>
      <c r="V109" s="146"/>
      <c r="X109" s="146"/>
      <c r="Z109" s="146"/>
      <c r="AB109" s="146"/>
      <c r="AD109" s="146"/>
      <c r="AF109" s="146"/>
      <c r="AH109" s="146"/>
      <c r="AJ109" s="146"/>
      <c r="AL109" s="63"/>
      <c r="AN109" s="371"/>
      <c r="AO109" s="371"/>
      <c r="AP109" s="371"/>
      <c r="AQ109" s="371"/>
      <c r="AR109" s="371"/>
      <c r="AS109" s="371"/>
      <c r="AT109" s="371"/>
      <c r="AU109" s="371"/>
      <c r="AV109" s="371"/>
      <c r="AW109" s="371"/>
      <c r="AX109" s="371"/>
      <c r="AY109" s="371"/>
    </row>
    <row r="110" spans="1:51" s="376" customFormat="1" ht="21" customHeight="1" x14ac:dyDescent="0.3">
      <c r="A110" s="371"/>
      <c r="B110" s="372"/>
      <c r="C110" s="371"/>
      <c r="D110" s="439" t="s">
        <v>128</v>
      </c>
      <c r="E110" s="437">
        <f t="shared" si="25"/>
        <v>9150</v>
      </c>
      <c r="F110" s="438">
        <f t="shared" si="25"/>
        <v>5500</v>
      </c>
      <c r="G110" s="371"/>
      <c r="H110" s="416">
        <f t="shared" si="21"/>
        <v>9150</v>
      </c>
      <c r="I110" s="416">
        <f t="shared" si="22"/>
        <v>5500</v>
      </c>
      <c r="J110" s="386"/>
      <c r="K110" s="417">
        <f t="shared" si="23"/>
        <v>9142.4999999999982</v>
      </c>
      <c r="L110" s="417">
        <f t="shared" si="24"/>
        <v>5485.4999999999991</v>
      </c>
      <c r="N110" s="462">
        <v>3656.9999999999995</v>
      </c>
      <c r="P110" s="452">
        <v>3656.9999999999995</v>
      </c>
      <c r="R110" s="382">
        <v>3180</v>
      </c>
      <c r="T110" s="363">
        <f t="shared" si="17"/>
        <v>1</v>
      </c>
      <c r="V110" s="146"/>
      <c r="X110" s="146"/>
      <c r="Z110" s="146"/>
      <c r="AB110" s="146"/>
      <c r="AD110" s="146"/>
      <c r="AF110" s="146"/>
      <c r="AH110" s="146"/>
      <c r="AJ110" s="146"/>
      <c r="AL110" s="63"/>
      <c r="AN110" s="371"/>
      <c r="AO110" s="371"/>
      <c r="AP110" s="371"/>
      <c r="AQ110" s="371"/>
      <c r="AR110" s="371"/>
      <c r="AS110" s="371"/>
      <c r="AT110" s="371"/>
      <c r="AU110" s="371"/>
      <c r="AV110" s="371"/>
      <c r="AW110" s="371"/>
      <c r="AX110" s="371"/>
      <c r="AY110" s="371"/>
    </row>
    <row r="111" spans="1:51" s="376" customFormat="1" ht="21" customHeight="1" x14ac:dyDescent="0.3">
      <c r="A111" s="371"/>
      <c r="B111" s="372"/>
      <c r="C111" s="371"/>
      <c r="D111" s="439" t="s">
        <v>343</v>
      </c>
      <c r="E111" s="437">
        <f t="shared" si="25"/>
        <v>9550</v>
      </c>
      <c r="F111" s="438">
        <f t="shared" si="25"/>
        <v>5750</v>
      </c>
      <c r="G111" s="371"/>
      <c r="H111" s="416">
        <f t="shared" si="21"/>
        <v>9550</v>
      </c>
      <c r="I111" s="416">
        <f t="shared" si="22"/>
        <v>5750</v>
      </c>
      <c r="J111" s="386"/>
      <c r="K111" s="417">
        <f t="shared" si="23"/>
        <v>9511.0749999999989</v>
      </c>
      <c r="L111" s="417">
        <f t="shared" si="24"/>
        <v>5706.6449999999986</v>
      </c>
      <c r="N111" s="462">
        <v>3804.4299999999994</v>
      </c>
      <c r="P111" s="452">
        <v>3804.4299999999994</v>
      </c>
      <c r="R111" s="382">
        <v>3308.2</v>
      </c>
      <c r="T111" s="363">
        <f t="shared" si="17"/>
        <v>1</v>
      </c>
      <c r="V111" s="146"/>
      <c r="X111" s="146"/>
      <c r="Z111" s="146"/>
      <c r="AB111" s="146"/>
      <c r="AD111" s="146"/>
      <c r="AF111" s="146"/>
      <c r="AH111" s="146"/>
      <c r="AJ111" s="146"/>
      <c r="AL111" s="63"/>
      <c r="AN111" s="371"/>
      <c r="AO111" s="371"/>
      <c r="AP111" s="371"/>
      <c r="AQ111" s="371"/>
      <c r="AR111" s="371"/>
      <c r="AS111" s="371"/>
      <c r="AT111" s="371"/>
      <c r="AU111" s="371"/>
      <c r="AV111" s="371"/>
      <c r="AW111" s="371"/>
      <c r="AX111" s="371"/>
      <c r="AY111" s="371"/>
    </row>
    <row r="112" spans="1:51" s="376" customFormat="1" ht="21" customHeight="1" x14ac:dyDescent="0.3">
      <c r="A112" s="371"/>
      <c r="B112" s="372"/>
      <c r="C112" s="371"/>
      <c r="D112" s="439" t="s">
        <v>130</v>
      </c>
      <c r="E112" s="437">
        <f t="shared" si="25"/>
        <v>3900</v>
      </c>
      <c r="F112" s="438">
        <f t="shared" si="25"/>
        <v>2350</v>
      </c>
      <c r="G112" s="371"/>
      <c r="H112" s="416">
        <f t="shared" si="21"/>
        <v>3900</v>
      </c>
      <c r="I112" s="416">
        <f t="shared" si="22"/>
        <v>2350</v>
      </c>
      <c r="J112" s="386"/>
      <c r="K112" s="417">
        <f t="shared" si="23"/>
        <v>3858.25</v>
      </c>
      <c r="L112" s="417">
        <f t="shared" si="24"/>
        <v>2314.9499999999998</v>
      </c>
      <c r="N112" s="462">
        <v>1543.3</v>
      </c>
      <c r="P112" s="452">
        <v>1543.3</v>
      </c>
      <c r="R112" s="382">
        <v>1342</v>
      </c>
      <c r="T112" s="363">
        <f t="shared" si="17"/>
        <v>1</v>
      </c>
      <c r="V112" s="146"/>
      <c r="X112" s="146"/>
      <c r="Z112" s="146"/>
      <c r="AB112" s="146"/>
      <c r="AD112" s="146"/>
      <c r="AF112" s="146"/>
      <c r="AH112" s="146"/>
      <c r="AJ112" s="146"/>
      <c r="AL112" s="63"/>
      <c r="AN112" s="371"/>
      <c r="AO112" s="371"/>
      <c r="AP112" s="371"/>
      <c r="AQ112" s="371"/>
      <c r="AR112" s="371"/>
      <c r="AS112" s="371"/>
      <c r="AT112" s="371"/>
      <c r="AU112" s="371"/>
      <c r="AV112" s="371"/>
      <c r="AW112" s="371"/>
      <c r="AX112" s="371"/>
      <c r="AY112" s="371"/>
    </row>
    <row r="113" spans="1:51" s="376" customFormat="1" ht="21" customHeight="1" x14ac:dyDescent="0.3">
      <c r="A113" s="371"/>
      <c r="B113" s="372"/>
      <c r="C113" s="371"/>
      <c r="D113" s="439" t="s">
        <v>345</v>
      </c>
      <c r="E113" s="437">
        <f t="shared" si="25"/>
        <v>3300</v>
      </c>
      <c r="F113" s="438">
        <f t="shared" si="25"/>
        <v>2000</v>
      </c>
      <c r="G113" s="371"/>
      <c r="H113" s="416">
        <f t="shared" si="21"/>
        <v>3300</v>
      </c>
      <c r="I113" s="416">
        <f t="shared" si="22"/>
        <v>2000</v>
      </c>
      <c r="J113" s="386"/>
      <c r="K113" s="417">
        <f t="shared" si="23"/>
        <v>3261.0262499999999</v>
      </c>
      <c r="L113" s="417">
        <f t="shared" si="24"/>
        <v>1956.6157499999999</v>
      </c>
      <c r="N113" s="462">
        <v>1304.4105</v>
      </c>
      <c r="P113" s="452">
        <v>1304.4105</v>
      </c>
      <c r="R113" s="382">
        <v>1134.27</v>
      </c>
      <c r="T113" s="363">
        <f t="shared" si="17"/>
        <v>1</v>
      </c>
      <c r="V113" s="146"/>
      <c r="X113" s="146"/>
      <c r="Z113" s="146"/>
      <c r="AB113" s="146"/>
      <c r="AD113" s="146"/>
      <c r="AF113" s="146"/>
      <c r="AH113" s="146"/>
      <c r="AJ113" s="146"/>
      <c r="AL113" s="63"/>
      <c r="AN113" s="371"/>
      <c r="AO113" s="371"/>
      <c r="AP113" s="371"/>
      <c r="AQ113" s="371"/>
      <c r="AR113" s="371"/>
      <c r="AS113" s="371"/>
      <c r="AT113" s="371"/>
      <c r="AU113" s="371"/>
      <c r="AV113" s="371"/>
      <c r="AW113" s="371"/>
      <c r="AX113" s="371"/>
      <c r="AY113" s="371"/>
    </row>
    <row r="114" spans="1:51" s="376" customFormat="1" ht="21" customHeight="1" x14ac:dyDescent="0.3">
      <c r="A114" s="371"/>
      <c r="B114" s="372"/>
      <c r="C114" s="371"/>
      <c r="D114" s="439" t="s">
        <v>397</v>
      </c>
      <c r="E114" s="437">
        <f t="shared" si="25"/>
        <v>5650</v>
      </c>
      <c r="F114" s="438">
        <f t="shared" si="25"/>
        <v>3400</v>
      </c>
      <c r="G114" s="371"/>
      <c r="H114" s="416">
        <f t="shared" si="21"/>
        <v>5650</v>
      </c>
      <c r="I114" s="416">
        <f t="shared" si="22"/>
        <v>3400</v>
      </c>
      <c r="J114" s="386"/>
      <c r="K114" s="417">
        <f t="shared" si="23"/>
        <v>5639.9162500000002</v>
      </c>
      <c r="L114" s="417">
        <f t="shared" si="24"/>
        <v>3383.9497499999998</v>
      </c>
      <c r="N114" s="462">
        <v>2255.9665</v>
      </c>
      <c r="P114" s="452">
        <v>2255.9665</v>
      </c>
      <c r="R114" s="382">
        <v>1961.71</v>
      </c>
      <c r="T114" s="363">
        <f t="shared" si="17"/>
        <v>1</v>
      </c>
      <c r="V114" s="146"/>
      <c r="X114" s="146"/>
      <c r="Z114" s="146"/>
      <c r="AB114" s="146"/>
      <c r="AD114" s="146"/>
      <c r="AF114" s="146"/>
      <c r="AH114" s="146"/>
      <c r="AJ114" s="146"/>
      <c r="AL114" s="63"/>
      <c r="AN114" s="371"/>
      <c r="AO114" s="371"/>
      <c r="AP114" s="371"/>
      <c r="AQ114" s="371"/>
      <c r="AR114" s="371"/>
      <c r="AS114" s="371"/>
      <c r="AT114" s="371"/>
      <c r="AU114" s="371"/>
      <c r="AV114" s="371"/>
      <c r="AW114" s="371"/>
      <c r="AX114" s="371"/>
      <c r="AY114" s="371"/>
    </row>
    <row r="115" spans="1:51" s="376" customFormat="1" ht="21" customHeight="1" x14ac:dyDescent="0.3">
      <c r="A115" s="371"/>
      <c r="B115" s="372"/>
      <c r="C115" s="371"/>
      <c r="D115" s="439" t="s">
        <v>398</v>
      </c>
      <c r="E115" s="437">
        <f t="shared" si="25"/>
        <v>8100</v>
      </c>
      <c r="F115" s="438">
        <f t="shared" si="25"/>
        <v>4850</v>
      </c>
      <c r="G115" s="371"/>
      <c r="H115" s="416">
        <f t="shared" si="21"/>
        <v>8100</v>
      </c>
      <c r="I115" s="416">
        <f t="shared" si="22"/>
        <v>4850</v>
      </c>
      <c r="J115" s="386"/>
      <c r="K115" s="417">
        <f t="shared" si="23"/>
        <v>8055.7499999999991</v>
      </c>
      <c r="L115" s="417">
        <f t="shared" si="24"/>
        <v>4833.45</v>
      </c>
      <c r="N115" s="462">
        <v>3222.2999999999997</v>
      </c>
      <c r="P115" s="452">
        <v>3222.2999999999997</v>
      </c>
      <c r="R115" s="382">
        <v>2802</v>
      </c>
      <c r="T115" s="363">
        <f t="shared" si="17"/>
        <v>1</v>
      </c>
      <c r="V115" s="146"/>
      <c r="X115" s="146"/>
      <c r="Z115" s="146"/>
      <c r="AB115" s="146"/>
      <c r="AD115" s="146"/>
      <c r="AF115" s="146"/>
      <c r="AH115" s="146"/>
      <c r="AJ115" s="146"/>
      <c r="AL115" s="63"/>
      <c r="AN115" s="371"/>
      <c r="AO115" s="371"/>
      <c r="AP115" s="371"/>
      <c r="AQ115" s="371"/>
      <c r="AR115" s="371"/>
      <c r="AS115" s="371"/>
      <c r="AT115" s="371"/>
      <c r="AU115" s="371"/>
      <c r="AV115" s="371"/>
      <c r="AW115" s="371"/>
      <c r="AX115" s="371"/>
      <c r="AY115" s="371"/>
    </row>
    <row r="116" spans="1:51" s="376" customFormat="1" ht="21" customHeight="1" x14ac:dyDescent="0.3">
      <c r="A116" s="371"/>
      <c r="B116" s="372"/>
      <c r="C116" s="371"/>
      <c r="D116" s="439" t="s">
        <v>394</v>
      </c>
      <c r="E116" s="437">
        <f t="shared" si="25"/>
        <v>6050</v>
      </c>
      <c r="F116" s="438">
        <f t="shared" si="25"/>
        <v>3650</v>
      </c>
      <c r="G116" s="371"/>
      <c r="H116" s="416">
        <f t="shared" si="21"/>
        <v>6050</v>
      </c>
      <c r="I116" s="416">
        <f t="shared" si="22"/>
        <v>3650</v>
      </c>
      <c r="J116" s="386"/>
      <c r="K116" s="417">
        <f t="shared" si="23"/>
        <v>6024.6487500000003</v>
      </c>
      <c r="L116" s="417">
        <f t="shared" si="24"/>
        <v>3614.7892499999998</v>
      </c>
      <c r="N116" s="462">
        <v>2409.8595</v>
      </c>
      <c r="P116" s="452">
        <v>2409.8595</v>
      </c>
      <c r="R116" s="382">
        <v>2095.5300000000002</v>
      </c>
      <c r="T116" s="363">
        <f t="shared" si="17"/>
        <v>1</v>
      </c>
      <c r="V116" s="146"/>
      <c r="X116" s="146"/>
      <c r="Z116" s="146"/>
      <c r="AB116" s="146"/>
      <c r="AD116" s="146"/>
      <c r="AF116" s="146"/>
      <c r="AH116" s="146"/>
      <c r="AJ116" s="146"/>
      <c r="AL116" s="63"/>
      <c r="AN116" s="371"/>
      <c r="AO116" s="371"/>
      <c r="AP116" s="371"/>
      <c r="AQ116" s="371"/>
      <c r="AR116" s="371"/>
      <c r="AS116" s="371"/>
      <c r="AT116" s="371"/>
      <c r="AU116" s="371"/>
      <c r="AV116" s="371"/>
      <c r="AW116" s="371"/>
      <c r="AX116" s="371"/>
      <c r="AY116" s="371"/>
    </row>
    <row r="117" spans="1:51" s="376" customFormat="1" ht="21" customHeight="1" x14ac:dyDescent="0.3">
      <c r="A117" s="371"/>
      <c r="B117" s="372"/>
      <c r="C117" s="371"/>
      <c r="D117" s="439" t="s">
        <v>395</v>
      </c>
      <c r="E117" s="437">
        <f t="shared" si="25"/>
        <v>13450</v>
      </c>
      <c r="F117" s="438">
        <f t="shared" si="25"/>
        <v>8050</v>
      </c>
      <c r="G117" s="371"/>
      <c r="H117" s="416">
        <f t="shared" si="21"/>
        <v>13450</v>
      </c>
      <c r="I117" s="416">
        <f t="shared" si="22"/>
        <v>8050</v>
      </c>
      <c r="J117" s="386"/>
      <c r="K117" s="417">
        <f t="shared" si="23"/>
        <v>13417.481249999999</v>
      </c>
      <c r="L117" s="417">
        <f t="shared" si="24"/>
        <v>8050.4887499999986</v>
      </c>
      <c r="N117" s="462">
        <v>5366.9924999999994</v>
      </c>
      <c r="P117" s="452">
        <v>5366.9924999999994</v>
      </c>
      <c r="R117" s="382">
        <v>4666.95</v>
      </c>
      <c r="T117" s="363">
        <f t="shared" si="17"/>
        <v>1</v>
      </c>
      <c r="V117" s="146"/>
      <c r="X117" s="146"/>
      <c r="Z117" s="146"/>
      <c r="AB117" s="146"/>
      <c r="AD117" s="146"/>
      <c r="AF117" s="146"/>
      <c r="AH117" s="146"/>
      <c r="AJ117" s="146"/>
      <c r="AL117" s="63"/>
      <c r="AN117" s="371"/>
      <c r="AO117" s="371"/>
      <c r="AP117" s="371"/>
      <c r="AQ117" s="371"/>
      <c r="AR117" s="371"/>
      <c r="AS117" s="371"/>
      <c r="AT117" s="371"/>
      <c r="AU117" s="371"/>
      <c r="AV117" s="371"/>
      <c r="AW117" s="371"/>
      <c r="AX117" s="371"/>
      <c r="AY117" s="371"/>
    </row>
    <row r="118" spans="1:51" s="376" customFormat="1" ht="21" customHeight="1" x14ac:dyDescent="0.3">
      <c r="A118" s="371"/>
      <c r="B118" s="372"/>
      <c r="C118" s="371"/>
      <c r="D118" s="439" t="s">
        <v>320</v>
      </c>
      <c r="E118" s="437">
        <f t="shared" si="25"/>
        <v>8550</v>
      </c>
      <c r="F118" s="438">
        <f t="shared" si="25"/>
        <v>5150</v>
      </c>
      <c r="G118" s="371"/>
      <c r="H118" s="416">
        <f t="shared" si="21"/>
        <v>8550</v>
      </c>
      <c r="I118" s="416">
        <f t="shared" si="22"/>
        <v>5150</v>
      </c>
      <c r="J118" s="386"/>
      <c r="K118" s="417">
        <f t="shared" si="23"/>
        <v>8520.4650000000001</v>
      </c>
      <c r="L118" s="417">
        <f t="shared" si="24"/>
        <v>5112.2789999999995</v>
      </c>
      <c r="N118" s="462">
        <v>3408.1859999999997</v>
      </c>
      <c r="P118" s="452">
        <v>3408.1859999999997</v>
      </c>
      <c r="R118" s="382">
        <v>2963.64</v>
      </c>
      <c r="T118" s="363">
        <f t="shared" si="17"/>
        <v>1</v>
      </c>
      <c r="V118" s="146"/>
      <c r="X118" s="146"/>
      <c r="Z118" s="146"/>
      <c r="AB118" s="146"/>
      <c r="AD118" s="146"/>
      <c r="AF118" s="146"/>
      <c r="AH118" s="146"/>
      <c r="AJ118" s="146"/>
      <c r="AL118" s="63"/>
      <c r="AN118" s="371"/>
      <c r="AO118" s="371"/>
      <c r="AP118" s="371"/>
      <c r="AQ118" s="371"/>
      <c r="AR118" s="371"/>
      <c r="AS118" s="371"/>
      <c r="AT118" s="371"/>
      <c r="AU118" s="371"/>
      <c r="AV118" s="371"/>
      <c r="AW118" s="371"/>
      <c r="AX118" s="371"/>
      <c r="AY118" s="371"/>
    </row>
    <row r="119" spans="1:51" s="376" customFormat="1" ht="21" customHeight="1" x14ac:dyDescent="0.3">
      <c r="A119" s="371"/>
      <c r="B119" s="372"/>
      <c r="C119" s="371"/>
      <c r="D119" s="439" t="s">
        <v>134</v>
      </c>
      <c r="E119" s="437">
        <f t="shared" si="25"/>
        <v>10900</v>
      </c>
      <c r="F119" s="438">
        <f t="shared" si="25"/>
        <v>6550</v>
      </c>
      <c r="G119" s="371"/>
      <c r="H119" s="416">
        <f t="shared" si="21"/>
        <v>10900</v>
      </c>
      <c r="I119" s="416">
        <f t="shared" si="22"/>
        <v>6550</v>
      </c>
      <c r="J119" s="386"/>
      <c r="K119" s="417">
        <f t="shared" si="23"/>
        <v>10869.224999999999</v>
      </c>
      <c r="L119" s="417">
        <f t="shared" si="24"/>
        <v>6521.5349999999999</v>
      </c>
      <c r="N119" s="462">
        <v>4347.6899999999996</v>
      </c>
      <c r="P119" s="452">
        <v>4347.6899999999996</v>
      </c>
      <c r="R119" s="382">
        <v>3780.6</v>
      </c>
      <c r="T119" s="363">
        <f t="shared" si="17"/>
        <v>1</v>
      </c>
      <c r="V119" s="146"/>
      <c r="X119" s="146"/>
      <c r="Z119" s="146"/>
      <c r="AB119" s="146"/>
      <c r="AD119" s="146"/>
      <c r="AF119" s="146"/>
      <c r="AH119" s="146"/>
      <c r="AJ119" s="146"/>
      <c r="AL119" s="63"/>
      <c r="AN119" s="371"/>
      <c r="AO119" s="371"/>
      <c r="AP119" s="371"/>
      <c r="AQ119" s="371"/>
      <c r="AR119" s="371"/>
      <c r="AS119" s="371"/>
      <c r="AT119" s="371"/>
      <c r="AU119" s="371"/>
      <c r="AV119" s="371"/>
      <c r="AW119" s="371"/>
      <c r="AX119" s="371"/>
      <c r="AY119" s="371"/>
    </row>
    <row r="120" spans="1:51" s="376" customFormat="1" ht="21" customHeight="1" x14ac:dyDescent="0.3">
      <c r="A120" s="371"/>
      <c r="B120" s="372"/>
      <c r="C120" s="371"/>
      <c r="D120" s="439" t="s">
        <v>399</v>
      </c>
      <c r="E120" s="437">
        <f t="shared" si="25"/>
        <v>7050</v>
      </c>
      <c r="F120" s="438">
        <f t="shared" si="25"/>
        <v>4250</v>
      </c>
      <c r="G120" s="371"/>
      <c r="H120" s="416">
        <f t="shared" si="21"/>
        <v>7050</v>
      </c>
      <c r="I120" s="416">
        <f t="shared" si="22"/>
        <v>4250</v>
      </c>
      <c r="J120" s="386"/>
      <c r="K120" s="417">
        <f t="shared" si="23"/>
        <v>7006.2887499999988</v>
      </c>
      <c r="L120" s="417">
        <f t="shared" si="24"/>
        <v>4203.7732499999993</v>
      </c>
      <c r="N120" s="462">
        <v>2802.5154999999995</v>
      </c>
      <c r="P120" s="452">
        <v>2802.5154999999995</v>
      </c>
      <c r="R120" s="382">
        <v>2436.9699999999998</v>
      </c>
      <c r="T120" s="363">
        <f t="shared" si="17"/>
        <v>1</v>
      </c>
      <c r="V120" s="146"/>
      <c r="X120" s="146"/>
      <c r="Z120" s="146"/>
      <c r="AB120" s="146"/>
      <c r="AD120" s="146"/>
      <c r="AF120" s="146"/>
      <c r="AH120" s="146"/>
      <c r="AJ120" s="146"/>
      <c r="AL120" s="63"/>
      <c r="AN120" s="371"/>
      <c r="AO120" s="371"/>
      <c r="AP120" s="371"/>
      <c r="AQ120" s="371"/>
      <c r="AR120" s="371"/>
      <c r="AS120" s="371"/>
      <c r="AT120" s="371"/>
      <c r="AU120" s="371"/>
      <c r="AV120" s="371"/>
      <c r="AW120" s="371"/>
      <c r="AX120" s="371"/>
      <c r="AY120" s="371"/>
    </row>
    <row r="121" spans="1:51" s="376" customFormat="1" ht="21" customHeight="1" x14ac:dyDescent="0.3">
      <c r="A121" s="371"/>
      <c r="B121" s="372"/>
      <c r="C121" s="371"/>
      <c r="D121" s="439" t="s">
        <v>400</v>
      </c>
      <c r="E121" s="437">
        <f t="shared" si="25"/>
        <v>10950</v>
      </c>
      <c r="F121" s="438">
        <f t="shared" si="25"/>
        <v>6600</v>
      </c>
      <c r="G121" s="371"/>
      <c r="H121" s="416">
        <f t="shared" si="21"/>
        <v>10950</v>
      </c>
      <c r="I121" s="416">
        <f t="shared" si="22"/>
        <v>6600</v>
      </c>
      <c r="J121" s="386"/>
      <c r="K121" s="417">
        <f t="shared" si="23"/>
        <v>10938.886249999998</v>
      </c>
      <c r="L121" s="417">
        <f t="shared" si="24"/>
        <v>6563.3317499999994</v>
      </c>
      <c r="N121" s="462">
        <v>4375.5544999999993</v>
      </c>
      <c r="P121" s="452">
        <v>4375.5544999999993</v>
      </c>
      <c r="R121" s="382">
        <v>3804.83</v>
      </c>
      <c r="T121" s="363">
        <f t="shared" si="17"/>
        <v>1</v>
      </c>
      <c r="V121" s="146"/>
      <c r="X121" s="146"/>
      <c r="Z121" s="146"/>
      <c r="AB121" s="146"/>
      <c r="AD121" s="146"/>
      <c r="AF121" s="146"/>
      <c r="AH121" s="146"/>
      <c r="AJ121" s="146"/>
      <c r="AL121" s="63"/>
      <c r="AN121" s="371"/>
      <c r="AO121" s="371"/>
      <c r="AP121" s="371"/>
      <c r="AQ121" s="371"/>
      <c r="AR121" s="371"/>
      <c r="AS121" s="371"/>
      <c r="AT121" s="371"/>
      <c r="AU121" s="371"/>
      <c r="AV121" s="371"/>
      <c r="AW121" s="371"/>
      <c r="AX121" s="371"/>
      <c r="AY121" s="371"/>
    </row>
    <row r="122" spans="1:51" s="376" customFormat="1" ht="21" customHeight="1" x14ac:dyDescent="0.3">
      <c r="A122" s="371"/>
      <c r="B122" s="372"/>
      <c r="C122" s="371"/>
      <c r="D122" s="439" t="s">
        <v>344</v>
      </c>
      <c r="E122" s="437">
        <f t="shared" si="25"/>
        <v>2600</v>
      </c>
      <c r="F122" s="438">
        <f t="shared" si="25"/>
        <v>1550</v>
      </c>
      <c r="G122" s="371"/>
      <c r="H122" s="416">
        <f t="shared" si="21"/>
        <v>2600</v>
      </c>
      <c r="I122" s="416">
        <f t="shared" si="22"/>
        <v>1550</v>
      </c>
      <c r="J122" s="386"/>
      <c r="K122" s="417">
        <f t="shared" si="23"/>
        <v>2564.5</v>
      </c>
      <c r="L122" s="417">
        <f t="shared" si="24"/>
        <v>1538.6999999999998</v>
      </c>
      <c r="N122" s="462">
        <v>1025.8</v>
      </c>
      <c r="P122" s="452">
        <v>1025.8</v>
      </c>
      <c r="R122" s="382">
        <v>892</v>
      </c>
      <c r="T122" s="363">
        <f t="shared" si="17"/>
        <v>1</v>
      </c>
      <c r="V122" s="146"/>
      <c r="X122" s="146"/>
      <c r="Z122" s="146"/>
      <c r="AB122" s="146"/>
      <c r="AD122" s="146"/>
      <c r="AF122" s="146"/>
      <c r="AH122" s="146"/>
      <c r="AJ122" s="146"/>
      <c r="AL122" s="63"/>
      <c r="AN122" s="371"/>
      <c r="AO122" s="371"/>
      <c r="AP122" s="371"/>
      <c r="AQ122" s="371"/>
      <c r="AR122" s="371"/>
      <c r="AS122" s="371"/>
      <c r="AT122" s="371"/>
      <c r="AU122" s="371"/>
      <c r="AV122" s="371"/>
      <c r="AW122" s="371"/>
      <c r="AX122" s="371"/>
      <c r="AY122" s="371"/>
    </row>
    <row r="123" spans="1:51" s="376" customFormat="1" ht="21" customHeight="1" x14ac:dyDescent="0.3">
      <c r="A123" s="371"/>
      <c r="B123" s="372"/>
      <c r="C123" s="371"/>
      <c r="D123" s="439" t="s">
        <v>233</v>
      </c>
      <c r="E123" s="437">
        <f t="shared" si="25"/>
        <v>6250</v>
      </c>
      <c r="F123" s="438">
        <f t="shared" si="25"/>
        <v>3750</v>
      </c>
      <c r="G123" s="371"/>
      <c r="H123" s="416">
        <f t="shared" si="21"/>
        <v>6250</v>
      </c>
      <c r="I123" s="416">
        <f t="shared" si="22"/>
        <v>3750</v>
      </c>
      <c r="J123" s="386"/>
      <c r="K123" s="417">
        <f t="shared" si="23"/>
        <v>6206.7224999999999</v>
      </c>
      <c r="L123" s="417">
        <f t="shared" si="24"/>
        <v>3724.0334999999995</v>
      </c>
      <c r="N123" s="462">
        <v>2482.6889999999999</v>
      </c>
      <c r="P123" s="452">
        <v>2482.6889999999999</v>
      </c>
      <c r="R123" s="382">
        <v>2158.86</v>
      </c>
      <c r="T123" s="363">
        <f t="shared" si="17"/>
        <v>1</v>
      </c>
      <c r="V123" s="146"/>
      <c r="X123" s="146"/>
      <c r="Z123" s="146"/>
      <c r="AB123" s="146"/>
      <c r="AD123" s="146"/>
      <c r="AF123" s="146"/>
      <c r="AH123" s="146"/>
      <c r="AJ123" s="146"/>
      <c r="AL123" s="63"/>
      <c r="AN123" s="371"/>
      <c r="AO123" s="371"/>
      <c r="AP123" s="371"/>
      <c r="AQ123" s="371"/>
      <c r="AR123" s="371"/>
      <c r="AS123" s="371"/>
      <c r="AT123" s="371"/>
      <c r="AU123" s="371"/>
      <c r="AV123" s="371"/>
      <c r="AW123" s="371"/>
      <c r="AX123" s="371"/>
      <c r="AY123" s="371"/>
    </row>
    <row r="124" spans="1:51" s="376" customFormat="1" ht="21" customHeight="1" x14ac:dyDescent="0.3">
      <c r="A124" s="371"/>
      <c r="B124" s="372"/>
      <c r="C124" s="371"/>
      <c r="D124" s="439" t="s">
        <v>138</v>
      </c>
      <c r="E124" s="437">
        <f t="shared" si="25"/>
        <v>9500</v>
      </c>
      <c r="F124" s="438">
        <f t="shared" si="25"/>
        <v>5700</v>
      </c>
      <c r="G124" s="371"/>
      <c r="H124" s="416">
        <f t="shared" si="21"/>
        <v>9500</v>
      </c>
      <c r="I124" s="416">
        <f t="shared" si="22"/>
        <v>5700</v>
      </c>
      <c r="J124" s="386"/>
      <c r="K124" s="417">
        <f t="shared" si="23"/>
        <v>9482.5</v>
      </c>
      <c r="L124" s="417">
        <f t="shared" si="24"/>
        <v>5689.5</v>
      </c>
      <c r="N124" s="461">
        <v>3793</v>
      </c>
      <c r="P124" s="452">
        <v>3792.9989999999998</v>
      </c>
      <c r="R124" s="382">
        <v>3298.26</v>
      </c>
      <c r="T124" s="363">
        <f t="shared" si="17"/>
        <v>1.0000002636436234</v>
      </c>
      <c r="V124" s="146"/>
      <c r="X124" s="146"/>
      <c r="Z124" s="146"/>
      <c r="AB124" s="146"/>
      <c r="AD124" s="146"/>
      <c r="AF124" s="146"/>
      <c r="AH124" s="146"/>
      <c r="AJ124" s="146"/>
      <c r="AL124" s="63"/>
      <c r="AN124" s="371"/>
      <c r="AO124" s="371"/>
      <c r="AP124" s="371"/>
      <c r="AQ124" s="371"/>
      <c r="AR124" s="371"/>
      <c r="AS124" s="371"/>
      <c r="AT124" s="371"/>
      <c r="AU124" s="371"/>
      <c r="AV124" s="371"/>
      <c r="AW124" s="371"/>
      <c r="AX124" s="371"/>
      <c r="AY124" s="371"/>
    </row>
    <row r="125" spans="1:51" s="376" customFormat="1" ht="21" customHeight="1" x14ac:dyDescent="0.3">
      <c r="A125" s="371"/>
      <c r="B125" s="372"/>
      <c r="C125" s="371"/>
      <c r="D125" s="439" t="s">
        <v>228</v>
      </c>
      <c r="E125" s="437">
        <f t="shared" si="25"/>
        <v>10000</v>
      </c>
      <c r="F125" s="438">
        <f t="shared" si="25"/>
        <v>6000</v>
      </c>
      <c r="G125" s="371"/>
      <c r="H125" s="416">
        <f t="shared" si="21"/>
        <v>10000</v>
      </c>
      <c r="I125" s="416">
        <f t="shared" si="22"/>
        <v>6000</v>
      </c>
      <c r="J125" s="386"/>
      <c r="K125" s="417">
        <f t="shared" si="23"/>
        <v>9952.8474999999999</v>
      </c>
      <c r="L125" s="417">
        <f t="shared" si="24"/>
        <v>5971.7084999999997</v>
      </c>
      <c r="N125" s="462">
        <v>3981.1389999999997</v>
      </c>
      <c r="P125" s="452">
        <v>3981.1389999999997</v>
      </c>
      <c r="R125" s="382">
        <v>3461.86</v>
      </c>
      <c r="T125" s="363">
        <f t="shared" si="17"/>
        <v>1</v>
      </c>
      <c r="V125" s="146"/>
      <c r="X125" s="146"/>
      <c r="Z125" s="146"/>
      <c r="AB125" s="146"/>
      <c r="AD125" s="146"/>
      <c r="AF125" s="146"/>
      <c r="AH125" s="146"/>
      <c r="AJ125" s="146"/>
      <c r="AL125" s="63"/>
      <c r="AN125" s="371"/>
      <c r="AO125" s="371"/>
      <c r="AP125" s="371"/>
      <c r="AQ125" s="371"/>
      <c r="AR125" s="371"/>
      <c r="AS125" s="371"/>
      <c r="AT125" s="371"/>
      <c r="AU125" s="371"/>
      <c r="AV125" s="371"/>
      <c r="AW125" s="371"/>
      <c r="AX125" s="371"/>
      <c r="AY125" s="371"/>
    </row>
    <row r="126" spans="1:51" s="376" customFormat="1" ht="21" customHeight="1" x14ac:dyDescent="0.3">
      <c r="A126" s="371"/>
      <c r="B126" s="372"/>
      <c r="C126" s="371"/>
      <c r="D126" s="439" t="s">
        <v>321</v>
      </c>
      <c r="E126" s="437">
        <f t="shared" si="25"/>
        <v>12900</v>
      </c>
      <c r="F126" s="438">
        <f t="shared" si="25"/>
        <v>7750</v>
      </c>
      <c r="G126" s="371"/>
      <c r="H126" s="416">
        <f t="shared" si="21"/>
        <v>12900</v>
      </c>
      <c r="I126" s="416">
        <f t="shared" si="22"/>
        <v>7750</v>
      </c>
      <c r="J126" s="386"/>
      <c r="K126" s="417">
        <f t="shared" si="23"/>
        <v>12852.169999999998</v>
      </c>
      <c r="L126" s="417">
        <f t="shared" si="24"/>
        <v>7711.3019999999997</v>
      </c>
      <c r="N126" s="462">
        <v>5140.8679999999995</v>
      </c>
      <c r="P126" s="452">
        <v>5140.8679999999995</v>
      </c>
      <c r="R126" s="382">
        <v>4470.32</v>
      </c>
      <c r="T126" s="363">
        <f t="shared" si="17"/>
        <v>1</v>
      </c>
      <c r="V126" s="146"/>
      <c r="X126" s="146"/>
      <c r="Z126" s="146"/>
      <c r="AB126" s="146"/>
      <c r="AD126" s="146"/>
      <c r="AF126" s="146"/>
      <c r="AH126" s="146"/>
      <c r="AJ126" s="146"/>
      <c r="AL126" s="63"/>
      <c r="AN126" s="371"/>
      <c r="AO126" s="371"/>
      <c r="AP126" s="371"/>
      <c r="AQ126" s="371"/>
      <c r="AR126" s="371"/>
      <c r="AS126" s="371"/>
      <c r="AT126" s="371"/>
      <c r="AU126" s="371"/>
      <c r="AV126" s="371"/>
      <c r="AW126" s="371"/>
      <c r="AX126" s="371"/>
      <c r="AY126" s="371"/>
    </row>
    <row r="127" spans="1:51" s="376" customFormat="1" ht="21" customHeight="1" x14ac:dyDescent="0.3">
      <c r="A127" s="371"/>
      <c r="B127" s="372"/>
      <c r="C127" s="371"/>
      <c r="D127" s="439" t="s">
        <v>396</v>
      </c>
      <c r="E127" s="437">
        <f t="shared" si="25"/>
        <v>7350</v>
      </c>
      <c r="F127" s="438">
        <f t="shared" si="25"/>
        <v>4400</v>
      </c>
      <c r="G127" s="371"/>
      <c r="H127" s="416">
        <f t="shared" si="21"/>
        <v>7350</v>
      </c>
      <c r="I127" s="416">
        <f t="shared" si="22"/>
        <v>4400</v>
      </c>
      <c r="J127" s="386"/>
      <c r="K127" s="417">
        <f t="shared" si="23"/>
        <v>7324.3787499999999</v>
      </c>
      <c r="L127" s="417">
        <f t="shared" si="24"/>
        <v>4394.6272499999995</v>
      </c>
      <c r="N127" s="462">
        <v>2929.7514999999999</v>
      </c>
      <c r="P127" s="452">
        <v>2929.7514999999999</v>
      </c>
      <c r="R127" s="382">
        <v>2547.61</v>
      </c>
      <c r="T127" s="363">
        <f t="shared" si="17"/>
        <v>1</v>
      </c>
      <c r="V127" s="146"/>
      <c r="X127" s="146"/>
      <c r="Z127" s="146"/>
      <c r="AB127" s="146"/>
      <c r="AD127" s="146"/>
      <c r="AF127" s="146"/>
      <c r="AH127" s="146"/>
      <c r="AJ127" s="146"/>
      <c r="AL127" s="63"/>
      <c r="AN127" s="371"/>
      <c r="AO127" s="371"/>
      <c r="AP127" s="371"/>
      <c r="AQ127" s="371"/>
      <c r="AR127" s="371"/>
      <c r="AS127" s="371"/>
      <c r="AT127" s="371"/>
      <c r="AU127" s="371"/>
      <c r="AV127" s="371"/>
      <c r="AW127" s="371"/>
      <c r="AX127" s="371"/>
      <c r="AY127" s="371"/>
    </row>
    <row r="128" spans="1:51" s="376" customFormat="1" ht="21" customHeight="1" x14ac:dyDescent="0.3">
      <c r="A128" s="371"/>
      <c r="B128" s="372"/>
      <c r="C128" s="371"/>
      <c r="D128" s="439" t="s">
        <v>471</v>
      </c>
      <c r="E128" s="437">
        <f t="shared" si="25"/>
        <v>3850</v>
      </c>
      <c r="F128" s="438">
        <f t="shared" si="25"/>
        <v>2300</v>
      </c>
      <c r="G128" s="371"/>
      <c r="H128" s="416">
        <f t="shared" si="21"/>
        <v>3850</v>
      </c>
      <c r="I128" s="416">
        <f t="shared" si="22"/>
        <v>2300</v>
      </c>
      <c r="J128" s="386"/>
      <c r="K128" s="417">
        <f t="shared" si="23"/>
        <v>3809.0012499999993</v>
      </c>
      <c r="L128" s="417">
        <f t="shared" si="24"/>
        <v>2285.4007499999998</v>
      </c>
      <c r="N128" s="462">
        <v>1523.6004999999998</v>
      </c>
      <c r="P128" s="452">
        <v>1523.6004999999998</v>
      </c>
      <c r="R128" s="382">
        <v>1324.87</v>
      </c>
      <c r="T128" s="363">
        <f t="shared" si="17"/>
        <v>1</v>
      </c>
      <c r="V128" s="146"/>
      <c r="X128" s="146"/>
      <c r="Z128" s="146"/>
      <c r="AB128" s="146"/>
      <c r="AD128" s="146"/>
      <c r="AF128" s="146"/>
      <c r="AH128" s="146"/>
      <c r="AJ128" s="146"/>
      <c r="AL128" s="63"/>
      <c r="AN128" s="371"/>
      <c r="AO128" s="371"/>
      <c r="AP128" s="371"/>
      <c r="AQ128" s="371"/>
      <c r="AR128" s="371"/>
      <c r="AS128" s="371"/>
      <c r="AT128" s="371"/>
      <c r="AU128" s="371"/>
      <c r="AV128" s="371"/>
      <c r="AW128" s="371"/>
      <c r="AX128" s="371"/>
      <c r="AY128" s="371"/>
    </row>
    <row r="129" spans="1:51" s="376" customFormat="1" ht="9.9499999999999993" customHeight="1" thickBot="1" x14ac:dyDescent="0.35">
      <c r="A129" s="371"/>
      <c r="B129" s="372"/>
      <c r="C129" s="371"/>
      <c r="D129" s="371"/>
      <c r="E129" s="373"/>
      <c r="F129" s="374"/>
      <c r="G129" s="371"/>
      <c r="H129" s="416"/>
      <c r="I129" s="416"/>
      <c r="J129" s="386"/>
      <c r="K129" s="417"/>
      <c r="L129" s="417"/>
      <c r="N129" s="452"/>
      <c r="P129" s="452"/>
      <c r="R129" s="382"/>
      <c r="T129" s="363"/>
      <c r="V129" s="146"/>
      <c r="X129" s="146"/>
      <c r="Z129" s="146"/>
      <c r="AB129" s="146"/>
      <c r="AD129" s="146"/>
      <c r="AF129" s="146"/>
      <c r="AH129" s="146"/>
      <c r="AJ129" s="146"/>
      <c r="AL129" s="63"/>
      <c r="AN129" s="371"/>
      <c r="AO129" s="371"/>
      <c r="AP129" s="371"/>
      <c r="AQ129" s="371"/>
      <c r="AR129" s="371"/>
      <c r="AS129" s="371"/>
      <c r="AT129" s="371"/>
      <c r="AU129" s="371"/>
      <c r="AV129" s="371"/>
      <c r="AW129" s="371"/>
      <c r="AX129" s="371"/>
      <c r="AY129" s="371"/>
    </row>
    <row r="130" spans="1:51" ht="21" customHeight="1" thickBot="1" x14ac:dyDescent="0.35">
      <c r="D130" s="413" t="s">
        <v>523</v>
      </c>
      <c r="E130" s="414"/>
      <c r="F130" s="415"/>
      <c r="G130" s="386"/>
      <c r="H130" s="416"/>
      <c r="I130" s="416"/>
      <c r="J130" s="386"/>
      <c r="K130" s="417"/>
      <c r="L130" s="417"/>
      <c r="M130" s="389"/>
      <c r="N130" s="452"/>
      <c r="P130" s="452"/>
      <c r="T130" s="363"/>
      <c r="V130" s="364"/>
      <c r="X130" s="365"/>
      <c r="Z130" s="365"/>
      <c r="AB130" s="365"/>
      <c r="AD130" s="363"/>
      <c r="AF130" s="363"/>
      <c r="AH130" s="363"/>
      <c r="AJ130" s="363"/>
      <c r="AL130" s="366"/>
    </row>
    <row r="131" spans="1:51" ht="21" customHeight="1" x14ac:dyDescent="0.3">
      <c r="A131" s="371" t="s">
        <v>244</v>
      </c>
      <c r="B131" s="372">
        <v>45306</v>
      </c>
      <c r="C131" s="371">
        <v>990</v>
      </c>
      <c r="D131" s="418" t="s">
        <v>524</v>
      </c>
      <c r="E131" s="419">
        <f t="shared" ref="E131:F133" si="26">H131</f>
        <v>5500</v>
      </c>
      <c r="F131" s="420">
        <f t="shared" si="26"/>
        <v>3300</v>
      </c>
      <c r="G131" s="386"/>
      <c r="H131" s="416">
        <f t="shared" ref="H131:I133" si="27">MROUND(K131+24,50)</f>
        <v>5500</v>
      </c>
      <c r="I131" s="416">
        <f t="shared" si="27"/>
        <v>3300</v>
      </c>
      <c r="J131" s="386"/>
      <c r="K131" s="417">
        <f>N131*$K$9</f>
        <v>5500</v>
      </c>
      <c r="L131" s="417">
        <f>N131*$L$9</f>
        <v>3300</v>
      </c>
      <c r="M131" s="389"/>
      <c r="N131" s="452">
        <v>2200</v>
      </c>
      <c r="P131" s="452">
        <v>2000</v>
      </c>
      <c r="R131" s="382">
        <v>2000</v>
      </c>
      <c r="T131" s="363">
        <f t="shared" si="17"/>
        <v>1.1000000000000001</v>
      </c>
      <c r="V131" s="364"/>
      <c r="X131" s="365"/>
      <c r="Z131" s="365"/>
      <c r="AB131" s="365"/>
      <c r="AD131" s="363"/>
      <c r="AF131" s="363"/>
      <c r="AH131" s="363"/>
      <c r="AJ131" s="363"/>
      <c r="AL131" s="366"/>
    </row>
    <row r="132" spans="1:51" ht="21" customHeight="1" x14ac:dyDescent="0.3">
      <c r="A132" s="371" t="s">
        <v>244</v>
      </c>
      <c r="B132" s="372">
        <v>45306</v>
      </c>
      <c r="C132" s="371">
        <v>988</v>
      </c>
      <c r="D132" s="421" t="s">
        <v>525</v>
      </c>
      <c r="E132" s="419">
        <f t="shared" si="26"/>
        <v>10000</v>
      </c>
      <c r="F132" s="420">
        <f t="shared" si="26"/>
        <v>6000</v>
      </c>
      <c r="G132" s="386"/>
      <c r="H132" s="416">
        <f t="shared" si="27"/>
        <v>10000</v>
      </c>
      <c r="I132" s="416">
        <f t="shared" si="27"/>
        <v>6000</v>
      </c>
      <c r="J132" s="386"/>
      <c r="K132" s="417">
        <f>N132*$K$9</f>
        <v>10000</v>
      </c>
      <c r="L132" s="417">
        <f>N132*$L$9</f>
        <v>6000</v>
      </c>
      <c r="M132" s="389"/>
      <c r="N132" s="452">
        <v>4000</v>
      </c>
      <c r="P132" s="452">
        <v>3630</v>
      </c>
      <c r="R132" s="382">
        <v>3630</v>
      </c>
      <c r="T132" s="363">
        <f t="shared" si="17"/>
        <v>1.1019283746556474</v>
      </c>
      <c r="V132" s="364"/>
      <c r="X132" s="365"/>
      <c r="Z132" s="365"/>
      <c r="AB132" s="365"/>
      <c r="AD132" s="363"/>
      <c r="AF132" s="363"/>
      <c r="AH132" s="363"/>
      <c r="AJ132" s="363"/>
      <c r="AL132" s="366"/>
    </row>
    <row r="133" spans="1:51" ht="21" customHeight="1" x14ac:dyDescent="0.3">
      <c r="A133" s="371" t="s">
        <v>244</v>
      </c>
      <c r="B133" s="372">
        <v>45306</v>
      </c>
      <c r="C133" s="371">
        <v>988</v>
      </c>
      <c r="D133" s="421" t="s">
        <v>526</v>
      </c>
      <c r="E133" s="419">
        <f t="shared" si="26"/>
        <v>41250</v>
      </c>
      <c r="F133" s="420">
        <f t="shared" si="26"/>
        <v>24750</v>
      </c>
      <c r="G133" s="386"/>
      <c r="H133" s="416">
        <f t="shared" si="27"/>
        <v>41250</v>
      </c>
      <c r="I133" s="416">
        <f t="shared" si="27"/>
        <v>24750</v>
      </c>
      <c r="J133" s="386"/>
      <c r="K133" s="417">
        <f>N133*$K$9</f>
        <v>41250</v>
      </c>
      <c r="L133" s="417">
        <f>N133*$L$9</f>
        <v>24750</v>
      </c>
      <c r="M133" s="389"/>
      <c r="N133" s="452">
        <v>16500</v>
      </c>
      <c r="P133" s="452">
        <v>15000</v>
      </c>
      <c r="R133" s="382">
        <v>15000</v>
      </c>
      <c r="T133" s="363">
        <f t="shared" si="17"/>
        <v>1.1000000000000001</v>
      </c>
      <c r="V133" s="364"/>
      <c r="X133" s="365"/>
      <c r="Z133" s="365"/>
      <c r="AB133" s="365"/>
      <c r="AD133" s="363"/>
      <c r="AF133" s="363"/>
      <c r="AH133" s="363"/>
      <c r="AJ133" s="363"/>
      <c r="AL133" s="366"/>
    </row>
    <row r="134" spans="1:51" ht="9.9499999999999993" customHeight="1" thickBot="1" x14ac:dyDescent="0.35">
      <c r="D134" s="422"/>
      <c r="E134" s="414"/>
      <c r="F134" s="415"/>
      <c r="G134" s="386"/>
      <c r="H134" s="416"/>
      <c r="I134" s="416"/>
      <c r="J134" s="386"/>
      <c r="K134" s="417"/>
      <c r="L134" s="417"/>
      <c r="M134" s="389"/>
      <c r="N134" s="452"/>
      <c r="P134" s="452"/>
      <c r="T134" s="363"/>
      <c r="V134" s="364"/>
      <c r="X134" s="365"/>
      <c r="Z134" s="365"/>
      <c r="AB134" s="365"/>
      <c r="AD134" s="363"/>
      <c r="AF134" s="363"/>
      <c r="AH134" s="363"/>
      <c r="AJ134" s="363"/>
      <c r="AL134" s="366"/>
    </row>
    <row r="135" spans="1:51" ht="21" customHeight="1" thickBot="1" x14ac:dyDescent="0.35">
      <c r="D135" s="413" t="s">
        <v>531</v>
      </c>
      <c r="E135" s="414"/>
      <c r="F135" s="415"/>
      <c r="G135" s="386"/>
      <c r="H135" s="416"/>
      <c r="I135" s="416"/>
      <c r="J135" s="386"/>
      <c r="K135" s="417"/>
      <c r="L135" s="417"/>
      <c r="M135" s="389"/>
      <c r="N135" s="463">
        <v>230324</v>
      </c>
      <c r="P135" s="452"/>
      <c r="T135" s="363"/>
      <c r="V135" s="364"/>
      <c r="X135" s="365"/>
      <c r="Z135" s="365"/>
      <c r="AB135" s="365"/>
      <c r="AD135" s="363"/>
      <c r="AF135" s="363"/>
      <c r="AH135" s="363"/>
      <c r="AJ135" s="363"/>
      <c r="AL135" s="366"/>
    </row>
    <row r="136" spans="1:51" ht="21" customHeight="1" x14ac:dyDescent="0.3">
      <c r="A136" s="371" t="s">
        <v>241</v>
      </c>
      <c r="B136" s="372">
        <v>45274</v>
      </c>
      <c r="C136" s="371" t="s">
        <v>642</v>
      </c>
      <c r="D136" s="418" t="s">
        <v>540</v>
      </c>
      <c r="E136" s="419">
        <f t="shared" ref="E136:F139" si="28">H136</f>
        <v>4750</v>
      </c>
      <c r="F136" s="420">
        <f t="shared" si="28"/>
        <v>2850</v>
      </c>
      <c r="G136" s="386"/>
      <c r="H136" s="416">
        <f t="shared" ref="H136:I153" si="29">MROUND(K136+24,50)</f>
        <v>4750</v>
      </c>
      <c r="I136" s="416">
        <f t="shared" si="29"/>
        <v>2850</v>
      </c>
      <c r="J136" s="386"/>
      <c r="K136" s="417">
        <f>N136*$K$9</f>
        <v>4750</v>
      </c>
      <c r="L136" s="417">
        <f>N136*$L$9</f>
        <v>2850</v>
      </c>
      <c r="M136" s="389"/>
      <c r="N136" s="462">
        <v>1900</v>
      </c>
      <c r="P136" s="452">
        <v>1674</v>
      </c>
      <c r="R136" s="382">
        <v>1674</v>
      </c>
      <c r="T136" s="363">
        <f t="shared" si="17"/>
        <v>1.135005973715651</v>
      </c>
      <c r="V136" s="364"/>
      <c r="X136" s="365"/>
      <c r="Z136" s="365"/>
      <c r="AB136" s="365"/>
      <c r="AD136" s="363"/>
      <c r="AF136" s="363"/>
      <c r="AH136" s="363"/>
      <c r="AJ136" s="363"/>
      <c r="AL136" s="366"/>
    </row>
    <row r="137" spans="1:51" ht="21" customHeight="1" x14ac:dyDescent="0.3">
      <c r="A137" s="371" t="s">
        <v>241</v>
      </c>
      <c r="B137" s="372">
        <v>45274</v>
      </c>
      <c r="C137" s="371" t="s">
        <v>642</v>
      </c>
      <c r="D137" s="421" t="s">
        <v>539</v>
      </c>
      <c r="E137" s="419">
        <f t="shared" si="28"/>
        <v>5200</v>
      </c>
      <c r="F137" s="420">
        <f t="shared" si="28"/>
        <v>3100</v>
      </c>
      <c r="G137" s="386"/>
      <c r="H137" s="416">
        <f t="shared" si="29"/>
        <v>5200</v>
      </c>
      <c r="I137" s="416">
        <f t="shared" si="29"/>
        <v>3100</v>
      </c>
      <c r="J137" s="386"/>
      <c r="K137" s="417">
        <f>N137*$K$9</f>
        <v>5158.7</v>
      </c>
      <c r="L137" s="417">
        <f>N137*$L$9</f>
        <v>3095.2200000000003</v>
      </c>
      <c r="M137" s="389"/>
      <c r="N137" s="462">
        <v>2063.48</v>
      </c>
      <c r="P137" s="452">
        <v>1587.29</v>
      </c>
      <c r="R137" s="382">
        <v>1587.29</v>
      </c>
      <c r="T137" s="363">
        <f t="shared" si="17"/>
        <v>1.3000018900137971</v>
      </c>
      <c r="V137" s="364"/>
      <c r="X137" s="365"/>
      <c r="Z137" s="365"/>
      <c r="AB137" s="365"/>
      <c r="AD137" s="363"/>
      <c r="AF137" s="363"/>
      <c r="AH137" s="363"/>
      <c r="AJ137" s="363"/>
      <c r="AL137" s="366"/>
    </row>
    <row r="138" spans="1:51" ht="21" customHeight="1" x14ac:dyDescent="0.3">
      <c r="A138" s="371" t="s">
        <v>241</v>
      </c>
      <c r="B138" s="372">
        <v>45274</v>
      </c>
      <c r="C138" s="371" t="s">
        <v>642</v>
      </c>
      <c r="D138" s="421" t="s">
        <v>485</v>
      </c>
      <c r="E138" s="419">
        <f t="shared" si="28"/>
        <v>7750</v>
      </c>
      <c r="F138" s="420">
        <f t="shared" si="28"/>
        <v>4650</v>
      </c>
      <c r="G138" s="386"/>
      <c r="H138" s="416">
        <f t="shared" si="29"/>
        <v>7750</v>
      </c>
      <c r="I138" s="416">
        <f t="shared" si="29"/>
        <v>4650</v>
      </c>
      <c r="J138" s="386"/>
      <c r="K138" s="417">
        <f>N138*$K$9</f>
        <v>7750</v>
      </c>
      <c r="L138" s="417">
        <f>N138*$L$9</f>
        <v>4650</v>
      </c>
      <c r="M138" s="389"/>
      <c r="N138" s="462">
        <v>3100</v>
      </c>
      <c r="P138" s="452">
        <v>2676.94</v>
      </c>
      <c r="R138" s="382">
        <v>2676.94</v>
      </c>
      <c r="T138" s="363">
        <f t="shared" si="17"/>
        <v>1.1580386560774616</v>
      </c>
      <c r="V138" s="364"/>
      <c r="X138" s="365"/>
      <c r="Z138" s="365"/>
      <c r="AB138" s="365"/>
      <c r="AD138" s="363"/>
      <c r="AF138" s="363"/>
      <c r="AH138" s="363"/>
      <c r="AJ138" s="363"/>
      <c r="AL138" s="366"/>
    </row>
    <row r="139" spans="1:51" ht="21" customHeight="1" x14ac:dyDescent="0.3">
      <c r="A139" s="371" t="s">
        <v>241</v>
      </c>
      <c r="B139" s="372">
        <v>45274</v>
      </c>
      <c r="C139" s="371">
        <v>4775</v>
      </c>
      <c r="D139" s="421" t="s">
        <v>351</v>
      </c>
      <c r="E139" s="419">
        <f t="shared" si="28"/>
        <v>6700</v>
      </c>
      <c r="F139" s="420">
        <f t="shared" si="28"/>
        <v>4000</v>
      </c>
      <c r="G139" s="386"/>
      <c r="H139" s="416">
        <f t="shared" si="29"/>
        <v>6700</v>
      </c>
      <c r="I139" s="416">
        <f t="shared" si="29"/>
        <v>4000</v>
      </c>
      <c r="J139" s="386"/>
      <c r="K139" s="417">
        <f>N139*$K$9</f>
        <v>6654.375</v>
      </c>
      <c r="L139" s="417">
        <f>N139*$L$9</f>
        <v>3992.625</v>
      </c>
      <c r="M139" s="389"/>
      <c r="N139" s="452">
        <v>2661.75</v>
      </c>
      <c r="P139" s="452">
        <v>2047.5</v>
      </c>
      <c r="R139" s="382">
        <v>2047.5</v>
      </c>
      <c r="T139" s="363">
        <f t="shared" si="17"/>
        <v>1.3</v>
      </c>
      <c r="V139" s="364"/>
      <c r="X139" s="365"/>
      <c r="Z139" s="365"/>
      <c r="AB139" s="365"/>
      <c r="AD139" s="363"/>
      <c r="AF139" s="363"/>
      <c r="AH139" s="363"/>
      <c r="AJ139" s="363"/>
      <c r="AL139" s="366"/>
    </row>
    <row r="140" spans="1:51" ht="9.9499999999999993" customHeight="1" thickBot="1" x14ac:dyDescent="0.35">
      <c r="D140" s="422"/>
      <c r="E140" s="414"/>
      <c r="F140" s="415"/>
      <c r="G140" s="386"/>
      <c r="H140" s="416">
        <f t="shared" si="29"/>
        <v>0</v>
      </c>
      <c r="I140" s="416">
        <f t="shared" si="29"/>
        <v>0</v>
      </c>
      <c r="J140" s="386"/>
      <c r="K140" s="417">
        <f t="shared" ref="K140:K160" si="30">N140*$K$9</f>
        <v>0</v>
      </c>
      <c r="L140" s="417">
        <f t="shared" ref="L140:L160" si="31">N140*$L$9</f>
        <v>0</v>
      </c>
      <c r="M140" s="389"/>
      <c r="N140" s="452"/>
      <c r="P140" s="452"/>
      <c r="T140" s="363"/>
      <c r="V140" s="364"/>
      <c r="X140" s="365"/>
      <c r="Z140" s="365"/>
      <c r="AB140" s="365"/>
      <c r="AD140" s="363"/>
      <c r="AF140" s="363"/>
      <c r="AH140" s="363"/>
      <c r="AJ140" s="363"/>
      <c r="AL140" s="366"/>
    </row>
    <row r="141" spans="1:51" s="376" customFormat="1" ht="21" customHeight="1" thickBot="1" x14ac:dyDescent="0.35">
      <c r="A141" s="371"/>
      <c r="B141" s="372"/>
      <c r="C141" s="371"/>
      <c r="D141" s="423" t="s">
        <v>18</v>
      </c>
      <c r="E141" s="78"/>
      <c r="F141" s="78"/>
      <c r="G141" s="371"/>
      <c r="H141" s="416">
        <f t="shared" si="29"/>
        <v>550850</v>
      </c>
      <c r="I141" s="416">
        <f t="shared" si="29"/>
        <v>330500</v>
      </c>
      <c r="J141" s="386"/>
      <c r="K141" s="417">
        <f t="shared" si="30"/>
        <v>550810</v>
      </c>
      <c r="L141" s="417">
        <f t="shared" si="31"/>
        <v>330486</v>
      </c>
      <c r="N141" s="465">
        <v>220324</v>
      </c>
      <c r="P141" s="452"/>
      <c r="R141" s="382"/>
      <c r="T141" s="363"/>
      <c r="V141" s="146"/>
      <c r="X141" s="146"/>
      <c r="Z141" s="146"/>
      <c r="AB141" s="146"/>
      <c r="AD141" s="146"/>
      <c r="AF141" s="146"/>
      <c r="AH141" s="146"/>
      <c r="AJ141" s="146"/>
      <c r="AL141" s="63"/>
      <c r="AN141" s="371"/>
      <c r="AO141" s="371"/>
      <c r="AP141" s="371"/>
      <c r="AQ141" s="371"/>
      <c r="AR141" s="371"/>
      <c r="AS141" s="371"/>
      <c r="AT141" s="371"/>
      <c r="AU141" s="371"/>
      <c r="AV141" s="371"/>
      <c r="AW141" s="371"/>
      <c r="AX141" s="371"/>
      <c r="AY141" s="371"/>
    </row>
    <row r="142" spans="1:51" s="376" customFormat="1" ht="21" customHeight="1" x14ac:dyDescent="0.3">
      <c r="A142" s="371"/>
      <c r="B142" s="372"/>
      <c r="C142" s="371"/>
      <c r="D142" s="424" t="s">
        <v>565</v>
      </c>
      <c r="E142" s="425">
        <f>H142</f>
        <v>9000</v>
      </c>
      <c r="F142" s="426">
        <f>I142</f>
        <v>5400</v>
      </c>
      <c r="G142" s="371"/>
      <c r="H142" s="416">
        <f t="shared" si="29"/>
        <v>9000</v>
      </c>
      <c r="I142" s="416">
        <f t="shared" si="29"/>
        <v>5400</v>
      </c>
      <c r="J142" s="386"/>
      <c r="K142" s="417">
        <f t="shared" si="30"/>
        <v>9000</v>
      </c>
      <c r="L142" s="417">
        <f t="shared" si="31"/>
        <v>5400</v>
      </c>
      <c r="N142" s="462">
        <v>3600</v>
      </c>
      <c r="P142" s="452">
        <v>3515</v>
      </c>
      <c r="R142" s="382">
        <v>3515</v>
      </c>
      <c r="T142" s="363">
        <f t="shared" ref="T142:T205" si="32">N142/P142</f>
        <v>1.0241820768136558</v>
      </c>
      <c r="V142" s="146"/>
      <c r="X142" s="146"/>
      <c r="Z142" s="146"/>
      <c r="AB142" s="146"/>
      <c r="AD142" s="146"/>
      <c r="AF142" s="146"/>
      <c r="AH142" s="146"/>
      <c r="AJ142" s="146"/>
      <c r="AL142" s="63"/>
      <c r="AN142" s="371"/>
      <c r="AO142" s="371"/>
      <c r="AP142" s="371"/>
      <c r="AQ142" s="371"/>
      <c r="AR142" s="371"/>
      <c r="AS142" s="371"/>
      <c r="AT142" s="371"/>
      <c r="AU142" s="371"/>
      <c r="AV142" s="371"/>
      <c r="AW142" s="371"/>
      <c r="AX142" s="371"/>
      <c r="AY142" s="371"/>
    </row>
    <row r="143" spans="1:51" s="376" customFormat="1" ht="21" customHeight="1" x14ac:dyDescent="0.3">
      <c r="A143" s="371"/>
      <c r="B143" s="372"/>
      <c r="C143" s="371"/>
      <c r="D143" s="427" t="s">
        <v>566</v>
      </c>
      <c r="E143" s="425">
        <f t="shared" ref="E143:F160" si="33">H143</f>
        <v>32000</v>
      </c>
      <c r="F143" s="426">
        <f t="shared" si="33"/>
        <v>19200</v>
      </c>
      <c r="G143" s="371"/>
      <c r="H143" s="416">
        <f t="shared" si="29"/>
        <v>32000</v>
      </c>
      <c r="I143" s="416">
        <f t="shared" si="29"/>
        <v>19200</v>
      </c>
      <c r="J143" s="386"/>
      <c r="K143" s="417">
        <f t="shared" si="30"/>
        <v>32000</v>
      </c>
      <c r="L143" s="417">
        <f t="shared" si="31"/>
        <v>19200</v>
      </c>
      <c r="N143" s="462">
        <v>12800</v>
      </c>
      <c r="P143" s="452">
        <v>11327</v>
      </c>
      <c r="R143" s="382">
        <v>11327</v>
      </c>
      <c r="T143" s="363">
        <f t="shared" si="32"/>
        <v>1.1300432594685266</v>
      </c>
      <c r="V143" s="146"/>
      <c r="X143" s="146"/>
      <c r="Z143" s="146"/>
      <c r="AB143" s="146"/>
      <c r="AD143" s="146"/>
      <c r="AF143" s="146"/>
      <c r="AH143" s="146"/>
      <c r="AJ143" s="146"/>
      <c r="AL143" s="63"/>
      <c r="AN143" s="371"/>
      <c r="AO143" s="371"/>
      <c r="AP143" s="371"/>
      <c r="AQ143" s="371"/>
      <c r="AR143" s="371"/>
      <c r="AS143" s="371"/>
      <c r="AT143" s="371"/>
      <c r="AU143" s="371"/>
      <c r="AV143" s="371"/>
      <c r="AW143" s="371"/>
      <c r="AX143" s="371"/>
      <c r="AY143" s="371"/>
    </row>
    <row r="144" spans="1:51" s="376" customFormat="1" ht="21" customHeight="1" x14ac:dyDescent="0.3">
      <c r="A144" s="371"/>
      <c r="B144" s="372"/>
      <c r="C144" s="371"/>
      <c r="D144" s="427" t="s">
        <v>562</v>
      </c>
      <c r="E144" s="425">
        <f t="shared" si="33"/>
        <v>298900</v>
      </c>
      <c r="F144" s="426">
        <f t="shared" si="33"/>
        <v>179350</v>
      </c>
      <c r="G144" s="371"/>
      <c r="H144" s="416">
        <f t="shared" si="29"/>
        <v>298900</v>
      </c>
      <c r="I144" s="416">
        <f t="shared" si="29"/>
        <v>179350</v>
      </c>
      <c r="J144" s="386"/>
      <c r="K144" s="417">
        <f t="shared" si="30"/>
        <v>298854.57500000001</v>
      </c>
      <c r="L144" s="417">
        <f t="shared" si="31"/>
        <v>179312.745</v>
      </c>
      <c r="N144" s="467">
        <v>119541.83</v>
      </c>
      <c r="P144" s="452">
        <v>106598</v>
      </c>
      <c r="R144" s="382">
        <v>106598</v>
      </c>
      <c r="T144" s="363">
        <f t="shared" si="32"/>
        <v>1.1214265746074035</v>
      </c>
      <c r="V144" s="146"/>
      <c r="X144" s="146"/>
      <c r="Z144" s="146"/>
      <c r="AB144" s="146"/>
      <c r="AD144" s="146"/>
      <c r="AF144" s="146"/>
      <c r="AH144" s="146"/>
      <c r="AJ144" s="146"/>
      <c r="AL144" s="63"/>
      <c r="AN144" s="371"/>
      <c r="AO144" s="371"/>
      <c r="AP144" s="371"/>
      <c r="AQ144" s="371"/>
      <c r="AR144" s="371"/>
      <c r="AS144" s="371"/>
      <c r="AT144" s="371"/>
      <c r="AU144" s="371"/>
      <c r="AV144" s="371"/>
      <c r="AW144" s="371"/>
      <c r="AX144" s="371"/>
      <c r="AY144" s="371"/>
    </row>
    <row r="145" spans="1:51" s="376" customFormat="1" ht="21" customHeight="1" x14ac:dyDescent="0.3">
      <c r="A145" s="371"/>
      <c r="B145" s="372"/>
      <c r="C145" s="371"/>
      <c r="D145" s="427" t="s">
        <v>575</v>
      </c>
      <c r="E145" s="425">
        <f t="shared" si="33"/>
        <v>5450</v>
      </c>
      <c r="F145" s="426">
        <f t="shared" si="33"/>
        <v>3300</v>
      </c>
      <c r="G145" s="371"/>
      <c r="H145" s="416">
        <f t="shared" si="29"/>
        <v>5450</v>
      </c>
      <c r="I145" s="416">
        <f t="shared" si="29"/>
        <v>3300</v>
      </c>
      <c r="J145" s="386"/>
      <c r="K145" s="417">
        <f t="shared" si="30"/>
        <v>5450</v>
      </c>
      <c r="L145" s="417">
        <f t="shared" si="31"/>
        <v>3270</v>
      </c>
      <c r="N145" s="462">
        <v>2180</v>
      </c>
      <c r="P145" s="452"/>
      <c r="R145" s="382"/>
      <c r="T145" s="363" t="e">
        <f t="shared" si="32"/>
        <v>#DIV/0!</v>
      </c>
      <c r="V145" s="146"/>
      <c r="X145" s="146"/>
      <c r="Z145" s="146"/>
      <c r="AB145" s="146"/>
      <c r="AD145" s="146"/>
      <c r="AF145" s="146"/>
      <c r="AH145" s="146"/>
      <c r="AJ145" s="146"/>
      <c r="AL145" s="63"/>
      <c r="AN145" s="371"/>
      <c r="AO145" s="371"/>
      <c r="AP145" s="371"/>
      <c r="AQ145" s="371"/>
      <c r="AR145" s="371"/>
      <c r="AS145" s="371"/>
      <c r="AT145" s="371"/>
      <c r="AU145" s="371"/>
      <c r="AV145" s="371"/>
      <c r="AW145" s="371"/>
      <c r="AX145" s="371"/>
      <c r="AY145" s="371"/>
    </row>
    <row r="146" spans="1:51" s="376" customFormat="1" ht="21" customHeight="1" x14ac:dyDescent="0.3">
      <c r="A146" s="371"/>
      <c r="B146" s="372"/>
      <c r="C146" s="371"/>
      <c r="D146" s="427" t="s">
        <v>576</v>
      </c>
      <c r="E146" s="425">
        <f t="shared" si="33"/>
        <v>15150</v>
      </c>
      <c r="F146" s="426">
        <f t="shared" si="33"/>
        <v>9100</v>
      </c>
      <c r="G146" s="371"/>
      <c r="H146" s="416">
        <f t="shared" si="29"/>
        <v>15150</v>
      </c>
      <c r="I146" s="416">
        <f t="shared" si="29"/>
        <v>9100</v>
      </c>
      <c r="J146" s="386"/>
      <c r="K146" s="417">
        <f t="shared" si="30"/>
        <v>15125</v>
      </c>
      <c r="L146" s="417">
        <f t="shared" si="31"/>
        <v>9075</v>
      </c>
      <c r="N146" s="462">
        <v>6050</v>
      </c>
      <c r="P146" s="452"/>
      <c r="R146" s="382"/>
      <c r="T146" s="363" t="e">
        <f t="shared" si="32"/>
        <v>#DIV/0!</v>
      </c>
      <c r="V146" s="146"/>
      <c r="X146" s="146"/>
      <c r="Z146" s="146"/>
      <c r="AB146" s="146"/>
      <c r="AD146" s="146"/>
      <c r="AF146" s="146"/>
      <c r="AH146" s="146"/>
      <c r="AJ146" s="146"/>
      <c r="AL146" s="63"/>
      <c r="AN146" s="371"/>
      <c r="AO146" s="371"/>
      <c r="AP146" s="371"/>
      <c r="AQ146" s="371"/>
      <c r="AR146" s="371"/>
      <c r="AS146" s="371"/>
      <c r="AT146" s="371"/>
      <c r="AU146" s="371"/>
      <c r="AV146" s="371"/>
      <c r="AW146" s="371"/>
      <c r="AX146" s="371"/>
      <c r="AY146" s="371"/>
    </row>
    <row r="147" spans="1:51" s="376" customFormat="1" ht="21" customHeight="1" x14ac:dyDescent="0.3">
      <c r="A147" s="371"/>
      <c r="B147" s="372"/>
      <c r="C147" s="371"/>
      <c r="D147" s="427" t="s">
        <v>544</v>
      </c>
      <c r="E147" s="425">
        <f>H147</f>
        <v>81750</v>
      </c>
      <c r="F147" s="426">
        <f>I147</f>
        <v>49050</v>
      </c>
      <c r="G147" s="371"/>
      <c r="H147" s="416">
        <f>MROUND(K147+24,50)</f>
        <v>81750</v>
      </c>
      <c r="I147" s="416">
        <f>MROUND(L147+24,50)</f>
        <v>49050</v>
      </c>
      <c r="J147" s="386"/>
      <c r="K147" s="417">
        <f>N147*$K$9</f>
        <v>81750</v>
      </c>
      <c r="L147" s="417">
        <f>N147*$L$9</f>
        <v>49050</v>
      </c>
      <c r="N147" s="462">
        <v>32700</v>
      </c>
      <c r="P147" s="452">
        <v>24547</v>
      </c>
      <c r="R147" s="382">
        <v>24547</v>
      </c>
      <c r="T147" s="363">
        <f t="shared" si="32"/>
        <v>1.3321383468448282</v>
      </c>
      <c r="V147" s="146"/>
      <c r="X147" s="146"/>
      <c r="Z147" s="146"/>
      <c r="AB147" s="146"/>
      <c r="AD147" s="146"/>
      <c r="AF147" s="146"/>
      <c r="AH147" s="146"/>
      <c r="AJ147" s="146"/>
      <c r="AL147" s="63"/>
      <c r="AN147" s="371"/>
      <c r="AO147" s="371"/>
      <c r="AP147" s="371"/>
      <c r="AQ147" s="371"/>
      <c r="AR147" s="371"/>
      <c r="AS147" s="371"/>
      <c r="AT147" s="371"/>
      <c r="AU147" s="371"/>
      <c r="AV147" s="371"/>
      <c r="AW147" s="371"/>
      <c r="AX147" s="371"/>
      <c r="AY147" s="371"/>
    </row>
    <row r="148" spans="1:51" s="376" customFormat="1" ht="21" customHeight="1" x14ac:dyDescent="0.3">
      <c r="A148" s="371"/>
      <c r="B148" s="372"/>
      <c r="C148" s="371"/>
      <c r="D148" s="427" t="s">
        <v>574</v>
      </c>
      <c r="E148" s="425">
        <f t="shared" si="33"/>
        <v>5450</v>
      </c>
      <c r="F148" s="426">
        <f t="shared" si="33"/>
        <v>3300</v>
      </c>
      <c r="G148" s="371"/>
      <c r="H148" s="416">
        <f t="shared" si="29"/>
        <v>5450</v>
      </c>
      <c r="I148" s="416">
        <f t="shared" si="29"/>
        <v>3300</v>
      </c>
      <c r="J148" s="386"/>
      <c r="K148" s="417">
        <f t="shared" si="30"/>
        <v>5450</v>
      </c>
      <c r="L148" s="417">
        <f t="shared" si="31"/>
        <v>3270</v>
      </c>
      <c r="N148" s="452">
        <v>2180</v>
      </c>
      <c r="P148" s="452">
        <v>1940</v>
      </c>
      <c r="R148" s="382">
        <v>1940</v>
      </c>
      <c r="T148" s="363">
        <f t="shared" si="32"/>
        <v>1.1237113402061856</v>
      </c>
      <c r="V148" s="146"/>
      <c r="X148" s="146"/>
      <c r="Z148" s="146"/>
      <c r="AB148" s="146"/>
      <c r="AD148" s="146"/>
      <c r="AF148" s="146"/>
      <c r="AH148" s="146"/>
      <c r="AJ148" s="146"/>
      <c r="AL148" s="63"/>
      <c r="AN148" s="371"/>
      <c r="AO148" s="371"/>
      <c r="AP148" s="371"/>
      <c r="AQ148" s="371"/>
      <c r="AR148" s="371"/>
      <c r="AS148" s="371"/>
      <c r="AT148" s="371"/>
      <c r="AU148" s="371"/>
      <c r="AV148" s="371"/>
      <c r="AW148" s="371"/>
      <c r="AX148" s="371"/>
      <c r="AY148" s="371"/>
    </row>
    <row r="149" spans="1:51" s="376" customFormat="1" ht="21" customHeight="1" x14ac:dyDescent="0.3">
      <c r="A149" s="371"/>
      <c r="B149" s="372"/>
      <c r="C149" s="371"/>
      <c r="D149" s="427" t="s">
        <v>546</v>
      </c>
      <c r="E149" s="425">
        <f t="shared" si="33"/>
        <v>15150</v>
      </c>
      <c r="F149" s="426">
        <f t="shared" si="33"/>
        <v>9100</v>
      </c>
      <c r="G149" s="371"/>
      <c r="H149" s="416">
        <f t="shared" si="29"/>
        <v>15150</v>
      </c>
      <c r="I149" s="416">
        <f t="shared" si="29"/>
        <v>9100</v>
      </c>
      <c r="J149" s="386"/>
      <c r="K149" s="417">
        <f t="shared" si="30"/>
        <v>15125</v>
      </c>
      <c r="L149" s="417">
        <f t="shared" si="31"/>
        <v>9075</v>
      </c>
      <c r="N149" s="452">
        <v>6050</v>
      </c>
      <c r="P149" s="452">
        <v>5340</v>
      </c>
      <c r="R149" s="382">
        <v>5340</v>
      </c>
      <c r="T149" s="363">
        <f t="shared" si="32"/>
        <v>1.1329588014981273</v>
      </c>
      <c r="V149" s="146"/>
      <c r="X149" s="146"/>
      <c r="Z149" s="146"/>
      <c r="AB149" s="146"/>
      <c r="AD149" s="146"/>
      <c r="AF149" s="146"/>
      <c r="AH149" s="146"/>
      <c r="AJ149" s="146"/>
      <c r="AL149" s="63"/>
      <c r="AN149" s="371"/>
      <c r="AO149" s="371"/>
      <c r="AP149" s="371"/>
      <c r="AQ149" s="371"/>
      <c r="AR149" s="371"/>
      <c r="AS149" s="371"/>
      <c r="AT149" s="371"/>
      <c r="AU149" s="371"/>
      <c r="AV149" s="371"/>
      <c r="AW149" s="371"/>
      <c r="AX149" s="371"/>
      <c r="AY149" s="371"/>
    </row>
    <row r="150" spans="1:51" s="376" customFormat="1" ht="21" customHeight="1" x14ac:dyDescent="0.3">
      <c r="A150" s="371"/>
      <c r="B150" s="372"/>
      <c r="C150" s="371"/>
      <c r="D150" s="427" t="s">
        <v>547</v>
      </c>
      <c r="E150" s="425">
        <f t="shared" si="33"/>
        <v>5450</v>
      </c>
      <c r="F150" s="426">
        <f t="shared" si="33"/>
        <v>3300</v>
      </c>
      <c r="G150" s="371"/>
      <c r="H150" s="416">
        <f t="shared" si="29"/>
        <v>5450</v>
      </c>
      <c r="I150" s="416">
        <f t="shared" si="29"/>
        <v>3300</v>
      </c>
      <c r="J150" s="386"/>
      <c r="K150" s="417">
        <f t="shared" si="30"/>
        <v>5450</v>
      </c>
      <c r="L150" s="417">
        <f t="shared" si="31"/>
        <v>3270</v>
      </c>
      <c r="N150" s="452">
        <v>2180</v>
      </c>
      <c r="P150" s="452">
        <v>1940</v>
      </c>
      <c r="R150" s="382">
        <v>1940</v>
      </c>
      <c r="T150" s="363">
        <f t="shared" si="32"/>
        <v>1.1237113402061856</v>
      </c>
      <c r="V150" s="146"/>
      <c r="X150" s="146"/>
      <c r="Z150" s="146"/>
      <c r="AB150" s="146"/>
      <c r="AD150" s="146"/>
      <c r="AF150" s="146"/>
      <c r="AH150" s="146"/>
      <c r="AJ150" s="146"/>
      <c r="AL150" s="63"/>
      <c r="AN150" s="371"/>
      <c r="AO150" s="371"/>
      <c r="AP150" s="371"/>
      <c r="AQ150" s="371"/>
      <c r="AR150" s="371"/>
      <c r="AS150" s="371"/>
      <c r="AT150" s="371"/>
      <c r="AU150" s="371"/>
      <c r="AV150" s="371"/>
      <c r="AW150" s="371"/>
      <c r="AX150" s="371"/>
      <c r="AY150" s="371"/>
    </row>
    <row r="151" spans="1:51" s="376" customFormat="1" ht="21" customHeight="1" x14ac:dyDescent="0.3">
      <c r="A151" s="371"/>
      <c r="B151" s="372"/>
      <c r="C151" s="371"/>
      <c r="D151" s="427" t="s">
        <v>548</v>
      </c>
      <c r="E151" s="425">
        <f t="shared" si="33"/>
        <v>15150</v>
      </c>
      <c r="F151" s="426">
        <f t="shared" si="33"/>
        <v>9100</v>
      </c>
      <c r="G151" s="371"/>
      <c r="H151" s="416">
        <f t="shared" si="29"/>
        <v>15150</v>
      </c>
      <c r="I151" s="416">
        <f t="shared" si="29"/>
        <v>9100</v>
      </c>
      <c r="J151" s="386"/>
      <c r="K151" s="417">
        <f t="shared" si="30"/>
        <v>15125</v>
      </c>
      <c r="L151" s="417">
        <f t="shared" si="31"/>
        <v>9075</v>
      </c>
      <c r="N151" s="452">
        <v>6050</v>
      </c>
      <c r="P151" s="452">
        <v>5340</v>
      </c>
      <c r="R151" s="382">
        <v>5340</v>
      </c>
      <c r="T151" s="363">
        <f t="shared" si="32"/>
        <v>1.1329588014981273</v>
      </c>
      <c r="V151" s="146"/>
      <c r="X151" s="146"/>
      <c r="Z151" s="146"/>
      <c r="AB151" s="146"/>
      <c r="AD151" s="146"/>
      <c r="AF151" s="146"/>
      <c r="AH151" s="146"/>
      <c r="AJ151" s="146"/>
      <c r="AL151" s="63"/>
      <c r="AN151" s="371"/>
      <c r="AO151" s="371"/>
      <c r="AP151" s="371"/>
      <c r="AQ151" s="371"/>
      <c r="AR151" s="371"/>
      <c r="AS151" s="371"/>
      <c r="AT151" s="371"/>
      <c r="AU151" s="371"/>
      <c r="AV151" s="371"/>
      <c r="AW151" s="371"/>
      <c r="AX151" s="371"/>
      <c r="AY151" s="371"/>
    </row>
    <row r="152" spans="1:51" s="376" customFormat="1" ht="21" customHeight="1" x14ac:dyDescent="0.3">
      <c r="A152" s="371"/>
      <c r="B152" s="372"/>
      <c r="C152" s="371"/>
      <c r="D152" s="427" t="s">
        <v>573</v>
      </c>
      <c r="E152" s="425">
        <f t="shared" si="33"/>
        <v>9750</v>
      </c>
      <c r="F152" s="426">
        <f t="shared" si="33"/>
        <v>5850</v>
      </c>
      <c r="G152" s="371"/>
      <c r="H152" s="416">
        <f t="shared" si="29"/>
        <v>9750</v>
      </c>
      <c r="I152" s="416">
        <f t="shared" si="29"/>
        <v>5850</v>
      </c>
      <c r="J152" s="386"/>
      <c r="K152" s="417">
        <f t="shared" si="30"/>
        <v>9750</v>
      </c>
      <c r="L152" s="417">
        <f t="shared" si="31"/>
        <v>5850</v>
      </c>
      <c r="N152" s="462">
        <v>3900</v>
      </c>
      <c r="P152" s="452">
        <v>3440</v>
      </c>
      <c r="R152" s="382">
        <v>3440</v>
      </c>
      <c r="T152" s="363">
        <f t="shared" si="32"/>
        <v>1.1337209302325582</v>
      </c>
      <c r="V152" s="146"/>
      <c r="X152" s="146"/>
      <c r="Z152" s="146"/>
      <c r="AB152" s="146"/>
      <c r="AD152" s="146"/>
      <c r="AF152" s="146"/>
      <c r="AH152" s="146"/>
      <c r="AJ152" s="146"/>
      <c r="AL152" s="63"/>
      <c r="AN152" s="371"/>
      <c r="AO152" s="371"/>
      <c r="AP152" s="371"/>
      <c r="AQ152" s="371"/>
      <c r="AR152" s="371"/>
      <c r="AS152" s="371"/>
      <c r="AT152" s="371"/>
      <c r="AU152" s="371"/>
      <c r="AV152" s="371"/>
      <c r="AW152" s="371"/>
      <c r="AX152" s="371"/>
      <c r="AY152" s="371"/>
    </row>
    <row r="153" spans="1:51" s="376" customFormat="1" ht="21" customHeight="1" x14ac:dyDescent="0.3">
      <c r="A153" s="371"/>
      <c r="B153" s="372"/>
      <c r="C153" s="371"/>
      <c r="D153" s="427" t="s">
        <v>572</v>
      </c>
      <c r="E153" s="425">
        <f t="shared" si="33"/>
        <v>27650</v>
      </c>
      <c r="F153" s="426">
        <f t="shared" si="33"/>
        <v>16600</v>
      </c>
      <c r="G153" s="371"/>
      <c r="H153" s="416">
        <f t="shared" si="29"/>
        <v>27650</v>
      </c>
      <c r="I153" s="416">
        <f t="shared" si="29"/>
        <v>16600</v>
      </c>
      <c r="J153" s="386"/>
      <c r="K153" s="417">
        <f t="shared" si="30"/>
        <v>27625</v>
      </c>
      <c r="L153" s="417">
        <f t="shared" si="31"/>
        <v>16575</v>
      </c>
      <c r="N153" s="462">
        <v>11050</v>
      </c>
      <c r="P153" s="452">
        <v>9785</v>
      </c>
      <c r="R153" s="382">
        <v>9785</v>
      </c>
      <c r="T153" s="363">
        <f t="shared" si="32"/>
        <v>1.1292795094532448</v>
      </c>
      <c r="V153" s="146"/>
      <c r="X153" s="146"/>
      <c r="Z153" s="146"/>
      <c r="AB153" s="146"/>
      <c r="AD153" s="146"/>
      <c r="AF153" s="146"/>
      <c r="AH153" s="146"/>
      <c r="AJ153" s="146"/>
      <c r="AL153" s="63"/>
      <c r="AN153" s="371"/>
      <c r="AO153" s="371"/>
      <c r="AP153" s="371"/>
      <c r="AQ153" s="371"/>
      <c r="AR153" s="371"/>
      <c r="AS153" s="371"/>
      <c r="AT153" s="371"/>
      <c r="AU153" s="371"/>
      <c r="AV153" s="371"/>
      <c r="AW153" s="371"/>
      <c r="AX153" s="371"/>
      <c r="AY153" s="371"/>
    </row>
    <row r="154" spans="1:51" s="376" customFormat="1" ht="21" customHeight="1" x14ac:dyDescent="0.3">
      <c r="A154" s="371"/>
      <c r="B154" s="372"/>
      <c r="C154" s="371"/>
      <c r="D154" s="427" t="s">
        <v>551</v>
      </c>
      <c r="E154" s="425">
        <f t="shared" si="33"/>
        <v>262600</v>
      </c>
      <c r="F154" s="426">
        <f t="shared" si="33"/>
        <v>157600</v>
      </c>
      <c r="G154" s="371"/>
      <c r="H154" s="416">
        <f t="shared" ref="H154:I160" si="34">MROUND(K154+24,50)</f>
        <v>262600</v>
      </c>
      <c r="I154" s="416">
        <f t="shared" si="34"/>
        <v>157600</v>
      </c>
      <c r="J154" s="386"/>
      <c r="K154" s="417">
        <f t="shared" si="30"/>
        <v>262591.875</v>
      </c>
      <c r="L154" s="417">
        <f t="shared" si="31"/>
        <v>157555.125</v>
      </c>
      <c r="N154" s="467">
        <v>105036.75</v>
      </c>
      <c r="P154" s="452">
        <v>91387</v>
      </c>
      <c r="R154" s="382">
        <v>91387</v>
      </c>
      <c r="T154" s="363">
        <f t="shared" si="32"/>
        <v>1.1493620536837843</v>
      </c>
      <c r="V154" s="146"/>
      <c r="X154" s="146"/>
      <c r="Z154" s="146"/>
      <c r="AB154" s="146"/>
      <c r="AD154" s="146"/>
      <c r="AF154" s="146"/>
      <c r="AH154" s="146"/>
      <c r="AJ154" s="146"/>
      <c r="AL154" s="63"/>
      <c r="AN154" s="371"/>
      <c r="AO154" s="371"/>
      <c r="AP154" s="371"/>
      <c r="AQ154" s="371"/>
      <c r="AR154" s="371"/>
      <c r="AS154" s="371"/>
      <c r="AT154" s="371"/>
      <c r="AU154" s="371"/>
      <c r="AV154" s="371"/>
      <c r="AW154" s="371"/>
      <c r="AX154" s="371"/>
      <c r="AY154" s="371"/>
    </row>
    <row r="155" spans="1:51" s="376" customFormat="1" ht="21" customHeight="1" x14ac:dyDescent="0.3">
      <c r="A155" s="371"/>
      <c r="B155" s="372"/>
      <c r="C155" s="371"/>
      <c r="D155" s="427" t="s">
        <v>571</v>
      </c>
      <c r="E155" s="425">
        <f t="shared" si="33"/>
        <v>8900</v>
      </c>
      <c r="F155" s="426">
        <f t="shared" si="33"/>
        <v>5350</v>
      </c>
      <c r="G155" s="371"/>
      <c r="H155" s="416">
        <f t="shared" si="34"/>
        <v>8900</v>
      </c>
      <c r="I155" s="416">
        <f t="shared" si="34"/>
        <v>5350</v>
      </c>
      <c r="J155" s="386"/>
      <c r="K155" s="417">
        <f t="shared" si="30"/>
        <v>8875</v>
      </c>
      <c r="L155" s="417">
        <f t="shared" si="31"/>
        <v>5325</v>
      </c>
      <c r="N155" s="462">
        <v>3550</v>
      </c>
      <c r="P155" s="452">
        <v>3155</v>
      </c>
      <c r="R155" s="382">
        <v>3155</v>
      </c>
      <c r="T155" s="363">
        <f t="shared" si="32"/>
        <v>1.1251980982567353</v>
      </c>
      <c r="V155" s="146"/>
      <c r="X155" s="146"/>
      <c r="Z155" s="146"/>
      <c r="AB155" s="146"/>
      <c r="AD155" s="146"/>
      <c r="AF155" s="146"/>
      <c r="AH155" s="146"/>
      <c r="AJ155" s="146"/>
      <c r="AL155" s="63"/>
      <c r="AN155" s="371"/>
      <c r="AO155" s="371"/>
      <c r="AP155" s="371"/>
      <c r="AQ155" s="371"/>
      <c r="AR155" s="371"/>
      <c r="AS155" s="371"/>
      <c r="AT155" s="371"/>
      <c r="AU155" s="371"/>
      <c r="AV155" s="371"/>
      <c r="AW155" s="371"/>
      <c r="AX155" s="371"/>
      <c r="AY155" s="371"/>
    </row>
    <row r="156" spans="1:51" s="376" customFormat="1" ht="21" customHeight="1" x14ac:dyDescent="0.3">
      <c r="A156" s="371"/>
      <c r="B156" s="372"/>
      <c r="C156" s="371"/>
      <c r="D156" s="427" t="s">
        <v>570</v>
      </c>
      <c r="E156" s="425">
        <f t="shared" si="33"/>
        <v>32000</v>
      </c>
      <c r="F156" s="426">
        <f t="shared" si="33"/>
        <v>19200</v>
      </c>
      <c r="G156" s="371"/>
      <c r="H156" s="416">
        <f t="shared" si="34"/>
        <v>32000</v>
      </c>
      <c r="I156" s="416">
        <f t="shared" si="34"/>
        <v>19200</v>
      </c>
      <c r="J156" s="386"/>
      <c r="K156" s="417">
        <f t="shared" si="30"/>
        <v>32000</v>
      </c>
      <c r="L156" s="417">
        <f t="shared" si="31"/>
        <v>19200</v>
      </c>
      <c r="N156" s="462">
        <v>12800</v>
      </c>
      <c r="P156" s="452">
        <v>11361</v>
      </c>
      <c r="R156" s="382">
        <v>11361</v>
      </c>
      <c r="T156" s="363">
        <f t="shared" si="32"/>
        <v>1.1266613854414225</v>
      </c>
      <c r="V156" s="146"/>
      <c r="X156" s="146"/>
      <c r="Z156" s="146"/>
      <c r="AB156" s="146"/>
      <c r="AD156" s="146"/>
      <c r="AF156" s="146"/>
      <c r="AH156" s="146"/>
      <c r="AJ156" s="146"/>
      <c r="AL156" s="63"/>
      <c r="AN156" s="371"/>
      <c r="AO156" s="371"/>
      <c r="AP156" s="371"/>
      <c r="AQ156" s="371"/>
      <c r="AR156" s="371"/>
      <c r="AS156" s="371"/>
      <c r="AT156" s="371"/>
      <c r="AU156" s="371"/>
      <c r="AV156" s="371"/>
      <c r="AW156" s="371"/>
      <c r="AX156" s="371"/>
      <c r="AY156" s="371"/>
    </row>
    <row r="157" spans="1:51" s="376" customFormat="1" ht="21" customHeight="1" x14ac:dyDescent="0.3">
      <c r="A157" s="371"/>
      <c r="B157" s="372"/>
      <c r="C157" s="371"/>
      <c r="D157" s="427" t="s">
        <v>569</v>
      </c>
      <c r="E157" s="425">
        <f t="shared" si="33"/>
        <v>12750</v>
      </c>
      <c r="F157" s="426">
        <f t="shared" si="33"/>
        <v>7650</v>
      </c>
      <c r="G157" s="371"/>
      <c r="H157" s="416">
        <f t="shared" si="34"/>
        <v>12750</v>
      </c>
      <c r="I157" s="416">
        <f t="shared" si="34"/>
        <v>7650</v>
      </c>
      <c r="J157" s="386"/>
      <c r="K157" s="417">
        <f t="shared" si="30"/>
        <v>12749.974999999999</v>
      </c>
      <c r="L157" s="417">
        <f t="shared" si="31"/>
        <v>7649.9849999999997</v>
      </c>
      <c r="N157" s="462">
        <v>5099.99</v>
      </c>
      <c r="P157" s="452">
        <v>4430</v>
      </c>
      <c r="R157" s="382">
        <v>4430</v>
      </c>
      <c r="T157" s="363">
        <f t="shared" si="32"/>
        <v>1.1512392776523701</v>
      </c>
      <c r="V157" s="146"/>
      <c r="X157" s="146"/>
      <c r="Z157" s="146"/>
      <c r="AB157" s="146"/>
      <c r="AD157" s="146"/>
      <c r="AF157" s="146"/>
      <c r="AH157" s="146"/>
      <c r="AJ157" s="146"/>
      <c r="AL157" s="63"/>
      <c r="AN157" s="371"/>
      <c r="AO157" s="371"/>
      <c r="AP157" s="371"/>
      <c r="AQ157" s="371"/>
      <c r="AR157" s="371"/>
      <c r="AS157" s="371"/>
      <c r="AT157" s="371"/>
      <c r="AU157" s="371"/>
      <c r="AV157" s="371"/>
      <c r="AW157" s="371"/>
      <c r="AX157" s="371"/>
      <c r="AY157" s="371"/>
    </row>
    <row r="158" spans="1:51" s="376" customFormat="1" ht="21" customHeight="1" x14ac:dyDescent="0.3">
      <c r="A158" s="371"/>
      <c r="B158" s="372"/>
      <c r="C158" s="371"/>
      <c r="D158" s="427" t="s">
        <v>567</v>
      </c>
      <c r="E158" s="425">
        <f t="shared" si="33"/>
        <v>8350</v>
      </c>
      <c r="F158" s="426">
        <f t="shared" si="33"/>
        <v>5050</v>
      </c>
      <c r="G158" s="371"/>
      <c r="H158" s="416">
        <f t="shared" si="34"/>
        <v>8350</v>
      </c>
      <c r="I158" s="416">
        <f t="shared" si="34"/>
        <v>5050</v>
      </c>
      <c r="J158" s="386"/>
      <c r="K158" s="417">
        <f t="shared" si="30"/>
        <v>8350</v>
      </c>
      <c r="L158" s="417">
        <f t="shared" si="31"/>
        <v>5010</v>
      </c>
      <c r="N158" s="462">
        <v>3340</v>
      </c>
      <c r="P158" s="452">
        <v>3035</v>
      </c>
      <c r="R158" s="382">
        <v>3035</v>
      </c>
      <c r="T158" s="363">
        <f t="shared" si="32"/>
        <v>1.1004942339373971</v>
      </c>
      <c r="V158" s="146"/>
      <c r="X158" s="146"/>
      <c r="Z158" s="146"/>
      <c r="AB158" s="146"/>
      <c r="AD158" s="146"/>
      <c r="AF158" s="146"/>
      <c r="AH158" s="146"/>
      <c r="AJ158" s="146"/>
      <c r="AL158" s="63"/>
      <c r="AN158" s="371"/>
      <c r="AO158" s="371"/>
      <c r="AP158" s="371"/>
      <c r="AQ158" s="371"/>
      <c r="AR158" s="371"/>
      <c r="AS158" s="371"/>
      <c r="AT158" s="371"/>
      <c r="AU158" s="371"/>
      <c r="AV158" s="371"/>
      <c r="AW158" s="371"/>
      <c r="AX158" s="371"/>
      <c r="AY158" s="371"/>
    </row>
    <row r="159" spans="1:51" s="376" customFormat="1" ht="21" customHeight="1" x14ac:dyDescent="0.3">
      <c r="A159" s="371"/>
      <c r="B159" s="372"/>
      <c r="C159" s="371"/>
      <c r="D159" s="427" t="s">
        <v>568</v>
      </c>
      <c r="E159" s="425">
        <f t="shared" si="33"/>
        <v>5450</v>
      </c>
      <c r="F159" s="426">
        <f t="shared" si="33"/>
        <v>3300</v>
      </c>
      <c r="G159" s="371"/>
      <c r="H159" s="416">
        <f t="shared" si="34"/>
        <v>5450</v>
      </c>
      <c r="I159" s="416">
        <f t="shared" si="34"/>
        <v>3300</v>
      </c>
      <c r="J159" s="386"/>
      <c r="K159" s="417">
        <f t="shared" si="30"/>
        <v>5450</v>
      </c>
      <c r="L159" s="417">
        <f t="shared" si="31"/>
        <v>3270</v>
      </c>
      <c r="N159" s="452">
        <v>2180</v>
      </c>
      <c r="P159" s="452">
        <v>1940</v>
      </c>
      <c r="R159" s="382">
        <v>1940</v>
      </c>
      <c r="T159" s="363">
        <f t="shared" si="32"/>
        <v>1.1237113402061856</v>
      </c>
      <c r="V159" s="146"/>
      <c r="X159" s="146"/>
      <c r="Z159" s="146"/>
      <c r="AB159" s="146"/>
      <c r="AD159" s="146"/>
      <c r="AF159" s="146"/>
      <c r="AH159" s="146"/>
      <c r="AJ159" s="146"/>
      <c r="AL159" s="63"/>
      <c r="AN159" s="371"/>
      <c r="AO159" s="371"/>
      <c r="AP159" s="371"/>
      <c r="AQ159" s="371"/>
      <c r="AR159" s="371"/>
      <c r="AS159" s="371"/>
      <c r="AT159" s="371"/>
      <c r="AU159" s="371"/>
      <c r="AV159" s="371"/>
      <c r="AW159" s="371"/>
      <c r="AX159" s="371"/>
      <c r="AY159" s="371"/>
    </row>
    <row r="160" spans="1:51" s="376" customFormat="1" ht="21" customHeight="1" x14ac:dyDescent="0.3">
      <c r="A160" s="371"/>
      <c r="B160" s="372"/>
      <c r="C160" s="371"/>
      <c r="D160" s="427" t="s">
        <v>556</v>
      </c>
      <c r="E160" s="425">
        <f t="shared" si="33"/>
        <v>15150</v>
      </c>
      <c r="F160" s="426">
        <f t="shared" si="33"/>
        <v>9100</v>
      </c>
      <c r="G160" s="371"/>
      <c r="H160" s="416">
        <f t="shared" si="34"/>
        <v>15150</v>
      </c>
      <c r="I160" s="416">
        <f t="shared" si="34"/>
        <v>9100</v>
      </c>
      <c r="J160" s="386"/>
      <c r="K160" s="417">
        <f t="shared" si="30"/>
        <v>15125</v>
      </c>
      <c r="L160" s="417">
        <f t="shared" si="31"/>
        <v>9075</v>
      </c>
      <c r="N160" s="452">
        <v>6050</v>
      </c>
      <c r="P160" s="452">
        <v>5340</v>
      </c>
      <c r="R160" s="382">
        <v>5340</v>
      </c>
      <c r="T160" s="363">
        <f t="shared" si="32"/>
        <v>1.1329588014981273</v>
      </c>
      <c r="V160" s="146"/>
      <c r="X160" s="146"/>
      <c r="Z160" s="146"/>
      <c r="AB160" s="146"/>
      <c r="AD160" s="146"/>
      <c r="AF160" s="146"/>
      <c r="AH160" s="146"/>
      <c r="AJ160" s="146"/>
      <c r="AL160" s="63"/>
      <c r="AN160" s="371"/>
      <c r="AO160" s="371"/>
      <c r="AP160" s="371"/>
      <c r="AQ160" s="371"/>
      <c r="AR160" s="371"/>
      <c r="AS160" s="371"/>
      <c r="AT160" s="371"/>
      <c r="AU160" s="371"/>
      <c r="AV160" s="371"/>
      <c r="AW160" s="371"/>
      <c r="AX160" s="371"/>
      <c r="AY160" s="371"/>
    </row>
    <row r="161" spans="1:38" ht="5.0999999999999996" customHeight="1" thickBot="1" x14ac:dyDescent="0.35">
      <c r="D161" s="422"/>
      <c r="E161" s="414"/>
      <c r="F161" s="415"/>
      <c r="G161" s="386"/>
      <c r="H161" s="416"/>
      <c r="I161" s="416"/>
      <c r="J161" s="386"/>
      <c r="K161" s="417"/>
      <c r="L161" s="417"/>
      <c r="M161" s="389"/>
      <c r="N161" s="452"/>
      <c r="P161" s="452"/>
      <c r="T161" s="363"/>
      <c r="V161" s="364"/>
      <c r="X161" s="365"/>
      <c r="Z161" s="365"/>
      <c r="AB161" s="365"/>
      <c r="AD161" s="363"/>
      <c r="AF161" s="363"/>
      <c r="AH161" s="363"/>
      <c r="AJ161" s="363"/>
      <c r="AL161" s="366"/>
    </row>
    <row r="162" spans="1:38" ht="21" customHeight="1" thickBot="1" x14ac:dyDescent="0.35">
      <c r="D162" s="413" t="s">
        <v>529</v>
      </c>
      <c r="E162" s="414"/>
      <c r="F162" s="415"/>
      <c r="G162" s="386"/>
      <c r="H162" s="416"/>
      <c r="I162" s="416"/>
      <c r="J162" s="386"/>
      <c r="K162" s="417"/>
      <c r="L162" s="417"/>
      <c r="M162" s="389"/>
      <c r="N162" s="452"/>
      <c r="P162" s="452"/>
      <c r="T162" s="363"/>
      <c r="V162" s="364"/>
      <c r="X162" s="365"/>
      <c r="Z162" s="365"/>
      <c r="AB162" s="365"/>
      <c r="AD162" s="363"/>
      <c r="AF162" s="363"/>
      <c r="AH162" s="363"/>
      <c r="AJ162" s="363"/>
      <c r="AL162" s="366"/>
    </row>
    <row r="163" spans="1:38" ht="21" customHeight="1" x14ac:dyDescent="0.3">
      <c r="A163" s="371" t="s">
        <v>200</v>
      </c>
      <c r="B163" s="372">
        <v>45330</v>
      </c>
      <c r="D163" s="418" t="s">
        <v>557</v>
      </c>
      <c r="E163" s="419">
        <f>H163</f>
        <v>5000</v>
      </c>
      <c r="F163" s="420">
        <f>I163</f>
        <v>3000</v>
      </c>
      <c r="G163" s="386"/>
      <c r="H163" s="416">
        <f>MROUND(K163+24,50)</f>
        <v>5000</v>
      </c>
      <c r="I163" s="416">
        <f>MROUND(L163+24,50)</f>
        <v>3000</v>
      </c>
      <c r="J163" s="386"/>
      <c r="K163" s="417">
        <f>N163*$K$9</f>
        <v>5000</v>
      </c>
      <c r="L163" s="417">
        <f>N163*$L$9</f>
        <v>3000</v>
      </c>
      <c r="M163" s="389"/>
      <c r="N163" s="452">
        <v>2000</v>
      </c>
      <c r="P163" s="452">
        <v>2000</v>
      </c>
      <c r="R163" s="382">
        <v>2000</v>
      </c>
      <c r="T163" s="363">
        <f t="shared" si="32"/>
        <v>1</v>
      </c>
      <c r="V163" s="367"/>
      <c r="W163" s="428"/>
      <c r="X163" s="364"/>
      <c r="Z163" s="368"/>
      <c r="AB163" s="365"/>
      <c r="AD163" s="362"/>
      <c r="AF163" s="363"/>
      <c r="AH163" s="363"/>
      <c r="AJ163" s="363"/>
      <c r="AL163" s="366"/>
    </row>
    <row r="164" spans="1:38" ht="21" customHeight="1" x14ac:dyDescent="0.3">
      <c r="A164" s="371" t="s">
        <v>200</v>
      </c>
      <c r="B164" s="372">
        <v>45330</v>
      </c>
      <c r="D164" s="421" t="s">
        <v>558</v>
      </c>
      <c r="E164" s="419">
        <f>H164</f>
        <v>4500</v>
      </c>
      <c r="F164" s="420">
        <f>I164</f>
        <v>2700</v>
      </c>
      <c r="G164" s="386"/>
      <c r="H164" s="416">
        <f>MROUND(K164+24,50)</f>
        <v>4500</v>
      </c>
      <c r="I164" s="416">
        <f>MROUND(L164+24,50)</f>
        <v>2700</v>
      </c>
      <c r="J164" s="386"/>
      <c r="K164" s="417">
        <f>N164*$K$9</f>
        <v>4500</v>
      </c>
      <c r="L164" s="417">
        <f>N164*$L$9</f>
        <v>2700</v>
      </c>
      <c r="M164" s="389"/>
      <c r="N164" s="452">
        <v>1800</v>
      </c>
      <c r="P164" s="452">
        <v>1800</v>
      </c>
      <c r="R164" s="382">
        <v>1800</v>
      </c>
      <c r="T164" s="363">
        <f t="shared" si="32"/>
        <v>1</v>
      </c>
      <c r="V164" s="367"/>
      <c r="W164" s="428"/>
      <c r="X164" s="364"/>
      <c r="Z164" s="368"/>
      <c r="AB164" s="365"/>
      <c r="AD164" s="362"/>
      <c r="AF164" s="363"/>
      <c r="AH164" s="363"/>
      <c r="AJ164" s="363"/>
      <c r="AL164" s="366"/>
    </row>
    <row r="165" spans="1:38" ht="5.0999999999999996" customHeight="1" thickBot="1" x14ac:dyDescent="0.35">
      <c r="D165" s="422"/>
      <c r="E165" s="414"/>
      <c r="F165" s="415"/>
      <c r="G165" s="386"/>
      <c r="H165" s="416"/>
      <c r="I165" s="416"/>
      <c r="J165" s="386"/>
      <c r="K165" s="417"/>
      <c r="L165" s="417"/>
      <c r="M165" s="389"/>
      <c r="N165" s="452"/>
      <c r="P165" s="452"/>
      <c r="T165" s="363"/>
      <c r="V165" s="367"/>
      <c r="W165" s="428"/>
      <c r="X165" s="364"/>
      <c r="Z165" s="368"/>
      <c r="AB165" s="365"/>
      <c r="AD165" s="362"/>
      <c r="AF165" s="363"/>
      <c r="AH165" s="363"/>
      <c r="AJ165" s="363"/>
      <c r="AL165" s="366"/>
    </row>
    <row r="166" spans="1:38" ht="21" customHeight="1" thickBot="1" x14ac:dyDescent="0.35">
      <c r="D166" s="413" t="s">
        <v>527</v>
      </c>
      <c r="E166" s="414"/>
      <c r="F166" s="415"/>
      <c r="G166" s="386"/>
      <c r="H166" s="416"/>
      <c r="I166" s="416"/>
      <c r="J166" s="386"/>
      <c r="K166" s="417"/>
      <c r="L166" s="417"/>
      <c r="M166" s="389"/>
      <c r="N166" s="465">
        <v>220324</v>
      </c>
      <c r="P166" s="452"/>
      <c r="T166" s="363"/>
      <c r="V166" s="364"/>
      <c r="X166" s="365"/>
      <c r="Z166" s="365"/>
      <c r="AB166" s="365"/>
      <c r="AD166" s="363"/>
      <c r="AF166" s="363"/>
      <c r="AH166" s="363"/>
      <c r="AJ166" s="363"/>
      <c r="AL166" s="367"/>
    </row>
    <row r="167" spans="1:38" ht="21" customHeight="1" x14ac:dyDescent="0.3">
      <c r="A167" s="371" t="s">
        <v>480</v>
      </c>
      <c r="B167" s="372">
        <v>45260</v>
      </c>
      <c r="C167" s="371">
        <v>1220</v>
      </c>
      <c r="D167" s="418" t="s">
        <v>475</v>
      </c>
      <c r="E167" s="419">
        <f t="shared" ref="E167:F173" si="35">H167</f>
        <v>3700</v>
      </c>
      <c r="F167" s="420">
        <f t="shared" si="35"/>
        <v>2250</v>
      </c>
      <c r="G167" s="386"/>
      <c r="H167" s="416">
        <f t="shared" ref="H167:I174" si="36">MROUND(K167+24,50)</f>
        <v>3700</v>
      </c>
      <c r="I167" s="416">
        <f t="shared" si="36"/>
        <v>2250</v>
      </c>
      <c r="J167" s="386"/>
      <c r="K167" s="417">
        <f t="shared" ref="K167:K174" si="37">N167*$K$9</f>
        <v>3672.3530000000005</v>
      </c>
      <c r="L167" s="417">
        <f t="shared" ref="L167:L174" si="38">N167*$L$9</f>
        <v>2203.4118000000003</v>
      </c>
      <c r="M167" s="389"/>
      <c r="N167" s="462">
        <v>1468.9412000000002</v>
      </c>
      <c r="P167" s="452">
        <v>1468.9412000000002</v>
      </c>
      <c r="R167" s="382">
        <v>1184.6300000000001</v>
      </c>
      <c r="T167" s="363">
        <f t="shared" si="32"/>
        <v>1</v>
      </c>
      <c r="V167" s="364"/>
      <c r="X167" s="365"/>
      <c r="Z167" s="365"/>
      <c r="AB167" s="365"/>
      <c r="AD167" s="363"/>
      <c r="AF167" s="363"/>
      <c r="AH167" s="363"/>
      <c r="AJ167" s="363"/>
      <c r="AL167" s="366"/>
    </row>
    <row r="168" spans="1:38" ht="21" customHeight="1" x14ac:dyDescent="0.3">
      <c r="A168" s="371" t="s">
        <v>480</v>
      </c>
      <c r="B168" s="372" t="s">
        <v>563</v>
      </c>
      <c r="C168" s="371">
        <v>1221</v>
      </c>
      <c r="D168" s="421" t="s">
        <v>476</v>
      </c>
      <c r="E168" s="419">
        <f t="shared" si="35"/>
        <v>5550</v>
      </c>
      <c r="F168" s="420">
        <f t="shared" si="35"/>
        <v>3350</v>
      </c>
      <c r="G168" s="386"/>
      <c r="H168" s="416">
        <f t="shared" si="36"/>
        <v>5550</v>
      </c>
      <c r="I168" s="416">
        <f t="shared" si="36"/>
        <v>3350</v>
      </c>
      <c r="J168" s="386"/>
      <c r="K168" s="417">
        <f t="shared" si="37"/>
        <v>5532.973</v>
      </c>
      <c r="L168" s="417">
        <f t="shared" si="38"/>
        <v>3319.7837999999997</v>
      </c>
      <c r="M168" s="389"/>
      <c r="N168" s="462">
        <v>2213.1891999999998</v>
      </c>
      <c r="P168" s="455">
        <v>2213.1891999999998</v>
      </c>
      <c r="R168" s="382">
        <v>1784.83</v>
      </c>
      <c r="T168" s="363">
        <f t="shared" si="32"/>
        <v>1</v>
      </c>
      <c r="V168" s="364"/>
      <c r="X168" s="365"/>
      <c r="Z168" s="365"/>
      <c r="AB168" s="365"/>
      <c r="AD168" s="363"/>
      <c r="AF168" s="363"/>
      <c r="AH168" s="363"/>
      <c r="AJ168" s="363"/>
      <c r="AL168" s="366"/>
    </row>
    <row r="169" spans="1:38" ht="21" customHeight="1" x14ac:dyDescent="0.3">
      <c r="A169" s="371" t="s">
        <v>480</v>
      </c>
      <c r="B169" s="372">
        <v>45260</v>
      </c>
      <c r="C169" s="371">
        <v>1230</v>
      </c>
      <c r="D169" s="421" t="s">
        <v>477</v>
      </c>
      <c r="E169" s="419">
        <f t="shared" si="35"/>
        <v>3900</v>
      </c>
      <c r="F169" s="420">
        <f t="shared" si="35"/>
        <v>2350</v>
      </c>
      <c r="G169" s="386"/>
      <c r="H169" s="416">
        <f t="shared" si="36"/>
        <v>3900</v>
      </c>
      <c r="I169" s="416">
        <f t="shared" si="36"/>
        <v>2350</v>
      </c>
      <c r="J169" s="386"/>
      <c r="K169" s="417">
        <f t="shared" si="37"/>
        <v>3869.7750000000001</v>
      </c>
      <c r="L169" s="417">
        <f t="shared" si="38"/>
        <v>2321.8650000000002</v>
      </c>
      <c r="M169" s="389"/>
      <c r="N169" s="462">
        <v>1547.91</v>
      </c>
      <c r="P169" s="452">
        <v>1547.2719999999999</v>
      </c>
      <c r="R169" s="382">
        <v>1247.8</v>
      </c>
      <c r="T169" s="363">
        <f t="shared" si="32"/>
        <v>1.0004123386191957</v>
      </c>
      <c r="V169" s="364"/>
      <c r="X169" s="365"/>
      <c r="Z169" s="365"/>
      <c r="AB169" s="365"/>
      <c r="AD169" s="363"/>
      <c r="AF169" s="363"/>
      <c r="AH169" s="363"/>
      <c r="AJ169" s="363"/>
      <c r="AL169" s="366"/>
    </row>
    <row r="170" spans="1:38" ht="21" customHeight="1" x14ac:dyDescent="0.3">
      <c r="A170" s="371" t="s">
        <v>480</v>
      </c>
      <c r="B170" s="372" t="s">
        <v>563</v>
      </c>
      <c r="C170" s="371">
        <v>1231</v>
      </c>
      <c r="D170" s="421" t="s">
        <v>478</v>
      </c>
      <c r="E170" s="419">
        <f t="shared" si="35"/>
        <v>6200</v>
      </c>
      <c r="F170" s="420">
        <f t="shared" si="35"/>
        <v>3750</v>
      </c>
      <c r="G170" s="386"/>
      <c r="H170" s="416">
        <f t="shared" si="36"/>
        <v>6200</v>
      </c>
      <c r="I170" s="416">
        <f t="shared" si="36"/>
        <v>3750</v>
      </c>
      <c r="J170" s="386"/>
      <c r="K170" s="417">
        <f t="shared" si="37"/>
        <v>6169.527</v>
      </c>
      <c r="L170" s="417">
        <f t="shared" si="38"/>
        <v>3701.7162000000003</v>
      </c>
      <c r="M170" s="389"/>
      <c r="N170" s="462">
        <v>2467.8108000000002</v>
      </c>
      <c r="P170" s="455">
        <v>2467.8108000000002</v>
      </c>
      <c r="R170" s="382">
        <v>1990.17</v>
      </c>
      <c r="T170" s="363">
        <f t="shared" si="32"/>
        <v>1</v>
      </c>
      <c r="V170" s="364"/>
      <c r="X170" s="365"/>
      <c r="Z170" s="365"/>
      <c r="AB170" s="365"/>
      <c r="AD170" s="363"/>
      <c r="AF170" s="363"/>
      <c r="AH170" s="363"/>
      <c r="AJ170" s="363"/>
      <c r="AL170" s="366"/>
    </row>
    <row r="171" spans="1:38" ht="21" customHeight="1" x14ac:dyDescent="0.3">
      <c r="A171" s="371" t="s">
        <v>480</v>
      </c>
      <c r="B171" s="372">
        <v>45260</v>
      </c>
      <c r="C171" s="371">
        <v>1231</v>
      </c>
      <c r="D171" s="421" t="s">
        <v>479</v>
      </c>
      <c r="E171" s="419">
        <f t="shared" si="35"/>
        <v>2900</v>
      </c>
      <c r="F171" s="420">
        <f t="shared" si="35"/>
        <v>1750</v>
      </c>
      <c r="G171" s="386"/>
      <c r="H171" s="416">
        <f t="shared" si="36"/>
        <v>2900</v>
      </c>
      <c r="I171" s="416">
        <f t="shared" si="36"/>
        <v>1750</v>
      </c>
      <c r="J171" s="386"/>
      <c r="K171" s="417">
        <f t="shared" si="37"/>
        <v>2888.9209999999998</v>
      </c>
      <c r="L171" s="417">
        <f t="shared" si="38"/>
        <v>1733.3525999999997</v>
      </c>
      <c r="M171" s="389"/>
      <c r="N171" s="462">
        <v>1155.5683999999999</v>
      </c>
      <c r="P171" s="452">
        <v>1155.5683999999999</v>
      </c>
      <c r="R171" s="382">
        <v>931.91</v>
      </c>
      <c r="T171" s="363">
        <f t="shared" si="32"/>
        <v>1</v>
      </c>
      <c r="V171" s="364"/>
      <c r="X171" s="365"/>
      <c r="Z171" s="365"/>
      <c r="AB171" s="365"/>
      <c r="AD171" s="363"/>
      <c r="AF171" s="363"/>
      <c r="AH171" s="363"/>
      <c r="AJ171" s="363"/>
      <c r="AL171" s="366"/>
    </row>
    <row r="172" spans="1:38" ht="21" customHeight="1" x14ac:dyDescent="0.3">
      <c r="A172" s="371" t="s">
        <v>480</v>
      </c>
      <c r="B172" s="372">
        <v>45260</v>
      </c>
      <c r="C172" s="371">
        <v>1326</v>
      </c>
      <c r="D172" s="421" t="s">
        <v>481</v>
      </c>
      <c r="E172" s="429">
        <f t="shared" si="35"/>
        <v>4200</v>
      </c>
      <c r="F172" s="430">
        <f t="shared" si="35"/>
        <v>2500</v>
      </c>
      <c r="G172" s="386"/>
      <c r="H172" s="416">
        <f t="shared" si="36"/>
        <v>4200</v>
      </c>
      <c r="I172" s="416">
        <f t="shared" si="36"/>
        <v>2500</v>
      </c>
      <c r="J172" s="386"/>
      <c r="K172" s="417">
        <f t="shared" si="37"/>
        <v>4157.0999999999995</v>
      </c>
      <c r="L172" s="417">
        <f t="shared" si="38"/>
        <v>2494.2599999999998</v>
      </c>
      <c r="M172" s="389"/>
      <c r="N172" s="462">
        <v>1662.84</v>
      </c>
      <c r="P172" s="452">
        <v>1662.84</v>
      </c>
      <c r="R172" s="382">
        <v>1341</v>
      </c>
      <c r="T172" s="363">
        <f t="shared" si="32"/>
        <v>1</v>
      </c>
      <c r="V172" s="364"/>
      <c r="X172" s="365"/>
      <c r="Z172" s="365"/>
      <c r="AB172" s="365"/>
      <c r="AD172" s="363"/>
      <c r="AF172" s="363"/>
      <c r="AH172" s="363"/>
      <c r="AJ172" s="363"/>
      <c r="AL172" s="367"/>
    </row>
    <row r="173" spans="1:38" ht="21" customHeight="1" x14ac:dyDescent="0.3">
      <c r="A173" s="371" t="s">
        <v>480</v>
      </c>
      <c r="B173" s="372">
        <v>45260</v>
      </c>
      <c r="C173" s="371">
        <v>1326</v>
      </c>
      <c r="D173" s="421" t="s">
        <v>482</v>
      </c>
      <c r="E173" s="419">
        <f t="shared" si="35"/>
        <v>31350</v>
      </c>
      <c r="F173" s="420">
        <f t="shared" si="35"/>
        <v>18800</v>
      </c>
      <c r="G173" s="386"/>
      <c r="H173" s="416">
        <f t="shared" si="36"/>
        <v>31350</v>
      </c>
      <c r="I173" s="416">
        <f t="shared" si="36"/>
        <v>18800</v>
      </c>
      <c r="J173" s="386"/>
      <c r="K173" s="417">
        <f t="shared" si="37"/>
        <v>31334.799999999999</v>
      </c>
      <c r="L173" s="417">
        <f t="shared" si="38"/>
        <v>18800.88</v>
      </c>
      <c r="M173" s="389"/>
      <c r="N173" s="462">
        <v>12533.92</v>
      </c>
      <c r="P173" s="452">
        <v>12533.92</v>
      </c>
      <c r="R173" s="382">
        <v>10108</v>
      </c>
      <c r="T173" s="363">
        <f t="shared" si="32"/>
        <v>1</v>
      </c>
      <c r="V173" s="364"/>
      <c r="X173" s="365"/>
      <c r="Z173" s="365"/>
      <c r="AB173" s="365"/>
      <c r="AD173" s="363"/>
      <c r="AF173" s="363"/>
      <c r="AH173" s="363"/>
      <c r="AJ173" s="363"/>
      <c r="AL173" s="367"/>
    </row>
    <row r="174" spans="1:38" ht="5.0999999999999996" customHeight="1" thickBot="1" x14ac:dyDescent="0.35">
      <c r="D174" s="422"/>
      <c r="E174" s="414"/>
      <c r="F174" s="415"/>
      <c r="G174" s="386"/>
      <c r="H174" s="416">
        <f t="shared" si="36"/>
        <v>0</v>
      </c>
      <c r="I174" s="416">
        <f t="shared" si="36"/>
        <v>0</v>
      </c>
      <c r="J174" s="386"/>
      <c r="K174" s="417">
        <f t="shared" si="37"/>
        <v>0</v>
      </c>
      <c r="L174" s="417">
        <f t="shared" si="38"/>
        <v>0</v>
      </c>
      <c r="M174" s="389"/>
      <c r="N174" s="452"/>
      <c r="P174" s="452"/>
      <c r="T174" s="363"/>
      <c r="V174" s="364"/>
      <c r="X174" s="365"/>
      <c r="Z174" s="365"/>
      <c r="AB174" s="365"/>
      <c r="AD174" s="363"/>
      <c r="AF174" s="363"/>
      <c r="AH174" s="363"/>
      <c r="AJ174" s="363"/>
      <c r="AL174" s="367"/>
    </row>
    <row r="175" spans="1:38" ht="21" customHeight="1" thickBot="1" x14ac:dyDescent="0.35">
      <c r="D175" s="413" t="s">
        <v>528</v>
      </c>
      <c r="E175" s="414"/>
      <c r="F175" s="415"/>
      <c r="G175" s="386"/>
      <c r="H175" s="416"/>
      <c r="I175" s="416"/>
      <c r="J175" s="386"/>
      <c r="K175" s="417"/>
      <c r="L175" s="417"/>
      <c r="M175" s="389"/>
      <c r="N175" s="463">
        <v>220324</v>
      </c>
      <c r="P175" s="452"/>
      <c r="T175" s="363"/>
      <c r="V175" s="364"/>
      <c r="X175" s="365"/>
      <c r="Z175" s="365"/>
      <c r="AB175" s="365"/>
      <c r="AD175" s="363"/>
      <c r="AF175" s="363"/>
      <c r="AH175" s="363"/>
      <c r="AJ175" s="363"/>
      <c r="AL175" s="367"/>
    </row>
    <row r="176" spans="1:38" ht="21" customHeight="1" x14ac:dyDescent="0.3">
      <c r="A176" s="371" t="s">
        <v>238</v>
      </c>
      <c r="B176" s="372" t="s">
        <v>563</v>
      </c>
      <c r="C176" s="371">
        <v>1356</v>
      </c>
      <c r="D176" s="418" t="s">
        <v>612</v>
      </c>
      <c r="E176" s="419">
        <f t="shared" ref="E176:F181" si="39">H176</f>
        <v>3700</v>
      </c>
      <c r="F176" s="420">
        <f t="shared" si="39"/>
        <v>2250</v>
      </c>
      <c r="G176" s="386"/>
      <c r="H176" s="416">
        <f t="shared" ref="H176:H191" si="40">MROUND(K176+24,50)</f>
        <v>3700</v>
      </c>
      <c r="I176" s="416">
        <f t="shared" ref="I176:I191" si="41">MROUND(L176+24,50)</f>
        <v>2250</v>
      </c>
      <c r="J176" s="386"/>
      <c r="K176" s="417">
        <f t="shared" ref="K176:K181" si="42">N176*$K$9</f>
        <v>3691.29</v>
      </c>
      <c r="L176" s="417">
        <f t="shared" ref="L176:L181" si="43">N176*$L$9</f>
        <v>2214.7740000000003</v>
      </c>
      <c r="M176" s="389"/>
      <c r="N176" s="462">
        <v>1476.5160000000001</v>
      </c>
      <c r="P176" s="455">
        <v>1476.5160000000001</v>
      </c>
      <c r="R176" s="382">
        <v>1230.43</v>
      </c>
      <c r="T176" s="363">
        <f t="shared" si="32"/>
        <v>1</v>
      </c>
      <c r="V176" s="364"/>
      <c r="X176" s="365"/>
      <c r="Z176" s="365"/>
      <c r="AB176" s="365"/>
      <c r="AD176" s="363"/>
      <c r="AF176" s="363"/>
      <c r="AH176" s="363"/>
      <c r="AJ176" s="363"/>
      <c r="AL176" s="366"/>
    </row>
    <row r="177" spans="1:51" ht="21" customHeight="1" x14ac:dyDescent="0.3">
      <c r="A177" s="371" t="s">
        <v>238</v>
      </c>
      <c r="B177" s="372">
        <v>45278</v>
      </c>
      <c r="C177" s="371">
        <v>1357</v>
      </c>
      <c r="D177" s="418" t="s">
        <v>613</v>
      </c>
      <c r="E177" s="419">
        <f t="shared" si="39"/>
        <v>7050</v>
      </c>
      <c r="F177" s="420">
        <f t="shared" si="39"/>
        <v>4250</v>
      </c>
      <c r="G177" s="386"/>
      <c r="H177" s="416">
        <f t="shared" si="40"/>
        <v>7050</v>
      </c>
      <c r="I177" s="416">
        <f t="shared" si="41"/>
        <v>4250</v>
      </c>
      <c r="J177" s="386"/>
      <c r="K177" s="417">
        <f t="shared" si="42"/>
        <v>7010.4600000000009</v>
      </c>
      <c r="L177" s="417">
        <f t="shared" si="43"/>
        <v>4206.2759999999998</v>
      </c>
      <c r="M177" s="389"/>
      <c r="N177" s="462">
        <v>2804.1840000000002</v>
      </c>
      <c r="P177" s="452">
        <v>2804.1840000000002</v>
      </c>
      <c r="R177" s="382">
        <v>2336.8200000000002</v>
      </c>
      <c r="T177" s="363">
        <f t="shared" si="32"/>
        <v>1</v>
      </c>
      <c r="V177" s="364"/>
      <c r="X177" s="365"/>
      <c r="Z177" s="365"/>
      <c r="AB177" s="365"/>
      <c r="AD177" s="363"/>
      <c r="AF177" s="363"/>
      <c r="AH177" s="363"/>
      <c r="AJ177" s="363"/>
      <c r="AL177" s="366"/>
    </row>
    <row r="178" spans="1:51" ht="21" customHeight="1" x14ac:dyDescent="0.3">
      <c r="A178" s="371" t="s">
        <v>238</v>
      </c>
      <c r="B178" s="372">
        <v>45278</v>
      </c>
      <c r="C178" s="371">
        <v>1357</v>
      </c>
      <c r="D178" s="421" t="s">
        <v>354</v>
      </c>
      <c r="E178" s="419">
        <f t="shared" si="39"/>
        <v>3250</v>
      </c>
      <c r="F178" s="420">
        <f t="shared" si="39"/>
        <v>1950</v>
      </c>
      <c r="G178" s="386"/>
      <c r="H178" s="416">
        <f t="shared" si="40"/>
        <v>3250</v>
      </c>
      <c r="I178" s="416">
        <f t="shared" si="41"/>
        <v>1950</v>
      </c>
      <c r="J178" s="386"/>
      <c r="K178" s="417">
        <f t="shared" si="42"/>
        <v>3213</v>
      </c>
      <c r="L178" s="417">
        <f t="shared" si="43"/>
        <v>1927.8000000000002</v>
      </c>
      <c r="M178" s="389"/>
      <c r="N178" s="452">
        <v>1285.2</v>
      </c>
      <c r="P178" s="452">
        <v>1285.2</v>
      </c>
      <c r="R178" s="382">
        <v>1071</v>
      </c>
      <c r="T178" s="363">
        <f t="shared" si="32"/>
        <v>1</v>
      </c>
      <c r="V178" s="364"/>
      <c r="X178" s="365"/>
      <c r="Z178" s="365"/>
      <c r="AB178" s="365"/>
      <c r="AD178" s="363"/>
      <c r="AF178" s="363"/>
      <c r="AH178" s="363"/>
      <c r="AJ178" s="363"/>
      <c r="AL178" s="366"/>
    </row>
    <row r="179" spans="1:51" ht="21" customHeight="1" x14ac:dyDescent="0.3">
      <c r="A179" s="371" t="s">
        <v>238</v>
      </c>
      <c r="B179" s="372">
        <v>45278</v>
      </c>
      <c r="C179" s="371">
        <v>1357</v>
      </c>
      <c r="D179" s="421" t="s">
        <v>615</v>
      </c>
      <c r="E179" s="419">
        <f t="shared" si="39"/>
        <v>3000</v>
      </c>
      <c r="F179" s="420">
        <f t="shared" si="39"/>
        <v>1800</v>
      </c>
      <c r="G179" s="386"/>
      <c r="H179" s="416">
        <f t="shared" si="40"/>
        <v>3000</v>
      </c>
      <c r="I179" s="416">
        <f t="shared" si="41"/>
        <v>1800</v>
      </c>
      <c r="J179" s="386"/>
      <c r="K179" s="417">
        <f t="shared" si="42"/>
        <v>2956.0199999999995</v>
      </c>
      <c r="L179" s="417">
        <f t="shared" si="43"/>
        <v>1773.6119999999999</v>
      </c>
      <c r="M179" s="389"/>
      <c r="N179" s="462">
        <v>1182.4079999999999</v>
      </c>
      <c r="P179" s="452">
        <v>1182.4079999999999</v>
      </c>
      <c r="R179" s="382">
        <v>985.34</v>
      </c>
      <c r="T179" s="363">
        <f t="shared" si="32"/>
        <v>1</v>
      </c>
      <c r="V179" s="364"/>
      <c r="X179" s="365"/>
      <c r="Z179" s="365"/>
      <c r="AB179" s="365"/>
      <c r="AD179" s="363"/>
      <c r="AF179" s="363"/>
      <c r="AH179" s="363"/>
      <c r="AJ179" s="363"/>
      <c r="AL179" s="366"/>
    </row>
    <row r="180" spans="1:51" ht="21" customHeight="1" x14ac:dyDescent="0.3">
      <c r="A180" s="371" t="s">
        <v>238</v>
      </c>
      <c r="B180" s="372">
        <v>45278</v>
      </c>
      <c r="C180" s="371">
        <v>1357</v>
      </c>
      <c r="D180" s="421" t="s">
        <v>614</v>
      </c>
      <c r="E180" s="419">
        <f t="shared" si="39"/>
        <v>4050</v>
      </c>
      <c r="F180" s="420">
        <f t="shared" si="39"/>
        <v>2450</v>
      </c>
      <c r="G180" s="386"/>
      <c r="H180" s="416">
        <f t="shared" si="40"/>
        <v>4050</v>
      </c>
      <c r="I180" s="416">
        <f t="shared" si="41"/>
        <v>2450</v>
      </c>
      <c r="J180" s="386"/>
      <c r="K180" s="417">
        <f t="shared" si="42"/>
        <v>4021.4100000000003</v>
      </c>
      <c r="L180" s="417">
        <f t="shared" si="43"/>
        <v>2412.846</v>
      </c>
      <c r="M180" s="389"/>
      <c r="N180" s="462">
        <v>1608.5640000000001</v>
      </c>
      <c r="P180" s="452">
        <v>1608.5640000000001</v>
      </c>
      <c r="R180" s="382">
        <v>1340.47</v>
      </c>
      <c r="T180" s="363">
        <f t="shared" si="32"/>
        <v>1</v>
      </c>
      <c r="V180" s="364"/>
      <c r="X180" s="365"/>
      <c r="Z180" s="365"/>
      <c r="AB180" s="365"/>
      <c r="AD180" s="363"/>
      <c r="AF180" s="363"/>
      <c r="AH180" s="363"/>
      <c r="AJ180" s="363"/>
      <c r="AL180" s="366"/>
    </row>
    <row r="181" spans="1:51" ht="21" customHeight="1" x14ac:dyDescent="0.3">
      <c r="A181" s="371" t="s">
        <v>238</v>
      </c>
      <c r="B181" s="372">
        <v>45278</v>
      </c>
      <c r="C181" s="371">
        <v>1371</v>
      </c>
      <c r="D181" s="421" t="s">
        <v>403</v>
      </c>
      <c r="E181" s="419">
        <f t="shared" si="39"/>
        <v>3250</v>
      </c>
      <c r="F181" s="420">
        <f t="shared" si="39"/>
        <v>1950</v>
      </c>
      <c r="G181" s="386"/>
      <c r="H181" s="416">
        <f t="shared" si="40"/>
        <v>3250</v>
      </c>
      <c r="I181" s="416">
        <f t="shared" si="41"/>
        <v>1950</v>
      </c>
      <c r="J181" s="386"/>
      <c r="K181" s="417">
        <f t="shared" si="42"/>
        <v>3226.1400000000003</v>
      </c>
      <c r="L181" s="417">
        <f t="shared" si="43"/>
        <v>1935.6840000000002</v>
      </c>
      <c r="M181" s="389"/>
      <c r="N181" s="462">
        <v>1290.4560000000001</v>
      </c>
      <c r="P181" s="452">
        <v>1290.4560000000001</v>
      </c>
      <c r="R181" s="382">
        <v>1075.3800000000001</v>
      </c>
      <c r="T181" s="363">
        <f t="shared" si="32"/>
        <v>1</v>
      </c>
      <c r="V181" s="364"/>
      <c r="X181" s="365"/>
      <c r="Z181" s="365"/>
      <c r="AB181" s="365"/>
      <c r="AD181" s="363"/>
      <c r="AF181" s="363"/>
      <c r="AH181" s="363"/>
      <c r="AJ181" s="363"/>
      <c r="AL181" s="366"/>
    </row>
    <row r="182" spans="1:51" ht="9.9499999999999993" customHeight="1" thickBot="1" x14ac:dyDescent="0.35">
      <c r="D182" s="422"/>
      <c r="G182" s="386"/>
      <c r="H182" s="416">
        <f t="shared" si="40"/>
        <v>0</v>
      </c>
      <c r="I182" s="416">
        <f t="shared" si="41"/>
        <v>0</v>
      </c>
      <c r="J182" s="386"/>
      <c r="K182" s="417">
        <f t="shared" ref="K182:K190" si="44">N182*$K$9</f>
        <v>0</v>
      </c>
      <c r="L182" s="417">
        <f t="shared" ref="L182:L190" si="45">N182*$L$9</f>
        <v>0</v>
      </c>
      <c r="M182" s="389"/>
      <c r="N182" s="452"/>
      <c r="P182" s="452"/>
      <c r="T182" s="363"/>
      <c r="V182" s="364"/>
      <c r="X182" s="365"/>
      <c r="Z182" s="365"/>
      <c r="AB182" s="365"/>
      <c r="AD182" s="363"/>
      <c r="AF182" s="363"/>
      <c r="AH182" s="363"/>
      <c r="AJ182" s="363"/>
      <c r="AL182" s="366"/>
    </row>
    <row r="183" spans="1:51" s="376" customFormat="1" ht="21" customHeight="1" thickBot="1" x14ac:dyDescent="0.35">
      <c r="A183" s="371"/>
      <c r="B183" s="372"/>
      <c r="C183" s="371"/>
      <c r="D183" s="413" t="s">
        <v>1</v>
      </c>
      <c r="E183" s="373"/>
      <c r="F183" s="374"/>
      <c r="G183" s="371"/>
      <c r="H183" s="416" t="e">
        <f t="shared" si="40"/>
        <v>#VALUE!</v>
      </c>
      <c r="I183" s="416" t="e">
        <f t="shared" si="41"/>
        <v>#VALUE!</v>
      </c>
      <c r="J183" s="386"/>
      <c r="K183" s="417" t="e">
        <f t="shared" si="44"/>
        <v>#VALUE!</v>
      </c>
      <c r="L183" s="417" t="e">
        <f t="shared" si="45"/>
        <v>#VALUE!</v>
      </c>
      <c r="N183" s="464" t="s">
        <v>564</v>
      </c>
      <c r="P183" s="452"/>
      <c r="R183" s="382"/>
      <c r="T183" s="363"/>
      <c r="V183" s="146"/>
      <c r="X183" s="146"/>
      <c r="Z183" s="146"/>
      <c r="AB183" s="146"/>
      <c r="AD183" s="146"/>
      <c r="AF183" s="146"/>
      <c r="AH183" s="146"/>
      <c r="AJ183" s="146"/>
      <c r="AL183" s="63"/>
      <c r="AN183" s="371"/>
      <c r="AO183" s="371"/>
      <c r="AP183" s="371"/>
      <c r="AQ183" s="371"/>
      <c r="AR183" s="371"/>
      <c r="AS183" s="371"/>
      <c r="AT183" s="371"/>
      <c r="AU183" s="371"/>
      <c r="AV183" s="371"/>
      <c r="AW183" s="371"/>
      <c r="AX183" s="371"/>
      <c r="AY183" s="371"/>
    </row>
    <row r="184" spans="1:51" s="376" customFormat="1" ht="21" customHeight="1" x14ac:dyDescent="0.3">
      <c r="A184" s="371"/>
      <c r="B184" s="372"/>
      <c r="C184" s="371"/>
      <c r="D184" s="436" t="s">
        <v>225</v>
      </c>
      <c r="E184" s="437">
        <f t="shared" ref="E184:F190" si="46">H184</f>
        <v>4500</v>
      </c>
      <c r="F184" s="438">
        <f t="shared" si="46"/>
        <v>2700</v>
      </c>
      <c r="G184" s="371"/>
      <c r="H184" s="416">
        <f t="shared" si="40"/>
        <v>4500</v>
      </c>
      <c r="I184" s="416">
        <f t="shared" si="41"/>
        <v>2700</v>
      </c>
      <c r="J184" s="386"/>
      <c r="K184" s="417">
        <f t="shared" si="44"/>
        <v>4500</v>
      </c>
      <c r="L184" s="417">
        <f t="shared" si="45"/>
        <v>2700</v>
      </c>
      <c r="N184" s="462">
        <v>1800</v>
      </c>
      <c r="P184" s="452">
        <v>1501</v>
      </c>
      <c r="R184" s="382">
        <v>1501</v>
      </c>
      <c r="T184" s="363">
        <f t="shared" si="32"/>
        <v>1.1992005329780147</v>
      </c>
      <c r="V184" s="146"/>
      <c r="X184" s="146"/>
      <c r="Z184" s="146"/>
      <c r="AB184" s="146"/>
      <c r="AD184" s="146"/>
      <c r="AF184" s="146"/>
      <c r="AH184" s="146"/>
      <c r="AJ184" s="146"/>
      <c r="AL184" s="63"/>
      <c r="AN184" s="371"/>
      <c r="AO184" s="371"/>
      <c r="AP184" s="371"/>
      <c r="AQ184" s="371"/>
      <c r="AR184" s="371"/>
      <c r="AS184" s="371"/>
      <c r="AT184" s="371"/>
      <c r="AU184" s="371"/>
      <c r="AV184" s="371"/>
      <c r="AW184" s="371"/>
      <c r="AX184" s="371"/>
      <c r="AY184" s="371"/>
    </row>
    <row r="185" spans="1:51" s="376" customFormat="1" ht="21" customHeight="1" x14ac:dyDescent="0.3">
      <c r="A185" s="371"/>
      <c r="B185" s="372"/>
      <c r="C185" s="371"/>
      <c r="D185" s="439" t="s">
        <v>538</v>
      </c>
      <c r="E185" s="444">
        <f t="shared" si="46"/>
        <v>4250</v>
      </c>
      <c r="F185" s="445">
        <f t="shared" si="46"/>
        <v>2550</v>
      </c>
      <c r="G185" s="371"/>
      <c r="H185" s="416">
        <f t="shared" si="40"/>
        <v>4250</v>
      </c>
      <c r="I185" s="416">
        <f t="shared" si="41"/>
        <v>2550</v>
      </c>
      <c r="J185" s="386"/>
      <c r="K185" s="417">
        <f t="shared" si="44"/>
        <v>4249.9750000000004</v>
      </c>
      <c r="L185" s="417">
        <f t="shared" si="45"/>
        <v>2549.9850000000001</v>
      </c>
      <c r="N185" s="462">
        <v>1699.99</v>
      </c>
      <c r="P185" s="452">
        <v>1361</v>
      </c>
      <c r="R185" s="382">
        <v>1361</v>
      </c>
      <c r="T185" s="363">
        <f t="shared" si="32"/>
        <v>1.2490742101396033</v>
      </c>
      <c r="V185" s="146"/>
      <c r="X185" s="146"/>
      <c r="Z185" s="146"/>
      <c r="AB185" s="146"/>
      <c r="AD185" s="146"/>
      <c r="AF185" s="146"/>
      <c r="AH185" s="146"/>
      <c r="AJ185" s="146"/>
      <c r="AL185" s="63"/>
      <c r="AN185" s="371"/>
      <c r="AO185" s="371"/>
      <c r="AP185" s="371"/>
      <c r="AQ185" s="371"/>
      <c r="AR185" s="371"/>
      <c r="AS185" s="371"/>
      <c r="AT185" s="371"/>
      <c r="AU185" s="371"/>
      <c r="AV185" s="371"/>
      <c r="AW185" s="371"/>
      <c r="AX185" s="371"/>
      <c r="AY185" s="371"/>
    </row>
    <row r="186" spans="1:51" s="376" customFormat="1" ht="21" customHeight="1" x14ac:dyDescent="0.3">
      <c r="A186" s="371"/>
      <c r="B186" s="372"/>
      <c r="C186" s="371"/>
      <c r="D186" s="439" t="s">
        <v>537</v>
      </c>
      <c r="E186" s="437">
        <f t="shared" si="46"/>
        <v>4750</v>
      </c>
      <c r="F186" s="438">
        <f t="shared" si="46"/>
        <v>2850</v>
      </c>
      <c r="G186" s="371"/>
      <c r="H186" s="416">
        <f t="shared" si="40"/>
        <v>4750</v>
      </c>
      <c r="I186" s="416">
        <f t="shared" si="41"/>
        <v>2850</v>
      </c>
      <c r="J186" s="386"/>
      <c r="K186" s="417">
        <f t="shared" si="44"/>
        <v>4750</v>
      </c>
      <c r="L186" s="417">
        <f t="shared" si="45"/>
        <v>2850</v>
      </c>
      <c r="N186" s="462">
        <v>1900</v>
      </c>
      <c r="P186" s="452">
        <v>1601</v>
      </c>
      <c r="R186" s="382">
        <v>1601</v>
      </c>
      <c r="T186" s="363">
        <f t="shared" si="32"/>
        <v>1.1867582760774515</v>
      </c>
      <c r="V186" s="146"/>
      <c r="X186" s="146"/>
      <c r="Z186" s="146"/>
      <c r="AB186" s="146"/>
      <c r="AD186" s="146"/>
      <c r="AF186" s="146"/>
      <c r="AH186" s="146"/>
      <c r="AJ186" s="146"/>
      <c r="AL186" s="63"/>
      <c r="AN186" s="371"/>
      <c r="AO186" s="371"/>
      <c r="AP186" s="371"/>
      <c r="AQ186" s="371"/>
      <c r="AR186" s="371"/>
      <c r="AS186" s="371"/>
      <c r="AT186" s="371"/>
      <c r="AU186" s="371"/>
      <c r="AV186" s="371"/>
      <c r="AW186" s="371"/>
      <c r="AX186" s="371"/>
      <c r="AY186" s="371"/>
    </row>
    <row r="187" spans="1:51" s="376" customFormat="1" ht="21" customHeight="1" x14ac:dyDescent="0.3">
      <c r="A187" s="371"/>
      <c r="B187" s="372"/>
      <c r="C187" s="371"/>
      <c r="D187" s="449" t="s">
        <v>536</v>
      </c>
      <c r="E187" s="437">
        <f t="shared" si="46"/>
        <v>4750</v>
      </c>
      <c r="F187" s="438">
        <f t="shared" si="46"/>
        <v>2850</v>
      </c>
      <c r="G187" s="371"/>
      <c r="H187" s="416">
        <f t="shared" si="40"/>
        <v>4750</v>
      </c>
      <c r="I187" s="416">
        <f t="shared" si="41"/>
        <v>2850</v>
      </c>
      <c r="J187" s="386"/>
      <c r="K187" s="417">
        <f t="shared" si="44"/>
        <v>4750</v>
      </c>
      <c r="L187" s="417">
        <f t="shared" si="45"/>
        <v>2850</v>
      </c>
      <c r="N187" s="462">
        <v>1900</v>
      </c>
      <c r="P187" s="452">
        <v>1601</v>
      </c>
      <c r="R187" s="382">
        <v>1601</v>
      </c>
      <c r="T187" s="363">
        <f t="shared" si="32"/>
        <v>1.1867582760774515</v>
      </c>
      <c r="V187" s="146"/>
      <c r="X187" s="146"/>
      <c r="Z187" s="146"/>
      <c r="AB187" s="146"/>
      <c r="AD187" s="146"/>
      <c r="AF187" s="146"/>
      <c r="AH187" s="146"/>
      <c r="AJ187" s="146"/>
      <c r="AL187" s="63"/>
      <c r="AN187" s="371"/>
      <c r="AO187" s="371"/>
      <c r="AP187" s="371"/>
      <c r="AQ187" s="371"/>
      <c r="AR187" s="371"/>
      <c r="AS187" s="371"/>
      <c r="AT187" s="371"/>
      <c r="AU187" s="371"/>
      <c r="AV187" s="371"/>
      <c r="AW187" s="371"/>
      <c r="AX187" s="371"/>
      <c r="AY187" s="371"/>
    </row>
    <row r="188" spans="1:51" s="376" customFormat="1" ht="21" customHeight="1" x14ac:dyDescent="0.3">
      <c r="A188" s="371"/>
      <c r="B188" s="372"/>
      <c r="C188" s="371"/>
      <c r="D188" s="439" t="s">
        <v>6</v>
      </c>
      <c r="E188" s="437">
        <f t="shared" si="46"/>
        <v>5250</v>
      </c>
      <c r="F188" s="438">
        <f t="shared" si="46"/>
        <v>3150</v>
      </c>
      <c r="G188" s="371"/>
      <c r="H188" s="416">
        <f t="shared" si="40"/>
        <v>5250</v>
      </c>
      <c r="I188" s="416">
        <f t="shared" si="41"/>
        <v>3150</v>
      </c>
      <c r="J188" s="386"/>
      <c r="K188" s="417">
        <f t="shared" si="44"/>
        <v>5250</v>
      </c>
      <c r="L188" s="417">
        <f t="shared" si="45"/>
        <v>3150</v>
      </c>
      <c r="N188" s="461">
        <v>2100</v>
      </c>
      <c r="P188" s="452">
        <v>1726</v>
      </c>
      <c r="R188" s="382">
        <v>1726</v>
      </c>
      <c r="T188" s="363">
        <f t="shared" si="32"/>
        <v>1.216685979142526</v>
      </c>
      <c r="V188" s="146"/>
      <c r="X188" s="146"/>
      <c r="Z188" s="146"/>
      <c r="AB188" s="146"/>
      <c r="AD188" s="146"/>
      <c r="AF188" s="146"/>
      <c r="AH188" s="146"/>
      <c r="AJ188" s="146"/>
      <c r="AL188" s="63"/>
      <c r="AN188" s="371"/>
      <c r="AO188" s="371"/>
      <c r="AP188" s="371"/>
      <c r="AQ188" s="371"/>
      <c r="AR188" s="371"/>
      <c r="AS188" s="371"/>
      <c r="AT188" s="371"/>
      <c r="AU188" s="371"/>
      <c r="AV188" s="371"/>
      <c r="AW188" s="371"/>
      <c r="AX188" s="371"/>
      <c r="AY188" s="371"/>
    </row>
    <row r="189" spans="1:51" s="376" customFormat="1" ht="21" customHeight="1" x14ac:dyDescent="0.3">
      <c r="A189" s="371"/>
      <c r="B189" s="372"/>
      <c r="C189" s="371"/>
      <c r="D189" s="439" t="s">
        <v>7</v>
      </c>
      <c r="E189" s="437">
        <f t="shared" si="46"/>
        <v>9300</v>
      </c>
      <c r="F189" s="438">
        <f t="shared" si="46"/>
        <v>5600</v>
      </c>
      <c r="G189" s="371"/>
      <c r="H189" s="416">
        <f t="shared" si="40"/>
        <v>9300</v>
      </c>
      <c r="I189" s="416">
        <f t="shared" si="41"/>
        <v>5600</v>
      </c>
      <c r="J189" s="386"/>
      <c r="K189" s="417">
        <f t="shared" si="44"/>
        <v>9300</v>
      </c>
      <c r="L189" s="417">
        <f t="shared" si="45"/>
        <v>5580</v>
      </c>
      <c r="N189" s="462">
        <v>3720</v>
      </c>
      <c r="P189" s="452">
        <v>2801</v>
      </c>
      <c r="R189" s="382">
        <v>2801</v>
      </c>
      <c r="T189" s="363">
        <f t="shared" si="32"/>
        <v>1.3280971081756516</v>
      </c>
      <c r="V189" s="146"/>
      <c r="X189" s="146"/>
      <c r="Z189" s="146"/>
      <c r="AB189" s="146"/>
      <c r="AD189" s="146"/>
      <c r="AF189" s="146"/>
      <c r="AH189" s="146"/>
      <c r="AJ189" s="146"/>
      <c r="AL189" s="63"/>
      <c r="AN189" s="371"/>
      <c r="AO189" s="371"/>
      <c r="AP189" s="371"/>
      <c r="AQ189" s="371"/>
      <c r="AR189" s="371"/>
      <c r="AS189" s="371"/>
      <c r="AT189" s="371"/>
      <c r="AU189" s="371"/>
      <c r="AV189" s="371"/>
      <c r="AW189" s="371"/>
      <c r="AX189" s="371"/>
      <c r="AY189" s="371"/>
    </row>
    <row r="190" spans="1:51" ht="21" customHeight="1" x14ac:dyDescent="0.3">
      <c r="D190" s="439" t="s">
        <v>8</v>
      </c>
      <c r="E190" s="437">
        <f t="shared" si="46"/>
        <v>3600</v>
      </c>
      <c r="F190" s="438">
        <f t="shared" si="46"/>
        <v>2150</v>
      </c>
      <c r="H190" s="416">
        <f t="shared" si="40"/>
        <v>3600</v>
      </c>
      <c r="I190" s="416">
        <f t="shared" si="41"/>
        <v>2150</v>
      </c>
      <c r="J190" s="386"/>
      <c r="K190" s="417">
        <f t="shared" si="44"/>
        <v>3575</v>
      </c>
      <c r="L190" s="417">
        <f t="shared" si="45"/>
        <v>2145</v>
      </c>
      <c r="N190" s="462">
        <v>1430</v>
      </c>
      <c r="P190" s="452">
        <v>1194</v>
      </c>
      <c r="R190" s="382">
        <v>1194</v>
      </c>
      <c r="T190" s="363">
        <f t="shared" si="32"/>
        <v>1.1976549413735342</v>
      </c>
    </row>
    <row r="191" spans="1:51" s="376" customFormat="1" ht="6.95" customHeight="1" thickBot="1" x14ac:dyDescent="0.35">
      <c r="A191" s="371"/>
      <c r="B191" s="372"/>
      <c r="C191" s="371"/>
      <c r="D191" s="371"/>
      <c r="E191" s="373"/>
      <c r="F191" s="374"/>
      <c r="G191" s="371"/>
      <c r="H191" s="416">
        <f t="shared" si="40"/>
        <v>0</v>
      </c>
      <c r="I191" s="416">
        <f t="shared" si="41"/>
        <v>0</v>
      </c>
      <c r="J191" s="386"/>
      <c r="K191" s="417">
        <f>N191*$K$9</f>
        <v>0</v>
      </c>
      <c r="L191" s="417">
        <f>N191*$L$9</f>
        <v>0</v>
      </c>
      <c r="N191" s="452"/>
      <c r="P191" s="452"/>
      <c r="R191" s="382"/>
      <c r="T191" s="363"/>
      <c r="V191" s="146"/>
      <c r="X191" s="146"/>
      <c r="Z191" s="146"/>
      <c r="AB191" s="146"/>
      <c r="AD191" s="146"/>
      <c r="AF191" s="146"/>
      <c r="AH191" s="146"/>
      <c r="AJ191" s="146"/>
      <c r="AL191" s="63"/>
      <c r="AN191" s="371"/>
      <c r="AO191" s="371"/>
      <c r="AP191" s="371"/>
      <c r="AQ191" s="371"/>
      <c r="AR191" s="371"/>
      <c r="AS191" s="371"/>
      <c r="AT191" s="371"/>
      <c r="AU191" s="371"/>
      <c r="AV191" s="371"/>
      <c r="AW191" s="371"/>
      <c r="AX191" s="371"/>
      <c r="AY191" s="371"/>
    </row>
    <row r="192" spans="1:51" s="376" customFormat="1" ht="21" customHeight="1" thickBot="1" x14ac:dyDescent="0.35">
      <c r="A192" s="371"/>
      <c r="B192" s="372"/>
      <c r="C192" s="371"/>
      <c r="D192" s="413" t="s">
        <v>639</v>
      </c>
      <c r="E192" s="414"/>
      <c r="F192" s="415"/>
      <c r="G192" s="386"/>
      <c r="H192" s="416"/>
      <c r="I192" s="416"/>
      <c r="J192" s="386"/>
      <c r="K192" s="417"/>
      <c r="L192" s="417"/>
      <c r="M192" s="389"/>
      <c r="N192" s="466">
        <v>220324</v>
      </c>
      <c r="P192" s="452"/>
      <c r="R192" s="382"/>
      <c r="T192" s="363"/>
      <c r="V192" s="367"/>
      <c r="W192" s="428"/>
      <c r="X192" s="364"/>
      <c r="Z192" s="368"/>
      <c r="AB192" s="365"/>
      <c r="AD192" s="362"/>
      <c r="AF192" s="363"/>
      <c r="AH192" s="363"/>
      <c r="AJ192" s="363"/>
      <c r="AL192" s="366"/>
      <c r="AN192" s="371"/>
      <c r="AO192" s="371"/>
      <c r="AP192" s="371"/>
      <c r="AQ192" s="371"/>
      <c r="AR192" s="371"/>
      <c r="AS192" s="371"/>
      <c r="AT192" s="371"/>
      <c r="AU192" s="371"/>
      <c r="AV192" s="371"/>
      <c r="AW192" s="371"/>
      <c r="AX192" s="371"/>
      <c r="AY192" s="371"/>
    </row>
    <row r="193" spans="1:51" s="376" customFormat="1" ht="21" customHeight="1" x14ac:dyDescent="0.3">
      <c r="A193" s="371" t="s">
        <v>237</v>
      </c>
      <c r="B193" s="372">
        <v>45275</v>
      </c>
      <c r="C193" s="371">
        <v>2397</v>
      </c>
      <c r="D193" s="418" t="s">
        <v>207</v>
      </c>
      <c r="E193" s="419">
        <f>H193</f>
        <v>41250</v>
      </c>
      <c r="F193" s="420">
        <f>I193</f>
        <v>24750</v>
      </c>
      <c r="G193" s="386"/>
      <c r="H193" s="416">
        <f>MROUND(K193+24,50)</f>
        <v>41250</v>
      </c>
      <c r="I193" s="416">
        <f>MROUND(L193+24,50)</f>
        <v>24750</v>
      </c>
      <c r="J193" s="386"/>
      <c r="K193" s="417">
        <f>N193*$K$9</f>
        <v>41222.75</v>
      </c>
      <c r="L193" s="417">
        <f>N193*$L$9</f>
        <v>24733.649999999998</v>
      </c>
      <c r="M193" s="389"/>
      <c r="N193" s="452">
        <v>16489.099999999999</v>
      </c>
      <c r="P193" s="452">
        <v>16111.87</v>
      </c>
      <c r="R193" s="382">
        <v>16111.87</v>
      </c>
      <c r="T193" s="363">
        <f t="shared" si="32"/>
        <v>1.0234131730208844</v>
      </c>
      <c r="V193" s="364"/>
      <c r="X193" s="365"/>
      <c r="Z193" s="365"/>
      <c r="AB193" s="365"/>
      <c r="AD193" s="363"/>
      <c r="AF193" s="363"/>
      <c r="AH193" s="363"/>
      <c r="AJ193" s="363"/>
      <c r="AL193" s="366"/>
      <c r="AN193" s="371"/>
      <c r="AO193" s="371"/>
      <c r="AP193" s="371"/>
      <c r="AQ193" s="371"/>
      <c r="AR193" s="371"/>
      <c r="AS193" s="371"/>
      <c r="AT193" s="371"/>
      <c r="AU193" s="371"/>
      <c r="AV193" s="371"/>
      <c r="AW193" s="371"/>
      <c r="AX193" s="371"/>
      <c r="AY193" s="371"/>
    </row>
    <row r="194" spans="1:51" s="376" customFormat="1" ht="21" customHeight="1" x14ac:dyDescent="0.3">
      <c r="A194" s="371" t="s">
        <v>237</v>
      </c>
      <c r="B194" s="372">
        <v>45275</v>
      </c>
      <c r="C194" s="371"/>
      <c r="D194" s="421" t="s">
        <v>501</v>
      </c>
      <c r="E194" s="419">
        <f>H194</f>
        <v>17000</v>
      </c>
      <c r="F194" s="420">
        <f>I194</f>
        <v>10200</v>
      </c>
      <c r="G194" s="386"/>
      <c r="H194" s="416">
        <f>MROUND(K194+24,50)</f>
        <v>17000</v>
      </c>
      <c r="I194" s="416">
        <f>MROUND(L194+24,50)</f>
        <v>10200</v>
      </c>
      <c r="J194" s="386"/>
      <c r="K194" s="417">
        <f>N194*$K$9</f>
        <v>16959.3</v>
      </c>
      <c r="L194" s="417">
        <f>N194*$L$9</f>
        <v>10175.58</v>
      </c>
      <c r="M194" s="389"/>
      <c r="N194" s="452">
        <v>6783.72</v>
      </c>
      <c r="P194" s="452">
        <v>5360</v>
      </c>
      <c r="R194" s="382">
        <v>5360</v>
      </c>
      <c r="T194" s="363">
        <f t="shared" si="32"/>
        <v>1.2656194029850747</v>
      </c>
      <c r="V194" s="364"/>
      <c r="X194" s="365"/>
      <c r="Z194" s="365"/>
      <c r="AB194" s="365"/>
      <c r="AD194" s="363"/>
      <c r="AF194" s="363"/>
      <c r="AH194" s="363"/>
      <c r="AJ194" s="363"/>
      <c r="AL194" s="366"/>
      <c r="AN194" s="371"/>
      <c r="AO194" s="371"/>
      <c r="AP194" s="371"/>
      <c r="AQ194" s="371"/>
      <c r="AR194" s="371"/>
      <c r="AS194" s="371"/>
      <c r="AT194" s="371"/>
      <c r="AU194" s="371"/>
      <c r="AV194" s="371"/>
      <c r="AW194" s="371"/>
      <c r="AX194" s="371"/>
      <c r="AY194" s="371"/>
    </row>
    <row r="195" spans="1:51" s="376" customFormat="1" ht="6.95" customHeight="1" thickBot="1" x14ac:dyDescent="0.35">
      <c r="A195" s="371"/>
      <c r="B195" s="372"/>
      <c r="C195" s="371"/>
      <c r="D195" s="422"/>
      <c r="E195" s="414"/>
      <c r="F195" s="415"/>
      <c r="G195" s="386"/>
      <c r="H195" s="416"/>
      <c r="I195" s="416"/>
      <c r="J195" s="386"/>
      <c r="K195" s="417"/>
      <c r="L195" s="417"/>
      <c r="M195" s="389"/>
      <c r="N195" s="452"/>
      <c r="P195" s="452"/>
      <c r="R195" s="382"/>
      <c r="T195" s="363"/>
      <c r="V195" s="364"/>
      <c r="X195" s="365"/>
      <c r="Z195" s="365"/>
      <c r="AB195" s="365"/>
      <c r="AD195" s="363"/>
      <c r="AF195" s="363"/>
      <c r="AH195" s="363"/>
      <c r="AJ195" s="363"/>
      <c r="AL195" s="366"/>
      <c r="AN195" s="371"/>
      <c r="AO195" s="371"/>
      <c r="AP195" s="371"/>
      <c r="AQ195" s="371"/>
      <c r="AR195" s="371"/>
      <c r="AS195" s="371"/>
      <c r="AT195" s="371"/>
      <c r="AU195" s="371"/>
      <c r="AV195" s="371"/>
      <c r="AW195" s="371"/>
      <c r="AX195" s="371"/>
      <c r="AY195" s="371"/>
    </row>
    <row r="196" spans="1:51" s="376" customFormat="1" ht="21" customHeight="1" thickBot="1" x14ac:dyDescent="0.35">
      <c r="A196" s="371"/>
      <c r="B196" s="372"/>
      <c r="C196" s="371"/>
      <c r="D196" s="413" t="s">
        <v>533</v>
      </c>
      <c r="E196" s="414"/>
      <c r="F196" s="415"/>
      <c r="G196" s="446"/>
      <c r="H196" s="416"/>
      <c r="I196" s="416"/>
      <c r="J196" s="386"/>
      <c r="K196" s="417"/>
      <c r="L196" s="417"/>
      <c r="M196" s="389"/>
      <c r="N196" s="452"/>
      <c r="P196" s="452"/>
      <c r="R196" s="382"/>
      <c r="T196" s="363"/>
      <c r="V196" s="364"/>
      <c r="X196" s="365"/>
      <c r="Z196" s="365"/>
      <c r="AB196" s="365"/>
      <c r="AD196" s="363"/>
      <c r="AF196" s="363"/>
      <c r="AH196" s="363"/>
      <c r="AJ196" s="363"/>
      <c r="AL196" s="366"/>
      <c r="AN196" s="371"/>
      <c r="AO196" s="371"/>
      <c r="AP196" s="371"/>
      <c r="AQ196" s="371"/>
      <c r="AR196" s="371"/>
      <c r="AS196" s="371"/>
      <c r="AT196" s="371"/>
      <c r="AU196" s="371"/>
      <c r="AV196" s="371"/>
      <c r="AW196" s="371"/>
      <c r="AX196" s="371"/>
      <c r="AY196" s="371"/>
    </row>
    <row r="197" spans="1:51" s="376" customFormat="1" ht="21" customHeight="1" x14ac:dyDescent="0.3">
      <c r="A197" s="371" t="s">
        <v>522</v>
      </c>
      <c r="B197" s="372"/>
      <c r="C197" s="371"/>
      <c r="D197" s="418" t="s">
        <v>346</v>
      </c>
      <c r="E197" s="419">
        <f t="shared" ref="E197:F199" si="47">H197</f>
        <v>4000</v>
      </c>
      <c r="F197" s="420">
        <f t="shared" si="47"/>
        <v>2400</v>
      </c>
      <c r="G197" s="386"/>
      <c r="H197" s="416">
        <f t="shared" ref="H197:I206" si="48">MROUND(K197+24,50)</f>
        <v>4000</v>
      </c>
      <c r="I197" s="416">
        <f t="shared" si="48"/>
        <v>2400</v>
      </c>
      <c r="J197" s="386"/>
      <c r="K197" s="417">
        <f>N197*$K$9</f>
        <v>4000</v>
      </c>
      <c r="L197" s="417">
        <f>N197*$L$9</f>
        <v>2400</v>
      </c>
      <c r="M197" s="389"/>
      <c r="N197" s="452">
        <v>1600</v>
      </c>
      <c r="P197" s="452">
        <v>1500</v>
      </c>
      <c r="R197" s="382">
        <v>1500</v>
      </c>
      <c r="T197" s="363">
        <f t="shared" si="32"/>
        <v>1.0666666666666667</v>
      </c>
      <c r="V197" s="367"/>
      <c r="X197" s="363"/>
      <c r="Z197" s="363"/>
      <c r="AB197" s="363"/>
      <c r="AD197" s="363"/>
      <c r="AF197" s="369"/>
      <c r="AH197" s="363"/>
      <c r="AJ197" s="363"/>
      <c r="AL197" s="367"/>
      <c r="AN197" s="371"/>
      <c r="AO197" s="371"/>
      <c r="AP197" s="371"/>
      <c r="AQ197" s="371"/>
      <c r="AR197" s="371"/>
      <c r="AS197" s="371"/>
      <c r="AT197" s="371"/>
      <c r="AU197" s="371"/>
      <c r="AV197" s="371"/>
      <c r="AW197" s="371"/>
      <c r="AX197" s="371"/>
      <c r="AY197" s="371"/>
    </row>
    <row r="198" spans="1:51" s="376" customFormat="1" ht="21" customHeight="1" x14ac:dyDescent="0.3">
      <c r="A198" s="371" t="s">
        <v>522</v>
      </c>
      <c r="B198" s="372"/>
      <c r="C198" s="371"/>
      <c r="D198" s="421" t="s">
        <v>347</v>
      </c>
      <c r="E198" s="419">
        <f t="shared" si="47"/>
        <v>4000</v>
      </c>
      <c r="F198" s="420">
        <f t="shared" si="47"/>
        <v>2400</v>
      </c>
      <c r="G198" s="386"/>
      <c r="H198" s="416">
        <f t="shared" si="48"/>
        <v>4000</v>
      </c>
      <c r="I198" s="416">
        <f t="shared" si="48"/>
        <v>2400</v>
      </c>
      <c r="J198" s="386"/>
      <c r="K198" s="417">
        <f>N198*$K$9</f>
        <v>4000</v>
      </c>
      <c r="L198" s="417">
        <f>N198*$L$9</f>
        <v>2400</v>
      </c>
      <c r="M198" s="389"/>
      <c r="N198" s="452">
        <v>1600</v>
      </c>
      <c r="P198" s="452">
        <v>1500</v>
      </c>
      <c r="R198" s="382">
        <v>1500</v>
      </c>
      <c r="T198" s="363">
        <f t="shared" si="32"/>
        <v>1.0666666666666667</v>
      </c>
      <c r="V198" s="367"/>
      <c r="X198" s="363"/>
      <c r="Z198" s="363"/>
      <c r="AB198" s="363"/>
      <c r="AD198" s="363"/>
      <c r="AF198" s="369"/>
      <c r="AH198" s="363"/>
      <c r="AJ198" s="363"/>
      <c r="AL198" s="367"/>
      <c r="AN198" s="371"/>
      <c r="AO198" s="371"/>
      <c r="AP198" s="371"/>
      <c r="AQ198" s="371"/>
      <c r="AR198" s="371"/>
      <c r="AS198" s="371"/>
      <c r="AT198" s="371"/>
      <c r="AU198" s="371"/>
      <c r="AV198" s="371"/>
      <c r="AW198" s="371"/>
      <c r="AX198" s="371"/>
      <c r="AY198" s="371"/>
    </row>
    <row r="199" spans="1:51" s="376" customFormat="1" ht="21" customHeight="1" x14ac:dyDescent="0.3">
      <c r="A199" s="371" t="s">
        <v>522</v>
      </c>
      <c r="B199" s="372"/>
      <c r="C199" s="371"/>
      <c r="D199" s="421" t="s">
        <v>348</v>
      </c>
      <c r="E199" s="419">
        <f t="shared" si="47"/>
        <v>4000</v>
      </c>
      <c r="F199" s="420">
        <f t="shared" si="47"/>
        <v>2400</v>
      </c>
      <c r="G199" s="386"/>
      <c r="H199" s="416">
        <f t="shared" si="48"/>
        <v>4000</v>
      </c>
      <c r="I199" s="416">
        <f t="shared" si="48"/>
        <v>2400</v>
      </c>
      <c r="J199" s="386"/>
      <c r="K199" s="417">
        <f>N199*$K$9</f>
        <v>4000</v>
      </c>
      <c r="L199" s="417">
        <f>N199*$L$9</f>
        <v>2400</v>
      </c>
      <c r="M199" s="389"/>
      <c r="N199" s="452">
        <v>1600</v>
      </c>
      <c r="P199" s="452">
        <v>1500</v>
      </c>
      <c r="R199" s="382">
        <v>1500</v>
      </c>
      <c r="T199" s="363">
        <f t="shared" si="32"/>
        <v>1.0666666666666667</v>
      </c>
      <c r="V199" s="367"/>
      <c r="X199" s="363"/>
      <c r="Z199" s="363"/>
      <c r="AB199" s="363"/>
      <c r="AD199" s="363"/>
      <c r="AF199" s="369"/>
      <c r="AH199" s="363"/>
      <c r="AJ199" s="363"/>
      <c r="AL199" s="367"/>
      <c r="AN199" s="371"/>
      <c r="AO199" s="371"/>
      <c r="AP199" s="371"/>
      <c r="AQ199" s="371"/>
      <c r="AR199" s="371"/>
      <c r="AS199" s="371"/>
      <c r="AT199" s="371"/>
      <c r="AU199" s="371"/>
      <c r="AV199" s="371"/>
      <c r="AW199" s="371"/>
      <c r="AX199" s="371"/>
      <c r="AY199" s="371"/>
    </row>
    <row r="200" spans="1:51" s="376" customFormat="1" ht="6.95" customHeight="1" thickBot="1" x14ac:dyDescent="0.35">
      <c r="A200" s="371"/>
      <c r="B200" s="372"/>
      <c r="C200" s="371"/>
      <c r="D200" s="422"/>
      <c r="E200" s="414"/>
      <c r="F200" s="415"/>
      <c r="G200" s="386"/>
      <c r="H200" s="416">
        <f t="shared" si="48"/>
        <v>0</v>
      </c>
      <c r="I200" s="416">
        <f t="shared" si="48"/>
        <v>0</v>
      </c>
      <c r="J200" s="386"/>
      <c r="K200" s="417">
        <f t="shared" ref="K200:K206" si="49">N200*$K$9</f>
        <v>0</v>
      </c>
      <c r="L200" s="417">
        <f t="shared" ref="L200:L206" si="50">N200*$L$9</f>
        <v>0</v>
      </c>
      <c r="M200" s="389"/>
      <c r="N200" s="452"/>
      <c r="P200" s="452"/>
      <c r="R200" s="382"/>
      <c r="T200" s="363"/>
      <c r="V200" s="367"/>
      <c r="X200" s="363"/>
      <c r="Z200" s="363"/>
      <c r="AB200" s="363"/>
      <c r="AD200" s="363"/>
      <c r="AF200" s="369"/>
      <c r="AH200" s="363"/>
      <c r="AJ200" s="363"/>
      <c r="AL200" s="367"/>
      <c r="AN200" s="371"/>
      <c r="AO200" s="371"/>
      <c r="AP200" s="371"/>
      <c r="AQ200" s="371"/>
      <c r="AR200" s="371"/>
      <c r="AS200" s="371"/>
      <c r="AT200" s="371"/>
      <c r="AU200" s="371"/>
      <c r="AV200" s="371"/>
      <c r="AW200" s="371"/>
      <c r="AX200" s="371"/>
      <c r="AY200" s="371"/>
    </row>
    <row r="201" spans="1:51" s="376" customFormat="1" ht="21" customHeight="1" thickBot="1" x14ac:dyDescent="0.35">
      <c r="A201" s="371"/>
      <c r="B201" s="372"/>
      <c r="C201" s="371"/>
      <c r="D201" s="413" t="s">
        <v>9</v>
      </c>
      <c r="E201" s="373"/>
      <c r="F201" s="374"/>
      <c r="G201" s="371"/>
      <c r="H201" s="416">
        <f t="shared" si="48"/>
        <v>550850</v>
      </c>
      <c r="I201" s="416">
        <f t="shared" si="48"/>
        <v>330500</v>
      </c>
      <c r="J201" s="386"/>
      <c r="K201" s="417">
        <f t="shared" si="49"/>
        <v>550810</v>
      </c>
      <c r="L201" s="417">
        <f t="shared" si="50"/>
        <v>330486</v>
      </c>
      <c r="N201" s="463">
        <v>220324</v>
      </c>
      <c r="P201" s="452"/>
      <c r="R201" s="382"/>
      <c r="T201" s="363"/>
      <c r="V201" s="146"/>
      <c r="X201" s="146"/>
      <c r="Z201" s="146"/>
      <c r="AB201" s="146"/>
      <c r="AD201" s="146"/>
      <c r="AF201" s="146"/>
      <c r="AH201" s="146"/>
      <c r="AJ201" s="146"/>
      <c r="AL201" s="63"/>
      <c r="AN201" s="371"/>
      <c r="AO201" s="371"/>
      <c r="AP201" s="371"/>
      <c r="AQ201" s="371"/>
      <c r="AR201" s="371"/>
      <c r="AS201" s="371"/>
      <c r="AT201" s="371"/>
      <c r="AU201" s="371"/>
      <c r="AV201" s="371"/>
      <c r="AW201" s="371"/>
      <c r="AX201" s="371"/>
      <c r="AY201" s="371"/>
    </row>
    <row r="202" spans="1:51" s="376" customFormat="1" ht="21" customHeight="1" x14ac:dyDescent="0.3">
      <c r="A202" s="371"/>
      <c r="B202" s="372"/>
      <c r="C202" s="371"/>
      <c r="D202" s="436" t="s">
        <v>311</v>
      </c>
      <c r="E202" s="437">
        <f>H202</f>
        <v>8750</v>
      </c>
      <c r="F202" s="438">
        <f>I202</f>
        <v>5250</v>
      </c>
      <c r="G202" s="371"/>
      <c r="H202" s="416">
        <f t="shared" si="48"/>
        <v>8750</v>
      </c>
      <c r="I202" s="416">
        <f t="shared" si="48"/>
        <v>5250</v>
      </c>
      <c r="J202" s="386"/>
      <c r="K202" s="417">
        <f t="shared" si="49"/>
        <v>8750</v>
      </c>
      <c r="L202" s="417">
        <f t="shared" si="50"/>
        <v>5250</v>
      </c>
      <c r="N202" s="462">
        <v>3500</v>
      </c>
      <c r="P202" s="452">
        <v>3500</v>
      </c>
      <c r="R202" s="382">
        <v>3500</v>
      </c>
      <c r="T202" s="363">
        <f t="shared" si="32"/>
        <v>1</v>
      </c>
      <c r="V202" s="146"/>
      <c r="X202" s="146"/>
      <c r="Z202" s="146"/>
      <c r="AB202" s="146"/>
      <c r="AD202" s="146"/>
      <c r="AF202" s="146"/>
      <c r="AH202" s="146"/>
      <c r="AJ202" s="146"/>
      <c r="AL202" s="63"/>
      <c r="AN202" s="371"/>
      <c r="AO202" s="371"/>
      <c r="AP202" s="371"/>
      <c r="AQ202" s="371"/>
      <c r="AR202" s="371"/>
      <c r="AS202" s="371"/>
      <c r="AT202" s="371"/>
      <c r="AU202" s="371"/>
      <c r="AV202" s="371"/>
      <c r="AW202" s="371"/>
      <c r="AX202" s="371"/>
      <c r="AY202" s="371"/>
    </row>
    <row r="203" spans="1:51" s="376" customFormat="1" ht="21" customHeight="1" x14ac:dyDescent="0.3">
      <c r="A203" s="371"/>
      <c r="B203" s="372"/>
      <c r="C203" s="371"/>
      <c r="D203" s="439" t="s">
        <v>310</v>
      </c>
      <c r="E203" s="437">
        <f t="shared" ref="E203:F206" si="51">H203</f>
        <v>4500</v>
      </c>
      <c r="F203" s="438">
        <f t="shared" si="51"/>
        <v>2700</v>
      </c>
      <c r="G203" s="371"/>
      <c r="H203" s="416">
        <f t="shared" si="48"/>
        <v>4500</v>
      </c>
      <c r="I203" s="416">
        <f t="shared" si="48"/>
        <v>2700</v>
      </c>
      <c r="J203" s="386"/>
      <c r="K203" s="417">
        <f t="shared" si="49"/>
        <v>4500</v>
      </c>
      <c r="L203" s="417">
        <f t="shared" si="50"/>
        <v>2700</v>
      </c>
      <c r="N203" s="462">
        <v>1800</v>
      </c>
      <c r="P203" s="452">
        <v>1800</v>
      </c>
      <c r="R203" s="382">
        <v>1800</v>
      </c>
      <c r="T203" s="363">
        <f t="shared" si="32"/>
        <v>1</v>
      </c>
      <c r="V203" s="146"/>
      <c r="X203" s="146"/>
      <c r="Z203" s="146"/>
      <c r="AB203" s="146"/>
      <c r="AD203" s="146"/>
      <c r="AF203" s="146"/>
      <c r="AH203" s="146"/>
      <c r="AJ203" s="146"/>
      <c r="AL203" s="63"/>
      <c r="AN203" s="371"/>
      <c r="AO203" s="371"/>
      <c r="AP203" s="371"/>
      <c r="AQ203" s="371"/>
      <c r="AR203" s="371"/>
      <c r="AS203" s="371"/>
      <c r="AT203" s="371"/>
      <c r="AU203" s="371"/>
      <c r="AV203" s="371"/>
      <c r="AW203" s="371"/>
      <c r="AX203" s="371"/>
      <c r="AY203" s="371"/>
    </row>
    <row r="204" spans="1:51" s="376" customFormat="1" ht="21" customHeight="1" x14ac:dyDescent="0.3">
      <c r="A204" s="371"/>
      <c r="B204" s="372"/>
      <c r="C204" s="371"/>
      <c r="D204" s="439" t="s">
        <v>312</v>
      </c>
      <c r="E204" s="437">
        <f t="shared" si="51"/>
        <v>6500</v>
      </c>
      <c r="F204" s="438">
        <f t="shared" si="51"/>
        <v>3900</v>
      </c>
      <c r="G204" s="371"/>
      <c r="H204" s="416">
        <f t="shared" si="48"/>
        <v>6500</v>
      </c>
      <c r="I204" s="416">
        <f t="shared" si="48"/>
        <v>3900</v>
      </c>
      <c r="J204" s="386"/>
      <c r="K204" s="417">
        <f t="shared" si="49"/>
        <v>6500</v>
      </c>
      <c r="L204" s="417">
        <f t="shared" si="50"/>
        <v>3900</v>
      </c>
      <c r="N204" s="462">
        <v>2600</v>
      </c>
      <c r="P204" s="452">
        <v>2600</v>
      </c>
      <c r="R204" s="382">
        <v>2600</v>
      </c>
      <c r="T204" s="363">
        <f t="shared" si="32"/>
        <v>1</v>
      </c>
      <c r="V204" s="146"/>
      <c r="X204" s="146"/>
      <c r="Z204" s="146"/>
      <c r="AB204" s="146"/>
      <c r="AD204" s="146"/>
      <c r="AF204" s="146"/>
      <c r="AH204" s="146"/>
      <c r="AJ204" s="146"/>
      <c r="AL204" s="63"/>
      <c r="AN204" s="371"/>
      <c r="AO204" s="371"/>
      <c r="AP204" s="371"/>
      <c r="AQ204" s="371"/>
      <c r="AR204" s="371"/>
      <c r="AS204" s="371"/>
      <c r="AT204" s="371"/>
      <c r="AU204" s="371"/>
      <c r="AV204" s="371"/>
      <c r="AW204" s="371"/>
      <c r="AX204" s="371"/>
      <c r="AY204" s="371"/>
    </row>
    <row r="205" spans="1:51" s="376" customFormat="1" ht="21" customHeight="1" x14ac:dyDescent="0.3">
      <c r="A205" s="371"/>
      <c r="B205" s="372"/>
      <c r="C205" s="371"/>
      <c r="D205" s="439" t="s">
        <v>515</v>
      </c>
      <c r="E205" s="437">
        <f t="shared" si="51"/>
        <v>22250</v>
      </c>
      <c r="F205" s="438">
        <f t="shared" si="51"/>
        <v>13350</v>
      </c>
      <c r="G205" s="371"/>
      <c r="H205" s="416">
        <f t="shared" si="48"/>
        <v>22250</v>
      </c>
      <c r="I205" s="416">
        <f t="shared" si="48"/>
        <v>13350</v>
      </c>
      <c r="J205" s="386"/>
      <c r="K205" s="417">
        <f t="shared" si="49"/>
        <v>22250</v>
      </c>
      <c r="L205" s="417">
        <f t="shared" si="50"/>
        <v>13350</v>
      </c>
      <c r="N205" s="462">
        <v>8900</v>
      </c>
      <c r="P205" s="452">
        <v>8900</v>
      </c>
      <c r="R205" s="382">
        <v>8900</v>
      </c>
      <c r="T205" s="363">
        <f t="shared" si="32"/>
        <v>1</v>
      </c>
      <c r="V205" s="146"/>
      <c r="X205" s="146"/>
      <c r="Z205" s="146"/>
      <c r="AB205" s="146"/>
      <c r="AD205" s="146"/>
      <c r="AF205" s="146"/>
      <c r="AH205" s="146"/>
      <c r="AJ205" s="146"/>
      <c r="AL205" s="63"/>
      <c r="AN205" s="371"/>
      <c r="AO205" s="371"/>
      <c r="AP205" s="371"/>
      <c r="AQ205" s="371"/>
      <c r="AR205" s="371"/>
      <c r="AS205" s="371"/>
      <c r="AT205" s="371"/>
      <c r="AU205" s="371"/>
      <c r="AV205" s="371"/>
      <c r="AW205" s="371"/>
      <c r="AX205" s="371"/>
      <c r="AY205" s="371"/>
    </row>
    <row r="206" spans="1:51" s="376" customFormat="1" ht="21" customHeight="1" x14ac:dyDescent="0.3">
      <c r="A206" s="371"/>
      <c r="B206" s="372"/>
      <c r="C206" s="371"/>
      <c r="D206" s="439" t="s">
        <v>640</v>
      </c>
      <c r="E206" s="437">
        <f t="shared" si="51"/>
        <v>9750</v>
      </c>
      <c r="F206" s="438">
        <f t="shared" si="51"/>
        <v>5850</v>
      </c>
      <c r="G206" s="371"/>
      <c r="H206" s="416">
        <f t="shared" si="48"/>
        <v>9750</v>
      </c>
      <c r="I206" s="416">
        <f t="shared" si="48"/>
        <v>5850</v>
      </c>
      <c r="J206" s="386"/>
      <c r="K206" s="417">
        <f t="shared" si="49"/>
        <v>9750</v>
      </c>
      <c r="L206" s="417">
        <f t="shared" si="50"/>
        <v>5850</v>
      </c>
      <c r="N206" s="462">
        <v>3900</v>
      </c>
      <c r="P206" s="452">
        <v>3900</v>
      </c>
      <c r="R206" s="382">
        <v>3900</v>
      </c>
      <c r="T206" s="363">
        <f t="shared" ref="T206:T224" si="52">N206/P206</f>
        <v>1</v>
      </c>
      <c r="V206" s="146"/>
      <c r="X206" s="146"/>
      <c r="Z206" s="146"/>
      <c r="AB206" s="146"/>
      <c r="AD206" s="146"/>
      <c r="AF206" s="146"/>
      <c r="AH206" s="146"/>
      <c r="AJ206" s="146"/>
      <c r="AL206" s="63"/>
      <c r="AN206" s="371"/>
      <c r="AO206" s="371"/>
      <c r="AP206" s="371"/>
      <c r="AQ206" s="371"/>
      <c r="AR206" s="371"/>
      <c r="AS206" s="371"/>
      <c r="AT206" s="371"/>
      <c r="AU206" s="371"/>
      <c r="AV206" s="371"/>
      <c r="AW206" s="371"/>
      <c r="AX206" s="371"/>
      <c r="AY206" s="371"/>
    </row>
    <row r="207" spans="1:51" s="376" customFormat="1" ht="21" customHeight="1" x14ac:dyDescent="0.3">
      <c r="A207" s="371"/>
      <c r="B207" s="372"/>
      <c r="C207" s="371"/>
      <c r="D207" s="439" t="s">
        <v>313</v>
      </c>
      <c r="E207" s="437">
        <f t="shared" ref="E207:F209" si="53">H207</f>
        <v>9000</v>
      </c>
      <c r="F207" s="438">
        <f t="shared" si="53"/>
        <v>5400</v>
      </c>
      <c r="G207" s="371"/>
      <c r="H207" s="416">
        <f t="shared" ref="H207:I209" si="54">MROUND(K207+24,50)</f>
        <v>9000</v>
      </c>
      <c r="I207" s="416">
        <f t="shared" si="54"/>
        <v>5400</v>
      </c>
      <c r="J207" s="386"/>
      <c r="K207" s="417">
        <f>N207*$K$9</f>
        <v>9000</v>
      </c>
      <c r="L207" s="417">
        <f>N207*$L$9</f>
        <v>5400</v>
      </c>
      <c r="N207" s="462">
        <v>3600</v>
      </c>
      <c r="P207" s="452">
        <v>3600</v>
      </c>
      <c r="R207" s="382">
        <v>3600</v>
      </c>
      <c r="T207" s="363">
        <f t="shared" si="52"/>
        <v>1</v>
      </c>
      <c r="V207" s="146"/>
      <c r="X207" s="146"/>
      <c r="Z207" s="146"/>
      <c r="AB207" s="146"/>
      <c r="AD207" s="146"/>
      <c r="AF207" s="146"/>
      <c r="AH207" s="146"/>
      <c r="AJ207" s="146"/>
      <c r="AL207" s="63"/>
      <c r="AN207" s="371"/>
      <c r="AO207" s="371"/>
      <c r="AP207" s="371"/>
      <c r="AQ207" s="371"/>
      <c r="AR207" s="371"/>
      <c r="AS207" s="371"/>
      <c r="AT207" s="371"/>
      <c r="AU207" s="371"/>
      <c r="AV207" s="371"/>
      <c r="AW207" s="371"/>
      <c r="AX207" s="371"/>
      <c r="AY207" s="371"/>
    </row>
    <row r="208" spans="1:51" s="376" customFormat="1" ht="21" customHeight="1" x14ac:dyDescent="0.3">
      <c r="A208" s="371" t="s">
        <v>241</v>
      </c>
      <c r="B208" s="372">
        <v>45274</v>
      </c>
      <c r="C208" s="371"/>
      <c r="D208" s="439" t="s">
        <v>643</v>
      </c>
      <c r="E208" s="437">
        <f t="shared" si="53"/>
        <v>4750</v>
      </c>
      <c r="F208" s="438">
        <f t="shared" si="53"/>
        <v>2850</v>
      </c>
      <c r="G208" s="371"/>
      <c r="H208" s="416">
        <f t="shared" si="54"/>
        <v>4750</v>
      </c>
      <c r="I208" s="416">
        <f t="shared" si="54"/>
        <v>2850</v>
      </c>
      <c r="J208" s="386"/>
      <c r="K208" s="417">
        <f>N208*$K$9</f>
        <v>4750</v>
      </c>
      <c r="L208" s="417">
        <f>N208*$L$9</f>
        <v>2850</v>
      </c>
      <c r="N208" s="462">
        <v>1900</v>
      </c>
      <c r="P208" s="452">
        <v>1674</v>
      </c>
      <c r="R208" s="382">
        <v>1674</v>
      </c>
      <c r="T208" s="363">
        <f t="shared" si="52"/>
        <v>1.135005973715651</v>
      </c>
      <c r="V208" s="146"/>
      <c r="X208" s="146"/>
      <c r="Z208" s="146"/>
      <c r="AB208" s="146"/>
      <c r="AD208" s="146"/>
      <c r="AF208" s="146"/>
      <c r="AH208" s="146"/>
      <c r="AJ208" s="146"/>
      <c r="AL208" s="63"/>
      <c r="AN208" s="371"/>
      <c r="AO208" s="371"/>
      <c r="AP208" s="371"/>
      <c r="AQ208" s="371"/>
      <c r="AR208" s="371"/>
      <c r="AS208" s="371"/>
      <c r="AT208" s="371"/>
      <c r="AU208" s="371"/>
      <c r="AV208" s="371"/>
      <c r="AW208" s="371"/>
      <c r="AX208" s="371"/>
      <c r="AY208" s="371"/>
    </row>
    <row r="209" spans="1:51" s="376" customFormat="1" ht="21" customHeight="1" x14ac:dyDescent="0.3">
      <c r="A209" s="371" t="s">
        <v>241</v>
      </c>
      <c r="B209" s="372">
        <v>45274</v>
      </c>
      <c r="C209" s="371"/>
      <c r="D209" s="439" t="s">
        <v>644</v>
      </c>
      <c r="E209" s="437">
        <f t="shared" si="53"/>
        <v>7750</v>
      </c>
      <c r="F209" s="438">
        <f t="shared" si="53"/>
        <v>4650</v>
      </c>
      <c r="G209" s="371"/>
      <c r="H209" s="416">
        <f t="shared" si="54"/>
        <v>7750</v>
      </c>
      <c r="I209" s="416">
        <f t="shared" si="54"/>
        <v>4650</v>
      </c>
      <c r="J209" s="386"/>
      <c r="K209" s="417">
        <f>N209*$K$9</f>
        <v>7750</v>
      </c>
      <c r="L209" s="417">
        <f>N209*$L$9</f>
        <v>4650</v>
      </c>
      <c r="N209" s="462">
        <v>3100</v>
      </c>
      <c r="P209" s="452">
        <v>1674</v>
      </c>
      <c r="R209" s="382">
        <v>1674</v>
      </c>
      <c r="T209" s="363">
        <f t="shared" si="52"/>
        <v>1.8518518518518519</v>
      </c>
      <c r="V209" s="146"/>
      <c r="X209" s="146"/>
      <c r="Z209" s="146"/>
      <c r="AB209" s="146"/>
      <c r="AD209" s="146"/>
      <c r="AF209" s="146"/>
      <c r="AH209" s="146"/>
      <c r="AJ209" s="146"/>
      <c r="AL209" s="63"/>
      <c r="AN209" s="371"/>
      <c r="AO209" s="371"/>
      <c r="AP209" s="371"/>
      <c r="AQ209" s="371"/>
      <c r="AR209" s="371"/>
      <c r="AS209" s="371"/>
      <c r="AT209" s="371"/>
      <c r="AU209" s="371"/>
      <c r="AV209" s="371"/>
      <c r="AW209" s="371"/>
      <c r="AX209" s="371"/>
      <c r="AY209" s="371"/>
    </row>
    <row r="210" spans="1:51" s="376" customFormat="1" ht="6.95" customHeight="1" thickBot="1" x14ac:dyDescent="0.35">
      <c r="A210" s="371"/>
      <c r="B210" s="372"/>
      <c r="C210" s="371"/>
      <c r="D210" s="422"/>
      <c r="E210" s="414"/>
      <c r="F210" s="415"/>
      <c r="G210" s="386"/>
      <c r="H210" s="416"/>
      <c r="I210" s="416"/>
      <c r="J210" s="386"/>
      <c r="K210" s="417"/>
      <c r="L210" s="417"/>
      <c r="M210" s="389"/>
      <c r="N210" s="452"/>
      <c r="P210" s="452"/>
      <c r="R210" s="382"/>
      <c r="T210" s="363"/>
      <c r="V210" s="367"/>
      <c r="X210" s="363"/>
      <c r="Z210" s="363"/>
      <c r="AB210" s="363"/>
      <c r="AD210" s="363"/>
      <c r="AF210" s="369"/>
      <c r="AH210" s="363"/>
      <c r="AJ210" s="363"/>
      <c r="AL210" s="367"/>
      <c r="AN210" s="371"/>
      <c r="AO210" s="371"/>
      <c r="AP210" s="371"/>
      <c r="AQ210" s="371"/>
      <c r="AR210" s="371"/>
      <c r="AS210" s="371"/>
      <c r="AT210" s="371"/>
      <c r="AU210" s="371"/>
      <c r="AV210" s="371"/>
      <c r="AW210" s="371"/>
      <c r="AX210" s="371"/>
      <c r="AY210" s="371"/>
    </row>
    <row r="211" spans="1:51" s="376" customFormat="1" ht="21" customHeight="1" thickBot="1" x14ac:dyDescent="0.35">
      <c r="A211" s="371"/>
      <c r="B211" s="372"/>
      <c r="C211" s="371"/>
      <c r="D211" s="413" t="s">
        <v>532</v>
      </c>
      <c r="E211" s="414"/>
      <c r="F211" s="415"/>
      <c r="G211" s="386"/>
      <c r="H211" s="416"/>
      <c r="I211" s="416"/>
      <c r="J211" s="386"/>
      <c r="K211" s="417"/>
      <c r="L211" s="417"/>
      <c r="M211" s="389"/>
      <c r="N211" s="463">
        <v>230324</v>
      </c>
      <c r="P211" s="452"/>
      <c r="R211" s="382"/>
      <c r="T211" s="363"/>
      <c r="V211" s="364"/>
      <c r="X211" s="365"/>
      <c r="Z211" s="365"/>
      <c r="AB211" s="365"/>
      <c r="AD211" s="363"/>
      <c r="AF211" s="363"/>
      <c r="AH211" s="363"/>
      <c r="AJ211" s="363"/>
      <c r="AL211" s="366"/>
      <c r="AN211" s="371"/>
      <c r="AO211" s="371"/>
      <c r="AP211" s="371"/>
      <c r="AQ211" s="371"/>
      <c r="AR211" s="371"/>
      <c r="AS211" s="371"/>
      <c r="AT211" s="371"/>
      <c r="AU211" s="371"/>
      <c r="AV211" s="371"/>
      <c r="AW211" s="371"/>
      <c r="AX211" s="371"/>
      <c r="AY211" s="371"/>
    </row>
    <row r="212" spans="1:51" s="376" customFormat="1" ht="21" customHeight="1" x14ac:dyDescent="0.3">
      <c r="A212" s="371" t="s">
        <v>647</v>
      </c>
      <c r="B212" s="372">
        <v>45306</v>
      </c>
      <c r="C212" s="371" t="s">
        <v>645</v>
      </c>
      <c r="D212" s="418" t="s">
        <v>205</v>
      </c>
      <c r="E212" s="419">
        <f t="shared" ref="E212:F214" si="55">H212</f>
        <v>4400</v>
      </c>
      <c r="F212" s="420">
        <f t="shared" si="55"/>
        <v>2650</v>
      </c>
      <c r="G212" s="386"/>
      <c r="H212" s="416">
        <f t="shared" ref="H212:I214" si="56">MROUND(K212+24,50)</f>
        <v>4400</v>
      </c>
      <c r="I212" s="416">
        <f t="shared" si="56"/>
        <v>2650</v>
      </c>
      <c r="J212" s="386"/>
      <c r="K212" s="417">
        <f>N212*$K$9</f>
        <v>4400</v>
      </c>
      <c r="L212" s="417">
        <f>N212*$L$9</f>
        <v>2640</v>
      </c>
      <c r="M212" s="389"/>
      <c r="N212" s="462">
        <v>1760</v>
      </c>
      <c r="P212" s="452">
        <v>1530</v>
      </c>
      <c r="R212" s="382">
        <v>1530</v>
      </c>
      <c r="T212" s="363">
        <f t="shared" si="52"/>
        <v>1.1503267973856208</v>
      </c>
      <c r="V212" s="364"/>
      <c r="X212" s="365"/>
      <c r="Z212" s="365"/>
      <c r="AB212" s="365"/>
      <c r="AD212" s="363"/>
      <c r="AF212" s="363"/>
      <c r="AH212" s="363"/>
      <c r="AJ212" s="363"/>
      <c r="AL212" s="366"/>
      <c r="AN212" s="371"/>
      <c r="AO212" s="371"/>
      <c r="AP212" s="371"/>
      <c r="AQ212" s="371"/>
      <c r="AR212" s="371"/>
      <c r="AS212" s="371"/>
      <c r="AT212" s="371"/>
      <c r="AU212" s="371"/>
      <c r="AV212" s="371"/>
      <c r="AW212" s="371"/>
      <c r="AX212" s="371"/>
      <c r="AY212" s="371"/>
    </row>
    <row r="213" spans="1:51" ht="21" customHeight="1" x14ac:dyDescent="0.3">
      <c r="A213" s="371" t="s">
        <v>242</v>
      </c>
      <c r="B213" s="372">
        <v>45306</v>
      </c>
      <c r="C213" s="371" t="s">
        <v>646</v>
      </c>
      <c r="D213" s="421" t="s">
        <v>560</v>
      </c>
      <c r="E213" s="419">
        <f t="shared" si="55"/>
        <v>6300</v>
      </c>
      <c r="F213" s="420">
        <f t="shared" si="55"/>
        <v>3800</v>
      </c>
      <c r="G213" s="386"/>
      <c r="H213" s="416">
        <f t="shared" si="56"/>
        <v>6300</v>
      </c>
      <c r="I213" s="416">
        <f t="shared" si="56"/>
        <v>3800</v>
      </c>
      <c r="J213" s="386"/>
      <c r="K213" s="417">
        <f>N213*$K$9</f>
        <v>6300</v>
      </c>
      <c r="L213" s="417">
        <f>N213*$L$9</f>
        <v>3780</v>
      </c>
      <c r="M213" s="389"/>
      <c r="N213" s="462">
        <v>2520</v>
      </c>
      <c r="P213" s="452">
        <v>2190</v>
      </c>
      <c r="R213" s="382">
        <v>2190</v>
      </c>
      <c r="T213" s="363">
        <f t="shared" si="52"/>
        <v>1.1506849315068493</v>
      </c>
      <c r="V213" s="364"/>
      <c r="X213" s="365"/>
      <c r="Z213" s="365"/>
      <c r="AB213" s="365"/>
      <c r="AD213" s="363"/>
      <c r="AF213" s="363"/>
      <c r="AH213" s="363"/>
      <c r="AJ213" s="363"/>
      <c r="AL213" s="366"/>
    </row>
    <row r="214" spans="1:51" ht="21" customHeight="1" x14ac:dyDescent="0.3">
      <c r="A214" s="371" t="s">
        <v>474</v>
      </c>
      <c r="B214" s="372">
        <v>45306</v>
      </c>
      <c r="C214" s="371" t="s">
        <v>641</v>
      </c>
      <c r="D214" s="421" t="s">
        <v>559</v>
      </c>
      <c r="E214" s="419">
        <f t="shared" si="55"/>
        <v>15550</v>
      </c>
      <c r="F214" s="420">
        <f t="shared" si="55"/>
        <v>9350</v>
      </c>
      <c r="G214" s="446"/>
      <c r="H214" s="416">
        <f t="shared" si="56"/>
        <v>15550</v>
      </c>
      <c r="I214" s="416">
        <f t="shared" si="56"/>
        <v>9350</v>
      </c>
      <c r="J214" s="386"/>
      <c r="K214" s="417">
        <f>N214*$K$9</f>
        <v>15525</v>
      </c>
      <c r="L214" s="417">
        <f>N214*$L$9</f>
        <v>9315</v>
      </c>
      <c r="M214" s="389"/>
      <c r="N214" s="462">
        <v>6210</v>
      </c>
      <c r="P214" s="452">
        <v>6210</v>
      </c>
      <c r="R214" s="382">
        <v>6210</v>
      </c>
      <c r="T214" s="363">
        <f t="shared" si="52"/>
        <v>1</v>
      </c>
      <c r="V214" s="364"/>
      <c r="X214" s="365"/>
      <c r="Z214" s="365"/>
      <c r="AB214" s="365"/>
      <c r="AD214" s="363"/>
      <c r="AF214" s="363"/>
      <c r="AH214" s="363"/>
      <c r="AJ214" s="363"/>
      <c r="AL214" s="366"/>
    </row>
    <row r="215" spans="1:51" ht="6.95" customHeight="1" thickBot="1" x14ac:dyDescent="0.35">
      <c r="D215" s="422"/>
      <c r="E215" s="414"/>
      <c r="F215" s="415"/>
      <c r="G215" s="446"/>
      <c r="H215" s="416"/>
      <c r="I215" s="416"/>
      <c r="J215" s="386"/>
      <c r="K215" s="417"/>
      <c r="L215" s="417"/>
      <c r="M215" s="389"/>
      <c r="N215" s="452"/>
      <c r="P215" s="452"/>
      <c r="T215" s="363"/>
      <c r="V215" s="364"/>
      <c r="X215" s="365"/>
      <c r="Z215" s="365"/>
      <c r="AB215" s="365"/>
      <c r="AD215" s="363"/>
      <c r="AF215" s="363"/>
      <c r="AH215" s="363"/>
      <c r="AJ215" s="363"/>
      <c r="AL215" s="366"/>
    </row>
    <row r="216" spans="1:51" ht="21" customHeight="1" thickBot="1" x14ac:dyDescent="0.35">
      <c r="D216" s="413" t="s">
        <v>534</v>
      </c>
      <c r="G216" s="386"/>
      <c r="H216" s="447"/>
      <c r="I216" s="447"/>
      <c r="J216" s="386"/>
      <c r="K216" s="448"/>
      <c r="L216" s="448"/>
      <c r="M216" s="389"/>
      <c r="N216" s="463">
        <v>230324</v>
      </c>
      <c r="P216" s="452"/>
      <c r="T216" s="363"/>
    </row>
    <row r="217" spans="1:51" ht="21" customHeight="1" x14ac:dyDescent="0.3">
      <c r="A217" s="371" t="s">
        <v>239</v>
      </c>
      <c r="B217" s="372">
        <v>45279</v>
      </c>
      <c r="C217" s="371">
        <v>812</v>
      </c>
      <c r="D217" s="418" t="s">
        <v>145</v>
      </c>
      <c r="E217" s="419">
        <f t="shared" ref="E217:F224" si="57">H217</f>
        <v>11750</v>
      </c>
      <c r="F217" s="420">
        <f t="shared" si="57"/>
        <v>7050</v>
      </c>
      <c r="G217" s="386"/>
      <c r="H217" s="416">
        <f t="shared" ref="H217:I224" si="58">MROUND(K217+24,50)</f>
        <v>11750</v>
      </c>
      <c r="I217" s="416">
        <f t="shared" si="58"/>
        <v>7050</v>
      </c>
      <c r="J217" s="386"/>
      <c r="K217" s="417">
        <f t="shared" ref="K217:K224" si="59">N217*$K$9</f>
        <v>11719.825000000001</v>
      </c>
      <c r="L217" s="417">
        <f t="shared" ref="L217:L224" si="60">N217*$L$9</f>
        <v>7031.8950000000004</v>
      </c>
      <c r="M217" s="389"/>
      <c r="N217" s="462">
        <v>4687.93</v>
      </c>
      <c r="P217" s="452">
        <v>3551.46</v>
      </c>
      <c r="R217" s="382">
        <v>3551.46</v>
      </c>
      <c r="T217" s="363">
        <f t="shared" si="52"/>
        <v>1.3200007884081477</v>
      </c>
      <c r="V217" s="364"/>
      <c r="X217" s="365"/>
      <c r="Z217" s="365"/>
      <c r="AB217" s="365"/>
      <c r="AD217" s="363"/>
      <c r="AF217" s="363"/>
      <c r="AH217" s="363"/>
      <c r="AJ217" s="363"/>
      <c r="AL217" s="366"/>
    </row>
    <row r="218" spans="1:51" ht="21" customHeight="1" x14ac:dyDescent="0.3">
      <c r="A218" s="371" t="s">
        <v>240</v>
      </c>
      <c r="B218" s="372">
        <v>45278</v>
      </c>
      <c r="C218" s="371">
        <v>777</v>
      </c>
      <c r="D218" s="421" t="s">
        <v>148</v>
      </c>
      <c r="E218" s="419">
        <f t="shared" si="57"/>
        <v>3150</v>
      </c>
      <c r="F218" s="420">
        <f t="shared" si="57"/>
        <v>1900</v>
      </c>
      <c r="G218" s="386"/>
      <c r="H218" s="416">
        <f t="shared" si="58"/>
        <v>3150</v>
      </c>
      <c r="I218" s="416">
        <f t="shared" si="58"/>
        <v>1900</v>
      </c>
      <c r="J218" s="386"/>
      <c r="K218" s="417">
        <f t="shared" si="59"/>
        <v>3120</v>
      </c>
      <c r="L218" s="417">
        <f t="shared" si="60"/>
        <v>1872</v>
      </c>
      <c r="M218" s="389"/>
      <c r="N218" s="461">
        <v>1248</v>
      </c>
      <c r="P218" s="452">
        <v>1248</v>
      </c>
      <c r="R218" s="382">
        <v>1248</v>
      </c>
      <c r="T218" s="363">
        <f t="shared" si="52"/>
        <v>1</v>
      </c>
      <c r="V218" s="364"/>
      <c r="X218" s="365"/>
      <c r="Z218" s="365"/>
      <c r="AB218" s="365"/>
      <c r="AD218" s="363"/>
      <c r="AF218" s="363"/>
      <c r="AH218" s="363"/>
      <c r="AJ218" s="363"/>
      <c r="AL218" s="366"/>
      <c r="AP218" s="371">
        <f>V218*1.3</f>
        <v>0</v>
      </c>
    </row>
    <row r="219" spans="1:51" ht="21" customHeight="1" x14ac:dyDescent="0.3">
      <c r="A219" s="371" t="s">
        <v>339</v>
      </c>
      <c r="B219" s="372">
        <v>45209</v>
      </c>
      <c r="C219" s="371">
        <v>4740</v>
      </c>
      <c r="D219" s="421" t="s">
        <v>203</v>
      </c>
      <c r="E219" s="419">
        <f t="shared" si="57"/>
        <v>3850</v>
      </c>
      <c r="F219" s="420">
        <f t="shared" si="57"/>
        <v>2300</v>
      </c>
      <c r="G219" s="386"/>
      <c r="H219" s="416">
        <f t="shared" si="58"/>
        <v>3850</v>
      </c>
      <c r="I219" s="416">
        <f t="shared" si="58"/>
        <v>2300</v>
      </c>
      <c r="J219" s="386"/>
      <c r="K219" s="417">
        <f t="shared" si="59"/>
        <v>3825.2249999999999</v>
      </c>
      <c r="L219" s="417">
        <f t="shared" si="60"/>
        <v>2295.1349999999998</v>
      </c>
      <c r="M219" s="389"/>
      <c r="N219" s="462">
        <v>1530.09</v>
      </c>
      <c r="P219" s="452">
        <v>1530.09</v>
      </c>
      <c r="R219" s="382">
        <v>1530.09</v>
      </c>
      <c r="T219" s="363">
        <f t="shared" si="52"/>
        <v>1</v>
      </c>
      <c r="V219" s="364"/>
      <c r="X219" s="365"/>
      <c r="Z219" s="365"/>
      <c r="AB219" s="365"/>
      <c r="AD219" s="363"/>
      <c r="AF219" s="363"/>
      <c r="AH219" s="363"/>
      <c r="AJ219" s="363"/>
      <c r="AL219" s="366"/>
    </row>
    <row r="220" spans="1:51" ht="21" customHeight="1" x14ac:dyDescent="0.3">
      <c r="A220" s="371" t="s">
        <v>238</v>
      </c>
      <c r="B220" s="372">
        <v>45278</v>
      </c>
      <c r="C220" s="371">
        <v>1357</v>
      </c>
      <c r="D220" s="421" t="s">
        <v>615</v>
      </c>
      <c r="E220" s="419">
        <f t="shared" si="57"/>
        <v>3000</v>
      </c>
      <c r="F220" s="420">
        <f t="shared" si="57"/>
        <v>1800</v>
      </c>
      <c r="G220" s="386"/>
      <c r="H220" s="416">
        <f t="shared" si="58"/>
        <v>3000</v>
      </c>
      <c r="I220" s="416">
        <f t="shared" si="58"/>
        <v>1800</v>
      </c>
      <c r="J220" s="386"/>
      <c r="K220" s="417">
        <f t="shared" si="59"/>
        <v>2956.0199999999995</v>
      </c>
      <c r="L220" s="417">
        <f t="shared" si="60"/>
        <v>1773.6119999999999</v>
      </c>
      <c r="M220" s="389"/>
      <c r="N220" s="462">
        <v>1182.4079999999999</v>
      </c>
      <c r="P220" s="452">
        <v>1182.4079999999999</v>
      </c>
      <c r="R220" s="382">
        <v>985.34</v>
      </c>
      <c r="T220" s="363">
        <f t="shared" si="52"/>
        <v>1</v>
      </c>
      <c r="V220" s="364">
        <f>R220*1.2</f>
        <v>1182.4079999999999</v>
      </c>
      <c r="X220" s="365"/>
      <c r="Z220" s="365"/>
      <c r="AB220" s="365"/>
      <c r="AD220" s="363"/>
      <c r="AF220" s="363"/>
      <c r="AH220" s="363"/>
      <c r="AJ220" s="363"/>
      <c r="AL220" s="366"/>
    </row>
    <row r="221" spans="1:51" ht="21" customHeight="1" x14ac:dyDescent="0.3">
      <c r="A221" s="371" t="s">
        <v>238</v>
      </c>
      <c r="B221" s="372">
        <v>45278</v>
      </c>
      <c r="C221" s="371">
        <v>1357</v>
      </c>
      <c r="D221" s="421" t="s">
        <v>614</v>
      </c>
      <c r="E221" s="419">
        <f t="shared" si="57"/>
        <v>4050</v>
      </c>
      <c r="F221" s="420">
        <f t="shared" si="57"/>
        <v>2450</v>
      </c>
      <c r="G221" s="386"/>
      <c r="H221" s="416">
        <f t="shared" si="58"/>
        <v>4050</v>
      </c>
      <c r="I221" s="416">
        <f t="shared" si="58"/>
        <v>2450</v>
      </c>
      <c r="J221" s="386"/>
      <c r="K221" s="417">
        <f t="shared" si="59"/>
        <v>4021.4100000000003</v>
      </c>
      <c r="L221" s="417">
        <f t="shared" si="60"/>
        <v>2412.846</v>
      </c>
      <c r="M221" s="389"/>
      <c r="N221" s="462">
        <v>1608.5640000000001</v>
      </c>
      <c r="P221" s="452">
        <v>1608.5640000000001</v>
      </c>
      <c r="R221" s="382">
        <v>1340.47</v>
      </c>
      <c r="T221" s="363">
        <f t="shared" si="52"/>
        <v>1</v>
      </c>
      <c r="V221" s="364">
        <f>R221*1.2</f>
        <v>1608.5640000000001</v>
      </c>
      <c r="X221" s="365"/>
      <c r="Z221" s="365"/>
      <c r="AB221" s="365"/>
      <c r="AD221" s="363"/>
      <c r="AF221" s="363"/>
      <c r="AH221" s="363"/>
      <c r="AJ221" s="363"/>
      <c r="AL221" s="366"/>
    </row>
    <row r="222" spans="1:51" ht="21" customHeight="1" x14ac:dyDescent="0.3">
      <c r="A222" s="371" t="s">
        <v>649</v>
      </c>
      <c r="B222" s="372">
        <v>45275</v>
      </c>
      <c r="C222" s="371">
        <v>531</v>
      </c>
      <c r="D222" s="421" t="s">
        <v>156</v>
      </c>
      <c r="E222" s="419">
        <f t="shared" si="57"/>
        <v>6600</v>
      </c>
      <c r="F222" s="420">
        <f t="shared" si="57"/>
        <v>3950</v>
      </c>
      <c r="G222" s="386"/>
      <c r="H222" s="416">
        <f t="shared" si="58"/>
        <v>6600</v>
      </c>
      <c r="I222" s="416">
        <f t="shared" si="58"/>
        <v>3950</v>
      </c>
      <c r="J222" s="386"/>
      <c r="K222" s="417">
        <f t="shared" si="59"/>
        <v>6552.5</v>
      </c>
      <c r="L222" s="417">
        <f t="shared" si="60"/>
        <v>3931.5</v>
      </c>
      <c r="M222" s="389"/>
      <c r="N222" s="462">
        <v>2621</v>
      </c>
      <c r="P222" s="455">
        <v>2621</v>
      </c>
      <c r="R222" s="382">
        <v>2339.0100000000002</v>
      </c>
      <c r="T222" s="363">
        <f t="shared" si="52"/>
        <v>1</v>
      </c>
      <c r="V222" s="364"/>
      <c r="X222" s="365"/>
      <c r="Z222" s="365"/>
      <c r="AB222" s="365"/>
      <c r="AD222" s="363"/>
      <c r="AF222" s="363"/>
      <c r="AH222" s="363"/>
      <c r="AJ222" s="363"/>
      <c r="AL222" s="366"/>
    </row>
    <row r="223" spans="1:51" ht="21" customHeight="1" x14ac:dyDescent="0.3">
      <c r="A223" s="371" t="s">
        <v>648</v>
      </c>
      <c r="B223" s="372">
        <v>45280</v>
      </c>
      <c r="C223" s="371" t="s">
        <v>208</v>
      </c>
      <c r="D223" s="421" t="s">
        <v>331</v>
      </c>
      <c r="E223" s="419">
        <f t="shared" si="57"/>
        <v>7250</v>
      </c>
      <c r="F223" s="420">
        <f t="shared" si="57"/>
        <v>4350</v>
      </c>
      <c r="G223" s="386"/>
      <c r="H223" s="416">
        <f t="shared" si="58"/>
        <v>7250</v>
      </c>
      <c r="I223" s="416">
        <f t="shared" si="58"/>
        <v>4350</v>
      </c>
      <c r="J223" s="386"/>
      <c r="K223" s="417">
        <f t="shared" si="59"/>
        <v>7202.5250000000005</v>
      </c>
      <c r="L223" s="417">
        <f t="shared" si="60"/>
        <v>4321.5150000000003</v>
      </c>
      <c r="M223" s="389"/>
      <c r="N223" s="462">
        <v>2881.01</v>
      </c>
      <c r="P223" s="452">
        <v>2881.01</v>
      </c>
      <c r="R223" s="382">
        <v>2881.01</v>
      </c>
      <c r="T223" s="363">
        <f t="shared" si="52"/>
        <v>1</v>
      </c>
      <c r="V223" s="364"/>
      <c r="X223" s="365"/>
      <c r="Z223" s="365"/>
      <c r="AB223" s="365"/>
      <c r="AD223" s="363"/>
      <c r="AF223" s="363"/>
      <c r="AH223" s="363"/>
      <c r="AJ223" s="363"/>
      <c r="AL223" s="367"/>
    </row>
    <row r="224" spans="1:51" ht="21" customHeight="1" x14ac:dyDescent="0.3">
      <c r="A224" s="371" t="s">
        <v>202</v>
      </c>
      <c r="C224" s="371" t="s">
        <v>202</v>
      </c>
      <c r="D224" s="421" t="s">
        <v>155</v>
      </c>
      <c r="E224" s="419">
        <f t="shared" si="57"/>
        <v>4550</v>
      </c>
      <c r="F224" s="420">
        <f t="shared" si="57"/>
        <v>2750</v>
      </c>
      <c r="G224" s="386"/>
      <c r="H224" s="416">
        <f t="shared" si="58"/>
        <v>4550</v>
      </c>
      <c r="I224" s="416">
        <f t="shared" si="58"/>
        <v>2750</v>
      </c>
      <c r="J224" s="386"/>
      <c r="K224" s="417">
        <f t="shared" si="59"/>
        <v>4537.5</v>
      </c>
      <c r="L224" s="417">
        <f t="shared" si="60"/>
        <v>2722.5</v>
      </c>
      <c r="M224" s="389"/>
      <c r="N224" s="452">
        <v>1815</v>
      </c>
      <c r="P224" s="452">
        <v>1815</v>
      </c>
      <c r="R224" s="382">
        <v>1815</v>
      </c>
      <c r="T224" s="363">
        <f t="shared" si="52"/>
        <v>1</v>
      </c>
      <c r="V224" s="365"/>
      <c r="X224" s="365"/>
      <c r="Z224" s="365"/>
      <c r="AB224" s="365"/>
      <c r="AD224" s="363"/>
      <c r="AF224" s="363"/>
      <c r="AH224" s="363"/>
      <c r="AJ224" s="363"/>
      <c r="AL224" s="367"/>
    </row>
    <row r="225" spans="1:51" s="376" customFormat="1" ht="21" customHeight="1" x14ac:dyDescent="0.3">
      <c r="A225" s="371"/>
      <c r="B225" s="372"/>
      <c r="C225" s="371"/>
      <c r="D225" s="371"/>
      <c r="E225" s="373"/>
      <c r="F225" s="374"/>
      <c r="G225" s="371"/>
      <c r="H225" s="447"/>
      <c r="I225" s="447"/>
      <c r="J225" s="371"/>
      <c r="K225" s="448"/>
      <c r="L225" s="448"/>
      <c r="N225" s="378"/>
      <c r="P225" s="378"/>
      <c r="R225" s="378"/>
      <c r="T225" s="146"/>
      <c r="V225" s="146"/>
      <c r="X225" s="146"/>
      <c r="Z225" s="146"/>
      <c r="AB225" s="146"/>
      <c r="AD225" s="146"/>
      <c r="AF225" s="146"/>
      <c r="AH225" s="146"/>
      <c r="AJ225" s="146"/>
      <c r="AL225" s="63"/>
      <c r="AN225" s="371"/>
      <c r="AO225" s="371"/>
      <c r="AP225" s="371"/>
      <c r="AQ225" s="371"/>
      <c r="AR225" s="371"/>
      <c r="AS225" s="371"/>
      <c r="AT225" s="371"/>
      <c r="AU225" s="371"/>
      <c r="AV225" s="371"/>
      <c r="AW225" s="371"/>
      <c r="AX225" s="371"/>
      <c r="AY225" s="371"/>
    </row>
    <row r="226" spans="1:51" s="376" customFormat="1" ht="21" customHeight="1" x14ac:dyDescent="0.3">
      <c r="A226" s="371"/>
      <c r="B226" s="372"/>
      <c r="C226" s="371"/>
      <c r="D226" s="371"/>
      <c r="E226" s="373"/>
      <c r="F226" s="374"/>
      <c r="G226" s="371"/>
      <c r="H226" s="447"/>
      <c r="I226" s="447"/>
      <c r="J226" s="371"/>
      <c r="K226" s="448"/>
      <c r="L226" s="448"/>
      <c r="N226" s="378"/>
      <c r="P226" s="378"/>
      <c r="R226" s="378"/>
      <c r="T226" s="146"/>
      <c r="V226" s="146"/>
      <c r="X226" s="146"/>
      <c r="Z226" s="146"/>
      <c r="AB226" s="146"/>
      <c r="AD226" s="146"/>
      <c r="AF226" s="146"/>
      <c r="AH226" s="146"/>
      <c r="AJ226" s="146"/>
      <c r="AL226" s="63"/>
      <c r="AN226" s="371"/>
      <c r="AO226" s="371"/>
      <c r="AP226" s="371"/>
      <c r="AQ226" s="371"/>
      <c r="AR226" s="371"/>
      <c r="AS226" s="371"/>
      <c r="AT226" s="371"/>
      <c r="AU226" s="371"/>
      <c r="AV226" s="371"/>
      <c r="AW226" s="371"/>
      <c r="AX226" s="371"/>
      <c r="AY226" s="371"/>
    </row>
    <row r="227" spans="1:51" s="376" customFormat="1" ht="21" customHeight="1" x14ac:dyDescent="0.3">
      <c r="A227" s="371"/>
      <c r="B227" s="372"/>
      <c r="C227" s="371"/>
      <c r="D227" s="371"/>
      <c r="E227" s="373"/>
      <c r="F227" s="374"/>
      <c r="G227" s="371"/>
      <c r="H227" s="447"/>
      <c r="I227" s="447"/>
      <c r="J227" s="371"/>
      <c r="K227" s="448"/>
      <c r="L227" s="448"/>
      <c r="N227" s="378"/>
      <c r="P227" s="378"/>
      <c r="R227" s="378"/>
      <c r="T227" s="146"/>
      <c r="V227" s="146"/>
      <c r="X227" s="146"/>
      <c r="Z227" s="146"/>
      <c r="AB227" s="146"/>
      <c r="AD227" s="146"/>
      <c r="AF227" s="146"/>
      <c r="AH227" s="146"/>
      <c r="AJ227" s="146"/>
      <c r="AL227" s="63"/>
      <c r="AN227" s="371"/>
      <c r="AO227" s="371"/>
      <c r="AP227" s="371"/>
      <c r="AQ227" s="371"/>
      <c r="AR227" s="371"/>
      <c r="AS227" s="371"/>
      <c r="AT227" s="371"/>
      <c r="AU227" s="371"/>
      <c r="AV227" s="371"/>
      <c r="AW227" s="371"/>
      <c r="AX227" s="371"/>
      <c r="AY227" s="371"/>
    </row>
    <row r="228" spans="1:51" ht="21" customHeight="1" x14ac:dyDescent="0.3">
      <c r="N228" s="378"/>
      <c r="P228" s="378"/>
      <c r="R228" s="378"/>
    </row>
    <row r="229" spans="1:51" s="376" customFormat="1" ht="21" customHeight="1" x14ac:dyDescent="0.3">
      <c r="A229" s="371"/>
      <c r="B229" s="372"/>
      <c r="C229" s="371"/>
      <c r="D229" s="371"/>
      <c r="E229" s="373"/>
      <c r="F229" s="374"/>
      <c r="G229" s="371"/>
      <c r="H229" s="375"/>
      <c r="I229" s="375"/>
      <c r="K229" s="377"/>
      <c r="L229" s="377"/>
      <c r="N229" s="378"/>
      <c r="P229" s="378"/>
      <c r="R229" s="378"/>
      <c r="T229" s="146"/>
      <c r="V229" s="146"/>
      <c r="X229" s="146"/>
      <c r="Z229" s="146"/>
      <c r="AB229" s="146"/>
      <c r="AD229" s="146"/>
      <c r="AF229" s="146"/>
      <c r="AH229" s="146"/>
      <c r="AJ229" s="146"/>
      <c r="AL229" s="63"/>
      <c r="AN229" s="371"/>
      <c r="AO229" s="371"/>
      <c r="AP229" s="371"/>
      <c r="AQ229" s="371"/>
      <c r="AR229" s="371"/>
      <c r="AS229" s="371"/>
      <c r="AT229" s="371"/>
      <c r="AU229" s="371"/>
      <c r="AV229" s="371"/>
      <c r="AW229" s="371"/>
      <c r="AX229" s="371"/>
      <c r="AY229" s="371"/>
    </row>
    <row r="230" spans="1:51" s="376" customFormat="1" ht="21" customHeight="1" x14ac:dyDescent="0.3">
      <c r="A230" s="371"/>
      <c r="B230" s="372"/>
      <c r="C230" s="371"/>
      <c r="D230" s="371"/>
      <c r="E230" s="373"/>
      <c r="F230" s="374"/>
      <c r="G230" s="371"/>
      <c r="H230" s="375"/>
      <c r="I230" s="375"/>
      <c r="K230" s="377"/>
      <c r="L230" s="377"/>
      <c r="N230" s="378"/>
      <c r="P230" s="378"/>
      <c r="R230" s="378"/>
      <c r="T230" s="146"/>
      <c r="V230" s="146"/>
      <c r="X230" s="146"/>
      <c r="Z230" s="146"/>
      <c r="AB230" s="146"/>
      <c r="AD230" s="146"/>
      <c r="AF230" s="146"/>
      <c r="AH230" s="146"/>
      <c r="AJ230" s="146"/>
      <c r="AL230" s="63"/>
      <c r="AN230" s="371"/>
      <c r="AO230" s="371"/>
      <c r="AP230" s="371"/>
      <c r="AQ230" s="371"/>
      <c r="AR230" s="371"/>
      <c r="AS230" s="371"/>
      <c r="AT230" s="371"/>
      <c r="AU230" s="371"/>
      <c r="AV230" s="371"/>
      <c r="AW230" s="371"/>
      <c r="AX230" s="371"/>
      <c r="AY230" s="371"/>
    </row>
    <row r="231" spans="1:51" s="376" customFormat="1" ht="21" customHeight="1" x14ac:dyDescent="0.3">
      <c r="A231" s="371"/>
      <c r="B231" s="372"/>
      <c r="C231" s="371"/>
      <c r="D231" s="371"/>
      <c r="E231" s="373"/>
      <c r="F231" s="374"/>
      <c r="G231" s="371"/>
      <c r="H231" s="375"/>
      <c r="I231" s="375"/>
      <c r="K231" s="377"/>
      <c r="L231" s="377"/>
      <c r="N231" s="378"/>
      <c r="P231" s="378"/>
      <c r="R231" s="378"/>
      <c r="T231" s="146"/>
      <c r="V231" s="146"/>
      <c r="X231" s="146"/>
      <c r="Z231" s="146"/>
      <c r="AB231" s="146"/>
      <c r="AD231" s="146"/>
      <c r="AF231" s="146"/>
      <c r="AH231" s="146"/>
      <c r="AJ231" s="146"/>
      <c r="AL231" s="63"/>
      <c r="AN231" s="371"/>
      <c r="AO231" s="371"/>
      <c r="AP231" s="371"/>
      <c r="AQ231" s="371"/>
      <c r="AR231" s="371"/>
      <c r="AS231" s="371"/>
      <c r="AT231" s="371"/>
      <c r="AU231" s="371"/>
      <c r="AV231" s="371"/>
      <c r="AW231" s="371"/>
      <c r="AX231" s="371"/>
      <c r="AY231" s="371"/>
    </row>
    <row r="232" spans="1:51" s="376" customFormat="1" ht="21" customHeight="1" x14ac:dyDescent="0.3">
      <c r="A232" s="371"/>
      <c r="B232" s="372"/>
      <c r="C232" s="371"/>
      <c r="D232" s="371"/>
      <c r="E232" s="373"/>
      <c r="F232" s="374"/>
      <c r="G232" s="371"/>
      <c r="H232" s="375"/>
      <c r="I232" s="375"/>
      <c r="K232" s="377"/>
      <c r="L232" s="377"/>
      <c r="N232" s="378"/>
      <c r="P232" s="378"/>
      <c r="R232" s="378"/>
      <c r="T232" s="146"/>
      <c r="V232" s="146"/>
      <c r="X232" s="146"/>
      <c r="Z232" s="146"/>
      <c r="AB232" s="146"/>
      <c r="AD232" s="146"/>
      <c r="AF232" s="146"/>
      <c r="AH232" s="146"/>
      <c r="AJ232" s="146"/>
      <c r="AL232" s="63"/>
      <c r="AN232" s="371"/>
      <c r="AO232" s="371"/>
      <c r="AP232" s="371"/>
      <c r="AQ232" s="371"/>
      <c r="AR232" s="371"/>
      <c r="AS232" s="371"/>
      <c r="AT232" s="371"/>
      <c r="AU232" s="371"/>
      <c r="AV232" s="371"/>
      <c r="AW232" s="371"/>
      <c r="AX232" s="371"/>
      <c r="AY232" s="371"/>
    </row>
    <row r="233" spans="1:51" s="376" customFormat="1" ht="21" customHeight="1" x14ac:dyDescent="0.3">
      <c r="A233" s="371"/>
      <c r="B233" s="372"/>
      <c r="C233" s="371"/>
      <c r="D233" s="371"/>
      <c r="E233" s="373"/>
      <c r="F233" s="374"/>
      <c r="G233" s="371"/>
      <c r="H233" s="375"/>
      <c r="I233" s="375"/>
      <c r="K233" s="377"/>
      <c r="L233" s="377"/>
      <c r="N233" s="378"/>
      <c r="P233" s="378"/>
      <c r="R233" s="378"/>
      <c r="T233" s="146"/>
      <c r="V233" s="146"/>
      <c r="X233" s="146"/>
      <c r="Z233" s="146"/>
      <c r="AB233" s="146"/>
      <c r="AD233" s="146"/>
      <c r="AF233" s="146"/>
      <c r="AH233" s="146"/>
      <c r="AJ233" s="146"/>
      <c r="AL233" s="63"/>
      <c r="AN233" s="371"/>
      <c r="AO233" s="371"/>
      <c r="AP233" s="371"/>
      <c r="AQ233" s="371"/>
      <c r="AR233" s="371"/>
      <c r="AS233" s="371"/>
      <c r="AT233" s="371"/>
      <c r="AU233" s="371"/>
      <c r="AV233" s="371"/>
      <c r="AW233" s="371"/>
      <c r="AX233" s="371"/>
      <c r="AY233" s="371"/>
    </row>
    <row r="234" spans="1:51" s="376" customFormat="1" ht="21" customHeight="1" x14ac:dyDescent="0.3">
      <c r="A234" s="371"/>
      <c r="B234" s="372"/>
      <c r="C234" s="371"/>
      <c r="D234" s="371"/>
      <c r="E234" s="373"/>
      <c r="F234" s="374"/>
      <c r="G234" s="371"/>
      <c r="H234" s="375"/>
      <c r="I234" s="375"/>
      <c r="K234" s="377"/>
      <c r="L234" s="377"/>
      <c r="N234" s="378"/>
      <c r="P234" s="378"/>
      <c r="R234" s="378"/>
      <c r="T234" s="146"/>
      <c r="V234" s="146"/>
      <c r="X234" s="146"/>
      <c r="Z234" s="146"/>
      <c r="AB234" s="146"/>
      <c r="AD234" s="146"/>
      <c r="AF234" s="146"/>
      <c r="AH234" s="146"/>
      <c r="AJ234" s="146"/>
      <c r="AL234" s="63"/>
      <c r="AN234" s="371"/>
      <c r="AO234" s="371"/>
      <c r="AP234" s="371"/>
      <c r="AQ234" s="371"/>
      <c r="AR234" s="371"/>
      <c r="AS234" s="371"/>
      <c r="AT234" s="371"/>
      <c r="AU234" s="371"/>
      <c r="AV234" s="371"/>
      <c r="AW234" s="371"/>
      <c r="AX234" s="371"/>
      <c r="AY234" s="371"/>
    </row>
    <row r="235" spans="1:51" s="376" customFormat="1" ht="21" customHeight="1" x14ac:dyDescent="0.3">
      <c r="A235" s="371"/>
      <c r="B235" s="372"/>
      <c r="C235" s="371"/>
      <c r="D235" s="371"/>
      <c r="E235" s="373"/>
      <c r="F235" s="374"/>
      <c r="G235" s="371"/>
      <c r="H235" s="375"/>
      <c r="I235" s="375"/>
      <c r="K235" s="377"/>
      <c r="L235" s="377"/>
      <c r="N235" s="378"/>
      <c r="P235" s="378"/>
      <c r="R235" s="378"/>
      <c r="T235" s="146"/>
      <c r="V235" s="146"/>
      <c r="X235" s="146"/>
      <c r="Z235" s="146"/>
      <c r="AB235" s="146"/>
      <c r="AD235" s="146"/>
      <c r="AF235" s="146"/>
      <c r="AH235" s="146"/>
      <c r="AJ235" s="146"/>
      <c r="AL235" s="63"/>
      <c r="AN235" s="371"/>
      <c r="AO235" s="371"/>
      <c r="AP235" s="371"/>
      <c r="AQ235" s="371"/>
      <c r="AR235" s="371"/>
      <c r="AS235" s="371"/>
      <c r="AT235" s="371"/>
      <c r="AU235" s="371"/>
      <c r="AV235" s="371"/>
      <c r="AW235" s="371"/>
      <c r="AX235" s="371"/>
      <c r="AY235" s="371"/>
    </row>
    <row r="236" spans="1:51" s="376" customFormat="1" ht="21" customHeight="1" x14ac:dyDescent="0.3">
      <c r="A236" s="371"/>
      <c r="B236" s="372"/>
      <c r="C236" s="371"/>
      <c r="D236" s="371"/>
      <c r="E236" s="373"/>
      <c r="F236" s="374"/>
      <c r="G236" s="371"/>
      <c r="H236" s="375"/>
      <c r="I236" s="375"/>
      <c r="K236" s="377"/>
      <c r="L236" s="377"/>
      <c r="N236" s="378"/>
      <c r="P236" s="378"/>
      <c r="R236" s="378"/>
      <c r="T236" s="146"/>
      <c r="V236" s="146"/>
      <c r="X236" s="146"/>
      <c r="Z236" s="146"/>
      <c r="AB236" s="146"/>
      <c r="AD236" s="146"/>
      <c r="AF236" s="146"/>
      <c r="AH236" s="146"/>
      <c r="AJ236" s="146"/>
      <c r="AL236" s="63"/>
      <c r="AN236" s="371"/>
      <c r="AO236" s="371"/>
      <c r="AP236" s="371"/>
      <c r="AQ236" s="371"/>
      <c r="AR236" s="371"/>
      <c r="AS236" s="371"/>
      <c r="AT236" s="371"/>
      <c r="AU236" s="371"/>
      <c r="AV236" s="371"/>
      <c r="AW236" s="371"/>
      <c r="AX236" s="371"/>
      <c r="AY236" s="371"/>
    </row>
    <row r="237" spans="1:51" s="376" customFormat="1" ht="21" customHeight="1" x14ac:dyDescent="0.3">
      <c r="A237" s="371"/>
      <c r="B237" s="372"/>
      <c r="C237" s="371"/>
      <c r="D237" s="371"/>
      <c r="E237" s="373"/>
      <c r="F237" s="374"/>
      <c r="G237" s="371"/>
      <c r="H237" s="375"/>
      <c r="I237" s="375"/>
      <c r="K237" s="377"/>
      <c r="L237" s="377"/>
      <c r="N237" s="378"/>
      <c r="P237" s="378"/>
      <c r="R237" s="378"/>
      <c r="T237" s="146"/>
      <c r="V237" s="146"/>
      <c r="X237" s="146"/>
      <c r="Z237" s="146"/>
      <c r="AB237" s="146"/>
      <c r="AD237" s="146"/>
      <c r="AF237" s="146"/>
      <c r="AH237" s="146"/>
      <c r="AJ237" s="146"/>
      <c r="AL237" s="63"/>
      <c r="AN237" s="371"/>
      <c r="AO237" s="371"/>
      <c r="AP237" s="371"/>
      <c r="AQ237" s="371"/>
      <c r="AR237" s="371"/>
      <c r="AS237" s="371"/>
      <c r="AT237" s="371"/>
      <c r="AU237" s="371"/>
      <c r="AV237" s="371"/>
      <c r="AW237" s="371"/>
      <c r="AX237" s="371"/>
      <c r="AY237" s="371"/>
    </row>
    <row r="238" spans="1:51" s="376" customFormat="1" ht="21" customHeight="1" x14ac:dyDescent="0.3">
      <c r="A238" s="371"/>
      <c r="B238" s="372"/>
      <c r="C238" s="371"/>
      <c r="D238" s="371"/>
      <c r="E238" s="373"/>
      <c r="F238" s="374"/>
      <c r="G238" s="371"/>
      <c r="H238" s="375"/>
      <c r="I238" s="375"/>
      <c r="K238" s="377"/>
      <c r="L238" s="377"/>
      <c r="N238" s="378"/>
      <c r="P238" s="378"/>
      <c r="R238" s="378"/>
      <c r="T238" s="146"/>
      <c r="V238" s="146"/>
      <c r="X238" s="146"/>
      <c r="Z238" s="146"/>
      <c r="AB238" s="146"/>
      <c r="AD238" s="146"/>
      <c r="AF238" s="146"/>
      <c r="AH238" s="146"/>
      <c r="AJ238" s="146"/>
      <c r="AL238" s="63"/>
      <c r="AN238" s="371"/>
      <c r="AO238" s="371"/>
      <c r="AP238" s="371"/>
      <c r="AQ238" s="371"/>
      <c r="AR238" s="371"/>
      <c r="AS238" s="371"/>
      <c r="AT238" s="371"/>
      <c r="AU238" s="371"/>
      <c r="AV238" s="371"/>
      <c r="AW238" s="371"/>
      <c r="AX238" s="371"/>
      <c r="AY238" s="371"/>
    </row>
    <row r="239" spans="1:51" s="376" customFormat="1" ht="21" customHeight="1" x14ac:dyDescent="0.3">
      <c r="A239" s="371"/>
      <c r="B239" s="372"/>
      <c r="C239" s="371"/>
      <c r="D239" s="371"/>
      <c r="E239" s="373"/>
      <c r="F239" s="374"/>
      <c r="G239" s="371"/>
      <c r="H239" s="375"/>
      <c r="I239" s="375"/>
      <c r="K239" s="377"/>
      <c r="L239" s="377"/>
      <c r="N239" s="378"/>
      <c r="P239" s="378"/>
      <c r="R239" s="378"/>
      <c r="T239" s="146"/>
      <c r="V239" s="146"/>
      <c r="X239" s="146"/>
      <c r="Z239" s="146"/>
      <c r="AB239" s="146"/>
      <c r="AD239" s="146"/>
      <c r="AF239" s="146"/>
      <c r="AH239" s="146"/>
      <c r="AJ239" s="146"/>
      <c r="AL239" s="63"/>
      <c r="AN239" s="371"/>
      <c r="AO239" s="371"/>
      <c r="AP239" s="371"/>
      <c r="AQ239" s="371"/>
      <c r="AR239" s="371"/>
      <c r="AS239" s="371"/>
      <c r="AT239" s="371"/>
      <c r="AU239" s="371"/>
      <c r="AV239" s="371"/>
      <c r="AW239" s="371"/>
      <c r="AX239" s="371"/>
      <c r="AY239" s="371"/>
    </row>
    <row r="240" spans="1:51" s="376" customFormat="1" ht="21" customHeight="1" x14ac:dyDescent="0.3">
      <c r="A240" s="371"/>
      <c r="B240" s="372"/>
      <c r="C240" s="371"/>
      <c r="D240" s="371"/>
      <c r="E240" s="373"/>
      <c r="F240" s="374"/>
      <c r="G240" s="371"/>
      <c r="H240" s="375"/>
      <c r="I240" s="375"/>
      <c r="K240" s="377"/>
      <c r="L240" s="377"/>
      <c r="N240" s="378"/>
      <c r="P240" s="378"/>
      <c r="R240" s="378"/>
      <c r="T240" s="146"/>
      <c r="V240" s="146"/>
      <c r="X240" s="146"/>
      <c r="Z240" s="146"/>
      <c r="AB240" s="146"/>
      <c r="AD240" s="146"/>
      <c r="AF240" s="146"/>
      <c r="AH240" s="146"/>
      <c r="AJ240" s="146"/>
      <c r="AL240" s="63"/>
      <c r="AN240" s="371"/>
      <c r="AO240" s="371"/>
      <c r="AP240" s="371"/>
      <c r="AQ240" s="371"/>
      <c r="AR240" s="371"/>
      <c r="AS240" s="371"/>
      <c r="AT240" s="371"/>
      <c r="AU240" s="371"/>
      <c r="AV240" s="371"/>
      <c r="AW240" s="371"/>
      <c r="AX240" s="371"/>
      <c r="AY240" s="371"/>
    </row>
    <row r="241" spans="1:51" s="376" customFormat="1" ht="21" customHeight="1" x14ac:dyDescent="0.3">
      <c r="A241" s="371"/>
      <c r="B241" s="372"/>
      <c r="C241" s="371"/>
      <c r="D241" s="371"/>
      <c r="E241" s="373"/>
      <c r="F241" s="374"/>
      <c r="G241" s="371"/>
      <c r="H241" s="375"/>
      <c r="I241" s="375"/>
      <c r="K241" s="377"/>
      <c r="L241" s="377"/>
      <c r="N241" s="378"/>
      <c r="P241" s="378"/>
      <c r="R241" s="378"/>
      <c r="T241" s="146"/>
      <c r="V241" s="146"/>
      <c r="X241" s="146"/>
      <c r="Z241" s="146"/>
      <c r="AB241" s="146"/>
      <c r="AD241" s="146"/>
      <c r="AF241" s="146"/>
      <c r="AH241" s="146"/>
      <c r="AJ241" s="146"/>
      <c r="AL241" s="63"/>
      <c r="AN241" s="371"/>
      <c r="AO241" s="371"/>
      <c r="AP241" s="371"/>
      <c r="AQ241" s="371"/>
      <c r="AR241" s="371"/>
      <c r="AS241" s="371"/>
      <c r="AT241" s="371"/>
      <c r="AU241" s="371"/>
      <c r="AV241" s="371"/>
      <c r="AW241" s="371"/>
      <c r="AX241" s="371"/>
      <c r="AY241" s="371"/>
    </row>
    <row r="242" spans="1:51" s="376" customFormat="1" ht="21" customHeight="1" x14ac:dyDescent="0.3">
      <c r="A242" s="371"/>
      <c r="B242" s="372"/>
      <c r="C242" s="371"/>
      <c r="D242" s="371"/>
      <c r="E242" s="373"/>
      <c r="F242" s="374"/>
      <c r="G242" s="371"/>
      <c r="H242" s="375"/>
      <c r="I242" s="375"/>
      <c r="K242" s="377"/>
      <c r="L242" s="377"/>
      <c r="N242" s="378"/>
      <c r="P242" s="378"/>
      <c r="R242" s="378"/>
      <c r="T242" s="146"/>
      <c r="V242" s="146"/>
      <c r="X242" s="146"/>
      <c r="Z242" s="146"/>
      <c r="AB242" s="146"/>
      <c r="AD242" s="146"/>
      <c r="AF242" s="146"/>
      <c r="AH242" s="146"/>
      <c r="AJ242" s="146"/>
      <c r="AL242" s="63"/>
      <c r="AN242" s="371"/>
      <c r="AO242" s="371"/>
      <c r="AP242" s="371"/>
      <c r="AQ242" s="371"/>
      <c r="AR242" s="371"/>
      <c r="AS242" s="371"/>
      <c r="AT242" s="371"/>
      <c r="AU242" s="371"/>
      <c r="AV242" s="371"/>
      <c r="AW242" s="371"/>
      <c r="AX242" s="371"/>
      <c r="AY242" s="371"/>
    </row>
    <row r="243" spans="1:51" s="376" customFormat="1" ht="21" customHeight="1" x14ac:dyDescent="0.3">
      <c r="A243" s="371"/>
      <c r="B243" s="372"/>
      <c r="C243" s="371"/>
      <c r="D243" s="371"/>
      <c r="E243" s="373"/>
      <c r="F243" s="374"/>
      <c r="G243" s="371"/>
      <c r="H243" s="375"/>
      <c r="I243" s="375"/>
      <c r="K243" s="377"/>
      <c r="L243" s="377"/>
      <c r="N243" s="378"/>
      <c r="P243" s="378"/>
      <c r="R243" s="378"/>
      <c r="T243" s="146"/>
      <c r="V243" s="146"/>
      <c r="X243" s="146"/>
      <c r="Z243" s="146"/>
      <c r="AB243" s="146"/>
      <c r="AD243" s="146"/>
      <c r="AF243" s="146"/>
      <c r="AH243" s="146"/>
      <c r="AJ243" s="146"/>
      <c r="AL243" s="63"/>
      <c r="AN243" s="371"/>
      <c r="AO243" s="371"/>
      <c r="AP243" s="371"/>
      <c r="AQ243" s="371"/>
      <c r="AR243" s="371"/>
      <c r="AS243" s="371"/>
      <c r="AT243" s="371"/>
      <c r="AU243" s="371"/>
      <c r="AV243" s="371"/>
      <c r="AW243" s="371"/>
      <c r="AX243" s="371"/>
      <c r="AY243" s="371"/>
    </row>
    <row r="244" spans="1:51" s="376" customFormat="1" ht="21" customHeight="1" x14ac:dyDescent="0.3">
      <c r="A244" s="371"/>
      <c r="B244" s="372"/>
      <c r="C244" s="371"/>
      <c r="D244" s="371"/>
      <c r="E244" s="373"/>
      <c r="F244" s="374"/>
      <c r="G244" s="371"/>
      <c r="H244" s="375"/>
      <c r="I244" s="375"/>
      <c r="K244" s="377"/>
      <c r="L244" s="377"/>
      <c r="N244" s="378"/>
      <c r="P244" s="378"/>
      <c r="R244" s="378"/>
      <c r="T244" s="146"/>
      <c r="V244" s="146"/>
      <c r="X244" s="146"/>
      <c r="Z244" s="146"/>
      <c r="AB244" s="146"/>
      <c r="AD244" s="146"/>
      <c r="AF244" s="146"/>
      <c r="AH244" s="146"/>
      <c r="AJ244" s="146"/>
      <c r="AL244" s="63"/>
      <c r="AN244" s="371"/>
      <c r="AO244" s="371"/>
      <c r="AP244" s="371"/>
      <c r="AQ244" s="371"/>
      <c r="AR244" s="371"/>
      <c r="AS244" s="371"/>
      <c r="AT244" s="371"/>
      <c r="AU244" s="371"/>
      <c r="AV244" s="371"/>
      <c r="AW244" s="371"/>
      <c r="AX244" s="371"/>
      <c r="AY244" s="371"/>
    </row>
    <row r="245" spans="1:51" s="376" customFormat="1" ht="21" customHeight="1" x14ac:dyDescent="0.3">
      <c r="A245" s="371"/>
      <c r="B245" s="372"/>
      <c r="C245" s="371"/>
      <c r="D245" s="371"/>
      <c r="E245" s="373"/>
      <c r="F245" s="374"/>
      <c r="G245" s="371"/>
      <c r="H245" s="375"/>
      <c r="I245" s="375"/>
      <c r="K245" s="377"/>
      <c r="L245" s="377"/>
      <c r="N245" s="378"/>
      <c r="P245" s="378"/>
      <c r="R245" s="378"/>
      <c r="T245" s="146"/>
      <c r="V245" s="146"/>
      <c r="X245" s="146"/>
      <c r="Z245" s="146"/>
      <c r="AB245" s="146"/>
      <c r="AD245" s="146"/>
      <c r="AF245" s="146"/>
      <c r="AH245" s="146"/>
      <c r="AJ245" s="146"/>
      <c r="AL245" s="63"/>
      <c r="AN245" s="371"/>
      <c r="AO245" s="371"/>
      <c r="AP245" s="371"/>
      <c r="AQ245" s="371"/>
      <c r="AR245" s="371"/>
      <c r="AS245" s="371"/>
      <c r="AT245" s="371"/>
      <c r="AU245" s="371"/>
      <c r="AV245" s="371"/>
      <c r="AW245" s="371"/>
      <c r="AX245" s="371"/>
      <c r="AY245" s="371"/>
    </row>
    <row r="246" spans="1:51" s="376" customFormat="1" ht="21" customHeight="1" x14ac:dyDescent="0.3">
      <c r="A246" s="371"/>
      <c r="B246" s="372"/>
      <c r="C246" s="371"/>
      <c r="D246" s="371"/>
      <c r="E246" s="373"/>
      <c r="F246" s="374"/>
      <c r="G246" s="371"/>
      <c r="H246" s="375"/>
      <c r="I246" s="375"/>
      <c r="K246" s="377"/>
      <c r="L246" s="377"/>
      <c r="N246" s="378"/>
      <c r="P246" s="378"/>
      <c r="R246" s="378"/>
      <c r="T246" s="146"/>
      <c r="V246" s="146"/>
      <c r="X246" s="146"/>
      <c r="Z246" s="146"/>
      <c r="AB246" s="146"/>
      <c r="AD246" s="146"/>
      <c r="AF246" s="146"/>
      <c r="AH246" s="146"/>
      <c r="AJ246" s="146"/>
      <c r="AL246" s="63"/>
      <c r="AN246" s="371"/>
      <c r="AO246" s="371"/>
      <c r="AP246" s="371"/>
      <c r="AQ246" s="371"/>
      <c r="AR246" s="371"/>
      <c r="AS246" s="371"/>
      <c r="AT246" s="371"/>
      <c r="AU246" s="371"/>
      <c r="AV246" s="371"/>
      <c r="AW246" s="371"/>
      <c r="AX246" s="371"/>
      <c r="AY246" s="371"/>
    </row>
    <row r="247" spans="1:51" s="376" customFormat="1" ht="21" customHeight="1" x14ac:dyDescent="0.3">
      <c r="A247" s="371"/>
      <c r="B247" s="372"/>
      <c r="C247" s="371"/>
      <c r="D247" s="371"/>
      <c r="E247" s="373"/>
      <c r="F247" s="374"/>
      <c r="G247" s="371"/>
      <c r="H247" s="375"/>
      <c r="I247" s="375"/>
      <c r="K247" s="377"/>
      <c r="L247" s="377"/>
      <c r="N247" s="378"/>
      <c r="P247" s="378"/>
      <c r="R247" s="378"/>
      <c r="T247" s="146"/>
      <c r="V247" s="146"/>
      <c r="X247" s="146"/>
      <c r="Z247" s="146"/>
      <c r="AB247" s="146"/>
      <c r="AD247" s="146"/>
      <c r="AF247" s="146"/>
      <c r="AH247" s="146"/>
      <c r="AJ247" s="146"/>
      <c r="AL247" s="63"/>
      <c r="AN247" s="371"/>
      <c r="AO247" s="371"/>
      <c r="AP247" s="371"/>
      <c r="AQ247" s="371"/>
      <c r="AR247" s="371"/>
      <c r="AS247" s="371"/>
      <c r="AT247" s="371"/>
      <c r="AU247" s="371"/>
      <c r="AV247" s="371"/>
      <c r="AW247" s="371"/>
      <c r="AX247" s="371"/>
      <c r="AY247" s="371"/>
    </row>
    <row r="248" spans="1:51" s="376" customFormat="1" ht="21" customHeight="1" x14ac:dyDescent="0.3">
      <c r="A248" s="371"/>
      <c r="B248" s="372"/>
      <c r="C248" s="371"/>
      <c r="D248" s="371"/>
      <c r="E248" s="373"/>
      <c r="F248" s="374"/>
      <c r="G248" s="371"/>
      <c r="H248" s="375"/>
      <c r="I248" s="375"/>
      <c r="K248" s="377"/>
      <c r="L248" s="377"/>
      <c r="N248" s="378"/>
      <c r="P248" s="378"/>
      <c r="R248" s="378"/>
      <c r="T248" s="146"/>
      <c r="V248" s="146"/>
      <c r="X248" s="146"/>
      <c r="Z248" s="146"/>
      <c r="AB248" s="146"/>
      <c r="AD248" s="146"/>
      <c r="AF248" s="146"/>
      <c r="AH248" s="146"/>
      <c r="AJ248" s="146"/>
      <c r="AL248" s="63"/>
      <c r="AN248" s="371"/>
      <c r="AO248" s="371"/>
      <c r="AP248" s="371"/>
      <c r="AQ248" s="371"/>
      <c r="AR248" s="371"/>
      <c r="AS248" s="371"/>
      <c r="AT248" s="371"/>
      <c r="AU248" s="371"/>
      <c r="AV248" s="371"/>
      <c r="AW248" s="371"/>
      <c r="AX248" s="371"/>
      <c r="AY248" s="371"/>
    </row>
    <row r="249" spans="1:51" s="376" customFormat="1" ht="21" customHeight="1" x14ac:dyDescent="0.3">
      <c r="A249" s="371"/>
      <c r="B249" s="372"/>
      <c r="C249" s="371"/>
      <c r="D249" s="371"/>
      <c r="E249" s="373"/>
      <c r="F249" s="374"/>
      <c r="G249" s="371"/>
      <c r="H249" s="375"/>
      <c r="I249" s="375"/>
      <c r="K249" s="377"/>
      <c r="L249" s="377"/>
      <c r="N249" s="378"/>
      <c r="P249" s="378"/>
      <c r="R249" s="378"/>
      <c r="T249" s="146"/>
      <c r="V249" s="146"/>
      <c r="X249" s="146"/>
      <c r="Z249" s="146"/>
      <c r="AB249" s="146"/>
      <c r="AD249" s="146"/>
      <c r="AF249" s="146"/>
      <c r="AH249" s="146"/>
      <c r="AJ249" s="146"/>
      <c r="AL249" s="63"/>
      <c r="AN249" s="371"/>
      <c r="AO249" s="371"/>
      <c r="AP249" s="371"/>
      <c r="AQ249" s="371"/>
      <c r="AR249" s="371"/>
      <c r="AS249" s="371"/>
      <c r="AT249" s="371"/>
      <c r="AU249" s="371"/>
      <c r="AV249" s="371"/>
      <c r="AW249" s="371"/>
      <c r="AX249" s="371"/>
      <c r="AY249" s="371"/>
    </row>
    <row r="250" spans="1:51" s="376" customFormat="1" ht="21" customHeight="1" x14ac:dyDescent="0.3">
      <c r="A250" s="371"/>
      <c r="B250" s="372"/>
      <c r="C250" s="371"/>
      <c r="D250" s="371"/>
      <c r="E250" s="373"/>
      <c r="F250" s="374"/>
      <c r="G250" s="371"/>
      <c r="H250" s="375"/>
      <c r="I250" s="375"/>
      <c r="K250" s="377"/>
      <c r="L250" s="377"/>
      <c r="N250" s="378"/>
      <c r="P250" s="378"/>
      <c r="R250" s="378"/>
      <c r="T250" s="146"/>
      <c r="V250" s="146"/>
      <c r="X250" s="146"/>
      <c r="Z250" s="146"/>
      <c r="AB250" s="146"/>
      <c r="AD250" s="146"/>
      <c r="AF250" s="146"/>
      <c r="AH250" s="146"/>
      <c r="AJ250" s="146"/>
      <c r="AL250" s="63"/>
      <c r="AN250" s="371"/>
      <c r="AO250" s="371"/>
      <c r="AP250" s="371"/>
      <c r="AQ250" s="371"/>
      <c r="AR250" s="371"/>
      <c r="AS250" s="371"/>
      <c r="AT250" s="371"/>
      <c r="AU250" s="371"/>
      <c r="AV250" s="371"/>
      <c r="AW250" s="371"/>
      <c r="AX250" s="371"/>
      <c r="AY250" s="371"/>
    </row>
    <row r="251" spans="1:51" s="376" customFormat="1" ht="21" customHeight="1" x14ac:dyDescent="0.3">
      <c r="A251" s="371"/>
      <c r="B251" s="372"/>
      <c r="C251" s="371"/>
      <c r="D251" s="371"/>
      <c r="E251" s="373"/>
      <c r="F251" s="374"/>
      <c r="G251" s="371"/>
      <c r="H251" s="375"/>
      <c r="I251" s="375"/>
      <c r="K251" s="377"/>
      <c r="L251" s="377"/>
      <c r="N251" s="378"/>
      <c r="P251" s="378"/>
      <c r="R251" s="378"/>
      <c r="T251" s="146"/>
      <c r="V251" s="146"/>
      <c r="X251" s="146"/>
      <c r="Z251" s="146"/>
      <c r="AB251" s="146"/>
      <c r="AD251" s="146"/>
      <c r="AF251" s="146"/>
      <c r="AH251" s="146"/>
      <c r="AJ251" s="146"/>
      <c r="AL251" s="63"/>
      <c r="AN251" s="371"/>
      <c r="AO251" s="371"/>
      <c r="AP251" s="371"/>
      <c r="AQ251" s="371"/>
      <c r="AR251" s="371"/>
      <c r="AS251" s="371"/>
      <c r="AT251" s="371"/>
      <c r="AU251" s="371"/>
      <c r="AV251" s="371"/>
      <c r="AW251" s="371"/>
      <c r="AX251" s="371"/>
      <c r="AY251" s="371"/>
    </row>
    <row r="252" spans="1:51" s="376" customFormat="1" ht="21" customHeight="1" x14ac:dyDescent="0.3">
      <c r="A252" s="371"/>
      <c r="B252" s="372"/>
      <c r="C252" s="371"/>
      <c r="D252" s="371"/>
      <c r="E252" s="373"/>
      <c r="F252" s="374"/>
      <c r="G252" s="371"/>
      <c r="H252" s="375"/>
      <c r="I252" s="375"/>
      <c r="K252" s="377"/>
      <c r="L252" s="377"/>
      <c r="N252" s="378"/>
      <c r="P252" s="378"/>
      <c r="R252" s="378"/>
      <c r="T252" s="146"/>
      <c r="V252" s="146"/>
      <c r="X252" s="146"/>
      <c r="Z252" s="146"/>
      <c r="AB252" s="146"/>
      <c r="AD252" s="146"/>
      <c r="AF252" s="146"/>
      <c r="AH252" s="146"/>
      <c r="AJ252" s="146"/>
      <c r="AL252" s="63"/>
      <c r="AN252" s="371"/>
      <c r="AO252" s="371"/>
      <c r="AP252" s="371"/>
      <c r="AQ252" s="371"/>
      <c r="AR252" s="371"/>
      <c r="AS252" s="371"/>
      <c r="AT252" s="371"/>
      <c r="AU252" s="371"/>
      <c r="AV252" s="371"/>
      <c r="AW252" s="371"/>
      <c r="AX252" s="371"/>
      <c r="AY252" s="371"/>
    </row>
    <row r="253" spans="1:51" s="376" customFormat="1" ht="21" customHeight="1" x14ac:dyDescent="0.3">
      <c r="A253" s="371"/>
      <c r="B253" s="372"/>
      <c r="C253" s="371"/>
      <c r="D253" s="371"/>
      <c r="E253" s="373"/>
      <c r="F253" s="374"/>
      <c r="G253" s="371"/>
      <c r="H253" s="375"/>
      <c r="I253" s="375"/>
      <c r="K253" s="377"/>
      <c r="L253" s="377"/>
      <c r="N253" s="378"/>
      <c r="P253" s="378"/>
      <c r="R253" s="378"/>
      <c r="T253" s="146"/>
      <c r="V253" s="146"/>
      <c r="X253" s="146"/>
      <c r="Z253" s="146"/>
      <c r="AB253" s="146"/>
      <c r="AD253" s="146"/>
      <c r="AF253" s="146"/>
      <c r="AH253" s="146"/>
      <c r="AJ253" s="146"/>
      <c r="AL253" s="63"/>
      <c r="AN253" s="371"/>
      <c r="AO253" s="371"/>
      <c r="AP253" s="371"/>
      <c r="AQ253" s="371"/>
      <c r="AR253" s="371"/>
      <c r="AS253" s="371"/>
      <c r="AT253" s="371"/>
      <c r="AU253" s="371"/>
      <c r="AV253" s="371"/>
      <c r="AW253" s="371"/>
      <c r="AX253" s="371"/>
      <c r="AY253" s="371"/>
    </row>
    <row r="254" spans="1:51" s="376" customFormat="1" ht="21" customHeight="1" x14ac:dyDescent="0.3">
      <c r="A254" s="371"/>
      <c r="B254" s="372"/>
      <c r="C254" s="371"/>
      <c r="D254" s="371"/>
      <c r="E254" s="373"/>
      <c r="F254" s="374"/>
      <c r="G254" s="371"/>
      <c r="H254" s="375"/>
      <c r="I254" s="375"/>
      <c r="K254" s="377"/>
      <c r="L254" s="377"/>
      <c r="N254" s="378"/>
      <c r="P254" s="378"/>
      <c r="R254" s="378"/>
      <c r="T254" s="146"/>
      <c r="V254" s="146"/>
      <c r="X254" s="146"/>
      <c r="Z254" s="146"/>
      <c r="AB254" s="146"/>
      <c r="AD254" s="146"/>
      <c r="AF254" s="146"/>
      <c r="AH254" s="146"/>
      <c r="AJ254" s="146"/>
      <c r="AL254" s="63"/>
      <c r="AN254" s="371"/>
      <c r="AO254" s="371"/>
      <c r="AP254" s="371"/>
      <c r="AQ254" s="371"/>
      <c r="AR254" s="371"/>
      <c r="AS254" s="371"/>
      <c r="AT254" s="371"/>
      <c r="AU254" s="371"/>
      <c r="AV254" s="371"/>
      <c r="AW254" s="371"/>
      <c r="AX254" s="371"/>
      <c r="AY254" s="371"/>
    </row>
    <row r="255" spans="1:51" s="376" customFormat="1" ht="21" customHeight="1" x14ac:dyDescent="0.3">
      <c r="A255" s="371"/>
      <c r="B255" s="372"/>
      <c r="C255" s="371"/>
      <c r="D255" s="371"/>
      <c r="E255" s="373"/>
      <c r="F255" s="374"/>
      <c r="G255" s="371"/>
      <c r="H255" s="375"/>
      <c r="I255" s="375"/>
      <c r="K255" s="377"/>
      <c r="L255" s="377"/>
      <c r="N255" s="378"/>
      <c r="P255" s="378"/>
      <c r="R255" s="378"/>
      <c r="T255" s="146"/>
      <c r="V255" s="146"/>
      <c r="X255" s="146"/>
      <c r="Z255" s="146"/>
      <c r="AB255" s="146"/>
      <c r="AD255" s="146"/>
      <c r="AF255" s="146"/>
      <c r="AH255" s="146"/>
      <c r="AJ255" s="146"/>
      <c r="AL255" s="63"/>
      <c r="AN255" s="371"/>
      <c r="AO255" s="371"/>
      <c r="AP255" s="371"/>
      <c r="AQ255" s="371"/>
      <c r="AR255" s="371"/>
      <c r="AS255" s="371"/>
      <c r="AT255" s="371"/>
      <c r="AU255" s="371"/>
      <c r="AV255" s="371"/>
      <c r="AW255" s="371"/>
      <c r="AX255" s="371"/>
      <c r="AY255" s="371"/>
    </row>
    <row r="256" spans="1:51" s="376" customFormat="1" ht="21" customHeight="1" x14ac:dyDescent="0.3">
      <c r="A256" s="371"/>
      <c r="B256" s="372"/>
      <c r="C256" s="371"/>
      <c r="D256" s="371"/>
      <c r="E256" s="373"/>
      <c r="F256" s="374"/>
      <c r="G256" s="371"/>
      <c r="H256" s="375"/>
      <c r="I256" s="375"/>
      <c r="K256" s="377"/>
      <c r="L256" s="377"/>
      <c r="N256" s="378"/>
      <c r="P256" s="378"/>
      <c r="R256" s="378"/>
      <c r="T256" s="146"/>
      <c r="V256" s="146"/>
      <c r="X256" s="146"/>
      <c r="Z256" s="146"/>
      <c r="AB256" s="146"/>
      <c r="AD256" s="146"/>
      <c r="AF256" s="146"/>
      <c r="AH256" s="146"/>
      <c r="AJ256" s="146"/>
      <c r="AL256" s="63"/>
      <c r="AN256" s="371"/>
      <c r="AO256" s="371"/>
      <c r="AP256" s="371"/>
      <c r="AQ256" s="371"/>
      <c r="AR256" s="371"/>
      <c r="AS256" s="371"/>
      <c r="AT256" s="371"/>
      <c r="AU256" s="371"/>
      <c r="AV256" s="371"/>
      <c r="AW256" s="371"/>
      <c r="AX256" s="371"/>
      <c r="AY256" s="371"/>
    </row>
    <row r="257" spans="1:51" s="376" customFormat="1" ht="21" customHeight="1" x14ac:dyDescent="0.3">
      <c r="A257" s="371"/>
      <c r="B257" s="372"/>
      <c r="C257" s="371"/>
      <c r="D257" s="371"/>
      <c r="E257" s="373"/>
      <c r="F257" s="374"/>
      <c r="G257" s="371"/>
      <c r="H257" s="375"/>
      <c r="I257" s="375"/>
      <c r="K257" s="377"/>
      <c r="L257" s="377"/>
      <c r="N257" s="378"/>
      <c r="P257" s="378"/>
      <c r="R257" s="378"/>
      <c r="T257" s="146"/>
      <c r="V257" s="146"/>
      <c r="X257" s="146"/>
      <c r="Z257" s="146"/>
      <c r="AB257" s="146"/>
      <c r="AD257" s="146"/>
      <c r="AF257" s="146"/>
      <c r="AH257" s="146"/>
      <c r="AJ257" s="146"/>
      <c r="AL257" s="63"/>
      <c r="AN257" s="371"/>
      <c r="AO257" s="371"/>
      <c r="AP257" s="371"/>
      <c r="AQ257" s="371"/>
      <c r="AR257" s="371"/>
      <c r="AS257" s="371"/>
      <c r="AT257" s="371"/>
      <c r="AU257" s="371"/>
      <c r="AV257" s="371"/>
      <c r="AW257" s="371"/>
      <c r="AX257" s="371"/>
      <c r="AY257" s="371"/>
    </row>
    <row r="258" spans="1:51" s="376" customFormat="1" ht="21" customHeight="1" x14ac:dyDescent="0.3">
      <c r="A258" s="371"/>
      <c r="B258" s="372"/>
      <c r="C258" s="371"/>
      <c r="D258" s="371"/>
      <c r="E258" s="373"/>
      <c r="F258" s="374"/>
      <c r="G258" s="371"/>
      <c r="H258" s="375"/>
      <c r="I258" s="375"/>
      <c r="K258" s="377"/>
      <c r="L258" s="377"/>
      <c r="N258" s="378"/>
      <c r="P258" s="378"/>
      <c r="R258" s="378"/>
      <c r="T258" s="146"/>
      <c r="V258" s="146"/>
      <c r="X258" s="146"/>
      <c r="Z258" s="146"/>
      <c r="AB258" s="146"/>
      <c r="AD258" s="146"/>
      <c r="AF258" s="146"/>
      <c r="AH258" s="146"/>
      <c r="AJ258" s="146"/>
      <c r="AL258" s="63"/>
      <c r="AN258" s="371"/>
      <c r="AO258" s="371"/>
      <c r="AP258" s="371"/>
      <c r="AQ258" s="371"/>
      <c r="AR258" s="371"/>
      <c r="AS258" s="371"/>
      <c r="AT258" s="371"/>
      <c r="AU258" s="371"/>
      <c r="AV258" s="371"/>
      <c r="AW258" s="371"/>
      <c r="AX258" s="371"/>
      <c r="AY258" s="371"/>
    </row>
    <row r="259" spans="1:51" s="376" customFormat="1" ht="21" customHeight="1" x14ac:dyDescent="0.3">
      <c r="A259" s="371"/>
      <c r="B259" s="372"/>
      <c r="C259" s="371"/>
      <c r="D259" s="371"/>
      <c r="E259" s="373"/>
      <c r="F259" s="374"/>
      <c r="G259" s="371"/>
      <c r="H259" s="375"/>
      <c r="I259" s="375"/>
      <c r="K259" s="377"/>
      <c r="L259" s="377"/>
      <c r="N259" s="378"/>
      <c r="P259" s="378"/>
      <c r="R259" s="378"/>
      <c r="T259" s="146"/>
      <c r="V259" s="146"/>
      <c r="X259" s="146"/>
      <c r="Z259" s="146"/>
      <c r="AB259" s="146"/>
      <c r="AD259" s="146"/>
      <c r="AF259" s="146"/>
      <c r="AH259" s="146"/>
      <c r="AJ259" s="146"/>
      <c r="AL259" s="63"/>
      <c r="AN259" s="371"/>
      <c r="AO259" s="371"/>
      <c r="AP259" s="371"/>
      <c r="AQ259" s="371"/>
      <c r="AR259" s="371"/>
      <c r="AS259" s="371"/>
      <c r="AT259" s="371"/>
      <c r="AU259" s="371"/>
      <c r="AV259" s="371"/>
      <c r="AW259" s="371"/>
      <c r="AX259" s="371"/>
      <c r="AY259" s="371"/>
    </row>
    <row r="260" spans="1:51" s="376" customFormat="1" ht="21" customHeight="1" x14ac:dyDescent="0.3">
      <c r="A260" s="371"/>
      <c r="B260" s="372"/>
      <c r="C260" s="371"/>
      <c r="D260" s="371"/>
      <c r="E260" s="373"/>
      <c r="F260" s="374"/>
      <c r="G260" s="371"/>
      <c r="H260" s="375"/>
      <c r="I260" s="375"/>
      <c r="K260" s="377"/>
      <c r="L260" s="377"/>
      <c r="N260" s="378"/>
      <c r="P260" s="378"/>
      <c r="R260" s="378"/>
      <c r="T260" s="146"/>
      <c r="V260" s="146"/>
      <c r="X260" s="146"/>
      <c r="Z260" s="146"/>
      <c r="AB260" s="146"/>
      <c r="AD260" s="146"/>
      <c r="AF260" s="146"/>
      <c r="AH260" s="146"/>
      <c r="AJ260" s="146"/>
      <c r="AL260" s="63"/>
      <c r="AN260" s="371"/>
      <c r="AO260" s="371"/>
      <c r="AP260" s="371"/>
      <c r="AQ260" s="371"/>
      <c r="AR260" s="371"/>
      <c r="AS260" s="371"/>
      <c r="AT260" s="371"/>
      <c r="AU260" s="371"/>
      <c r="AV260" s="371"/>
      <c r="AW260" s="371"/>
      <c r="AX260" s="371"/>
      <c r="AY260" s="371"/>
    </row>
    <row r="261" spans="1:51" s="376" customFormat="1" ht="21" customHeight="1" x14ac:dyDescent="0.3">
      <c r="A261" s="371"/>
      <c r="B261" s="372"/>
      <c r="C261" s="371"/>
      <c r="D261" s="371"/>
      <c r="E261" s="373"/>
      <c r="F261" s="374"/>
      <c r="G261" s="371"/>
      <c r="H261" s="375"/>
      <c r="I261" s="375"/>
      <c r="K261" s="377"/>
      <c r="L261" s="377"/>
      <c r="N261" s="378"/>
      <c r="P261" s="378"/>
      <c r="R261" s="378"/>
      <c r="T261" s="146"/>
      <c r="V261" s="146"/>
      <c r="X261" s="146"/>
      <c r="Z261" s="146"/>
      <c r="AB261" s="146"/>
      <c r="AD261" s="146"/>
      <c r="AF261" s="146"/>
      <c r="AH261" s="146"/>
      <c r="AJ261" s="146"/>
      <c r="AL261" s="63"/>
      <c r="AN261" s="371"/>
      <c r="AO261" s="371"/>
      <c r="AP261" s="371"/>
      <c r="AQ261" s="371"/>
      <c r="AR261" s="371"/>
      <c r="AS261" s="371"/>
      <c r="AT261" s="371"/>
      <c r="AU261" s="371"/>
      <c r="AV261" s="371"/>
      <c r="AW261" s="371"/>
      <c r="AX261" s="371"/>
      <c r="AY261" s="371"/>
    </row>
    <row r="262" spans="1:51" s="376" customFormat="1" ht="21" customHeight="1" x14ac:dyDescent="0.3">
      <c r="A262" s="371"/>
      <c r="B262" s="372"/>
      <c r="C262" s="371"/>
      <c r="D262" s="371"/>
      <c r="E262" s="373"/>
      <c r="F262" s="374"/>
      <c r="G262" s="371"/>
      <c r="H262" s="375"/>
      <c r="I262" s="375"/>
      <c r="K262" s="377"/>
      <c r="L262" s="377"/>
      <c r="N262" s="378"/>
      <c r="P262" s="378"/>
      <c r="R262" s="378"/>
      <c r="T262" s="146"/>
      <c r="V262" s="146"/>
      <c r="X262" s="146"/>
      <c r="Z262" s="146"/>
      <c r="AB262" s="146"/>
      <c r="AD262" s="146"/>
      <c r="AF262" s="146"/>
      <c r="AH262" s="146"/>
      <c r="AJ262" s="146"/>
      <c r="AL262" s="63"/>
      <c r="AN262" s="371"/>
      <c r="AO262" s="371"/>
      <c r="AP262" s="371"/>
      <c r="AQ262" s="371"/>
      <c r="AR262" s="371"/>
      <c r="AS262" s="371"/>
      <c r="AT262" s="371"/>
      <c r="AU262" s="371"/>
      <c r="AV262" s="371"/>
      <c r="AW262" s="371"/>
      <c r="AX262" s="371"/>
      <c r="AY262" s="371"/>
    </row>
    <row r="263" spans="1:51" s="376" customFormat="1" ht="21" customHeight="1" x14ac:dyDescent="0.3">
      <c r="A263" s="371"/>
      <c r="B263" s="372"/>
      <c r="C263" s="371"/>
      <c r="D263" s="371"/>
      <c r="E263" s="373"/>
      <c r="F263" s="374"/>
      <c r="G263" s="371"/>
      <c r="H263" s="375"/>
      <c r="I263" s="375"/>
      <c r="K263" s="377"/>
      <c r="L263" s="377"/>
      <c r="N263" s="378"/>
      <c r="P263" s="378"/>
      <c r="R263" s="378"/>
      <c r="T263" s="146"/>
      <c r="V263" s="146"/>
      <c r="X263" s="146"/>
      <c r="Z263" s="146"/>
      <c r="AB263" s="146"/>
      <c r="AD263" s="146"/>
      <c r="AF263" s="146"/>
      <c r="AH263" s="146"/>
      <c r="AJ263" s="146"/>
      <c r="AL263" s="63"/>
      <c r="AN263" s="371"/>
      <c r="AO263" s="371"/>
      <c r="AP263" s="371"/>
      <c r="AQ263" s="371"/>
      <c r="AR263" s="371"/>
      <c r="AS263" s="371"/>
      <c r="AT263" s="371"/>
      <c r="AU263" s="371"/>
      <c r="AV263" s="371"/>
      <c r="AW263" s="371"/>
      <c r="AX263" s="371"/>
      <c r="AY263" s="371"/>
    </row>
    <row r="264" spans="1:51" s="376" customFormat="1" ht="21" customHeight="1" x14ac:dyDescent="0.3">
      <c r="A264" s="371"/>
      <c r="B264" s="372"/>
      <c r="C264" s="371"/>
      <c r="D264" s="371"/>
      <c r="E264" s="373"/>
      <c r="F264" s="374"/>
      <c r="G264" s="371"/>
      <c r="H264" s="375"/>
      <c r="I264" s="375"/>
      <c r="K264" s="377"/>
      <c r="L264" s="377"/>
      <c r="N264" s="378"/>
      <c r="P264" s="378"/>
      <c r="R264" s="378"/>
      <c r="T264" s="146"/>
      <c r="V264" s="146"/>
      <c r="X264" s="146"/>
      <c r="Z264" s="146"/>
      <c r="AB264" s="146"/>
      <c r="AD264" s="146"/>
      <c r="AF264" s="146"/>
      <c r="AH264" s="146"/>
      <c r="AJ264" s="146"/>
      <c r="AL264" s="63"/>
      <c r="AN264" s="371"/>
      <c r="AO264" s="371"/>
      <c r="AP264" s="371"/>
      <c r="AQ264" s="371"/>
      <c r="AR264" s="371"/>
      <c r="AS264" s="371"/>
      <c r="AT264" s="371"/>
      <c r="AU264" s="371"/>
      <c r="AV264" s="371"/>
      <c r="AW264" s="371"/>
      <c r="AX264" s="371"/>
      <c r="AY264" s="371"/>
    </row>
    <row r="265" spans="1:51" s="376" customFormat="1" ht="21" customHeight="1" x14ac:dyDescent="0.3">
      <c r="A265" s="371"/>
      <c r="B265" s="372"/>
      <c r="C265" s="371"/>
      <c r="D265" s="371"/>
      <c r="E265" s="373"/>
      <c r="F265" s="374"/>
      <c r="G265" s="371"/>
      <c r="H265" s="375"/>
      <c r="I265" s="375"/>
      <c r="K265" s="377"/>
      <c r="L265" s="377"/>
      <c r="N265" s="378"/>
      <c r="P265" s="378"/>
      <c r="R265" s="378"/>
      <c r="T265" s="146"/>
      <c r="V265" s="146"/>
      <c r="X265" s="146"/>
      <c r="Z265" s="146"/>
      <c r="AB265" s="146"/>
      <c r="AD265" s="146"/>
      <c r="AF265" s="146"/>
      <c r="AH265" s="146"/>
      <c r="AJ265" s="146"/>
      <c r="AL265" s="63"/>
      <c r="AN265" s="371"/>
      <c r="AO265" s="371"/>
      <c r="AP265" s="371"/>
      <c r="AQ265" s="371"/>
      <c r="AR265" s="371"/>
      <c r="AS265" s="371"/>
      <c r="AT265" s="371"/>
      <c r="AU265" s="371"/>
      <c r="AV265" s="371"/>
      <c r="AW265" s="371"/>
      <c r="AX265" s="371"/>
      <c r="AY265" s="371"/>
    </row>
    <row r="266" spans="1:51" s="376" customFormat="1" ht="21" customHeight="1" x14ac:dyDescent="0.3">
      <c r="A266" s="371"/>
      <c r="B266" s="372"/>
      <c r="C266" s="371"/>
      <c r="D266" s="371"/>
      <c r="E266" s="373"/>
      <c r="F266" s="374"/>
      <c r="G266" s="371"/>
      <c r="H266" s="375"/>
      <c r="I266" s="375"/>
      <c r="K266" s="377"/>
      <c r="L266" s="377"/>
      <c r="N266" s="378"/>
      <c r="P266" s="378"/>
      <c r="R266" s="378"/>
      <c r="T266" s="146"/>
      <c r="V266" s="146"/>
      <c r="X266" s="146"/>
      <c r="Z266" s="146"/>
      <c r="AB266" s="146"/>
      <c r="AD266" s="146"/>
      <c r="AF266" s="146"/>
      <c r="AH266" s="146"/>
      <c r="AJ266" s="146"/>
      <c r="AL266" s="63"/>
      <c r="AN266" s="371"/>
      <c r="AO266" s="371"/>
      <c r="AP266" s="371"/>
      <c r="AQ266" s="371"/>
      <c r="AR266" s="371"/>
      <c r="AS266" s="371"/>
      <c r="AT266" s="371"/>
      <c r="AU266" s="371"/>
      <c r="AV266" s="371"/>
      <c r="AW266" s="371"/>
      <c r="AX266" s="371"/>
      <c r="AY266" s="371"/>
    </row>
    <row r="267" spans="1:51" s="376" customFormat="1" ht="21" customHeight="1" x14ac:dyDescent="0.3">
      <c r="A267" s="371"/>
      <c r="B267" s="372"/>
      <c r="C267" s="371"/>
      <c r="D267" s="371"/>
      <c r="E267" s="373"/>
      <c r="F267" s="374"/>
      <c r="G267" s="371"/>
      <c r="H267" s="375"/>
      <c r="I267" s="375"/>
      <c r="K267" s="377"/>
      <c r="L267" s="377"/>
      <c r="N267" s="378"/>
      <c r="P267" s="378"/>
      <c r="R267" s="378"/>
      <c r="T267" s="146"/>
      <c r="V267" s="146"/>
      <c r="X267" s="146"/>
      <c r="Z267" s="146"/>
      <c r="AB267" s="146"/>
      <c r="AD267" s="146"/>
      <c r="AF267" s="146"/>
      <c r="AH267" s="146"/>
      <c r="AJ267" s="146"/>
      <c r="AL267" s="63"/>
      <c r="AN267" s="371"/>
      <c r="AO267" s="371"/>
      <c r="AP267" s="371"/>
      <c r="AQ267" s="371"/>
      <c r="AR267" s="371"/>
      <c r="AS267" s="371"/>
      <c r="AT267" s="371"/>
      <c r="AU267" s="371"/>
      <c r="AV267" s="371"/>
      <c r="AW267" s="371"/>
      <c r="AX267" s="371"/>
      <c r="AY267" s="371"/>
    </row>
    <row r="268" spans="1:51" s="376" customFormat="1" ht="21" customHeight="1" x14ac:dyDescent="0.3">
      <c r="A268" s="371"/>
      <c r="B268" s="372"/>
      <c r="C268" s="371"/>
      <c r="D268" s="371"/>
      <c r="E268" s="373"/>
      <c r="F268" s="374"/>
      <c r="G268" s="371"/>
      <c r="H268" s="375"/>
      <c r="I268" s="375"/>
      <c r="K268" s="377"/>
      <c r="L268" s="377"/>
      <c r="N268" s="378"/>
      <c r="P268" s="378"/>
      <c r="R268" s="378"/>
      <c r="T268" s="146"/>
      <c r="V268" s="146"/>
      <c r="X268" s="146"/>
      <c r="Z268" s="146"/>
      <c r="AB268" s="146"/>
      <c r="AD268" s="146"/>
      <c r="AF268" s="146"/>
      <c r="AH268" s="146"/>
      <c r="AJ268" s="146"/>
      <c r="AL268" s="63"/>
      <c r="AN268" s="371"/>
      <c r="AO268" s="371"/>
      <c r="AP268" s="371"/>
      <c r="AQ268" s="371"/>
      <c r="AR268" s="371"/>
      <c r="AS268" s="371"/>
      <c r="AT268" s="371"/>
      <c r="AU268" s="371"/>
      <c r="AV268" s="371"/>
      <c r="AW268" s="371"/>
      <c r="AX268" s="371"/>
      <c r="AY268" s="371"/>
    </row>
    <row r="269" spans="1:51" s="376" customFormat="1" ht="21" customHeight="1" x14ac:dyDescent="0.3">
      <c r="A269" s="371"/>
      <c r="B269" s="372"/>
      <c r="C269" s="371"/>
      <c r="D269" s="371"/>
      <c r="E269" s="373"/>
      <c r="F269" s="374"/>
      <c r="G269" s="371"/>
      <c r="H269" s="375"/>
      <c r="I269" s="375"/>
      <c r="K269" s="377"/>
      <c r="L269" s="377"/>
      <c r="N269" s="378"/>
      <c r="P269" s="378"/>
      <c r="R269" s="378"/>
      <c r="T269" s="146"/>
      <c r="V269" s="146"/>
      <c r="X269" s="146"/>
      <c r="Z269" s="146"/>
      <c r="AB269" s="146"/>
      <c r="AD269" s="146"/>
      <c r="AF269" s="146"/>
      <c r="AH269" s="146"/>
      <c r="AJ269" s="146"/>
      <c r="AL269" s="63"/>
      <c r="AN269" s="371"/>
      <c r="AO269" s="371"/>
      <c r="AP269" s="371"/>
      <c r="AQ269" s="371"/>
      <c r="AR269" s="371"/>
      <c r="AS269" s="371"/>
      <c r="AT269" s="371"/>
      <c r="AU269" s="371"/>
      <c r="AV269" s="371"/>
      <c r="AW269" s="371"/>
      <c r="AX269" s="371"/>
      <c r="AY269" s="371"/>
    </row>
    <row r="270" spans="1:51" s="376" customFormat="1" ht="21" customHeight="1" x14ac:dyDescent="0.3">
      <c r="A270" s="371"/>
      <c r="B270" s="372"/>
      <c r="C270" s="371"/>
      <c r="D270" s="371"/>
      <c r="E270" s="373"/>
      <c r="F270" s="374"/>
      <c r="G270" s="371"/>
      <c r="H270" s="375"/>
      <c r="I270" s="375"/>
      <c r="K270" s="377"/>
      <c r="L270" s="377"/>
      <c r="N270" s="378"/>
      <c r="P270" s="378"/>
      <c r="R270" s="378"/>
      <c r="T270" s="146"/>
      <c r="V270" s="146"/>
      <c r="X270" s="146"/>
      <c r="Z270" s="146"/>
      <c r="AB270" s="146"/>
      <c r="AD270" s="146"/>
      <c r="AF270" s="146"/>
      <c r="AH270" s="146"/>
      <c r="AJ270" s="146"/>
      <c r="AL270" s="63"/>
      <c r="AN270" s="371"/>
      <c r="AO270" s="371"/>
      <c r="AP270" s="371"/>
      <c r="AQ270" s="371"/>
      <c r="AR270" s="371"/>
      <c r="AS270" s="371"/>
      <c r="AT270" s="371"/>
      <c r="AU270" s="371"/>
      <c r="AV270" s="371"/>
      <c r="AW270" s="371"/>
      <c r="AX270" s="371"/>
      <c r="AY270" s="371"/>
    </row>
    <row r="271" spans="1:51" s="376" customFormat="1" ht="21" customHeight="1" x14ac:dyDescent="0.3">
      <c r="A271" s="371"/>
      <c r="B271" s="372"/>
      <c r="C271" s="371"/>
      <c r="D271" s="371"/>
      <c r="E271" s="373"/>
      <c r="F271" s="374"/>
      <c r="G271" s="371"/>
      <c r="H271" s="375"/>
      <c r="I271" s="375"/>
      <c r="K271" s="377"/>
      <c r="L271" s="377"/>
      <c r="N271" s="378"/>
      <c r="P271" s="378"/>
      <c r="R271" s="378"/>
      <c r="T271" s="146"/>
      <c r="V271" s="146"/>
      <c r="X271" s="146"/>
      <c r="Z271" s="146"/>
      <c r="AB271" s="146"/>
      <c r="AD271" s="146"/>
      <c r="AF271" s="146"/>
      <c r="AH271" s="146"/>
      <c r="AJ271" s="146"/>
      <c r="AL271" s="63"/>
      <c r="AN271" s="371"/>
      <c r="AO271" s="371"/>
      <c r="AP271" s="371"/>
      <c r="AQ271" s="371"/>
      <c r="AR271" s="371"/>
      <c r="AS271" s="371"/>
      <c r="AT271" s="371"/>
      <c r="AU271" s="371"/>
      <c r="AV271" s="371"/>
      <c r="AW271" s="371"/>
      <c r="AX271" s="371"/>
      <c r="AY271" s="371"/>
    </row>
    <row r="272" spans="1:51" s="376" customFormat="1" ht="21" customHeight="1" x14ac:dyDescent="0.3">
      <c r="A272" s="371"/>
      <c r="B272" s="372"/>
      <c r="C272" s="371"/>
      <c r="D272" s="371"/>
      <c r="E272" s="373"/>
      <c r="F272" s="374"/>
      <c r="G272" s="371"/>
      <c r="H272" s="375"/>
      <c r="I272" s="375"/>
      <c r="K272" s="377"/>
      <c r="L272" s="377"/>
      <c r="N272" s="378"/>
      <c r="P272" s="378"/>
      <c r="R272" s="378"/>
      <c r="T272" s="146"/>
      <c r="V272" s="146"/>
      <c r="X272" s="146"/>
      <c r="Z272" s="146"/>
      <c r="AB272" s="146"/>
      <c r="AD272" s="146"/>
      <c r="AF272" s="146"/>
      <c r="AH272" s="146"/>
      <c r="AJ272" s="146"/>
      <c r="AL272" s="63"/>
      <c r="AN272" s="371"/>
      <c r="AO272" s="371"/>
      <c r="AP272" s="371"/>
      <c r="AQ272" s="371"/>
      <c r="AR272" s="371"/>
      <c r="AS272" s="371"/>
      <c r="AT272" s="371"/>
      <c r="AU272" s="371"/>
      <c r="AV272" s="371"/>
      <c r="AW272" s="371"/>
      <c r="AX272" s="371"/>
      <c r="AY272" s="371"/>
    </row>
    <row r="273" spans="1:51" s="376" customFormat="1" ht="21" customHeight="1" x14ac:dyDescent="0.3">
      <c r="A273" s="371"/>
      <c r="B273" s="372"/>
      <c r="C273" s="371"/>
      <c r="D273" s="371"/>
      <c r="E273" s="373"/>
      <c r="F273" s="374"/>
      <c r="G273" s="371"/>
      <c r="H273" s="375"/>
      <c r="I273" s="375"/>
      <c r="K273" s="377"/>
      <c r="L273" s="377"/>
      <c r="N273" s="378"/>
      <c r="P273" s="378"/>
      <c r="R273" s="378"/>
      <c r="T273" s="146"/>
      <c r="V273" s="146"/>
      <c r="X273" s="146"/>
      <c r="Z273" s="146"/>
      <c r="AB273" s="146"/>
      <c r="AD273" s="146"/>
      <c r="AF273" s="146"/>
      <c r="AH273" s="146"/>
      <c r="AJ273" s="146"/>
      <c r="AL273" s="63"/>
      <c r="AN273" s="371"/>
      <c r="AO273" s="371"/>
      <c r="AP273" s="371"/>
      <c r="AQ273" s="371"/>
      <c r="AR273" s="371"/>
      <c r="AS273" s="371"/>
      <c r="AT273" s="371"/>
      <c r="AU273" s="371"/>
      <c r="AV273" s="371"/>
      <c r="AW273" s="371"/>
      <c r="AX273" s="371"/>
      <c r="AY273" s="371"/>
    </row>
    <row r="274" spans="1:51" s="376" customFormat="1" ht="21" customHeight="1" x14ac:dyDescent="0.3">
      <c r="A274" s="371"/>
      <c r="B274" s="372"/>
      <c r="C274" s="371"/>
      <c r="D274" s="371"/>
      <c r="E274" s="373"/>
      <c r="F274" s="374"/>
      <c r="G274" s="371"/>
      <c r="H274" s="375"/>
      <c r="I274" s="375"/>
      <c r="K274" s="377"/>
      <c r="L274" s="377"/>
      <c r="N274" s="378"/>
      <c r="P274" s="378"/>
      <c r="R274" s="378"/>
      <c r="T274" s="146"/>
      <c r="V274" s="146"/>
      <c r="X274" s="146"/>
      <c r="Z274" s="146"/>
      <c r="AB274" s="146"/>
      <c r="AD274" s="146"/>
      <c r="AF274" s="146"/>
      <c r="AH274" s="146"/>
      <c r="AJ274" s="146"/>
      <c r="AL274" s="63"/>
      <c r="AN274" s="371"/>
      <c r="AO274" s="371"/>
      <c r="AP274" s="371"/>
      <c r="AQ274" s="371"/>
      <c r="AR274" s="371"/>
      <c r="AS274" s="371"/>
      <c r="AT274" s="371"/>
      <c r="AU274" s="371"/>
      <c r="AV274" s="371"/>
      <c r="AW274" s="371"/>
      <c r="AX274" s="371"/>
      <c r="AY274" s="371"/>
    </row>
    <row r="275" spans="1:51" s="376" customFormat="1" ht="21" customHeight="1" x14ac:dyDescent="0.3">
      <c r="A275" s="371"/>
      <c r="B275" s="372"/>
      <c r="C275" s="371"/>
      <c r="D275" s="371"/>
      <c r="E275" s="373"/>
      <c r="F275" s="374"/>
      <c r="G275" s="371"/>
      <c r="H275" s="375"/>
      <c r="I275" s="375"/>
      <c r="K275" s="377"/>
      <c r="L275" s="377"/>
      <c r="N275" s="378"/>
      <c r="P275" s="378"/>
      <c r="R275" s="378"/>
      <c r="T275" s="146"/>
      <c r="V275" s="146"/>
      <c r="X275" s="146"/>
      <c r="Z275" s="146"/>
      <c r="AB275" s="146"/>
      <c r="AD275" s="146"/>
      <c r="AF275" s="146"/>
      <c r="AH275" s="146"/>
      <c r="AJ275" s="146"/>
      <c r="AL275" s="63"/>
      <c r="AN275" s="371"/>
      <c r="AO275" s="371"/>
      <c r="AP275" s="371"/>
      <c r="AQ275" s="371"/>
      <c r="AR275" s="371"/>
      <c r="AS275" s="371"/>
      <c r="AT275" s="371"/>
      <c r="AU275" s="371"/>
      <c r="AV275" s="371"/>
      <c r="AW275" s="371"/>
      <c r="AX275" s="371"/>
      <c r="AY275" s="371"/>
    </row>
    <row r="276" spans="1:51" s="376" customFormat="1" ht="21" customHeight="1" x14ac:dyDescent="0.3">
      <c r="A276" s="371"/>
      <c r="B276" s="372"/>
      <c r="C276" s="371"/>
      <c r="D276" s="371"/>
      <c r="E276" s="373"/>
      <c r="F276" s="374"/>
      <c r="G276" s="371"/>
      <c r="H276" s="375"/>
      <c r="I276" s="375"/>
      <c r="K276" s="377"/>
      <c r="L276" s="377"/>
      <c r="N276" s="378"/>
      <c r="P276" s="378"/>
      <c r="R276" s="378"/>
      <c r="T276" s="146"/>
      <c r="V276" s="146"/>
      <c r="X276" s="146"/>
      <c r="Z276" s="146"/>
      <c r="AB276" s="146"/>
      <c r="AD276" s="146"/>
      <c r="AF276" s="146"/>
      <c r="AH276" s="146"/>
      <c r="AJ276" s="146"/>
      <c r="AL276" s="63"/>
      <c r="AN276" s="371"/>
      <c r="AO276" s="371"/>
      <c r="AP276" s="371"/>
      <c r="AQ276" s="371"/>
      <c r="AR276" s="371"/>
      <c r="AS276" s="371"/>
      <c r="AT276" s="371"/>
      <c r="AU276" s="371"/>
      <c r="AV276" s="371"/>
      <c r="AW276" s="371"/>
      <c r="AX276" s="371"/>
      <c r="AY276" s="371"/>
    </row>
    <row r="277" spans="1:51" s="376" customFormat="1" ht="21" customHeight="1" x14ac:dyDescent="0.3">
      <c r="A277" s="371"/>
      <c r="B277" s="372"/>
      <c r="C277" s="371"/>
      <c r="D277" s="371"/>
      <c r="E277" s="373"/>
      <c r="F277" s="374"/>
      <c r="G277" s="371"/>
      <c r="H277" s="375"/>
      <c r="I277" s="375"/>
      <c r="K277" s="377"/>
      <c r="L277" s="377"/>
      <c r="N277" s="378"/>
      <c r="P277" s="378"/>
      <c r="R277" s="378"/>
      <c r="T277" s="146"/>
      <c r="V277" s="146"/>
      <c r="X277" s="146"/>
      <c r="Z277" s="146"/>
      <c r="AB277" s="146"/>
      <c r="AD277" s="146"/>
      <c r="AF277" s="146"/>
      <c r="AH277" s="146"/>
      <c r="AJ277" s="146"/>
      <c r="AL277" s="63"/>
      <c r="AN277" s="371"/>
      <c r="AO277" s="371"/>
      <c r="AP277" s="371"/>
      <c r="AQ277" s="371"/>
      <c r="AR277" s="371"/>
      <c r="AS277" s="371"/>
      <c r="AT277" s="371"/>
      <c r="AU277" s="371"/>
      <c r="AV277" s="371"/>
      <c r="AW277" s="371"/>
      <c r="AX277" s="371"/>
      <c r="AY277" s="371"/>
    </row>
    <row r="278" spans="1:51" s="376" customFormat="1" ht="21" customHeight="1" x14ac:dyDescent="0.3">
      <c r="A278" s="371"/>
      <c r="B278" s="372"/>
      <c r="C278" s="371"/>
      <c r="D278" s="371"/>
      <c r="E278" s="373"/>
      <c r="F278" s="374"/>
      <c r="G278" s="371"/>
      <c r="H278" s="375"/>
      <c r="I278" s="375"/>
      <c r="K278" s="377"/>
      <c r="L278" s="377"/>
      <c r="N278" s="378"/>
      <c r="P278" s="378"/>
      <c r="R278" s="378"/>
      <c r="T278" s="146"/>
      <c r="V278" s="146"/>
      <c r="X278" s="146"/>
      <c r="Z278" s="146"/>
      <c r="AB278" s="146"/>
      <c r="AD278" s="146"/>
      <c r="AF278" s="146"/>
      <c r="AH278" s="146"/>
      <c r="AJ278" s="146"/>
      <c r="AL278" s="63"/>
      <c r="AN278" s="371"/>
      <c r="AO278" s="371"/>
      <c r="AP278" s="371"/>
      <c r="AQ278" s="371"/>
      <c r="AR278" s="371"/>
      <c r="AS278" s="371"/>
      <c r="AT278" s="371"/>
      <c r="AU278" s="371"/>
      <c r="AV278" s="371"/>
      <c r="AW278" s="371"/>
      <c r="AX278" s="371"/>
      <c r="AY278" s="371"/>
    </row>
    <row r="279" spans="1:51" s="376" customFormat="1" ht="21" customHeight="1" x14ac:dyDescent="0.3">
      <c r="A279" s="371"/>
      <c r="B279" s="372"/>
      <c r="C279" s="371"/>
      <c r="D279" s="371"/>
      <c r="E279" s="373"/>
      <c r="F279" s="374"/>
      <c r="G279" s="371"/>
      <c r="H279" s="375"/>
      <c r="I279" s="375"/>
      <c r="K279" s="377"/>
      <c r="L279" s="377"/>
      <c r="N279" s="378"/>
      <c r="P279" s="378"/>
      <c r="R279" s="378"/>
      <c r="T279" s="146"/>
      <c r="V279" s="146"/>
      <c r="X279" s="146"/>
      <c r="Z279" s="146"/>
      <c r="AB279" s="146"/>
      <c r="AD279" s="146"/>
      <c r="AF279" s="146"/>
      <c r="AH279" s="146"/>
      <c r="AJ279" s="146"/>
      <c r="AL279" s="63"/>
      <c r="AN279" s="371"/>
      <c r="AO279" s="371"/>
      <c r="AP279" s="371"/>
      <c r="AQ279" s="371"/>
      <c r="AR279" s="371"/>
      <c r="AS279" s="371"/>
      <c r="AT279" s="371"/>
      <c r="AU279" s="371"/>
      <c r="AV279" s="371"/>
      <c r="AW279" s="371"/>
      <c r="AX279" s="371"/>
      <c r="AY279" s="371"/>
    </row>
    <row r="280" spans="1:51" s="376" customFormat="1" ht="21" customHeight="1" x14ac:dyDescent="0.3">
      <c r="A280" s="371"/>
      <c r="B280" s="372"/>
      <c r="C280" s="371"/>
      <c r="D280" s="371"/>
      <c r="E280" s="373"/>
      <c r="F280" s="374"/>
      <c r="G280" s="371"/>
      <c r="H280" s="375"/>
      <c r="I280" s="375"/>
      <c r="K280" s="377"/>
      <c r="L280" s="377"/>
      <c r="N280" s="378"/>
      <c r="P280" s="378"/>
      <c r="R280" s="378"/>
      <c r="T280" s="146"/>
      <c r="V280" s="146"/>
      <c r="X280" s="146"/>
      <c r="Z280" s="146"/>
      <c r="AB280" s="146"/>
      <c r="AD280" s="146"/>
      <c r="AF280" s="146"/>
      <c r="AH280" s="146"/>
      <c r="AJ280" s="146"/>
      <c r="AL280" s="63"/>
      <c r="AN280" s="371"/>
      <c r="AO280" s="371"/>
      <c r="AP280" s="371"/>
      <c r="AQ280" s="371"/>
      <c r="AR280" s="371"/>
      <c r="AS280" s="371"/>
      <c r="AT280" s="371"/>
      <c r="AU280" s="371"/>
      <c r="AV280" s="371"/>
      <c r="AW280" s="371"/>
      <c r="AX280" s="371"/>
      <c r="AY280" s="371"/>
    </row>
    <row r="281" spans="1:51" s="376" customFormat="1" ht="21" customHeight="1" x14ac:dyDescent="0.3">
      <c r="A281" s="371"/>
      <c r="B281" s="372"/>
      <c r="C281" s="371"/>
      <c r="D281" s="371"/>
      <c r="E281" s="373"/>
      <c r="F281" s="374"/>
      <c r="G281" s="371"/>
      <c r="H281" s="375"/>
      <c r="I281" s="375"/>
      <c r="K281" s="377"/>
      <c r="L281" s="377"/>
      <c r="N281" s="378"/>
      <c r="P281" s="378"/>
      <c r="R281" s="378"/>
      <c r="T281" s="146"/>
      <c r="V281" s="146"/>
      <c r="X281" s="146"/>
      <c r="Z281" s="146"/>
      <c r="AB281" s="146"/>
      <c r="AD281" s="146"/>
      <c r="AF281" s="146"/>
      <c r="AH281" s="146"/>
      <c r="AJ281" s="146"/>
      <c r="AL281" s="63"/>
      <c r="AN281" s="371"/>
      <c r="AO281" s="371"/>
      <c r="AP281" s="371"/>
      <c r="AQ281" s="371"/>
      <c r="AR281" s="371"/>
      <c r="AS281" s="371"/>
      <c r="AT281" s="371"/>
      <c r="AU281" s="371"/>
      <c r="AV281" s="371"/>
      <c r="AW281" s="371"/>
      <c r="AX281" s="371"/>
      <c r="AY281" s="371"/>
    </row>
    <row r="282" spans="1:51" s="376" customFormat="1" ht="21" customHeight="1" x14ac:dyDescent="0.3">
      <c r="A282" s="371"/>
      <c r="B282" s="372"/>
      <c r="C282" s="371"/>
      <c r="D282" s="371"/>
      <c r="E282" s="373"/>
      <c r="F282" s="374"/>
      <c r="G282" s="371"/>
      <c r="H282" s="375"/>
      <c r="I282" s="375"/>
      <c r="K282" s="377"/>
      <c r="L282" s="377"/>
      <c r="N282" s="378"/>
      <c r="P282" s="378"/>
      <c r="R282" s="378"/>
      <c r="T282" s="146"/>
      <c r="V282" s="146"/>
      <c r="X282" s="146"/>
      <c r="Z282" s="146"/>
      <c r="AB282" s="146"/>
      <c r="AD282" s="146"/>
      <c r="AF282" s="146"/>
      <c r="AH282" s="146"/>
      <c r="AJ282" s="146"/>
      <c r="AL282" s="63"/>
      <c r="AN282" s="371"/>
      <c r="AO282" s="371"/>
      <c r="AP282" s="371"/>
      <c r="AQ282" s="371"/>
      <c r="AR282" s="371"/>
      <c r="AS282" s="371"/>
      <c r="AT282" s="371"/>
      <c r="AU282" s="371"/>
      <c r="AV282" s="371"/>
      <c r="AW282" s="371"/>
      <c r="AX282" s="371"/>
      <c r="AY282" s="371"/>
    </row>
    <row r="283" spans="1:51" s="376" customFormat="1" ht="21" customHeight="1" x14ac:dyDescent="0.3">
      <c r="A283" s="371"/>
      <c r="B283" s="372"/>
      <c r="C283" s="371"/>
      <c r="D283" s="371"/>
      <c r="E283" s="373"/>
      <c r="F283" s="374"/>
      <c r="G283" s="371"/>
      <c r="H283" s="375"/>
      <c r="I283" s="375"/>
      <c r="K283" s="377"/>
      <c r="L283" s="377"/>
      <c r="N283" s="378"/>
      <c r="P283" s="378"/>
      <c r="R283" s="378"/>
      <c r="T283" s="146"/>
      <c r="V283" s="146"/>
      <c r="X283" s="146"/>
      <c r="Z283" s="146"/>
      <c r="AB283" s="146"/>
      <c r="AD283" s="146"/>
      <c r="AF283" s="146"/>
      <c r="AH283" s="146"/>
      <c r="AJ283" s="146"/>
      <c r="AL283" s="63"/>
      <c r="AN283" s="371"/>
      <c r="AO283" s="371"/>
      <c r="AP283" s="371"/>
      <c r="AQ283" s="371"/>
      <c r="AR283" s="371"/>
      <c r="AS283" s="371"/>
      <c r="AT283" s="371"/>
      <c r="AU283" s="371"/>
      <c r="AV283" s="371"/>
      <c r="AW283" s="371"/>
      <c r="AX283" s="371"/>
      <c r="AY283" s="371"/>
    </row>
    <row r="284" spans="1:51" s="376" customFormat="1" ht="21" customHeight="1" x14ac:dyDescent="0.3">
      <c r="A284" s="371"/>
      <c r="B284" s="372"/>
      <c r="C284" s="371"/>
      <c r="D284" s="371"/>
      <c r="E284" s="373"/>
      <c r="F284" s="374"/>
      <c r="G284" s="371"/>
      <c r="H284" s="375"/>
      <c r="I284" s="375"/>
      <c r="K284" s="377"/>
      <c r="L284" s="377"/>
      <c r="N284" s="378"/>
      <c r="P284" s="378"/>
      <c r="R284" s="378"/>
      <c r="T284" s="146"/>
      <c r="V284" s="146"/>
      <c r="X284" s="146"/>
      <c r="Z284" s="146"/>
      <c r="AB284" s="146"/>
      <c r="AD284" s="146"/>
      <c r="AF284" s="146"/>
      <c r="AH284" s="146"/>
      <c r="AJ284" s="146"/>
      <c r="AL284" s="63"/>
      <c r="AN284" s="371"/>
      <c r="AO284" s="371"/>
      <c r="AP284" s="371"/>
      <c r="AQ284" s="371"/>
      <c r="AR284" s="371"/>
      <c r="AS284" s="371"/>
      <c r="AT284" s="371"/>
      <c r="AU284" s="371"/>
      <c r="AV284" s="371"/>
      <c r="AW284" s="371"/>
      <c r="AX284" s="371"/>
      <c r="AY284" s="371"/>
    </row>
    <row r="285" spans="1:51" s="376" customFormat="1" ht="21" customHeight="1" x14ac:dyDescent="0.3">
      <c r="A285" s="371"/>
      <c r="B285" s="372"/>
      <c r="C285" s="371"/>
      <c r="D285" s="371"/>
      <c r="E285" s="373"/>
      <c r="F285" s="374"/>
      <c r="G285" s="371"/>
      <c r="H285" s="375"/>
      <c r="I285" s="375"/>
      <c r="K285" s="377"/>
      <c r="L285" s="377"/>
      <c r="N285" s="378"/>
      <c r="P285" s="378"/>
      <c r="R285" s="378"/>
      <c r="T285" s="146"/>
      <c r="V285" s="146"/>
      <c r="X285" s="146"/>
      <c r="Z285" s="146"/>
      <c r="AB285" s="146"/>
      <c r="AD285" s="146"/>
      <c r="AF285" s="146"/>
      <c r="AH285" s="146"/>
      <c r="AJ285" s="146"/>
      <c r="AL285" s="63"/>
      <c r="AN285" s="371"/>
      <c r="AO285" s="371"/>
      <c r="AP285" s="371"/>
      <c r="AQ285" s="371"/>
      <c r="AR285" s="371"/>
      <c r="AS285" s="371"/>
      <c r="AT285" s="371"/>
      <c r="AU285" s="371"/>
      <c r="AV285" s="371"/>
      <c r="AW285" s="371"/>
      <c r="AX285" s="371"/>
      <c r="AY285" s="371"/>
    </row>
    <row r="286" spans="1:51" s="376" customFormat="1" ht="21" customHeight="1" x14ac:dyDescent="0.3">
      <c r="A286" s="371"/>
      <c r="B286" s="372"/>
      <c r="C286" s="371"/>
      <c r="D286" s="371"/>
      <c r="E286" s="373"/>
      <c r="F286" s="374"/>
      <c r="G286" s="371"/>
      <c r="H286" s="375"/>
      <c r="I286" s="375"/>
      <c r="K286" s="377"/>
      <c r="L286" s="377"/>
      <c r="N286" s="378"/>
      <c r="P286" s="378"/>
      <c r="R286" s="378"/>
      <c r="T286" s="146"/>
      <c r="V286" s="146"/>
      <c r="X286" s="146"/>
      <c r="Z286" s="146"/>
      <c r="AB286" s="146"/>
      <c r="AD286" s="146"/>
      <c r="AF286" s="146"/>
      <c r="AH286" s="146"/>
      <c r="AJ286" s="146"/>
      <c r="AL286" s="63"/>
      <c r="AN286" s="371"/>
      <c r="AO286" s="371"/>
      <c r="AP286" s="371"/>
      <c r="AQ286" s="371"/>
      <c r="AR286" s="371"/>
      <c r="AS286" s="371"/>
      <c r="AT286" s="371"/>
      <c r="AU286" s="371"/>
      <c r="AV286" s="371"/>
      <c r="AW286" s="371"/>
      <c r="AX286" s="371"/>
      <c r="AY286" s="371"/>
    </row>
    <row r="287" spans="1:51" s="376" customFormat="1" ht="21" customHeight="1" x14ac:dyDescent="0.3">
      <c r="A287" s="371"/>
      <c r="B287" s="372"/>
      <c r="C287" s="371"/>
      <c r="D287" s="371"/>
      <c r="E287" s="373"/>
      <c r="F287" s="374"/>
      <c r="G287" s="371"/>
      <c r="H287" s="375"/>
      <c r="I287" s="375"/>
      <c r="K287" s="377"/>
      <c r="L287" s="377"/>
      <c r="N287" s="378"/>
      <c r="P287" s="378"/>
      <c r="R287" s="378"/>
      <c r="T287" s="146"/>
      <c r="V287" s="146"/>
      <c r="X287" s="146"/>
      <c r="Z287" s="146"/>
      <c r="AB287" s="146"/>
      <c r="AD287" s="146"/>
      <c r="AF287" s="146"/>
      <c r="AH287" s="146"/>
      <c r="AJ287" s="146"/>
      <c r="AL287" s="63"/>
      <c r="AN287" s="371"/>
      <c r="AO287" s="371"/>
      <c r="AP287" s="371"/>
      <c r="AQ287" s="371"/>
      <c r="AR287" s="371"/>
      <c r="AS287" s="371"/>
      <c r="AT287" s="371"/>
      <c r="AU287" s="371"/>
      <c r="AV287" s="371"/>
      <c r="AW287" s="371"/>
      <c r="AX287" s="371"/>
      <c r="AY287" s="371"/>
    </row>
    <row r="288" spans="1:51" s="376" customFormat="1" ht="21" customHeight="1" x14ac:dyDescent="0.3">
      <c r="A288" s="371"/>
      <c r="B288" s="372"/>
      <c r="C288" s="371"/>
      <c r="D288" s="371"/>
      <c r="E288" s="373"/>
      <c r="F288" s="374"/>
      <c r="G288" s="371"/>
      <c r="H288" s="375"/>
      <c r="I288" s="375"/>
      <c r="K288" s="377"/>
      <c r="L288" s="377"/>
      <c r="N288" s="378"/>
      <c r="P288" s="378"/>
      <c r="R288" s="378"/>
      <c r="T288" s="146"/>
      <c r="V288" s="146"/>
      <c r="X288" s="146"/>
      <c r="Z288" s="146"/>
      <c r="AB288" s="146"/>
      <c r="AD288" s="146"/>
      <c r="AF288" s="146"/>
      <c r="AH288" s="146"/>
      <c r="AJ288" s="146"/>
      <c r="AL288" s="63"/>
      <c r="AN288" s="371"/>
      <c r="AO288" s="371"/>
      <c r="AP288" s="371"/>
      <c r="AQ288" s="371"/>
      <c r="AR288" s="371"/>
      <c r="AS288" s="371"/>
      <c r="AT288" s="371"/>
      <c r="AU288" s="371"/>
      <c r="AV288" s="371"/>
      <c r="AW288" s="371"/>
      <c r="AX288" s="371"/>
      <c r="AY288" s="371"/>
    </row>
    <row r="289" spans="1:51" s="376" customFormat="1" ht="21" customHeight="1" x14ac:dyDescent="0.3">
      <c r="A289" s="371"/>
      <c r="B289" s="372"/>
      <c r="C289" s="371"/>
      <c r="D289" s="371"/>
      <c r="E289" s="373"/>
      <c r="F289" s="374"/>
      <c r="G289" s="371"/>
      <c r="H289" s="375"/>
      <c r="I289" s="375"/>
      <c r="K289" s="377"/>
      <c r="L289" s="377"/>
      <c r="N289" s="378"/>
      <c r="P289" s="378"/>
      <c r="R289" s="378"/>
      <c r="T289" s="146"/>
      <c r="V289" s="146"/>
      <c r="X289" s="146"/>
      <c r="Z289" s="146"/>
      <c r="AB289" s="146"/>
      <c r="AD289" s="146"/>
      <c r="AF289" s="146"/>
      <c r="AH289" s="146"/>
      <c r="AJ289" s="146"/>
      <c r="AL289" s="63"/>
      <c r="AN289" s="371"/>
      <c r="AO289" s="371"/>
      <c r="AP289" s="371"/>
      <c r="AQ289" s="371"/>
      <c r="AR289" s="371"/>
      <c r="AS289" s="371"/>
      <c r="AT289" s="371"/>
      <c r="AU289" s="371"/>
      <c r="AV289" s="371"/>
      <c r="AW289" s="371"/>
      <c r="AX289" s="371"/>
      <c r="AY289" s="371"/>
    </row>
    <row r="290" spans="1:51" s="376" customFormat="1" ht="21" customHeight="1" x14ac:dyDescent="0.3">
      <c r="A290" s="371"/>
      <c r="B290" s="372"/>
      <c r="C290" s="371"/>
      <c r="D290" s="371"/>
      <c r="E290" s="373"/>
      <c r="F290" s="374"/>
      <c r="G290" s="371"/>
      <c r="H290" s="375"/>
      <c r="I290" s="375"/>
      <c r="K290" s="377"/>
      <c r="L290" s="377"/>
      <c r="N290" s="378"/>
      <c r="P290" s="378"/>
      <c r="R290" s="378"/>
      <c r="T290" s="146"/>
      <c r="V290" s="146"/>
      <c r="X290" s="146"/>
      <c r="Z290" s="146"/>
      <c r="AB290" s="146"/>
      <c r="AD290" s="146"/>
      <c r="AF290" s="146"/>
      <c r="AH290" s="146"/>
      <c r="AJ290" s="146"/>
      <c r="AL290" s="63"/>
      <c r="AN290" s="371"/>
      <c r="AO290" s="371"/>
      <c r="AP290" s="371"/>
      <c r="AQ290" s="371"/>
      <c r="AR290" s="371"/>
      <c r="AS290" s="371"/>
      <c r="AT290" s="371"/>
      <c r="AU290" s="371"/>
      <c r="AV290" s="371"/>
      <c r="AW290" s="371"/>
      <c r="AX290" s="371"/>
      <c r="AY290" s="371"/>
    </row>
    <row r="291" spans="1:51" s="376" customFormat="1" ht="21" customHeight="1" x14ac:dyDescent="0.3">
      <c r="A291" s="371"/>
      <c r="B291" s="372"/>
      <c r="C291" s="371"/>
      <c r="D291" s="371"/>
      <c r="E291" s="373"/>
      <c r="F291" s="374"/>
      <c r="G291" s="371"/>
      <c r="H291" s="375"/>
      <c r="I291" s="375"/>
      <c r="K291" s="377"/>
      <c r="L291" s="377"/>
      <c r="N291" s="378"/>
      <c r="P291" s="378"/>
      <c r="R291" s="378"/>
      <c r="T291" s="146"/>
      <c r="V291" s="146"/>
      <c r="X291" s="146"/>
      <c r="Z291" s="146"/>
      <c r="AB291" s="146"/>
      <c r="AD291" s="146"/>
      <c r="AF291" s="146"/>
      <c r="AH291" s="146"/>
      <c r="AJ291" s="146"/>
      <c r="AL291" s="63"/>
      <c r="AN291" s="371"/>
      <c r="AO291" s="371"/>
      <c r="AP291" s="371"/>
      <c r="AQ291" s="371"/>
      <c r="AR291" s="371"/>
      <c r="AS291" s="371"/>
      <c r="AT291" s="371"/>
      <c r="AU291" s="371"/>
      <c r="AV291" s="371"/>
      <c r="AW291" s="371"/>
      <c r="AX291" s="371"/>
      <c r="AY291" s="371"/>
    </row>
    <row r="292" spans="1:51" s="376" customFormat="1" ht="21" customHeight="1" x14ac:dyDescent="0.3">
      <c r="A292" s="371"/>
      <c r="B292" s="372"/>
      <c r="C292" s="371"/>
      <c r="D292" s="371"/>
      <c r="E292" s="373"/>
      <c r="F292" s="374"/>
      <c r="G292" s="371"/>
      <c r="H292" s="375"/>
      <c r="I292" s="375"/>
      <c r="K292" s="377"/>
      <c r="L292" s="377"/>
      <c r="N292" s="378"/>
      <c r="P292" s="378"/>
      <c r="R292" s="378"/>
      <c r="T292" s="146"/>
      <c r="V292" s="146"/>
      <c r="X292" s="146"/>
      <c r="Z292" s="146"/>
      <c r="AB292" s="146"/>
      <c r="AD292" s="146"/>
      <c r="AF292" s="146"/>
      <c r="AH292" s="146"/>
      <c r="AJ292" s="146"/>
      <c r="AL292" s="63"/>
      <c r="AN292" s="371"/>
      <c r="AO292" s="371"/>
      <c r="AP292" s="371"/>
      <c r="AQ292" s="371"/>
      <c r="AR292" s="371"/>
      <c r="AS292" s="371"/>
      <c r="AT292" s="371"/>
      <c r="AU292" s="371"/>
      <c r="AV292" s="371"/>
      <c r="AW292" s="371"/>
      <c r="AX292" s="371"/>
      <c r="AY292" s="371"/>
    </row>
    <row r="293" spans="1:51" s="376" customFormat="1" ht="21" customHeight="1" x14ac:dyDescent="0.3">
      <c r="A293" s="371"/>
      <c r="B293" s="372"/>
      <c r="C293" s="371"/>
      <c r="D293" s="371"/>
      <c r="E293" s="373"/>
      <c r="F293" s="374"/>
      <c r="G293" s="371"/>
      <c r="H293" s="375"/>
      <c r="I293" s="375"/>
      <c r="K293" s="377"/>
      <c r="L293" s="377"/>
      <c r="N293" s="378"/>
      <c r="P293" s="378"/>
      <c r="R293" s="378"/>
      <c r="T293" s="146"/>
      <c r="V293" s="146"/>
      <c r="X293" s="146"/>
      <c r="Z293" s="146"/>
      <c r="AB293" s="146"/>
      <c r="AD293" s="146"/>
      <c r="AF293" s="146"/>
      <c r="AH293" s="146"/>
      <c r="AJ293" s="146"/>
      <c r="AL293" s="63"/>
      <c r="AN293" s="371"/>
      <c r="AO293" s="371"/>
      <c r="AP293" s="371"/>
      <c r="AQ293" s="371"/>
      <c r="AR293" s="371"/>
      <c r="AS293" s="371"/>
      <c r="AT293" s="371"/>
      <c r="AU293" s="371"/>
      <c r="AV293" s="371"/>
      <c r="AW293" s="371"/>
      <c r="AX293" s="371"/>
      <c r="AY293" s="371"/>
    </row>
    <row r="294" spans="1:51" s="376" customFormat="1" ht="21" customHeight="1" x14ac:dyDescent="0.3">
      <c r="A294" s="371"/>
      <c r="B294" s="372"/>
      <c r="C294" s="371"/>
      <c r="D294" s="371"/>
      <c r="E294" s="373"/>
      <c r="F294" s="374"/>
      <c r="G294" s="371"/>
      <c r="H294" s="375"/>
      <c r="I294" s="375"/>
      <c r="K294" s="377"/>
      <c r="L294" s="377"/>
      <c r="N294" s="378"/>
      <c r="P294" s="378"/>
      <c r="R294" s="378"/>
      <c r="T294" s="146"/>
      <c r="V294" s="146"/>
      <c r="X294" s="146"/>
      <c r="Z294" s="146"/>
      <c r="AB294" s="146"/>
      <c r="AD294" s="146"/>
      <c r="AF294" s="146"/>
      <c r="AH294" s="146"/>
      <c r="AJ294" s="146"/>
      <c r="AL294" s="63"/>
      <c r="AN294" s="371"/>
      <c r="AO294" s="371"/>
      <c r="AP294" s="371"/>
      <c r="AQ294" s="371"/>
      <c r="AR294" s="371"/>
      <c r="AS294" s="371"/>
      <c r="AT294" s="371"/>
      <c r="AU294" s="371"/>
      <c r="AV294" s="371"/>
      <c r="AW294" s="371"/>
      <c r="AX294" s="371"/>
      <c r="AY294" s="371"/>
    </row>
    <row r="295" spans="1:51" s="376" customFormat="1" ht="21" customHeight="1" x14ac:dyDescent="0.3">
      <c r="A295" s="371"/>
      <c r="B295" s="372"/>
      <c r="C295" s="371"/>
      <c r="D295" s="371"/>
      <c r="E295" s="373"/>
      <c r="F295" s="374"/>
      <c r="G295" s="371"/>
      <c r="H295" s="375"/>
      <c r="I295" s="375"/>
      <c r="K295" s="377"/>
      <c r="L295" s="377"/>
      <c r="N295" s="378"/>
      <c r="P295" s="378"/>
      <c r="R295" s="378"/>
      <c r="T295" s="146"/>
      <c r="V295" s="146"/>
      <c r="X295" s="146"/>
      <c r="Z295" s="146"/>
      <c r="AB295" s="146"/>
      <c r="AD295" s="146"/>
      <c r="AF295" s="146"/>
      <c r="AH295" s="146"/>
      <c r="AJ295" s="146"/>
      <c r="AL295" s="63"/>
      <c r="AN295" s="371"/>
      <c r="AO295" s="371"/>
      <c r="AP295" s="371"/>
      <c r="AQ295" s="371"/>
      <c r="AR295" s="371"/>
      <c r="AS295" s="371"/>
      <c r="AT295" s="371"/>
      <c r="AU295" s="371"/>
      <c r="AV295" s="371"/>
      <c r="AW295" s="371"/>
      <c r="AX295" s="371"/>
      <c r="AY295" s="371"/>
    </row>
    <row r="296" spans="1:51" s="376" customFormat="1" ht="21" customHeight="1" x14ac:dyDescent="0.3">
      <c r="A296" s="371"/>
      <c r="B296" s="372"/>
      <c r="C296" s="371"/>
      <c r="D296" s="371"/>
      <c r="E296" s="373"/>
      <c r="F296" s="374"/>
      <c r="G296" s="371"/>
      <c r="H296" s="375"/>
      <c r="I296" s="375"/>
      <c r="K296" s="377"/>
      <c r="L296" s="377"/>
      <c r="N296" s="378"/>
      <c r="P296" s="378"/>
      <c r="R296" s="378"/>
      <c r="T296" s="146"/>
      <c r="V296" s="146"/>
      <c r="X296" s="146"/>
      <c r="Z296" s="146"/>
      <c r="AB296" s="146"/>
      <c r="AD296" s="146"/>
      <c r="AF296" s="146"/>
      <c r="AH296" s="146"/>
      <c r="AJ296" s="146"/>
      <c r="AL296" s="63"/>
      <c r="AN296" s="371"/>
      <c r="AO296" s="371"/>
      <c r="AP296" s="371"/>
      <c r="AQ296" s="371"/>
      <c r="AR296" s="371"/>
      <c r="AS296" s="371"/>
      <c r="AT296" s="371"/>
      <c r="AU296" s="371"/>
      <c r="AV296" s="371"/>
      <c r="AW296" s="371"/>
      <c r="AX296" s="371"/>
      <c r="AY296" s="371"/>
    </row>
    <row r="297" spans="1:51" s="376" customFormat="1" ht="21" customHeight="1" x14ac:dyDescent="0.3">
      <c r="A297" s="371"/>
      <c r="B297" s="372"/>
      <c r="C297" s="371"/>
      <c r="D297" s="371"/>
      <c r="E297" s="373"/>
      <c r="F297" s="374"/>
      <c r="G297" s="371"/>
      <c r="H297" s="375"/>
      <c r="I297" s="375"/>
      <c r="K297" s="377"/>
      <c r="L297" s="377"/>
      <c r="N297" s="378"/>
      <c r="P297" s="378"/>
      <c r="R297" s="378"/>
      <c r="T297" s="146"/>
      <c r="V297" s="146"/>
      <c r="X297" s="146"/>
      <c r="Z297" s="146"/>
      <c r="AB297" s="146"/>
      <c r="AD297" s="146"/>
      <c r="AF297" s="146"/>
      <c r="AH297" s="146"/>
      <c r="AJ297" s="146"/>
      <c r="AL297" s="63"/>
      <c r="AN297" s="371"/>
      <c r="AO297" s="371"/>
      <c r="AP297" s="371"/>
      <c r="AQ297" s="371"/>
      <c r="AR297" s="371"/>
      <c r="AS297" s="371"/>
      <c r="AT297" s="371"/>
      <c r="AU297" s="371"/>
      <c r="AV297" s="371"/>
      <c r="AW297" s="371"/>
      <c r="AX297" s="371"/>
      <c r="AY297" s="371"/>
    </row>
    <row r="298" spans="1:51" s="376" customFormat="1" ht="21" customHeight="1" x14ac:dyDescent="0.3">
      <c r="A298" s="371"/>
      <c r="B298" s="372"/>
      <c r="C298" s="371"/>
      <c r="D298" s="371"/>
      <c r="E298" s="373"/>
      <c r="F298" s="374"/>
      <c r="G298" s="371"/>
      <c r="H298" s="375"/>
      <c r="I298" s="375"/>
      <c r="K298" s="377"/>
      <c r="L298" s="377"/>
      <c r="N298" s="378"/>
      <c r="P298" s="378"/>
      <c r="R298" s="378"/>
      <c r="T298" s="146"/>
      <c r="V298" s="146"/>
      <c r="X298" s="146"/>
      <c r="Z298" s="146"/>
      <c r="AB298" s="146"/>
      <c r="AD298" s="146"/>
      <c r="AF298" s="146"/>
      <c r="AH298" s="146"/>
      <c r="AJ298" s="146"/>
      <c r="AL298" s="63"/>
      <c r="AN298" s="371"/>
      <c r="AO298" s="371"/>
      <c r="AP298" s="371"/>
      <c r="AQ298" s="371"/>
      <c r="AR298" s="371"/>
      <c r="AS298" s="371"/>
      <c r="AT298" s="371"/>
      <c r="AU298" s="371"/>
      <c r="AV298" s="371"/>
      <c r="AW298" s="371"/>
      <c r="AX298" s="371"/>
      <c r="AY298" s="371"/>
    </row>
    <row r="299" spans="1:51" s="376" customFormat="1" ht="21" customHeight="1" x14ac:dyDescent="0.3">
      <c r="A299" s="371"/>
      <c r="B299" s="372"/>
      <c r="C299" s="371"/>
      <c r="D299" s="371"/>
      <c r="E299" s="373"/>
      <c r="F299" s="374"/>
      <c r="G299" s="371"/>
      <c r="H299" s="375"/>
      <c r="I299" s="375"/>
      <c r="K299" s="377"/>
      <c r="L299" s="377"/>
      <c r="N299" s="378"/>
      <c r="P299" s="378"/>
      <c r="R299" s="378"/>
      <c r="T299" s="146"/>
      <c r="V299" s="146"/>
      <c r="X299" s="146"/>
      <c r="Z299" s="146"/>
      <c r="AB299" s="146"/>
      <c r="AD299" s="146"/>
      <c r="AF299" s="146"/>
      <c r="AH299" s="146"/>
      <c r="AJ299" s="146"/>
      <c r="AL299" s="63"/>
      <c r="AN299" s="371"/>
      <c r="AO299" s="371"/>
      <c r="AP299" s="371"/>
      <c r="AQ299" s="371"/>
      <c r="AR299" s="371"/>
      <c r="AS299" s="371"/>
      <c r="AT299" s="371"/>
      <c r="AU299" s="371"/>
      <c r="AV299" s="371"/>
      <c r="AW299" s="371"/>
      <c r="AX299" s="371"/>
      <c r="AY299" s="371"/>
    </row>
    <row r="300" spans="1:51" s="376" customFormat="1" ht="21" customHeight="1" x14ac:dyDescent="0.3">
      <c r="A300" s="371"/>
      <c r="B300" s="372"/>
      <c r="C300" s="371"/>
      <c r="D300" s="371"/>
      <c r="E300" s="373"/>
      <c r="F300" s="374"/>
      <c r="G300" s="371"/>
      <c r="H300" s="375"/>
      <c r="I300" s="375"/>
      <c r="K300" s="377"/>
      <c r="L300" s="377"/>
      <c r="N300" s="378"/>
      <c r="P300" s="378"/>
      <c r="R300" s="378"/>
      <c r="T300" s="146"/>
      <c r="V300" s="146"/>
      <c r="X300" s="146"/>
      <c r="Z300" s="146"/>
      <c r="AB300" s="146"/>
      <c r="AD300" s="146"/>
      <c r="AF300" s="146"/>
      <c r="AH300" s="146"/>
      <c r="AJ300" s="146"/>
      <c r="AL300" s="63"/>
      <c r="AN300" s="371"/>
      <c r="AO300" s="371"/>
      <c r="AP300" s="371"/>
      <c r="AQ300" s="371"/>
      <c r="AR300" s="371"/>
      <c r="AS300" s="371"/>
      <c r="AT300" s="371"/>
      <c r="AU300" s="371"/>
      <c r="AV300" s="371"/>
      <c r="AW300" s="371"/>
      <c r="AX300" s="371"/>
      <c r="AY300" s="371"/>
    </row>
    <row r="301" spans="1:51" s="376" customFormat="1" ht="21" customHeight="1" x14ac:dyDescent="0.3">
      <c r="A301" s="371"/>
      <c r="B301" s="372"/>
      <c r="C301" s="371"/>
      <c r="D301" s="371"/>
      <c r="E301" s="373"/>
      <c r="F301" s="374"/>
      <c r="G301" s="371"/>
      <c r="H301" s="375"/>
      <c r="I301" s="375"/>
      <c r="K301" s="377"/>
      <c r="L301" s="377"/>
      <c r="N301" s="378"/>
      <c r="P301" s="378"/>
      <c r="R301" s="378"/>
      <c r="T301" s="146"/>
      <c r="V301" s="146"/>
      <c r="X301" s="146"/>
      <c r="Z301" s="146"/>
      <c r="AB301" s="146"/>
      <c r="AD301" s="146"/>
      <c r="AF301" s="146"/>
      <c r="AH301" s="146"/>
      <c r="AJ301" s="146"/>
      <c r="AL301" s="63"/>
      <c r="AN301" s="371"/>
      <c r="AO301" s="371"/>
      <c r="AP301" s="371"/>
      <c r="AQ301" s="371"/>
      <c r="AR301" s="371"/>
      <c r="AS301" s="371"/>
      <c r="AT301" s="371"/>
      <c r="AU301" s="371"/>
      <c r="AV301" s="371"/>
      <c r="AW301" s="371"/>
      <c r="AX301" s="371"/>
      <c r="AY301" s="371"/>
    </row>
    <row r="302" spans="1:51" s="376" customFormat="1" ht="21" customHeight="1" x14ac:dyDescent="0.3">
      <c r="A302" s="371"/>
      <c r="B302" s="372"/>
      <c r="C302" s="371"/>
      <c r="D302" s="371"/>
      <c r="E302" s="373"/>
      <c r="F302" s="374"/>
      <c r="G302" s="371"/>
      <c r="H302" s="375"/>
      <c r="I302" s="375"/>
      <c r="K302" s="377"/>
      <c r="L302" s="377"/>
      <c r="N302" s="378"/>
      <c r="P302" s="378"/>
      <c r="R302" s="378"/>
      <c r="T302" s="146"/>
      <c r="V302" s="146"/>
      <c r="X302" s="146"/>
      <c r="Z302" s="146"/>
      <c r="AB302" s="146"/>
      <c r="AD302" s="146"/>
      <c r="AF302" s="146"/>
      <c r="AH302" s="146"/>
      <c r="AJ302" s="146"/>
      <c r="AL302" s="63"/>
      <c r="AN302" s="371"/>
      <c r="AO302" s="371"/>
      <c r="AP302" s="371"/>
      <c r="AQ302" s="371"/>
      <c r="AR302" s="371"/>
      <c r="AS302" s="371"/>
      <c r="AT302" s="371"/>
      <c r="AU302" s="371"/>
      <c r="AV302" s="371"/>
      <c r="AW302" s="371"/>
      <c r="AX302" s="371"/>
      <c r="AY302" s="371"/>
    </row>
    <row r="303" spans="1:51" s="376" customFormat="1" ht="21" customHeight="1" x14ac:dyDescent="0.3">
      <c r="A303" s="371"/>
      <c r="B303" s="372"/>
      <c r="C303" s="371"/>
      <c r="D303" s="371"/>
      <c r="E303" s="373"/>
      <c r="F303" s="374"/>
      <c r="G303" s="371"/>
      <c r="H303" s="375"/>
      <c r="I303" s="375"/>
      <c r="K303" s="377"/>
      <c r="L303" s="377"/>
      <c r="N303" s="378"/>
      <c r="P303" s="378"/>
      <c r="R303" s="378"/>
      <c r="T303" s="146"/>
      <c r="V303" s="146"/>
      <c r="X303" s="146"/>
      <c r="Z303" s="146"/>
      <c r="AB303" s="146"/>
      <c r="AD303" s="146"/>
      <c r="AF303" s="146"/>
      <c r="AH303" s="146"/>
      <c r="AJ303" s="146"/>
      <c r="AL303" s="63"/>
      <c r="AN303" s="371"/>
      <c r="AO303" s="371"/>
      <c r="AP303" s="371"/>
      <c r="AQ303" s="371"/>
      <c r="AR303" s="371"/>
      <c r="AS303" s="371"/>
      <c r="AT303" s="371"/>
      <c r="AU303" s="371"/>
      <c r="AV303" s="371"/>
      <c r="AW303" s="371"/>
      <c r="AX303" s="371"/>
      <c r="AY303" s="371"/>
    </row>
    <row r="304" spans="1:51" s="376" customFormat="1" ht="21" customHeight="1" x14ac:dyDescent="0.3">
      <c r="A304" s="371"/>
      <c r="B304" s="372"/>
      <c r="C304" s="371"/>
      <c r="D304" s="371"/>
      <c r="E304" s="373"/>
      <c r="F304" s="374"/>
      <c r="G304" s="371"/>
      <c r="H304" s="375"/>
      <c r="I304" s="375"/>
      <c r="K304" s="377"/>
      <c r="L304" s="377"/>
      <c r="N304" s="378"/>
      <c r="P304" s="378"/>
      <c r="R304" s="378"/>
      <c r="T304" s="146"/>
      <c r="V304" s="146"/>
      <c r="X304" s="146"/>
      <c r="Z304" s="146"/>
      <c r="AB304" s="146"/>
      <c r="AD304" s="146"/>
      <c r="AF304" s="146"/>
      <c r="AH304" s="146"/>
      <c r="AJ304" s="146"/>
      <c r="AL304" s="63"/>
      <c r="AN304" s="371"/>
      <c r="AO304" s="371"/>
      <c r="AP304" s="371"/>
      <c r="AQ304" s="371"/>
      <c r="AR304" s="371"/>
      <c r="AS304" s="371"/>
      <c r="AT304" s="371"/>
      <c r="AU304" s="371"/>
      <c r="AV304" s="371"/>
      <c r="AW304" s="371"/>
      <c r="AX304" s="371"/>
      <c r="AY304" s="371"/>
    </row>
    <row r="305" spans="1:51" s="376" customFormat="1" ht="21" customHeight="1" x14ac:dyDescent="0.3">
      <c r="A305" s="371"/>
      <c r="B305" s="372"/>
      <c r="C305" s="371"/>
      <c r="D305" s="371"/>
      <c r="E305" s="373"/>
      <c r="F305" s="374"/>
      <c r="G305" s="371"/>
      <c r="H305" s="375"/>
      <c r="I305" s="375"/>
      <c r="K305" s="377"/>
      <c r="L305" s="377"/>
      <c r="N305" s="378"/>
      <c r="P305" s="378"/>
      <c r="R305" s="378"/>
      <c r="T305" s="146"/>
      <c r="V305" s="146"/>
      <c r="X305" s="146"/>
      <c r="Z305" s="146"/>
      <c r="AB305" s="146"/>
      <c r="AD305" s="146"/>
      <c r="AF305" s="146"/>
      <c r="AH305" s="146"/>
      <c r="AJ305" s="146"/>
      <c r="AL305" s="63"/>
      <c r="AN305" s="371"/>
      <c r="AO305" s="371"/>
      <c r="AP305" s="371"/>
      <c r="AQ305" s="371"/>
      <c r="AR305" s="371"/>
      <c r="AS305" s="371"/>
      <c r="AT305" s="371"/>
      <c r="AU305" s="371"/>
      <c r="AV305" s="371"/>
      <c r="AW305" s="371"/>
      <c r="AX305" s="371"/>
      <c r="AY305" s="371"/>
    </row>
    <row r="306" spans="1:51" s="376" customFormat="1" ht="21" customHeight="1" x14ac:dyDescent="0.3">
      <c r="A306" s="371"/>
      <c r="B306" s="372"/>
      <c r="C306" s="371"/>
      <c r="D306" s="371"/>
      <c r="E306" s="373"/>
      <c r="F306" s="374"/>
      <c r="G306" s="371"/>
      <c r="H306" s="375"/>
      <c r="I306" s="375"/>
      <c r="K306" s="377"/>
      <c r="L306" s="377"/>
      <c r="N306" s="378"/>
      <c r="P306" s="378"/>
      <c r="R306" s="378"/>
      <c r="T306" s="146"/>
      <c r="V306" s="146"/>
      <c r="X306" s="146"/>
      <c r="Z306" s="146"/>
      <c r="AB306" s="146"/>
      <c r="AD306" s="146"/>
      <c r="AF306" s="146"/>
      <c r="AH306" s="146"/>
      <c r="AJ306" s="146"/>
      <c r="AL306" s="63"/>
      <c r="AN306" s="371"/>
      <c r="AO306" s="371"/>
      <c r="AP306" s="371"/>
      <c r="AQ306" s="371"/>
      <c r="AR306" s="371"/>
      <c r="AS306" s="371"/>
      <c r="AT306" s="371"/>
      <c r="AU306" s="371"/>
      <c r="AV306" s="371"/>
      <c r="AW306" s="371"/>
      <c r="AX306" s="371"/>
      <c r="AY306" s="371"/>
    </row>
    <row r="307" spans="1:51" s="376" customFormat="1" ht="21" customHeight="1" x14ac:dyDescent="0.3">
      <c r="A307" s="371"/>
      <c r="B307" s="372"/>
      <c r="C307" s="371"/>
      <c r="D307" s="371"/>
      <c r="E307" s="373"/>
      <c r="F307" s="374"/>
      <c r="G307" s="371"/>
      <c r="H307" s="375"/>
      <c r="I307" s="375"/>
      <c r="K307" s="377"/>
      <c r="L307" s="377"/>
      <c r="N307" s="378"/>
      <c r="P307" s="378"/>
      <c r="R307" s="378"/>
      <c r="T307" s="146"/>
      <c r="V307" s="146"/>
      <c r="X307" s="146"/>
      <c r="Z307" s="146"/>
      <c r="AB307" s="146"/>
      <c r="AD307" s="146"/>
      <c r="AF307" s="146"/>
      <c r="AH307" s="146"/>
      <c r="AJ307" s="146"/>
      <c r="AL307" s="63"/>
      <c r="AN307" s="371"/>
      <c r="AO307" s="371"/>
      <c r="AP307" s="371"/>
      <c r="AQ307" s="371"/>
      <c r="AR307" s="371"/>
      <c r="AS307" s="371"/>
      <c r="AT307" s="371"/>
      <c r="AU307" s="371"/>
      <c r="AV307" s="371"/>
      <c r="AW307" s="371"/>
      <c r="AX307" s="371"/>
      <c r="AY307" s="371"/>
    </row>
    <row r="308" spans="1:51" s="376" customFormat="1" ht="21" customHeight="1" x14ac:dyDescent="0.3">
      <c r="A308" s="371"/>
      <c r="B308" s="372"/>
      <c r="C308" s="371"/>
      <c r="D308" s="371"/>
      <c r="E308" s="373"/>
      <c r="F308" s="374"/>
      <c r="G308" s="371"/>
      <c r="H308" s="375"/>
      <c r="I308" s="375"/>
      <c r="K308" s="377"/>
      <c r="L308" s="377"/>
      <c r="N308" s="378"/>
      <c r="P308" s="378"/>
      <c r="R308" s="378"/>
      <c r="T308" s="146"/>
      <c r="V308" s="146"/>
      <c r="X308" s="146"/>
      <c r="Z308" s="146"/>
      <c r="AB308" s="146"/>
      <c r="AD308" s="146"/>
      <c r="AF308" s="146"/>
      <c r="AH308" s="146"/>
      <c r="AJ308" s="146"/>
      <c r="AL308" s="63"/>
      <c r="AN308" s="371"/>
      <c r="AO308" s="371"/>
      <c r="AP308" s="371"/>
      <c r="AQ308" s="371"/>
      <c r="AR308" s="371"/>
      <c r="AS308" s="371"/>
      <c r="AT308" s="371"/>
      <c r="AU308" s="371"/>
      <c r="AV308" s="371"/>
      <c r="AW308" s="371"/>
      <c r="AX308" s="371"/>
      <c r="AY308" s="371"/>
    </row>
    <row r="309" spans="1:51" s="376" customFormat="1" ht="21" customHeight="1" x14ac:dyDescent="0.3">
      <c r="A309" s="371"/>
      <c r="B309" s="372"/>
      <c r="C309" s="371"/>
      <c r="D309" s="371"/>
      <c r="E309" s="373"/>
      <c r="F309" s="374"/>
      <c r="G309" s="371"/>
      <c r="H309" s="375"/>
      <c r="I309" s="375"/>
      <c r="K309" s="377"/>
      <c r="L309" s="377"/>
      <c r="N309" s="378"/>
      <c r="P309" s="378"/>
      <c r="R309" s="378"/>
      <c r="T309" s="146"/>
      <c r="V309" s="146"/>
      <c r="X309" s="146"/>
      <c r="Z309" s="146"/>
      <c r="AB309" s="146"/>
      <c r="AD309" s="146"/>
      <c r="AF309" s="146"/>
      <c r="AH309" s="146"/>
      <c r="AJ309" s="146"/>
      <c r="AL309" s="63"/>
      <c r="AN309" s="371"/>
      <c r="AO309" s="371"/>
      <c r="AP309" s="371"/>
      <c r="AQ309" s="371"/>
      <c r="AR309" s="371"/>
      <c r="AS309" s="371"/>
      <c r="AT309" s="371"/>
      <c r="AU309" s="371"/>
      <c r="AV309" s="371"/>
      <c r="AW309" s="371"/>
      <c r="AX309" s="371"/>
      <c r="AY309" s="371"/>
    </row>
    <row r="310" spans="1:51" s="376" customFormat="1" ht="21" customHeight="1" x14ac:dyDescent="0.3">
      <c r="A310" s="371"/>
      <c r="B310" s="372"/>
      <c r="C310" s="371"/>
      <c r="D310" s="371"/>
      <c r="E310" s="373"/>
      <c r="F310" s="374"/>
      <c r="G310" s="371"/>
      <c r="H310" s="375"/>
      <c r="I310" s="375"/>
      <c r="K310" s="377"/>
      <c r="L310" s="377"/>
      <c r="N310" s="378"/>
      <c r="P310" s="378"/>
      <c r="R310" s="378"/>
      <c r="T310" s="146"/>
      <c r="V310" s="146"/>
      <c r="X310" s="146"/>
      <c r="Z310" s="146"/>
      <c r="AB310" s="146"/>
      <c r="AD310" s="146"/>
      <c r="AF310" s="146"/>
      <c r="AH310" s="146"/>
      <c r="AJ310" s="146"/>
      <c r="AL310" s="63"/>
      <c r="AN310" s="371"/>
      <c r="AO310" s="371"/>
      <c r="AP310" s="371"/>
      <c r="AQ310" s="371"/>
      <c r="AR310" s="371"/>
      <c r="AS310" s="371"/>
      <c r="AT310" s="371"/>
      <c r="AU310" s="371"/>
      <c r="AV310" s="371"/>
      <c r="AW310" s="371"/>
      <c r="AX310" s="371"/>
      <c r="AY310" s="371"/>
    </row>
    <row r="311" spans="1:51" s="376" customFormat="1" ht="21" customHeight="1" x14ac:dyDescent="0.3">
      <c r="A311" s="371"/>
      <c r="B311" s="372"/>
      <c r="C311" s="371"/>
      <c r="D311" s="371"/>
      <c r="E311" s="373"/>
      <c r="F311" s="374"/>
      <c r="G311" s="371"/>
      <c r="H311" s="375"/>
      <c r="I311" s="375"/>
      <c r="K311" s="377"/>
      <c r="L311" s="377"/>
      <c r="N311" s="378"/>
      <c r="P311" s="378"/>
      <c r="R311" s="378"/>
      <c r="T311" s="146"/>
      <c r="V311" s="146"/>
      <c r="X311" s="146"/>
      <c r="Z311" s="146"/>
      <c r="AB311" s="146"/>
      <c r="AD311" s="146"/>
      <c r="AF311" s="146"/>
      <c r="AH311" s="146"/>
      <c r="AJ311" s="146"/>
      <c r="AL311" s="63"/>
      <c r="AN311" s="371"/>
      <c r="AO311" s="371"/>
      <c r="AP311" s="371"/>
      <c r="AQ311" s="371"/>
      <c r="AR311" s="371"/>
      <c r="AS311" s="371"/>
      <c r="AT311" s="371"/>
      <c r="AU311" s="371"/>
      <c r="AV311" s="371"/>
      <c r="AW311" s="371"/>
      <c r="AX311" s="371"/>
      <c r="AY311" s="371"/>
    </row>
    <row r="312" spans="1:51" s="376" customFormat="1" ht="21" customHeight="1" x14ac:dyDescent="0.3">
      <c r="A312" s="371"/>
      <c r="B312" s="372"/>
      <c r="C312" s="371"/>
      <c r="D312" s="371"/>
      <c r="E312" s="373"/>
      <c r="F312" s="374"/>
      <c r="G312" s="371"/>
      <c r="H312" s="375"/>
      <c r="I312" s="375"/>
      <c r="K312" s="377"/>
      <c r="L312" s="377"/>
      <c r="N312" s="378"/>
      <c r="P312" s="378"/>
      <c r="R312" s="378"/>
      <c r="T312" s="146"/>
      <c r="V312" s="146"/>
      <c r="X312" s="146"/>
      <c r="Z312" s="146"/>
      <c r="AB312" s="146"/>
      <c r="AD312" s="146"/>
      <c r="AF312" s="146"/>
      <c r="AH312" s="146"/>
      <c r="AJ312" s="146"/>
      <c r="AL312" s="63"/>
      <c r="AN312" s="371"/>
      <c r="AO312" s="371"/>
      <c r="AP312" s="371"/>
      <c r="AQ312" s="371"/>
      <c r="AR312" s="371"/>
      <c r="AS312" s="371"/>
      <c r="AT312" s="371"/>
      <c r="AU312" s="371"/>
      <c r="AV312" s="371"/>
      <c r="AW312" s="371"/>
      <c r="AX312" s="371"/>
      <c r="AY312" s="371"/>
    </row>
    <row r="313" spans="1:51" s="376" customFormat="1" ht="21" customHeight="1" x14ac:dyDescent="0.3">
      <c r="A313" s="371"/>
      <c r="B313" s="372"/>
      <c r="C313" s="371"/>
      <c r="D313" s="371"/>
      <c r="E313" s="373"/>
      <c r="F313" s="374"/>
      <c r="G313" s="371"/>
      <c r="H313" s="375"/>
      <c r="I313" s="375"/>
      <c r="K313" s="377"/>
      <c r="L313" s="377"/>
      <c r="N313" s="378"/>
      <c r="P313" s="378"/>
      <c r="R313" s="378"/>
      <c r="T313" s="146"/>
      <c r="V313" s="146"/>
      <c r="X313" s="146"/>
      <c r="Z313" s="146"/>
      <c r="AB313" s="146"/>
      <c r="AD313" s="146"/>
      <c r="AF313" s="146"/>
      <c r="AH313" s="146"/>
      <c r="AJ313" s="146"/>
      <c r="AL313" s="63"/>
      <c r="AN313" s="371"/>
      <c r="AO313" s="371"/>
      <c r="AP313" s="371"/>
      <c r="AQ313" s="371"/>
      <c r="AR313" s="371"/>
      <c r="AS313" s="371"/>
      <c r="AT313" s="371"/>
      <c r="AU313" s="371"/>
      <c r="AV313" s="371"/>
      <c r="AW313" s="371"/>
      <c r="AX313" s="371"/>
      <c r="AY313" s="371"/>
    </row>
    <row r="314" spans="1:51" s="376" customFormat="1" ht="21" customHeight="1" x14ac:dyDescent="0.3">
      <c r="A314" s="371"/>
      <c r="B314" s="372"/>
      <c r="C314" s="371"/>
      <c r="D314" s="371"/>
      <c r="E314" s="373"/>
      <c r="F314" s="374"/>
      <c r="G314" s="371"/>
      <c r="H314" s="375"/>
      <c r="I314" s="375"/>
      <c r="K314" s="377"/>
      <c r="L314" s="377"/>
      <c r="N314" s="378"/>
      <c r="P314" s="378"/>
      <c r="R314" s="378"/>
      <c r="T314" s="146"/>
      <c r="V314" s="146"/>
      <c r="X314" s="146"/>
      <c r="Z314" s="146"/>
      <c r="AB314" s="146"/>
      <c r="AD314" s="146"/>
      <c r="AF314" s="146"/>
      <c r="AH314" s="146"/>
      <c r="AJ314" s="146"/>
      <c r="AL314" s="63"/>
      <c r="AN314" s="371"/>
      <c r="AO314" s="371"/>
      <c r="AP314" s="371"/>
      <c r="AQ314" s="371"/>
      <c r="AR314" s="371"/>
      <c r="AS314" s="371"/>
      <c r="AT314" s="371"/>
      <c r="AU314" s="371"/>
      <c r="AV314" s="371"/>
      <c r="AW314" s="371"/>
      <c r="AX314" s="371"/>
      <c r="AY314" s="371"/>
    </row>
    <row r="315" spans="1:51" s="376" customFormat="1" ht="21" customHeight="1" x14ac:dyDescent="0.3">
      <c r="A315" s="371"/>
      <c r="B315" s="372"/>
      <c r="C315" s="371"/>
      <c r="D315" s="371"/>
      <c r="E315" s="373"/>
      <c r="F315" s="374"/>
      <c r="G315" s="371"/>
      <c r="H315" s="375"/>
      <c r="I315" s="375"/>
      <c r="K315" s="377"/>
      <c r="L315" s="377"/>
      <c r="N315" s="378"/>
      <c r="P315" s="378"/>
      <c r="R315" s="378"/>
      <c r="T315" s="146"/>
      <c r="V315" s="146"/>
      <c r="X315" s="146"/>
      <c r="Z315" s="146"/>
      <c r="AB315" s="146"/>
      <c r="AD315" s="146"/>
      <c r="AF315" s="146"/>
      <c r="AH315" s="146"/>
      <c r="AJ315" s="146"/>
      <c r="AL315" s="63"/>
      <c r="AN315" s="371"/>
      <c r="AO315" s="371"/>
      <c r="AP315" s="371"/>
      <c r="AQ315" s="371"/>
      <c r="AR315" s="371"/>
      <c r="AS315" s="371"/>
      <c r="AT315" s="371"/>
      <c r="AU315" s="371"/>
      <c r="AV315" s="371"/>
      <c r="AW315" s="371"/>
      <c r="AX315" s="371"/>
      <c r="AY315" s="371"/>
    </row>
    <row r="316" spans="1:51" s="376" customFormat="1" ht="21" customHeight="1" x14ac:dyDescent="0.3">
      <c r="A316" s="371"/>
      <c r="B316" s="372"/>
      <c r="C316" s="371"/>
      <c r="D316" s="371"/>
      <c r="E316" s="373"/>
      <c r="F316" s="374"/>
      <c r="G316" s="371"/>
      <c r="H316" s="375"/>
      <c r="I316" s="375"/>
      <c r="K316" s="377"/>
      <c r="L316" s="377"/>
      <c r="N316" s="378"/>
      <c r="P316" s="378"/>
      <c r="R316" s="378"/>
      <c r="T316" s="146"/>
      <c r="V316" s="146"/>
      <c r="X316" s="146"/>
      <c r="Z316" s="146"/>
      <c r="AB316" s="146"/>
      <c r="AD316" s="146"/>
      <c r="AF316" s="146"/>
      <c r="AH316" s="146"/>
      <c r="AJ316" s="146"/>
      <c r="AL316" s="63"/>
      <c r="AN316" s="371"/>
      <c r="AO316" s="371"/>
      <c r="AP316" s="371"/>
      <c r="AQ316" s="371"/>
      <c r="AR316" s="371"/>
      <c r="AS316" s="371"/>
      <c r="AT316" s="371"/>
      <c r="AU316" s="371"/>
      <c r="AV316" s="371"/>
      <c r="AW316" s="371"/>
      <c r="AX316" s="371"/>
      <c r="AY316" s="371"/>
    </row>
    <row r="317" spans="1:51" s="376" customFormat="1" ht="21" customHeight="1" x14ac:dyDescent="0.3">
      <c r="A317" s="371"/>
      <c r="B317" s="372"/>
      <c r="C317" s="371"/>
      <c r="D317" s="371"/>
      <c r="E317" s="373"/>
      <c r="F317" s="374"/>
      <c r="G317" s="371"/>
      <c r="H317" s="375"/>
      <c r="I317" s="375"/>
      <c r="K317" s="377"/>
      <c r="L317" s="377"/>
      <c r="N317" s="378"/>
      <c r="P317" s="378"/>
      <c r="R317" s="378"/>
      <c r="T317" s="146"/>
      <c r="V317" s="146"/>
      <c r="X317" s="146"/>
      <c r="Z317" s="146"/>
      <c r="AB317" s="146"/>
      <c r="AD317" s="146"/>
      <c r="AF317" s="146"/>
      <c r="AH317" s="146"/>
      <c r="AJ317" s="146"/>
      <c r="AL317" s="63"/>
      <c r="AN317" s="371"/>
      <c r="AO317" s="371"/>
      <c r="AP317" s="371"/>
      <c r="AQ317" s="371"/>
      <c r="AR317" s="371"/>
      <c r="AS317" s="371"/>
      <c r="AT317" s="371"/>
      <c r="AU317" s="371"/>
      <c r="AV317" s="371"/>
      <c r="AW317" s="371"/>
      <c r="AX317" s="371"/>
      <c r="AY317" s="371"/>
    </row>
    <row r="318" spans="1:51" s="376" customFormat="1" ht="21" customHeight="1" x14ac:dyDescent="0.3">
      <c r="A318" s="371"/>
      <c r="B318" s="372"/>
      <c r="C318" s="371"/>
      <c r="D318" s="371"/>
      <c r="E318" s="373"/>
      <c r="F318" s="374"/>
      <c r="G318" s="371"/>
      <c r="H318" s="375"/>
      <c r="I318" s="375"/>
      <c r="K318" s="377"/>
      <c r="L318" s="377"/>
      <c r="N318" s="378"/>
      <c r="P318" s="378"/>
      <c r="R318" s="378"/>
      <c r="T318" s="146"/>
      <c r="V318" s="146"/>
      <c r="X318" s="146"/>
      <c r="Z318" s="146"/>
      <c r="AB318" s="146"/>
      <c r="AD318" s="146"/>
      <c r="AF318" s="146"/>
      <c r="AH318" s="146"/>
      <c r="AJ318" s="146"/>
      <c r="AL318" s="63"/>
      <c r="AN318" s="371"/>
      <c r="AO318" s="371"/>
      <c r="AP318" s="371"/>
      <c r="AQ318" s="371"/>
      <c r="AR318" s="371"/>
      <c r="AS318" s="371"/>
      <c r="AT318" s="371"/>
      <c r="AU318" s="371"/>
      <c r="AV318" s="371"/>
      <c r="AW318" s="371"/>
      <c r="AX318" s="371"/>
      <c r="AY318" s="371"/>
    </row>
    <row r="319" spans="1:51" s="376" customFormat="1" ht="21" customHeight="1" x14ac:dyDescent="0.3">
      <c r="A319" s="371"/>
      <c r="B319" s="372"/>
      <c r="C319" s="371"/>
      <c r="D319" s="371"/>
      <c r="E319" s="373"/>
      <c r="F319" s="374"/>
      <c r="G319" s="371"/>
      <c r="H319" s="375"/>
      <c r="I319" s="375"/>
      <c r="K319" s="377"/>
      <c r="L319" s="377"/>
      <c r="N319" s="378"/>
      <c r="P319" s="378"/>
      <c r="R319" s="378"/>
      <c r="T319" s="146"/>
      <c r="V319" s="146"/>
      <c r="X319" s="146"/>
      <c r="Z319" s="146"/>
      <c r="AB319" s="146"/>
      <c r="AD319" s="146"/>
      <c r="AF319" s="146"/>
      <c r="AH319" s="146"/>
      <c r="AJ319" s="146"/>
      <c r="AL319" s="63"/>
      <c r="AN319" s="371"/>
      <c r="AO319" s="371"/>
      <c r="AP319" s="371"/>
      <c r="AQ319" s="371"/>
      <c r="AR319" s="371"/>
      <c r="AS319" s="371"/>
      <c r="AT319" s="371"/>
      <c r="AU319" s="371"/>
      <c r="AV319" s="371"/>
      <c r="AW319" s="371"/>
      <c r="AX319" s="371"/>
      <c r="AY319" s="371"/>
    </row>
    <row r="320" spans="1:51" s="376" customFormat="1" ht="21" customHeight="1" x14ac:dyDescent="0.3">
      <c r="A320" s="371"/>
      <c r="B320" s="372"/>
      <c r="C320" s="371"/>
      <c r="D320" s="371"/>
      <c r="E320" s="373"/>
      <c r="F320" s="374"/>
      <c r="G320" s="371"/>
      <c r="H320" s="375"/>
      <c r="I320" s="375"/>
      <c r="K320" s="377"/>
      <c r="L320" s="377"/>
      <c r="N320" s="378"/>
      <c r="P320" s="378"/>
      <c r="R320" s="378"/>
      <c r="T320" s="146"/>
      <c r="V320" s="146"/>
      <c r="X320" s="146"/>
      <c r="Z320" s="146"/>
      <c r="AB320" s="146"/>
      <c r="AD320" s="146"/>
      <c r="AF320" s="146"/>
      <c r="AH320" s="146"/>
      <c r="AJ320" s="146"/>
      <c r="AL320" s="63"/>
      <c r="AN320" s="371"/>
      <c r="AO320" s="371"/>
      <c r="AP320" s="371"/>
      <c r="AQ320" s="371"/>
      <c r="AR320" s="371"/>
      <c r="AS320" s="371"/>
      <c r="AT320" s="371"/>
      <c r="AU320" s="371"/>
      <c r="AV320" s="371"/>
      <c r="AW320" s="371"/>
      <c r="AX320" s="371"/>
      <c r="AY320" s="371"/>
    </row>
    <row r="321" spans="1:51" s="376" customFormat="1" ht="21" customHeight="1" x14ac:dyDescent="0.3">
      <c r="A321" s="371"/>
      <c r="B321" s="372"/>
      <c r="C321" s="371"/>
      <c r="D321" s="371"/>
      <c r="E321" s="373"/>
      <c r="F321" s="374"/>
      <c r="G321" s="371"/>
      <c r="H321" s="375"/>
      <c r="I321" s="375"/>
      <c r="K321" s="377"/>
      <c r="L321" s="377"/>
      <c r="N321" s="378"/>
      <c r="P321" s="378"/>
      <c r="R321" s="378"/>
      <c r="T321" s="146"/>
      <c r="V321" s="146"/>
      <c r="X321" s="146"/>
      <c r="Z321" s="146"/>
      <c r="AB321" s="146"/>
      <c r="AD321" s="146"/>
      <c r="AF321" s="146"/>
      <c r="AH321" s="146"/>
      <c r="AJ321" s="146"/>
      <c r="AL321" s="63"/>
      <c r="AN321" s="371"/>
      <c r="AO321" s="371"/>
      <c r="AP321" s="371"/>
      <c r="AQ321" s="371"/>
      <c r="AR321" s="371"/>
      <c r="AS321" s="371"/>
      <c r="AT321" s="371"/>
      <c r="AU321" s="371"/>
      <c r="AV321" s="371"/>
      <c r="AW321" s="371"/>
      <c r="AX321" s="371"/>
      <c r="AY321" s="371"/>
    </row>
    <row r="322" spans="1:51" s="376" customFormat="1" ht="21" customHeight="1" x14ac:dyDescent="0.3">
      <c r="A322" s="371"/>
      <c r="B322" s="372"/>
      <c r="C322" s="371"/>
      <c r="D322" s="371"/>
      <c r="E322" s="373"/>
      <c r="F322" s="374"/>
      <c r="G322" s="371"/>
      <c r="H322" s="375"/>
      <c r="I322" s="375"/>
      <c r="K322" s="377"/>
      <c r="L322" s="377"/>
      <c r="N322" s="378"/>
      <c r="P322" s="378"/>
      <c r="R322" s="378"/>
      <c r="T322" s="146"/>
      <c r="V322" s="146"/>
      <c r="X322" s="146"/>
      <c r="Z322" s="146"/>
      <c r="AB322" s="146"/>
      <c r="AD322" s="146"/>
      <c r="AF322" s="146"/>
      <c r="AH322" s="146"/>
      <c r="AJ322" s="146"/>
      <c r="AL322" s="63"/>
      <c r="AN322" s="371"/>
      <c r="AO322" s="371"/>
      <c r="AP322" s="371"/>
      <c r="AQ322" s="371"/>
      <c r="AR322" s="371"/>
      <c r="AS322" s="371"/>
      <c r="AT322" s="371"/>
      <c r="AU322" s="371"/>
      <c r="AV322" s="371"/>
      <c r="AW322" s="371"/>
      <c r="AX322" s="371"/>
      <c r="AY322" s="371"/>
    </row>
    <row r="323" spans="1:51" s="376" customFormat="1" ht="21" customHeight="1" x14ac:dyDescent="0.3">
      <c r="A323" s="371"/>
      <c r="B323" s="372"/>
      <c r="C323" s="371"/>
      <c r="D323" s="371"/>
      <c r="E323" s="373"/>
      <c r="F323" s="374"/>
      <c r="G323" s="371"/>
      <c r="H323" s="375"/>
      <c r="I323" s="375"/>
      <c r="K323" s="377"/>
      <c r="L323" s="377"/>
      <c r="N323" s="378"/>
      <c r="P323" s="378"/>
      <c r="R323" s="378"/>
      <c r="T323" s="146"/>
      <c r="V323" s="146"/>
      <c r="X323" s="146"/>
      <c r="Z323" s="146"/>
      <c r="AB323" s="146"/>
      <c r="AD323" s="146"/>
      <c r="AF323" s="146"/>
      <c r="AH323" s="146"/>
      <c r="AJ323" s="146"/>
      <c r="AL323" s="63"/>
      <c r="AN323" s="371"/>
      <c r="AO323" s="371"/>
      <c r="AP323" s="371"/>
      <c r="AQ323" s="371"/>
      <c r="AR323" s="371"/>
      <c r="AS323" s="371"/>
      <c r="AT323" s="371"/>
      <c r="AU323" s="371"/>
      <c r="AV323" s="371"/>
      <c r="AW323" s="371"/>
      <c r="AX323" s="371"/>
      <c r="AY323" s="371"/>
    </row>
    <row r="324" spans="1:51" s="376" customFormat="1" ht="21" customHeight="1" x14ac:dyDescent="0.3">
      <c r="A324" s="371"/>
      <c r="B324" s="372"/>
      <c r="C324" s="371"/>
      <c r="D324" s="371"/>
      <c r="E324" s="373"/>
      <c r="F324" s="374"/>
      <c r="G324" s="371"/>
      <c r="H324" s="375"/>
      <c r="I324" s="375"/>
      <c r="K324" s="377"/>
      <c r="L324" s="377"/>
      <c r="N324" s="378"/>
      <c r="P324" s="378"/>
      <c r="R324" s="378"/>
      <c r="T324" s="146"/>
      <c r="V324" s="146"/>
      <c r="X324" s="146"/>
      <c r="Z324" s="146"/>
      <c r="AB324" s="146"/>
      <c r="AD324" s="146"/>
      <c r="AF324" s="146"/>
      <c r="AH324" s="146"/>
      <c r="AJ324" s="146"/>
      <c r="AL324" s="63"/>
      <c r="AN324" s="371"/>
      <c r="AO324" s="371"/>
      <c r="AP324" s="371"/>
      <c r="AQ324" s="371"/>
      <c r="AR324" s="371"/>
      <c r="AS324" s="371"/>
      <c r="AT324" s="371"/>
      <c r="AU324" s="371"/>
      <c r="AV324" s="371"/>
      <c r="AW324" s="371"/>
      <c r="AX324" s="371"/>
      <c r="AY324" s="371"/>
    </row>
    <row r="325" spans="1:51" s="376" customFormat="1" ht="21" customHeight="1" x14ac:dyDescent="0.3">
      <c r="A325" s="371"/>
      <c r="B325" s="372"/>
      <c r="C325" s="371"/>
      <c r="D325" s="371"/>
      <c r="E325" s="373"/>
      <c r="F325" s="374"/>
      <c r="G325" s="371"/>
      <c r="H325" s="375"/>
      <c r="I325" s="375"/>
      <c r="K325" s="377"/>
      <c r="L325" s="377"/>
      <c r="N325" s="378"/>
      <c r="P325" s="378"/>
      <c r="R325" s="378"/>
      <c r="T325" s="146"/>
      <c r="V325" s="146"/>
      <c r="X325" s="146"/>
      <c r="Z325" s="146"/>
      <c r="AB325" s="146"/>
      <c r="AD325" s="146"/>
      <c r="AF325" s="146"/>
      <c r="AH325" s="146"/>
      <c r="AJ325" s="146"/>
      <c r="AL325" s="63"/>
      <c r="AN325" s="371"/>
      <c r="AO325" s="371"/>
      <c r="AP325" s="371"/>
      <c r="AQ325" s="371"/>
      <c r="AR325" s="371"/>
      <c r="AS325" s="371"/>
      <c r="AT325" s="371"/>
      <c r="AU325" s="371"/>
      <c r="AV325" s="371"/>
      <c r="AW325" s="371"/>
      <c r="AX325" s="371"/>
      <c r="AY325" s="371"/>
    </row>
    <row r="326" spans="1:51" s="376" customFormat="1" ht="21" customHeight="1" x14ac:dyDescent="0.3">
      <c r="A326" s="371"/>
      <c r="B326" s="372"/>
      <c r="C326" s="371"/>
      <c r="D326" s="371"/>
      <c r="E326" s="373"/>
      <c r="F326" s="374"/>
      <c r="G326" s="371"/>
      <c r="H326" s="375"/>
      <c r="I326" s="375"/>
      <c r="K326" s="377"/>
      <c r="L326" s="377"/>
      <c r="N326" s="378"/>
      <c r="P326" s="378"/>
      <c r="R326" s="378"/>
      <c r="T326" s="146"/>
      <c r="V326" s="146"/>
      <c r="X326" s="146"/>
      <c r="Z326" s="146"/>
      <c r="AB326" s="146"/>
      <c r="AD326" s="146"/>
      <c r="AF326" s="146"/>
      <c r="AH326" s="146"/>
      <c r="AJ326" s="146"/>
      <c r="AL326" s="63"/>
      <c r="AN326" s="371"/>
      <c r="AO326" s="371"/>
      <c r="AP326" s="371"/>
      <c r="AQ326" s="371"/>
      <c r="AR326" s="371"/>
      <c r="AS326" s="371"/>
      <c r="AT326" s="371"/>
      <c r="AU326" s="371"/>
      <c r="AV326" s="371"/>
      <c r="AW326" s="371"/>
      <c r="AX326" s="371"/>
      <c r="AY326" s="371"/>
    </row>
    <row r="327" spans="1:51" s="376" customFormat="1" ht="21" customHeight="1" x14ac:dyDescent="0.3">
      <c r="A327" s="371"/>
      <c r="B327" s="372"/>
      <c r="C327" s="371"/>
      <c r="D327" s="371"/>
      <c r="E327" s="373"/>
      <c r="F327" s="374"/>
      <c r="G327" s="371"/>
      <c r="H327" s="375"/>
      <c r="I327" s="375"/>
      <c r="K327" s="377"/>
      <c r="L327" s="377"/>
      <c r="N327" s="378"/>
      <c r="P327" s="378"/>
      <c r="R327" s="378"/>
      <c r="T327" s="146"/>
      <c r="V327" s="146"/>
      <c r="X327" s="146"/>
      <c r="Z327" s="146"/>
      <c r="AB327" s="146"/>
      <c r="AD327" s="146"/>
      <c r="AF327" s="146"/>
      <c r="AH327" s="146"/>
      <c r="AJ327" s="146"/>
      <c r="AL327" s="63"/>
      <c r="AN327" s="371"/>
      <c r="AO327" s="371"/>
      <c r="AP327" s="371"/>
      <c r="AQ327" s="371"/>
      <c r="AR327" s="371"/>
      <c r="AS327" s="371"/>
      <c r="AT327" s="371"/>
      <c r="AU327" s="371"/>
      <c r="AV327" s="371"/>
      <c r="AW327" s="371"/>
      <c r="AX327" s="371"/>
      <c r="AY327" s="371"/>
    </row>
    <row r="328" spans="1:51" s="376" customFormat="1" ht="21" customHeight="1" x14ac:dyDescent="0.3">
      <c r="A328" s="371"/>
      <c r="B328" s="372"/>
      <c r="C328" s="371"/>
      <c r="D328" s="371"/>
      <c r="E328" s="373"/>
      <c r="F328" s="374"/>
      <c r="G328" s="371"/>
      <c r="H328" s="375"/>
      <c r="I328" s="375"/>
      <c r="K328" s="377"/>
      <c r="L328" s="377"/>
      <c r="N328" s="378"/>
      <c r="P328" s="378"/>
      <c r="R328" s="378"/>
      <c r="T328" s="146"/>
      <c r="V328" s="146"/>
      <c r="X328" s="146"/>
      <c r="Z328" s="146"/>
      <c r="AB328" s="146"/>
      <c r="AD328" s="146"/>
      <c r="AF328" s="146"/>
      <c r="AH328" s="146"/>
      <c r="AJ328" s="146"/>
      <c r="AL328" s="63"/>
      <c r="AN328" s="371"/>
      <c r="AO328" s="371"/>
      <c r="AP328" s="371"/>
      <c r="AQ328" s="371"/>
      <c r="AR328" s="371"/>
      <c r="AS328" s="371"/>
      <c r="AT328" s="371"/>
      <c r="AU328" s="371"/>
      <c r="AV328" s="371"/>
      <c r="AW328" s="371"/>
      <c r="AX328" s="371"/>
      <c r="AY328" s="371"/>
    </row>
    <row r="329" spans="1:51" s="376" customFormat="1" ht="21" customHeight="1" x14ac:dyDescent="0.3">
      <c r="A329" s="371"/>
      <c r="B329" s="372"/>
      <c r="C329" s="371"/>
      <c r="D329" s="371"/>
      <c r="E329" s="373"/>
      <c r="F329" s="374"/>
      <c r="G329" s="371"/>
      <c r="H329" s="375"/>
      <c r="I329" s="375"/>
      <c r="K329" s="377"/>
      <c r="L329" s="377"/>
      <c r="N329" s="378"/>
      <c r="P329" s="378"/>
      <c r="R329" s="378"/>
      <c r="T329" s="146"/>
      <c r="V329" s="146"/>
      <c r="X329" s="146"/>
      <c r="Z329" s="146"/>
      <c r="AB329" s="146"/>
      <c r="AD329" s="146"/>
      <c r="AF329" s="146"/>
      <c r="AH329" s="146"/>
      <c r="AJ329" s="146"/>
      <c r="AL329" s="63"/>
      <c r="AN329" s="371"/>
      <c r="AO329" s="371"/>
      <c r="AP329" s="371"/>
      <c r="AQ329" s="371"/>
      <c r="AR329" s="371"/>
      <c r="AS329" s="371"/>
      <c r="AT329" s="371"/>
      <c r="AU329" s="371"/>
      <c r="AV329" s="371"/>
      <c r="AW329" s="371"/>
      <c r="AX329" s="371"/>
      <c r="AY329" s="371"/>
    </row>
    <row r="330" spans="1:51" s="376" customFormat="1" ht="21" customHeight="1" x14ac:dyDescent="0.3">
      <c r="A330" s="371"/>
      <c r="B330" s="372"/>
      <c r="C330" s="371"/>
      <c r="D330" s="371"/>
      <c r="E330" s="373"/>
      <c r="F330" s="374"/>
      <c r="G330" s="371"/>
      <c r="H330" s="375"/>
      <c r="I330" s="375"/>
      <c r="K330" s="377"/>
      <c r="L330" s="377"/>
      <c r="N330" s="378"/>
      <c r="P330" s="378"/>
      <c r="R330" s="378"/>
      <c r="T330" s="146"/>
      <c r="V330" s="146"/>
      <c r="X330" s="146"/>
      <c r="Z330" s="146"/>
      <c r="AB330" s="146"/>
      <c r="AD330" s="146"/>
      <c r="AF330" s="146"/>
      <c r="AH330" s="146"/>
      <c r="AJ330" s="146"/>
      <c r="AL330" s="63"/>
      <c r="AN330" s="371"/>
      <c r="AO330" s="371"/>
      <c r="AP330" s="371"/>
      <c r="AQ330" s="371"/>
      <c r="AR330" s="371"/>
      <c r="AS330" s="371"/>
      <c r="AT330" s="371"/>
      <c r="AU330" s="371"/>
      <c r="AV330" s="371"/>
      <c r="AW330" s="371"/>
      <c r="AX330" s="371"/>
      <c r="AY330" s="371"/>
    </row>
    <row r="331" spans="1:51" s="376" customFormat="1" ht="21" customHeight="1" x14ac:dyDescent="0.3">
      <c r="A331" s="371"/>
      <c r="B331" s="372"/>
      <c r="C331" s="371"/>
      <c r="D331" s="371"/>
      <c r="E331" s="373"/>
      <c r="F331" s="374"/>
      <c r="G331" s="371"/>
      <c r="H331" s="375"/>
      <c r="I331" s="375"/>
      <c r="K331" s="377"/>
      <c r="L331" s="377"/>
      <c r="N331" s="378"/>
      <c r="P331" s="378"/>
      <c r="R331" s="378"/>
      <c r="T331" s="146"/>
      <c r="V331" s="146"/>
      <c r="X331" s="146"/>
      <c r="Z331" s="146"/>
      <c r="AB331" s="146"/>
      <c r="AD331" s="146"/>
      <c r="AF331" s="146"/>
      <c r="AH331" s="146"/>
      <c r="AJ331" s="146"/>
      <c r="AL331" s="63"/>
      <c r="AN331" s="371"/>
      <c r="AO331" s="371"/>
      <c r="AP331" s="371"/>
      <c r="AQ331" s="371"/>
      <c r="AR331" s="371"/>
      <c r="AS331" s="371"/>
      <c r="AT331" s="371"/>
      <c r="AU331" s="371"/>
      <c r="AV331" s="371"/>
      <c r="AW331" s="371"/>
      <c r="AX331" s="371"/>
      <c r="AY331" s="371"/>
    </row>
    <row r="332" spans="1:51" s="376" customFormat="1" ht="21" customHeight="1" x14ac:dyDescent="0.3">
      <c r="A332" s="371"/>
      <c r="B332" s="372"/>
      <c r="C332" s="371"/>
      <c r="D332" s="371"/>
      <c r="E332" s="373"/>
      <c r="F332" s="374"/>
      <c r="G332" s="371"/>
      <c r="H332" s="375"/>
      <c r="I332" s="375"/>
      <c r="K332" s="377"/>
      <c r="L332" s="377"/>
      <c r="N332" s="378"/>
      <c r="P332" s="378"/>
      <c r="R332" s="378"/>
      <c r="T332" s="146"/>
      <c r="V332" s="146"/>
      <c r="X332" s="146"/>
      <c r="Z332" s="146"/>
      <c r="AB332" s="146"/>
      <c r="AD332" s="146"/>
      <c r="AF332" s="146"/>
      <c r="AH332" s="146"/>
      <c r="AJ332" s="146"/>
      <c r="AL332" s="63"/>
      <c r="AN332" s="371"/>
      <c r="AO332" s="371"/>
      <c r="AP332" s="371"/>
      <c r="AQ332" s="371"/>
      <c r="AR332" s="371"/>
      <c r="AS332" s="371"/>
      <c r="AT332" s="371"/>
      <c r="AU332" s="371"/>
      <c r="AV332" s="371"/>
      <c r="AW332" s="371"/>
      <c r="AX332" s="371"/>
      <c r="AY332" s="371"/>
    </row>
    <row r="333" spans="1:51" s="376" customFormat="1" ht="21" customHeight="1" x14ac:dyDescent="0.3">
      <c r="A333" s="371"/>
      <c r="B333" s="372"/>
      <c r="C333" s="371"/>
      <c r="D333" s="371"/>
      <c r="E333" s="373"/>
      <c r="F333" s="374"/>
      <c r="G333" s="371"/>
      <c r="H333" s="375"/>
      <c r="I333" s="375"/>
      <c r="K333" s="377"/>
      <c r="L333" s="377"/>
      <c r="N333" s="378"/>
      <c r="P333" s="378"/>
      <c r="R333" s="378"/>
      <c r="T333" s="146"/>
      <c r="V333" s="146"/>
      <c r="X333" s="146"/>
      <c r="Z333" s="146"/>
      <c r="AB333" s="146"/>
      <c r="AD333" s="146"/>
      <c r="AF333" s="146"/>
      <c r="AH333" s="146"/>
      <c r="AJ333" s="146"/>
      <c r="AL333" s="63"/>
      <c r="AN333" s="371"/>
      <c r="AO333" s="371"/>
      <c r="AP333" s="371"/>
      <c r="AQ333" s="371"/>
      <c r="AR333" s="371"/>
      <c r="AS333" s="371"/>
      <c r="AT333" s="371"/>
      <c r="AU333" s="371"/>
      <c r="AV333" s="371"/>
      <c r="AW333" s="371"/>
      <c r="AX333" s="371"/>
      <c r="AY333" s="371"/>
    </row>
    <row r="334" spans="1:51" s="376" customFormat="1" ht="21" customHeight="1" x14ac:dyDescent="0.3">
      <c r="A334" s="371"/>
      <c r="B334" s="372"/>
      <c r="C334" s="371"/>
      <c r="D334" s="371"/>
      <c r="E334" s="373"/>
      <c r="F334" s="374"/>
      <c r="G334" s="371"/>
      <c r="H334" s="375"/>
      <c r="I334" s="375"/>
      <c r="K334" s="377"/>
      <c r="L334" s="377"/>
      <c r="N334" s="378"/>
      <c r="P334" s="378"/>
      <c r="R334" s="378"/>
      <c r="T334" s="146"/>
      <c r="V334" s="146"/>
      <c r="X334" s="146"/>
      <c r="Z334" s="146"/>
      <c r="AB334" s="146"/>
      <c r="AD334" s="146"/>
      <c r="AF334" s="146"/>
      <c r="AH334" s="146"/>
      <c r="AJ334" s="146"/>
      <c r="AL334" s="63"/>
      <c r="AN334" s="371"/>
      <c r="AO334" s="371"/>
      <c r="AP334" s="371"/>
      <c r="AQ334" s="371"/>
      <c r="AR334" s="371"/>
      <c r="AS334" s="371"/>
      <c r="AT334" s="371"/>
      <c r="AU334" s="371"/>
      <c r="AV334" s="371"/>
      <c r="AW334" s="371"/>
      <c r="AX334" s="371"/>
      <c r="AY334" s="371"/>
    </row>
    <row r="335" spans="1:51" s="376" customFormat="1" ht="21" customHeight="1" x14ac:dyDescent="0.3">
      <c r="A335" s="371"/>
      <c r="B335" s="372"/>
      <c r="C335" s="371"/>
      <c r="D335" s="371"/>
      <c r="E335" s="373"/>
      <c r="F335" s="374"/>
      <c r="G335" s="371"/>
      <c r="H335" s="375"/>
      <c r="I335" s="375"/>
      <c r="K335" s="377"/>
      <c r="L335" s="377"/>
      <c r="N335" s="378"/>
      <c r="P335" s="378"/>
      <c r="R335" s="378"/>
      <c r="T335" s="146"/>
      <c r="V335" s="146"/>
      <c r="X335" s="146"/>
      <c r="Z335" s="146"/>
      <c r="AB335" s="146"/>
      <c r="AD335" s="146"/>
      <c r="AF335" s="146"/>
      <c r="AH335" s="146"/>
      <c r="AJ335" s="146"/>
      <c r="AL335" s="63"/>
      <c r="AN335" s="371"/>
      <c r="AO335" s="371"/>
      <c r="AP335" s="371"/>
      <c r="AQ335" s="371"/>
      <c r="AR335" s="371"/>
      <c r="AS335" s="371"/>
      <c r="AT335" s="371"/>
      <c r="AU335" s="371"/>
      <c r="AV335" s="371"/>
      <c r="AW335" s="371"/>
      <c r="AX335" s="371"/>
      <c r="AY335" s="371"/>
    </row>
    <row r="336" spans="1:51" s="376" customFormat="1" ht="21" customHeight="1" x14ac:dyDescent="0.3">
      <c r="A336" s="371"/>
      <c r="B336" s="372"/>
      <c r="C336" s="371"/>
      <c r="D336" s="371"/>
      <c r="E336" s="373"/>
      <c r="F336" s="374"/>
      <c r="G336" s="371"/>
      <c r="H336" s="375"/>
      <c r="I336" s="375"/>
      <c r="K336" s="377"/>
      <c r="L336" s="377"/>
      <c r="N336" s="378"/>
      <c r="P336" s="378"/>
      <c r="R336" s="378"/>
      <c r="T336" s="146"/>
      <c r="V336" s="146"/>
      <c r="X336" s="146"/>
      <c r="Z336" s="146"/>
      <c r="AB336" s="146"/>
      <c r="AD336" s="146"/>
      <c r="AF336" s="146"/>
      <c r="AH336" s="146"/>
      <c r="AJ336" s="146"/>
      <c r="AL336" s="63"/>
      <c r="AN336" s="371"/>
      <c r="AO336" s="371"/>
      <c r="AP336" s="371"/>
      <c r="AQ336" s="371"/>
      <c r="AR336" s="371"/>
      <c r="AS336" s="371"/>
      <c r="AT336" s="371"/>
      <c r="AU336" s="371"/>
      <c r="AV336" s="371"/>
      <c r="AW336" s="371"/>
      <c r="AX336" s="371"/>
      <c r="AY336" s="371"/>
    </row>
    <row r="337" spans="1:51" s="376" customFormat="1" ht="21" customHeight="1" x14ac:dyDescent="0.3">
      <c r="A337" s="371"/>
      <c r="B337" s="372"/>
      <c r="C337" s="371"/>
      <c r="D337" s="371"/>
      <c r="E337" s="373"/>
      <c r="F337" s="374"/>
      <c r="G337" s="371"/>
      <c r="H337" s="375"/>
      <c r="I337" s="375"/>
      <c r="K337" s="377"/>
      <c r="L337" s="377"/>
      <c r="N337" s="378"/>
      <c r="P337" s="378"/>
      <c r="R337" s="378"/>
      <c r="T337" s="146"/>
      <c r="V337" s="146"/>
      <c r="X337" s="146"/>
      <c r="Z337" s="146"/>
      <c r="AB337" s="146"/>
      <c r="AD337" s="146"/>
      <c r="AF337" s="146"/>
      <c r="AH337" s="146"/>
      <c r="AJ337" s="146"/>
      <c r="AL337" s="63"/>
      <c r="AN337" s="371"/>
      <c r="AO337" s="371"/>
      <c r="AP337" s="371"/>
      <c r="AQ337" s="371"/>
      <c r="AR337" s="371"/>
      <c r="AS337" s="371"/>
      <c r="AT337" s="371"/>
      <c r="AU337" s="371"/>
      <c r="AV337" s="371"/>
      <c r="AW337" s="371"/>
      <c r="AX337" s="371"/>
      <c r="AY337" s="371"/>
    </row>
    <row r="338" spans="1:51" s="376" customFormat="1" ht="21" customHeight="1" x14ac:dyDescent="0.3">
      <c r="A338" s="371"/>
      <c r="B338" s="372"/>
      <c r="C338" s="371"/>
      <c r="D338" s="371"/>
      <c r="E338" s="373"/>
      <c r="F338" s="374"/>
      <c r="G338" s="371"/>
      <c r="H338" s="375"/>
      <c r="I338" s="375"/>
      <c r="K338" s="377"/>
      <c r="L338" s="377"/>
      <c r="N338" s="378"/>
      <c r="P338" s="378"/>
      <c r="R338" s="378"/>
      <c r="T338" s="146"/>
      <c r="V338" s="146"/>
      <c r="X338" s="146"/>
      <c r="Z338" s="146"/>
      <c r="AB338" s="146"/>
      <c r="AD338" s="146"/>
      <c r="AF338" s="146"/>
      <c r="AH338" s="146"/>
      <c r="AJ338" s="146"/>
      <c r="AL338" s="63"/>
      <c r="AN338" s="371"/>
      <c r="AO338" s="371"/>
      <c r="AP338" s="371"/>
      <c r="AQ338" s="371"/>
      <c r="AR338" s="371"/>
      <c r="AS338" s="371"/>
      <c r="AT338" s="371"/>
      <c r="AU338" s="371"/>
      <c r="AV338" s="371"/>
      <c r="AW338" s="371"/>
      <c r="AX338" s="371"/>
      <c r="AY338" s="371"/>
    </row>
    <row r="339" spans="1:51" s="376" customFormat="1" ht="21" customHeight="1" x14ac:dyDescent="0.3">
      <c r="A339" s="371"/>
      <c r="B339" s="372"/>
      <c r="C339" s="371"/>
      <c r="D339" s="371"/>
      <c r="E339" s="373"/>
      <c r="F339" s="374"/>
      <c r="G339" s="371"/>
      <c r="H339" s="375"/>
      <c r="I339" s="375"/>
      <c r="K339" s="377"/>
      <c r="L339" s="377"/>
      <c r="N339" s="378"/>
      <c r="P339" s="378"/>
      <c r="R339" s="378"/>
      <c r="T339" s="146"/>
      <c r="V339" s="146"/>
      <c r="X339" s="146"/>
      <c r="Z339" s="146"/>
      <c r="AB339" s="146"/>
      <c r="AD339" s="146"/>
      <c r="AF339" s="146"/>
      <c r="AH339" s="146"/>
      <c r="AJ339" s="146"/>
      <c r="AL339" s="63"/>
      <c r="AN339" s="371"/>
      <c r="AO339" s="371"/>
      <c r="AP339" s="371"/>
      <c r="AQ339" s="371"/>
      <c r="AR339" s="371"/>
      <c r="AS339" s="371"/>
      <c r="AT339" s="371"/>
      <c r="AU339" s="371"/>
      <c r="AV339" s="371"/>
      <c r="AW339" s="371"/>
      <c r="AX339" s="371"/>
      <c r="AY339" s="371"/>
    </row>
    <row r="340" spans="1:51" s="376" customFormat="1" ht="21" customHeight="1" x14ac:dyDescent="0.3">
      <c r="A340" s="371"/>
      <c r="B340" s="372"/>
      <c r="C340" s="371"/>
      <c r="D340" s="371"/>
      <c r="E340" s="373"/>
      <c r="F340" s="374"/>
      <c r="G340" s="371"/>
      <c r="H340" s="375"/>
      <c r="I340" s="375"/>
      <c r="K340" s="377"/>
      <c r="L340" s="377"/>
      <c r="N340" s="378"/>
      <c r="P340" s="378"/>
      <c r="R340" s="378"/>
      <c r="T340" s="146"/>
      <c r="V340" s="146"/>
      <c r="X340" s="146"/>
      <c r="Z340" s="146"/>
      <c r="AB340" s="146"/>
      <c r="AD340" s="146"/>
      <c r="AF340" s="146"/>
      <c r="AH340" s="146"/>
      <c r="AJ340" s="146"/>
      <c r="AL340" s="63"/>
      <c r="AN340" s="371"/>
      <c r="AO340" s="371"/>
      <c r="AP340" s="371"/>
      <c r="AQ340" s="371"/>
      <c r="AR340" s="371"/>
      <c r="AS340" s="371"/>
      <c r="AT340" s="371"/>
      <c r="AU340" s="371"/>
      <c r="AV340" s="371"/>
      <c r="AW340" s="371"/>
      <c r="AX340" s="371"/>
      <c r="AY340" s="371"/>
    </row>
    <row r="341" spans="1:51" s="376" customFormat="1" ht="21" customHeight="1" x14ac:dyDescent="0.3">
      <c r="A341" s="371"/>
      <c r="B341" s="372"/>
      <c r="C341" s="371"/>
      <c r="D341" s="371"/>
      <c r="E341" s="373"/>
      <c r="F341" s="374"/>
      <c r="G341" s="371"/>
      <c r="H341" s="375"/>
      <c r="I341" s="375"/>
      <c r="K341" s="377"/>
      <c r="L341" s="377"/>
      <c r="N341" s="378"/>
      <c r="P341" s="378"/>
      <c r="R341" s="378"/>
      <c r="T341" s="146"/>
      <c r="V341" s="146"/>
      <c r="X341" s="146"/>
      <c r="Z341" s="146"/>
      <c r="AB341" s="146"/>
      <c r="AD341" s="146"/>
      <c r="AF341" s="146"/>
      <c r="AH341" s="146"/>
      <c r="AJ341" s="146"/>
      <c r="AL341" s="63"/>
      <c r="AN341" s="371"/>
      <c r="AO341" s="371"/>
      <c r="AP341" s="371"/>
      <c r="AQ341" s="371"/>
      <c r="AR341" s="371"/>
      <c r="AS341" s="371"/>
      <c r="AT341" s="371"/>
      <c r="AU341" s="371"/>
      <c r="AV341" s="371"/>
      <c r="AW341" s="371"/>
      <c r="AX341" s="371"/>
      <c r="AY341" s="371"/>
    </row>
    <row r="342" spans="1:51" s="376" customFormat="1" ht="21" customHeight="1" x14ac:dyDescent="0.3">
      <c r="A342" s="371"/>
      <c r="B342" s="372"/>
      <c r="C342" s="371"/>
      <c r="D342" s="371"/>
      <c r="E342" s="373"/>
      <c r="F342" s="374"/>
      <c r="G342" s="371"/>
      <c r="H342" s="375"/>
      <c r="I342" s="375"/>
      <c r="K342" s="377"/>
      <c r="L342" s="377"/>
      <c r="N342" s="378"/>
      <c r="P342" s="378"/>
      <c r="R342" s="378"/>
      <c r="T342" s="146"/>
      <c r="V342" s="146"/>
      <c r="X342" s="146"/>
      <c r="Z342" s="146"/>
      <c r="AB342" s="146"/>
      <c r="AD342" s="146"/>
      <c r="AF342" s="146"/>
      <c r="AH342" s="146"/>
      <c r="AJ342" s="146"/>
      <c r="AL342" s="63"/>
      <c r="AN342" s="371"/>
      <c r="AO342" s="371"/>
      <c r="AP342" s="371"/>
      <c r="AQ342" s="371"/>
      <c r="AR342" s="371"/>
      <c r="AS342" s="371"/>
      <c r="AT342" s="371"/>
      <c r="AU342" s="371"/>
      <c r="AV342" s="371"/>
      <c r="AW342" s="371"/>
      <c r="AX342" s="371"/>
      <c r="AY342" s="371"/>
    </row>
    <row r="343" spans="1:51" s="376" customFormat="1" ht="21" customHeight="1" x14ac:dyDescent="0.3">
      <c r="A343" s="371"/>
      <c r="B343" s="372"/>
      <c r="C343" s="371"/>
      <c r="D343" s="371"/>
      <c r="E343" s="373"/>
      <c r="F343" s="374"/>
      <c r="G343" s="371"/>
      <c r="H343" s="375"/>
      <c r="I343" s="375"/>
      <c r="K343" s="377"/>
      <c r="L343" s="377"/>
      <c r="N343" s="378"/>
      <c r="P343" s="378"/>
      <c r="R343" s="378"/>
      <c r="T343" s="146"/>
      <c r="V343" s="146"/>
      <c r="X343" s="146"/>
      <c r="Z343" s="146"/>
      <c r="AB343" s="146"/>
      <c r="AD343" s="146"/>
      <c r="AF343" s="146"/>
      <c r="AH343" s="146"/>
      <c r="AJ343" s="146"/>
      <c r="AL343" s="63"/>
      <c r="AN343" s="371"/>
      <c r="AO343" s="371"/>
      <c r="AP343" s="371"/>
      <c r="AQ343" s="371"/>
      <c r="AR343" s="371"/>
      <c r="AS343" s="371"/>
      <c r="AT343" s="371"/>
      <c r="AU343" s="371"/>
      <c r="AV343" s="371"/>
      <c r="AW343" s="371"/>
      <c r="AX343" s="371"/>
      <c r="AY343" s="371"/>
    </row>
    <row r="344" spans="1:51" s="376" customFormat="1" ht="21" customHeight="1" x14ac:dyDescent="0.3">
      <c r="A344" s="371"/>
      <c r="B344" s="372"/>
      <c r="C344" s="371"/>
      <c r="D344" s="371"/>
      <c r="E344" s="373"/>
      <c r="F344" s="374"/>
      <c r="G344" s="371"/>
      <c r="H344" s="375"/>
      <c r="I344" s="375"/>
      <c r="K344" s="377"/>
      <c r="L344" s="377"/>
      <c r="N344" s="378"/>
      <c r="P344" s="378"/>
      <c r="R344" s="378"/>
      <c r="T344" s="146"/>
      <c r="V344" s="146"/>
      <c r="X344" s="146"/>
      <c r="Z344" s="146"/>
      <c r="AB344" s="146"/>
      <c r="AD344" s="146"/>
      <c r="AF344" s="146"/>
      <c r="AH344" s="146"/>
      <c r="AJ344" s="146"/>
      <c r="AL344" s="63"/>
      <c r="AN344" s="371"/>
      <c r="AO344" s="371"/>
      <c r="AP344" s="371"/>
      <c r="AQ344" s="371"/>
      <c r="AR344" s="371"/>
      <c r="AS344" s="371"/>
      <c r="AT344" s="371"/>
      <c r="AU344" s="371"/>
      <c r="AV344" s="371"/>
      <c r="AW344" s="371"/>
      <c r="AX344" s="371"/>
      <c r="AY344" s="371"/>
    </row>
    <row r="345" spans="1:51" s="376" customFormat="1" ht="21" customHeight="1" x14ac:dyDescent="0.3">
      <c r="A345" s="371"/>
      <c r="B345" s="372"/>
      <c r="C345" s="371"/>
      <c r="D345" s="371"/>
      <c r="E345" s="373"/>
      <c r="F345" s="374"/>
      <c r="G345" s="371"/>
      <c r="H345" s="375"/>
      <c r="I345" s="375"/>
      <c r="K345" s="377"/>
      <c r="L345" s="377"/>
      <c r="N345" s="378"/>
      <c r="P345" s="378"/>
      <c r="R345" s="378"/>
      <c r="T345" s="146"/>
      <c r="V345" s="146"/>
      <c r="X345" s="146"/>
      <c r="Z345" s="146"/>
      <c r="AB345" s="146"/>
      <c r="AD345" s="146"/>
      <c r="AF345" s="146"/>
      <c r="AH345" s="146"/>
      <c r="AJ345" s="146"/>
      <c r="AL345" s="63"/>
      <c r="AN345" s="371"/>
      <c r="AO345" s="371"/>
      <c r="AP345" s="371"/>
      <c r="AQ345" s="371"/>
      <c r="AR345" s="371"/>
      <c r="AS345" s="371"/>
      <c r="AT345" s="371"/>
      <c r="AU345" s="371"/>
      <c r="AV345" s="371"/>
      <c r="AW345" s="371"/>
      <c r="AX345" s="371"/>
      <c r="AY345" s="371"/>
    </row>
    <row r="346" spans="1:51" s="376" customFormat="1" ht="21" customHeight="1" x14ac:dyDescent="0.3">
      <c r="A346" s="371"/>
      <c r="B346" s="372"/>
      <c r="C346" s="371"/>
      <c r="D346" s="371"/>
      <c r="E346" s="373"/>
      <c r="F346" s="374"/>
      <c r="G346" s="371"/>
      <c r="H346" s="375"/>
      <c r="I346" s="375"/>
      <c r="K346" s="377"/>
      <c r="L346" s="377"/>
      <c r="N346" s="378"/>
      <c r="P346" s="378"/>
      <c r="R346" s="378"/>
      <c r="T346" s="146"/>
      <c r="V346" s="146"/>
      <c r="X346" s="146"/>
      <c r="Z346" s="146"/>
      <c r="AB346" s="146"/>
      <c r="AD346" s="146"/>
      <c r="AF346" s="146"/>
      <c r="AH346" s="146"/>
      <c r="AJ346" s="146"/>
      <c r="AL346" s="63"/>
      <c r="AN346" s="371"/>
      <c r="AO346" s="371"/>
      <c r="AP346" s="371"/>
      <c r="AQ346" s="371"/>
      <c r="AR346" s="371"/>
      <c r="AS346" s="371"/>
      <c r="AT346" s="371"/>
      <c r="AU346" s="371"/>
      <c r="AV346" s="371"/>
      <c r="AW346" s="371"/>
      <c r="AX346" s="371"/>
      <c r="AY346" s="371"/>
    </row>
    <row r="347" spans="1:51" s="376" customFormat="1" ht="21" customHeight="1" x14ac:dyDescent="0.3">
      <c r="A347" s="371"/>
      <c r="B347" s="372"/>
      <c r="C347" s="371"/>
      <c r="D347" s="371"/>
      <c r="E347" s="373"/>
      <c r="F347" s="374"/>
      <c r="G347" s="371"/>
      <c r="H347" s="375"/>
      <c r="I347" s="375"/>
      <c r="K347" s="377"/>
      <c r="L347" s="377"/>
      <c r="N347" s="378"/>
      <c r="P347" s="378"/>
      <c r="R347" s="378"/>
      <c r="T347" s="146"/>
      <c r="V347" s="146"/>
      <c r="X347" s="146"/>
      <c r="Z347" s="146"/>
      <c r="AB347" s="146"/>
      <c r="AD347" s="146"/>
      <c r="AF347" s="146"/>
      <c r="AH347" s="146"/>
      <c r="AJ347" s="146"/>
      <c r="AL347" s="63"/>
      <c r="AN347" s="371"/>
      <c r="AO347" s="371"/>
      <c r="AP347" s="371"/>
      <c r="AQ347" s="371"/>
      <c r="AR347" s="371"/>
      <c r="AS347" s="371"/>
      <c r="AT347" s="371"/>
      <c r="AU347" s="371"/>
      <c r="AV347" s="371"/>
      <c r="AW347" s="371"/>
      <c r="AX347" s="371"/>
      <c r="AY347" s="371"/>
    </row>
    <row r="348" spans="1:51" s="376" customFormat="1" ht="21" customHeight="1" x14ac:dyDescent="0.3">
      <c r="A348" s="371"/>
      <c r="B348" s="372"/>
      <c r="C348" s="371"/>
      <c r="D348" s="371"/>
      <c r="E348" s="373"/>
      <c r="F348" s="374"/>
      <c r="G348" s="371"/>
      <c r="H348" s="375"/>
      <c r="I348" s="375"/>
      <c r="K348" s="377"/>
      <c r="L348" s="377"/>
      <c r="N348" s="378"/>
      <c r="P348" s="378"/>
      <c r="R348" s="378"/>
      <c r="T348" s="146"/>
      <c r="V348" s="146"/>
      <c r="X348" s="146"/>
      <c r="Z348" s="146"/>
      <c r="AB348" s="146"/>
      <c r="AD348" s="146"/>
      <c r="AF348" s="146"/>
      <c r="AH348" s="146"/>
      <c r="AJ348" s="146"/>
      <c r="AL348" s="63"/>
      <c r="AN348" s="371"/>
      <c r="AO348" s="371"/>
      <c r="AP348" s="371"/>
      <c r="AQ348" s="371"/>
      <c r="AR348" s="371"/>
      <c r="AS348" s="371"/>
      <c r="AT348" s="371"/>
      <c r="AU348" s="371"/>
      <c r="AV348" s="371"/>
      <c r="AW348" s="371"/>
      <c r="AX348" s="371"/>
      <c r="AY348" s="371"/>
    </row>
    <row r="349" spans="1:51" s="376" customFormat="1" ht="21" customHeight="1" x14ac:dyDescent="0.3">
      <c r="A349" s="371"/>
      <c r="B349" s="372"/>
      <c r="C349" s="371"/>
      <c r="D349" s="371"/>
      <c r="E349" s="373"/>
      <c r="F349" s="374"/>
      <c r="G349" s="371"/>
      <c r="H349" s="375"/>
      <c r="I349" s="375"/>
      <c r="K349" s="377"/>
      <c r="L349" s="377"/>
      <c r="N349" s="378"/>
      <c r="P349" s="378"/>
      <c r="R349" s="378"/>
      <c r="T349" s="146"/>
      <c r="V349" s="146"/>
      <c r="X349" s="146"/>
      <c r="Z349" s="146"/>
      <c r="AB349" s="146"/>
      <c r="AD349" s="146"/>
      <c r="AF349" s="146"/>
      <c r="AH349" s="146"/>
      <c r="AJ349" s="146"/>
      <c r="AL349" s="63"/>
      <c r="AN349" s="371"/>
      <c r="AO349" s="371"/>
      <c r="AP349" s="371"/>
      <c r="AQ349" s="371"/>
      <c r="AR349" s="371"/>
      <c r="AS349" s="371"/>
      <c r="AT349" s="371"/>
      <c r="AU349" s="371"/>
      <c r="AV349" s="371"/>
      <c r="AW349" s="371"/>
      <c r="AX349" s="371"/>
      <c r="AY349" s="371"/>
    </row>
    <row r="350" spans="1:51" s="376" customFormat="1" ht="21" customHeight="1" x14ac:dyDescent="0.3">
      <c r="A350" s="371"/>
      <c r="B350" s="372"/>
      <c r="C350" s="371"/>
      <c r="D350" s="371"/>
      <c r="E350" s="373"/>
      <c r="F350" s="374"/>
      <c r="G350" s="371"/>
      <c r="H350" s="375"/>
      <c r="I350" s="375"/>
      <c r="K350" s="377"/>
      <c r="L350" s="377"/>
      <c r="N350" s="378"/>
      <c r="P350" s="378"/>
      <c r="R350" s="378"/>
      <c r="T350" s="146"/>
      <c r="V350" s="146"/>
      <c r="X350" s="146"/>
      <c r="Z350" s="146"/>
      <c r="AB350" s="146"/>
      <c r="AD350" s="146"/>
      <c r="AF350" s="146"/>
      <c r="AH350" s="146"/>
      <c r="AJ350" s="146"/>
      <c r="AL350" s="63"/>
      <c r="AN350" s="371"/>
      <c r="AO350" s="371"/>
      <c r="AP350" s="371"/>
      <c r="AQ350" s="371"/>
      <c r="AR350" s="371"/>
      <c r="AS350" s="371"/>
      <c r="AT350" s="371"/>
      <c r="AU350" s="371"/>
      <c r="AV350" s="371"/>
      <c r="AW350" s="371"/>
      <c r="AX350" s="371"/>
      <c r="AY350" s="371"/>
    </row>
    <row r="351" spans="1:51" s="376" customFormat="1" ht="21" customHeight="1" x14ac:dyDescent="0.3">
      <c r="A351" s="371"/>
      <c r="B351" s="372"/>
      <c r="C351" s="371"/>
      <c r="D351" s="371"/>
      <c r="E351" s="373"/>
      <c r="F351" s="374"/>
      <c r="G351" s="371"/>
      <c r="H351" s="375"/>
      <c r="I351" s="375"/>
      <c r="K351" s="377"/>
      <c r="L351" s="377"/>
      <c r="N351" s="378"/>
      <c r="P351" s="378"/>
      <c r="R351" s="378"/>
      <c r="T351" s="146"/>
      <c r="V351" s="146"/>
      <c r="X351" s="146"/>
      <c r="Z351" s="146"/>
      <c r="AB351" s="146"/>
      <c r="AD351" s="146"/>
      <c r="AF351" s="146"/>
      <c r="AH351" s="146"/>
      <c r="AJ351" s="146"/>
      <c r="AL351" s="63"/>
      <c r="AN351" s="371"/>
      <c r="AO351" s="371"/>
      <c r="AP351" s="371"/>
      <c r="AQ351" s="371"/>
      <c r="AR351" s="371"/>
      <c r="AS351" s="371"/>
      <c r="AT351" s="371"/>
      <c r="AU351" s="371"/>
      <c r="AV351" s="371"/>
      <c r="AW351" s="371"/>
      <c r="AX351" s="371"/>
      <c r="AY351" s="371"/>
    </row>
    <row r="352" spans="1:51" s="376" customFormat="1" ht="21" customHeight="1" x14ac:dyDescent="0.3">
      <c r="A352" s="371"/>
      <c r="B352" s="372"/>
      <c r="C352" s="371"/>
      <c r="D352" s="371"/>
      <c r="E352" s="373"/>
      <c r="F352" s="374"/>
      <c r="G352" s="371"/>
      <c r="H352" s="375"/>
      <c r="I352" s="375"/>
      <c r="K352" s="377"/>
      <c r="L352" s="377"/>
      <c r="N352" s="378"/>
      <c r="P352" s="378"/>
      <c r="R352" s="378"/>
      <c r="T352" s="146"/>
      <c r="V352" s="146"/>
      <c r="X352" s="146"/>
      <c r="Z352" s="146"/>
      <c r="AB352" s="146"/>
      <c r="AD352" s="146"/>
      <c r="AF352" s="146"/>
      <c r="AH352" s="146"/>
      <c r="AJ352" s="146"/>
      <c r="AL352" s="63"/>
      <c r="AN352" s="371"/>
      <c r="AO352" s="371"/>
      <c r="AP352" s="371"/>
      <c r="AQ352" s="371"/>
      <c r="AR352" s="371"/>
      <c r="AS352" s="371"/>
      <c r="AT352" s="371"/>
      <c r="AU352" s="371"/>
      <c r="AV352" s="371"/>
      <c r="AW352" s="371"/>
      <c r="AX352" s="371"/>
      <c r="AY352" s="371"/>
    </row>
    <row r="353" spans="1:51" s="376" customFormat="1" ht="21" customHeight="1" x14ac:dyDescent="0.3">
      <c r="A353" s="371"/>
      <c r="B353" s="372"/>
      <c r="C353" s="371"/>
      <c r="D353" s="371"/>
      <c r="E353" s="373"/>
      <c r="F353" s="374"/>
      <c r="G353" s="371"/>
      <c r="H353" s="375"/>
      <c r="I353" s="375"/>
      <c r="K353" s="377"/>
      <c r="L353" s="377"/>
      <c r="N353" s="378"/>
      <c r="P353" s="378"/>
      <c r="R353" s="378"/>
      <c r="T353" s="146"/>
      <c r="V353" s="146"/>
      <c r="X353" s="146"/>
      <c r="Z353" s="146"/>
      <c r="AB353" s="146"/>
      <c r="AD353" s="146"/>
      <c r="AF353" s="146"/>
      <c r="AH353" s="146"/>
      <c r="AJ353" s="146"/>
      <c r="AL353" s="63"/>
      <c r="AN353" s="371"/>
      <c r="AO353" s="371"/>
      <c r="AP353" s="371"/>
      <c r="AQ353" s="371"/>
      <c r="AR353" s="371"/>
      <c r="AS353" s="371"/>
      <c r="AT353" s="371"/>
      <c r="AU353" s="371"/>
      <c r="AV353" s="371"/>
      <c r="AW353" s="371"/>
      <c r="AX353" s="371"/>
      <c r="AY353" s="371"/>
    </row>
    <row r="354" spans="1:51" s="376" customFormat="1" ht="21" customHeight="1" x14ac:dyDescent="0.3">
      <c r="A354" s="371"/>
      <c r="B354" s="372"/>
      <c r="C354" s="371"/>
      <c r="D354" s="371"/>
      <c r="E354" s="373"/>
      <c r="F354" s="374"/>
      <c r="G354" s="371"/>
      <c r="H354" s="375"/>
      <c r="I354" s="375"/>
      <c r="K354" s="377"/>
      <c r="L354" s="377"/>
      <c r="N354" s="378"/>
      <c r="P354" s="378"/>
      <c r="R354" s="378"/>
      <c r="T354" s="146"/>
      <c r="V354" s="146"/>
      <c r="X354" s="146"/>
      <c r="Z354" s="146"/>
      <c r="AB354" s="146"/>
      <c r="AD354" s="146"/>
      <c r="AF354" s="146"/>
      <c r="AH354" s="146"/>
      <c r="AJ354" s="146"/>
      <c r="AL354" s="63"/>
      <c r="AN354" s="371"/>
      <c r="AO354" s="371"/>
      <c r="AP354" s="371"/>
      <c r="AQ354" s="371"/>
      <c r="AR354" s="371"/>
      <c r="AS354" s="371"/>
      <c r="AT354" s="371"/>
      <c r="AU354" s="371"/>
      <c r="AV354" s="371"/>
      <c r="AW354" s="371"/>
      <c r="AX354" s="371"/>
      <c r="AY354" s="371"/>
    </row>
    <row r="355" spans="1:51" s="376" customFormat="1" ht="21" customHeight="1" x14ac:dyDescent="0.3">
      <c r="A355" s="371"/>
      <c r="B355" s="372"/>
      <c r="C355" s="371"/>
      <c r="D355" s="371"/>
      <c r="E355" s="373"/>
      <c r="F355" s="374"/>
      <c r="G355" s="371"/>
      <c r="H355" s="375"/>
      <c r="I355" s="375"/>
      <c r="K355" s="377"/>
      <c r="L355" s="377"/>
      <c r="N355" s="378"/>
      <c r="P355" s="378"/>
      <c r="R355" s="378"/>
      <c r="T355" s="146"/>
      <c r="V355" s="146"/>
      <c r="X355" s="146"/>
      <c r="Z355" s="146"/>
      <c r="AB355" s="146"/>
      <c r="AD355" s="146"/>
      <c r="AF355" s="146"/>
      <c r="AH355" s="146"/>
      <c r="AJ355" s="146"/>
      <c r="AL355" s="63"/>
      <c r="AN355" s="371"/>
      <c r="AO355" s="371"/>
      <c r="AP355" s="371"/>
      <c r="AQ355" s="371"/>
      <c r="AR355" s="371"/>
      <c r="AS355" s="371"/>
      <c r="AT355" s="371"/>
      <c r="AU355" s="371"/>
      <c r="AV355" s="371"/>
      <c r="AW355" s="371"/>
      <c r="AX355" s="371"/>
      <c r="AY355" s="371"/>
    </row>
    <row r="356" spans="1:51" s="376" customFormat="1" ht="21" customHeight="1" x14ac:dyDescent="0.3">
      <c r="A356" s="371"/>
      <c r="B356" s="372"/>
      <c r="C356" s="371"/>
      <c r="D356" s="371"/>
      <c r="E356" s="373"/>
      <c r="F356" s="374"/>
      <c r="G356" s="371"/>
      <c r="H356" s="375"/>
      <c r="I356" s="375"/>
      <c r="K356" s="377"/>
      <c r="L356" s="377"/>
      <c r="N356" s="378"/>
      <c r="P356" s="378"/>
      <c r="R356" s="378"/>
      <c r="T356" s="146"/>
      <c r="V356" s="146"/>
      <c r="X356" s="146"/>
      <c r="Z356" s="146"/>
      <c r="AB356" s="146"/>
      <c r="AD356" s="146"/>
      <c r="AF356" s="146"/>
      <c r="AH356" s="146"/>
      <c r="AJ356" s="146"/>
      <c r="AL356" s="63"/>
      <c r="AN356" s="371"/>
      <c r="AO356" s="371"/>
      <c r="AP356" s="371"/>
      <c r="AQ356" s="371"/>
      <c r="AR356" s="371"/>
      <c r="AS356" s="371"/>
      <c r="AT356" s="371"/>
      <c r="AU356" s="371"/>
      <c r="AV356" s="371"/>
      <c r="AW356" s="371"/>
      <c r="AX356" s="371"/>
      <c r="AY356" s="371"/>
    </row>
    <row r="357" spans="1:51" s="376" customFormat="1" ht="21" customHeight="1" x14ac:dyDescent="0.3">
      <c r="A357" s="371"/>
      <c r="B357" s="372"/>
      <c r="C357" s="371"/>
      <c r="D357" s="371"/>
      <c r="E357" s="373"/>
      <c r="F357" s="374"/>
      <c r="G357" s="371"/>
      <c r="H357" s="375"/>
      <c r="I357" s="375"/>
      <c r="K357" s="377"/>
      <c r="L357" s="377"/>
      <c r="N357" s="378"/>
      <c r="P357" s="378"/>
      <c r="R357" s="378"/>
      <c r="T357" s="146"/>
      <c r="V357" s="146"/>
      <c r="X357" s="146"/>
      <c r="Z357" s="146"/>
      <c r="AB357" s="146"/>
      <c r="AD357" s="146"/>
      <c r="AF357" s="146"/>
      <c r="AH357" s="146"/>
      <c r="AJ357" s="146"/>
      <c r="AL357" s="63"/>
      <c r="AN357" s="371"/>
      <c r="AO357" s="371"/>
      <c r="AP357" s="371"/>
      <c r="AQ357" s="371"/>
      <c r="AR357" s="371"/>
      <c r="AS357" s="371"/>
      <c r="AT357" s="371"/>
      <c r="AU357" s="371"/>
      <c r="AV357" s="371"/>
      <c r="AW357" s="371"/>
      <c r="AX357" s="371"/>
      <c r="AY357" s="371"/>
    </row>
    <row r="358" spans="1:51" s="376" customFormat="1" ht="21" customHeight="1" x14ac:dyDescent="0.3">
      <c r="A358" s="371"/>
      <c r="B358" s="372"/>
      <c r="C358" s="371"/>
      <c r="D358" s="371"/>
      <c r="E358" s="373"/>
      <c r="F358" s="374"/>
      <c r="G358" s="371"/>
      <c r="H358" s="375"/>
      <c r="I358" s="375"/>
      <c r="K358" s="377"/>
      <c r="L358" s="377"/>
      <c r="N358" s="378"/>
      <c r="P358" s="378"/>
      <c r="R358" s="378"/>
      <c r="T358" s="146"/>
      <c r="V358" s="146"/>
      <c r="X358" s="146"/>
      <c r="Z358" s="146"/>
      <c r="AB358" s="146"/>
      <c r="AD358" s="146"/>
      <c r="AF358" s="146"/>
      <c r="AH358" s="146"/>
      <c r="AJ358" s="146"/>
      <c r="AL358" s="63"/>
      <c r="AN358" s="371"/>
      <c r="AO358" s="371"/>
      <c r="AP358" s="371"/>
      <c r="AQ358" s="371"/>
      <c r="AR358" s="371"/>
      <c r="AS358" s="371"/>
      <c r="AT358" s="371"/>
      <c r="AU358" s="371"/>
      <c r="AV358" s="371"/>
      <c r="AW358" s="371"/>
      <c r="AX358" s="371"/>
      <c r="AY358" s="371"/>
    </row>
    <row r="359" spans="1:51" s="376" customFormat="1" ht="21" customHeight="1" x14ac:dyDescent="0.3">
      <c r="A359" s="371"/>
      <c r="B359" s="372"/>
      <c r="C359" s="371"/>
      <c r="D359" s="371"/>
      <c r="E359" s="373"/>
      <c r="F359" s="374"/>
      <c r="G359" s="371"/>
      <c r="H359" s="375"/>
      <c r="I359" s="375"/>
      <c r="K359" s="377"/>
      <c r="L359" s="377"/>
      <c r="N359" s="378"/>
      <c r="P359" s="378"/>
      <c r="R359" s="378"/>
      <c r="T359" s="146"/>
      <c r="V359" s="146"/>
      <c r="X359" s="146"/>
      <c r="Z359" s="146"/>
      <c r="AB359" s="146"/>
      <c r="AD359" s="146"/>
      <c r="AF359" s="146"/>
      <c r="AH359" s="146"/>
      <c r="AJ359" s="146"/>
      <c r="AL359" s="63"/>
      <c r="AN359" s="371"/>
      <c r="AO359" s="371"/>
      <c r="AP359" s="371"/>
      <c r="AQ359" s="371"/>
      <c r="AR359" s="371"/>
      <c r="AS359" s="371"/>
      <c r="AT359" s="371"/>
      <c r="AU359" s="371"/>
      <c r="AV359" s="371"/>
      <c r="AW359" s="371"/>
      <c r="AX359" s="371"/>
      <c r="AY359" s="371"/>
    </row>
    <row r="360" spans="1:51" s="376" customFormat="1" ht="21" customHeight="1" x14ac:dyDescent="0.3">
      <c r="A360" s="371"/>
      <c r="B360" s="372"/>
      <c r="C360" s="371"/>
      <c r="D360" s="371"/>
      <c r="E360" s="373"/>
      <c r="F360" s="374"/>
      <c r="G360" s="371"/>
      <c r="H360" s="375"/>
      <c r="I360" s="375"/>
      <c r="K360" s="377"/>
      <c r="L360" s="377"/>
      <c r="N360" s="378"/>
      <c r="P360" s="378"/>
      <c r="R360" s="378"/>
      <c r="T360" s="146"/>
      <c r="V360" s="146"/>
      <c r="X360" s="146"/>
      <c r="Z360" s="146"/>
      <c r="AB360" s="146"/>
      <c r="AD360" s="146"/>
      <c r="AF360" s="146"/>
      <c r="AH360" s="146"/>
      <c r="AJ360" s="146"/>
      <c r="AL360" s="63"/>
      <c r="AN360" s="371"/>
      <c r="AO360" s="371"/>
      <c r="AP360" s="371"/>
      <c r="AQ360" s="371"/>
      <c r="AR360" s="371"/>
      <c r="AS360" s="371"/>
      <c r="AT360" s="371"/>
      <c r="AU360" s="371"/>
      <c r="AV360" s="371"/>
      <c r="AW360" s="371"/>
      <c r="AX360" s="371"/>
      <c r="AY360" s="371"/>
    </row>
    <row r="361" spans="1:51" s="376" customFormat="1" ht="21" customHeight="1" x14ac:dyDescent="0.3">
      <c r="A361" s="371"/>
      <c r="B361" s="372"/>
      <c r="C361" s="371"/>
      <c r="D361" s="371"/>
      <c r="E361" s="373"/>
      <c r="F361" s="374"/>
      <c r="G361" s="371"/>
      <c r="H361" s="375"/>
      <c r="I361" s="375"/>
      <c r="K361" s="377"/>
      <c r="L361" s="377"/>
      <c r="N361" s="378"/>
      <c r="P361" s="378"/>
      <c r="R361" s="378"/>
      <c r="T361" s="146"/>
      <c r="V361" s="146"/>
      <c r="X361" s="146"/>
      <c r="Z361" s="146"/>
      <c r="AB361" s="146"/>
      <c r="AD361" s="146"/>
      <c r="AF361" s="146"/>
      <c r="AH361" s="146"/>
      <c r="AJ361" s="146"/>
      <c r="AL361" s="63"/>
      <c r="AN361" s="371"/>
      <c r="AO361" s="371"/>
      <c r="AP361" s="371"/>
      <c r="AQ361" s="371"/>
      <c r="AR361" s="371"/>
      <c r="AS361" s="371"/>
      <c r="AT361" s="371"/>
      <c r="AU361" s="371"/>
      <c r="AV361" s="371"/>
      <c r="AW361" s="371"/>
      <c r="AX361" s="371"/>
      <c r="AY361" s="371"/>
    </row>
    <row r="362" spans="1:51" s="376" customFormat="1" ht="21" customHeight="1" x14ac:dyDescent="0.3">
      <c r="A362" s="371"/>
      <c r="B362" s="372"/>
      <c r="C362" s="371"/>
      <c r="D362" s="371"/>
      <c r="E362" s="373"/>
      <c r="F362" s="374"/>
      <c r="G362" s="371"/>
      <c r="H362" s="375"/>
      <c r="I362" s="375"/>
      <c r="K362" s="377"/>
      <c r="L362" s="377"/>
      <c r="N362" s="378"/>
      <c r="P362" s="378"/>
      <c r="R362" s="378"/>
      <c r="T362" s="146"/>
      <c r="V362" s="146"/>
      <c r="X362" s="146"/>
      <c r="Z362" s="146"/>
      <c r="AB362" s="146"/>
      <c r="AD362" s="146"/>
      <c r="AF362" s="146"/>
      <c r="AH362" s="146"/>
      <c r="AJ362" s="146"/>
      <c r="AL362" s="63"/>
      <c r="AN362" s="371"/>
      <c r="AO362" s="371"/>
      <c r="AP362" s="371"/>
      <c r="AQ362" s="371"/>
      <c r="AR362" s="371"/>
      <c r="AS362" s="371"/>
      <c r="AT362" s="371"/>
      <c r="AU362" s="371"/>
      <c r="AV362" s="371"/>
      <c r="AW362" s="371"/>
      <c r="AX362" s="371"/>
      <c r="AY362" s="371"/>
    </row>
    <row r="363" spans="1:51" s="376" customFormat="1" ht="21" customHeight="1" x14ac:dyDescent="0.3">
      <c r="A363" s="371"/>
      <c r="B363" s="372"/>
      <c r="C363" s="371"/>
      <c r="D363" s="371"/>
      <c r="E363" s="373"/>
      <c r="F363" s="374"/>
      <c r="G363" s="371"/>
      <c r="H363" s="375"/>
      <c r="I363" s="375"/>
      <c r="K363" s="377"/>
      <c r="L363" s="377"/>
      <c r="N363" s="378"/>
      <c r="P363" s="378"/>
      <c r="R363" s="378"/>
      <c r="T363" s="146"/>
      <c r="V363" s="146"/>
      <c r="X363" s="146"/>
      <c r="Z363" s="146"/>
      <c r="AB363" s="146"/>
      <c r="AD363" s="146"/>
      <c r="AF363" s="146"/>
      <c r="AH363" s="146"/>
      <c r="AJ363" s="146"/>
      <c r="AL363" s="63"/>
      <c r="AN363" s="371"/>
      <c r="AO363" s="371"/>
      <c r="AP363" s="371"/>
      <c r="AQ363" s="371"/>
      <c r="AR363" s="371"/>
      <c r="AS363" s="371"/>
      <c r="AT363" s="371"/>
      <c r="AU363" s="371"/>
      <c r="AV363" s="371"/>
      <c r="AW363" s="371"/>
      <c r="AX363" s="371"/>
      <c r="AY363" s="371"/>
    </row>
    <row r="364" spans="1:51" s="376" customFormat="1" ht="21" customHeight="1" x14ac:dyDescent="0.3">
      <c r="A364" s="371"/>
      <c r="B364" s="372"/>
      <c r="C364" s="371"/>
      <c r="D364" s="371"/>
      <c r="E364" s="373"/>
      <c r="F364" s="374"/>
      <c r="G364" s="371"/>
      <c r="H364" s="375"/>
      <c r="I364" s="375"/>
      <c r="K364" s="377"/>
      <c r="L364" s="377"/>
      <c r="N364" s="378"/>
      <c r="P364" s="378"/>
      <c r="R364" s="378"/>
      <c r="T364" s="146"/>
      <c r="V364" s="146"/>
      <c r="X364" s="146"/>
      <c r="Z364" s="146"/>
      <c r="AB364" s="146"/>
      <c r="AD364" s="146"/>
      <c r="AF364" s="146"/>
      <c r="AH364" s="146"/>
      <c r="AJ364" s="146"/>
      <c r="AL364" s="63"/>
      <c r="AN364" s="371"/>
      <c r="AO364" s="371"/>
      <c r="AP364" s="371"/>
      <c r="AQ364" s="371"/>
      <c r="AR364" s="371"/>
      <c r="AS364" s="371"/>
      <c r="AT364" s="371"/>
      <c r="AU364" s="371"/>
      <c r="AV364" s="371"/>
      <c r="AW364" s="371"/>
      <c r="AX364" s="371"/>
      <c r="AY364" s="371"/>
    </row>
    <row r="365" spans="1:51" s="376" customFormat="1" ht="21" customHeight="1" x14ac:dyDescent="0.3">
      <c r="A365" s="371"/>
      <c r="B365" s="372"/>
      <c r="C365" s="371"/>
      <c r="D365" s="371"/>
      <c r="E365" s="373"/>
      <c r="F365" s="374"/>
      <c r="G365" s="371"/>
      <c r="H365" s="375"/>
      <c r="I365" s="375"/>
      <c r="K365" s="377"/>
      <c r="L365" s="377"/>
      <c r="N365" s="378"/>
      <c r="P365" s="378"/>
      <c r="R365" s="378"/>
      <c r="T365" s="146"/>
      <c r="V365" s="146"/>
      <c r="X365" s="146"/>
      <c r="Z365" s="146"/>
      <c r="AB365" s="146"/>
      <c r="AD365" s="146"/>
      <c r="AF365" s="146"/>
      <c r="AH365" s="146"/>
      <c r="AJ365" s="146"/>
      <c r="AL365" s="63"/>
      <c r="AN365" s="371"/>
      <c r="AO365" s="371"/>
      <c r="AP365" s="371"/>
      <c r="AQ365" s="371"/>
      <c r="AR365" s="371"/>
      <c r="AS365" s="371"/>
      <c r="AT365" s="371"/>
      <c r="AU365" s="371"/>
      <c r="AV365" s="371"/>
      <c r="AW365" s="371"/>
      <c r="AX365" s="371"/>
      <c r="AY365" s="371"/>
    </row>
    <row r="366" spans="1:51" s="376" customFormat="1" ht="21" customHeight="1" x14ac:dyDescent="0.3">
      <c r="A366" s="371"/>
      <c r="B366" s="372"/>
      <c r="C366" s="371"/>
      <c r="D366" s="371"/>
      <c r="E366" s="373"/>
      <c r="F366" s="374"/>
      <c r="G366" s="371"/>
      <c r="H366" s="375"/>
      <c r="I366" s="375"/>
      <c r="K366" s="377"/>
      <c r="L366" s="377"/>
      <c r="N366" s="378"/>
      <c r="P366" s="378"/>
      <c r="R366" s="378"/>
      <c r="T366" s="146"/>
      <c r="V366" s="146"/>
      <c r="X366" s="146"/>
      <c r="Z366" s="146"/>
      <c r="AB366" s="146"/>
      <c r="AD366" s="146"/>
      <c r="AF366" s="146"/>
      <c r="AH366" s="146"/>
      <c r="AJ366" s="146"/>
      <c r="AL366" s="63"/>
      <c r="AN366" s="371"/>
      <c r="AO366" s="371"/>
      <c r="AP366" s="371"/>
      <c r="AQ366" s="371"/>
      <c r="AR366" s="371"/>
      <c r="AS366" s="371"/>
      <c r="AT366" s="371"/>
      <c r="AU366" s="371"/>
      <c r="AV366" s="371"/>
      <c r="AW366" s="371"/>
      <c r="AX366" s="371"/>
      <c r="AY366" s="371"/>
    </row>
    <row r="367" spans="1:51" s="376" customFormat="1" ht="21" customHeight="1" x14ac:dyDescent="0.3">
      <c r="A367" s="371"/>
      <c r="B367" s="372"/>
      <c r="C367" s="371"/>
      <c r="D367" s="371"/>
      <c r="E367" s="373"/>
      <c r="F367" s="374"/>
      <c r="G367" s="371"/>
      <c r="H367" s="375"/>
      <c r="I367" s="375"/>
      <c r="K367" s="377"/>
      <c r="L367" s="377"/>
      <c r="N367" s="378"/>
      <c r="P367" s="378"/>
      <c r="R367" s="378"/>
      <c r="T367" s="146"/>
      <c r="V367" s="146"/>
      <c r="X367" s="146"/>
      <c r="Z367" s="146"/>
      <c r="AB367" s="146"/>
      <c r="AD367" s="146"/>
      <c r="AF367" s="146"/>
      <c r="AH367" s="146"/>
      <c r="AJ367" s="146"/>
      <c r="AL367" s="63"/>
      <c r="AN367" s="371"/>
      <c r="AO367" s="371"/>
      <c r="AP367" s="371"/>
      <c r="AQ367" s="371"/>
      <c r="AR367" s="371"/>
      <c r="AS367" s="371"/>
      <c r="AT367" s="371"/>
      <c r="AU367" s="371"/>
      <c r="AV367" s="371"/>
      <c r="AW367" s="371"/>
      <c r="AX367" s="371"/>
      <c r="AY367" s="371"/>
    </row>
    <row r="368" spans="1:51" s="376" customFormat="1" ht="21" customHeight="1" x14ac:dyDescent="0.3">
      <c r="A368" s="371"/>
      <c r="B368" s="372"/>
      <c r="C368" s="371"/>
      <c r="D368" s="371"/>
      <c r="E368" s="373"/>
      <c r="F368" s="374"/>
      <c r="G368" s="371"/>
      <c r="H368" s="375"/>
      <c r="I368" s="375"/>
      <c r="K368" s="377"/>
      <c r="L368" s="377"/>
      <c r="N368" s="378"/>
      <c r="P368" s="378"/>
      <c r="R368" s="378"/>
      <c r="T368" s="146"/>
      <c r="V368" s="146"/>
      <c r="X368" s="146"/>
      <c r="Z368" s="146"/>
      <c r="AB368" s="146"/>
      <c r="AD368" s="146"/>
      <c r="AF368" s="146"/>
      <c r="AH368" s="146"/>
      <c r="AJ368" s="146"/>
      <c r="AL368" s="63"/>
      <c r="AN368" s="371"/>
      <c r="AO368" s="371"/>
      <c r="AP368" s="371"/>
      <c r="AQ368" s="371"/>
      <c r="AR368" s="371"/>
      <c r="AS368" s="371"/>
      <c r="AT368" s="371"/>
      <c r="AU368" s="371"/>
      <c r="AV368" s="371"/>
      <c r="AW368" s="371"/>
      <c r="AX368" s="371"/>
      <c r="AY368" s="371"/>
    </row>
    <row r="369" spans="1:51" s="376" customFormat="1" ht="21" customHeight="1" x14ac:dyDescent="0.3">
      <c r="A369" s="371"/>
      <c r="B369" s="372"/>
      <c r="C369" s="371"/>
      <c r="D369" s="371"/>
      <c r="E369" s="373"/>
      <c r="F369" s="374"/>
      <c r="G369" s="371"/>
      <c r="H369" s="375"/>
      <c r="I369" s="375"/>
      <c r="K369" s="377"/>
      <c r="L369" s="377"/>
      <c r="N369" s="378"/>
      <c r="P369" s="378"/>
      <c r="R369" s="378"/>
      <c r="T369" s="146"/>
      <c r="V369" s="146"/>
      <c r="X369" s="146"/>
      <c r="Z369" s="146"/>
      <c r="AB369" s="146"/>
      <c r="AD369" s="146"/>
      <c r="AF369" s="146"/>
      <c r="AH369" s="146"/>
      <c r="AJ369" s="146"/>
      <c r="AL369" s="63"/>
      <c r="AN369" s="371"/>
      <c r="AO369" s="371"/>
      <c r="AP369" s="371"/>
      <c r="AQ369" s="371"/>
      <c r="AR369" s="371"/>
      <c r="AS369" s="371"/>
      <c r="AT369" s="371"/>
      <c r="AU369" s="371"/>
      <c r="AV369" s="371"/>
      <c r="AW369" s="371"/>
      <c r="AX369" s="371"/>
      <c r="AY369" s="371"/>
    </row>
    <row r="370" spans="1:51" s="376" customFormat="1" ht="21" customHeight="1" x14ac:dyDescent="0.3">
      <c r="A370" s="371"/>
      <c r="B370" s="372"/>
      <c r="C370" s="371"/>
      <c r="D370" s="371"/>
      <c r="E370" s="373"/>
      <c r="F370" s="374"/>
      <c r="G370" s="371"/>
      <c r="H370" s="375"/>
      <c r="I370" s="375"/>
      <c r="K370" s="377"/>
      <c r="L370" s="377"/>
      <c r="N370" s="378"/>
      <c r="P370" s="378"/>
      <c r="R370" s="378"/>
      <c r="T370" s="146"/>
      <c r="V370" s="146"/>
      <c r="X370" s="146"/>
      <c r="Z370" s="146"/>
      <c r="AB370" s="146"/>
      <c r="AD370" s="146"/>
      <c r="AF370" s="146"/>
      <c r="AH370" s="146"/>
      <c r="AJ370" s="146"/>
      <c r="AL370" s="63"/>
      <c r="AN370" s="371"/>
      <c r="AO370" s="371"/>
      <c r="AP370" s="371"/>
      <c r="AQ370" s="371"/>
      <c r="AR370" s="371"/>
      <c r="AS370" s="371"/>
      <c r="AT370" s="371"/>
      <c r="AU370" s="371"/>
      <c r="AV370" s="371"/>
      <c r="AW370" s="371"/>
      <c r="AX370" s="371"/>
      <c r="AY370" s="371"/>
    </row>
  </sheetData>
  <printOptions horizontalCentered="1"/>
  <pageMargins left="0.51181102362204722" right="0.51181102362204722" top="0.35433070866141736" bottom="0.35433070866141736" header="0.11811023622047245" footer="0.11811023622047245"/>
  <pageSetup paperSize="9" orientation="portrait" verticalDpi="4294967293" r:id="rId1"/>
  <headerFooter>
    <oddHeader>&amp;LQUÍMICOS&amp;R"El Origen"</oddHeader>
    <oddFooter>&amp;L&amp;P&amp;R&amp;D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theme="5" tint="0.39997558519241921"/>
  </sheetPr>
  <dimension ref="A1:BA372"/>
  <sheetViews>
    <sheetView topLeftCell="B7" zoomScaleNormal="100" workbookViewId="0">
      <selection activeCell="E223" sqref="E223"/>
    </sheetView>
  </sheetViews>
  <sheetFormatPr baseColWidth="10" defaultColWidth="11.5703125" defaultRowHeight="21" customHeight="1" x14ac:dyDescent="0.3"/>
  <cols>
    <col min="1" max="1" width="5.85546875" style="371" customWidth="1"/>
    <col min="2" max="2" width="10.140625" style="372" customWidth="1"/>
    <col min="3" max="3" width="7.5703125" style="371" customWidth="1"/>
    <col min="4" max="4" width="50.7109375" style="371" customWidth="1"/>
    <col min="5" max="5" width="15.7109375" style="373" customWidth="1"/>
    <col min="6" max="6" width="15.7109375" style="374" customWidth="1"/>
    <col min="7" max="7" width="1.7109375" style="371" customWidth="1"/>
    <col min="8" max="9" width="14.7109375" style="375" hidden="1" customWidth="1"/>
    <col min="10" max="10" width="1.7109375" style="376" hidden="1" customWidth="1"/>
    <col min="11" max="12" width="14.7109375" style="377" hidden="1" customWidth="1"/>
    <col min="13" max="13" width="1.7109375" style="376" hidden="1" customWidth="1"/>
    <col min="14" max="14" width="14.7109375" style="382" customWidth="1"/>
    <col min="15" max="15" width="1.7109375" style="376" customWidth="1"/>
    <col min="16" max="16" width="14.7109375" style="382" hidden="1" customWidth="1"/>
    <col min="17" max="17" width="1.7109375" style="376" hidden="1" customWidth="1"/>
    <col min="18" max="18" width="14.7109375" style="382" hidden="1" customWidth="1"/>
    <col min="19" max="19" width="1.7109375" style="376" hidden="1" customWidth="1"/>
    <col min="20" max="20" width="14.7109375" style="382" hidden="1" customWidth="1"/>
    <col min="21" max="21" width="1.7109375" style="376" customWidth="1"/>
    <col min="22" max="22" width="16.5703125" style="146" customWidth="1"/>
    <col min="23" max="23" width="1.7109375" style="376" customWidth="1"/>
    <col min="24" max="24" width="16.5703125" style="146" customWidth="1"/>
    <col min="25" max="25" width="1.7109375" style="376" customWidth="1"/>
    <col min="26" max="26" width="16.5703125" style="146" customWidth="1"/>
    <col min="27" max="27" width="1.7109375" style="376" customWidth="1"/>
    <col min="28" max="28" width="16.5703125" style="146" customWidth="1"/>
    <col min="29" max="29" width="1.7109375" style="376" customWidth="1"/>
    <col min="30" max="30" width="16.5703125" style="146" customWidth="1"/>
    <col min="31" max="31" width="1.7109375" style="376" customWidth="1"/>
    <col min="32" max="32" width="16.5703125" style="146" customWidth="1"/>
    <col min="33" max="33" width="1.7109375" style="376" customWidth="1"/>
    <col min="34" max="34" width="15.7109375" style="146" customWidth="1"/>
    <col min="35" max="35" width="1.7109375" style="376" customWidth="1"/>
    <col min="36" max="36" width="15.7109375" style="146" customWidth="1"/>
    <col min="37" max="37" width="1.7109375" style="376" customWidth="1"/>
    <col min="38" max="38" width="14.85546875" style="146" customWidth="1"/>
    <col min="39" max="39" width="1.7109375" style="376" customWidth="1"/>
    <col min="40" max="40" width="13.85546875" style="63" customWidth="1"/>
    <col min="41" max="41" width="1.7109375" style="376" customWidth="1"/>
    <col min="42" max="46" width="11.5703125" style="371"/>
    <col min="47" max="47" width="11.5703125" style="371" customWidth="1"/>
    <col min="48" max="16384" width="11.5703125" style="371"/>
  </cols>
  <sheetData>
    <row r="1" spans="1:53" ht="21" customHeight="1" x14ac:dyDescent="0.3">
      <c r="N1" s="378"/>
      <c r="P1" s="378"/>
      <c r="R1" s="378"/>
      <c r="T1" s="378"/>
    </row>
    <row r="2" spans="1:53" ht="21" customHeight="1" x14ac:dyDescent="0.3">
      <c r="N2" s="378"/>
      <c r="P2" s="378"/>
      <c r="R2" s="378"/>
      <c r="T2" s="378"/>
    </row>
    <row r="3" spans="1:53" ht="21" customHeight="1" x14ac:dyDescent="0.3">
      <c r="N3" s="378"/>
      <c r="P3" s="378"/>
      <c r="R3" s="378"/>
      <c r="T3" s="378"/>
    </row>
    <row r="4" spans="1:53" ht="21" customHeight="1" thickBot="1" x14ac:dyDescent="0.35">
      <c r="N4" s="378"/>
      <c r="P4" s="378"/>
      <c r="R4" s="378"/>
      <c r="T4" s="378"/>
    </row>
    <row r="5" spans="1:53" ht="21" customHeight="1" thickBot="1" x14ac:dyDescent="0.35">
      <c r="H5" s="379" t="s">
        <v>535</v>
      </c>
      <c r="I5" s="379"/>
      <c r="J5" s="380"/>
      <c r="K5" s="381">
        <v>2.5</v>
      </c>
      <c r="L5" s="381">
        <v>1.5</v>
      </c>
      <c r="N5" s="452"/>
      <c r="P5" s="452"/>
      <c r="R5" s="452"/>
    </row>
    <row r="6" spans="1:53" ht="21" customHeight="1" x14ac:dyDescent="0.3">
      <c r="N6" s="452"/>
      <c r="P6" s="452"/>
      <c r="R6" s="452"/>
    </row>
    <row r="7" spans="1:53" ht="21" customHeight="1" x14ac:dyDescent="0.3">
      <c r="D7" s="383" t="s">
        <v>209</v>
      </c>
      <c r="E7" s="384"/>
      <c r="F7" s="385"/>
      <c r="G7" s="386"/>
      <c r="H7" s="387" t="s">
        <v>507</v>
      </c>
      <c r="I7" s="388"/>
      <c r="J7" s="389"/>
      <c r="K7" s="390"/>
      <c r="L7" s="390"/>
      <c r="M7" s="389"/>
      <c r="N7" s="469">
        <v>45409</v>
      </c>
      <c r="O7" s="457"/>
      <c r="P7" s="459">
        <v>45373</v>
      </c>
      <c r="Q7" s="457"/>
      <c r="R7" s="456">
        <v>45349</v>
      </c>
      <c r="S7" s="457"/>
      <c r="T7" s="458">
        <v>45330</v>
      </c>
      <c r="V7" s="350"/>
      <c r="X7" s="350"/>
      <c r="Z7" s="350"/>
      <c r="AB7" s="351"/>
      <c r="AD7" s="349"/>
      <c r="AF7" s="349"/>
      <c r="AH7" s="352"/>
      <c r="AJ7" s="353"/>
      <c r="AL7" s="353"/>
      <c r="AN7" s="103"/>
    </row>
    <row r="8" spans="1:53" ht="21" customHeight="1" thickBot="1" x14ac:dyDescent="0.35">
      <c r="A8" s="392" t="s">
        <v>19</v>
      </c>
      <c r="B8" s="393"/>
      <c r="G8" s="386"/>
      <c r="H8" s="394" t="s">
        <v>39</v>
      </c>
      <c r="I8" s="394" t="s">
        <v>173</v>
      </c>
      <c r="J8" s="395"/>
      <c r="K8" s="396" t="s">
        <v>39</v>
      </c>
      <c r="L8" s="396" t="s">
        <v>173</v>
      </c>
      <c r="M8" s="395"/>
      <c r="N8" s="470"/>
      <c r="O8" s="398"/>
      <c r="P8" s="460"/>
      <c r="Q8" s="398"/>
      <c r="R8" s="454"/>
      <c r="S8" s="398"/>
      <c r="T8" s="397"/>
      <c r="U8" s="398"/>
      <c r="V8" s="355"/>
      <c r="W8" s="398"/>
      <c r="X8" s="355"/>
      <c r="Y8" s="398"/>
      <c r="Z8" s="355"/>
      <c r="AA8" s="398"/>
      <c r="AB8" s="356"/>
      <c r="AC8" s="398"/>
      <c r="AD8" s="357"/>
      <c r="AE8" s="398"/>
      <c r="AF8" s="357"/>
      <c r="AG8" s="398"/>
      <c r="AH8" s="358"/>
      <c r="AI8" s="398"/>
      <c r="AJ8" s="359"/>
      <c r="AK8" s="398"/>
      <c r="AL8" s="359"/>
      <c r="AM8" s="398"/>
      <c r="AN8" s="360"/>
      <c r="AO8" s="383"/>
    </row>
    <row r="9" spans="1:53" ht="21" customHeight="1" thickBot="1" x14ac:dyDescent="0.35">
      <c r="D9" s="399" t="s">
        <v>355</v>
      </c>
      <c r="E9" s="400"/>
      <c r="F9" s="401"/>
      <c r="G9" s="386"/>
      <c r="H9" s="402"/>
      <c r="I9" s="403"/>
      <c r="J9" s="404"/>
      <c r="K9" s="405">
        <v>2.5</v>
      </c>
      <c r="L9" s="406">
        <v>1.5</v>
      </c>
      <c r="M9" s="404"/>
      <c r="N9" s="462"/>
      <c r="O9" s="407"/>
      <c r="P9" s="461"/>
      <c r="Q9" s="407"/>
      <c r="R9" s="452"/>
      <c r="S9" s="407"/>
      <c r="U9" s="407"/>
      <c r="V9" s="361"/>
      <c r="W9" s="407"/>
      <c r="X9" s="361"/>
      <c r="Y9" s="407"/>
      <c r="Z9" s="361"/>
      <c r="AA9" s="407"/>
      <c r="AB9" s="361"/>
      <c r="AC9" s="407"/>
      <c r="AD9" s="361"/>
      <c r="AE9" s="407"/>
      <c r="AF9" s="361"/>
      <c r="AG9" s="407"/>
      <c r="AH9" s="361"/>
      <c r="AI9" s="407"/>
      <c r="AJ9" s="361"/>
      <c r="AK9" s="407"/>
      <c r="AL9" s="361"/>
      <c r="AM9" s="407"/>
      <c r="AN9" s="78"/>
      <c r="AO9" s="78"/>
    </row>
    <row r="10" spans="1:53" ht="5.0999999999999996" customHeight="1" thickBot="1" x14ac:dyDescent="0.35">
      <c r="D10" s="408"/>
      <c r="E10" s="409"/>
      <c r="F10" s="410"/>
      <c r="H10" s="411"/>
      <c r="I10" s="411"/>
      <c r="J10" s="407"/>
      <c r="K10" s="412"/>
      <c r="L10" s="412"/>
      <c r="M10" s="407"/>
      <c r="N10" s="462"/>
      <c r="O10" s="407"/>
      <c r="P10" s="461"/>
      <c r="Q10" s="407"/>
      <c r="R10" s="452"/>
      <c r="S10" s="407"/>
      <c r="U10" s="407"/>
      <c r="W10" s="407"/>
      <c r="Y10" s="407"/>
      <c r="AA10" s="407"/>
      <c r="AC10" s="407"/>
      <c r="AE10" s="407"/>
      <c r="AG10" s="407"/>
      <c r="AI10" s="407"/>
      <c r="AK10" s="407"/>
      <c r="AM10" s="407"/>
      <c r="AN10" s="78"/>
      <c r="AO10" s="78"/>
    </row>
    <row r="11" spans="1:53" s="376" customFormat="1" ht="18.95" customHeight="1" thickBot="1" x14ac:dyDescent="0.35">
      <c r="A11" s="371"/>
      <c r="B11" s="372"/>
      <c r="C11" s="371"/>
      <c r="D11" s="431" t="s">
        <v>38</v>
      </c>
      <c r="E11" s="414"/>
      <c r="F11" s="415"/>
      <c r="G11" s="371"/>
      <c r="H11" s="416">
        <f t="shared" ref="H11:I44" si="0">MROUND(K11+24,50)</f>
        <v>113500</v>
      </c>
      <c r="I11" s="416">
        <f t="shared" si="0"/>
        <v>68100</v>
      </c>
      <c r="J11" s="386"/>
      <c r="K11" s="417">
        <f t="shared" ref="K11:K74" si="1">N11*$K$9</f>
        <v>113465</v>
      </c>
      <c r="L11" s="417">
        <f t="shared" ref="L11:L74" si="2">N11*$L$9</f>
        <v>68079</v>
      </c>
      <c r="M11" s="389"/>
      <c r="N11" s="471">
        <v>45386</v>
      </c>
      <c r="P11" s="461" t="s">
        <v>564</v>
      </c>
      <c r="R11" s="452"/>
      <c r="T11" s="382"/>
      <c r="V11" s="363"/>
      <c r="X11" s="146"/>
      <c r="Z11" s="146"/>
      <c r="AB11" s="146"/>
      <c r="AD11" s="146"/>
      <c r="AF11" s="146"/>
      <c r="AH11" s="146"/>
      <c r="AJ11" s="146"/>
      <c r="AL11" s="146"/>
      <c r="AN11" s="63"/>
      <c r="AP11" s="371"/>
      <c r="AQ11" s="371"/>
      <c r="AR11" s="371"/>
      <c r="AS11" s="371"/>
      <c r="AT11" s="371"/>
      <c r="AU11" s="371"/>
      <c r="AV11" s="371"/>
      <c r="AW11" s="371"/>
      <c r="AX11" s="371"/>
      <c r="AY11" s="371"/>
      <c r="AZ11" s="371"/>
      <c r="BA11" s="371"/>
    </row>
    <row r="12" spans="1:53" s="376" customFormat="1" ht="17.100000000000001" customHeight="1" x14ac:dyDescent="0.3">
      <c r="A12" s="371"/>
      <c r="B12" s="372"/>
      <c r="C12" s="371"/>
      <c r="D12" s="421" t="s">
        <v>610</v>
      </c>
      <c r="E12" s="419">
        <f>H12</f>
        <v>8000</v>
      </c>
      <c r="F12" s="420">
        <f>I12</f>
        <v>4800</v>
      </c>
      <c r="G12" s="371"/>
      <c r="H12" s="416">
        <f>MROUND(K12+24,50)</f>
        <v>8000</v>
      </c>
      <c r="I12" s="416">
        <f>MROUND(L12+24,50)</f>
        <v>4800</v>
      </c>
      <c r="J12" s="386"/>
      <c r="K12" s="417">
        <f>N12*$K$9</f>
        <v>7975</v>
      </c>
      <c r="L12" s="417">
        <f>N12*$L$9</f>
        <v>4785</v>
      </c>
      <c r="M12" s="389"/>
      <c r="N12" s="462">
        <v>3190</v>
      </c>
      <c r="P12" s="468">
        <v>2949.2056000000007</v>
      </c>
      <c r="R12" s="452">
        <v>2681.0960000000005</v>
      </c>
      <c r="T12" s="382">
        <v>2437.36</v>
      </c>
      <c r="V12" s="363">
        <f>N12/P12</f>
        <v>1.0816472069631222</v>
      </c>
      <c r="X12" s="146"/>
      <c r="Z12" s="146"/>
      <c r="AB12" s="146"/>
      <c r="AD12" s="146"/>
      <c r="AF12" s="146"/>
      <c r="AH12" s="146"/>
      <c r="AJ12" s="146"/>
      <c r="AL12" s="146"/>
      <c r="AN12" s="63"/>
      <c r="AP12" s="371"/>
      <c r="AQ12" s="371"/>
      <c r="AR12" s="371"/>
      <c r="AS12" s="371"/>
      <c r="AT12" s="371"/>
      <c r="AU12" s="371"/>
      <c r="AV12" s="371"/>
      <c r="AW12" s="371"/>
      <c r="AX12" s="371"/>
      <c r="AY12" s="371"/>
      <c r="AZ12" s="371"/>
      <c r="BA12" s="371"/>
    </row>
    <row r="13" spans="1:53" s="376" customFormat="1" ht="17.100000000000001" customHeight="1" x14ac:dyDescent="0.3">
      <c r="A13" s="371"/>
      <c r="B13" s="372"/>
      <c r="C13" s="371"/>
      <c r="D13" s="418" t="s">
        <v>595</v>
      </c>
      <c r="E13" s="419">
        <f t="shared" ref="E13:F57" si="3">H13</f>
        <v>3350</v>
      </c>
      <c r="F13" s="420">
        <f t="shared" si="3"/>
        <v>2000</v>
      </c>
      <c r="G13" s="371"/>
      <c r="H13" s="416">
        <f t="shared" si="0"/>
        <v>3350</v>
      </c>
      <c r="I13" s="416">
        <f t="shared" si="0"/>
        <v>2000</v>
      </c>
      <c r="J13" s="386"/>
      <c r="K13" s="417">
        <f t="shared" si="1"/>
        <v>3310.8625000000006</v>
      </c>
      <c r="L13" s="417">
        <f t="shared" si="2"/>
        <v>1986.5175000000004</v>
      </c>
      <c r="M13" s="389"/>
      <c r="N13" s="462">
        <v>1324.3450000000003</v>
      </c>
      <c r="P13" s="468">
        <v>1324.3450000000003</v>
      </c>
      <c r="R13" s="452">
        <v>1203.95</v>
      </c>
      <c r="T13" s="382">
        <v>1094.5</v>
      </c>
      <c r="V13" s="363">
        <f t="shared" ref="V13:V76" si="4">N13/P13</f>
        <v>1</v>
      </c>
      <c r="X13" s="146"/>
      <c r="Z13" s="146"/>
      <c r="AB13" s="146"/>
      <c r="AD13" s="146"/>
      <c r="AF13" s="146"/>
      <c r="AH13" s="146"/>
      <c r="AJ13" s="146"/>
      <c r="AL13" s="146"/>
      <c r="AN13" s="63"/>
      <c r="AP13" s="371"/>
      <c r="AQ13" s="371"/>
      <c r="AR13" s="371"/>
      <c r="AS13" s="371"/>
      <c r="AT13" s="371"/>
      <c r="AU13" s="371"/>
      <c r="AV13" s="371"/>
      <c r="AW13" s="371"/>
      <c r="AX13" s="371"/>
      <c r="AY13" s="371"/>
      <c r="AZ13" s="371"/>
      <c r="BA13" s="371"/>
    </row>
    <row r="14" spans="1:53" s="376" customFormat="1" ht="17.100000000000001" customHeight="1" x14ac:dyDescent="0.3">
      <c r="A14" s="371"/>
      <c r="B14" s="372"/>
      <c r="C14" s="371"/>
      <c r="D14" s="418" t="s">
        <v>596</v>
      </c>
      <c r="E14" s="432">
        <f t="shared" si="3"/>
        <v>4800</v>
      </c>
      <c r="F14" s="433">
        <f t="shared" si="3"/>
        <v>2900</v>
      </c>
      <c r="G14" s="371"/>
      <c r="H14" s="416">
        <f t="shared" si="0"/>
        <v>4800</v>
      </c>
      <c r="I14" s="416">
        <f t="shared" si="0"/>
        <v>2900</v>
      </c>
      <c r="J14" s="386"/>
      <c r="K14" s="417">
        <f t="shared" si="1"/>
        <v>4758.2947500000009</v>
      </c>
      <c r="L14" s="417">
        <f t="shared" si="2"/>
        <v>2854.9768500000009</v>
      </c>
      <c r="M14" s="389"/>
      <c r="N14" s="462">
        <v>1903.3179000000005</v>
      </c>
      <c r="P14" s="468">
        <v>1903.3179000000005</v>
      </c>
      <c r="R14" s="452">
        <v>1730.2890000000002</v>
      </c>
      <c r="T14" s="382">
        <v>1572.99</v>
      </c>
      <c r="V14" s="363">
        <f t="shared" si="4"/>
        <v>1</v>
      </c>
      <c r="X14" s="146"/>
      <c r="Z14" s="146"/>
      <c r="AB14" s="146"/>
      <c r="AD14" s="146"/>
      <c r="AF14" s="146"/>
      <c r="AH14" s="146"/>
      <c r="AJ14" s="146"/>
      <c r="AL14" s="146"/>
      <c r="AN14" s="63"/>
      <c r="AP14" s="371"/>
      <c r="AQ14" s="371"/>
      <c r="AR14" s="371"/>
      <c r="AS14" s="371"/>
      <c r="AT14" s="371"/>
      <c r="AU14" s="371"/>
      <c r="AV14" s="371"/>
      <c r="AW14" s="371"/>
      <c r="AX14" s="371"/>
      <c r="AY14" s="371"/>
      <c r="AZ14" s="371"/>
      <c r="BA14" s="371"/>
    </row>
    <row r="15" spans="1:53" s="376" customFormat="1" ht="17.100000000000001" customHeight="1" x14ac:dyDescent="0.3">
      <c r="A15" s="371"/>
      <c r="B15" s="372"/>
      <c r="C15" s="371"/>
      <c r="D15" s="418" t="s">
        <v>597</v>
      </c>
      <c r="E15" s="419">
        <f t="shared" si="3"/>
        <v>7900</v>
      </c>
      <c r="F15" s="420">
        <f t="shared" si="3"/>
        <v>4750</v>
      </c>
      <c r="G15" s="371"/>
      <c r="H15" s="416">
        <f t="shared" si="0"/>
        <v>7900</v>
      </c>
      <c r="I15" s="416">
        <f t="shared" si="0"/>
        <v>4750</v>
      </c>
      <c r="J15" s="386"/>
      <c r="K15" s="417">
        <f t="shared" si="1"/>
        <v>7855</v>
      </c>
      <c r="L15" s="417">
        <f t="shared" si="2"/>
        <v>4713</v>
      </c>
      <c r="M15" s="389"/>
      <c r="N15" s="462">
        <v>3142</v>
      </c>
      <c r="P15" s="461">
        <v>3142</v>
      </c>
      <c r="R15" s="452">
        <v>2855.6000000000004</v>
      </c>
      <c r="T15" s="382">
        <v>2596</v>
      </c>
      <c r="V15" s="363">
        <f t="shared" si="4"/>
        <v>1</v>
      </c>
      <c r="X15" s="146"/>
      <c r="Z15" s="146"/>
      <c r="AB15" s="146"/>
      <c r="AD15" s="146"/>
      <c r="AF15" s="146"/>
      <c r="AH15" s="146"/>
      <c r="AJ15" s="146"/>
      <c r="AL15" s="146"/>
      <c r="AN15" s="63"/>
      <c r="AP15" s="371"/>
      <c r="AQ15" s="371"/>
      <c r="AR15" s="371"/>
      <c r="AS15" s="371"/>
      <c r="AT15" s="371"/>
      <c r="AU15" s="371"/>
      <c r="AV15" s="371"/>
      <c r="AW15" s="371"/>
      <c r="AX15" s="371"/>
      <c r="AY15" s="371"/>
      <c r="AZ15" s="371"/>
      <c r="BA15" s="371"/>
    </row>
    <row r="16" spans="1:53" s="376" customFormat="1" ht="17.100000000000001" customHeight="1" x14ac:dyDescent="0.3">
      <c r="A16" s="371"/>
      <c r="B16" s="372"/>
      <c r="C16" s="371"/>
      <c r="D16" s="418" t="s">
        <v>598</v>
      </c>
      <c r="E16" s="419">
        <f t="shared" si="3"/>
        <v>16600</v>
      </c>
      <c r="F16" s="420">
        <f t="shared" si="3"/>
        <v>9950</v>
      </c>
      <c r="G16" s="371"/>
      <c r="H16" s="416">
        <f t="shared" si="0"/>
        <v>16600</v>
      </c>
      <c r="I16" s="416">
        <f t="shared" si="0"/>
        <v>9950</v>
      </c>
      <c r="J16" s="386"/>
      <c r="K16" s="417">
        <f t="shared" si="1"/>
        <v>16570</v>
      </c>
      <c r="L16" s="417">
        <f t="shared" si="2"/>
        <v>9942</v>
      </c>
      <c r="M16" s="389"/>
      <c r="N16" s="462">
        <v>6628</v>
      </c>
      <c r="P16" s="468">
        <v>7290.1169000000018</v>
      </c>
      <c r="R16" s="452">
        <v>6627.3790000000008</v>
      </c>
      <c r="T16" s="382">
        <v>6024.89</v>
      </c>
      <c r="V16" s="363">
        <f t="shared" si="4"/>
        <v>0.90917609291011481</v>
      </c>
      <c r="X16" s="146"/>
      <c r="Z16" s="146"/>
      <c r="AB16" s="146"/>
      <c r="AD16" s="146"/>
      <c r="AF16" s="146"/>
      <c r="AH16" s="146"/>
      <c r="AJ16" s="146"/>
      <c r="AL16" s="146"/>
      <c r="AN16" s="63"/>
      <c r="AP16" s="371"/>
      <c r="AQ16" s="371"/>
      <c r="AR16" s="371"/>
      <c r="AS16" s="371"/>
      <c r="AT16" s="371"/>
      <c r="AU16" s="371"/>
      <c r="AV16" s="371"/>
      <c r="AW16" s="371"/>
      <c r="AX16" s="371"/>
      <c r="AY16" s="371"/>
      <c r="AZ16" s="371"/>
      <c r="BA16" s="371"/>
    </row>
    <row r="17" spans="1:53" s="376" customFormat="1" ht="17.100000000000001" hidden="1" customHeight="1" x14ac:dyDescent="0.3">
      <c r="A17" s="371"/>
      <c r="B17" s="372"/>
      <c r="C17" s="371"/>
      <c r="D17" s="418" t="s">
        <v>599</v>
      </c>
      <c r="E17" s="419"/>
      <c r="F17" s="420"/>
      <c r="G17" s="371"/>
      <c r="H17" s="416">
        <f t="shared" si="0"/>
        <v>0</v>
      </c>
      <c r="I17" s="416">
        <f t="shared" si="0"/>
        <v>0</v>
      </c>
      <c r="J17" s="386"/>
      <c r="K17" s="417">
        <f t="shared" si="1"/>
        <v>0</v>
      </c>
      <c r="L17" s="417">
        <f t="shared" si="2"/>
        <v>0</v>
      </c>
      <c r="M17" s="389"/>
      <c r="N17" s="468">
        <v>0</v>
      </c>
      <c r="P17" s="468">
        <v>0</v>
      </c>
      <c r="R17" s="452">
        <v>0</v>
      </c>
      <c r="T17" s="382"/>
      <c r="V17" s="363" t="e">
        <f t="shared" si="4"/>
        <v>#DIV/0!</v>
      </c>
      <c r="X17" s="146"/>
      <c r="Z17" s="146"/>
      <c r="AB17" s="146"/>
      <c r="AD17" s="146"/>
      <c r="AF17" s="146"/>
      <c r="AH17" s="146"/>
      <c r="AJ17" s="146"/>
      <c r="AL17" s="146"/>
      <c r="AN17" s="63"/>
      <c r="AP17" s="371"/>
      <c r="AQ17" s="371"/>
      <c r="AR17" s="371"/>
      <c r="AS17" s="371"/>
      <c r="AT17" s="371"/>
      <c r="AU17" s="371"/>
      <c r="AV17" s="371"/>
      <c r="AW17" s="371"/>
      <c r="AX17" s="371"/>
      <c r="AY17" s="371"/>
      <c r="AZ17" s="371"/>
      <c r="BA17" s="371"/>
    </row>
    <row r="18" spans="1:53" s="376" customFormat="1" ht="17.100000000000001" customHeight="1" x14ac:dyDescent="0.3">
      <c r="A18" s="371"/>
      <c r="B18" s="372"/>
      <c r="C18" s="371"/>
      <c r="D18" s="421" t="s">
        <v>588</v>
      </c>
      <c r="E18" s="419">
        <f t="shared" si="3"/>
        <v>12750</v>
      </c>
      <c r="F18" s="420">
        <f t="shared" si="3"/>
        <v>7650</v>
      </c>
      <c r="G18" s="371"/>
      <c r="H18" s="416">
        <f t="shared" si="0"/>
        <v>12750</v>
      </c>
      <c r="I18" s="416">
        <f t="shared" si="0"/>
        <v>7650</v>
      </c>
      <c r="J18" s="386"/>
      <c r="K18" s="417">
        <f t="shared" si="1"/>
        <v>12750</v>
      </c>
      <c r="L18" s="417">
        <f t="shared" si="2"/>
        <v>7650</v>
      </c>
      <c r="M18" s="389"/>
      <c r="N18" s="462">
        <v>5100</v>
      </c>
      <c r="P18" s="468">
        <v>4720.0527000000011</v>
      </c>
      <c r="R18" s="452">
        <v>4290.9570000000003</v>
      </c>
      <c r="T18" s="382">
        <v>3900.87</v>
      </c>
      <c r="V18" s="363">
        <f t="shared" si="4"/>
        <v>1.0804964105591446</v>
      </c>
      <c r="X18" s="146"/>
      <c r="Z18" s="146"/>
      <c r="AB18" s="146"/>
      <c r="AD18" s="146"/>
      <c r="AF18" s="146"/>
      <c r="AH18" s="146"/>
      <c r="AJ18" s="146"/>
      <c r="AL18" s="146"/>
      <c r="AN18" s="63"/>
      <c r="AP18" s="371"/>
      <c r="AQ18" s="371"/>
      <c r="AR18" s="371"/>
      <c r="AS18" s="371"/>
      <c r="AT18" s="371"/>
      <c r="AU18" s="371"/>
      <c r="AV18" s="371"/>
      <c r="AW18" s="371"/>
      <c r="AX18" s="371"/>
      <c r="AY18" s="371"/>
      <c r="AZ18" s="371"/>
      <c r="BA18" s="371"/>
    </row>
    <row r="19" spans="1:53" s="376" customFormat="1" ht="17.100000000000001" customHeight="1" x14ac:dyDescent="0.3">
      <c r="A19" s="371"/>
      <c r="B19" s="372"/>
      <c r="C19" s="371"/>
      <c r="D19" s="421" t="s">
        <v>587</v>
      </c>
      <c r="E19" s="419">
        <f t="shared" si="3"/>
        <v>13450</v>
      </c>
      <c r="F19" s="420">
        <f t="shared" si="3"/>
        <v>8050</v>
      </c>
      <c r="G19" s="371"/>
      <c r="H19" s="416">
        <f t="shared" si="0"/>
        <v>13450</v>
      </c>
      <c r="I19" s="416">
        <f t="shared" si="0"/>
        <v>8050</v>
      </c>
      <c r="J19" s="386"/>
      <c r="K19" s="417">
        <f t="shared" si="1"/>
        <v>13414.513750000004</v>
      </c>
      <c r="L19" s="417">
        <f t="shared" si="2"/>
        <v>8048.7082500000015</v>
      </c>
      <c r="M19" s="389"/>
      <c r="N19" s="462">
        <v>5365.8055000000013</v>
      </c>
      <c r="P19" s="468">
        <v>5365.8055000000013</v>
      </c>
      <c r="R19" s="452">
        <v>4878.005000000001</v>
      </c>
      <c r="T19" s="382">
        <v>4434.55</v>
      </c>
      <c r="V19" s="363">
        <f t="shared" si="4"/>
        <v>1</v>
      </c>
      <c r="X19" s="146"/>
      <c r="Z19" s="146"/>
      <c r="AB19" s="146"/>
      <c r="AD19" s="146"/>
      <c r="AF19" s="146"/>
      <c r="AH19" s="146"/>
      <c r="AJ19" s="146"/>
      <c r="AL19" s="146"/>
      <c r="AN19" s="63"/>
      <c r="AP19" s="371"/>
      <c r="AQ19" s="371"/>
      <c r="AR19" s="371"/>
      <c r="AS19" s="371"/>
      <c r="AT19" s="371"/>
      <c r="AU19" s="371"/>
      <c r="AV19" s="371"/>
      <c r="AW19" s="371"/>
      <c r="AX19" s="371"/>
      <c r="AY19" s="371"/>
      <c r="AZ19" s="371"/>
      <c r="BA19" s="371"/>
    </row>
    <row r="20" spans="1:53" s="376" customFormat="1" ht="17.100000000000001" customHeight="1" x14ac:dyDescent="0.3">
      <c r="A20" s="371"/>
      <c r="B20" s="372"/>
      <c r="C20" s="371"/>
      <c r="D20" s="421" t="s">
        <v>585</v>
      </c>
      <c r="E20" s="419">
        <f t="shared" si="3"/>
        <v>6450</v>
      </c>
      <c r="F20" s="420">
        <f t="shared" si="3"/>
        <v>3900</v>
      </c>
      <c r="G20" s="371"/>
      <c r="H20" s="416">
        <f t="shared" si="0"/>
        <v>6450</v>
      </c>
      <c r="I20" s="416">
        <f t="shared" si="0"/>
        <v>3900</v>
      </c>
      <c r="J20" s="386"/>
      <c r="K20" s="417">
        <f t="shared" si="1"/>
        <v>6437.5</v>
      </c>
      <c r="L20" s="417">
        <f t="shared" si="2"/>
        <v>3862.5</v>
      </c>
      <c r="M20" s="389"/>
      <c r="N20" s="462">
        <v>2575</v>
      </c>
      <c r="P20" s="468">
        <v>2689.5638000000008</v>
      </c>
      <c r="R20" s="452">
        <v>2445.0580000000004</v>
      </c>
      <c r="T20" s="382">
        <v>2222.7800000000002</v>
      </c>
      <c r="V20" s="363">
        <f t="shared" si="4"/>
        <v>0.95740431961494987</v>
      </c>
      <c r="X20" s="146"/>
      <c r="Z20" s="146"/>
      <c r="AB20" s="146"/>
      <c r="AD20" s="146"/>
      <c r="AF20" s="146"/>
      <c r="AH20" s="146"/>
      <c r="AJ20" s="146"/>
      <c r="AL20" s="146"/>
      <c r="AN20" s="63"/>
      <c r="AP20" s="371"/>
      <c r="AQ20" s="371"/>
      <c r="AR20" s="371"/>
      <c r="AS20" s="371"/>
      <c r="AT20" s="371"/>
      <c r="AU20" s="371"/>
      <c r="AV20" s="371"/>
      <c r="AW20" s="371"/>
      <c r="AX20" s="371"/>
      <c r="AY20" s="371"/>
      <c r="AZ20" s="371"/>
      <c r="BA20" s="371"/>
    </row>
    <row r="21" spans="1:53" s="376" customFormat="1" ht="17.100000000000001" customHeight="1" x14ac:dyDescent="0.3">
      <c r="A21" s="371"/>
      <c r="B21" s="372"/>
      <c r="C21" s="371"/>
      <c r="D21" s="421" t="s">
        <v>586</v>
      </c>
      <c r="E21" s="419">
        <f t="shared" si="3"/>
        <v>8550</v>
      </c>
      <c r="F21" s="420">
        <f t="shared" si="3"/>
        <v>5150</v>
      </c>
      <c r="G21" s="371"/>
      <c r="H21" s="416">
        <f t="shared" si="0"/>
        <v>8550</v>
      </c>
      <c r="I21" s="416">
        <f t="shared" si="0"/>
        <v>5150</v>
      </c>
      <c r="J21" s="386"/>
      <c r="K21" s="417">
        <f t="shared" si="1"/>
        <v>8512.5</v>
      </c>
      <c r="L21" s="417">
        <f t="shared" si="2"/>
        <v>5107.5</v>
      </c>
      <c r="M21" s="389"/>
      <c r="N21" s="462">
        <v>3405</v>
      </c>
      <c r="P21" s="468">
        <v>3561.6834000000003</v>
      </c>
      <c r="R21" s="452">
        <v>3237.8940000000002</v>
      </c>
      <c r="T21" s="382">
        <v>2943.54</v>
      </c>
      <c r="V21" s="363">
        <f t="shared" si="4"/>
        <v>0.95600861098434509</v>
      </c>
      <c r="X21" s="146"/>
      <c r="Z21" s="146"/>
      <c r="AB21" s="146"/>
      <c r="AD21" s="146"/>
      <c r="AF21" s="146"/>
      <c r="AH21" s="146"/>
      <c r="AJ21" s="146"/>
      <c r="AL21" s="146"/>
      <c r="AN21" s="63"/>
      <c r="AP21" s="371"/>
      <c r="AQ21" s="371"/>
      <c r="AR21" s="371"/>
      <c r="AS21" s="371"/>
      <c r="AT21" s="371"/>
      <c r="AU21" s="371"/>
      <c r="AV21" s="371"/>
      <c r="AW21" s="371"/>
      <c r="AX21" s="371"/>
      <c r="AY21" s="371"/>
      <c r="AZ21" s="371"/>
      <c r="BA21" s="371"/>
    </row>
    <row r="22" spans="1:53" s="376" customFormat="1" ht="17.100000000000001" customHeight="1" x14ac:dyDescent="0.3">
      <c r="A22" s="371"/>
      <c r="B22" s="372"/>
      <c r="C22" s="371"/>
      <c r="D22" s="421" t="s">
        <v>578</v>
      </c>
      <c r="E22" s="419">
        <f t="shared" si="3"/>
        <v>6500</v>
      </c>
      <c r="F22" s="420">
        <f t="shared" si="3"/>
        <v>3900</v>
      </c>
      <c r="G22" s="371"/>
      <c r="H22" s="416">
        <f t="shared" si="0"/>
        <v>6500</v>
      </c>
      <c r="I22" s="416">
        <f t="shared" si="0"/>
        <v>3900</v>
      </c>
      <c r="J22" s="386"/>
      <c r="K22" s="417">
        <f t="shared" si="1"/>
        <v>6462.5</v>
      </c>
      <c r="L22" s="417">
        <f t="shared" si="2"/>
        <v>3877.5</v>
      </c>
      <c r="M22" s="389"/>
      <c r="N22" s="462">
        <v>2585</v>
      </c>
      <c r="P22" s="461">
        <v>2499</v>
      </c>
      <c r="R22" s="452">
        <v>2262.7000000000003</v>
      </c>
      <c r="T22" s="382">
        <v>2057</v>
      </c>
      <c r="V22" s="363">
        <f t="shared" si="4"/>
        <v>1.0344137655062025</v>
      </c>
      <c r="X22" s="146"/>
      <c r="Z22" s="146"/>
      <c r="AB22" s="146"/>
      <c r="AD22" s="146"/>
      <c r="AF22" s="146"/>
      <c r="AH22" s="146"/>
      <c r="AJ22" s="146"/>
      <c r="AL22" s="146"/>
      <c r="AN22" s="63"/>
      <c r="AP22" s="371"/>
      <c r="AQ22" s="371"/>
      <c r="AR22" s="371"/>
      <c r="AS22" s="371"/>
      <c r="AT22" s="371"/>
      <c r="AU22" s="371"/>
      <c r="AV22" s="371"/>
      <c r="AW22" s="371"/>
      <c r="AX22" s="371"/>
      <c r="AY22" s="371"/>
      <c r="AZ22" s="371"/>
      <c r="BA22" s="371"/>
    </row>
    <row r="23" spans="1:53" s="376" customFormat="1" ht="17.100000000000001" customHeight="1" x14ac:dyDescent="0.3">
      <c r="A23" s="371"/>
      <c r="B23" s="372"/>
      <c r="C23" s="371"/>
      <c r="D23" s="421" t="s">
        <v>579</v>
      </c>
      <c r="E23" s="419">
        <f t="shared" si="3"/>
        <v>9600</v>
      </c>
      <c r="F23" s="420">
        <f t="shared" si="3"/>
        <v>5750</v>
      </c>
      <c r="G23" s="371"/>
      <c r="H23" s="416">
        <f t="shared" si="0"/>
        <v>9600</v>
      </c>
      <c r="I23" s="416">
        <f t="shared" si="0"/>
        <v>5750</v>
      </c>
      <c r="J23" s="386"/>
      <c r="K23" s="417">
        <f t="shared" si="1"/>
        <v>9562.5</v>
      </c>
      <c r="L23" s="417">
        <f t="shared" si="2"/>
        <v>5737.5</v>
      </c>
      <c r="M23" s="389"/>
      <c r="N23" s="462">
        <v>3825</v>
      </c>
      <c r="P23" s="468">
        <v>3561.6834000000003</v>
      </c>
      <c r="R23" s="452">
        <v>3237.8940000000002</v>
      </c>
      <c r="T23" s="382">
        <v>2943.54</v>
      </c>
      <c r="V23" s="363">
        <f t="shared" si="4"/>
        <v>1.0739303779780089</v>
      </c>
      <c r="X23" s="146"/>
      <c r="Z23" s="146"/>
      <c r="AB23" s="146"/>
      <c r="AD23" s="146"/>
      <c r="AF23" s="146"/>
      <c r="AH23" s="146"/>
      <c r="AJ23" s="146"/>
      <c r="AL23" s="146"/>
      <c r="AN23" s="63"/>
      <c r="AP23" s="371"/>
      <c r="AQ23" s="371"/>
      <c r="AR23" s="371"/>
      <c r="AS23" s="371"/>
      <c r="AT23" s="371"/>
      <c r="AU23" s="371"/>
      <c r="AV23" s="371"/>
      <c r="AW23" s="371"/>
      <c r="AX23" s="371"/>
      <c r="AY23" s="371"/>
      <c r="AZ23" s="371"/>
      <c r="BA23" s="371"/>
    </row>
    <row r="24" spans="1:53" s="376" customFormat="1" ht="17.100000000000001" customHeight="1" x14ac:dyDescent="0.3">
      <c r="A24" s="371"/>
      <c r="B24" s="372"/>
      <c r="C24" s="371"/>
      <c r="D24" s="421" t="s">
        <v>580</v>
      </c>
      <c r="E24" s="419">
        <f t="shared" si="3"/>
        <v>16000</v>
      </c>
      <c r="F24" s="420">
        <f t="shared" si="3"/>
        <v>9600</v>
      </c>
      <c r="G24" s="371"/>
      <c r="H24" s="416">
        <f t="shared" si="0"/>
        <v>16000</v>
      </c>
      <c r="I24" s="416">
        <f t="shared" si="0"/>
        <v>9600</v>
      </c>
      <c r="J24" s="386"/>
      <c r="K24" s="417">
        <f t="shared" si="1"/>
        <v>16000</v>
      </c>
      <c r="L24" s="417">
        <f t="shared" si="2"/>
        <v>9600</v>
      </c>
      <c r="M24" s="389"/>
      <c r="N24" s="462">
        <v>6400</v>
      </c>
      <c r="P24" s="468">
        <v>5931.952400000001</v>
      </c>
      <c r="R24" s="452">
        <v>5392.6840000000002</v>
      </c>
      <c r="T24" s="382">
        <v>4902.4399999999996</v>
      </c>
      <c r="V24" s="363">
        <f t="shared" si="4"/>
        <v>1.0789027909259687</v>
      </c>
      <c r="X24" s="146"/>
      <c r="Z24" s="146"/>
      <c r="AB24" s="146"/>
      <c r="AD24" s="146"/>
      <c r="AF24" s="146"/>
      <c r="AH24" s="146"/>
      <c r="AJ24" s="146"/>
      <c r="AL24" s="146"/>
      <c r="AN24" s="63"/>
      <c r="AP24" s="371"/>
      <c r="AQ24" s="371"/>
      <c r="AR24" s="371"/>
      <c r="AS24" s="371"/>
      <c r="AT24" s="371"/>
      <c r="AU24" s="371"/>
      <c r="AV24" s="371"/>
      <c r="AW24" s="371"/>
      <c r="AX24" s="371"/>
      <c r="AY24" s="371"/>
      <c r="AZ24" s="371"/>
      <c r="BA24" s="371"/>
    </row>
    <row r="25" spans="1:53" s="376" customFormat="1" ht="17.100000000000001" customHeight="1" x14ac:dyDescent="0.3">
      <c r="A25" s="371"/>
      <c r="B25" s="372" t="s">
        <v>563</v>
      </c>
      <c r="C25" s="371"/>
      <c r="D25" s="421" t="s">
        <v>268</v>
      </c>
      <c r="E25" s="419">
        <f t="shared" si="3"/>
        <v>10400</v>
      </c>
      <c r="F25" s="420">
        <f t="shared" si="3"/>
        <v>6250</v>
      </c>
      <c r="G25" s="371"/>
      <c r="H25" s="416">
        <f t="shared" si="0"/>
        <v>10400</v>
      </c>
      <c r="I25" s="416">
        <f t="shared" si="0"/>
        <v>6250</v>
      </c>
      <c r="J25" s="386"/>
      <c r="K25" s="417">
        <f t="shared" si="1"/>
        <v>10400</v>
      </c>
      <c r="L25" s="417">
        <f t="shared" si="2"/>
        <v>6240</v>
      </c>
      <c r="M25" s="389"/>
      <c r="N25" s="462">
        <v>4160</v>
      </c>
      <c r="P25" s="468">
        <v>4234.0562000000009</v>
      </c>
      <c r="R25" s="455">
        <v>3849.1420000000003</v>
      </c>
      <c r="T25" s="382">
        <v>3499.22</v>
      </c>
      <c r="V25" s="363">
        <f t="shared" si="4"/>
        <v>0.98250939607273025</v>
      </c>
      <c r="X25" s="146"/>
      <c r="Z25" s="146"/>
      <c r="AB25" s="146"/>
      <c r="AD25" s="146"/>
      <c r="AF25" s="146"/>
      <c r="AH25" s="146"/>
      <c r="AJ25" s="146"/>
      <c r="AL25" s="146"/>
      <c r="AN25" s="63"/>
      <c r="AP25" s="371"/>
      <c r="AQ25" s="371"/>
      <c r="AR25" s="371"/>
      <c r="AS25" s="371"/>
      <c r="AT25" s="371"/>
      <c r="AU25" s="371"/>
      <c r="AV25" s="371"/>
      <c r="AW25" s="371"/>
      <c r="AX25" s="371"/>
      <c r="AY25" s="371"/>
      <c r="AZ25" s="371"/>
      <c r="BA25" s="371"/>
    </row>
    <row r="26" spans="1:53" s="376" customFormat="1" ht="17.100000000000001" customHeight="1" x14ac:dyDescent="0.3">
      <c r="A26" s="371"/>
      <c r="B26" s="372"/>
      <c r="C26" s="371"/>
      <c r="D26" s="421" t="s">
        <v>581</v>
      </c>
      <c r="E26" s="419">
        <f t="shared" si="3"/>
        <v>17900</v>
      </c>
      <c r="F26" s="420">
        <f t="shared" si="3"/>
        <v>10750</v>
      </c>
      <c r="G26" s="371"/>
      <c r="H26" s="416">
        <f t="shared" si="0"/>
        <v>17900</v>
      </c>
      <c r="I26" s="416">
        <f t="shared" si="0"/>
        <v>10750</v>
      </c>
      <c r="J26" s="386"/>
      <c r="K26" s="417">
        <f t="shared" si="1"/>
        <v>17875</v>
      </c>
      <c r="L26" s="417">
        <f t="shared" si="2"/>
        <v>10725</v>
      </c>
      <c r="M26" s="389"/>
      <c r="N26" s="462">
        <v>7150</v>
      </c>
      <c r="P26" s="468">
        <v>6823.7708000000002</v>
      </c>
      <c r="R26" s="452">
        <v>6203.4279999999999</v>
      </c>
      <c r="T26" s="382">
        <v>5639.48</v>
      </c>
      <c r="V26" s="363">
        <f t="shared" si="4"/>
        <v>1.0478077604833973</v>
      </c>
      <c r="X26" s="146"/>
      <c r="Z26" s="146"/>
      <c r="AB26" s="146"/>
      <c r="AD26" s="146"/>
      <c r="AF26" s="146"/>
      <c r="AH26" s="146"/>
      <c r="AJ26" s="146"/>
      <c r="AL26" s="146"/>
      <c r="AN26" s="63"/>
      <c r="AP26" s="371"/>
      <c r="AQ26" s="371"/>
      <c r="AR26" s="371"/>
      <c r="AS26" s="371"/>
      <c r="AT26" s="371"/>
      <c r="AU26" s="371"/>
      <c r="AV26" s="371"/>
      <c r="AW26" s="371"/>
      <c r="AX26" s="371"/>
      <c r="AY26" s="371"/>
      <c r="AZ26" s="371"/>
      <c r="BA26" s="371"/>
    </row>
    <row r="27" spans="1:53" s="376" customFormat="1" ht="17.100000000000001" customHeight="1" x14ac:dyDescent="0.3">
      <c r="A27" s="371"/>
      <c r="B27" s="372" t="s">
        <v>563</v>
      </c>
      <c r="C27" s="371"/>
      <c r="D27" s="421" t="s">
        <v>254</v>
      </c>
      <c r="E27" s="419">
        <f t="shared" si="3"/>
        <v>6700</v>
      </c>
      <c r="F27" s="420">
        <f t="shared" si="3"/>
        <v>4050</v>
      </c>
      <c r="G27" s="371"/>
      <c r="H27" s="416">
        <f t="shared" si="0"/>
        <v>6700</v>
      </c>
      <c r="I27" s="416">
        <f t="shared" si="0"/>
        <v>4050</v>
      </c>
      <c r="J27" s="386"/>
      <c r="K27" s="417">
        <f t="shared" si="1"/>
        <v>6700</v>
      </c>
      <c r="L27" s="417">
        <f t="shared" si="2"/>
        <v>4020</v>
      </c>
      <c r="M27" s="389"/>
      <c r="N27" s="462">
        <v>2680</v>
      </c>
      <c r="P27" s="468">
        <v>2729.5059000000006</v>
      </c>
      <c r="R27" s="455">
        <v>2481.3690000000001</v>
      </c>
      <c r="T27" s="382">
        <v>2255.79</v>
      </c>
      <c r="V27" s="363">
        <f t="shared" si="4"/>
        <v>0.9818626880418172</v>
      </c>
      <c r="X27" s="146"/>
      <c r="Z27" s="146"/>
      <c r="AB27" s="146"/>
      <c r="AD27" s="146"/>
      <c r="AF27" s="146"/>
      <c r="AH27" s="146"/>
      <c r="AJ27" s="146"/>
      <c r="AL27" s="146"/>
      <c r="AN27" s="63"/>
      <c r="AP27" s="371"/>
      <c r="AQ27" s="371"/>
      <c r="AR27" s="371"/>
      <c r="AS27" s="371"/>
      <c r="AT27" s="371"/>
      <c r="AU27" s="371"/>
      <c r="AV27" s="371"/>
      <c r="AW27" s="371"/>
      <c r="AX27" s="371"/>
      <c r="AY27" s="371"/>
      <c r="AZ27" s="371"/>
      <c r="BA27" s="371"/>
    </row>
    <row r="28" spans="1:53" s="376" customFormat="1" ht="17.100000000000001" customHeight="1" x14ac:dyDescent="0.3">
      <c r="A28" s="371"/>
      <c r="B28" s="372" t="s">
        <v>563</v>
      </c>
      <c r="C28" s="371"/>
      <c r="D28" s="421" t="s">
        <v>258</v>
      </c>
      <c r="E28" s="419">
        <f t="shared" si="3"/>
        <v>12300</v>
      </c>
      <c r="F28" s="420">
        <f t="shared" si="3"/>
        <v>7400</v>
      </c>
      <c r="G28" s="371"/>
      <c r="H28" s="416">
        <f t="shared" si="0"/>
        <v>12300</v>
      </c>
      <c r="I28" s="416">
        <f t="shared" si="0"/>
        <v>7400</v>
      </c>
      <c r="J28" s="386"/>
      <c r="K28" s="417">
        <f t="shared" si="1"/>
        <v>12286.800000000001</v>
      </c>
      <c r="L28" s="417">
        <f t="shared" si="2"/>
        <v>7372.08</v>
      </c>
      <c r="M28" s="389"/>
      <c r="N28" s="462">
        <v>4914.72</v>
      </c>
      <c r="P28" s="468">
        <v>4249.0481000000009</v>
      </c>
      <c r="R28" s="455">
        <v>3862.7710000000006</v>
      </c>
      <c r="T28" s="382">
        <v>3511.61</v>
      </c>
      <c r="V28" s="363">
        <f t="shared" si="4"/>
        <v>1.1566637713515173</v>
      </c>
      <c r="X28" s="146"/>
      <c r="Z28" s="146"/>
      <c r="AB28" s="146"/>
      <c r="AD28" s="146"/>
      <c r="AF28" s="146"/>
      <c r="AH28" s="146"/>
      <c r="AJ28" s="146"/>
      <c r="AL28" s="146"/>
      <c r="AN28" s="63"/>
      <c r="AP28" s="371"/>
      <c r="AQ28" s="371"/>
      <c r="AR28" s="371"/>
      <c r="AS28" s="371"/>
      <c r="AT28" s="371"/>
      <c r="AU28" s="371"/>
      <c r="AV28" s="371"/>
      <c r="AW28" s="371"/>
      <c r="AX28" s="371"/>
      <c r="AY28" s="371"/>
      <c r="AZ28" s="371"/>
      <c r="BA28" s="371"/>
    </row>
    <row r="29" spans="1:53" s="376" customFormat="1" ht="17.100000000000001" customHeight="1" x14ac:dyDescent="0.3">
      <c r="A29" s="371"/>
      <c r="B29" s="372"/>
      <c r="C29" s="371"/>
      <c r="D29" s="421" t="s">
        <v>259</v>
      </c>
      <c r="E29" s="419">
        <f t="shared" si="3"/>
        <v>20450</v>
      </c>
      <c r="F29" s="420">
        <f t="shared" si="3"/>
        <v>12300</v>
      </c>
      <c r="G29" s="371"/>
      <c r="H29" s="416">
        <f t="shared" si="0"/>
        <v>20450</v>
      </c>
      <c r="I29" s="416">
        <f t="shared" si="0"/>
        <v>12300</v>
      </c>
      <c r="J29" s="386"/>
      <c r="K29" s="417">
        <f t="shared" si="1"/>
        <v>20425.899999999998</v>
      </c>
      <c r="L29" s="417">
        <f t="shared" si="2"/>
        <v>12255.539999999999</v>
      </c>
      <c r="M29" s="389"/>
      <c r="N29" s="462">
        <v>8170.36</v>
      </c>
      <c r="P29" s="468">
        <v>7278.7913000000008</v>
      </c>
      <c r="R29" s="452">
        <v>6617.0830000000005</v>
      </c>
      <c r="T29" s="382">
        <v>6015.53</v>
      </c>
      <c r="V29" s="363">
        <f t="shared" si="4"/>
        <v>1.1224885648253164</v>
      </c>
      <c r="X29" s="146"/>
      <c r="Z29" s="146"/>
      <c r="AB29" s="146"/>
      <c r="AD29" s="146"/>
      <c r="AF29" s="146"/>
      <c r="AH29" s="146"/>
      <c r="AJ29" s="146"/>
      <c r="AL29" s="146"/>
      <c r="AN29" s="63"/>
      <c r="AP29" s="371"/>
      <c r="AQ29" s="371"/>
      <c r="AR29" s="371"/>
      <c r="AS29" s="371"/>
      <c r="AT29" s="371"/>
      <c r="AU29" s="371"/>
      <c r="AV29" s="371"/>
      <c r="AW29" s="371"/>
      <c r="AX29" s="371"/>
      <c r="AY29" s="371"/>
      <c r="AZ29" s="371"/>
      <c r="BA29" s="371"/>
    </row>
    <row r="30" spans="1:53" s="376" customFormat="1" ht="17.100000000000001" customHeight="1" x14ac:dyDescent="0.3">
      <c r="A30" s="371"/>
      <c r="B30" s="372"/>
      <c r="C30" s="371"/>
      <c r="D30" s="421" t="s">
        <v>279</v>
      </c>
      <c r="E30" s="419">
        <f t="shared" si="3"/>
        <v>8500</v>
      </c>
      <c r="F30" s="420">
        <f t="shared" si="3"/>
        <v>5100</v>
      </c>
      <c r="G30" s="371"/>
      <c r="H30" s="416">
        <f t="shared" si="0"/>
        <v>8500</v>
      </c>
      <c r="I30" s="416">
        <f t="shared" si="0"/>
        <v>5100</v>
      </c>
      <c r="J30" s="386"/>
      <c r="K30" s="417">
        <f t="shared" si="1"/>
        <v>8487.5</v>
      </c>
      <c r="L30" s="417">
        <f t="shared" si="2"/>
        <v>5092.5</v>
      </c>
      <c r="M30" s="389"/>
      <c r="N30" s="462">
        <v>3395</v>
      </c>
      <c r="P30" s="468">
        <v>3295.3866000000007</v>
      </c>
      <c r="R30" s="452">
        <v>2995.8060000000005</v>
      </c>
      <c r="T30" s="382">
        <v>2723.46</v>
      </c>
      <c r="V30" s="363">
        <f t="shared" si="4"/>
        <v>1.0302281377244173</v>
      </c>
      <c r="X30" s="146"/>
      <c r="Z30" s="146"/>
      <c r="AB30" s="146"/>
      <c r="AD30" s="146"/>
      <c r="AF30" s="146"/>
      <c r="AH30" s="146"/>
      <c r="AJ30" s="146"/>
      <c r="AL30" s="146"/>
      <c r="AN30" s="63"/>
      <c r="AP30" s="371"/>
      <c r="AQ30" s="371"/>
      <c r="AR30" s="371"/>
      <c r="AS30" s="371"/>
      <c r="AT30" s="371"/>
      <c r="AU30" s="371"/>
      <c r="AV30" s="371"/>
      <c r="AW30" s="371"/>
      <c r="AX30" s="371"/>
      <c r="AY30" s="371"/>
      <c r="AZ30" s="371"/>
      <c r="BA30" s="371"/>
    </row>
    <row r="31" spans="1:53" s="376" customFormat="1" ht="17.100000000000001" customHeight="1" x14ac:dyDescent="0.3">
      <c r="A31" s="371"/>
      <c r="B31" s="372" t="s">
        <v>563</v>
      </c>
      <c r="C31" s="371"/>
      <c r="D31" s="421" t="s">
        <v>280</v>
      </c>
      <c r="E31" s="419">
        <f t="shared" si="3"/>
        <v>13150</v>
      </c>
      <c r="F31" s="420">
        <f t="shared" si="3"/>
        <v>7900</v>
      </c>
      <c r="G31" s="371"/>
      <c r="H31" s="416">
        <f t="shared" si="0"/>
        <v>13150</v>
      </c>
      <c r="I31" s="416">
        <f t="shared" si="0"/>
        <v>7900</v>
      </c>
      <c r="J31" s="386"/>
      <c r="K31" s="417">
        <f t="shared" si="1"/>
        <v>13125</v>
      </c>
      <c r="L31" s="417">
        <f t="shared" si="2"/>
        <v>7875</v>
      </c>
      <c r="M31" s="389"/>
      <c r="N31" s="462">
        <v>5250</v>
      </c>
      <c r="P31" s="468">
        <v>5092.8416000000016</v>
      </c>
      <c r="R31" s="455">
        <v>4629.8560000000007</v>
      </c>
      <c r="T31" s="382">
        <v>4208.96</v>
      </c>
      <c r="V31" s="363">
        <f t="shared" si="4"/>
        <v>1.0308586860427777</v>
      </c>
      <c r="X31" s="146"/>
      <c r="Z31" s="146"/>
      <c r="AB31" s="146"/>
      <c r="AD31" s="146"/>
      <c r="AF31" s="146"/>
      <c r="AH31" s="146"/>
      <c r="AJ31" s="146"/>
      <c r="AL31" s="146"/>
      <c r="AN31" s="63"/>
      <c r="AP31" s="371"/>
      <c r="AQ31" s="371"/>
      <c r="AR31" s="371"/>
      <c r="AS31" s="371"/>
      <c r="AT31" s="371"/>
      <c r="AU31" s="371"/>
      <c r="AV31" s="371"/>
      <c r="AW31" s="371"/>
      <c r="AX31" s="371"/>
      <c r="AY31" s="371"/>
      <c r="AZ31" s="371"/>
      <c r="BA31" s="371"/>
    </row>
    <row r="32" spans="1:53" s="376" customFormat="1" ht="17.100000000000001" customHeight="1" x14ac:dyDescent="0.3">
      <c r="A32" s="371"/>
      <c r="B32" s="372" t="s">
        <v>563</v>
      </c>
      <c r="C32" s="371"/>
      <c r="D32" s="421" t="s">
        <v>582</v>
      </c>
      <c r="E32" s="419">
        <f t="shared" si="3"/>
        <v>20750</v>
      </c>
      <c r="F32" s="420">
        <f t="shared" si="3"/>
        <v>12450</v>
      </c>
      <c r="G32" s="371"/>
      <c r="H32" s="416">
        <f t="shared" si="0"/>
        <v>20750</v>
      </c>
      <c r="I32" s="416">
        <f t="shared" si="0"/>
        <v>12450</v>
      </c>
      <c r="J32" s="386"/>
      <c r="K32" s="417">
        <f t="shared" si="1"/>
        <v>20713.375</v>
      </c>
      <c r="L32" s="417">
        <f t="shared" si="2"/>
        <v>12428.025000000001</v>
      </c>
      <c r="M32" s="389"/>
      <c r="N32" s="462">
        <v>8285.35</v>
      </c>
      <c r="P32" s="462">
        <v>8285.35</v>
      </c>
      <c r="R32" s="455"/>
      <c r="T32" s="382">
        <v>4208.96</v>
      </c>
      <c r="V32" s="363">
        <f t="shared" si="4"/>
        <v>1</v>
      </c>
      <c r="X32" s="146"/>
      <c r="Z32" s="146"/>
      <c r="AB32" s="146"/>
      <c r="AD32" s="146"/>
      <c r="AF32" s="146"/>
      <c r="AH32" s="146"/>
      <c r="AJ32" s="146"/>
      <c r="AL32" s="146"/>
      <c r="AN32" s="63"/>
      <c r="AP32" s="371"/>
      <c r="AQ32" s="371"/>
      <c r="AR32" s="371"/>
      <c r="AS32" s="371"/>
      <c r="AT32" s="371"/>
      <c r="AU32" s="371"/>
      <c r="AV32" s="371"/>
      <c r="AW32" s="371"/>
      <c r="AX32" s="371"/>
      <c r="AY32" s="371"/>
      <c r="AZ32" s="371"/>
      <c r="BA32" s="371"/>
    </row>
    <row r="33" spans="1:53" s="376" customFormat="1" ht="17.100000000000001" customHeight="1" x14ac:dyDescent="0.3">
      <c r="A33" s="371"/>
      <c r="B33" s="372"/>
      <c r="C33" s="371"/>
      <c r="D33" s="421" t="s">
        <v>589</v>
      </c>
      <c r="E33" s="419">
        <f t="shared" si="3"/>
        <v>9000</v>
      </c>
      <c r="F33" s="420">
        <f t="shared" si="3"/>
        <v>5400</v>
      </c>
      <c r="G33" s="371"/>
      <c r="H33" s="416">
        <f t="shared" si="0"/>
        <v>9000</v>
      </c>
      <c r="I33" s="416">
        <f t="shared" si="0"/>
        <v>5400</v>
      </c>
      <c r="J33" s="386"/>
      <c r="K33" s="417">
        <f t="shared" si="1"/>
        <v>8975</v>
      </c>
      <c r="L33" s="417">
        <f t="shared" si="2"/>
        <v>5385</v>
      </c>
      <c r="M33" s="389"/>
      <c r="N33" s="462">
        <v>3590</v>
      </c>
      <c r="P33" s="468">
        <v>3268.7545000000005</v>
      </c>
      <c r="R33" s="452">
        <v>2971.5950000000003</v>
      </c>
      <c r="T33" s="382">
        <v>2701.45</v>
      </c>
      <c r="V33" s="363">
        <f t="shared" si="4"/>
        <v>1.0982776467305817</v>
      </c>
      <c r="X33" s="146"/>
      <c r="Z33" s="146"/>
      <c r="AB33" s="146"/>
      <c r="AD33" s="146"/>
      <c r="AF33" s="146"/>
      <c r="AH33" s="146"/>
      <c r="AJ33" s="146"/>
      <c r="AL33" s="146"/>
      <c r="AN33" s="63"/>
      <c r="AP33" s="371"/>
      <c r="AQ33" s="371"/>
      <c r="AR33" s="371"/>
      <c r="AS33" s="371"/>
      <c r="AT33" s="371"/>
      <c r="AU33" s="371"/>
      <c r="AV33" s="371"/>
      <c r="AW33" s="371"/>
      <c r="AX33" s="371"/>
      <c r="AY33" s="371"/>
      <c r="AZ33" s="371"/>
      <c r="BA33" s="371"/>
    </row>
    <row r="34" spans="1:53" s="376" customFormat="1" ht="17.100000000000001" customHeight="1" x14ac:dyDescent="0.3">
      <c r="A34" s="371"/>
      <c r="B34" s="372"/>
      <c r="C34" s="371"/>
      <c r="D34" s="421" t="s">
        <v>275</v>
      </c>
      <c r="E34" s="419">
        <f t="shared" si="3"/>
        <v>11450</v>
      </c>
      <c r="F34" s="420">
        <f t="shared" si="3"/>
        <v>6900</v>
      </c>
      <c r="G34" s="371"/>
      <c r="H34" s="416">
        <f t="shared" si="0"/>
        <v>11450</v>
      </c>
      <c r="I34" s="416">
        <f t="shared" si="0"/>
        <v>6900</v>
      </c>
      <c r="J34" s="386"/>
      <c r="K34" s="417">
        <f t="shared" si="1"/>
        <v>11437.5</v>
      </c>
      <c r="L34" s="417">
        <f t="shared" si="2"/>
        <v>6862.5</v>
      </c>
      <c r="M34" s="389"/>
      <c r="N34" s="462">
        <v>4575</v>
      </c>
      <c r="P34" s="468">
        <v>4240.7233000000006</v>
      </c>
      <c r="R34" s="452">
        <v>3855.2030000000004</v>
      </c>
      <c r="T34" s="382">
        <v>3504.73</v>
      </c>
      <c r="V34" s="363">
        <f t="shared" si="4"/>
        <v>1.0788253975448008</v>
      </c>
      <c r="X34" s="146"/>
      <c r="Z34" s="146"/>
      <c r="AB34" s="146"/>
      <c r="AD34" s="146"/>
      <c r="AF34" s="146"/>
      <c r="AH34" s="146"/>
      <c r="AJ34" s="146"/>
      <c r="AL34" s="146"/>
      <c r="AN34" s="63"/>
      <c r="AP34" s="371"/>
      <c r="AQ34" s="371"/>
      <c r="AR34" s="371"/>
      <c r="AS34" s="371"/>
      <c r="AT34" s="371"/>
      <c r="AU34" s="371"/>
      <c r="AV34" s="371"/>
      <c r="AW34" s="371"/>
      <c r="AX34" s="371"/>
      <c r="AY34" s="371"/>
      <c r="AZ34" s="371"/>
      <c r="BA34" s="371"/>
    </row>
    <row r="35" spans="1:53" s="376" customFormat="1" ht="17.100000000000001" customHeight="1" x14ac:dyDescent="0.3">
      <c r="A35" s="371"/>
      <c r="B35" s="372"/>
      <c r="C35" s="371"/>
      <c r="D35" s="421" t="s">
        <v>611</v>
      </c>
      <c r="E35" s="419">
        <f t="shared" si="3"/>
        <v>12650</v>
      </c>
      <c r="F35" s="420">
        <f t="shared" si="3"/>
        <v>7600</v>
      </c>
      <c r="G35" s="371"/>
      <c r="H35" s="416">
        <f t="shared" si="0"/>
        <v>12650</v>
      </c>
      <c r="I35" s="416">
        <f t="shared" si="0"/>
        <v>7600</v>
      </c>
      <c r="J35" s="386"/>
      <c r="K35" s="417">
        <f t="shared" si="1"/>
        <v>12632.309250000002</v>
      </c>
      <c r="L35" s="417">
        <f t="shared" si="2"/>
        <v>7579.3855500000018</v>
      </c>
      <c r="M35" s="389"/>
      <c r="N35" s="468">
        <v>5052.9237000000012</v>
      </c>
      <c r="P35" s="468">
        <v>5052.9237000000012</v>
      </c>
      <c r="R35" s="452">
        <v>4593.5670000000009</v>
      </c>
      <c r="T35" s="382">
        <v>4175.97</v>
      </c>
      <c r="V35" s="363">
        <f t="shared" si="4"/>
        <v>1</v>
      </c>
      <c r="X35" s="146"/>
      <c r="Z35" s="146"/>
      <c r="AB35" s="146"/>
      <c r="AD35" s="146"/>
      <c r="AF35" s="146"/>
      <c r="AH35" s="146"/>
      <c r="AJ35" s="146"/>
      <c r="AL35" s="146"/>
      <c r="AN35" s="63"/>
      <c r="AP35" s="371"/>
      <c r="AQ35" s="371"/>
      <c r="AR35" s="371"/>
      <c r="AS35" s="371"/>
      <c r="AT35" s="371"/>
      <c r="AU35" s="371"/>
      <c r="AV35" s="371"/>
      <c r="AW35" s="371"/>
      <c r="AX35" s="371"/>
      <c r="AY35" s="371"/>
      <c r="AZ35" s="371"/>
      <c r="BA35" s="371"/>
    </row>
    <row r="36" spans="1:53" s="376" customFormat="1" ht="17.100000000000001" customHeight="1" x14ac:dyDescent="0.3">
      <c r="A36" s="371"/>
      <c r="B36" s="372"/>
      <c r="C36" s="371"/>
      <c r="D36" s="421" t="s">
        <v>583</v>
      </c>
      <c r="E36" s="419">
        <f t="shared" si="3"/>
        <v>3250</v>
      </c>
      <c r="F36" s="420">
        <f t="shared" si="3"/>
        <v>1950</v>
      </c>
      <c r="G36" s="371"/>
      <c r="H36" s="416">
        <f t="shared" si="0"/>
        <v>3250</v>
      </c>
      <c r="I36" s="416">
        <f t="shared" si="0"/>
        <v>1950</v>
      </c>
      <c r="J36" s="386"/>
      <c r="K36" s="417">
        <f t="shared" si="1"/>
        <v>3237.5</v>
      </c>
      <c r="L36" s="417">
        <f t="shared" si="2"/>
        <v>1942.5</v>
      </c>
      <c r="M36" s="389"/>
      <c r="N36" s="462">
        <v>1295</v>
      </c>
      <c r="P36" s="468">
        <v>1464.0879000000002</v>
      </c>
      <c r="R36" s="452">
        <v>1330.989</v>
      </c>
      <c r="T36" s="382">
        <v>1209.99</v>
      </c>
      <c r="V36" s="363">
        <f t="shared" si="4"/>
        <v>0.88450973469557381</v>
      </c>
      <c r="X36" s="146"/>
      <c r="Z36" s="146"/>
      <c r="AB36" s="146"/>
      <c r="AD36" s="146"/>
      <c r="AF36" s="146"/>
      <c r="AH36" s="146"/>
      <c r="AJ36" s="146"/>
      <c r="AL36" s="146"/>
      <c r="AN36" s="63"/>
      <c r="AP36" s="371"/>
      <c r="AQ36" s="371"/>
      <c r="AR36" s="371"/>
      <c r="AS36" s="371"/>
      <c r="AT36" s="371"/>
      <c r="AU36" s="371"/>
      <c r="AV36" s="371"/>
      <c r="AW36" s="371"/>
      <c r="AX36" s="371"/>
      <c r="AY36" s="371"/>
      <c r="AZ36" s="371"/>
      <c r="BA36" s="371"/>
    </row>
    <row r="37" spans="1:53" s="376" customFormat="1" ht="17.100000000000001" customHeight="1" x14ac:dyDescent="0.3">
      <c r="A37" s="371"/>
      <c r="B37" s="372"/>
      <c r="C37" s="371"/>
      <c r="D37" s="421" t="s">
        <v>584</v>
      </c>
      <c r="E37" s="419">
        <f t="shared" si="3"/>
        <v>5000</v>
      </c>
      <c r="F37" s="420">
        <f t="shared" si="3"/>
        <v>3000</v>
      </c>
      <c r="G37" s="371"/>
      <c r="H37" s="416">
        <f t="shared" si="0"/>
        <v>5000</v>
      </c>
      <c r="I37" s="416">
        <f t="shared" si="0"/>
        <v>3000</v>
      </c>
      <c r="J37" s="386"/>
      <c r="K37" s="417">
        <f t="shared" si="1"/>
        <v>4987.5</v>
      </c>
      <c r="L37" s="417">
        <f t="shared" si="2"/>
        <v>2992.5</v>
      </c>
      <c r="M37" s="389"/>
      <c r="N37" s="462">
        <v>1995</v>
      </c>
      <c r="P37" s="468">
        <v>2156.2200000000003</v>
      </c>
      <c r="R37" s="452">
        <v>1960.2</v>
      </c>
      <c r="T37" s="382">
        <v>1782</v>
      </c>
      <c r="V37" s="363">
        <f t="shared" si="4"/>
        <v>0.92523026407323916</v>
      </c>
      <c r="X37" s="146"/>
      <c r="Z37" s="146"/>
      <c r="AB37" s="146"/>
      <c r="AD37" s="146"/>
      <c r="AF37" s="146"/>
      <c r="AH37" s="146"/>
      <c r="AJ37" s="146"/>
      <c r="AL37" s="146"/>
      <c r="AN37" s="63"/>
      <c r="AP37" s="371"/>
      <c r="AQ37" s="371"/>
      <c r="AR37" s="371"/>
      <c r="AS37" s="371"/>
      <c r="AT37" s="371"/>
      <c r="AU37" s="371"/>
      <c r="AV37" s="371"/>
      <c r="AW37" s="371"/>
      <c r="AX37" s="371"/>
      <c r="AY37" s="371"/>
      <c r="AZ37" s="371"/>
      <c r="BA37" s="371"/>
    </row>
    <row r="38" spans="1:53" s="376" customFormat="1" ht="17.100000000000001" customHeight="1" x14ac:dyDescent="0.3">
      <c r="A38" s="371"/>
      <c r="B38" s="372"/>
      <c r="C38" s="371"/>
      <c r="D38" s="421" t="s">
        <v>600</v>
      </c>
      <c r="E38" s="419">
        <f t="shared" si="3"/>
        <v>2000</v>
      </c>
      <c r="F38" s="420">
        <f t="shared" si="3"/>
        <v>1200</v>
      </c>
      <c r="G38" s="371"/>
      <c r="H38" s="416">
        <f t="shared" si="0"/>
        <v>2000</v>
      </c>
      <c r="I38" s="416">
        <f t="shared" si="0"/>
        <v>1200</v>
      </c>
      <c r="J38" s="386"/>
      <c r="K38" s="417">
        <f t="shared" si="1"/>
        <v>1987.5</v>
      </c>
      <c r="L38" s="417">
        <f t="shared" si="2"/>
        <v>1192.5</v>
      </c>
      <c r="M38" s="389"/>
      <c r="N38" s="462">
        <v>795</v>
      </c>
      <c r="P38" s="468">
        <v>683.33</v>
      </c>
      <c r="R38" s="452">
        <v>653.63100000000009</v>
      </c>
      <c r="T38" s="382">
        <v>594.21</v>
      </c>
      <c r="V38" s="363">
        <f t="shared" si="4"/>
        <v>1.1634203093673627</v>
      </c>
      <c r="X38" s="146"/>
      <c r="Z38" s="146"/>
      <c r="AB38" s="146"/>
      <c r="AD38" s="146"/>
      <c r="AF38" s="146"/>
      <c r="AH38" s="146"/>
      <c r="AJ38" s="146"/>
      <c r="AL38" s="146"/>
      <c r="AN38" s="63"/>
      <c r="AP38" s="371"/>
      <c r="AQ38" s="371"/>
      <c r="AR38" s="371"/>
      <c r="AS38" s="371"/>
      <c r="AT38" s="371"/>
      <c r="AU38" s="371"/>
      <c r="AV38" s="371"/>
      <c r="AW38" s="371"/>
      <c r="AX38" s="371"/>
      <c r="AY38" s="371"/>
      <c r="AZ38" s="371"/>
      <c r="BA38" s="371"/>
    </row>
    <row r="39" spans="1:53" s="376" customFormat="1" ht="17.100000000000001" customHeight="1" x14ac:dyDescent="0.3">
      <c r="A39" s="371"/>
      <c r="B39" s="372"/>
      <c r="C39" s="371"/>
      <c r="D39" s="421" t="s">
        <v>272</v>
      </c>
      <c r="E39" s="419">
        <f t="shared" si="3"/>
        <v>6250</v>
      </c>
      <c r="F39" s="420">
        <f t="shared" si="3"/>
        <v>3750</v>
      </c>
      <c r="G39" s="371"/>
      <c r="H39" s="416">
        <f t="shared" si="0"/>
        <v>6250</v>
      </c>
      <c r="I39" s="416">
        <f t="shared" si="0"/>
        <v>3750</v>
      </c>
      <c r="J39" s="386"/>
      <c r="K39" s="417">
        <f t="shared" si="1"/>
        <v>6225</v>
      </c>
      <c r="L39" s="417">
        <f t="shared" si="2"/>
        <v>3735</v>
      </c>
      <c r="M39" s="389"/>
      <c r="N39" s="462">
        <v>2490</v>
      </c>
      <c r="P39" s="468">
        <v>2056.35</v>
      </c>
      <c r="R39" s="452">
        <v>1878.9430000000002</v>
      </c>
      <c r="T39" s="382">
        <v>1708.13</v>
      </c>
      <c r="V39" s="363">
        <f t="shared" si="4"/>
        <v>1.2108833612954994</v>
      </c>
      <c r="X39" s="146"/>
      <c r="Z39" s="146"/>
      <c r="AB39" s="146"/>
      <c r="AD39" s="146"/>
      <c r="AF39" s="146"/>
      <c r="AH39" s="146"/>
      <c r="AJ39" s="146"/>
      <c r="AL39" s="146"/>
      <c r="AN39" s="63"/>
      <c r="AP39" s="371"/>
      <c r="AQ39" s="371"/>
      <c r="AR39" s="371"/>
      <c r="AS39" s="371"/>
      <c r="AT39" s="371"/>
      <c r="AU39" s="371"/>
      <c r="AV39" s="371"/>
      <c r="AW39" s="371"/>
      <c r="AX39" s="371"/>
      <c r="AY39" s="371"/>
      <c r="AZ39" s="371"/>
      <c r="BA39" s="371"/>
    </row>
    <row r="40" spans="1:53" s="376" customFormat="1" ht="17.100000000000001" customHeight="1" x14ac:dyDescent="0.3">
      <c r="A40" s="371"/>
      <c r="B40" s="372"/>
      <c r="C40" s="371"/>
      <c r="D40" s="421" t="s">
        <v>273</v>
      </c>
      <c r="E40" s="419">
        <f t="shared" si="3"/>
        <v>13900</v>
      </c>
      <c r="F40" s="420">
        <f t="shared" si="3"/>
        <v>8350</v>
      </c>
      <c r="G40" s="371"/>
      <c r="H40" s="416">
        <f t="shared" si="0"/>
        <v>13900</v>
      </c>
      <c r="I40" s="416">
        <f t="shared" si="0"/>
        <v>8350</v>
      </c>
      <c r="J40" s="386"/>
      <c r="K40" s="417">
        <f t="shared" si="1"/>
        <v>13862.5</v>
      </c>
      <c r="L40" s="417">
        <f t="shared" si="2"/>
        <v>8317.5</v>
      </c>
      <c r="M40" s="389"/>
      <c r="N40" s="462">
        <v>5545</v>
      </c>
      <c r="P40" s="468">
        <v>4560.87</v>
      </c>
      <c r="R40" s="452">
        <v>4374.161000000001</v>
      </c>
      <c r="T40" s="382">
        <v>3976.51</v>
      </c>
      <c r="V40" s="363">
        <f t="shared" si="4"/>
        <v>1.2157768145112666</v>
      </c>
      <c r="X40" s="146"/>
      <c r="Z40" s="146"/>
      <c r="AB40" s="146"/>
      <c r="AD40" s="146"/>
      <c r="AF40" s="146"/>
      <c r="AH40" s="146"/>
      <c r="AJ40" s="146"/>
      <c r="AL40" s="146"/>
      <c r="AN40" s="63"/>
      <c r="AP40" s="371"/>
      <c r="AQ40" s="371"/>
      <c r="AR40" s="371"/>
      <c r="AS40" s="371"/>
      <c r="AT40" s="371"/>
      <c r="AU40" s="371"/>
      <c r="AV40" s="371"/>
      <c r="AW40" s="371"/>
      <c r="AX40" s="371"/>
      <c r="AY40" s="371"/>
      <c r="AZ40" s="371"/>
      <c r="BA40" s="371"/>
    </row>
    <row r="41" spans="1:53" s="376" customFormat="1" ht="17.100000000000001" customHeight="1" x14ac:dyDescent="0.3">
      <c r="A41" s="371"/>
      <c r="B41" s="372"/>
      <c r="C41" s="371"/>
      <c r="D41" s="421" t="s">
        <v>601</v>
      </c>
      <c r="E41" s="419">
        <f t="shared" si="3"/>
        <v>54800</v>
      </c>
      <c r="F41" s="420">
        <f t="shared" si="3"/>
        <v>32900</v>
      </c>
      <c r="G41" s="371"/>
      <c r="H41" s="416">
        <f t="shared" si="0"/>
        <v>54800</v>
      </c>
      <c r="I41" s="416">
        <f t="shared" si="0"/>
        <v>32900</v>
      </c>
      <c r="J41" s="386"/>
      <c r="K41" s="417">
        <f t="shared" si="1"/>
        <v>54771.674999999996</v>
      </c>
      <c r="L41" s="417">
        <f t="shared" si="2"/>
        <v>32863.004999999997</v>
      </c>
      <c r="M41" s="389"/>
      <c r="N41" s="462">
        <v>21908.67</v>
      </c>
      <c r="P41" s="468">
        <v>18236.43</v>
      </c>
      <c r="R41" s="452">
        <v>17443.547000000002</v>
      </c>
      <c r="T41" s="382">
        <v>15857.77</v>
      </c>
      <c r="V41" s="363">
        <f t="shared" si="4"/>
        <v>1.201368359925709</v>
      </c>
      <c r="X41" s="146"/>
      <c r="Z41" s="146"/>
      <c r="AB41" s="146"/>
      <c r="AD41" s="146"/>
      <c r="AF41" s="146"/>
      <c r="AH41" s="146"/>
      <c r="AJ41" s="146"/>
      <c r="AL41" s="146"/>
      <c r="AN41" s="63"/>
      <c r="AP41" s="371"/>
      <c r="AQ41" s="371"/>
      <c r="AR41" s="371"/>
      <c r="AS41" s="371"/>
      <c r="AT41" s="371"/>
      <c r="AU41" s="371"/>
      <c r="AV41" s="371"/>
      <c r="AW41" s="371"/>
      <c r="AX41" s="371"/>
      <c r="AY41" s="371"/>
      <c r="AZ41" s="371"/>
      <c r="BA41" s="371"/>
    </row>
    <row r="42" spans="1:53" s="376" customFormat="1" ht="17.100000000000001" customHeight="1" x14ac:dyDescent="0.3">
      <c r="A42" s="371"/>
      <c r="B42" s="372"/>
      <c r="C42" s="371"/>
      <c r="D42" s="421" t="s">
        <v>432</v>
      </c>
      <c r="E42" s="419">
        <f t="shared" si="3"/>
        <v>5850</v>
      </c>
      <c r="F42" s="420">
        <f t="shared" si="3"/>
        <v>3550</v>
      </c>
      <c r="G42" s="371"/>
      <c r="H42" s="416">
        <f t="shared" si="0"/>
        <v>5850</v>
      </c>
      <c r="I42" s="416">
        <f t="shared" si="0"/>
        <v>3550</v>
      </c>
      <c r="J42" s="386"/>
      <c r="K42" s="417">
        <f t="shared" si="1"/>
        <v>5841.8195000000014</v>
      </c>
      <c r="L42" s="417">
        <f t="shared" si="2"/>
        <v>3505.0917000000009</v>
      </c>
      <c r="M42" s="389"/>
      <c r="N42" s="468">
        <v>2336.7278000000006</v>
      </c>
      <c r="P42" s="468">
        <v>2336.7278000000006</v>
      </c>
      <c r="R42" s="452">
        <v>2124.2980000000002</v>
      </c>
      <c r="T42" s="382">
        <v>1931.18</v>
      </c>
      <c r="V42" s="363">
        <f t="shared" si="4"/>
        <v>1</v>
      </c>
      <c r="X42" s="146"/>
      <c r="Z42" s="146"/>
      <c r="AB42" s="146"/>
      <c r="AD42" s="146"/>
      <c r="AF42" s="146"/>
      <c r="AH42" s="146"/>
      <c r="AJ42" s="146"/>
      <c r="AL42" s="146"/>
      <c r="AN42" s="63"/>
      <c r="AP42" s="371"/>
      <c r="AQ42" s="371"/>
      <c r="AR42" s="371"/>
      <c r="AS42" s="371"/>
      <c r="AT42" s="371"/>
      <c r="AU42" s="371"/>
      <c r="AV42" s="371"/>
      <c r="AW42" s="371"/>
      <c r="AX42" s="371"/>
      <c r="AY42" s="371"/>
      <c r="AZ42" s="371"/>
      <c r="BA42" s="371"/>
    </row>
    <row r="43" spans="1:53" s="376" customFormat="1" ht="17.100000000000001" customHeight="1" x14ac:dyDescent="0.3">
      <c r="A43" s="371"/>
      <c r="B43" s="372"/>
      <c r="C43" s="371"/>
      <c r="D43" s="421" t="s">
        <v>602</v>
      </c>
      <c r="E43" s="419">
        <f t="shared" si="3"/>
        <v>7100</v>
      </c>
      <c r="F43" s="420">
        <f t="shared" si="3"/>
        <v>4250</v>
      </c>
      <c r="G43" s="371"/>
      <c r="H43" s="416">
        <f t="shared" si="0"/>
        <v>7100</v>
      </c>
      <c r="I43" s="416">
        <f t="shared" si="0"/>
        <v>4250</v>
      </c>
      <c r="J43" s="386"/>
      <c r="K43" s="417">
        <f t="shared" si="1"/>
        <v>7075</v>
      </c>
      <c r="L43" s="417">
        <f t="shared" si="2"/>
        <v>4245</v>
      </c>
      <c r="M43" s="389"/>
      <c r="N43" s="462">
        <v>2830</v>
      </c>
      <c r="P43" s="468">
        <v>2563.0825000000004</v>
      </c>
      <c r="R43" s="452">
        <v>2330.0750000000003</v>
      </c>
      <c r="T43" s="382">
        <v>2118.25</v>
      </c>
      <c r="V43" s="363">
        <f t="shared" si="4"/>
        <v>1.1041392541988015</v>
      </c>
      <c r="X43" s="146"/>
      <c r="Z43" s="146"/>
      <c r="AB43" s="146"/>
      <c r="AD43" s="146"/>
      <c r="AF43" s="146"/>
      <c r="AH43" s="146"/>
      <c r="AJ43" s="146"/>
      <c r="AL43" s="146"/>
      <c r="AN43" s="63"/>
      <c r="AP43" s="371"/>
      <c r="AQ43" s="371"/>
      <c r="AR43" s="371"/>
      <c r="AS43" s="371"/>
      <c r="AT43" s="371"/>
      <c r="AU43" s="371"/>
      <c r="AV43" s="371"/>
      <c r="AW43" s="371"/>
      <c r="AX43" s="371"/>
      <c r="AY43" s="371"/>
      <c r="AZ43" s="371"/>
      <c r="BA43" s="371"/>
    </row>
    <row r="44" spans="1:53" s="376" customFormat="1" ht="17.100000000000001" customHeight="1" x14ac:dyDescent="0.3">
      <c r="A44" s="371"/>
      <c r="B44" s="372"/>
      <c r="C44" s="371"/>
      <c r="D44" s="421" t="s">
        <v>607</v>
      </c>
      <c r="E44" s="419">
        <f t="shared" si="3"/>
        <v>16850</v>
      </c>
      <c r="F44" s="420">
        <f t="shared" si="3"/>
        <v>10100</v>
      </c>
      <c r="G44" s="371"/>
      <c r="H44" s="416">
        <f t="shared" si="0"/>
        <v>16850</v>
      </c>
      <c r="I44" s="416">
        <f t="shared" si="0"/>
        <v>10100</v>
      </c>
      <c r="J44" s="386"/>
      <c r="K44" s="417">
        <f t="shared" si="1"/>
        <v>16812.5</v>
      </c>
      <c r="L44" s="417">
        <f t="shared" si="2"/>
        <v>10087.5</v>
      </c>
      <c r="M44" s="389"/>
      <c r="N44" s="462">
        <v>6725</v>
      </c>
      <c r="P44" s="468">
        <v>6118.0867000000017</v>
      </c>
      <c r="R44" s="452">
        <v>5561.8970000000008</v>
      </c>
      <c r="T44" s="382">
        <v>5056.2700000000004</v>
      </c>
      <c r="V44" s="363">
        <f t="shared" si="4"/>
        <v>1.0991998527905789</v>
      </c>
      <c r="X44" s="146"/>
      <c r="Z44" s="146"/>
      <c r="AB44" s="146"/>
      <c r="AD44" s="146"/>
      <c r="AF44" s="146"/>
      <c r="AH44" s="146"/>
      <c r="AJ44" s="146"/>
      <c r="AL44" s="146"/>
      <c r="AN44" s="63"/>
      <c r="AP44" s="371"/>
      <c r="AQ44" s="371"/>
      <c r="AR44" s="371"/>
      <c r="AS44" s="371"/>
      <c r="AT44" s="371"/>
      <c r="AU44" s="371"/>
      <c r="AV44" s="371"/>
      <c r="AW44" s="371"/>
      <c r="AX44" s="371"/>
      <c r="AY44" s="371"/>
      <c r="AZ44" s="371"/>
      <c r="BA44" s="371"/>
    </row>
    <row r="45" spans="1:53" s="376" customFormat="1" ht="17.100000000000001" customHeight="1" x14ac:dyDescent="0.3">
      <c r="A45" s="371"/>
      <c r="B45" s="372"/>
      <c r="C45" s="371"/>
      <c r="D45" s="421" t="s">
        <v>606</v>
      </c>
      <c r="E45" s="419">
        <f t="shared" si="3"/>
        <v>54350</v>
      </c>
      <c r="F45" s="420">
        <f t="shared" si="3"/>
        <v>32650</v>
      </c>
      <c r="G45" s="371"/>
      <c r="H45" s="416">
        <f t="shared" ref="H45:I75" si="5">MROUND(K45+24,50)</f>
        <v>54350</v>
      </c>
      <c r="I45" s="416">
        <f t="shared" si="5"/>
        <v>32650</v>
      </c>
      <c r="J45" s="386"/>
      <c r="K45" s="417">
        <f t="shared" si="1"/>
        <v>54337.5</v>
      </c>
      <c r="L45" s="417">
        <f t="shared" si="2"/>
        <v>32602.5</v>
      </c>
      <c r="M45" s="389"/>
      <c r="N45" s="462">
        <v>21735</v>
      </c>
      <c r="P45" s="468">
        <v>19765.616200000004</v>
      </c>
      <c r="R45" s="452">
        <v>17968.742000000002</v>
      </c>
      <c r="T45" s="382">
        <v>16335.22</v>
      </c>
      <c r="V45" s="363">
        <f t="shared" si="4"/>
        <v>1.0996368532138145</v>
      </c>
      <c r="X45" s="146"/>
      <c r="Z45" s="146"/>
      <c r="AB45" s="146"/>
      <c r="AD45" s="146"/>
      <c r="AF45" s="146"/>
      <c r="AH45" s="146"/>
      <c r="AJ45" s="146"/>
      <c r="AL45" s="146"/>
      <c r="AN45" s="63"/>
      <c r="AP45" s="371"/>
      <c r="AQ45" s="371"/>
      <c r="AR45" s="371"/>
      <c r="AS45" s="371"/>
      <c r="AT45" s="371"/>
      <c r="AU45" s="371"/>
      <c r="AV45" s="371"/>
      <c r="AW45" s="371"/>
      <c r="AX45" s="371"/>
      <c r="AY45" s="371"/>
      <c r="AZ45" s="371"/>
      <c r="BA45" s="371"/>
    </row>
    <row r="46" spans="1:53" s="376" customFormat="1" ht="17.100000000000001" customHeight="1" x14ac:dyDescent="0.3">
      <c r="A46" s="371"/>
      <c r="B46" s="372"/>
      <c r="C46" s="371"/>
      <c r="D46" s="421" t="s">
        <v>605</v>
      </c>
      <c r="E46" s="419">
        <f t="shared" si="3"/>
        <v>8850</v>
      </c>
      <c r="F46" s="420">
        <f t="shared" si="3"/>
        <v>5300</v>
      </c>
      <c r="G46" s="371"/>
      <c r="H46" s="416">
        <f t="shared" si="5"/>
        <v>8850</v>
      </c>
      <c r="I46" s="416">
        <f t="shared" si="5"/>
        <v>5300</v>
      </c>
      <c r="J46" s="386"/>
      <c r="K46" s="417">
        <f t="shared" si="1"/>
        <v>8804.3250000000007</v>
      </c>
      <c r="L46" s="417">
        <f t="shared" si="2"/>
        <v>5282.5950000000003</v>
      </c>
      <c r="M46" s="389"/>
      <c r="N46" s="462">
        <v>3521.73</v>
      </c>
      <c r="P46" s="468">
        <v>3521.7292000000002</v>
      </c>
      <c r="R46" s="452">
        <v>3201.5720000000001</v>
      </c>
      <c r="T46" s="382">
        <v>2910.52</v>
      </c>
      <c r="V46" s="363">
        <f t="shared" si="4"/>
        <v>1.0000002271611343</v>
      </c>
      <c r="X46" s="146"/>
      <c r="Z46" s="146"/>
      <c r="AB46" s="146"/>
      <c r="AD46" s="146"/>
      <c r="AF46" s="146"/>
      <c r="AH46" s="146"/>
      <c r="AJ46" s="146"/>
      <c r="AL46" s="146"/>
      <c r="AN46" s="63"/>
      <c r="AP46" s="371"/>
      <c r="AQ46" s="371"/>
      <c r="AR46" s="371"/>
      <c r="AS46" s="371"/>
      <c r="AT46" s="371"/>
      <c r="AU46" s="371"/>
      <c r="AV46" s="371"/>
      <c r="AW46" s="371"/>
      <c r="AX46" s="371"/>
      <c r="AY46" s="371"/>
      <c r="AZ46" s="371"/>
      <c r="BA46" s="371"/>
    </row>
    <row r="47" spans="1:53" s="376" customFormat="1" ht="17.100000000000001" customHeight="1" x14ac:dyDescent="0.3">
      <c r="A47" s="371"/>
      <c r="B47" s="372"/>
      <c r="C47" s="371"/>
      <c r="D47" s="421" t="s">
        <v>603</v>
      </c>
      <c r="E47" s="419">
        <f t="shared" si="3"/>
        <v>9100</v>
      </c>
      <c r="F47" s="420">
        <f t="shared" si="3"/>
        <v>5450</v>
      </c>
      <c r="G47" s="371"/>
      <c r="H47" s="416">
        <f t="shared" si="5"/>
        <v>9100</v>
      </c>
      <c r="I47" s="416">
        <f t="shared" si="5"/>
        <v>5450</v>
      </c>
      <c r="J47" s="386"/>
      <c r="K47" s="417">
        <f t="shared" si="1"/>
        <v>9075</v>
      </c>
      <c r="L47" s="417">
        <f t="shared" si="2"/>
        <v>5445</v>
      </c>
      <c r="M47" s="389"/>
      <c r="N47" s="462">
        <v>3630</v>
      </c>
      <c r="P47" s="468">
        <v>3355.2937000000002</v>
      </c>
      <c r="R47" s="452">
        <v>3050.2669999999998</v>
      </c>
      <c r="T47" s="382">
        <v>2772.97</v>
      </c>
      <c r="V47" s="363">
        <f t="shared" si="4"/>
        <v>1.0818725049315354</v>
      </c>
      <c r="X47" s="146"/>
      <c r="Z47" s="146"/>
      <c r="AB47" s="146"/>
      <c r="AD47" s="146"/>
      <c r="AF47" s="146"/>
      <c r="AH47" s="146"/>
      <c r="AJ47" s="146"/>
      <c r="AL47" s="146"/>
      <c r="AN47" s="63"/>
      <c r="AP47" s="371"/>
      <c r="AQ47" s="371"/>
      <c r="AR47" s="371"/>
      <c r="AS47" s="371"/>
      <c r="AT47" s="371"/>
      <c r="AU47" s="371"/>
      <c r="AV47" s="371"/>
      <c r="AW47" s="371"/>
      <c r="AX47" s="371"/>
      <c r="AY47" s="371"/>
      <c r="AZ47" s="371"/>
      <c r="BA47" s="371"/>
    </row>
    <row r="48" spans="1:53" s="376" customFormat="1" ht="17.100000000000001" customHeight="1" x14ac:dyDescent="0.3">
      <c r="A48" s="371"/>
      <c r="B48" s="372"/>
      <c r="C48" s="371"/>
      <c r="D48" s="421" t="s">
        <v>604</v>
      </c>
      <c r="E48" s="419">
        <f t="shared" si="3"/>
        <v>12300</v>
      </c>
      <c r="F48" s="420">
        <f t="shared" si="3"/>
        <v>7400</v>
      </c>
      <c r="G48" s="371"/>
      <c r="H48" s="416">
        <f t="shared" si="5"/>
        <v>12300</v>
      </c>
      <c r="I48" s="416">
        <f t="shared" si="5"/>
        <v>7400</v>
      </c>
      <c r="J48" s="386"/>
      <c r="K48" s="417">
        <f t="shared" si="1"/>
        <v>12300</v>
      </c>
      <c r="L48" s="417">
        <f t="shared" si="2"/>
        <v>7380</v>
      </c>
      <c r="M48" s="389"/>
      <c r="N48" s="462">
        <v>4920</v>
      </c>
      <c r="P48" s="468">
        <v>4546.9985000000006</v>
      </c>
      <c r="R48" s="452">
        <v>4133.6350000000002</v>
      </c>
      <c r="T48" s="382">
        <v>3757.85</v>
      </c>
      <c r="V48" s="363">
        <f t="shared" si="4"/>
        <v>1.0820324660322627</v>
      </c>
      <c r="X48" s="146"/>
      <c r="Z48" s="146"/>
      <c r="AB48" s="146"/>
      <c r="AD48" s="146"/>
      <c r="AF48" s="146"/>
      <c r="AH48" s="146"/>
      <c r="AJ48" s="146"/>
      <c r="AL48" s="146"/>
      <c r="AN48" s="63"/>
      <c r="AP48" s="371"/>
      <c r="AQ48" s="371"/>
      <c r="AR48" s="371"/>
      <c r="AS48" s="371"/>
      <c r="AT48" s="371"/>
      <c r="AU48" s="371"/>
      <c r="AV48" s="371"/>
      <c r="AW48" s="371"/>
      <c r="AX48" s="371"/>
      <c r="AY48" s="371"/>
      <c r="AZ48" s="371"/>
      <c r="BA48" s="371"/>
    </row>
    <row r="49" spans="1:53" s="376" customFormat="1" ht="17.100000000000001" customHeight="1" x14ac:dyDescent="0.3">
      <c r="A49" s="371"/>
      <c r="B49" s="372"/>
      <c r="C49" s="371"/>
      <c r="D49" s="421" t="s">
        <v>608</v>
      </c>
      <c r="E49" s="419">
        <f t="shared" si="3"/>
        <v>3250</v>
      </c>
      <c r="F49" s="420">
        <f t="shared" si="3"/>
        <v>1950</v>
      </c>
      <c r="G49" s="371"/>
      <c r="H49" s="416">
        <f t="shared" si="5"/>
        <v>3250</v>
      </c>
      <c r="I49" s="416">
        <f t="shared" si="5"/>
        <v>1950</v>
      </c>
      <c r="J49" s="386"/>
      <c r="K49" s="417">
        <f t="shared" si="1"/>
        <v>3225</v>
      </c>
      <c r="L49" s="417">
        <f t="shared" si="2"/>
        <v>1935</v>
      </c>
      <c r="M49" s="389"/>
      <c r="N49" s="462">
        <v>1290</v>
      </c>
      <c r="P49" s="468">
        <v>1437.9882000000002</v>
      </c>
      <c r="R49" s="452">
        <v>1307.2620000000002</v>
      </c>
      <c r="T49" s="382">
        <v>1188.42</v>
      </c>
      <c r="V49" s="363">
        <f t="shared" si="4"/>
        <v>0.89708663812401224</v>
      </c>
      <c r="X49" s="146"/>
      <c r="Z49" s="146"/>
      <c r="AB49" s="146"/>
      <c r="AD49" s="146"/>
      <c r="AF49" s="146"/>
      <c r="AH49" s="146"/>
      <c r="AJ49" s="146"/>
      <c r="AL49" s="146"/>
      <c r="AN49" s="63"/>
      <c r="AP49" s="371"/>
      <c r="AQ49" s="371"/>
      <c r="AR49" s="371"/>
      <c r="AS49" s="371"/>
      <c r="AT49" s="371"/>
      <c r="AU49" s="371"/>
      <c r="AV49" s="371"/>
      <c r="AW49" s="371"/>
      <c r="AX49" s="371"/>
      <c r="AY49" s="371"/>
      <c r="AZ49" s="371"/>
      <c r="BA49" s="371"/>
    </row>
    <row r="50" spans="1:53" s="376" customFormat="1" ht="17.100000000000001" customHeight="1" x14ac:dyDescent="0.3">
      <c r="A50" s="371"/>
      <c r="B50" s="372"/>
      <c r="C50" s="371"/>
      <c r="D50" s="421" t="s">
        <v>609</v>
      </c>
      <c r="E50" s="419">
        <f t="shared" si="3"/>
        <v>4600</v>
      </c>
      <c r="F50" s="420">
        <f t="shared" si="3"/>
        <v>2800</v>
      </c>
      <c r="G50" s="371"/>
      <c r="H50" s="416">
        <f t="shared" si="5"/>
        <v>4600</v>
      </c>
      <c r="I50" s="416">
        <f t="shared" si="5"/>
        <v>2800</v>
      </c>
      <c r="J50" s="386"/>
      <c r="K50" s="417">
        <f t="shared" si="1"/>
        <v>4600</v>
      </c>
      <c r="L50" s="417">
        <f t="shared" si="2"/>
        <v>2760</v>
      </c>
      <c r="M50" s="389"/>
      <c r="N50" s="462">
        <v>1840</v>
      </c>
      <c r="P50" s="468">
        <v>2123.6952000000001</v>
      </c>
      <c r="R50" s="452">
        <v>1930.6320000000001</v>
      </c>
      <c r="T50" s="382">
        <v>1755.12</v>
      </c>
      <c r="V50" s="363">
        <f t="shared" si="4"/>
        <v>0.86641435173936443</v>
      </c>
      <c r="X50" s="146"/>
      <c r="Z50" s="146"/>
      <c r="AB50" s="146"/>
      <c r="AD50" s="146"/>
      <c r="AF50" s="146"/>
      <c r="AH50" s="146"/>
      <c r="AJ50" s="146"/>
      <c r="AL50" s="146"/>
      <c r="AN50" s="63"/>
      <c r="AP50" s="371"/>
      <c r="AQ50" s="371"/>
      <c r="AR50" s="371"/>
      <c r="AS50" s="371"/>
      <c r="AT50" s="371"/>
      <c r="AU50" s="371"/>
      <c r="AV50" s="371"/>
      <c r="AW50" s="371"/>
      <c r="AX50" s="371"/>
      <c r="AY50" s="371"/>
      <c r="AZ50" s="371"/>
      <c r="BA50" s="371"/>
    </row>
    <row r="51" spans="1:53" s="376" customFormat="1" ht="17.100000000000001" customHeight="1" x14ac:dyDescent="0.3">
      <c r="A51" s="371"/>
      <c r="B51" s="372"/>
      <c r="C51" s="371"/>
      <c r="D51" s="421" t="s">
        <v>590</v>
      </c>
      <c r="E51" s="419">
        <f t="shared" si="3"/>
        <v>3100</v>
      </c>
      <c r="F51" s="420">
        <f t="shared" si="3"/>
        <v>1900</v>
      </c>
      <c r="G51" s="371"/>
      <c r="H51" s="416">
        <f t="shared" si="5"/>
        <v>3100</v>
      </c>
      <c r="I51" s="416">
        <f t="shared" si="5"/>
        <v>1900</v>
      </c>
      <c r="J51" s="386"/>
      <c r="K51" s="417">
        <f t="shared" si="1"/>
        <v>3100</v>
      </c>
      <c r="L51" s="417">
        <f t="shared" si="2"/>
        <v>1860</v>
      </c>
      <c r="M51" s="389"/>
      <c r="N51" s="462">
        <v>1240</v>
      </c>
      <c r="P51" s="468">
        <v>1451.2982000000002</v>
      </c>
      <c r="R51" s="452">
        <v>1319.3620000000001</v>
      </c>
      <c r="T51" s="382">
        <v>1199.42</v>
      </c>
      <c r="V51" s="363">
        <f t="shared" si="4"/>
        <v>0.85440745396087436</v>
      </c>
      <c r="X51" s="146"/>
      <c r="Z51" s="146"/>
      <c r="AB51" s="146"/>
      <c r="AD51" s="146"/>
      <c r="AF51" s="146"/>
      <c r="AH51" s="146"/>
      <c r="AJ51" s="146"/>
      <c r="AL51" s="146"/>
      <c r="AN51" s="63"/>
      <c r="AP51" s="371"/>
      <c r="AQ51" s="371"/>
      <c r="AR51" s="371"/>
      <c r="AS51" s="371"/>
      <c r="AT51" s="371"/>
      <c r="AU51" s="371"/>
      <c r="AV51" s="371"/>
      <c r="AW51" s="371"/>
      <c r="AX51" s="371"/>
      <c r="AY51" s="371"/>
      <c r="AZ51" s="371"/>
      <c r="BA51" s="371"/>
    </row>
    <row r="52" spans="1:53" s="376" customFormat="1" ht="17.100000000000001" customHeight="1" x14ac:dyDescent="0.3">
      <c r="A52" s="371"/>
      <c r="B52" s="372"/>
      <c r="C52" s="371"/>
      <c r="D52" s="421" t="s">
        <v>591</v>
      </c>
      <c r="E52" s="419">
        <f t="shared" si="3"/>
        <v>2550</v>
      </c>
      <c r="F52" s="420">
        <f t="shared" si="3"/>
        <v>1550</v>
      </c>
      <c r="G52" s="371"/>
      <c r="H52" s="416">
        <f t="shared" si="5"/>
        <v>2550</v>
      </c>
      <c r="I52" s="416">
        <f t="shared" si="5"/>
        <v>1550</v>
      </c>
      <c r="J52" s="386"/>
      <c r="K52" s="417">
        <f t="shared" si="1"/>
        <v>2537.5</v>
      </c>
      <c r="L52" s="417">
        <f t="shared" si="2"/>
        <v>1522.5</v>
      </c>
      <c r="M52" s="389"/>
      <c r="N52" s="462">
        <v>1015</v>
      </c>
      <c r="P52" s="468">
        <v>918.39000000000021</v>
      </c>
      <c r="R52" s="452">
        <v>834.90000000000009</v>
      </c>
      <c r="T52" s="382">
        <v>759</v>
      </c>
      <c r="V52" s="363">
        <f t="shared" si="4"/>
        <v>1.1051949607465235</v>
      </c>
      <c r="X52" s="146"/>
      <c r="Z52" s="146"/>
      <c r="AB52" s="146"/>
      <c r="AD52" s="146"/>
      <c r="AF52" s="146"/>
      <c r="AH52" s="146"/>
      <c r="AJ52" s="146"/>
      <c r="AL52" s="146"/>
      <c r="AN52" s="63"/>
      <c r="AP52" s="371"/>
      <c r="AQ52" s="371"/>
      <c r="AR52" s="371"/>
      <c r="AS52" s="371"/>
      <c r="AT52" s="371"/>
      <c r="AU52" s="371"/>
      <c r="AV52" s="371"/>
      <c r="AW52" s="371"/>
      <c r="AX52" s="371"/>
      <c r="AY52" s="371"/>
      <c r="AZ52" s="371"/>
      <c r="BA52" s="371"/>
    </row>
    <row r="53" spans="1:53" s="376" customFormat="1" ht="17.100000000000001" customHeight="1" x14ac:dyDescent="0.3">
      <c r="A53" s="371"/>
      <c r="B53" s="372"/>
      <c r="C53" s="371"/>
      <c r="D53" s="421" t="s">
        <v>592</v>
      </c>
      <c r="E53" s="419">
        <f t="shared" si="3"/>
        <v>9500</v>
      </c>
      <c r="F53" s="420">
        <f t="shared" si="3"/>
        <v>5700</v>
      </c>
      <c r="G53" s="371"/>
      <c r="H53" s="416">
        <f t="shared" si="5"/>
        <v>9500</v>
      </c>
      <c r="I53" s="416">
        <f t="shared" si="5"/>
        <v>5700</v>
      </c>
      <c r="J53" s="386"/>
      <c r="K53" s="417">
        <f t="shared" si="1"/>
        <v>9475</v>
      </c>
      <c r="L53" s="417">
        <f t="shared" si="2"/>
        <v>5685</v>
      </c>
      <c r="M53" s="389"/>
      <c r="N53" s="462">
        <v>3790</v>
      </c>
      <c r="P53" s="468">
        <v>3441.8450000000007</v>
      </c>
      <c r="R53" s="452">
        <v>3128.9500000000003</v>
      </c>
      <c r="T53" s="382">
        <v>2844.5</v>
      </c>
      <c r="V53" s="363">
        <f t="shared" si="4"/>
        <v>1.1011535963996053</v>
      </c>
      <c r="X53" s="146"/>
      <c r="Z53" s="146"/>
      <c r="AB53" s="146"/>
      <c r="AD53" s="146"/>
      <c r="AF53" s="146"/>
      <c r="AH53" s="146"/>
      <c r="AJ53" s="146"/>
      <c r="AL53" s="146"/>
      <c r="AN53" s="63"/>
      <c r="AP53" s="371"/>
      <c r="AQ53" s="371"/>
      <c r="AR53" s="371"/>
      <c r="AS53" s="371"/>
      <c r="AT53" s="371"/>
      <c r="AU53" s="371"/>
      <c r="AV53" s="371"/>
      <c r="AW53" s="371"/>
      <c r="AX53" s="371"/>
      <c r="AY53" s="371"/>
      <c r="AZ53" s="371"/>
      <c r="BA53" s="371"/>
    </row>
    <row r="54" spans="1:53" s="376" customFormat="1" ht="17.100000000000001" customHeight="1" x14ac:dyDescent="0.3">
      <c r="A54" s="371"/>
      <c r="B54" s="372"/>
      <c r="C54" s="371"/>
      <c r="D54" s="421" t="s">
        <v>593</v>
      </c>
      <c r="E54" s="419">
        <f t="shared" si="3"/>
        <v>47400</v>
      </c>
      <c r="F54" s="420">
        <f t="shared" si="3"/>
        <v>28450</v>
      </c>
      <c r="G54" s="371"/>
      <c r="H54" s="416">
        <f t="shared" si="5"/>
        <v>47400</v>
      </c>
      <c r="I54" s="416">
        <f t="shared" si="5"/>
        <v>28450</v>
      </c>
      <c r="J54" s="386"/>
      <c r="K54" s="417">
        <f t="shared" si="1"/>
        <v>47362.5</v>
      </c>
      <c r="L54" s="417">
        <f t="shared" si="2"/>
        <v>28417.5</v>
      </c>
      <c r="M54" s="389"/>
      <c r="N54" s="462">
        <v>18945</v>
      </c>
      <c r="P54" s="468">
        <v>17222.522900000004</v>
      </c>
      <c r="R54" s="452">
        <v>15656.839000000002</v>
      </c>
      <c r="T54" s="382">
        <v>14233.49</v>
      </c>
      <c r="V54" s="363">
        <f t="shared" si="4"/>
        <v>1.1000130532559778</v>
      </c>
      <c r="X54" s="146"/>
      <c r="Z54" s="146"/>
      <c r="AB54" s="146"/>
      <c r="AD54" s="146"/>
      <c r="AF54" s="146"/>
      <c r="AH54" s="146"/>
      <c r="AJ54" s="146"/>
      <c r="AL54" s="146"/>
      <c r="AN54" s="63"/>
      <c r="AP54" s="371"/>
      <c r="AQ54" s="371"/>
      <c r="AR54" s="371"/>
      <c r="AS54" s="371"/>
      <c r="AT54" s="371"/>
      <c r="AU54" s="371"/>
      <c r="AV54" s="371"/>
      <c r="AW54" s="371"/>
      <c r="AX54" s="371"/>
      <c r="AY54" s="371"/>
      <c r="AZ54" s="371"/>
      <c r="BA54" s="371"/>
    </row>
    <row r="55" spans="1:53" s="376" customFormat="1" ht="17.100000000000001" customHeight="1" x14ac:dyDescent="0.3">
      <c r="A55" s="371"/>
      <c r="B55" s="372"/>
      <c r="C55" s="371"/>
      <c r="D55" s="421" t="s">
        <v>577</v>
      </c>
      <c r="E55" s="419">
        <f t="shared" si="3"/>
        <v>4400</v>
      </c>
      <c r="F55" s="420">
        <f t="shared" si="3"/>
        <v>2650</v>
      </c>
      <c r="G55" s="371"/>
      <c r="H55" s="416">
        <f t="shared" si="5"/>
        <v>4400</v>
      </c>
      <c r="I55" s="416">
        <f t="shared" si="5"/>
        <v>2650</v>
      </c>
      <c r="J55" s="386"/>
      <c r="K55" s="417">
        <f t="shared" si="1"/>
        <v>4387.5</v>
      </c>
      <c r="L55" s="417">
        <f t="shared" si="2"/>
        <v>2632.5</v>
      </c>
      <c r="M55" s="389"/>
      <c r="N55" s="462">
        <v>1755</v>
      </c>
      <c r="P55" s="468">
        <v>1617.7337000000002</v>
      </c>
      <c r="R55" s="452">
        <v>1470.6670000000001</v>
      </c>
      <c r="T55" s="382">
        <v>1336.97</v>
      </c>
      <c r="V55" s="363">
        <f t="shared" si="4"/>
        <v>1.0848509862902651</v>
      </c>
      <c r="X55" s="146"/>
      <c r="Z55" s="146"/>
      <c r="AB55" s="146"/>
      <c r="AD55" s="146"/>
      <c r="AF55" s="146"/>
      <c r="AH55" s="146"/>
      <c r="AJ55" s="146"/>
      <c r="AL55" s="146"/>
      <c r="AN55" s="63"/>
      <c r="AP55" s="371"/>
      <c r="AQ55" s="371"/>
      <c r="AR55" s="371"/>
      <c r="AS55" s="371"/>
      <c r="AT55" s="371"/>
      <c r="AU55" s="371"/>
      <c r="AV55" s="371"/>
      <c r="AW55" s="371"/>
      <c r="AX55" s="371"/>
      <c r="AY55" s="371"/>
      <c r="AZ55" s="371"/>
      <c r="BA55" s="371"/>
    </row>
    <row r="56" spans="1:53" s="376" customFormat="1" ht="17.100000000000001" customHeight="1" x14ac:dyDescent="0.3">
      <c r="A56" s="371"/>
      <c r="B56" s="372"/>
      <c r="C56" s="371"/>
      <c r="D56" s="421" t="s">
        <v>594</v>
      </c>
      <c r="E56" s="419">
        <f t="shared" si="3"/>
        <v>4350</v>
      </c>
      <c r="F56" s="420">
        <f t="shared" si="3"/>
        <v>2600</v>
      </c>
      <c r="G56" s="371"/>
      <c r="H56" s="416">
        <f t="shared" si="5"/>
        <v>4350</v>
      </c>
      <c r="I56" s="416">
        <f t="shared" si="5"/>
        <v>2600</v>
      </c>
      <c r="J56" s="386"/>
      <c r="K56" s="417">
        <f t="shared" si="1"/>
        <v>4328.7750000000005</v>
      </c>
      <c r="L56" s="417">
        <f t="shared" si="2"/>
        <v>2597.2650000000003</v>
      </c>
      <c r="M56" s="389"/>
      <c r="N56" s="468">
        <v>1731.5100000000002</v>
      </c>
      <c r="P56" s="468">
        <v>1731.5100000000002</v>
      </c>
      <c r="R56" s="452">
        <v>1574.1000000000001</v>
      </c>
      <c r="T56" s="382">
        <v>1431</v>
      </c>
      <c r="V56" s="363">
        <f t="shared" si="4"/>
        <v>1</v>
      </c>
      <c r="X56" s="146"/>
      <c r="Z56" s="146"/>
      <c r="AB56" s="146"/>
      <c r="AD56" s="146"/>
      <c r="AF56" s="146"/>
      <c r="AH56" s="146"/>
      <c r="AJ56" s="146"/>
      <c r="AL56" s="146"/>
      <c r="AN56" s="63"/>
      <c r="AP56" s="371"/>
      <c r="AQ56" s="371"/>
      <c r="AR56" s="371"/>
      <c r="AS56" s="371"/>
      <c r="AT56" s="371"/>
      <c r="AU56" s="371"/>
      <c r="AV56" s="371"/>
      <c r="AW56" s="371"/>
      <c r="AX56" s="371"/>
      <c r="AY56" s="371"/>
      <c r="AZ56" s="371"/>
      <c r="BA56" s="371"/>
    </row>
    <row r="57" spans="1:53" s="376" customFormat="1" ht="17.100000000000001" customHeight="1" x14ac:dyDescent="0.3">
      <c r="A57" s="371"/>
      <c r="B57" s="372"/>
      <c r="C57" s="371"/>
      <c r="D57" s="421" t="s">
        <v>511</v>
      </c>
      <c r="E57" s="419">
        <f t="shared" si="3"/>
        <v>3400</v>
      </c>
      <c r="F57" s="420">
        <f t="shared" si="3"/>
        <v>2050</v>
      </c>
      <c r="G57" s="371"/>
      <c r="H57" s="416">
        <f t="shared" si="5"/>
        <v>3400</v>
      </c>
      <c r="I57" s="416">
        <f t="shared" si="5"/>
        <v>2050</v>
      </c>
      <c r="J57" s="386"/>
      <c r="K57" s="417">
        <f t="shared" si="1"/>
        <v>3360</v>
      </c>
      <c r="L57" s="417">
        <f t="shared" si="2"/>
        <v>2016</v>
      </c>
      <c r="M57" s="389"/>
      <c r="N57" s="468">
        <v>1344</v>
      </c>
      <c r="P57" s="468">
        <v>1344</v>
      </c>
      <c r="R57" s="452">
        <v>1232</v>
      </c>
      <c r="T57" s="382">
        <v>1120</v>
      </c>
      <c r="V57" s="363">
        <f t="shared" si="4"/>
        <v>1</v>
      </c>
      <c r="X57" s="146"/>
      <c r="Z57" s="146"/>
      <c r="AB57" s="146"/>
      <c r="AD57" s="146"/>
      <c r="AF57" s="146"/>
      <c r="AH57" s="146"/>
      <c r="AJ57" s="146"/>
      <c r="AL57" s="146"/>
      <c r="AN57" s="63"/>
      <c r="AP57" s="371"/>
      <c r="AQ57" s="371"/>
      <c r="AR57" s="371"/>
      <c r="AS57" s="371"/>
      <c r="AT57" s="371"/>
      <c r="AU57" s="371"/>
      <c r="AV57" s="371"/>
      <c r="AW57" s="371"/>
      <c r="AX57" s="371"/>
      <c r="AY57" s="371"/>
      <c r="AZ57" s="371"/>
      <c r="BA57" s="371"/>
    </row>
    <row r="58" spans="1:53" ht="9.9499999999999993" customHeight="1" thickBot="1" x14ac:dyDescent="0.35">
      <c r="D58" s="422"/>
      <c r="E58" s="414"/>
      <c r="F58" s="415"/>
      <c r="G58" s="386"/>
      <c r="H58" s="416">
        <f t="shared" si="5"/>
        <v>0</v>
      </c>
      <c r="I58" s="416">
        <f t="shared" si="5"/>
        <v>0</v>
      </c>
      <c r="J58" s="386"/>
      <c r="K58" s="417">
        <f t="shared" si="1"/>
        <v>0</v>
      </c>
      <c r="L58" s="417">
        <f t="shared" si="2"/>
        <v>0</v>
      </c>
      <c r="M58" s="389"/>
      <c r="N58" s="452"/>
      <c r="P58" s="452"/>
      <c r="R58" s="452"/>
      <c r="V58" s="363" t="e">
        <f t="shared" si="4"/>
        <v>#DIV/0!</v>
      </c>
      <c r="X58" s="364"/>
      <c r="Z58" s="365"/>
      <c r="AB58" s="365"/>
      <c r="AD58" s="365"/>
      <c r="AF58" s="363"/>
      <c r="AH58" s="363"/>
      <c r="AJ58" s="363"/>
      <c r="AL58" s="363"/>
      <c r="AN58" s="366"/>
    </row>
    <row r="59" spans="1:53" s="376" customFormat="1" ht="21" customHeight="1" thickBot="1" x14ac:dyDescent="0.35">
      <c r="A59" s="371"/>
      <c r="B59" s="372"/>
      <c r="C59" s="371"/>
      <c r="D59" s="431" t="s">
        <v>462</v>
      </c>
      <c r="E59" s="409"/>
      <c r="F59" s="410"/>
      <c r="G59" s="371"/>
      <c r="H59" s="416">
        <f t="shared" si="5"/>
        <v>113400</v>
      </c>
      <c r="I59" s="416">
        <f t="shared" si="5"/>
        <v>68050</v>
      </c>
      <c r="J59" s="386"/>
      <c r="K59" s="417">
        <f t="shared" si="1"/>
        <v>113397.5</v>
      </c>
      <c r="L59" s="417">
        <f t="shared" si="2"/>
        <v>68038.5</v>
      </c>
      <c r="N59" s="473">
        <v>45359</v>
      </c>
      <c r="P59" s="465">
        <v>220324</v>
      </c>
      <c r="R59" s="452"/>
      <c r="T59" s="382"/>
      <c r="V59" s="363"/>
      <c r="X59" s="146"/>
      <c r="Z59" s="146"/>
      <c r="AB59" s="146"/>
      <c r="AD59" s="146"/>
      <c r="AF59" s="146"/>
      <c r="AH59" s="146"/>
      <c r="AJ59" s="146"/>
      <c r="AL59" s="146"/>
      <c r="AN59" s="63"/>
      <c r="AP59" s="371"/>
      <c r="AQ59" s="371"/>
      <c r="AR59" s="371"/>
      <c r="AS59" s="371"/>
      <c r="AT59" s="371"/>
      <c r="AU59" s="371"/>
      <c r="AV59" s="371"/>
      <c r="AW59" s="371"/>
      <c r="AX59" s="371"/>
      <c r="AY59" s="371"/>
      <c r="AZ59" s="371"/>
      <c r="BA59" s="371"/>
    </row>
    <row r="60" spans="1:53" s="376" customFormat="1" ht="21" customHeight="1" x14ac:dyDescent="0.3">
      <c r="A60" s="371"/>
      <c r="B60" s="372"/>
      <c r="C60" s="371"/>
      <c r="D60" s="436" t="s">
        <v>616</v>
      </c>
      <c r="E60" s="437">
        <f>H60</f>
        <v>3350</v>
      </c>
      <c r="F60" s="438">
        <f>I60</f>
        <v>2050</v>
      </c>
      <c r="G60" s="371"/>
      <c r="H60" s="416">
        <f t="shared" si="5"/>
        <v>3350</v>
      </c>
      <c r="I60" s="416">
        <f t="shared" si="5"/>
        <v>2050</v>
      </c>
      <c r="J60" s="386"/>
      <c r="K60" s="417">
        <f t="shared" si="1"/>
        <v>3347.125</v>
      </c>
      <c r="L60" s="417">
        <f t="shared" si="2"/>
        <v>2008.2749999999999</v>
      </c>
      <c r="N60" s="462">
        <v>1338.85</v>
      </c>
      <c r="P60" s="462">
        <v>1239.68</v>
      </c>
      <c r="R60" s="452">
        <v>1147.6385739</v>
      </c>
      <c r="T60" s="382">
        <v>1147.6385739</v>
      </c>
      <c r="V60" s="363">
        <f t="shared" si="4"/>
        <v>1.0799964506969539</v>
      </c>
      <c r="X60" s="146"/>
      <c r="Z60" s="146"/>
      <c r="AB60" s="146"/>
      <c r="AD60" s="146"/>
      <c r="AF60" s="146"/>
      <c r="AH60" s="146"/>
      <c r="AJ60" s="146"/>
      <c r="AL60" s="146"/>
      <c r="AN60" s="63"/>
      <c r="AP60" s="371"/>
      <c r="AQ60" s="371"/>
      <c r="AR60" s="371"/>
      <c r="AS60" s="371"/>
      <c r="AT60" s="371"/>
      <c r="AU60" s="371"/>
      <c r="AV60" s="371"/>
      <c r="AW60" s="371"/>
      <c r="AX60" s="371"/>
      <c r="AY60" s="371"/>
      <c r="AZ60" s="371"/>
      <c r="BA60" s="371"/>
    </row>
    <row r="61" spans="1:53" s="376" customFormat="1" ht="21" customHeight="1" x14ac:dyDescent="0.3">
      <c r="A61" s="371"/>
      <c r="B61" s="372"/>
      <c r="C61" s="371"/>
      <c r="D61" s="436" t="s">
        <v>617</v>
      </c>
      <c r="E61" s="437">
        <f t="shared" ref="E61:F70" si="6">H61</f>
        <v>4800</v>
      </c>
      <c r="F61" s="438">
        <f t="shared" si="6"/>
        <v>2900</v>
      </c>
      <c r="G61" s="371"/>
      <c r="H61" s="416">
        <f t="shared" si="5"/>
        <v>4800</v>
      </c>
      <c r="I61" s="416">
        <f t="shared" si="5"/>
        <v>2900</v>
      </c>
      <c r="J61" s="386"/>
      <c r="K61" s="417">
        <f t="shared" si="1"/>
        <v>4798.8999999999996</v>
      </c>
      <c r="L61" s="417">
        <f t="shared" si="2"/>
        <v>2879.34</v>
      </c>
      <c r="N61" s="462">
        <v>1919.56</v>
      </c>
      <c r="P61" s="462">
        <v>1777.37</v>
      </c>
      <c r="R61" s="452">
        <v>1645.4006478000001</v>
      </c>
      <c r="T61" s="382">
        <v>1645.4006478000001</v>
      </c>
      <c r="V61" s="363">
        <f t="shared" si="4"/>
        <v>1.0800002250516212</v>
      </c>
      <c r="X61" s="146"/>
      <c r="Z61" s="146"/>
      <c r="AB61" s="146"/>
      <c r="AD61" s="146"/>
      <c r="AF61" s="146"/>
      <c r="AH61" s="146"/>
      <c r="AJ61" s="146"/>
      <c r="AL61" s="146"/>
      <c r="AN61" s="63"/>
      <c r="AP61" s="371"/>
      <c r="AQ61" s="371"/>
      <c r="AR61" s="371"/>
      <c r="AS61" s="371"/>
      <c r="AT61" s="371"/>
      <c r="AU61" s="371"/>
      <c r="AV61" s="371"/>
      <c r="AW61" s="371"/>
      <c r="AX61" s="371"/>
      <c r="AY61" s="371"/>
      <c r="AZ61" s="371"/>
      <c r="BA61" s="371"/>
    </row>
    <row r="62" spans="1:53" s="376" customFormat="1" ht="21" customHeight="1" x14ac:dyDescent="0.3">
      <c r="A62" s="371"/>
      <c r="B62" s="372" t="s">
        <v>563</v>
      </c>
      <c r="C62" s="371"/>
      <c r="D62" s="436" t="s">
        <v>618</v>
      </c>
      <c r="E62" s="437">
        <f t="shared" si="6"/>
        <v>7950</v>
      </c>
      <c r="F62" s="438">
        <f t="shared" si="6"/>
        <v>4750</v>
      </c>
      <c r="G62" s="371"/>
      <c r="H62" s="416">
        <f t="shared" si="5"/>
        <v>7950</v>
      </c>
      <c r="I62" s="416">
        <f t="shared" si="5"/>
        <v>4750</v>
      </c>
      <c r="J62" s="386"/>
      <c r="K62" s="417">
        <f t="shared" si="1"/>
        <v>7905.8249999999998</v>
      </c>
      <c r="L62" s="417">
        <f t="shared" si="2"/>
        <v>4743.4949999999999</v>
      </c>
      <c r="N62" s="462">
        <v>3162.33</v>
      </c>
      <c r="P62" s="462">
        <v>2928.08</v>
      </c>
      <c r="R62" s="455">
        <v>2636</v>
      </c>
      <c r="T62" s="382">
        <v>2710.6637649000004</v>
      </c>
      <c r="V62" s="363">
        <f t="shared" si="4"/>
        <v>1.0800012294746044</v>
      </c>
      <c r="X62" s="146"/>
      <c r="Z62" s="146"/>
      <c r="AB62" s="146"/>
      <c r="AD62" s="146"/>
      <c r="AF62" s="146"/>
      <c r="AH62" s="146"/>
      <c r="AJ62" s="146"/>
      <c r="AL62" s="146"/>
      <c r="AN62" s="63"/>
      <c r="AP62" s="371"/>
      <c r="AQ62" s="371"/>
      <c r="AR62" s="371"/>
      <c r="AS62" s="371"/>
      <c r="AT62" s="371"/>
      <c r="AU62" s="371"/>
      <c r="AV62" s="371"/>
      <c r="AW62" s="371"/>
      <c r="AX62" s="371"/>
      <c r="AY62" s="371"/>
      <c r="AZ62" s="371"/>
      <c r="BA62" s="371"/>
    </row>
    <row r="63" spans="1:53" s="376" customFormat="1" ht="21" customHeight="1" x14ac:dyDescent="0.3">
      <c r="A63" s="371"/>
      <c r="B63" s="372" t="s">
        <v>563</v>
      </c>
      <c r="C63" s="371"/>
      <c r="D63" s="436" t="s">
        <v>619</v>
      </c>
      <c r="E63" s="437">
        <f t="shared" si="6"/>
        <v>13900</v>
      </c>
      <c r="F63" s="438">
        <f t="shared" si="6"/>
        <v>8350</v>
      </c>
      <c r="G63" s="371"/>
      <c r="H63" s="416">
        <f t="shared" si="5"/>
        <v>13900</v>
      </c>
      <c r="I63" s="416">
        <f t="shared" si="5"/>
        <v>8350</v>
      </c>
      <c r="J63" s="386"/>
      <c r="K63" s="417">
        <f t="shared" si="1"/>
        <v>13871.65</v>
      </c>
      <c r="L63" s="417">
        <f t="shared" si="2"/>
        <v>8322.99</v>
      </c>
      <c r="N63" s="462">
        <v>5548.66</v>
      </c>
      <c r="P63" s="462">
        <v>5137.6499999999996</v>
      </c>
      <c r="R63" s="455">
        <v>4624</v>
      </c>
      <c r="T63" s="382">
        <v>4756.1717112000006</v>
      </c>
      <c r="V63" s="363">
        <f t="shared" si="4"/>
        <v>1.079999610716962</v>
      </c>
      <c r="X63" s="146"/>
      <c r="Z63" s="146"/>
      <c r="AB63" s="146"/>
      <c r="AD63" s="146"/>
      <c r="AF63" s="146"/>
      <c r="AH63" s="146"/>
      <c r="AJ63" s="146"/>
      <c r="AL63" s="146"/>
      <c r="AN63" s="63"/>
      <c r="AP63" s="371"/>
      <c r="AQ63" s="371"/>
      <c r="AR63" s="371"/>
      <c r="AS63" s="371"/>
      <c r="AT63" s="371"/>
      <c r="AU63" s="371"/>
      <c r="AV63" s="371"/>
      <c r="AW63" s="371"/>
      <c r="AX63" s="371"/>
      <c r="AY63" s="371"/>
      <c r="AZ63" s="371"/>
      <c r="BA63" s="371"/>
    </row>
    <row r="64" spans="1:53" s="376" customFormat="1" ht="21" customHeight="1" x14ac:dyDescent="0.3">
      <c r="A64" s="371"/>
      <c r="B64" s="372" t="s">
        <v>563</v>
      </c>
      <c r="C64" s="371"/>
      <c r="D64" s="436" t="s">
        <v>620</v>
      </c>
      <c r="E64" s="437">
        <f t="shared" si="6"/>
        <v>24450</v>
      </c>
      <c r="F64" s="438">
        <f t="shared" si="6"/>
        <v>14650</v>
      </c>
      <c r="G64" s="371"/>
      <c r="H64" s="416">
        <f t="shared" si="5"/>
        <v>24450</v>
      </c>
      <c r="I64" s="416">
        <f t="shared" si="5"/>
        <v>14650</v>
      </c>
      <c r="J64" s="386"/>
      <c r="K64" s="417">
        <f t="shared" si="1"/>
        <v>24413.850000000002</v>
      </c>
      <c r="L64" s="417">
        <f t="shared" si="2"/>
        <v>14648.310000000001</v>
      </c>
      <c r="N64" s="462">
        <v>9765.5400000000009</v>
      </c>
      <c r="P64" s="462">
        <v>9042.17</v>
      </c>
      <c r="R64" s="455">
        <v>8138</v>
      </c>
      <c r="T64" s="382">
        <v>8370.7848042000005</v>
      </c>
      <c r="V64" s="363">
        <f t="shared" si="4"/>
        <v>1.0799996018654814</v>
      </c>
      <c r="X64" s="146"/>
      <c r="Z64" s="146"/>
      <c r="AB64" s="146"/>
      <c r="AD64" s="146"/>
      <c r="AF64" s="146"/>
      <c r="AH64" s="146"/>
      <c r="AJ64" s="146"/>
      <c r="AL64" s="146"/>
      <c r="AN64" s="63"/>
      <c r="AP64" s="371"/>
      <c r="AQ64" s="371"/>
      <c r="AR64" s="371"/>
      <c r="AS64" s="371"/>
      <c r="AT64" s="371"/>
      <c r="AU64" s="371"/>
      <c r="AV64" s="371"/>
      <c r="AW64" s="371"/>
      <c r="AX64" s="371"/>
      <c r="AY64" s="371"/>
      <c r="AZ64" s="371"/>
      <c r="BA64" s="371"/>
    </row>
    <row r="65" spans="1:53" s="376" customFormat="1" ht="21" customHeight="1" x14ac:dyDescent="0.3">
      <c r="A65" s="371"/>
      <c r="B65" s="372" t="s">
        <v>563</v>
      </c>
      <c r="C65" s="371"/>
      <c r="D65" s="439" t="s">
        <v>621</v>
      </c>
      <c r="E65" s="437">
        <f t="shared" si="6"/>
        <v>1750</v>
      </c>
      <c r="F65" s="438">
        <f t="shared" si="6"/>
        <v>1050</v>
      </c>
      <c r="G65" s="371"/>
      <c r="H65" s="416">
        <f t="shared" si="5"/>
        <v>1750</v>
      </c>
      <c r="I65" s="416">
        <f t="shared" si="5"/>
        <v>1050</v>
      </c>
      <c r="J65" s="386"/>
      <c r="K65" s="417">
        <f t="shared" si="1"/>
        <v>1728.325</v>
      </c>
      <c r="L65" s="417">
        <f t="shared" si="2"/>
        <v>1036.9950000000001</v>
      </c>
      <c r="N65" s="462">
        <v>691.33</v>
      </c>
      <c r="P65" s="462">
        <v>627.46</v>
      </c>
      <c r="R65" s="455">
        <v>565</v>
      </c>
      <c r="T65" s="382">
        <v>580.87405740000008</v>
      </c>
      <c r="V65" s="363">
        <f t="shared" si="4"/>
        <v>1.1017913492493545</v>
      </c>
      <c r="X65" s="146"/>
      <c r="Z65" s="146"/>
      <c r="AB65" s="146"/>
      <c r="AD65" s="146"/>
      <c r="AF65" s="146"/>
      <c r="AH65" s="146"/>
      <c r="AJ65" s="146"/>
      <c r="AL65" s="146"/>
      <c r="AN65" s="63"/>
      <c r="AP65" s="371"/>
      <c r="AQ65" s="371"/>
      <c r="AR65" s="371"/>
      <c r="AS65" s="371"/>
      <c r="AT65" s="371"/>
      <c r="AU65" s="371"/>
      <c r="AV65" s="371"/>
      <c r="AW65" s="371"/>
      <c r="AX65" s="371"/>
      <c r="AY65" s="371"/>
      <c r="AZ65" s="371"/>
      <c r="BA65" s="371"/>
    </row>
    <row r="66" spans="1:53" s="376" customFormat="1" ht="21" customHeight="1" x14ac:dyDescent="0.3">
      <c r="A66" s="371"/>
      <c r="B66" s="372"/>
      <c r="C66" s="371"/>
      <c r="D66" s="439" t="s">
        <v>622</v>
      </c>
      <c r="E66" s="437">
        <f t="shared" si="6"/>
        <v>3650</v>
      </c>
      <c r="F66" s="438">
        <f t="shared" si="6"/>
        <v>2200</v>
      </c>
      <c r="G66" s="371"/>
      <c r="H66" s="416">
        <f t="shared" si="5"/>
        <v>3650</v>
      </c>
      <c r="I66" s="416">
        <f t="shared" si="5"/>
        <v>2200</v>
      </c>
      <c r="J66" s="386"/>
      <c r="K66" s="417">
        <f t="shared" si="1"/>
        <v>3616.15</v>
      </c>
      <c r="L66" s="417">
        <f t="shared" si="2"/>
        <v>2169.69</v>
      </c>
      <c r="N66" s="462">
        <v>1446.46</v>
      </c>
      <c r="P66" s="462">
        <v>1333.14</v>
      </c>
      <c r="R66" s="452">
        <v>1234.1443569</v>
      </c>
      <c r="T66" s="382">
        <v>1234.1443569</v>
      </c>
      <c r="V66" s="363">
        <f t="shared" si="4"/>
        <v>1.0850023253371739</v>
      </c>
      <c r="X66" s="146"/>
      <c r="Z66" s="146"/>
      <c r="AB66" s="146"/>
      <c r="AD66" s="146"/>
      <c r="AF66" s="146"/>
      <c r="AH66" s="146"/>
      <c r="AJ66" s="146"/>
      <c r="AL66" s="146"/>
      <c r="AN66" s="63"/>
      <c r="AP66" s="371"/>
      <c r="AQ66" s="371"/>
      <c r="AR66" s="371"/>
      <c r="AS66" s="371"/>
      <c r="AT66" s="371"/>
      <c r="AU66" s="371"/>
      <c r="AV66" s="371"/>
      <c r="AW66" s="371"/>
      <c r="AX66" s="371"/>
      <c r="AY66" s="371"/>
      <c r="AZ66" s="371"/>
      <c r="BA66" s="371"/>
    </row>
    <row r="67" spans="1:53" s="376" customFormat="1" ht="21" customHeight="1" x14ac:dyDescent="0.3">
      <c r="A67" s="371"/>
      <c r="B67" s="372" t="s">
        <v>563</v>
      </c>
      <c r="C67" s="371"/>
      <c r="D67" s="439" t="s">
        <v>623</v>
      </c>
      <c r="E67" s="437">
        <f t="shared" si="6"/>
        <v>5500</v>
      </c>
      <c r="F67" s="438">
        <f t="shared" si="6"/>
        <v>3300</v>
      </c>
      <c r="G67" s="371"/>
      <c r="H67" s="416">
        <f t="shared" si="5"/>
        <v>5500</v>
      </c>
      <c r="I67" s="416">
        <f t="shared" si="5"/>
        <v>3300</v>
      </c>
      <c r="J67" s="386"/>
      <c r="K67" s="417">
        <f t="shared" si="1"/>
        <v>5490.8249999999998</v>
      </c>
      <c r="L67" s="417">
        <f t="shared" si="2"/>
        <v>3294.4949999999999</v>
      </c>
      <c r="N67" s="462">
        <v>2196.33</v>
      </c>
      <c r="P67" s="462">
        <v>2024.27</v>
      </c>
      <c r="R67" s="455">
        <v>1822</v>
      </c>
      <c r="T67" s="382">
        <v>1873.9549919999999</v>
      </c>
      <c r="V67" s="363">
        <f t="shared" si="4"/>
        <v>1.0849985426845232</v>
      </c>
      <c r="X67" s="146"/>
      <c r="Z67" s="146"/>
      <c r="AB67" s="146"/>
      <c r="AD67" s="146"/>
      <c r="AF67" s="146"/>
      <c r="AH67" s="146"/>
      <c r="AJ67" s="146"/>
      <c r="AL67" s="146"/>
      <c r="AN67" s="63"/>
      <c r="AP67" s="371"/>
      <c r="AQ67" s="371"/>
      <c r="AR67" s="371"/>
      <c r="AS67" s="371"/>
      <c r="AT67" s="371"/>
      <c r="AU67" s="371"/>
      <c r="AV67" s="371"/>
      <c r="AW67" s="371"/>
      <c r="AX67" s="371"/>
      <c r="AY67" s="371"/>
      <c r="AZ67" s="371"/>
      <c r="BA67" s="371"/>
    </row>
    <row r="68" spans="1:53" s="376" customFormat="1" ht="21" customHeight="1" x14ac:dyDescent="0.3">
      <c r="A68" s="371"/>
      <c r="B68" s="372" t="s">
        <v>563</v>
      </c>
      <c r="C68" s="371"/>
      <c r="D68" s="439" t="s">
        <v>624</v>
      </c>
      <c r="E68" s="437">
        <f t="shared" si="6"/>
        <v>9750</v>
      </c>
      <c r="F68" s="438">
        <f t="shared" si="6"/>
        <v>5850</v>
      </c>
      <c r="G68" s="371"/>
      <c r="H68" s="416">
        <f t="shared" si="5"/>
        <v>9750</v>
      </c>
      <c r="I68" s="416">
        <f t="shared" si="5"/>
        <v>5850</v>
      </c>
      <c r="J68" s="386"/>
      <c r="K68" s="417">
        <f t="shared" si="1"/>
        <v>9728.9500000000007</v>
      </c>
      <c r="L68" s="417">
        <f t="shared" si="2"/>
        <v>5837.37</v>
      </c>
      <c r="N68" s="462">
        <v>3891.58</v>
      </c>
      <c r="P68" s="462">
        <v>3586.71</v>
      </c>
      <c r="R68" s="455">
        <v>3229</v>
      </c>
      <c r="T68" s="382">
        <v>3320.3923389000001</v>
      </c>
      <c r="V68" s="363">
        <f t="shared" si="4"/>
        <v>1.0849999024175359</v>
      </c>
      <c r="X68" s="146"/>
      <c r="Z68" s="146"/>
      <c r="AB68" s="146"/>
      <c r="AD68" s="146"/>
      <c r="AF68" s="146"/>
      <c r="AH68" s="146"/>
      <c r="AJ68" s="146"/>
      <c r="AL68" s="146"/>
      <c r="AN68" s="63"/>
      <c r="AP68" s="371"/>
      <c r="AQ68" s="371"/>
      <c r="AR68" s="371"/>
      <c r="AS68" s="371"/>
      <c r="AT68" s="371"/>
      <c r="AU68" s="371"/>
      <c r="AV68" s="371"/>
      <c r="AW68" s="371"/>
      <c r="AX68" s="371"/>
      <c r="AY68" s="371"/>
      <c r="AZ68" s="371"/>
      <c r="BA68" s="371"/>
    </row>
    <row r="69" spans="1:53" s="376" customFormat="1" ht="21" customHeight="1" x14ac:dyDescent="0.3">
      <c r="A69" s="371"/>
      <c r="B69" s="372"/>
      <c r="C69" s="371"/>
      <c r="D69" s="439" t="s">
        <v>341</v>
      </c>
      <c r="E69" s="437">
        <f t="shared" si="6"/>
        <v>7150</v>
      </c>
      <c r="F69" s="438">
        <f t="shared" si="6"/>
        <v>4300</v>
      </c>
      <c r="G69" s="371"/>
      <c r="H69" s="416">
        <f t="shared" si="5"/>
        <v>7150</v>
      </c>
      <c r="I69" s="416">
        <f t="shared" si="5"/>
        <v>4300</v>
      </c>
      <c r="J69" s="386"/>
      <c r="K69" s="417">
        <f t="shared" si="1"/>
        <v>7142.375</v>
      </c>
      <c r="L69" s="417">
        <f t="shared" si="2"/>
        <v>4285.4249999999993</v>
      </c>
      <c r="N69" s="462">
        <v>2856.95</v>
      </c>
      <c r="P69" s="462">
        <v>2645.33</v>
      </c>
      <c r="R69" s="452">
        <v>2448.9079524000003</v>
      </c>
      <c r="T69" s="382">
        <v>2448.9079524000003</v>
      </c>
      <c r="V69" s="363">
        <f t="shared" si="4"/>
        <v>1.0799975806421127</v>
      </c>
      <c r="X69" s="146"/>
      <c r="Z69" s="146"/>
      <c r="AB69" s="146"/>
      <c r="AD69" s="146"/>
      <c r="AF69" s="146"/>
      <c r="AH69" s="146"/>
      <c r="AJ69" s="146"/>
      <c r="AL69" s="146"/>
      <c r="AN69" s="63"/>
      <c r="AP69" s="371"/>
      <c r="AQ69" s="371"/>
      <c r="AR69" s="371"/>
      <c r="AS69" s="371"/>
      <c r="AT69" s="371"/>
      <c r="AU69" s="371"/>
      <c r="AV69" s="371"/>
      <c r="AW69" s="371"/>
      <c r="AX69" s="371"/>
      <c r="AY69" s="371"/>
      <c r="AZ69" s="371"/>
      <c r="BA69" s="371"/>
    </row>
    <row r="70" spans="1:53" s="376" customFormat="1" ht="21" customHeight="1" x14ac:dyDescent="0.3">
      <c r="A70" s="371"/>
      <c r="B70" s="372"/>
      <c r="C70" s="371"/>
      <c r="D70" s="439" t="s">
        <v>625</v>
      </c>
      <c r="E70" s="437">
        <f t="shared" si="6"/>
        <v>4800</v>
      </c>
      <c r="F70" s="438">
        <f t="shared" si="6"/>
        <v>2900</v>
      </c>
      <c r="G70" s="371"/>
      <c r="H70" s="416">
        <f t="shared" si="5"/>
        <v>4800</v>
      </c>
      <c r="I70" s="416">
        <f t="shared" si="5"/>
        <v>2900</v>
      </c>
      <c r="J70" s="386"/>
      <c r="K70" s="417">
        <f t="shared" si="1"/>
        <v>4754.7250000000004</v>
      </c>
      <c r="L70" s="417">
        <f t="shared" si="2"/>
        <v>2852.835</v>
      </c>
      <c r="N70" s="462">
        <v>1901.89</v>
      </c>
      <c r="P70" s="462">
        <v>1761.01</v>
      </c>
      <c r="R70" s="452">
        <v>1467.51</v>
      </c>
      <c r="T70" s="382">
        <v>1467.51</v>
      </c>
      <c r="V70" s="363">
        <f t="shared" si="4"/>
        <v>1.0799995457152429</v>
      </c>
      <c r="X70" s="146"/>
      <c r="Z70" s="146"/>
      <c r="AB70" s="146"/>
      <c r="AD70" s="146"/>
      <c r="AF70" s="146"/>
      <c r="AH70" s="146"/>
      <c r="AJ70" s="146"/>
      <c r="AL70" s="146"/>
      <c r="AN70" s="63"/>
      <c r="AP70" s="371"/>
      <c r="AQ70" s="371"/>
      <c r="AR70" s="371"/>
      <c r="AS70" s="371"/>
      <c r="AT70" s="371"/>
      <c r="AU70" s="371"/>
      <c r="AV70" s="371"/>
      <c r="AW70" s="371"/>
      <c r="AX70" s="371"/>
      <c r="AY70" s="371"/>
      <c r="AZ70" s="371"/>
      <c r="BA70" s="371"/>
    </row>
    <row r="71" spans="1:53" s="376" customFormat="1" ht="9.9499999999999993" customHeight="1" thickBot="1" x14ac:dyDescent="0.35">
      <c r="A71" s="371"/>
      <c r="B71" s="372"/>
      <c r="C71" s="371"/>
      <c r="D71" s="371"/>
      <c r="E71" s="373"/>
      <c r="F71" s="374"/>
      <c r="G71" s="371"/>
      <c r="H71" s="416">
        <f t="shared" si="5"/>
        <v>0</v>
      </c>
      <c r="I71" s="416">
        <f t="shared" si="5"/>
        <v>0</v>
      </c>
      <c r="J71" s="386"/>
      <c r="K71" s="417">
        <f t="shared" si="1"/>
        <v>0</v>
      </c>
      <c r="L71" s="417">
        <f t="shared" si="2"/>
        <v>0</v>
      </c>
      <c r="N71" s="452"/>
      <c r="P71" s="452"/>
      <c r="R71" s="452"/>
      <c r="T71" s="382"/>
      <c r="V71" s="363" t="e">
        <f t="shared" si="4"/>
        <v>#DIV/0!</v>
      </c>
      <c r="X71" s="146"/>
      <c r="Z71" s="146"/>
      <c r="AB71" s="146"/>
      <c r="AD71" s="146"/>
      <c r="AF71" s="146"/>
      <c r="AH71" s="146"/>
      <c r="AJ71" s="146"/>
      <c r="AL71" s="146"/>
      <c r="AN71" s="63"/>
      <c r="AP71" s="371"/>
      <c r="AQ71" s="371"/>
      <c r="AR71" s="371"/>
      <c r="AS71" s="371"/>
      <c r="AT71" s="371"/>
      <c r="AU71" s="371"/>
      <c r="AV71" s="371"/>
      <c r="AW71" s="371"/>
      <c r="AX71" s="371"/>
      <c r="AY71" s="371"/>
      <c r="AZ71" s="371"/>
      <c r="BA71" s="371"/>
    </row>
    <row r="72" spans="1:53" s="376" customFormat="1" ht="21" customHeight="1" thickBot="1" x14ac:dyDescent="0.35">
      <c r="A72" s="371"/>
      <c r="B72" s="372"/>
      <c r="C72" s="371"/>
      <c r="D72" s="431" t="s">
        <v>448</v>
      </c>
      <c r="E72" s="373"/>
      <c r="F72" s="374"/>
      <c r="G72" s="371"/>
      <c r="H72" s="416">
        <f t="shared" si="5"/>
        <v>113350</v>
      </c>
      <c r="I72" s="416">
        <f t="shared" si="5"/>
        <v>68000</v>
      </c>
      <c r="J72" s="386"/>
      <c r="K72" s="417">
        <f t="shared" si="1"/>
        <v>113327.5</v>
      </c>
      <c r="L72" s="417">
        <f t="shared" si="2"/>
        <v>67996.5</v>
      </c>
      <c r="N72" s="473">
        <v>45331</v>
      </c>
      <c r="P72" s="465">
        <v>230324</v>
      </c>
      <c r="R72" s="452"/>
      <c r="T72" s="382"/>
      <c r="V72" s="363">
        <f t="shared" si="4"/>
        <v>0.19681405324673068</v>
      </c>
      <c r="X72" s="146"/>
      <c r="Z72" s="146"/>
      <c r="AB72" s="146"/>
      <c r="AD72" s="146"/>
      <c r="AF72" s="146"/>
      <c r="AH72" s="146"/>
      <c r="AJ72" s="146"/>
      <c r="AL72" s="146"/>
      <c r="AN72" s="63"/>
      <c r="AP72" s="371"/>
      <c r="AQ72" s="371"/>
      <c r="AR72" s="371"/>
      <c r="AS72" s="371"/>
      <c r="AT72" s="371"/>
      <c r="AU72" s="371"/>
      <c r="AV72" s="371"/>
      <c r="AW72" s="371"/>
      <c r="AX72" s="371"/>
      <c r="AY72" s="371"/>
      <c r="AZ72" s="371"/>
      <c r="BA72" s="371"/>
    </row>
    <row r="73" spans="1:53" s="376" customFormat="1" ht="21" customHeight="1" x14ac:dyDescent="0.3">
      <c r="A73" s="371"/>
      <c r="B73" s="372"/>
      <c r="C73" s="371"/>
      <c r="D73" s="436" t="s">
        <v>630</v>
      </c>
      <c r="E73" s="437">
        <f t="shared" ref="E73:F77" si="7">H73</f>
        <v>3250</v>
      </c>
      <c r="F73" s="438">
        <f t="shared" si="7"/>
        <v>1950</v>
      </c>
      <c r="G73" s="371"/>
      <c r="H73" s="416">
        <f t="shared" si="5"/>
        <v>3250</v>
      </c>
      <c r="I73" s="416">
        <f t="shared" si="5"/>
        <v>1950</v>
      </c>
      <c r="J73" s="386"/>
      <c r="K73" s="417">
        <f t="shared" si="1"/>
        <v>3209.9</v>
      </c>
      <c r="L73" s="417">
        <f t="shared" si="2"/>
        <v>1925.94</v>
      </c>
      <c r="N73" s="462">
        <v>1283.96</v>
      </c>
      <c r="P73" s="462">
        <v>1283.95</v>
      </c>
      <c r="R73" s="452">
        <v>1116.49</v>
      </c>
      <c r="T73" s="382">
        <v>1116.49</v>
      </c>
      <c r="V73" s="363">
        <f t="shared" si="4"/>
        <v>1.0000077884652829</v>
      </c>
      <c r="X73" s="146"/>
      <c r="Z73" s="146"/>
      <c r="AB73" s="146"/>
      <c r="AD73" s="146"/>
      <c r="AF73" s="146"/>
      <c r="AH73" s="146"/>
      <c r="AJ73" s="146"/>
      <c r="AL73" s="146"/>
      <c r="AN73" s="63"/>
      <c r="AP73" s="371"/>
      <c r="AQ73" s="371"/>
      <c r="AR73" s="371"/>
      <c r="AS73" s="371"/>
      <c r="AT73" s="371"/>
      <c r="AU73" s="371"/>
      <c r="AV73" s="371"/>
      <c r="AW73" s="371"/>
      <c r="AX73" s="371"/>
      <c r="AY73" s="371"/>
      <c r="AZ73" s="371"/>
      <c r="BA73" s="371"/>
    </row>
    <row r="74" spans="1:53" s="376" customFormat="1" ht="21" customHeight="1" x14ac:dyDescent="0.3">
      <c r="A74" s="371"/>
      <c r="B74" s="372"/>
      <c r="C74" s="371"/>
      <c r="D74" s="436" t="s">
        <v>631</v>
      </c>
      <c r="E74" s="437">
        <f t="shared" si="7"/>
        <v>4500</v>
      </c>
      <c r="F74" s="438">
        <f t="shared" si="7"/>
        <v>2700</v>
      </c>
      <c r="G74" s="371"/>
      <c r="H74" s="416">
        <f t="shared" si="5"/>
        <v>4500</v>
      </c>
      <c r="I74" s="416">
        <f t="shared" si="5"/>
        <v>2700</v>
      </c>
      <c r="J74" s="386"/>
      <c r="K74" s="417">
        <f t="shared" si="1"/>
        <v>4491.2</v>
      </c>
      <c r="L74" s="417">
        <f t="shared" si="2"/>
        <v>2694.7200000000003</v>
      </c>
      <c r="N74" s="462">
        <v>1796.48</v>
      </c>
      <c r="P74" s="462">
        <v>1796.48</v>
      </c>
      <c r="R74" s="452">
        <v>1562.16</v>
      </c>
      <c r="T74" s="382">
        <v>1562.16</v>
      </c>
      <c r="V74" s="363">
        <f t="shared" si="4"/>
        <v>1</v>
      </c>
      <c r="X74" s="146"/>
      <c r="Z74" s="146"/>
      <c r="AB74" s="146"/>
      <c r="AD74" s="146"/>
      <c r="AF74" s="146"/>
      <c r="AH74" s="146"/>
      <c r="AJ74" s="146"/>
      <c r="AL74" s="146"/>
      <c r="AN74" s="63"/>
      <c r="AP74" s="371"/>
      <c r="AQ74" s="371"/>
      <c r="AR74" s="371"/>
      <c r="AS74" s="371"/>
      <c r="AT74" s="371"/>
      <c r="AU74" s="371"/>
      <c r="AV74" s="371"/>
      <c r="AW74" s="371"/>
      <c r="AX74" s="371"/>
      <c r="AY74" s="371"/>
      <c r="AZ74" s="371"/>
      <c r="BA74" s="371"/>
    </row>
    <row r="75" spans="1:53" s="376" customFormat="1" ht="21" customHeight="1" x14ac:dyDescent="0.3">
      <c r="A75" s="371"/>
      <c r="B75" s="372"/>
      <c r="C75" s="371"/>
      <c r="D75" s="436" t="s">
        <v>632</v>
      </c>
      <c r="E75" s="437">
        <f t="shared" si="7"/>
        <v>7450</v>
      </c>
      <c r="F75" s="438">
        <f t="shared" si="7"/>
        <v>4450</v>
      </c>
      <c r="G75" s="371"/>
      <c r="H75" s="416">
        <f t="shared" si="5"/>
        <v>7450</v>
      </c>
      <c r="I75" s="416">
        <f t="shared" si="5"/>
        <v>4450</v>
      </c>
      <c r="J75" s="386"/>
      <c r="K75" s="417">
        <f t="shared" ref="K75:K98" si="8">N75*$K$9</f>
        <v>7416.5250000000005</v>
      </c>
      <c r="L75" s="417">
        <f t="shared" ref="L75:L98" si="9">N75*$L$9</f>
        <v>4449.915</v>
      </c>
      <c r="N75" s="462">
        <v>2966.61</v>
      </c>
      <c r="P75" s="462">
        <v>2966.61</v>
      </c>
      <c r="R75" s="452">
        <v>2579.66</v>
      </c>
      <c r="T75" s="382">
        <v>2579.66</v>
      </c>
      <c r="V75" s="363">
        <f t="shared" si="4"/>
        <v>1</v>
      </c>
      <c r="X75" s="146"/>
      <c r="Z75" s="146"/>
      <c r="AB75" s="146"/>
      <c r="AD75" s="146"/>
      <c r="AF75" s="146"/>
      <c r="AH75" s="146"/>
      <c r="AJ75" s="146"/>
      <c r="AL75" s="146"/>
      <c r="AN75" s="63"/>
      <c r="AP75" s="371"/>
      <c r="AQ75" s="371"/>
      <c r="AR75" s="371"/>
      <c r="AS75" s="371"/>
      <c r="AT75" s="371"/>
      <c r="AU75" s="371"/>
      <c r="AV75" s="371"/>
      <c r="AW75" s="371"/>
      <c r="AX75" s="371"/>
      <c r="AY75" s="371"/>
      <c r="AZ75" s="371"/>
      <c r="BA75" s="371"/>
    </row>
    <row r="76" spans="1:53" s="376" customFormat="1" ht="21" customHeight="1" x14ac:dyDescent="0.3">
      <c r="A76" s="371"/>
      <c r="B76" s="372"/>
      <c r="C76" s="371"/>
      <c r="D76" s="436" t="s">
        <v>633</v>
      </c>
      <c r="E76" s="442">
        <f t="shared" si="7"/>
        <v>16250</v>
      </c>
      <c r="F76" s="443">
        <f t="shared" si="7"/>
        <v>9750</v>
      </c>
      <c r="G76" s="371"/>
      <c r="H76" s="416">
        <f t="shared" ref="H76:I98" si="10">MROUND(K76+24,50)</f>
        <v>16250</v>
      </c>
      <c r="I76" s="416">
        <f t="shared" si="10"/>
        <v>9750</v>
      </c>
      <c r="J76" s="386"/>
      <c r="K76" s="417">
        <f t="shared" si="8"/>
        <v>16209.375</v>
      </c>
      <c r="L76" s="417">
        <f t="shared" si="9"/>
        <v>9725.625</v>
      </c>
      <c r="N76" s="462">
        <v>6483.75</v>
      </c>
      <c r="P76" s="462">
        <v>5218.74</v>
      </c>
      <c r="R76" s="452">
        <v>4538.04</v>
      </c>
      <c r="T76" s="382">
        <v>4538.04</v>
      </c>
      <c r="V76" s="363">
        <f t="shared" si="4"/>
        <v>1.2423975902229274</v>
      </c>
      <c r="X76" s="146"/>
      <c r="Z76" s="146"/>
      <c r="AB76" s="146"/>
      <c r="AD76" s="146"/>
      <c r="AF76" s="146"/>
      <c r="AH76" s="146"/>
      <c r="AJ76" s="146"/>
      <c r="AL76" s="146"/>
      <c r="AN76" s="63"/>
      <c r="AP76" s="371"/>
      <c r="AQ76" s="371"/>
      <c r="AR76" s="371"/>
      <c r="AS76" s="371"/>
      <c r="AT76" s="371"/>
      <c r="AU76" s="371"/>
      <c r="AV76" s="371"/>
      <c r="AW76" s="371"/>
      <c r="AX76" s="371"/>
      <c r="AY76" s="371"/>
      <c r="AZ76" s="371"/>
      <c r="BA76" s="371"/>
    </row>
    <row r="77" spans="1:53" s="376" customFormat="1" ht="21" customHeight="1" x14ac:dyDescent="0.3">
      <c r="A77" s="371"/>
      <c r="B77" s="372"/>
      <c r="C77" s="371"/>
      <c r="D77" s="439" t="s">
        <v>637</v>
      </c>
      <c r="E77" s="437">
        <f t="shared" si="7"/>
        <v>3550</v>
      </c>
      <c r="F77" s="438">
        <f t="shared" si="7"/>
        <v>2150</v>
      </c>
      <c r="G77" s="371"/>
      <c r="H77" s="416">
        <f t="shared" si="10"/>
        <v>3550</v>
      </c>
      <c r="I77" s="416">
        <f t="shared" si="10"/>
        <v>2150</v>
      </c>
      <c r="J77" s="386"/>
      <c r="K77" s="417">
        <f t="shared" si="8"/>
        <v>3520.65</v>
      </c>
      <c r="L77" s="417">
        <f t="shared" si="9"/>
        <v>2112.39</v>
      </c>
      <c r="N77" s="462">
        <v>1408.26</v>
      </c>
      <c r="P77" s="462">
        <v>1468.25</v>
      </c>
      <c r="R77" s="452">
        <v>1468</v>
      </c>
      <c r="T77" s="382">
        <v>1468</v>
      </c>
      <c r="V77" s="363">
        <f t="shared" ref="V77:V140" si="11">N77/P77</f>
        <v>0.95914183551847432</v>
      </c>
      <c r="X77" s="146"/>
      <c r="Z77" s="146"/>
      <c r="AB77" s="146"/>
      <c r="AD77" s="146"/>
      <c r="AF77" s="146"/>
      <c r="AH77" s="146"/>
      <c r="AJ77" s="146"/>
      <c r="AL77" s="146"/>
      <c r="AN77" s="63"/>
      <c r="AP77" s="371"/>
      <c r="AQ77" s="371"/>
      <c r="AR77" s="371"/>
      <c r="AS77" s="371"/>
      <c r="AT77" s="371"/>
      <c r="AU77" s="371"/>
      <c r="AV77" s="371"/>
      <c r="AW77" s="371"/>
      <c r="AX77" s="371"/>
      <c r="AY77" s="371"/>
      <c r="AZ77" s="371"/>
      <c r="BA77" s="371"/>
    </row>
    <row r="78" spans="1:53" s="376" customFormat="1" ht="21" customHeight="1" x14ac:dyDescent="0.3">
      <c r="A78" s="371"/>
      <c r="B78" s="372"/>
      <c r="C78" s="371"/>
      <c r="D78" s="440" t="s">
        <v>449</v>
      </c>
      <c r="E78" s="373"/>
      <c r="F78" s="374"/>
      <c r="G78" s="371"/>
      <c r="H78" s="416">
        <f t="shared" si="10"/>
        <v>0</v>
      </c>
      <c r="I78" s="416">
        <f t="shared" si="10"/>
        <v>0</v>
      </c>
      <c r="J78" s="386"/>
      <c r="K78" s="417">
        <f t="shared" si="8"/>
        <v>0</v>
      </c>
      <c r="L78" s="417">
        <f t="shared" si="9"/>
        <v>0</v>
      </c>
      <c r="N78" s="452"/>
      <c r="P78" s="452"/>
      <c r="R78" s="452">
        <v>0</v>
      </c>
      <c r="T78" s="382">
        <v>0</v>
      </c>
      <c r="V78" s="363" t="e">
        <f t="shared" si="11"/>
        <v>#DIV/0!</v>
      </c>
      <c r="X78" s="146"/>
      <c r="Z78" s="146"/>
      <c r="AB78" s="146"/>
      <c r="AD78" s="146"/>
      <c r="AF78" s="146"/>
      <c r="AH78" s="146"/>
      <c r="AJ78" s="146"/>
      <c r="AL78" s="146"/>
      <c r="AN78" s="63"/>
      <c r="AP78" s="371"/>
      <c r="AQ78" s="371"/>
      <c r="AR78" s="371"/>
      <c r="AS78" s="371"/>
      <c r="AT78" s="371"/>
      <c r="AU78" s="371"/>
      <c r="AV78" s="371"/>
      <c r="AW78" s="371"/>
      <c r="AX78" s="371"/>
      <c r="AY78" s="371"/>
      <c r="AZ78" s="371"/>
      <c r="BA78" s="371"/>
    </row>
    <row r="79" spans="1:53" s="376" customFormat="1" ht="21" customHeight="1" x14ac:dyDescent="0.3">
      <c r="A79" s="371"/>
      <c r="B79" s="372"/>
      <c r="C79" s="371"/>
      <c r="D79" s="439" t="s">
        <v>635</v>
      </c>
      <c r="E79" s="437">
        <f t="shared" ref="E79:F81" si="12">H79</f>
        <v>1450</v>
      </c>
      <c r="F79" s="438">
        <f t="shared" si="12"/>
        <v>900</v>
      </c>
      <c r="G79" s="371"/>
      <c r="H79" s="416">
        <f t="shared" si="10"/>
        <v>1450</v>
      </c>
      <c r="I79" s="416">
        <f t="shared" si="10"/>
        <v>900</v>
      </c>
      <c r="J79" s="386"/>
      <c r="K79" s="417">
        <f t="shared" si="8"/>
        <v>1423.875</v>
      </c>
      <c r="L79" s="417">
        <f t="shared" si="9"/>
        <v>854.32499999999993</v>
      </c>
      <c r="N79" s="462">
        <v>569.54999999999995</v>
      </c>
      <c r="P79" s="462">
        <v>569.54999999999995</v>
      </c>
      <c r="R79" s="452">
        <v>495.26</v>
      </c>
      <c r="T79" s="382">
        <v>495.26</v>
      </c>
      <c r="V79" s="363">
        <f t="shared" si="11"/>
        <v>1</v>
      </c>
      <c r="X79" s="146"/>
      <c r="Z79" s="146"/>
      <c r="AB79" s="146"/>
      <c r="AD79" s="146"/>
      <c r="AF79" s="146"/>
      <c r="AH79" s="146"/>
      <c r="AJ79" s="146"/>
      <c r="AL79" s="146"/>
      <c r="AN79" s="63"/>
      <c r="AP79" s="371"/>
      <c r="AQ79" s="371"/>
      <c r="AR79" s="371"/>
      <c r="AS79" s="371"/>
      <c r="AT79" s="371"/>
      <c r="AU79" s="371"/>
      <c r="AV79" s="371"/>
      <c r="AW79" s="371"/>
      <c r="AX79" s="371"/>
      <c r="AY79" s="371"/>
      <c r="AZ79" s="371"/>
      <c r="BA79" s="371"/>
    </row>
    <row r="80" spans="1:53" ht="21" customHeight="1" x14ac:dyDescent="0.3">
      <c r="D80" s="439" t="s">
        <v>634</v>
      </c>
      <c r="E80" s="450">
        <f t="shared" si="12"/>
        <v>2850</v>
      </c>
      <c r="F80" s="451">
        <f t="shared" si="12"/>
        <v>1750</v>
      </c>
      <c r="H80" s="416">
        <f t="shared" si="10"/>
        <v>2850</v>
      </c>
      <c r="I80" s="416">
        <f t="shared" si="10"/>
        <v>1750</v>
      </c>
      <c r="J80" s="386"/>
      <c r="K80" s="417">
        <f t="shared" si="8"/>
        <v>2847.6</v>
      </c>
      <c r="L80" s="417">
        <f t="shared" si="9"/>
        <v>1708.56</v>
      </c>
      <c r="N80" s="462">
        <v>1139.04</v>
      </c>
      <c r="P80" s="462">
        <v>1139.04</v>
      </c>
      <c r="R80" s="452">
        <v>990.47</v>
      </c>
      <c r="T80" s="382">
        <v>990.47</v>
      </c>
      <c r="V80" s="363">
        <f t="shared" si="11"/>
        <v>1</v>
      </c>
    </row>
    <row r="81" spans="1:53" ht="21" customHeight="1" x14ac:dyDescent="0.3">
      <c r="D81" s="439" t="s">
        <v>636</v>
      </c>
      <c r="E81" s="437">
        <f t="shared" si="12"/>
        <v>8750</v>
      </c>
      <c r="F81" s="438">
        <f t="shared" si="12"/>
        <v>5250</v>
      </c>
      <c r="H81" s="416">
        <f t="shared" si="10"/>
        <v>8750</v>
      </c>
      <c r="I81" s="416">
        <f t="shared" si="10"/>
        <v>5250</v>
      </c>
      <c r="J81" s="386"/>
      <c r="K81" s="417">
        <f t="shared" si="8"/>
        <v>8749.75</v>
      </c>
      <c r="L81" s="417">
        <f t="shared" si="9"/>
        <v>5249.85</v>
      </c>
      <c r="N81" s="462">
        <v>3499.9</v>
      </c>
      <c r="P81" s="462">
        <v>3499.9</v>
      </c>
      <c r="R81" s="452">
        <v>3043.39</v>
      </c>
      <c r="T81" s="382">
        <v>3043.39</v>
      </c>
      <c r="V81" s="363">
        <f t="shared" si="11"/>
        <v>1</v>
      </c>
    </row>
    <row r="82" spans="1:53" ht="21" customHeight="1" x14ac:dyDescent="0.3">
      <c r="D82" s="440" t="s">
        <v>453</v>
      </c>
      <c r="H82" s="416">
        <f t="shared" si="10"/>
        <v>0</v>
      </c>
      <c r="I82" s="416">
        <f t="shared" si="10"/>
        <v>0</v>
      </c>
      <c r="J82" s="386"/>
      <c r="K82" s="417">
        <f t="shared" si="8"/>
        <v>0</v>
      </c>
      <c r="L82" s="417">
        <f t="shared" si="9"/>
        <v>0</v>
      </c>
      <c r="N82" s="452"/>
      <c r="P82" s="452"/>
      <c r="R82" s="452">
        <v>0</v>
      </c>
      <c r="T82" s="382">
        <v>0</v>
      </c>
      <c r="V82" s="363" t="e">
        <f t="shared" si="11"/>
        <v>#DIV/0!</v>
      </c>
    </row>
    <row r="83" spans="1:53" ht="21" customHeight="1" x14ac:dyDescent="0.3">
      <c r="D83" s="439" t="s">
        <v>454</v>
      </c>
      <c r="E83" s="437">
        <f t="shared" ref="E83:F85" si="13">H83</f>
        <v>2850</v>
      </c>
      <c r="F83" s="438">
        <f t="shared" si="13"/>
        <v>1700</v>
      </c>
      <c r="H83" s="416">
        <f t="shared" si="10"/>
        <v>2850</v>
      </c>
      <c r="I83" s="416">
        <f t="shared" si="10"/>
        <v>1700</v>
      </c>
      <c r="J83" s="386"/>
      <c r="K83" s="417">
        <f t="shared" si="8"/>
        <v>2821.6000000000004</v>
      </c>
      <c r="L83" s="417">
        <f t="shared" si="9"/>
        <v>1692.96</v>
      </c>
      <c r="N83" s="462">
        <v>1128.6400000000001</v>
      </c>
      <c r="P83" s="452">
        <v>1079.5730000000001</v>
      </c>
      <c r="R83" s="452">
        <v>981.43</v>
      </c>
      <c r="T83" s="382">
        <v>981.43</v>
      </c>
      <c r="V83" s="363">
        <f t="shared" si="11"/>
        <v>1.0454503771398507</v>
      </c>
    </row>
    <row r="84" spans="1:53" ht="21" customHeight="1" x14ac:dyDescent="0.3">
      <c r="D84" s="439" t="s">
        <v>455</v>
      </c>
      <c r="E84" s="450">
        <f t="shared" si="13"/>
        <v>5450</v>
      </c>
      <c r="F84" s="451">
        <f t="shared" si="13"/>
        <v>3300</v>
      </c>
      <c r="H84" s="416">
        <f t="shared" si="10"/>
        <v>5450</v>
      </c>
      <c r="I84" s="416">
        <f t="shared" si="10"/>
        <v>3300</v>
      </c>
      <c r="J84" s="386"/>
      <c r="K84" s="417">
        <f t="shared" si="8"/>
        <v>5436.25</v>
      </c>
      <c r="L84" s="417">
        <f t="shared" si="9"/>
        <v>3261.75</v>
      </c>
      <c r="N84" s="462">
        <v>2174.5</v>
      </c>
      <c r="P84" s="452">
        <v>2079.9569999999999</v>
      </c>
      <c r="R84" s="452">
        <v>1890.87</v>
      </c>
      <c r="T84" s="382">
        <v>1890.87</v>
      </c>
      <c r="V84" s="363">
        <f t="shared" si="11"/>
        <v>1.0454543050649605</v>
      </c>
    </row>
    <row r="85" spans="1:53" ht="21" customHeight="1" x14ac:dyDescent="0.3">
      <c r="D85" s="439" t="s">
        <v>456</v>
      </c>
      <c r="E85" s="437">
        <f t="shared" si="13"/>
        <v>21200</v>
      </c>
      <c r="F85" s="438">
        <f t="shared" si="13"/>
        <v>12700</v>
      </c>
      <c r="H85" s="416">
        <f t="shared" si="10"/>
        <v>21200</v>
      </c>
      <c r="I85" s="416">
        <f t="shared" si="10"/>
        <v>12700</v>
      </c>
      <c r="J85" s="386"/>
      <c r="K85" s="417">
        <f t="shared" si="8"/>
        <v>21162.25</v>
      </c>
      <c r="L85" s="417">
        <f t="shared" si="9"/>
        <v>12697.349999999999</v>
      </c>
      <c r="N85" s="462">
        <v>8464.9</v>
      </c>
      <c r="P85" s="452">
        <v>8096.8580000000002</v>
      </c>
      <c r="R85" s="452">
        <v>7360.78</v>
      </c>
      <c r="T85" s="382">
        <v>7360.78</v>
      </c>
      <c r="V85" s="363">
        <f t="shared" si="11"/>
        <v>1.0454549159686386</v>
      </c>
    </row>
    <row r="86" spans="1:53" ht="21" customHeight="1" x14ac:dyDescent="0.3">
      <c r="D86" s="440" t="s">
        <v>486</v>
      </c>
      <c r="H86" s="416">
        <f t="shared" si="10"/>
        <v>0</v>
      </c>
      <c r="I86" s="416">
        <f t="shared" si="10"/>
        <v>0</v>
      </c>
      <c r="J86" s="386"/>
      <c r="K86" s="417">
        <f t="shared" si="8"/>
        <v>0</v>
      </c>
      <c r="L86" s="417">
        <f t="shared" si="9"/>
        <v>0</v>
      </c>
      <c r="N86" s="452"/>
      <c r="P86" s="452"/>
      <c r="R86" s="452">
        <v>0</v>
      </c>
      <c r="T86" s="382">
        <v>0</v>
      </c>
      <c r="V86" s="363" t="e">
        <f t="shared" si="11"/>
        <v>#DIV/0!</v>
      </c>
    </row>
    <row r="87" spans="1:53" ht="21" customHeight="1" x14ac:dyDescent="0.3">
      <c r="D87" s="439" t="s">
        <v>626</v>
      </c>
      <c r="E87" s="437">
        <f t="shared" ref="E87:F91" si="14">H87</f>
        <v>2100</v>
      </c>
      <c r="F87" s="438">
        <f t="shared" si="14"/>
        <v>1250</v>
      </c>
      <c r="H87" s="416">
        <f t="shared" si="10"/>
        <v>2100</v>
      </c>
      <c r="I87" s="416">
        <f t="shared" si="10"/>
        <v>1250</v>
      </c>
      <c r="J87" s="386"/>
      <c r="K87" s="417">
        <f t="shared" si="8"/>
        <v>2064.4749999999999</v>
      </c>
      <c r="L87" s="417">
        <f t="shared" si="9"/>
        <v>1238.6849999999999</v>
      </c>
      <c r="N87" s="462">
        <v>825.79</v>
      </c>
      <c r="P87" s="462">
        <v>750.72</v>
      </c>
      <c r="R87" s="452">
        <v>718.08</v>
      </c>
      <c r="T87" s="382">
        <v>718.08</v>
      </c>
      <c r="V87" s="363">
        <f t="shared" si="11"/>
        <v>1.0999973358908779</v>
      </c>
    </row>
    <row r="88" spans="1:53" ht="21" customHeight="1" x14ac:dyDescent="0.3">
      <c r="D88" s="439" t="s">
        <v>627</v>
      </c>
      <c r="E88" s="444">
        <f t="shared" si="14"/>
        <v>4400</v>
      </c>
      <c r="F88" s="445">
        <f t="shared" si="14"/>
        <v>2650</v>
      </c>
      <c r="H88" s="416">
        <f t="shared" si="10"/>
        <v>4400</v>
      </c>
      <c r="I88" s="416">
        <f t="shared" si="10"/>
        <v>2650</v>
      </c>
      <c r="J88" s="386"/>
      <c r="K88" s="417">
        <f t="shared" si="8"/>
        <v>4370.9750000000004</v>
      </c>
      <c r="L88" s="417">
        <f t="shared" si="9"/>
        <v>2622.585</v>
      </c>
      <c r="N88" s="462">
        <v>1748.39</v>
      </c>
      <c r="P88" s="462">
        <v>1589.44</v>
      </c>
      <c r="R88" s="452">
        <v>1520.34</v>
      </c>
      <c r="T88" s="382">
        <v>1520.34</v>
      </c>
      <c r="V88" s="363">
        <f t="shared" si="11"/>
        <v>1.1000037749144354</v>
      </c>
    </row>
    <row r="89" spans="1:53" ht="21" customHeight="1" x14ac:dyDescent="0.3">
      <c r="D89" s="439" t="s">
        <v>628</v>
      </c>
      <c r="E89" s="442">
        <f t="shared" si="14"/>
        <v>6900</v>
      </c>
      <c r="F89" s="443">
        <f t="shared" si="14"/>
        <v>4150</v>
      </c>
      <c r="H89" s="416">
        <f t="shared" si="10"/>
        <v>6900</v>
      </c>
      <c r="I89" s="416">
        <f t="shared" si="10"/>
        <v>4150</v>
      </c>
      <c r="J89" s="386"/>
      <c r="K89" s="417">
        <f t="shared" si="8"/>
        <v>6873.37</v>
      </c>
      <c r="L89" s="417">
        <f t="shared" si="9"/>
        <v>4124.0219999999999</v>
      </c>
      <c r="N89" s="462">
        <v>2749.348</v>
      </c>
      <c r="P89" s="462">
        <v>2749.48</v>
      </c>
      <c r="R89" s="452"/>
      <c r="V89" s="363">
        <f t="shared" si="11"/>
        <v>0.99995199092191978</v>
      </c>
    </row>
    <row r="90" spans="1:53" ht="21" customHeight="1" x14ac:dyDescent="0.3">
      <c r="D90" s="439" t="s">
        <v>629</v>
      </c>
      <c r="E90" s="442">
        <f t="shared" si="14"/>
        <v>11750</v>
      </c>
      <c r="F90" s="443">
        <f t="shared" si="14"/>
        <v>7050</v>
      </c>
      <c r="H90" s="416">
        <f t="shared" si="10"/>
        <v>11750</v>
      </c>
      <c r="I90" s="416">
        <f t="shared" si="10"/>
        <v>7050</v>
      </c>
      <c r="J90" s="386"/>
      <c r="K90" s="417">
        <f t="shared" si="8"/>
        <v>11713.625</v>
      </c>
      <c r="L90" s="417">
        <f t="shared" si="9"/>
        <v>7028.1749999999993</v>
      </c>
      <c r="N90" s="462">
        <v>4685.45</v>
      </c>
      <c r="P90" s="462">
        <v>4685.4399999999996</v>
      </c>
      <c r="R90" s="452">
        <v>4074.3</v>
      </c>
      <c r="T90" s="382">
        <v>4074.3</v>
      </c>
      <c r="V90" s="363">
        <f t="shared" si="11"/>
        <v>1.0000021342712744</v>
      </c>
    </row>
    <row r="91" spans="1:53" s="376" customFormat="1" ht="21" customHeight="1" x14ac:dyDescent="0.3">
      <c r="A91" s="371"/>
      <c r="B91" s="372"/>
      <c r="C91" s="371"/>
      <c r="D91" s="439" t="s">
        <v>463</v>
      </c>
      <c r="E91" s="437">
        <f t="shared" si="14"/>
        <v>32500</v>
      </c>
      <c r="F91" s="438">
        <f t="shared" si="14"/>
        <v>19500</v>
      </c>
      <c r="G91" s="371"/>
      <c r="H91" s="416">
        <f t="shared" si="10"/>
        <v>32500</v>
      </c>
      <c r="I91" s="416">
        <f t="shared" si="10"/>
        <v>19500</v>
      </c>
      <c r="J91" s="386"/>
      <c r="K91" s="417">
        <f t="shared" si="8"/>
        <v>32466</v>
      </c>
      <c r="L91" s="417">
        <f t="shared" si="9"/>
        <v>19479.599999999999</v>
      </c>
      <c r="N91" s="462">
        <v>12986.4</v>
      </c>
      <c r="P91" s="462">
        <v>12986.4</v>
      </c>
      <c r="R91" s="452">
        <v>11292.52</v>
      </c>
      <c r="T91" s="382">
        <v>11292.52</v>
      </c>
      <c r="V91" s="363">
        <f t="shared" si="11"/>
        <v>1</v>
      </c>
      <c r="X91" s="146"/>
      <c r="Z91" s="146"/>
      <c r="AB91" s="146"/>
      <c r="AD91" s="146"/>
      <c r="AF91" s="146"/>
      <c r="AH91" s="146"/>
      <c r="AJ91" s="146"/>
      <c r="AL91" s="146"/>
      <c r="AN91" s="63"/>
      <c r="AP91" s="371"/>
      <c r="AQ91" s="371"/>
      <c r="AR91" s="371"/>
      <c r="AS91" s="371"/>
      <c r="AT91" s="371"/>
      <c r="AU91" s="371"/>
      <c r="AV91" s="371"/>
      <c r="AW91" s="371"/>
      <c r="AX91" s="371"/>
      <c r="AY91" s="371"/>
      <c r="AZ91" s="371"/>
      <c r="BA91" s="371"/>
    </row>
    <row r="92" spans="1:53" s="376" customFormat="1" ht="21" hidden="1" customHeight="1" x14ac:dyDescent="0.3">
      <c r="A92" s="371"/>
      <c r="B92" s="372"/>
      <c r="C92" s="371"/>
      <c r="D92" s="383"/>
      <c r="E92" s="373"/>
      <c r="F92" s="374"/>
      <c r="G92" s="371"/>
      <c r="H92" s="416">
        <f t="shared" si="10"/>
        <v>0</v>
      </c>
      <c r="I92" s="416">
        <f t="shared" si="10"/>
        <v>0</v>
      </c>
      <c r="J92" s="386"/>
      <c r="K92" s="417">
        <f t="shared" si="8"/>
        <v>0</v>
      </c>
      <c r="L92" s="417">
        <f t="shared" si="9"/>
        <v>0</v>
      </c>
      <c r="N92" s="452"/>
      <c r="P92" s="452"/>
      <c r="R92" s="452"/>
      <c r="T92" s="382"/>
      <c r="V92" s="363" t="e">
        <f t="shared" si="11"/>
        <v>#DIV/0!</v>
      </c>
      <c r="X92" s="146"/>
      <c r="Z92" s="146"/>
      <c r="AB92" s="146"/>
      <c r="AD92" s="146"/>
      <c r="AF92" s="146"/>
      <c r="AH92" s="146"/>
      <c r="AJ92" s="146"/>
      <c r="AL92" s="146"/>
      <c r="AN92" s="63"/>
      <c r="AP92" s="371"/>
      <c r="AQ92" s="371"/>
      <c r="AR92" s="371"/>
      <c r="AS92" s="371"/>
      <c r="AT92" s="371"/>
      <c r="AU92" s="371"/>
      <c r="AV92" s="371"/>
      <c r="AW92" s="371"/>
      <c r="AX92" s="371"/>
      <c r="AY92" s="371"/>
      <c r="AZ92" s="371"/>
      <c r="BA92" s="371"/>
    </row>
    <row r="93" spans="1:53" s="376" customFormat="1" ht="21" customHeight="1" x14ac:dyDescent="0.3">
      <c r="A93" s="371"/>
      <c r="B93" s="372"/>
      <c r="C93" s="371"/>
      <c r="D93" s="439" t="s">
        <v>406</v>
      </c>
      <c r="E93" s="437">
        <f t="shared" ref="E93:F98" si="15">H93</f>
        <v>3600</v>
      </c>
      <c r="F93" s="438">
        <f t="shared" si="15"/>
        <v>2150</v>
      </c>
      <c r="G93" s="371"/>
      <c r="H93" s="416">
        <f t="shared" si="10"/>
        <v>3600</v>
      </c>
      <c r="I93" s="416">
        <f t="shared" si="10"/>
        <v>2150</v>
      </c>
      <c r="J93" s="386"/>
      <c r="K93" s="417">
        <f t="shared" si="8"/>
        <v>3573.72444</v>
      </c>
      <c r="L93" s="417">
        <f t="shared" si="9"/>
        <v>2144.2346639999996</v>
      </c>
      <c r="N93" s="452">
        <v>1429.4897759999999</v>
      </c>
      <c r="P93" s="452">
        <v>1429.4897759999999</v>
      </c>
      <c r="R93" s="452">
        <v>1299.5361599999999</v>
      </c>
      <c r="T93" s="382">
        <v>1299.5361599999999</v>
      </c>
      <c r="V93" s="363">
        <f t="shared" si="11"/>
        <v>1</v>
      </c>
      <c r="X93" s="146"/>
      <c r="Z93" s="146"/>
      <c r="AB93" s="146"/>
      <c r="AD93" s="146"/>
      <c r="AF93" s="146"/>
      <c r="AH93" s="146"/>
      <c r="AJ93" s="146"/>
      <c r="AL93" s="146"/>
      <c r="AN93" s="63"/>
      <c r="AP93" s="371"/>
      <c r="AQ93" s="371"/>
      <c r="AR93" s="371"/>
      <c r="AS93" s="371"/>
      <c r="AT93" s="371"/>
      <c r="AU93" s="371"/>
      <c r="AV93" s="371"/>
      <c r="AW93" s="371"/>
      <c r="AX93" s="371"/>
      <c r="AY93" s="371"/>
      <c r="AZ93" s="371"/>
      <c r="BA93" s="371"/>
    </row>
    <row r="94" spans="1:53" s="376" customFormat="1" ht="21" customHeight="1" x14ac:dyDescent="0.3">
      <c r="A94" s="371"/>
      <c r="B94" s="372"/>
      <c r="C94" s="371"/>
      <c r="D94" s="439" t="s">
        <v>405</v>
      </c>
      <c r="E94" s="444">
        <f t="shared" si="15"/>
        <v>6950</v>
      </c>
      <c r="F94" s="445">
        <f t="shared" si="15"/>
        <v>4150</v>
      </c>
      <c r="G94" s="371"/>
      <c r="H94" s="416">
        <f t="shared" si="10"/>
        <v>6950</v>
      </c>
      <c r="I94" s="416">
        <f t="shared" si="10"/>
        <v>4150</v>
      </c>
      <c r="J94" s="386"/>
      <c r="K94" s="417">
        <f t="shared" si="8"/>
        <v>6918.1612499999992</v>
      </c>
      <c r="L94" s="417">
        <f t="shared" si="9"/>
        <v>4150.8967499999999</v>
      </c>
      <c r="N94" s="452">
        <v>2767.2644999999998</v>
      </c>
      <c r="P94" s="452">
        <v>2767.2644999999998</v>
      </c>
      <c r="R94" s="452">
        <v>2515.6949999999997</v>
      </c>
      <c r="T94" s="382">
        <v>2515.6949999999997</v>
      </c>
      <c r="V94" s="363">
        <f t="shared" si="11"/>
        <v>1</v>
      </c>
      <c r="X94" s="146"/>
      <c r="Z94" s="146"/>
      <c r="AB94" s="146"/>
      <c r="AD94" s="146"/>
      <c r="AF94" s="146"/>
      <c r="AH94" s="146"/>
      <c r="AJ94" s="146"/>
      <c r="AL94" s="146"/>
      <c r="AN94" s="63"/>
      <c r="AP94" s="371"/>
      <c r="AQ94" s="371"/>
      <c r="AR94" s="371"/>
      <c r="AS94" s="371"/>
      <c r="AT94" s="371"/>
      <c r="AU94" s="371"/>
      <c r="AV94" s="371"/>
      <c r="AW94" s="371"/>
      <c r="AX94" s="371"/>
      <c r="AY94" s="371"/>
      <c r="AZ94" s="371"/>
      <c r="BA94" s="371"/>
    </row>
    <row r="95" spans="1:53" s="376" customFormat="1" ht="21" customHeight="1" x14ac:dyDescent="0.3">
      <c r="A95" s="371"/>
      <c r="B95" s="372"/>
      <c r="C95" s="371"/>
      <c r="D95" s="439" t="s">
        <v>368</v>
      </c>
      <c r="E95" s="437">
        <f t="shared" si="15"/>
        <v>2600</v>
      </c>
      <c r="F95" s="438">
        <f t="shared" si="15"/>
        <v>1550</v>
      </c>
      <c r="G95" s="371"/>
      <c r="H95" s="416">
        <f t="shared" si="10"/>
        <v>2600</v>
      </c>
      <c r="I95" s="416">
        <f t="shared" si="10"/>
        <v>1550</v>
      </c>
      <c r="J95" s="386"/>
      <c r="K95" s="417">
        <f t="shared" si="8"/>
        <v>2573.7536467500004</v>
      </c>
      <c r="L95" s="417">
        <f t="shared" si="9"/>
        <v>1544.2521880500001</v>
      </c>
      <c r="N95" s="452">
        <v>1029.5014587000001</v>
      </c>
      <c r="P95" s="452">
        <v>1029.5014587000001</v>
      </c>
      <c r="R95" s="452">
        <v>935.91041699999994</v>
      </c>
      <c r="T95" s="382">
        <v>935.91041699999994</v>
      </c>
      <c r="V95" s="363">
        <f t="shared" si="11"/>
        <v>1</v>
      </c>
      <c r="X95" s="146"/>
      <c r="Z95" s="146"/>
      <c r="AB95" s="146"/>
      <c r="AD95" s="146"/>
      <c r="AF95" s="146"/>
      <c r="AH95" s="146"/>
      <c r="AJ95" s="146"/>
      <c r="AL95" s="146"/>
      <c r="AN95" s="63"/>
      <c r="AP95" s="371"/>
      <c r="AQ95" s="371"/>
      <c r="AR95" s="371"/>
      <c r="AS95" s="371"/>
      <c r="AT95" s="371"/>
      <c r="AU95" s="371"/>
      <c r="AV95" s="371"/>
      <c r="AW95" s="371"/>
      <c r="AX95" s="371"/>
      <c r="AY95" s="371"/>
      <c r="AZ95" s="371"/>
      <c r="BA95" s="371"/>
    </row>
    <row r="96" spans="1:53" s="376" customFormat="1" ht="21" customHeight="1" x14ac:dyDescent="0.3">
      <c r="A96" s="371"/>
      <c r="B96" s="372"/>
      <c r="C96" s="371"/>
      <c r="D96" s="439" t="s">
        <v>367</v>
      </c>
      <c r="E96" s="437">
        <f t="shared" si="15"/>
        <v>4100</v>
      </c>
      <c r="F96" s="438">
        <f t="shared" si="15"/>
        <v>2450</v>
      </c>
      <c r="G96" s="371"/>
      <c r="H96" s="416">
        <f t="shared" si="10"/>
        <v>4100</v>
      </c>
      <c r="I96" s="416">
        <f t="shared" si="10"/>
        <v>2450</v>
      </c>
      <c r="J96" s="386"/>
      <c r="K96" s="417">
        <f t="shared" si="8"/>
        <v>4075.5876232500004</v>
      </c>
      <c r="L96" s="417">
        <f t="shared" si="9"/>
        <v>2445.3525739500001</v>
      </c>
      <c r="N96" s="452">
        <v>1630.2350493000001</v>
      </c>
      <c r="P96" s="452">
        <v>1630.2350493000001</v>
      </c>
      <c r="R96" s="452">
        <v>1482.0318629999999</v>
      </c>
      <c r="T96" s="382">
        <v>1482.0318629999999</v>
      </c>
      <c r="V96" s="363">
        <f t="shared" si="11"/>
        <v>1</v>
      </c>
      <c r="X96" s="146"/>
      <c r="Z96" s="146"/>
      <c r="AB96" s="146"/>
      <c r="AD96" s="146"/>
      <c r="AF96" s="146"/>
      <c r="AH96" s="146"/>
      <c r="AJ96" s="146"/>
      <c r="AL96" s="146"/>
      <c r="AN96" s="63"/>
      <c r="AP96" s="371"/>
      <c r="AQ96" s="371"/>
      <c r="AR96" s="371"/>
      <c r="AS96" s="371"/>
      <c r="AT96" s="371"/>
      <c r="AU96" s="371"/>
      <c r="AV96" s="371"/>
      <c r="AW96" s="371"/>
      <c r="AX96" s="371"/>
      <c r="AY96" s="371"/>
      <c r="AZ96" s="371"/>
      <c r="BA96" s="371"/>
    </row>
    <row r="97" spans="1:53" s="376" customFormat="1" ht="21" customHeight="1" x14ac:dyDescent="0.3">
      <c r="A97" s="371"/>
      <c r="B97" s="372"/>
      <c r="C97" s="371"/>
      <c r="D97" s="439" t="s">
        <v>366</v>
      </c>
      <c r="E97" s="442">
        <f t="shared" si="15"/>
        <v>7700</v>
      </c>
      <c r="F97" s="443">
        <f t="shared" si="15"/>
        <v>4600</v>
      </c>
      <c r="G97" s="371"/>
      <c r="H97" s="416">
        <f t="shared" si="10"/>
        <v>7700</v>
      </c>
      <c r="I97" s="416">
        <f t="shared" si="10"/>
        <v>4600</v>
      </c>
      <c r="J97" s="386"/>
      <c r="K97" s="417">
        <f t="shared" si="8"/>
        <v>7663.9390327500023</v>
      </c>
      <c r="L97" s="417">
        <f t="shared" si="9"/>
        <v>4598.3634196500007</v>
      </c>
      <c r="N97" s="452">
        <v>3065.5756131000007</v>
      </c>
      <c r="P97" s="452">
        <v>3065.5756131000007</v>
      </c>
      <c r="R97" s="452">
        <v>2786.8869210000003</v>
      </c>
      <c r="T97" s="382">
        <v>2786.8869210000003</v>
      </c>
      <c r="V97" s="363">
        <f t="shared" si="11"/>
        <v>1</v>
      </c>
      <c r="X97" s="146"/>
      <c r="Z97" s="146"/>
      <c r="AB97" s="146"/>
      <c r="AD97" s="146"/>
      <c r="AF97" s="146"/>
      <c r="AH97" s="146"/>
      <c r="AJ97" s="146"/>
      <c r="AL97" s="146"/>
      <c r="AN97" s="63"/>
      <c r="AP97" s="371"/>
      <c r="AQ97" s="371"/>
      <c r="AR97" s="371"/>
      <c r="AS97" s="371"/>
      <c r="AT97" s="371"/>
      <c r="AU97" s="371"/>
      <c r="AV97" s="371"/>
      <c r="AW97" s="371"/>
      <c r="AX97" s="371"/>
      <c r="AY97" s="371"/>
      <c r="AZ97" s="371"/>
      <c r="BA97" s="371"/>
    </row>
    <row r="98" spans="1:53" s="376" customFormat="1" ht="21" customHeight="1" x14ac:dyDescent="0.3">
      <c r="A98" s="371"/>
      <c r="B98" s="372"/>
      <c r="C98" s="371"/>
      <c r="D98" s="439" t="s">
        <v>365</v>
      </c>
      <c r="E98" s="437">
        <f t="shared" si="15"/>
        <v>8700</v>
      </c>
      <c r="F98" s="438">
        <f t="shared" si="15"/>
        <v>5250</v>
      </c>
      <c r="G98" s="371"/>
      <c r="H98" s="416">
        <f t="shared" si="10"/>
        <v>8700</v>
      </c>
      <c r="I98" s="416">
        <f t="shared" si="10"/>
        <v>5250</v>
      </c>
      <c r="J98" s="386"/>
      <c r="K98" s="417">
        <f t="shared" si="8"/>
        <v>8678.5367955000002</v>
      </c>
      <c r="L98" s="417">
        <f t="shared" si="9"/>
        <v>5207.1220772999995</v>
      </c>
      <c r="N98" s="452">
        <v>3471.4147181999997</v>
      </c>
      <c r="P98" s="452">
        <v>3471.4147181999997</v>
      </c>
      <c r="R98" s="452">
        <v>3155.8315619999994</v>
      </c>
      <c r="T98" s="382">
        <v>3155.8315619999994</v>
      </c>
      <c r="V98" s="363">
        <f t="shared" si="11"/>
        <v>1</v>
      </c>
      <c r="X98" s="146"/>
      <c r="Z98" s="146"/>
      <c r="AB98" s="146"/>
      <c r="AD98" s="146"/>
      <c r="AF98" s="146"/>
      <c r="AH98" s="146"/>
      <c r="AJ98" s="146"/>
      <c r="AL98" s="146"/>
      <c r="AN98" s="63"/>
      <c r="AP98" s="371"/>
      <c r="AQ98" s="371"/>
      <c r="AR98" s="371"/>
      <c r="AS98" s="371"/>
      <c r="AT98" s="371"/>
      <c r="AU98" s="371"/>
      <c r="AV98" s="371"/>
      <c r="AW98" s="371"/>
      <c r="AX98" s="371"/>
      <c r="AY98" s="371"/>
      <c r="AZ98" s="371"/>
      <c r="BA98" s="371"/>
    </row>
    <row r="99" spans="1:53" s="376" customFormat="1" ht="9.9499999999999993" customHeight="1" thickBot="1" x14ac:dyDescent="0.35">
      <c r="A99" s="371"/>
      <c r="B99" s="372"/>
      <c r="C99" s="371"/>
      <c r="D99" s="422"/>
      <c r="E99" s="414"/>
      <c r="F99" s="415"/>
      <c r="G99" s="371"/>
      <c r="H99" s="416"/>
      <c r="I99" s="416"/>
      <c r="J99" s="386"/>
      <c r="K99" s="417"/>
      <c r="L99" s="417"/>
      <c r="M99" s="389"/>
      <c r="N99" s="452"/>
      <c r="P99" s="452"/>
      <c r="R99" s="452"/>
      <c r="T99" s="382"/>
      <c r="V99" s="363" t="e">
        <f t="shared" si="11"/>
        <v>#DIV/0!</v>
      </c>
      <c r="X99" s="146"/>
      <c r="Z99" s="146"/>
      <c r="AB99" s="146"/>
      <c r="AD99" s="146"/>
      <c r="AF99" s="146"/>
      <c r="AH99" s="146"/>
      <c r="AJ99" s="146"/>
      <c r="AL99" s="146"/>
      <c r="AN99" s="63"/>
      <c r="AP99" s="371"/>
      <c r="AQ99" s="371"/>
      <c r="AR99" s="371"/>
      <c r="AS99" s="371"/>
      <c r="AT99" s="371"/>
      <c r="AU99" s="371"/>
      <c r="AV99" s="371"/>
      <c r="AW99" s="371"/>
      <c r="AX99" s="371"/>
      <c r="AY99" s="371"/>
      <c r="AZ99" s="371"/>
      <c r="BA99" s="371"/>
    </row>
    <row r="100" spans="1:53" ht="21" customHeight="1" thickBot="1" x14ac:dyDescent="0.35">
      <c r="D100" s="413" t="s">
        <v>114</v>
      </c>
      <c r="H100" s="416">
        <f t="shared" ref="H100:I128" si="16">MROUND(K100+24,50)</f>
        <v>113500</v>
      </c>
      <c r="I100" s="416">
        <f t="shared" si="16"/>
        <v>68100</v>
      </c>
      <c r="J100" s="386"/>
      <c r="K100" s="417">
        <f t="shared" ref="K100:K128" si="17">N100*$K$9</f>
        <v>113467.5</v>
      </c>
      <c r="L100" s="417">
        <f t="shared" ref="L100:L128" si="18">N100*$L$9</f>
        <v>68080.5</v>
      </c>
      <c r="N100" s="472">
        <v>45387</v>
      </c>
      <c r="P100" s="463">
        <v>220324</v>
      </c>
      <c r="R100" s="452"/>
      <c r="V100" s="363">
        <f t="shared" si="11"/>
        <v>0.20600116192516477</v>
      </c>
    </row>
    <row r="101" spans="1:53" s="376" customFormat="1" ht="21" customHeight="1" x14ac:dyDescent="0.3">
      <c r="A101" s="371"/>
      <c r="B101" s="372"/>
      <c r="C101" s="371"/>
      <c r="D101" s="436" t="s">
        <v>342</v>
      </c>
      <c r="E101" s="437">
        <f>H101</f>
        <v>13350</v>
      </c>
      <c r="F101" s="438">
        <f>I101</f>
        <v>8050</v>
      </c>
      <c r="G101" s="371"/>
      <c r="H101" s="416">
        <f t="shared" si="16"/>
        <v>13350</v>
      </c>
      <c r="I101" s="416">
        <f t="shared" si="16"/>
        <v>8050</v>
      </c>
      <c r="J101" s="386"/>
      <c r="K101" s="417">
        <f t="shared" si="17"/>
        <v>13348</v>
      </c>
      <c r="L101" s="417">
        <f t="shared" si="18"/>
        <v>8008.7999999999993</v>
      </c>
      <c r="N101" s="462">
        <v>5339.2</v>
      </c>
      <c r="P101" s="462">
        <v>4642.78</v>
      </c>
      <c r="R101" s="452">
        <v>4642.78</v>
      </c>
      <c r="T101" s="382">
        <v>4037.2</v>
      </c>
      <c r="V101" s="363">
        <f t="shared" si="11"/>
        <v>1.1500006461645824</v>
      </c>
      <c r="X101" s="146"/>
      <c r="Z101" s="146"/>
      <c r="AB101" s="146"/>
      <c r="AD101" s="146"/>
      <c r="AF101" s="146"/>
      <c r="AH101" s="146"/>
      <c r="AJ101" s="146"/>
      <c r="AL101" s="146"/>
      <c r="AN101" s="63"/>
      <c r="AP101" s="371"/>
      <c r="AQ101" s="371"/>
      <c r="AR101" s="371"/>
      <c r="AS101" s="371"/>
      <c r="AT101" s="371"/>
      <c r="AU101" s="371"/>
      <c r="AV101" s="371"/>
      <c r="AW101" s="371"/>
      <c r="AX101" s="371"/>
      <c r="AY101" s="371"/>
      <c r="AZ101" s="371"/>
      <c r="BA101" s="371"/>
    </row>
    <row r="102" spans="1:53" s="376" customFormat="1" ht="21" customHeight="1" x14ac:dyDescent="0.3">
      <c r="A102" s="371"/>
      <c r="B102" s="372"/>
      <c r="C102" s="371"/>
      <c r="D102" s="439" t="s">
        <v>316</v>
      </c>
      <c r="E102" s="437">
        <f t="shared" ref="E102:F128" si="19">H102</f>
        <v>13450</v>
      </c>
      <c r="F102" s="438">
        <f t="shared" si="19"/>
        <v>8050</v>
      </c>
      <c r="G102" s="371"/>
      <c r="H102" s="416">
        <f t="shared" si="16"/>
        <v>13450</v>
      </c>
      <c r="I102" s="416">
        <f t="shared" si="16"/>
        <v>8050</v>
      </c>
      <c r="J102" s="386"/>
      <c r="K102" s="417">
        <f t="shared" si="17"/>
        <v>13414.75</v>
      </c>
      <c r="L102" s="417">
        <f t="shared" si="18"/>
        <v>8048.8499999999995</v>
      </c>
      <c r="N102" s="462">
        <v>5365.9</v>
      </c>
      <c r="P102" s="462">
        <v>4666</v>
      </c>
      <c r="R102" s="452">
        <v>4665.8949999999995</v>
      </c>
      <c r="T102" s="382">
        <v>4057.3</v>
      </c>
      <c r="V102" s="363">
        <f t="shared" si="11"/>
        <v>1.1499999999999999</v>
      </c>
      <c r="X102" s="146"/>
      <c r="Z102" s="146"/>
      <c r="AB102" s="146"/>
      <c r="AD102" s="146"/>
      <c r="AF102" s="146"/>
      <c r="AH102" s="146"/>
      <c r="AJ102" s="146"/>
      <c r="AL102" s="146"/>
      <c r="AN102" s="63"/>
      <c r="AP102" s="371"/>
      <c r="AQ102" s="371"/>
      <c r="AR102" s="371"/>
      <c r="AS102" s="371"/>
      <c r="AT102" s="371"/>
      <c r="AU102" s="371"/>
      <c r="AV102" s="371"/>
      <c r="AW102" s="371"/>
      <c r="AX102" s="371"/>
      <c r="AY102" s="371"/>
      <c r="AZ102" s="371"/>
      <c r="BA102" s="371"/>
    </row>
    <row r="103" spans="1:53" s="376" customFormat="1" ht="21" customHeight="1" x14ac:dyDescent="0.3">
      <c r="A103" s="371"/>
      <c r="B103" s="372"/>
      <c r="C103" s="371"/>
      <c r="D103" s="439" t="s">
        <v>317</v>
      </c>
      <c r="E103" s="437">
        <f t="shared" si="19"/>
        <v>8450</v>
      </c>
      <c r="F103" s="438">
        <f t="shared" si="19"/>
        <v>5050</v>
      </c>
      <c r="G103" s="371"/>
      <c r="H103" s="416">
        <f t="shared" si="16"/>
        <v>8450</v>
      </c>
      <c r="I103" s="416">
        <f t="shared" si="16"/>
        <v>5050</v>
      </c>
      <c r="J103" s="386"/>
      <c r="K103" s="417">
        <f t="shared" si="17"/>
        <v>8403.0750000000007</v>
      </c>
      <c r="L103" s="417">
        <f t="shared" si="18"/>
        <v>5041.8450000000003</v>
      </c>
      <c r="N103" s="462">
        <v>3361.23</v>
      </c>
      <c r="P103" s="462">
        <v>2922.8054999999999</v>
      </c>
      <c r="R103" s="452">
        <v>2922.8054999999999</v>
      </c>
      <c r="T103" s="382">
        <v>2541.5700000000002</v>
      </c>
      <c r="V103" s="363">
        <f t="shared" si="11"/>
        <v>1.150001257353594</v>
      </c>
      <c r="X103" s="146"/>
      <c r="Z103" s="146"/>
      <c r="AB103" s="146"/>
      <c r="AD103" s="146"/>
      <c r="AF103" s="146"/>
      <c r="AH103" s="146"/>
      <c r="AJ103" s="146"/>
      <c r="AL103" s="146"/>
      <c r="AN103" s="63"/>
      <c r="AP103" s="371"/>
      <c r="AQ103" s="371"/>
      <c r="AR103" s="371"/>
      <c r="AS103" s="371"/>
      <c r="AT103" s="371"/>
      <c r="AU103" s="371"/>
      <c r="AV103" s="371"/>
      <c r="AW103" s="371"/>
      <c r="AX103" s="371"/>
      <c r="AY103" s="371"/>
      <c r="AZ103" s="371"/>
      <c r="BA103" s="371"/>
    </row>
    <row r="104" spans="1:53" s="376" customFormat="1" ht="21" customHeight="1" x14ac:dyDescent="0.3">
      <c r="A104" s="371"/>
      <c r="B104" s="372"/>
      <c r="C104" s="371"/>
      <c r="D104" s="439" t="s">
        <v>324</v>
      </c>
      <c r="E104" s="437">
        <f t="shared" si="19"/>
        <v>9100</v>
      </c>
      <c r="F104" s="438">
        <f t="shared" si="19"/>
        <v>5450</v>
      </c>
      <c r="G104" s="371"/>
      <c r="H104" s="416">
        <f t="shared" si="16"/>
        <v>9100</v>
      </c>
      <c r="I104" s="416">
        <f t="shared" si="16"/>
        <v>5450</v>
      </c>
      <c r="J104" s="386"/>
      <c r="K104" s="417">
        <f t="shared" si="17"/>
        <v>9063.35</v>
      </c>
      <c r="L104" s="417">
        <f t="shared" si="18"/>
        <v>5438.01</v>
      </c>
      <c r="N104" s="462">
        <v>3625.34</v>
      </c>
      <c r="P104" s="462">
        <v>3152.4604999999997</v>
      </c>
      <c r="R104" s="452">
        <v>3152.4604999999997</v>
      </c>
      <c r="T104" s="382">
        <v>2741.27</v>
      </c>
      <c r="V104" s="363">
        <f t="shared" si="11"/>
        <v>1.1500033069407216</v>
      </c>
      <c r="X104" s="146"/>
      <c r="Z104" s="146"/>
      <c r="AB104" s="146"/>
      <c r="AD104" s="146"/>
      <c r="AF104" s="146"/>
      <c r="AH104" s="146"/>
      <c r="AJ104" s="146"/>
      <c r="AL104" s="146"/>
      <c r="AN104" s="63"/>
      <c r="AP104" s="371"/>
      <c r="AQ104" s="371"/>
      <c r="AR104" s="371"/>
      <c r="AS104" s="371"/>
      <c r="AT104" s="371"/>
      <c r="AU104" s="371"/>
      <c r="AV104" s="371"/>
      <c r="AW104" s="371"/>
      <c r="AX104" s="371"/>
      <c r="AY104" s="371"/>
      <c r="AZ104" s="371"/>
      <c r="BA104" s="371"/>
    </row>
    <row r="105" spans="1:53" s="376" customFormat="1" ht="21" customHeight="1" x14ac:dyDescent="0.3">
      <c r="A105" s="371"/>
      <c r="B105" s="372"/>
      <c r="C105" s="371"/>
      <c r="D105" s="439" t="s">
        <v>120</v>
      </c>
      <c r="E105" s="437">
        <f t="shared" si="19"/>
        <v>16150</v>
      </c>
      <c r="F105" s="438">
        <f t="shared" si="19"/>
        <v>9700</v>
      </c>
      <c r="G105" s="371"/>
      <c r="H105" s="416">
        <f t="shared" si="16"/>
        <v>16150</v>
      </c>
      <c r="I105" s="416">
        <f t="shared" si="16"/>
        <v>9700</v>
      </c>
      <c r="J105" s="386"/>
      <c r="K105" s="417">
        <f t="shared" si="17"/>
        <v>16128.475</v>
      </c>
      <c r="L105" s="417">
        <f t="shared" si="18"/>
        <v>9677.0850000000009</v>
      </c>
      <c r="N105" s="462">
        <v>6451.39</v>
      </c>
      <c r="P105" s="462">
        <v>5609.9070000000002</v>
      </c>
      <c r="R105" s="452">
        <v>5609.9070000000002</v>
      </c>
      <c r="T105" s="382">
        <v>4878.18</v>
      </c>
      <c r="V105" s="363">
        <f t="shared" si="11"/>
        <v>1.1499994563189728</v>
      </c>
      <c r="X105" s="146"/>
      <c r="Z105" s="146"/>
      <c r="AB105" s="146"/>
      <c r="AD105" s="146"/>
      <c r="AF105" s="146"/>
      <c r="AH105" s="146"/>
      <c r="AJ105" s="146"/>
      <c r="AL105" s="146"/>
      <c r="AN105" s="63"/>
      <c r="AP105" s="371"/>
      <c r="AQ105" s="371"/>
      <c r="AR105" s="371"/>
      <c r="AS105" s="371"/>
      <c r="AT105" s="371"/>
      <c r="AU105" s="371"/>
      <c r="AV105" s="371"/>
      <c r="AW105" s="371"/>
      <c r="AX105" s="371"/>
      <c r="AY105" s="371"/>
      <c r="AZ105" s="371"/>
      <c r="BA105" s="371"/>
    </row>
    <row r="106" spans="1:53" s="376" customFormat="1" ht="21" customHeight="1" x14ac:dyDescent="0.3">
      <c r="A106" s="371"/>
      <c r="B106" s="372" t="s">
        <v>563</v>
      </c>
      <c r="C106" s="371"/>
      <c r="D106" s="439" t="s">
        <v>561</v>
      </c>
      <c r="E106" s="437">
        <f t="shared" si="19"/>
        <v>14950</v>
      </c>
      <c r="F106" s="438">
        <f t="shared" si="19"/>
        <v>9000</v>
      </c>
      <c r="G106" s="371"/>
      <c r="H106" s="416">
        <f t="shared" si="16"/>
        <v>14950</v>
      </c>
      <c r="I106" s="416">
        <f t="shared" si="16"/>
        <v>9000</v>
      </c>
      <c r="J106" s="386"/>
      <c r="K106" s="417">
        <f t="shared" si="17"/>
        <v>14921.724999999999</v>
      </c>
      <c r="L106" s="417">
        <f t="shared" si="18"/>
        <v>8953.0349999999999</v>
      </c>
      <c r="N106" s="462">
        <v>5968.69</v>
      </c>
      <c r="P106" s="462">
        <v>5190.0994999999994</v>
      </c>
      <c r="R106" s="455">
        <v>5190.0994999999994</v>
      </c>
      <c r="T106" s="382">
        <v>4513.13</v>
      </c>
      <c r="V106" s="363">
        <f t="shared" si="11"/>
        <v>1.1500145613778696</v>
      </c>
      <c r="X106" s="146"/>
      <c r="Z106" s="146"/>
      <c r="AB106" s="146"/>
      <c r="AD106" s="146"/>
      <c r="AF106" s="146"/>
      <c r="AH106" s="146"/>
      <c r="AJ106" s="146"/>
      <c r="AL106" s="146"/>
      <c r="AN106" s="63"/>
      <c r="AP106" s="371"/>
      <c r="AQ106" s="371"/>
      <c r="AR106" s="371"/>
      <c r="AS106" s="371"/>
      <c r="AT106" s="371"/>
      <c r="AU106" s="371"/>
      <c r="AV106" s="371"/>
      <c r="AW106" s="371"/>
      <c r="AX106" s="371"/>
      <c r="AY106" s="371"/>
      <c r="AZ106" s="371"/>
      <c r="BA106" s="371"/>
    </row>
    <row r="107" spans="1:53" s="376" customFormat="1" ht="21" customHeight="1" x14ac:dyDescent="0.3">
      <c r="A107" s="371"/>
      <c r="B107" s="372"/>
      <c r="C107" s="371"/>
      <c r="D107" s="439" t="s">
        <v>318</v>
      </c>
      <c r="E107" s="437">
        <f t="shared" si="19"/>
        <v>8950</v>
      </c>
      <c r="F107" s="438">
        <f t="shared" si="19"/>
        <v>5400</v>
      </c>
      <c r="G107" s="371"/>
      <c r="H107" s="416">
        <f t="shared" si="16"/>
        <v>8950</v>
      </c>
      <c r="I107" s="416">
        <f t="shared" si="16"/>
        <v>5400</v>
      </c>
      <c r="J107" s="386"/>
      <c r="K107" s="417">
        <f t="shared" si="17"/>
        <v>8925.15</v>
      </c>
      <c r="L107" s="417">
        <f t="shared" si="18"/>
        <v>5355.09</v>
      </c>
      <c r="N107" s="462">
        <v>3570.06</v>
      </c>
      <c r="P107" s="462">
        <v>3104.4019999999996</v>
      </c>
      <c r="R107" s="452">
        <v>3104.4019999999996</v>
      </c>
      <c r="T107" s="382">
        <v>2699.48</v>
      </c>
      <c r="V107" s="363">
        <f t="shared" si="11"/>
        <v>1.1499992591165706</v>
      </c>
      <c r="X107" s="146"/>
      <c r="Z107" s="146"/>
      <c r="AB107" s="146"/>
      <c r="AD107" s="146"/>
      <c r="AF107" s="146"/>
      <c r="AH107" s="146"/>
      <c r="AJ107" s="146"/>
      <c r="AL107" s="146"/>
      <c r="AN107" s="63"/>
      <c r="AP107" s="371"/>
      <c r="AQ107" s="371"/>
      <c r="AR107" s="371"/>
      <c r="AS107" s="371"/>
      <c r="AT107" s="371"/>
      <c r="AU107" s="371"/>
      <c r="AV107" s="371"/>
      <c r="AW107" s="371"/>
      <c r="AX107" s="371"/>
      <c r="AY107" s="371"/>
      <c r="AZ107" s="371"/>
      <c r="BA107" s="371"/>
    </row>
    <row r="108" spans="1:53" s="376" customFormat="1" ht="21" customHeight="1" x14ac:dyDescent="0.3">
      <c r="A108" s="371"/>
      <c r="B108" s="372"/>
      <c r="C108" s="371"/>
      <c r="D108" s="439" t="s">
        <v>638</v>
      </c>
      <c r="E108" s="437">
        <f t="shared" si="19"/>
        <v>16550</v>
      </c>
      <c r="F108" s="438">
        <f t="shared" si="19"/>
        <v>9950</v>
      </c>
      <c r="G108" s="371"/>
      <c r="H108" s="416">
        <f t="shared" si="16"/>
        <v>16550</v>
      </c>
      <c r="I108" s="416">
        <f t="shared" si="16"/>
        <v>9950</v>
      </c>
      <c r="J108" s="386"/>
      <c r="K108" s="417">
        <f t="shared" si="17"/>
        <v>16543.724999999999</v>
      </c>
      <c r="L108" s="417">
        <f t="shared" si="18"/>
        <v>9926.2350000000006</v>
      </c>
      <c r="N108" s="462">
        <v>6617.49</v>
      </c>
      <c r="P108" s="462">
        <v>5754.3355000000001</v>
      </c>
      <c r="R108" s="452">
        <v>5754.3355000000001</v>
      </c>
      <c r="T108" s="382">
        <v>5003.7700000000004</v>
      </c>
      <c r="V108" s="363">
        <f t="shared" si="11"/>
        <v>1.1500007255398994</v>
      </c>
      <c r="X108" s="146"/>
      <c r="Z108" s="146"/>
      <c r="AB108" s="146"/>
      <c r="AD108" s="146"/>
      <c r="AF108" s="146"/>
      <c r="AH108" s="146"/>
      <c r="AJ108" s="146"/>
      <c r="AL108" s="146"/>
      <c r="AN108" s="63"/>
      <c r="AP108" s="371"/>
      <c r="AQ108" s="371"/>
      <c r="AR108" s="371"/>
      <c r="AS108" s="371"/>
      <c r="AT108" s="371"/>
      <c r="AU108" s="371"/>
      <c r="AV108" s="371"/>
      <c r="AW108" s="371"/>
      <c r="AX108" s="371"/>
      <c r="AY108" s="371"/>
      <c r="AZ108" s="371"/>
      <c r="BA108" s="371"/>
    </row>
    <row r="109" spans="1:53" s="376" customFormat="1" ht="21" customHeight="1" x14ac:dyDescent="0.3">
      <c r="A109" s="371"/>
      <c r="B109" s="372"/>
      <c r="C109" s="371"/>
      <c r="D109" s="439" t="s">
        <v>350</v>
      </c>
      <c r="E109" s="437">
        <f t="shared" si="19"/>
        <v>20950</v>
      </c>
      <c r="F109" s="438">
        <f t="shared" si="19"/>
        <v>12600</v>
      </c>
      <c r="G109" s="371"/>
      <c r="H109" s="416">
        <f t="shared" si="16"/>
        <v>20950</v>
      </c>
      <c r="I109" s="416">
        <f t="shared" si="16"/>
        <v>12600</v>
      </c>
      <c r="J109" s="386"/>
      <c r="K109" s="417">
        <f t="shared" si="17"/>
        <v>20923</v>
      </c>
      <c r="L109" s="417">
        <f t="shared" si="18"/>
        <v>12553.800000000001</v>
      </c>
      <c r="N109" s="462">
        <v>8369.2000000000007</v>
      </c>
      <c r="P109" s="462">
        <v>7277.5679999999993</v>
      </c>
      <c r="R109" s="452">
        <v>7277.5679999999993</v>
      </c>
      <c r="T109" s="382">
        <v>6328.32</v>
      </c>
      <c r="V109" s="363">
        <f t="shared" si="11"/>
        <v>1.1499995602926694</v>
      </c>
      <c r="X109" s="146"/>
      <c r="Z109" s="146"/>
      <c r="AB109" s="146"/>
      <c r="AD109" s="146"/>
      <c r="AF109" s="146"/>
      <c r="AH109" s="146"/>
      <c r="AJ109" s="146"/>
      <c r="AL109" s="146"/>
      <c r="AN109" s="63"/>
      <c r="AP109" s="371"/>
      <c r="AQ109" s="371"/>
      <c r="AR109" s="371"/>
      <c r="AS109" s="371"/>
      <c r="AT109" s="371"/>
      <c r="AU109" s="371"/>
      <c r="AV109" s="371"/>
      <c r="AW109" s="371"/>
      <c r="AX109" s="371"/>
      <c r="AY109" s="371"/>
      <c r="AZ109" s="371"/>
      <c r="BA109" s="371"/>
    </row>
    <row r="110" spans="1:53" s="376" customFormat="1" ht="21" customHeight="1" x14ac:dyDescent="0.3">
      <c r="A110" s="371"/>
      <c r="B110" s="372"/>
      <c r="C110" s="371"/>
      <c r="D110" s="439" t="s">
        <v>128</v>
      </c>
      <c r="E110" s="437">
        <f t="shared" si="19"/>
        <v>9700</v>
      </c>
      <c r="F110" s="438">
        <f t="shared" si="19"/>
        <v>5800</v>
      </c>
      <c r="G110" s="371"/>
      <c r="H110" s="416">
        <f t="shared" si="16"/>
        <v>9700</v>
      </c>
      <c r="I110" s="416">
        <f t="shared" si="16"/>
        <v>5800</v>
      </c>
      <c r="J110" s="386"/>
      <c r="K110" s="417">
        <f t="shared" si="17"/>
        <v>9656.1749999999993</v>
      </c>
      <c r="L110" s="417">
        <f t="shared" si="18"/>
        <v>5793.7049999999999</v>
      </c>
      <c r="N110" s="462">
        <v>3862.47</v>
      </c>
      <c r="P110" s="462">
        <v>3656.9999999999995</v>
      </c>
      <c r="R110" s="452">
        <v>3656.9999999999995</v>
      </c>
      <c r="T110" s="382">
        <v>3180</v>
      </c>
      <c r="V110" s="363">
        <f t="shared" si="11"/>
        <v>1.0561853978671043</v>
      </c>
      <c r="X110" s="146"/>
      <c r="Z110" s="146"/>
      <c r="AB110" s="146"/>
      <c r="AD110" s="146"/>
      <c r="AF110" s="146"/>
      <c r="AH110" s="146"/>
      <c r="AJ110" s="146"/>
      <c r="AL110" s="146"/>
      <c r="AN110" s="63"/>
      <c r="AP110" s="371"/>
      <c r="AQ110" s="371"/>
      <c r="AR110" s="371"/>
      <c r="AS110" s="371"/>
      <c r="AT110" s="371"/>
      <c r="AU110" s="371"/>
      <c r="AV110" s="371"/>
      <c r="AW110" s="371"/>
      <c r="AX110" s="371"/>
      <c r="AY110" s="371"/>
      <c r="AZ110" s="371"/>
      <c r="BA110" s="371"/>
    </row>
    <row r="111" spans="1:53" s="376" customFormat="1" ht="21" customHeight="1" x14ac:dyDescent="0.3">
      <c r="A111" s="371"/>
      <c r="B111" s="372"/>
      <c r="C111" s="371"/>
      <c r="D111" s="439" t="s">
        <v>343</v>
      </c>
      <c r="E111" s="437">
        <f t="shared" si="19"/>
        <v>10950</v>
      </c>
      <c r="F111" s="438">
        <f t="shared" si="19"/>
        <v>6600</v>
      </c>
      <c r="G111" s="371"/>
      <c r="H111" s="416">
        <f t="shared" si="16"/>
        <v>10950</v>
      </c>
      <c r="I111" s="416">
        <f t="shared" si="16"/>
        <v>6600</v>
      </c>
      <c r="J111" s="386"/>
      <c r="K111" s="417">
        <f t="shared" si="17"/>
        <v>10937.725</v>
      </c>
      <c r="L111" s="417">
        <f t="shared" si="18"/>
        <v>6562.6350000000002</v>
      </c>
      <c r="N111" s="462">
        <v>4375.09</v>
      </c>
      <c r="P111" s="462">
        <v>3804.4299999999994</v>
      </c>
      <c r="R111" s="452">
        <v>3804.4299999999994</v>
      </c>
      <c r="T111" s="382">
        <v>3308.2</v>
      </c>
      <c r="V111" s="363">
        <f t="shared" si="11"/>
        <v>1.1499988171684066</v>
      </c>
      <c r="X111" s="146"/>
      <c r="Z111" s="146"/>
      <c r="AB111" s="146"/>
      <c r="AD111" s="146"/>
      <c r="AF111" s="146"/>
      <c r="AH111" s="146"/>
      <c r="AJ111" s="146"/>
      <c r="AL111" s="146"/>
      <c r="AN111" s="63"/>
      <c r="AP111" s="371"/>
      <c r="AQ111" s="371"/>
      <c r="AR111" s="371"/>
      <c r="AS111" s="371"/>
      <c r="AT111" s="371"/>
      <c r="AU111" s="371"/>
      <c r="AV111" s="371"/>
      <c r="AW111" s="371"/>
      <c r="AX111" s="371"/>
      <c r="AY111" s="371"/>
      <c r="AZ111" s="371"/>
      <c r="BA111" s="371"/>
    </row>
    <row r="112" spans="1:53" s="376" customFormat="1" ht="21" customHeight="1" x14ac:dyDescent="0.3">
      <c r="A112" s="371"/>
      <c r="B112" s="372"/>
      <c r="C112" s="371"/>
      <c r="D112" s="439" t="s">
        <v>130</v>
      </c>
      <c r="E112" s="437">
        <f t="shared" si="19"/>
        <v>4450</v>
      </c>
      <c r="F112" s="438">
        <f t="shared" si="19"/>
        <v>2700</v>
      </c>
      <c r="G112" s="371"/>
      <c r="H112" s="416">
        <f t="shared" si="16"/>
        <v>4450</v>
      </c>
      <c r="I112" s="416">
        <f t="shared" si="16"/>
        <v>2700</v>
      </c>
      <c r="J112" s="386"/>
      <c r="K112" s="417">
        <f t="shared" si="17"/>
        <v>4436.9874999999993</v>
      </c>
      <c r="L112" s="417">
        <f t="shared" si="18"/>
        <v>2662.1924999999997</v>
      </c>
      <c r="N112" s="462">
        <v>1774.7949999999998</v>
      </c>
      <c r="P112" s="462">
        <v>1543.3</v>
      </c>
      <c r="R112" s="452">
        <v>1543.3</v>
      </c>
      <c r="T112" s="382">
        <v>1342</v>
      </c>
      <c r="V112" s="363">
        <f t="shared" si="11"/>
        <v>1.1499999999999999</v>
      </c>
      <c r="X112" s="146">
        <f>P112*1.15</f>
        <v>1774.7949999999998</v>
      </c>
      <c r="Z112" s="146"/>
      <c r="AB112" s="146"/>
      <c r="AD112" s="146"/>
      <c r="AF112" s="146"/>
      <c r="AH112" s="146"/>
      <c r="AJ112" s="146"/>
      <c r="AL112" s="146"/>
      <c r="AN112" s="63"/>
      <c r="AP112" s="371"/>
      <c r="AQ112" s="371"/>
      <c r="AR112" s="371"/>
      <c r="AS112" s="371"/>
      <c r="AT112" s="371"/>
      <c r="AU112" s="371"/>
      <c r="AV112" s="371"/>
      <c r="AW112" s="371"/>
      <c r="AX112" s="371"/>
      <c r="AY112" s="371"/>
      <c r="AZ112" s="371"/>
      <c r="BA112" s="371"/>
    </row>
    <row r="113" spans="1:53" s="376" customFormat="1" ht="21" customHeight="1" x14ac:dyDescent="0.3">
      <c r="A113" s="371"/>
      <c r="B113" s="372"/>
      <c r="C113" s="371"/>
      <c r="D113" s="439" t="s">
        <v>345</v>
      </c>
      <c r="E113" s="437">
        <f t="shared" si="19"/>
        <v>3750</v>
      </c>
      <c r="F113" s="438">
        <f t="shared" si="19"/>
        <v>2250</v>
      </c>
      <c r="G113" s="371"/>
      <c r="H113" s="416">
        <f t="shared" si="16"/>
        <v>3750</v>
      </c>
      <c r="I113" s="416">
        <f t="shared" si="16"/>
        <v>2250</v>
      </c>
      <c r="J113" s="386"/>
      <c r="K113" s="417">
        <f t="shared" si="17"/>
        <v>3750.1801874999996</v>
      </c>
      <c r="L113" s="417">
        <f t="shared" si="18"/>
        <v>2250.1081124999996</v>
      </c>
      <c r="N113" s="462">
        <v>1500.0720749999998</v>
      </c>
      <c r="P113" s="462">
        <v>1304.4105</v>
      </c>
      <c r="R113" s="452">
        <v>1304.4105</v>
      </c>
      <c r="T113" s="382">
        <v>1134.27</v>
      </c>
      <c r="V113" s="363">
        <f t="shared" si="11"/>
        <v>1.1499999999999999</v>
      </c>
      <c r="X113" s="146">
        <f>P113*1.15</f>
        <v>1500.0720749999998</v>
      </c>
      <c r="Z113" s="146"/>
      <c r="AB113" s="146"/>
      <c r="AD113" s="146"/>
      <c r="AF113" s="146"/>
      <c r="AH113" s="146"/>
      <c r="AJ113" s="146"/>
      <c r="AL113" s="146"/>
      <c r="AN113" s="63"/>
      <c r="AP113" s="371"/>
      <c r="AQ113" s="371"/>
      <c r="AR113" s="371"/>
      <c r="AS113" s="371"/>
      <c r="AT113" s="371"/>
      <c r="AU113" s="371"/>
      <c r="AV113" s="371"/>
      <c r="AW113" s="371"/>
      <c r="AX113" s="371"/>
      <c r="AY113" s="371"/>
      <c r="AZ113" s="371"/>
      <c r="BA113" s="371"/>
    </row>
    <row r="114" spans="1:53" s="376" customFormat="1" ht="21" customHeight="1" x14ac:dyDescent="0.3">
      <c r="A114" s="371"/>
      <c r="B114" s="372"/>
      <c r="C114" s="371"/>
      <c r="D114" s="439" t="s">
        <v>397</v>
      </c>
      <c r="E114" s="437">
        <f t="shared" si="19"/>
        <v>6500</v>
      </c>
      <c r="F114" s="438">
        <f t="shared" si="19"/>
        <v>3900</v>
      </c>
      <c r="G114" s="371"/>
      <c r="H114" s="416">
        <f t="shared" si="16"/>
        <v>6500</v>
      </c>
      <c r="I114" s="416">
        <f t="shared" si="16"/>
        <v>3900</v>
      </c>
      <c r="J114" s="386"/>
      <c r="K114" s="417">
        <f t="shared" si="17"/>
        <v>6485.9000000000005</v>
      </c>
      <c r="L114" s="417">
        <f t="shared" si="18"/>
        <v>3891.54</v>
      </c>
      <c r="N114" s="462">
        <v>2594.36</v>
      </c>
      <c r="P114" s="462">
        <v>2255.9665</v>
      </c>
      <c r="R114" s="452">
        <v>2255.9665</v>
      </c>
      <c r="T114" s="382">
        <v>1961.71</v>
      </c>
      <c r="V114" s="363">
        <f t="shared" si="11"/>
        <v>1.1499993461782345</v>
      </c>
      <c r="X114" s="146"/>
      <c r="Z114" s="146"/>
      <c r="AB114" s="146"/>
      <c r="AD114" s="146"/>
      <c r="AF114" s="146"/>
      <c r="AH114" s="146"/>
      <c r="AJ114" s="146"/>
      <c r="AL114" s="146"/>
      <c r="AN114" s="63"/>
      <c r="AP114" s="371"/>
      <c r="AQ114" s="371"/>
      <c r="AR114" s="371"/>
      <c r="AS114" s="371"/>
      <c r="AT114" s="371"/>
      <c r="AU114" s="371"/>
      <c r="AV114" s="371"/>
      <c r="AW114" s="371"/>
      <c r="AX114" s="371"/>
      <c r="AY114" s="371"/>
      <c r="AZ114" s="371"/>
      <c r="BA114" s="371"/>
    </row>
    <row r="115" spans="1:53" s="376" customFormat="1" ht="21" customHeight="1" x14ac:dyDescent="0.3">
      <c r="A115" s="371"/>
      <c r="B115" s="372"/>
      <c r="C115" s="371"/>
      <c r="D115" s="439" t="s">
        <v>398</v>
      </c>
      <c r="E115" s="437">
        <f t="shared" si="19"/>
        <v>9300</v>
      </c>
      <c r="F115" s="438">
        <f t="shared" si="19"/>
        <v>5600</v>
      </c>
      <c r="G115" s="371"/>
      <c r="H115" s="416">
        <f t="shared" si="16"/>
        <v>9300</v>
      </c>
      <c r="I115" s="416">
        <f t="shared" si="16"/>
        <v>5600</v>
      </c>
      <c r="J115" s="386"/>
      <c r="K115" s="417">
        <f t="shared" si="17"/>
        <v>9261.1</v>
      </c>
      <c r="L115" s="417">
        <f t="shared" si="18"/>
        <v>5556.66</v>
      </c>
      <c r="N115" s="462">
        <v>3704.44</v>
      </c>
      <c r="P115" s="462">
        <v>3222.2999999999997</v>
      </c>
      <c r="R115" s="452">
        <v>3222.2999999999997</v>
      </c>
      <c r="T115" s="382">
        <v>2802</v>
      </c>
      <c r="V115" s="363">
        <f t="shared" si="11"/>
        <v>1.1496260435092946</v>
      </c>
      <c r="X115" s="146"/>
      <c r="Z115" s="146"/>
      <c r="AB115" s="146"/>
      <c r="AD115" s="146"/>
      <c r="AF115" s="146"/>
      <c r="AH115" s="146"/>
      <c r="AJ115" s="146"/>
      <c r="AL115" s="146"/>
      <c r="AN115" s="63"/>
      <c r="AP115" s="371"/>
      <c r="AQ115" s="371"/>
      <c r="AR115" s="371"/>
      <c r="AS115" s="371"/>
      <c r="AT115" s="371"/>
      <c r="AU115" s="371"/>
      <c r="AV115" s="371"/>
      <c r="AW115" s="371"/>
      <c r="AX115" s="371"/>
      <c r="AY115" s="371"/>
      <c r="AZ115" s="371"/>
      <c r="BA115" s="371"/>
    </row>
    <row r="116" spans="1:53" s="376" customFormat="1" ht="21" customHeight="1" x14ac:dyDescent="0.3">
      <c r="A116" s="371"/>
      <c r="B116" s="372"/>
      <c r="C116" s="371"/>
      <c r="D116" s="439" t="s">
        <v>394</v>
      </c>
      <c r="E116" s="437">
        <f t="shared" si="19"/>
        <v>6950</v>
      </c>
      <c r="F116" s="438">
        <f t="shared" si="19"/>
        <v>4200</v>
      </c>
      <c r="G116" s="371"/>
      <c r="H116" s="416">
        <f t="shared" si="16"/>
        <v>6950</v>
      </c>
      <c r="I116" s="416">
        <f t="shared" si="16"/>
        <v>4200</v>
      </c>
      <c r="J116" s="386"/>
      <c r="K116" s="417">
        <f t="shared" si="17"/>
        <v>6928.375</v>
      </c>
      <c r="L116" s="417">
        <f t="shared" si="18"/>
        <v>4157.0249999999996</v>
      </c>
      <c r="N116" s="462">
        <v>2771.35</v>
      </c>
      <c r="P116" s="462">
        <v>2409.8595</v>
      </c>
      <c r="R116" s="452">
        <v>2409.8595</v>
      </c>
      <c r="T116" s="382">
        <v>2095.5300000000002</v>
      </c>
      <c r="V116" s="363">
        <f t="shared" si="11"/>
        <v>1.150004803184584</v>
      </c>
      <c r="X116" s="146"/>
      <c r="Z116" s="146"/>
      <c r="AB116" s="146"/>
      <c r="AD116" s="146"/>
      <c r="AF116" s="146"/>
      <c r="AH116" s="146"/>
      <c r="AJ116" s="146"/>
      <c r="AL116" s="146"/>
      <c r="AN116" s="63"/>
      <c r="AP116" s="371"/>
      <c r="AQ116" s="371"/>
      <c r="AR116" s="371"/>
      <c r="AS116" s="371"/>
      <c r="AT116" s="371"/>
      <c r="AU116" s="371"/>
      <c r="AV116" s="371"/>
      <c r="AW116" s="371"/>
      <c r="AX116" s="371"/>
      <c r="AY116" s="371"/>
      <c r="AZ116" s="371"/>
      <c r="BA116" s="371"/>
    </row>
    <row r="117" spans="1:53" s="376" customFormat="1" ht="21" customHeight="1" x14ac:dyDescent="0.3">
      <c r="A117" s="371"/>
      <c r="B117" s="372"/>
      <c r="C117" s="371"/>
      <c r="D117" s="439" t="s">
        <v>395</v>
      </c>
      <c r="E117" s="437">
        <f t="shared" si="19"/>
        <v>15450</v>
      </c>
      <c r="F117" s="438">
        <f t="shared" si="19"/>
        <v>9300</v>
      </c>
      <c r="G117" s="371"/>
      <c r="H117" s="416">
        <f t="shared" si="16"/>
        <v>15450</v>
      </c>
      <c r="I117" s="416">
        <f t="shared" si="16"/>
        <v>9300</v>
      </c>
      <c r="J117" s="386"/>
      <c r="K117" s="417">
        <f t="shared" si="17"/>
        <v>15430.1</v>
      </c>
      <c r="L117" s="417">
        <f t="shared" si="18"/>
        <v>9258.06</v>
      </c>
      <c r="N117" s="462">
        <v>6172.04</v>
      </c>
      <c r="P117" s="462">
        <v>5366.9924999999994</v>
      </c>
      <c r="R117" s="452">
        <v>5366.9924999999994</v>
      </c>
      <c r="T117" s="382">
        <v>4666.95</v>
      </c>
      <c r="V117" s="363">
        <f t="shared" si="11"/>
        <v>1.1499997438043748</v>
      </c>
      <c r="X117" s="146"/>
      <c r="Z117" s="146"/>
      <c r="AB117" s="146"/>
      <c r="AD117" s="146"/>
      <c r="AF117" s="146"/>
      <c r="AH117" s="146"/>
      <c r="AJ117" s="146"/>
      <c r="AL117" s="146"/>
      <c r="AN117" s="63"/>
      <c r="AP117" s="371"/>
      <c r="AQ117" s="371"/>
      <c r="AR117" s="371"/>
      <c r="AS117" s="371"/>
      <c r="AT117" s="371"/>
      <c r="AU117" s="371"/>
      <c r="AV117" s="371"/>
      <c r="AW117" s="371"/>
      <c r="AX117" s="371"/>
      <c r="AY117" s="371"/>
      <c r="AZ117" s="371"/>
      <c r="BA117" s="371"/>
    </row>
    <row r="118" spans="1:53" s="376" customFormat="1" ht="21" customHeight="1" x14ac:dyDescent="0.3">
      <c r="A118" s="371"/>
      <c r="B118" s="372"/>
      <c r="C118" s="371"/>
      <c r="D118" s="439" t="s">
        <v>320</v>
      </c>
      <c r="E118" s="437">
        <f t="shared" si="19"/>
        <v>9800</v>
      </c>
      <c r="F118" s="438">
        <f t="shared" si="19"/>
        <v>5900</v>
      </c>
      <c r="G118" s="371"/>
      <c r="H118" s="416">
        <f t="shared" si="16"/>
        <v>9800</v>
      </c>
      <c r="I118" s="416">
        <f t="shared" si="16"/>
        <v>5900</v>
      </c>
      <c r="J118" s="386"/>
      <c r="K118" s="417">
        <f t="shared" si="17"/>
        <v>9798.5249999999996</v>
      </c>
      <c r="L118" s="417">
        <f t="shared" si="18"/>
        <v>5879.1149999999998</v>
      </c>
      <c r="N118" s="462">
        <v>3919.41</v>
      </c>
      <c r="P118" s="462">
        <v>3408.1859999999997</v>
      </c>
      <c r="R118" s="452">
        <v>3408.1859999999997</v>
      </c>
      <c r="T118" s="382">
        <v>2963.64</v>
      </c>
      <c r="V118" s="363">
        <f t="shared" si="11"/>
        <v>1.1499988556962562</v>
      </c>
      <c r="X118" s="146"/>
      <c r="Z118" s="146"/>
      <c r="AB118" s="146"/>
      <c r="AD118" s="146"/>
      <c r="AF118" s="146"/>
      <c r="AH118" s="146"/>
      <c r="AJ118" s="146"/>
      <c r="AL118" s="146"/>
      <c r="AN118" s="63"/>
      <c r="AP118" s="371"/>
      <c r="AQ118" s="371"/>
      <c r="AR118" s="371"/>
      <c r="AS118" s="371"/>
      <c r="AT118" s="371"/>
      <c r="AU118" s="371"/>
      <c r="AV118" s="371"/>
      <c r="AW118" s="371"/>
      <c r="AX118" s="371"/>
      <c r="AY118" s="371"/>
      <c r="AZ118" s="371"/>
      <c r="BA118" s="371"/>
    </row>
    <row r="119" spans="1:53" s="376" customFormat="1" ht="21" customHeight="1" x14ac:dyDescent="0.3">
      <c r="A119" s="371"/>
      <c r="B119" s="372"/>
      <c r="C119" s="371"/>
      <c r="D119" s="439" t="s">
        <v>134</v>
      </c>
      <c r="E119" s="437">
        <f t="shared" si="19"/>
        <v>12500</v>
      </c>
      <c r="F119" s="438">
        <f t="shared" si="19"/>
        <v>7500</v>
      </c>
      <c r="G119" s="371"/>
      <c r="H119" s="416">
        <f t="shared" si="16"/>
        <v>12500</v>
      </c>
      <c r="I119" s="416">
        <f t="shared" si="16"/>
        <v>7500</v>
      </c>
      <c r="J119" s="386"/>
      <c r="K119" s="417">
        <f t="shared" si="17"/>
        <v>12497.6</v>
      </c>
      <c r="L119" s="417">
        <f t="shared" si="18"/>
        <v>7498.5599999999995</v>
      </c>
      <c r="N119" s="462">
        <v>4999.04</v>
      </c>
      <c r="P119" s="462">
        <v>4347.6899999999996</v>
      </c>
      <c r="R119" s="452">
        <v>4347.6899999999996</v>
      </c>
      <c r="T119" s="382">
        <v>3780.6</v>
      </c>
      <c r="V119" s="363">
        <f t="shared" si="11"/>
        <v>1.1498151892154225</v>
      </c>
      <c r="X119" s="146"/>
      <c r="Z119" s="146"/>
      <c r="AB119" s="146"/>
      <c r="AD119" s="146"/>
      <c r="AF119" s="146"/>
      <c r="AH119" s="146"/>
      <c r="AJ119" s="146"/>
      <c r="AL119" s="146"/>
      <c r="AN119" s="63"/>
      <c r="AP119" s="371"/>
      <c r="AQ119" s="371"/>
      <c r="AR119" s="371"/>
      <c r="AS119" s="371"/>
      <c r="AT119" s="371"/>
      <c r="AU119" s="371"/>
      <c r="AV119" s="371"/>
      <c r="AW119" s="371"/>
      <c r="AX119" s="371"/>
      <c r="AY119" s="371"/>
      <c r="AZ119" s="371"/>
      <c r="BA119" s="371"/>
    </row>
    <row r="120" spans="1:53" s="376" customFormat="1" ht="21" customHeight="1" x14ac:dyDescent="0.3">
      <c r="A120" s="371"/>
      <c r="B120" s="372"/>
      <c r="C120" s="371"/>
      <c r="D120" s="439" t="s">
        <v>399</v>
      </c>
      <c r="E120" s="437">
        <f t="shared" si="19"/>
        <v>8100</v>
      </c>
      <c r="F120" s="438">
        <f t="shared" si="19"/>
        <v>4850</v>
      </c>
      <c r="G120" s="371"/>
      <c r="H120" s="416">
        <f t="shared" si="16"/>
        <v>8100</v>
      </c>
      <c r="I120" s="416">
        <f t="shared" si="16"/>
        <v>4850</v>
      </c>
      <c r="J120" s="386"/>
      <c r="K120" s="417">
        <f t="shared" si="17"/>
        <v>8057.25</v>
      </c>
      <c r="L120" s="417">
        <f t="shared" si="18"/>
        <v>4834.3500000000004</v>
      </c>
      <c r="N120" s="462">
        <v>3222.9</v>
      </c>
      <c r="P120" s="462">
        <v>2802.5154999999995</v>
      </c>
      <c r="R120" s="452">
        <v>2802.5154999999995</v>
      </c>
      <c r="T120" s="382">
        <v>2436.9699999999998</v>
      </c>
      <c r="V120" s="363">
        <f t="shared" si="11"/>
        <v>1.1500025601999349</v>
      </c>
      <c r="X120" s="146"/>
      <c r="Z120" s="146"/>
      <c r="AB120" s="146"/>
      <c r="AD120" s="146"/>
      <c r="AF120" s="146"/>
      <c r="AH120" s="146"/>
      <c r="AJ120" s="146"/>
      <c r="AL120" s="146"/>
      <c r="AN120" s="63"/>
      <c r="AP120" s="371"/>
      <c r="AQ120" s="371"/>
      <c r="AR120" s="371"/>
      <c r="AS120" s="371"/>
      <c r="AT120" s="371"/>
      <c r="AU120" s="371"/>
      <c r="AV120" s="371"/>
      <c r="AW120" s="371"/>
      <c r="AX120" s="371"/>
      <c r="AY120" s="371"/>
      <c r="AZ120" s="371"/>
      <c r="BA120" s="371"/>
    </row>
    <row r="121" spans="1:53" s="376" customFormat="1" ht="21" customHeight="1" x14ac:dyDescent="0.3">
      <c r="A121" s="371"/>
      <c r="B121" s="372"/>
      <c r="C121" s="371"/>
      <c r="D121" s="439" t="s">
        <v>400</v>
      </c>
      <c r="E121" s="437">
        <f t="shared" si="19"/>
        <v>12600</v>
      </c>
      <c r="F121" s="438">
        <f t="shared" si="19"/>
        <v>7550</v>
      </c>
      <c r="G121" s="371"/>
      <c r="H121" s="416">
        <f t="shared" si="16"/>
        <v>12600</v>
      </c>
      <c r="I121" s="416">
        <f t="shared" si="16"/>
        <v>7550</v>
      </c>
      <c r="J121" s="386"/>
      <c r="K121" s="417">
        <f t="shared" si="17"/>
        <v>12579.725</v>
      </c>
      <c r="L121" s="417">
        <f t="shared" si="18"/>
        <v>7547.8350000000009</v>
      </c>
      <c r="N121" s="462">
        <v>5031.8900000000003</v>
      </c>
      <c r="P121" s="462">
        <v>4375.5544999999993</v>
      </c>
      <c r="R121" s="452">
        <v>4375.5544999999993</v>
      </c>
      <c r="T121" s="382">
        <v>3804.83</v>
      </c>
      <c r="V121" s="363">
        <f t="shared" si="11"/>
        <v>1.1500005313612254</v>
      </c>
      <c r="X121" s="146"/>
      <c r="Z121" s="146"/>
      <c r="AB121" s="146"/>
      <c r="AD121" s="146"/>
      <c r="AF121" s="146"/>
      <c r="AH121" s="146"/>
      <c r="AJ121" s="146"/>
      <c r="AL121" s="146"/>
      <c r="AN121" s="63"/>
      <c r="AP121" s="371"/>
      <c r="AQ121" s="371"/>
      <c r="AR121" s="371"/>
      <c r="AS121" s="371"/>
      <c r="AT121" s="371"/>
      <c r="AU121" s="371"/>
      <c r="AV121" s="371"/>
      <c r="AW121" s="371"/>
      <c r="AX121" s="371"/>
      <c r="AY121" s="371"/>
      <c r="AZ121" s="371"/>
      <c r="BA121" s="371"/>
    </row>
    <row r="122" spans="1:53" s="376" customFormat="1" ht="21" customHeight="1" x14ac:dyDescent="0.3">
      <c r="A122" s="371"/>
      <c r="B122" s="372"/>
      <c r="C122" s="371"/>
      <c r="D122" s="439" t="s">
        <v>344</v>
      </c>
      <c r="E122" s="437">
        <f t="shared" si="19"/>
        <v>2950</v>
      </c>
      <c r="F122" s="438">
        <f t="shared" si="19"/>
        <v>1800</v>
      </c>
      <c r="G122" s="371"/>
      <c r="H122" s="416">
        <f t="shared" si="16"/>
        <v>2950</v>
      </c>
      <c r="I122" s="416">
        <f t="shared" si="16"/>
        <v>1800</v>
      </c>
      <c r="J122" s="386"/>
      <c r="K122" s="417">
        <f t="shared" si="17"/>
        <v>2948.6000000000004</v>
      </c>
      <c r="L122" s="417">
        <f t="shared" si="18"/>
        <v>1769.16</v>
      </c>
      <c r="N122" s="462">
        <v>1179.44</v>
      </c>
      <c r="P122" s="462">
        <v>1025.8</v>
      </c>
      <c r="R122" s="452">
        <v>1025.8</v>
      </c>
      <c r="T122" s="382">
        <v>892</v>
      </c>
      <c r="V122" s="363">
        <f t="shared" si="11"/>
        <v>1.1497757847533634</v>
      </c>
      <c r="X122" s="146"/>
      <c r="Z122" s="146"/>
      <c r="AB122" s="146"/>
      <c r="AD122" s="146"/>
      <c r="AF122" s="146"/>
      <c r="AH122" s="146"/>
      <c r="AJ122" s="146"/>
      <c r="AL122" s="146"/>
      <c r="AN122" s="63"/>
      <c r="AP122" s="371"/>
      <c r="AQ122" s="371"/>
      <c r="AR122" s="371"/>
      <c r="AS122" s="371"/>
      <c r="AT122" s="371"/>
      <c r="AU122" s="371"/>
      <c r="AV122" s="371"/>
      <c r="AW122" s="371"/>
      <c r="AX122" s="371"/>
      <c r="AY122" s="371"/>
      <c r="AZ122" s="371"/>
      <c r="BA122" s="371"/>
    </row>
    <row r="123" spans="1:53" s="376" customFormat="1" ht="21" customHeight="1" x14ac:dyDescent="0.3">
      <c r="A123" s="371"/>
      <c r="B123" s="372"/>
      <c r="C123" s="371"/>
      <c r="D123" s="439" t="s">
        <v>233</v>
      </c>
      <c r="E123" s="437">
        <f t="shared" si="19"/>
        <v>7150</v>
      </c>
      <c r="F123" s="438">
        <f t="shared" si="19"/>
        <v>4300</v>
      </c>
      <c r="G123" s="371"/>
      <c r="H123" s="416">
        <f t="shared" si="16"/>
        <v>7150</v>
      </c>
      <c r="I123" s="416">
        <f t="shared" si="16"/>
        <v>4300</v>
      </c>
      <c r="J123" s="386"/>
      <c r="K123" s="417">
        <f t="shared" si="17"/>
        <v>7137.7250000000004</v>
      </c>
      <c r="L123" s="417">
        <f t="shared" si="18"/>
        <v>4282.6350000000002</v>
      </c>
      <c r="N123" s="462">
        <v>2855.09</v>
      </c>
      <c r="P123" s="462">
        <v>2482.6889999999999</v>
      </c>
      <c r="R123" s="452">
        <v>2482.6889999999999</v>
      </c>
      <c r="T123" s="382">
        <v>2158.86</v>
      </c>
      <c r="V123" s="363">
        <f t="shared" si="11"/>
        <v>1.1499990534456794</v>
      </c>
      <c r="X123" s="146"/>
      <c r="Z123" s="146"/>
      <c r="AB123" s="146"/>
      <c r="AD123" s="146"/>
      <c r="AF123" s="146"/>
      <c r="AH123" s="146"/>
      <c r="AJ123" s="146"/>
      <c r="AL123" s="146"/>
      <c r="AN123" s="63"/>
      <c r="AP123" s="371"/>
      <c r="AQ123" s="371"/>
      <c r="AR123" s="371"/>
      <c r="AS123" s="371"/>
      <c r="AT123" s="371"/>
      <c r="AU123" s="371"/>
      <c r="AV123" s="371"/>
      <c r="AW123" s="371"/>
      <c r="AX123" s="371"/>
      <c r="AY123" s="371"/>
      <c r="AZ123" s="371"/>
      <c r="BA123" s="371"/>
    </row>
    <row r="124" spans="1:53" s="376" customFormat="1" ht="21" customHeight="1" x14ac:dyDescent="0.3">
      <c r="A124" s="371"/>
      <c r="B124" s="372"/>
      <c r="C124" s="371"/>
      <c r="D124" s="439" t="s">
        <v>138</v>
      </c>
      <c r="E124" s="437">
        <f t="shared" si="19"/>
        <v>9500</v>
      </c>
      <c r="F124" s="438">
        <f t="shared" si="19"/>
        <v>5700</v>
      </c>
      <c r="G124" s="371"/>
      <c r="H124" s="416">
        <f t="shared" si="16"/>
        <v>9500</v>
      </c>
      <c r="I124" s="416">
        <f t="shared" si="16"/>
        <v>5700</v>
      </c>
      <c r="J124" s="386"/>
      <c r="K124" s="417">
        <f t="shared" si="17"/>
        <v>9482.5</v>
      </c>
      <c r="L124" s="417">
        <f t="shared" si="18"/>
        <v>5689.5</v>
      </c>
      <c r="N124" s="452">
        <v>3793</v>
      </c>
      <c r="P124" s="461">
        <v>3793</v>
      </c>
      <c r="R124" s="452">
        <v>3792.9989999999998</v>
      </c>
      <c r="T124" s="382">
        <v>3298.26</v>
      </c>
      <c r="V124" s="363">
        <f t="shared" si="11"/>
        <v>1</v>
      </c>
      <c r="X124" s="146"/>
      <c r="Z124" s="146"/>
      <c r="AB124" s="146"/>
      <c r="AD124" s="146"/>
      <c r="AF124" s="146"/>
      <c r="AH124" s="146"/>
      <c r="AJ124" s="146"/>
      <c r="AL124" s="146"/>
      <c r="AN124" s="63"/>
      <c r="AP124" s="371"/>
      <c r="AQ124" s="371"/>
      <c r="AR124" s="371"/>
      <c r="AS124" s="371"/>
      <c r="AT124" s="371"/>
      <c r="AU124" s="371"/>
      <c r="AV124" s="371"/>
      <c r="AW124" s="371"/>
      <c r="AX124" s="371"/>
      <c r="AY124" s="371"/>
      <c r="AZ124" s="371"/>
      <c r="BA124" s="371"/>
    </row>
    <row r="125" spans="1:53" s="376" customFormat="1" ht="21" customHeight="1" x14ac:dyDescent="0.3">
      <c r="A125" s="371"/>
      <c r="B125" s="372"/>
      <c r="C125" s="371"/>
      <c r="D125" s="439" t="s">
        <v>228</v>
      </c>
      <c r="E125" s="437">
        <f t="shared" si="19"/>
        <v>11450</v>
      </c>
      <c r="F125" s="438">
        <f t="shared" si="19"/>
        <v>6900</v>
      </c>
      <c r="G125" s="371"/>
      <c r="H125" s="416">
        <f t="shared" si="16"/>
        <v>11450</v>
      </c>
      <c r="I125" s="416">
        <f t="shared" si="16"/>
        <v>6900</v>
      </c>
      <c r="J125" s="386"/>
      <c r="K125" s="417">
        <f t="shared" si="17"/>
        <v>11445.775000000001</v>
      </c>
      <c r="L125" s="417">
        <f t="shared" si="18"/>
        <v>6867.4650000000001</v>
      </c>
      <c r="N125" s="462">
        <v>4578.3100000000004</v>
      </c>
      <c r="P125" s="462">
        <v>3981.1389999999997</v>
      </c>
      <c r="R125" s="452">
        <v>3981.1389999999997</v>
      </c>
      <c r="T125" s="382">
        <v>3461.86</v>
      </c>
      <c r="V125" s="363">
        <f t="shared" si="11"/>
        <v>1.1500000376776598</v>
      </c>
      <c r="X125" s="146"/>
      <c r="Z125" s="146"/>
      <c r="AB125" s="146"/>
      <c r="AD125" s="146"/>
      <c r="AF125" s="146"/>
      <c r="AH125" s="146"/>
      <c r="AJ125" s="146"/>
      <c r="AL125" s="146"/>
      <c r="AN125" s="63"/>
      <c r="AP125" s="371"/>
      <c r="AQ125" s="371"/>
      <c r="AR125" s="371"/>
      <c r="AS125" s="371"/>
      <c r="AT125" s="371"/>
      <c r="AU125" s="371"/>
      <c r="AV125" s="371"/>
      <c r="AW125" s="371"/>
      <c r="AX125" s="371"/>
      <c r="AY125" s="371"/>
      <c r="AZ125" s="371"/>
      <c r="BA125" s="371"/>
    </row>
    <row r="126" spans="1:53" s="376" customFormat="1" ht="21" customHeight="1" x14ac:dyDescent="0.3">
      <c r="A126" s="371"/>
      <c r="B126" s="372"/>
      <c r="C126" s="371"/>
      <c r="D126" s="439" t="s">
        <v>321</v>
      </c>
      <c r="E126" s="437">
        <f t="shared" si="19"/>
        <v>14800</v>
      </c>
      <c r="F126" s="438">
        <f t="shared" si="19"/>
        <v>8900</v>
      </c>
      <c r="G126" s="371"/>
      <c r="H126" s="416">
        <f t="shared" si="16"/>
        <v>14800</v>
      </c>
      <c r="I126" s="416">
        <f t="shared" si="16"/>
        <v>8900</v>
      </c>
      <c r="J126" s="386"/>
      <c r="K126" s="417">
        <f t="shared" si="17"/>
        <v>14780.025000000001</v>
      </c>
      <c r="L126" s="417">
        <f t="shared" si="18"/>
        <v>8868.0149999999994</v>
      </c>
      <c r="N126" s="462">
        <v>5912.01</v>
      </c>
      <c r="P126" s="462">
        <v>5140.8679999999995</v>
      </c>
      <c r="R126" s="452">
        <v>5140.8679999999995</v>
      </c>
      <c r="T126" s="382">
        <v>4470.32</v>
      </c>
      <c r="V126" s="363">
        <f t="shared" si="11"/>
        <v>1.1500022953322282</v>
      </c>
      <c r="X126" s="146"/>
      <c r="Z126" s="146"/>
      <c r="AB126" s="146"/>
      <c r="AD126" s="146"/>
      <c r="AF126" s="146"/>
      <c r="AH126" s="146"/>
      <c r="AJ126" s="146"/>
      <c r="AL126" s="146"/>
      <c r="AN126" s="63"/>
      <c r="AP126" s="371"/>
      <c r="AQ126" s="371"/>
      <c r="AR126" s="371"/>
      <c r="AS126" s="371"/>
      <c r="AT126" s="371"/>
      <c r="AU126" s="371"/>
      <c r="AV126" s="371"/>
      <c r="AW126" s="371"/>
      <c r="AX126" s="371"/>
      <c r="AY126" s="371"/>
      <c r="AZ126" s="371"/>
      <c r="BA126" s="371"/>
    </row>
    <row r="127" spans="1:53" s="376" customFormat="1" ht="21" customHeight="1" x14ac:dyDescent="0.3">
      <c r="A127" s="371"/>
      <c r="B127" s="372"/>
      <c r="C127" s="371"/>
      <c r="D127" s="439" t="s">
        <v>396</v>
      </c>
      <c r="E127" s="437">
        <f t="shared" si="19"/>
        <v>8450</v>
      </c>
      <c r="F127" s="438">
        <f t="shared" si="19"/>
        <v>5100</v>
      </c>
      <c r="G127" s="371"/>
      <c r="H127" s="416">
        <f t="shared" si="16"/>
        <v>8450</v>
      </c>
      <c r="I127" s="416">
        <f t="shared" si="16"/>
        <v>5100</v>
      </c>
      <c r="J127" s="386"/>
      <c r="K127" s="417">
        <f t="shared" si="17"/>
        <v>8423.0249999999996</v>
      </c>
      <c r="L127" s="417">
        <f t="shared" si="18"/>
        <v>5053.8150000000005</v>
      </c>
      <c r="N127" s="462">
        <v>3369.21</v>
      </c>
      <c r="P127" s="462">
        <v>2929.7514999999999</v>
      </c>
      <c r="R127" s="452">
        <v>2929.7514999999999</v>
      </c>
      <c r="T127" s="382">
        <v>2547.61</v>
      </c>
      <c r="V127" s="363">
        <f t="shared" si="11"/>
        <v>1.14999855789817</v>
      </c>
      <c r="X127" s="146"/>
      <c r="Z127" s="146"/>
      <c r="AB127" s="146"/>
      <c r="AD127" s="146"/>
      <c r="AF127" s="146"/>
      <c r="AH127" s="146"/>
      <c r="AJ127" s="146"/>
      <c r="AL127" s="146"/>
      <c r="AN127" s="63"/>
      <c r="AP127" s="371"/>
      <c r="AQ127" s="371"/>
      <c r="AR127" s="371"/>
      <c r="AS127" s="371"/>
      <c r="AT127" s="371"/>
      <c r="AU127" s="371"/>
      <c r="AV127" s="371"/>
      <c r="AW127" s="371"/>
      <c r="AX127" s="371"/>
      <c r="AY127" s="371"/>
      <c r="AZ127" s="371"/>
      <c r="BA127" s="371"/>
    </row>
    <row r="128" spans="1:53" s="376" customFormat="1" ht="21" customHeight="1" x14ac:dyDescent="0.3">
      <c r="A128" s="371"/>
      <c r="B128" s="372"/>
      <c r="C128" s="371"/>
      <c r="D128" s="439" t="s">
        <v>471</v>
      </c>
      <c r="E128" s="437">
        <f t="shared" si="19"/>
        <v>4400</v>
      </c>
      <c r="F128" s="438">
        <f t="shared" si="19"/>
        <v>2650</v>
      </c>
      <c r="G128" s="371"/>
      <c r="H128" s="416">
        <f t="shared" si="16"/>
        <v>4400</v>
      </c>
      <c r="I128" s="416">
        <f t="shared" si="16"/>
        <v>2650</v>
      </c>
      <c r="J128" s="386"/>
      <c r="K128" s="417">
        <f t="shared" si="17"/>
        <v>4380.375</v>
      </c>
      <c r="L128" s="417">
        <f t="shared" si="18"/>
        <v>2628.2250000000004</v>
      </c>
      <c r="N128" s="462">
        <v>1752.15</v>
      </c>
      <c r="P128" s="462">
        <v>1523.6004999999998</v>
      </c>
      <c r="R128" s="452">
        <v>1523.6004999999998</v>
      </c>
      <c r="T128" s="382">
        <v>1324.87</v>
      </c>
      <c r="V128" s="363">
        <f t="shared" si="11"/>
        <v>1.1500061860047961</v>
      </c>
      <c r="X128" s="146"/>
      <c r="Z128" s="146"/>
      <c r="AB128" s="146"/>
      <c r="AD128" s="146"/>
      <c r="AF128" s="146"/>
      <c r="AH128" s="146"/>
      <c r="AJ128" s="146"/>
      <c r="AL128" s="146"/>
      <c r="AN128" s="63"/>
      <c r="AP128" s="371"/>
      <c r="AQ128" s="371"/>
      <c r="AR128" s="371"/>
      <c r="AS128" s="371"/>
      <c r="AT128" s="371"/>
      <c r="AU128" s="371"/>
      <c r="AV128" s="371"/>
      <c r="AW128" s="371"/>
      <c r="AX128" s="371"/>
      <c r="AY128" s="371"/>
      <c r="AZ128" s="371"/>
      <c r="BA128" s="371"/>
    </row>
    <row r="129" spans="1:53" s="376" customFormat="1" ht="9.9499999999999993" customHeight="1" thickBot="1" x14ac:dyDescent="0.35">
      <c r="A129" s="371"/>
      <c r="B129" s="372"/>
      <c r="C129" s="371"/>
      <c r="D129" s="371"/>
      <c r="E129" s="373"/>
      <c r="F129" s="374"/>
      <c r="G129" s="371"/>
      <c r="H129" s="416"/>
      <c r="I129" s="416"/>
      <c r="J129" s="386"/>
      <c r="K129" s="417"/>
      <c r="L129" s="417"/>
      <c r="N129" s="452"/>
      <c r="P129" s="452"/>
      <c r="R129" s="452"/>
      <c r="T129" s="382"/>
      <c r="V129" s="363" t="e">
        <f t="shared" si="11"/>
        <v>#DIV/0!</v>
      </c>
      <c r="X129" s="146"/>
      <c r="Z129" s="146"/>
      <c r="AB129" s="146"/>
      <c r="AD129" s="146"/>
      <c r="AF129" s="146"/>
      <c r="AH129" s="146"/>
      <c r="AJ129" s="146"/>
      <c r="AL129" s="146"/>
      <c r="AN129" s="63"/>
      <c r="AP129" s="371"/>
      <c r="AQ129" s="371"/>
      <c r="AR129" s="371"/>
      <c r="AS129" s="371"/>
      <c r="AT129" s="371"/>
      <c r="AU129" s="371"/>
      <c r="AV129" s="371"/>
      <c r="AW129" s="371"/>
      <c r="AX129" s="371"/>
      <c r="AY129" s="371"/>
      <c r="AZ129" s="371"/>
      <c r="BA129" s="371"/>
    </row>
    <row r="130" spans="1:53" ht="21" customHeight="1" thickBot="1" x14ac:dyDescent="0.35">
      <c r="D130" s="413" t="s">
        <v>523</v>
      </c>
      <c r="E130" s="414"/>
      <c r="F130" s="415"/>
      <c r="G130" s="386"/>
      <c r="H130" s="416"/>
      <c r="I130" s="416"/>
      <c r="J130" s="386"/>
      <c r="K130" s="417"/>
      <c r="L130" s="417"/>
      <c r="M130" s="389"/>
      <c r="N130" s="471">
        <v>45390</v>
      </c>
      <c r="P130" s="452"/>
      <c r="R130" s="452"/>
      <c r="V130" s="363" t="e">
        <f t="shared" si="11"/>
        <v>#DIV/0!</v>
      </c>
      <c r="X130" s="364"/>
      <c r="Z130" s="365"/>
      <c r="AB130" s="365"/>
      <c r="AD130" s="365"/>
      <c r="AF130" s="363"/>
      <c r="AH130" s="363"/>
      <c r="AJ130" s="363"/>
      <c r="AL130" s="363"/>
      <c r="AN130" s="366"/>
    </row>
    <row r="131" spans="1:53" ht="21" customHeight="1" x14ac:dyDescent="0.3">
      <c r="A131" s="371" t="s">
        <v>244</v>
      </c>
      <c r="B131" s="372">
        <v>45306</v>
      </c>
      <c r="C131" s="371">
        <v>990</v>
      </c>
      <c r="D131" s="418" t="s">
        <v>524</v>
      </c>
      <c r="E131" s="419">
        <f t="shared" ref="E131:F133" si="20">H131</f>
        <v>7250</v>
      </c>
      <c r="F131" s="420">
        <f t="shared" si="20"/>
        <v>4350</v>
      </c>
      <c r="G131" s="386"/>
      <c r="H131" s="416">
        <f t="shared" ref="H131:I133" si="21">MROUND(K131+24,50)</f>
        <v>7250</v>
      </c>
      <c r="I131" s="416">
        <f t="shared" si="21"/>
        <v>4350</v>
      </c>
      <c r="J131" s="386"/>
      <c r="K131" s="417">
        <f>N131*$K$9</f>
        <v>7250</v>
      </c>
      <c r="L131" s="417">
        <f>N131*$L$9</f>
        <v>4350</v>
      </c>
      <c r="M131" s="389"/>
      <c r="N131" s="462">
        <v>2900</v>
      </c>
      <c r="P131" s="452">
        <v>2200</v>
      </c>
      <c r="R131" s="452">
        <v>2000</v>
      </c>
      <c r="T131" s="382">
        <v>2000</v>
      </c>
      <c r="V131" s="363">
        <f t="shared" si="11"/>
        <v>1.3181818181818181</v>
      </c>
      <c r="X131" s="364"/>
      <c r="Z131" s="365"/>
      <c r="AB131" s="365"/>
      <c r="AD131" s="365"/>
      <c r="AF131" s="363"/>
      <c r="AH131" s="363"/>
      <c r="AJ131" s="363"/>
      <c r="AL131" s="363"/>
      <c r="AN131" s="366"/>
    </row>
    <row r="132" spans="1:53" ht="21" customHeight="1" x14ac:dyDescent="0.3">
      <c r="A132" s="371" t="s">
        <v>244</v>
      </c>
      <c r="B132" s="372">
        <v>45306</v>
      </c>
      <c r="C132" s="371">
        <v>988</v>
      </c>
      <c r="D132" s="421" t="s">
        <v>525</v>
      </c>
      <c r="E132" s="419">
        <f t="shared" si="20"/>
        <v>12250</v>
      </c>
      <c r="F132" s="420">
        <f t="shared" si="20"/>
        <v>7350</v>
      </c>
      <c r="G132" s="386"/>
      <c r="H132" s="416">
        <f t="shared" si="21"/>
        <v>12250</v>
      </c>
      <c r="I132" s="416">
        <f t="shared" si="21"/>
        <v>7350</v>
      </c>
      <c r="J132" s="386"/>
      <c r="K132" s="417">
        <f>N132*$K$9</f>
        <v>12250</v>
      </c>
      <c r="L132" s="417">
        <f>N132*$L$9</f>
        <v>7350</v>
      </c>
      <c r="M132" s="389"/>
      <c r="N132" s="462">
        <v>4900</v>
      </c>
      <c r="P132" s="452">
        <v>4000</v>
      </c>
      <c r="R132" s="452">
        <v>3630</v>
      </c>
      <c r="T132" s="382">
        <v>3630</v>
      </c>
      <c r="V132" s="363">
        <f t="shared" si="11"/>
        <v>1.2250000000000001</v>
      </c>
      <c r="X132" s="364"/>
      <c r="Z132" s="365"/>
      <c r="AB132" s="365"/>
      <c r="AD132" s="365"/>
      <c r="AF132" s="363"/>
      <c r="AH132" s="363"/>
      <c r="AJ132" s="363"/>
      <c r="AL132" s="363"/>
      <c r="AN132" s="366"/>
    </row>
    <row r="133" spans="1:53" ht="21" customHeight="1" x14ac:dyDescent="0.3">
      <c r="A133" s="371" t="s">
        <v>244</v>
      </c>
      <c r="B133" s="372">
        <v>45306</v>
      </c>
      <c r="C133" s="371">
        <v>988</v>
      </c>
      <c r="D133" s="421" t="s">
        <v>526</v>
      </c>
      <c r="E133" s="419">
        <f t="shared" si="20"/>
        <v>48000</v>
      </c>
      <c r="F133" s="420">
        <f t="shared" si="20"/>
        <v>28800</v>
      </c>
      <c r="G133" s="386"/>
      <c r="H133" s="416">
        <f t="shared" si="21"/>
        <v>48000</v>
      </c>
      <c r="I133" s="416">
        <f t="shared" si="21"/>
        <v>28800</v>
      </c>
      <c r="J133" s="386"/>
      <c r="K133" s="417">
        <f>N133*$K$9</f>
        <v>48000</v>
      </c>
      <c r="L133" s="417">
        <f>N133*$L$9</f>
        <v>28800</v>
      </c>
      <c r="M133" s="389"/>
      <c r="N133" s="462">
        <v>19200</v>
      </c>
      <c r="P133" s="452">
        <v>16500</v>
      </c>
      <c r="R133" s="452">
        <v>15000</v>
      </c>
      <c r="T133" s="382">
        <v>15000</v>
      </c>
      <c r="V133" s="363">
        <f t="shared" si="11"/>
        <v>1.1636363636363636</v>
      </c>
      <c r="X133" s="364"/>
      <c r="Z133" s="365"/>
      <c r="AB133" s="365"/>
      <c r="AD133" s="365"/>
      <c r="AF133" s="363"/>
      <c r="AH133" s="363"/>
      <c r="AJ133" s="363"/>
      <c r="AL133" s="363"/>
      <c r="AN133" s="366"/>
    </row>
    <row r="134" spans="1:53" ht="9.9499999999999993" customHeight="1" thickBot="1" x14ac:dyDescent="0.35">
      <c r="D134" s="422"/>
      <c r="E134" s="414"/>
      <c r="F134" s="415"/>
      <c r="G134" s="386"/>
      <c r="H134" s="416"/>
      <c r="I134" s="416"/>
      <c r="J134" s="386"/>
      <c r="K134" s="417"/>
      <c r="L134" s="417"/>
      <c r="M134" s="389"/>
      <c r="N134" s="452"/>
      <c r="P134" s="452"/>
      <c r="R134" s="452"/>
      <c r="V134" s="363" t="e">
        <f t="shared" si="11"/>
        <v>#DIV/0!</v>
      </c>
      <c r="X134" s="364"/>
      <c r="Z134" s="365"/>
      <c r="AB134" s="365"/>
      <c r="AD134" s="365"/>
      <c r="AF134" s="363"/>
      <c r="AH134" s="363"/>
      <c r="AJ134" s="363"/>
      <c r="AL134" s="363"/>
      <c r="AN134" s="366"/>
    </row>
    <row r="135" spans="1:53" ht="21" customHeight="1" thickBot="1" x14ac:dyDescent="0.35">
      <c r="D135" s="413" t="s">
        <v>531</v>
      </c>
      <c r="E135" s="414"/>
      <c r="F135" s="415"/>
      <c r="G135" s="386"/>
      <c r="H135" s="416"/>
      <c r="I135" s="416"/>
      <c r="J135" s="386"/>
      <c r="K135" s="417"/>
      <c r="L135" s="417"/>
      <c r="M135" s="389"/>
      <c r="N135" s="472">
        <v>45322</v>
      </c>
      <c r="P135" s="463">
        <v>230324</v>
      </c>
      <c r="R135" s="452"/>
      <c r="V135" s="363">
        <f t="shared" si="11"/>
        <v>0.19677497785727932</v>
      </c>
      <c r="X135" s="364"/>
      <c r="Z135" s="365"/>
      <c r="AB135" s="365"/>
      <c r="AD135" s="365"/>
      <c r="AF135" s="363"/>
      <c r="AH135" s="363"/>
      <c r="AJ135" s="363"/>
      <c r="AL135" s="363"/>
      <c r="AN135" s="366"/>
    </row>
    <row r="136" spans="1:53" ht="21" customHeight="1" x14ac:dyDescent="0.3">
      <c r="A136" s="371" t="s">
        <v>241</v>
      </c>
      <c r="B136" s="372">
        <v>45274</v>
      </c>
      <c r="C136" s="371" t="s">
        <v>642</v>
      </c>
      <c r="D136" s="418" t="s">
        <v>540</v>
      </c>
      <c r="E136" s="419">
        <f t="shared" ref="E136:F138" si="22">H136</f>
        <v>4750</v>
      </c>
      <c r="F136" s="420">
        <f t="shared" si="22"/>
        <v>2850</v>
      </c>
      <c r="G136" s="386"/>
      <c r="H136" s="416">
        <f t="shared" ref="H136:I153" si="23">MROUND(K136+24,50)</f>
        <v>4750</v>
      </c>
      <c r="I136" s="416">
        <f t="shared" si="23"/>
        <v>2850</v>
      </c>
      <c r="J136" s="386"/>
      <c r="K136" s="417">
        <f>N136*$K$9</f>
        <v>4750</v>
      </c>
      <c r="L136" s="417">
        <f>N136*$L$9</f>
        <v>2850</v>
      </c>
      <c r="M136" s="389"/>
      <c r="N136" s="462">
        <v>1900</v>
      </c>
      <c r="P136" s="462">
        <v>1900</v>
      </c>
      <c r="R136" s="452">
        <v>1674</v>
      </c>
      <c r="T136" s="382">
        <v>1674</v>
      </c>
      <c r="V136" s="363">
        <f t="shared" si="11"/>
        <v>1</v>
      </c>
      <c r="X136" s="364"/>
      <c r="Z136" s="365"/>
      <c r="AB136" s="365"/>
      <c r="AD136" s="365"/>
      <c r="AF136" s="363"/>
      <c r="AH136" s="363"/>
      <c r="AJ136" s="363"/>
      <c r="AL136" s="363"/>
      <c r="AN136" s="366"/>
    </row>
    <row r="137" spans="1:53" ht="21" customHeight="1" x14ac:dyDescent="0.3">
      <c r="A137" s="371" t="s">
        <v>241</v>
      </c>
      <c r="B137" s="372">
        <v>45274</v>
      </c>
      <c r="C137" s="371" t="s">
        <v>642</v>
      </c>
      <c r="D137" s="421" t="s">
        <v>539</v>
      </c>
      <c r="E137" s="419">
        <f t="shared" si="22"/>
        <v>5850</v>
      </c>
      <c r="F137" s="420">
        <f t="shared" si="22"/>
        <v>3500</v>
      </c>
      <c r="G137" s="386"/>
      <c r="H137" s="416">
        <f t="shared" si="23"/>
        <v>5850</v>
      </c>
      <c r="I137" s="416">
        <f t="shared" si="23"/>
        <v>3500</v>
      </c>
      <c r="J137" s="386"/>
      <c r="K137" s="417">
        <f>N137*$K$9</f>
        <v>5829.3249999999998</v>
      </c>
      <c r="L137" s="417">
        <f>N137*$L$9</f>
        <v>3497.5950000000003</v>
      </c>
      <c r="M137" s="389"/>
      <c r="N137" s="462">
        <v>2331.73</v>
      </c>
      <c r="P137" s="462">
        <v>2063.48</v>
      </c>
      <c r="R137" s="452">
        <v>1587.29</v>
      </c>
      <c r="T137" s="382">
        <v>1587.29</v>
      </c>
      <c r="V137" s="363">
        <f t="shared" si="11"/>
        <v>1.1299988369162774</v>
      </c>
      <c r="X137" s="364"/>
      <c r="Z137" s="365"/>
      <c r="AB137" s="365"/>
      <c r="AD137" s="365"/>
      <c r="AF137" s="363"/>
      <c r="AH137" s="363"/>
      <c r="AJ137" s="363"/>
      <c r="AL137" s="363"/>
      <c r="AN137" s="366"/>
    </row>
    <row r="138" spans="1:53" ht="21" customHeight="1" x14ac:dyDescent="0.3">
      <c r="A138" s="371" t="s">
        <v>241</v>
      </c>
      <c r="B138" s="372">
        <v>45274</v>
      </c>
      <c r="C138" s="371" t="s">
        <v>642</v>
      </c>
      <c r="D138" s="421" t="s">
        <v>485</v>
      </c>
      <c r="E138" s="419">
        <f t="shared" si="22"/>
        <v>7750</v>
      </c>
      <c r="F138" s="420">
        <f t="shared" si="22"/>
        <v>4650</v>
      </c>
      <c r="G138" s="386"/>
      <c r="H138" s="416">
        <f t="shared" si="23"/>
        <v>7750</v>
      </c>
      <c r="I138" s="416">
        <f t="shared" si="23"/>
        <v>4650</v>
      </c>
      <c r="J138" s="386"/>
      <c r="K138" s="417">
        <f>N138*$K$9</f>
        <v>7750</v>
      </c>
      <c r="L138" s="417">
        <f>N138*$L$9</f>
        <v>4650</v>
      </c>
      <c r="M138" s="389"/>
      <c r="N138" s="462">
        <v>3100</v>
      </c>
      <c r="P138" s="462">
        <v>3100</v>
      </c>
      <c r="R138" s="452">
        <v>2676.94</v>
      </c>
      <c r="T138" s="382">
        <v>2676.94</v>
      </c>
      <c r="V138" s="363">
        <f t="shared" si="11"/>
        <v>1</v>
      </c>
      <c r="X138" s="364"/>
      <c r="Z138" s="365"/>
      <c r="AB138" s="365"/>
      <c r="AD138" s="365"/>
      <c r="AF138" s="363"/>
      <c r="AH138" s="363"/>
      <c r="AJ138" s="363"/>
      <c r="AL138" s="363"/>
      <c r="AN138" s="366"/>
    </row>
    <row r="139" spans="1:53" ht="21" hidden="1" customHeight="1" x14ac:dyDescent="0.3">
      <c r="A139" s="371" t="s">
        <v>241</v>
      </c>
      <c r="B139" s="372">
        <v>45274</v>
      </c>
      <c r="C139" s="371">
        <v>4775</v>
      </c>
      <c r="D139" s="421" t="s">
        <v>351</v>
      </c>
      <c r="E139" s="419"/>
      <c r="F139" s="420"/>
      <c r="G139" s="386"/>
      <c r="H139" s="416">
        <f t="shared" si="23"/>
        <v>6700</v>
      </c>
      <c r="I139" s="416">
        <f t="shared" si="23"/>
        <v>4000</v>
      </c>
      <c r="J139" s="386"/>
      <c r="K139" s="417">
        <f>N139*$K$9</f>
        <v>6654.375</v>
      </c>
      <c r="L139" s="417">
        <f>N139*$L$9</f>
        <v>3992.625</v>
      </c>
      <c r="M139" s="389"/>
      <c r="N139" s="452">
        <v>2661.75</v>
      </c>
      <c r="P139" s="452">
        <v>2661.75</v>
      </c>
      <c r="R139" s="452">
        <v>2047.5</v>
      </c>
      <c r="T139" s="382">
        <v>2047.5</v>
      </c>
      <c r="V139" s="363">
        <f t="shared" si="11"/>
        <v>1</v>
      </c>
      <c r="X139" s="364"/>
      <c r="Z139" s="365"/>
      <c r="AB139" s="365"/>
      <c r="AD139" s="365"/>
      <c r="AF139" s="363"/>
      <c r="AH139" s="363"/>
      <c r="AJ139" s="363"/>
      <c r="AL139" s="363"/>
      <c r="AN139" s="366"/>
    </row>
    <row r="140" spans="1:53" ht="9.9499999999999993" customHeight="1" thickBot="1" x14ac:dyDescent="0.35">
      <c r="D140" s="422"/>
      <c r="E140" s="414"/>
      <c r="F140" s="415"/>
      <c r="G140" s="386"/>
      <c r="H140" s="416">
        <f t="shared" si="23"/>
        <v>0</v>
      </c>
      <c r="I140" s="416">
        <f t="shared" si="23"/>
        <v>0</v>
      </c>
      <c r="J140" s="386"/>
      <c r="K140" s="417">
        <f t="shared" ref="K140:K160" si="24">N140*$K$9</f>
        <v>0</v>
      </c>
      <c r="L140" s="417">
        <f t="shared" ref="L140:L160" si="25">N140*$L$9</f>
        <v>0</v>
      </c>
      <c r="M140" s="389"/>
      <c r="N140" s="452"/>
      <c r="P140" s="452"/>
      <c r="R140" s="452"/>
      <c r="V140" s="363" t="e">
        <f t="shared" si="11"/>
        <v>#DIV/0!</v>
      </c>
      <c r="X140" s="364"/>
      <c r="Z140" s="365"/>
      <c r="AB140" s="365"/>
      <c r="AD140" s="365"/>
      <c r="AF140" s="363"/>
      <c r="AH140" s="363"/>
      <c r="AJ140" s="363"/>
      <c r="AL140" s="363"/>
      <c r="AN140" s="366"/>
    </row>
    <row r="141" spans="1:53" s="376" customFormat="1" ht="21" customHeight="1" thickBot="1" x14ac:dyDescent="0.35">
      <c r="A141" s="371"/>
      <c r="B141" s="372"/>
      <c r="C141" s="371"/>
      <c r="D141" s="423" t="s">
        <v>18</v>
      </c>
      <c r="E141" s="78"/>
      <c r="F141" s="78"/>
      <c r="G141" s="371"/>
      <c r="H141" s="416">
        <f t="shared" si="23"/>
        <v>113400</v>
      </c>
      <c r="I141" s="416">
        <f t="shared" si="23"/>
        <v>68050</v>
      </c>
      <c r="J141" s="386"/>
      <c r="K141" s="417">
        <f t="shared" si="24"/>
        <v>113375</v>
      </c>
      <c r="L141" s="417">
        <f t="shared" si="25"/>
        <v>68025</v>
      </c>
      <c r="N141" s="472">
        <v>45350</v>
      </c>
      <c r="P141" s="465">
        <v>220324</v>
      </c>
      <c r="R141" s="452"/>
      <c r="T141" s="382"/>
      <c r="V141" s="363">
        <f t="shared" ref="V141:V204" si="26">N141/P141</f>
        <v>0.20583322742869592</v>
      </c>
      <c r="X141" s="146"/>
      <c r="Z141" s="146"/>
      <c r="AB141" s="146"/>
      <c r="AD141" s="146"/>
      <c r="AF141" s="146"/>
      <c r="AH141" s="146"/>
      <c r="AJ141" s="146"/>
      <c r="AL141" s="146"/>
      <c r="AN141" s="63"/>
      <c r="AP141" s="371"/>
      <c r="AQ141" s="371"/>
      <c r="AR141" s="371"/>
      <c r="AS141" s="371"/>
      <c r="AT141" s="371"/>
      <c r="AU141" s="371"/>
      <c r="AV141" s="371"/>
      <c r="AW141" s="371"/>
      <c r="AX141" s="371"/>
      <c r="AY141" s="371"/>
      <c r="AZ141" s="371"/>
      <c r="BA141" s="371"/>
    </row>
    <row r="142" spans="1:53" s="376" customFormat="1" ht="21" customHeight="1" x14ac:dyDescent="0.3">
      <c r="A142" s="371"/>
      <c r="B142" s="372"/>
      <c r="C142" s="371"/>
      <c r="D142" s="424" t="s">
        <v>565</v>
      </c>
      <c r="E142" s="425">
        <f>H142</f>
        <v>9000</v>
      </c>
      <c r="F142" s="426">
        <f>I142</f>
        <v>5400</v>
      </c>
      <c r="G142" s="371"/>
      <c r="H142" s="416">
        <f t="shared" si="23"/>
        <v>9000</v>
      </c>
      <c r="I142" s="416">
        <f t="shared" si="23"/>
        <v>5400</v>
      </c>
      <c r="J142" s="386"/>
      <c r="K142" s="417">
        <f t="shared" si="24"/>
        <v>9000</v>
      </c>
      <c r="L142" s="417">
        <f t="shared" si="25"/>
        <v>5400</v>
      </c>
      <c r="N142" s="462">
        <v>3600</v>
      </c>
      <c r="P142" s="462">
        <v>3600</v>
      </c>
      <c r="R142" s="452">
        <v>3515</v>
      </c>
      <c r="T142" s="382">
        <v>3515</v>
      </c>
      <c r="V142" s="363">
        <f t="shared" si="26"/>
        <v>1</v>
      </c>
      <c r="X142" s="146"/>
      <c r="Z142" s="146"/>
      <c r="AB142" s="146"/>
      <c r="AD142" s="146"/>
      <c r="AF142" s="146"/>
      <c r="AH142" s="146"/>
      <c r="AJ142" s="146"/>
      <c r="AL142" s="146"/>
      <c r="AN142" s="63"/>
      <c r="AP142" s="371"/>
      <c r="AQ142" s="371"/>
      <c r="AR142" s="371"/>
      <c r="AS142" s="371"/>
      <c r="AT142" s="371"/>
      <c r="AU142" s="371"/>
      <c r="AV142" s="371"/>
      <c r="AW142" s="371"/>
      <c r="AX142" s="371"/>
      <c r="AY142" s="371"/>
      <c r="AZ142" s="371"/>
      <c r="BA142" s="371"/>
    </row>
    <row r="143" spans="1:53" s="376" customFormat="1" ht="21" customHeight="1" x14ac:dyDescent="0.3">
      <c r="A143" s="371"/>
      <c r="B143" s="372"/>
      <c r="C143" s="371"/>
      <c r="D143" s="427" t="s">
        <v>566</v>
      </c>
      <c r="E143" s="425">
        <f t="shared" ref="E143:F160" si="27">H143</f>
        <v>32000</v>
      </c>
      <c r="F143" s="426">
        <f t="shared" si="27"/>
        <v>19200</v>
      </c>
      <c r="G143" s="371"/>
      <c r="H143" s="416">
        <f t="shared" si="23"/>
        <v>32000</v>
      </c>
      <c r="I143" s="416">
        <f t="shared" si="23"/>
        <v>19200</v>
      </c>
      <c r="J143" s="386"/>
      <c r="K143" s="417">
        <f t="shared" si="24"/>
        <v>32000</v>
      </c>
      <c r="L143" s="417">
        <f t="shared" si="25"/>
        <v>19200</v>
      </c>
      <c r="N143" s="462">
        <v>12800</v>
      </c>
      <c r="P143" s="462">
        <v>12800</v>
      </c>
      <c r="R143" s="452">
        <v>11327</v>
      </c>
      <c r="T143" s="382">
        <v>11327</v>
      </c>
      <c r="V143" s="363">
        <f t="shared" si="26"/>
        <v>1</v>
      </c>
      <c r="X143" s="146"/>
      <c r="Z143" s="146"/>
      <c r="AB143" s="146"/>
      <c r="AD143" s="146"/>
      <c r="AF143" s="146"/>
      <c r="AH143" s="146"/>
      <c r="AJ143" s="146"/>
      <c r="AL143" s="146"/>
      <c r="AN143" s="63"/>
      <c r="AP143" s="371"/>
      <c r="AQ143" s="371"/>
      <c r="AR143" s="371"/>
      <c r="AS143" s="371"/>
      <c r="AT143" s="371"/>
      <c r="AU143" s="371"/>
      <c r="AV143" s="371"/>
      <c r="AW143" s="371"/>
      <c r="AX143" s="371"/>
      <c r="AY143" s="371"/>
      <c r="AZ143" s="371"/>
      <c r="BA143" s="371"/>
    </row>
    <row r="144" spans="1:53" s="376" customFormat="1" ht="21" customHeight="1" x14ac:dyDescent="0.3">
      <c r="A144" s="371"/>
      <c r="B144" s="372"/>
      <c r="C144" s="371"/>
      <c r="D144" s="427" t="s">
        <v>562</v>
      </c>
      <c r="E144" s="425">
        <f t="shared" si="27"/>
        <v>298900</v>
      </c>
      <c r="F144" s="426">
        <f t="shared" si="27"/>
        <v>179350</v>
      </c>
      <c r="G144" s="371"/>
      <c r="H144" s="416">
        <f t="shared" si="23"/>
        <v>298900</v>
      </c>
      <c r="I144" s="416">
        <f t="shared" si="23"/>
        <v>179350</v>
      </c>
      <c r="J144" s="386"/>
      <c r="K144" s="417">
        <f t="shared" si="24"/>
        <v>298854.57500000001</v>
      </c>
      <c r="L144" s="417">
        <f t="shared" si="25"/>
        <v>179312.745</v>
      </c>
      <c r="N144" s="467">
        <v>119541.83</v>
      </c>
      <c r="P144" s="467">
        <v>119541.83</v>
      </c>
      <c r="R144" s="452">
        <v>106598</v>
      </c>
      <c r="T144" s="382">
        <v>106598</v>
      </c>
      <c r="V144" s="363">
        <f t="shared" si="26"/>
        <v>1</v>
      </c>
      <c r="X144" s="146"/>
      <c r="Z144" s="146"/>
      <c r="AB144" s="146"/>
      <c r="AD144" s="146"/>
      <c r="AF144" s="146"/>
      <c r="AH144" s="146"/>
      <c r="AJ144" s="146"/>
      <c r="AL144" s="146"/>
      <c r="AN144" s="63"/>
      <c r="AP144" s="371"/>
      <c r="AQ144" s="371"/>
      <c r="AR144" s="371"/>
      <c r="AS144" s="371"/>
      <c r="AT144" s="371"/>
      <c r="AU144" s="371"/>
      <c r="AV144" s="371"/>
      <c r="AW144" s="371"/>
      <c r="AX144" s="371"/>
      <c r="AY144" s="371"/>
      <c r="AZ144" s="371"/>
      <c r="BA144" s="371"/>
    </row>
    <row r="145" spans="1:53" s="376" customFormat="1" ht="21" customHeight="1" x14ac:dyDescent="0.3">
      <c r="A145" s="371"/>
      <c r="B145" s="372"/>
      <c r="C145" s="371"/>
      <c r="D145" s="427" t="s">
        <v>575</v>
      </c>
      <c r="E145" s="425">
        <f t="shared" si="27"/>
        <v>5450</v>
      </c>
      <c r="F145" s="426">
        <f t="shared" si="27"/>
        <v>3300</v>
      </c>
      <c r="G145" s="371"/>
      <c r="H145" s="416">
        <f t="shared" si="23"/>
        <v>5450</v>
      </c>
      <c r="I145" s="416">
        <f t="shared" si="23"/>
        <v>3300</v>
      </c>
      <c r="J145" s="386"/>
      <c r="K145" s="417">
        <f t="shared" si="24"/>
        <v>5450</v>
      </c>
      <c r="L145" s="417">
        <f t="shared" si="25"/>
        <v>3270</v>
      </c>
      <c r="N145" s="462">
        <v>2180</v>
      </c>
      <c r="P145" s="462">
        <v>2180</v>
      </c>
      <c r="R145" s="452"/>
      <c r="T145" s="382"/>
      <c r="V145" s="363">
        <f t="shared" si="26"/>
        <v>1</v>
      </c>
      <c r="X145" s="146"/>
      <c r="Z145" s="146"/>
      <c r="AB145" s="146"/>
      <c r="AD145" s="146"/>
      <c r="AF145" s="146"/>
      <c r="AH145" s="146"/>
      <c r="AJ145" s="146"/>
      <c r="AL145" s="146"/>
      <c r="AN145" s="63"/>
      <c r="AP145" s="371"/>
      <c r="AQ145" s="371"/>
      <c r="AR145" s="371"/>
      <c r="AS145" s="371"/>
      <c r="AT145" s="371"/>
      <c r="AU145" s="371"/>
      <c r="AV145" s="371"/>
      <c r="AW145" s="371"/>
      <c r="AX145" s="371"/>
      <c r="AY145" s="371"/>
      <c r="AZ145" s="371"/>
      <c r="BA145" s="371"/>
    </row>
    <row r="146" spans="1:53" s="376" customFormat="1" ht="21" customHeight="1" x14ac:dyDescent="0.3">
      <c r="A146" s="371"/>
      <c r="B146" s="372"/>
      <c r="C146" s="371"/>
      <c r="D146" s="427" t="s">
        <v>576</v>
      </c>
      <c r="E146" s="425">
        <f t="shared" si="27"/>
        <v>15150</v>
      </c>
      <c r="F146" s="426">
        <f t="shared" si="27"/>
        <v>9100</v>
      </c>
      <c r="G146" s="371"/>
      <c r="H146" s="416">
        <f t="shared" si="23"/>
        <v>15150</v>
      </c>
      <c r="I146" s="416">
        <f t="shared" si="23"/>
        <v>9100</v>
      </c>
      <c r="J146" s="386"/>
      <c r="K146" s="417">
        <f t="shared" si="24"/>
        <v>15125</v>
      </c>
      <c r="L146" s="417">
        <f t="shared" si="25"/>
        <v>9075</v>
      </c>
      <c r="N146" s="462">
        <v>6050</v>
      </c>
      <c r="P146" s="462">
        <v>6050</v>
      </c>
      <c r="R146" s="452"/>
      <c r="T146" s="382"/>
      <c r="V146" s="363">
        <f t="shared" si="26"/>
        <v>1</v>
      </c>
      <c r="X146" s="146"/>
      <c r="Z146" s="146"/>
      <c r="AB146" s="146"/>
      <c r="AD146" s="146"/>
      <c r="AF146" s="146"/>
      <c r="AH146" s="146"/>
      <c r="AJ146" s="146"/>
      <c r="AL146" s="146"/>
      <c r="AN146" s="63"/>
      <c r="AP146" s="371"/>
      <c r="AQ146" s="371"/>
      <c r="AR146" s="371"/>
      <c r="AS146" s="371"/>
      <c r="AT146" s="371"/>
      <c r="AU146" s="371"/>
      <c r="AV146" s="371"/>
      <c r="AW146" s="371"/>
      <c r="AX146" s="371"/>
      <c r="AY146" s="371"/>
      <c r="AZ146" s="371"/>
      <c r="BA146" s="371"/>
    </row>
    <row r="147" spans="1:53" s="376" customFormat="1" ht="21" customHeight="1" x14ac:dyDescent="0.3">
      <c r="A147" s="371"/>
      <c r="B147" s="372"/>
      <c r="C147" s="371"/>
      <c r="D147" s="427" t="s">
        <v>544</v>
      </c>
      <c r="E147" s="425">
        <f t="shared" si="27"/>
        <v>81750</v>
      </c>
      <c r="F147" s="426">
        <f t="shared" si="27"/>
        <v>49050</v>
      </c>
      <c r="G147" s="371"/>
      <c r="H147" s="416">
        <f t="shared" si="23"/>
        <v>81750</v>
      </c>
      <c r="I147" s="416">
        <f t="shared" si="23"/>
        <v>49050</v>
      </c>
      <c r="J147" s="386"/>
      <c r="K147" s="417">
        <f t="shared" si="24"/>
        <v>81750</v>
      </c>
      <c r="L147" s="417">
        <f t="shared" si="25"/>
        <v>49050</v>
      </c>
      <c r="N147" s="462">
        <v>32700</v>
      </c>
      <c r="P147" s="462">
        <v>32700</v>
      </c>
      <c r="R147" s="452">
        <v>24547</v>
      </c>
      <c r="T147" s="382">
        <v>24547</v>
      </c>
      <c r="V147" s="363">
        <f t="shared" si="26"/>
        <v>1</v>
      </c>
      <c r="X147" s="146"/>
      <c r="Z147" s="146"/>
      <c r="AB147" s="146"/>
      <c r="AD147" s="146"/>
      <c r="AF147" s="146"/>
      <c r="AH147" s="146"/>
      <c r="AJ147" s="146"/>
      <c r="AL147" s="146"/>
      <c r="AN147" s="63"/>
      <c r="AP147" s="371"/>
      <c r="AQ147" s="371"/>
      <c r="AR147" s="371"/>
      <c r="AS147" s="371"/>
      <c r="AT147" s="371"/>
      <c r="AU147" s="371"/>
      <c r="AV147" s="371"/>
      <c r="AW147" s="371"/>
      <c r="AX147" s="371"/>
      <c r="AY147" s="371"/>
      <c r="AZ147" s="371"/>
      <c r="BA147" s="371"/>
    </row>
    <row r="148" spans="1:53" s="376" customFormat="1" ht="21" customHeight="1" x14ac:dyDescent="0.3">
      <c r="A148" s="371"/>
      <c r="B148" s="372"/>
      <c r="C148" s="371"/>
      <c r="D148" s="427" t="s">
        <v>574</v>
      </c>
      <c r="E148" s="425">
        <f t="shared" si="27"/>
        <v>5450</v>
      </c>
      <c r="F148" s="426">
        <f t="shared" si="27"/>
        <v>3300</v>
      </c>
      <c r="G148" s="371"/>
      <c r="H148" s="416">
        <f t="shared" si="23"/>
        <v>5450</v>
      </c>
      <c r="I148" s="416">
        <f t="shared" si="23"/>
        <v>3300</v>
      </c>
      <c r="J148" s="386"/>
      <c r="K148" s="417">
        <f t="shared" si="24"/>
        <v>5450</v>
      </c>
      <c r="L148" s="417">
        <f t="shared" si="25"/>
        <v>3270</v>
      </c>
      <c r="N148" s="462">
        <v>2180</v>
      </c>
      <c r="P148" s="452">
        <v>2180</v>
      </c>
      <c r="R148" s="452">
        <v>1940</v>
      </c>
      <c r="T148" s="382">
        <v>1940</v>
      </c>
      <c r="V148" s="363">
        <f t="shared" si="26"/>
        <v>1</v>
      </c>
      <c r="X148" s="146"/>
      <c r="Z148" s="146"/>
      <c r="AB148" s="146"/>
      <c r="AD148" s="146"/>
      <c r="AF148" s="146"/>
      <c r="AH148" s="146"/>
      <c r="AJ148" s="146"/>
      <c r="AL148" s="146"/>
      <c r="AN148" s="63"/>
      <c r="AP148" s="371"/>
      <c r="AQ148" s="371"/>
      <c r="AR148" s="371"/>
      <c r="AS148" s="371"/>
      <c r="AT148" s="371"/>
      <c r="AU148" s="371"/>
      <c r="AV148" s="371"/>
      <c r="AW148" s="371"/>
      <c r="AX148" s="371"/>
      <c r="AY148" s="371"/>
      <c r="AZ148" s="371"/>
      <c r="BA148" s="371"/>
    </row>
    <row r="149" spans="1:53" s="376" customFormat="1" ht="21" customHeight="1" x14ac:dyDescent="0.3">
      <c r="A149" s="371"/>
      <c r="B149" s="372"/>
      <c r="C149" s="371"/>
      <c r="D149" s="427" t="s">
        <v>546</v>
      </c>
      <c r="E149" s="425">
        <f t="shared" si="27"/>
        <v>15150</v>
      </c>
      <c r="F149" s="426">
        <f t="shared" si="27"/>
        <v>9100</v>
      </c>
      <c r="G149" s="371"/>
      <c r="H149" s="416">
        <f t="shared" si="23"/>
        <v>15150</v>
      </c>
      <c r="I149" s="416">
        <f t="shared" si="23"/>
        <v>9100</v>
      </c>
      <c r="J149" s="386"/>
      <c r="K149" s="417">
        <f t="shared" si="24"/>
        <v>15125</v>
      </c>
      <c r="L149" s="417">
        <f t="shared" si="25"/>
        <v>9075</v>
      </c>
      <c r="N149" s="462">
        <v>6050</v>
      </c>
      <c r="P149" s="452">
        <v>6050</v>
      </c>
      <c r="R149" s="452">
        <v>5340</v>
      </c>
      <c r="T149" s="382">
        <v>5340</v>
      </c>
      <c r="V149" s="363">
        <f t="shared" si="26"/>
        <v>1</v>
      </c>
      <c r="X149" s="146"/>
      <c r="Z149" s="146"/>
      <c r="AB149" s="146"/>
      <c r="AD149" s="146"/>
      <c r="AF149" s="146"/>
      <c r="AH149" s="146"/>
      <c r="AJ149" s="146"/>
      <c r="AL149" s="146"/>
      <c r="AN149" s="63"/>
      <c r="AP149" s="371"/>
      <c r="AQ149" s="371"/>
      <c r="AR149" s="371"/>
      <c r="AS149" s="371"/>
      <c r="AT149" s="371"/>
      <c r="AU149" s="371"/>
      <c r="AV149" s="371"/>
      <c r="AW149" s="371"/>
      <c r="AX149" s="371"/>
      <c r="AY149" s="371"/>
      <c r="AZ149" s="371"/>
      <c r="BA149" s="371"/>
    </row>
    <row r="150" spans="1:53" s="376" customFormat="1" ht="21" customHeight="1" x14ac:dyDescent="0.3">
      <c r="A150" s="371"/>
      <c r="B150" s="372"/>
      <c r="C150" s="371"/>
      <c r="D150" s="427" t="s">
        <v>547</v>
      </c>
      <c r="E150" s="425">
        <f t="shared" si="27"/>
        <v>5450</v>
      </c>
      <c r="F150" s="426">
        <f t="shared" si="27"/>
        <v>3300</v>
      </c>
      <c r="G150" s="371"/>
      <c r="H150" s="416">
        <f t="shared" si="23"/>
        <v>5450</v>
      </c>
      <c r="I150" s="416">
        <f t="shared" si="23"/>
        <v>3300</v>
      </c>
      <c r="J150" s="386"/>
      <c r="K150" s="417">
        <f t="shared" si="24"/>
        <v>5450</v>
      </c>
      <c r="L150" s="417">
        <f t="shared" si="25"/>
        <v>3270</v>
      </c>
      <c r="N150" s="462">
        <v>2180</v>
      </c>
      <c r="P150" s="452">
        <v>2180</v>
      </c>
      <c r="R150" s="452">
        <v>1940</v>
      </c>
      <c r="T150" s="382">
        <v>1940</v>
      </c>
      <c r="V150" s="363">
        <f t="shared" si="26"/>
        <v>1</v>
      </c>
      <c r="X150" s="146"/>
      <c r="Z150" s="146"/>
      <c r="AB150" s="146"/>
      <c r="AD150" s="146"/>
      <c r="AF150" s="146"/>
      <c r="AH150" s="146"/>
      <c r="AJ150" s="146"/>
      <c r="AL150" s="146"/>
      <c r="AN150" s="63"/>
      <c r="AP150" s="371"/>
      <c r="AQ150" s="371"/>
      <c r="AR150" s="371"/>
      <c r="AS150" s="371"/>
      <c r="AT150" s="371"/>
      <c r="AU150" s="371"/>
      <c r="AV150" s="371"/>
      <c r="AW150" s="371"/>
      <c r="AX150" s="371"/>
      <c r="AY150" s="371"/>
      <c r="AZ150" s="371"/>
      <c r="BA150" s="371"/>
    </row>
    <row r="151" spans="1:53" s="376" customFormat="1" ht="21" customHeight="1" x14ac:dyDescent="0.3">
      <c r="A151" s="371"/>
      <c r="B151" s="372"/>
      <c r="C151" s="371"/>
      <c r="D151" s="427" t="s">
        <v>548</v>
      </c>
      <c r="E151" s="425">
        <f t="shared" si="27"/>
        <v>15150</v>
      </c>
      <c r="F151" s="426">
        <f t="shared" si="27"/>
        <v>9100</v>
      </c>
      <c r="G151" s="371"/>
      <c r="H151" s="416">
        <f t="shared" si="23"/>
        <v>15150</v>
      </c>
      <c r="I151" s="416">
        <f t="shared" si="23"/>
        <v>9100</v>
      </c>
      <c r="J151" s="386"/>
      <c r="K151" s="417">
        <f t="shared" si="24"/>
        <v>15125</v>
      </c>
      <c r="L151" s="417">
        <f t="shared" si="25"/>
        <v>9075</v>
      </c>
      <c r="N151" s="462">
        <v>6050</v>
      </c>
      <c r="P151" s="452">
        <v>6050</v>
      </c>
      <c r="R151" s="452">
        <v>5340</v>
      </c>
      <c r="T151" s="382">
        <v>5340</v>
      </c>
      <c r="V151" s="363">
        <f t="shared" si="26"/>
        <v>1</v>
      </c>
      <c r="X151" s="146"/>
      <c r="Z151" s="146"/>
      <c r="AB151" s="146"/>
      <c r="AD151" s="146"/>
      <c r="AF151" s="146"/>
      <c r="AH151" s="146"/>
      <c r="AJ151" s="146"/>
      <c r="AL151" s="146"/>
      <c r="AN151" s="63"/>
      <c r="AP151" s="371"/>
      <c r="AQ151" s="371"/>
      <c r="AR151" s="371"/>
      <c r="AS151" s="371"/>
      <c r="AT151" s="371"/>
      <c r="AU151" s="371"/>
      <c r="AV151" s="371"/>
      <c r="AW151" s="371"/>
      <c r="AX151" s="371"/>
      <c r="AY151" s="371"/>
      <c r="AZ151" s="371"/>
      <c r="BA151" s="371"/>
    </row>
    <row r="152" spans="1:53" s="376" customFormat="1" ht="21" customHeight="1" x14ac:dyDescent="0.3">
      <c r="A152" s="371"/>
      <c r="B152" s="372"/>
      <c r="C152" s="371"/>
      <c r="D152" s="427" t="s">
        <v>573</v>
      </c>
      <c r="E152" s="425">
        <f t="shared" si="27"/>
        <v>9750</v>
      </c>
      <c r="F152" s="426">
        <f t="shared" si="27"/>
        <v>5850</v>
      </c>
      <c r="G152" s="371"/>
      <c r="H152" s="416">
        <f t="shared" si="23"/>
        <v>9750</v>
      </c>
      <c r="I152" s="416">
        <f t="shared" si="23"/>
        <v>5850</v>
      </c>
      <c r="J152" s="386"/>
      <c r="K152" s="417">
        <f t="shared" si="24"/>
        <v>9750</v>
      </c>
      <c r="L152" s="417">
        <f t="shared" si="25"/>
        <v>5850</v>
      </c>
      <c r="N152" s="462">
        <v>3900</v>
      </c>
      <c r="P152" s="462">
        <v>3900</v>
      </c>
      <c r="R152" s="452">
        <v>3440</v>
      </c>
      <c r="T152" s="382">
        <v>3440</v>
      </c>
      <c r="V152" s="363">
        <f t="shared" si="26"/>
        <v>1</v>
      </c>
      <c r="X152" s="146"/>
      <c r="Z152" s="146"/>
      <c r="AB152" s="146"/>
      <c r="AD152" s="146"/>
      <c r="AF152" s="146"/>
      <c r="AH152" s="146"/>
      <c r="AJ152" s="146"/>
      <c r="AL152" s="146"/>
      <c r="AN152" s="63"/>
      <c r="AP152" s="371"/>
      <c r="AQ152" s="371"/>
      <c r="AR152" s="371"/>
      <c r="AS152" s="371"/>
      <c r="AT152" s="371"/>
      <c r="AU152" s="371"/>
      <c r="AV152" s="371"/>
      <c r="AW152" s="371"/>
      <c r="AX152" s="371"/>
      <c r="AY152" s="371"/>
      <c r="AZ152" s="371"/>
      <c r="BA152" s="371"/>
    </row>
    <row r="153" spans="1:53" s="376" customFormat="1" ht="21" customHeight="1" x14ac:dyDescent="0.3">
      <c r="A153" s="371"/>
      <c r="B153" s="372"/>
      <c r="C153" s="371"/>
      <c r="D153" s="427" t="s">
        <v>572</v>
      </c>
      <c r="E153" s="425">
        <f t="shared" si="27"/>
        <v>27650</v>
      </c>
      <c r="F153" s="426">
        <f t="shared" si="27"/>
        <v>16600</v>
      </c>
      <c r="G153" s="371"/>
      <c r="H153" s="416">
        <f t="shared" si="23"/>
        <v>27650</v>
      </c>
      <c r="I153" s="416">
        <f t="shared" si="23"/>
        <v>16600</v>
      </c>
      <c r="J153" s="386"/>
      <c r="K153" s="417">
        <f t="shared" si="24"/>
        <v>27625</v>
      </c>
      <c r="L153" s="417">
        <f t="shared" si="25"/>
        <v>16575</v>
      </c>
      <c r="N153" s="462">
        <v>11050</v>
      </c>
      <c r="P153" s="462">
        <v>11050</v>
      </c>
      <c r="R153" s="452">
        <v>9785</v>
      </c>
      <c r="T153" s="382">
        <v>9785</v>
      </c>
      <c r="V153" s="363">
        <f t="shared" si="26"/>
        <v>1</v>
      </c>
      <c r="X153" s="146"/>
      <c r="Z153" s="146"/>
      <c r="AB153" s="146"/>
      <c r="AD153" s="146"/>
      <c r="AF153" s="146"/>
      <c r="AH153" s="146"/>
      <c r="AJ153" s="146"/>
      <c r="AL153" s="146"/>
      <c r="AN153" s="63"/>
      <c r="AP153" s="371"/>
      <c r="AQ153" s="371"/>
      <c r="AR153" s="371"/>
      <c r="AS153" s="371"/>
      <c r="AT153" s="371"/>
      <c r="AU153" s="371"/>
      <c r="AV153" s="371"/>
      <c r="AW153" s="371"/>
      <c r="AX153" s="371"/>
      <c r="AY153" s="371"/>
      <c r="AZ153" s="371"/>
      <c r="BA153" s="371"/>
    </row>
    <row r="154" spans="1:53" s="376" customFormat="1" ht="21" customHeight="1" x14ac:dyDescent="0.3">
      <c r="A154" s="371"/>
      <c r="B154" s="372"/>
      <c r="C154" s="371"/>
      <c r="D154" s="427" t="s">
        <v>551</v>
      </c>
      <c r="E154" s="425">
        <f t="shared" si="27"/>
        <v>262600</v>
      </c>
      <c r="F154" s="426">
        <f t="shared" si="27"/>
        <v>157600</v>
      </c>
      <c r="G154" s="371"/>
      <c r="H154" s="416">
        <f t="shared" ref="H154:I160" si="28">MROUND(K154+24,50)</f>
        <v>262600</v>
      </c>
      <c r="I154" s="416">
        <f t="shared" si="28"/>
        <v>157600</v>
      </c>
      <c r="J154" s="386"/>
      <c r="K154" s="417">
        <f t="shared" si="24"/>
        <v>262591.875</v>
      </c>
      <c r="L154" s="417">
        <f t="shared" si="25"/>
        <v>157555.125</v>
      </c>
      <c r="N154" s="467">
        <v>105036.75</v>
      </c>
      <c r="P154" s="467">
        <v>105036.75</v>
      </c>
      <c r="R154" s="452">
        <v>91387</v>
      </c>
      <c r="T154" s="382">
        <v>91387</v>
      </c>
      <c r="V154" s="363">
        <f t="shared" si="26"/>
        <v>1</v>
      </c>
      <c r="X154" s="146"/>
      <c r="Z154" s="146"/>
      <c r="AB154" s="146"/>
      <c r="AD154" s="146"/>
      <c r="AF154" s="146"/>
      <c r="AH154" s="146"/>
      <c r="AJ154" s="146"/>
      <c r="AL154" s="146"/>
      <c r="AN154" s="63"/>
      <c r="AP154" s="371"/>
      <c r="AQ154" s="371"/>
      <c r="AR154" s="371"/>
      <c r="AS154" s="371"/>
      <c r="AT154" s="371"/>
      <c r="AU154" s="371"/>
      <c r="AV154" s="371"/>
      <c r="AW154" s="371"/>
      <c r="AX154" s="371"/>
      <c r="AY154" s="371"/>
      <c r="AZ154" s="371"/>
      <c r="BA154" s="371"/>
    </row>
    <row r="155" spans="1:53" s="376" customFormat="1" ht="21" customHeight="1" x14ac:dyDescent="0.3">
      <c r="A155" s="371"/>
      <c r="B155" s="372"/>
      <c r="C155" s="371"/>
      <c r="D155" s="427" t="s">
        <v>571</v>
      </c>
      <c r="E155" s="425">
        <f t="shared" si="27"/>
        <v>8900</v>
      </c>
      <c r="F155" s="426">
        <f t="shared" si="27"/>
        <v>5350</v>
      </c>
      <c r="G155" s="371"/>
      <c r="H155" s="416">
        <f t="shared" si="28"/>
        <v>8900</v>
      </c>
      <c r="I155" s="416">
        <f t="shared" si="28"/>
        <v>5350</v>
      </c>
      <c r="J155" s="386"/>
      <c r="K155" s="417">
        <f t="shared" si="24"/>
        <v>8875</v>
      </c>
      <c r="L155" s="417">
        <f t="shared" si="25"/>
        <v>5325</v>
      </c>
      <c r="N155" s="462">
        <v>3550</v>
      </c>
      <c r="P155" s="462">
        <v>3550</v>
      </c>
      <c r="R155" s="452">
        <v>3155</v>
      </c>
      <c r="T155" s="382">
        <v>3155</v>
      </c>
      <c r="V155" s="363">
        <f t="shared" si="26"/>
        <v>1</v>
      </c>
      <c r="X155" s="146"/>
      <c r="Z155" s="146"/>
      <c r="AB155" s="146"/>
      <c r="AD155" s="146"/>
      <c r="AF155" s="146"/>
      <c r="AH155" s="146"/>
      <c r="AJ155" s="146"/>
      <c r="AL155" s="146"/>
      <c r="AN155" s="63"/>
      <c r="AP155" s="371"/>
      <c r="AQ155" s="371"/>
      <c r="AR155" s="371"/>
      <c r="AS155" s="371"/>
      <c r="AT155" s="371"/>
      <c r="AU155" s="371"/>
      <c r="AV155" s="371"/>
      <c r="AW155" s="371"/>
      <c r="AX155" s="371"/>
      <c r="AY155" s="371"/>
      <c r="AZ155" s="371"/>
      <c r="BA155" s="371"/>
    </row>
    <row r="156" spans="1:53" s="376" customFormat="1" ht="21" customHeight="1" x14ac:dyDescent="0.3">
      <c r="A156" s="371"/>
      <c r="B156" s="372"/>
      <c r="C156" s="371"/>
      <c r="D156" s="427" t="s">
        <v>570</v>
      </c>
      <c r="E156" s="425">
        <f t="shared" si="27"/>
        <v>32000</v>
      </c>
      <c r="F156" s="426">
        <f t="shared" si="27"/>
        <v>19200</v>
      </c>
      <c r="G156" s="371"/>
      <c r="H156" s="416">
        <f t="shared" si="28"/>
        <v>32000</v>
      </c>
      <c r="I156" s="416">
        <f t="shared" si="28"/>
        <v>19200</v>
      </c>
      <c r="J156" s="386"/>
      <c r="K156" s="417">
        <f t="shared" si="24"/>
        <v>32000</v>
      </c>
      <c r="L156" s="417">
        <f t="shared" si="25"/>
        <v>19200</v>
      </c>
      <c r="N156" s="462">
        <v>12800</v>
      </c>
      <c r="P156" s="462">
        <v>12800</v>
      </c>
      <c r="R156" s="452">
        <v>11361</v>
      </c>
      <c r="T156" s="382">
        <v>11361</v>
      </c>
      <c r="V156" s="363">
        <f t="shared" si="26"/>
        <v>1</v>
      </c>
      <c r="X156" s="146"/>
      <c r="Z156" s="146"/>
      <c r="AB156" s="146"/>
      <c r="AD156" s="146"/>
      <c r="AF156" s="146"/>
      <c r="AH156" s="146"/>
      <c r="AJ156" s="146"/>
      <c r="AL156" s="146"/>
      <c r="AN156" s="63"/>
      <c r="AP156" s="371"/>
      <c r="AQ156" s="371"/>
      <c r="AR156" s="371"/>
      <c r="AS156" s="371"/>
      <c r="AT156" s="371"/>
      <c r="AU156" s="371"/>
      <c r="AV156" s="371"/>
      <c r="AW156" s="371"/>
      <c r="AX156" s="371"/>
      <c r="AY156" s="371"/>
      <c r="AZ156" s="371"/>
      <c r="BA156" s="371"/>
    </row>
    <row r="157" spans="1:53" s="376" customFormat="1" ht="21" customHeight="1" x14ac:dyDescent="0.3">
      <c r="A157" s="371"/>
      <c r="B157" s="372"/>
      <c r="C157" s="371"/>
      <c r="D157" s="427" t="s">
        <v>569</v>
      </c>
      <c r="E157" s="425">
        <f t="shared" si="27"/>
        <v>12750</v>
      </c>
      <c r="F157" s="426">
        <f t="shared" si="27"/>
        <v>7650</v>
      </c>
      <c r="G157" s="371"/>
      <c r="H157" s="416">
        <f t="shared" si="28"/>
        <v>12750</v>
      </c>
      <c r="I157" s="416">
        <f t="shared" si="28"/>
        <v>7650</v>
      </c>
      <c r="J157" s="386"/>
      <c r="K157" s="417">
        <f t="shared" si="24"/>
        <v>12750</v>
      </c>
      <c r="L157" s="417">
        <f t="shared" si="25"/>
        <v>7650</v>
      </c>
      <c r="N157" s="462">
        <v>5100</v>
      </c>
      <c r="P157" s="462">
        <v>5099.99</v>
      </c>
      <c r="R157" s="452">
        <v>4430</v>
      </c>
      <c r="T157" s="382">
        <v>4430</v>
      </c>
      <c r="V157" s="363">
        <f t="shared" si="26"/>
        <v>1.0000019607881585</v>
      </c>
      <c r="X157" s="146"/>
      <c r="Z157" s="146"/>
      <c r="AB157" s="146"/>
      <c r="AD157" s="146"/>
      <c r="AF157" s="146"/>
      <c r="AH157" s="146"/>
      <c r="AJ157" s="146"/>
      <c r="AL157" s="146"/>
      <c r="AN157" s="63"/>
      <c r="AP157" s="371"/>
      <c r="AQ157" s="371"/>
      <c r="AR157" s="371"/>
      <c r="AS157" s="371"/>
      <c r="AT157" s="371"/>
      <c r="AU157" s="371"/>
      <c r="AV157" s="371"/>
      <c r="AW157" s="371"/>
      <c r="AX157" s="371"/>
      <c r="AY157" s="371"/>
      <c r="AZ157" s="371"/>
      <c r="BA157" s="371"/>
    </row>
    <row r="158" spans="1:53" s="376" customFormat="1" ht="21" customHeight="1" x14ac:dyDescent="0.3">
      <c r="A158" s="371"/>
      <c r="B158" s="372"/>
      <c r="C158" s="371"/>
      <c r="D158" s="427" t="s">
        <v>567</v>
      </c>
      <c r="E158" s="425">
        <f t="shared" si="27"/>
        <v>8350</v>
      </c>
      <c r="F158" s="426">
        <f t="shared" si="27"/>
        <v>5050</v>
      </c>
      <c r="G158" s="371"/>
      <c r="H158" s="416">
        <f t="shared" si="28"/>
        <v>8350</v>
      </c>
      <c r="I158" s="416">
        <f t="shared" si="28"/>
        <v>5050</v>
      </c>
      <c r="J158" s="386"/>
      <c r="K158" s="417">
        <f t="shared" si="24"/>
        <v>8350</v>
      </c>
      <c r="L158" s="417">
        <f t="shared" si="25"/>
        <v>5010</v>
      </c>
      <c r="N158" s="462">
        <v>3340</v>
      </c>
      <c r="P158" s="462">
        <v>3340</v>
      </c>
      <c r="R158" s="452">
        <v>3035</v>
      </c>
      <c r="T158" s="382">
        <v>3035</v>
      </c>
      <c r="V158" s="363">
        <f t="shared" si="26"/>
        <v>1</v>
      </c>
      <c r="X158" s="146"/>
      <c r="Z158" s="146"/>
      <c r="AB158" s="146"/>
      <c r="AD158" s="146"/>
      <c r="AF158" s="146"/>
      <c r="AH158" s="146"/>
      <c r="AJ158" s="146"/>
      <c r="AL158" s="146"/>
      <c r="AN158" s="63"/>
      <c r="AP158" s="371"/>
      <c r="AQ158" s="371"/>
      <c r="AR158" s="371"/>
      <c r="AS158" s="371"/>
      <c r="AT158" s="371"/>
      <c r="AU158" s="371"/>
      <c r="AV158" s="371"/>
      <c r="AW158" s="371"/>
      <c r="AX158" s="371"/>
      <c r="AY158" s="371"/>
      <c r="AZ158" s="371"/>
      <c r="BA158" s="371"/>
    </row>
    <row r="159" spans="1:53" s="376" customFormat="1" ht="21" customHeight="1" x14ac:dyDescent="0.3">
      <c r="A159" s="371"/>
      <c r="B159" s="372"/>
      <c r="C159" s="371"/>
      <c r="D159" s="427" t="s">
        <v>568</v>
      </c>
      <c r="E159" s="425">
        <f t="shared" si="27"/>
        <v>5450</v>
      </c>
      <c r="F159" s="426">
        <f t="shared" si="27"/>
        <v>3300</v>
      </c>
      <c r="G159" s="371"/>
      <c r="H159" s="416">
        <f t="shared" si="28"/>
        <v>5450</v>
      </c>
      <c r="I159" s="416">
        <f t="shared" si="28"/>
        <v>3300</v>
      </c>
      <c r="J159" s="386"/>
      <c r="K159" s="417">
        <f t="shared" si="24"/>
        <v>5450</v>
      </c>
      <c r="L159" s="417">
        <f t="shared" si="25"/>
        <v>3270</v>
      </c>
      <c r="N159" s="462">
        <v>2180</v>
      </c>
      <c r="P159" s="452">
        <v>2180</v>
      </c>
      <c r="R159" s="452">
        <v>1940</v>
      </c>
      <c r="T159" s="382">
        <v>1940</v>
      </c>
      <c r="V159" s="363">
        <f t="shared" si="26"/>
        <v>1</v>
      </c>
      <c r="X159" s="146"/>
      <c r="Z159" s="146"/>
      <c r="AB159" s="146"/>
      <c r="AD159" s="146"/>
      <c r="AF159" s="146"/>
      <c r="AH159" s="146"/>
      <c r="AJ159" s="146"/>
      <c r="AL159" s="146"/>
      <c r="AN159" s="63"/>
      <c r="AP159" s="371"/>
      <c r="AQ159" s="371"/>
      <c r="AR159" s="371"/>
      <c r="AS159" s="371"/>
      <c r="AT159" s="371"/>
      <c r="AU159" s="371"/>
      <c r="AV159" s="371"/>
      <c r="AW159" s="371"/>
      <c r="AX159" s="371"/>
      <c r="AY159" s="371"/>
      <c r="AZ159" s="371"/>
      <c r="BA159" s="371"/>
    </row>
    <row r="160" spans="1:53" s="376" customFormat="1" ht="21" customHeight="1" x14ac:dyDescent="0.3">
      <c r="A160" s="371"/>
      <c r="B160" s="372"/>
      <c r="C160" s="371"/>
      <c r="D160" s="427" t="s">
        <v>556</v>
      </c>
      <c r="E160" s="425">
        <f t="shared" si="27"/>
        <v>15150</v>
      </c>
      <c r="F160" s="426">
        <f t="shared" si="27"/>
        <v>9100</v>
      </c>
      <c r="G160" s="371"/>
      <c r="H160" s="416">
        <f t="shared" si="28"/>
        <v>15150</v>
      </c>
      <c r="I160" s="416">
        <f t="shared" si="28"/>
        <v>9100</v>
      </c>
      <c r="J160" s="386"/>
      <c r="K160" s="417">
        <f t="shared" si="24"/>
        <v>15125</v>
      </c>
      <c r="L160" s="417">
        <f t="shared" si="25"/>
        <v>9075</v>
      </c>
      <c r="N160" s="462">
        <v>6050</v>
      </c>
      <c r="P160" s="452">
        <v>6050</v>
      </c>
      <c r="R160" s="452">
        <v>5340</v>
      </c>
      <c r="T160" s="382">
        <v>5340</v>
      </c>
      <c r="V160" s="363">
        <f t="shared" si="26"/>
        <v>1</v>
      </c>
      <c r="X160" s="146"/>
      <c r="Z160" s="146"/>
      <c r="AB160" s="146"/>
      <c r="AD160" s="146"/>
      <c r="AF160" s="146"/>
      <c r="AH160" s="146"/>
      <c r="AJ160" s="146"/>
      <c r="AL160" s="146"/>
      <c r="AN160" s="63"/>
      <c r="AP160" s="371"/>
      <c r="AQ160" s="371"/>
      <c r="AR160" s="371"/>
      <c r="AS160" s="371"/>
      <c r="AT160" s="371"/>
      <c r="AU160" s="371"/>
      <c r="AV160" s="371"/>
      <c r="AW160" s="371"/>
      <c r="AX160" s="371"/>
      <c r="AY160" s="371"/>
      <c r="AZ160" s="371"/>
      <c r="BA160" s="371"/>
    </row>
    <row r="161" spans="1:40" ht="5.0999999999999996" customHeight="1" thickBot="1" x14ac:dyDescent="0.35">
      <c r="D161" s="422"/>
      <c r="E161" s="414"/>
      <c r="F161" s="415"/>
      <c r="G161" s="386"/>
      <c r="H161" s="416"/>
      <c r="I161" s="416"/>
      <c r="J161" s="386"/>
      <c r="K161" s="417"/>
      <c r="L161" s="417"/>
      <c r="M161" s="389"/>
      <c r="N161" s="452"/>
      <c r="P161" s="452"/>
      <c r="R161" s="452"/>
      <c r="V161" s="363" t="e">
        <f t="shared" si="26"/>
        <v>#DIV/0!</v>
      </c>
      <c r="X161" s="364"/>
      <c r="Z161" s="365"/>
      <c r="AB161" s="365"/>
      <c r="AD161" s="365"/>
      <c r="AF161" s="363"/>
      <c r="AH161" s="363"/>
      <c r="AJ161" s="363"/>
      <c r="AL161" s="363"/>
      <c r="AN161" s="366"/>
    </row>
    <row r="162" spans="1:40" ht="21" customHeight="1" thickBot="1" x14ac:dyDescent="0.35">
      <c r="D162" s="413" t="s">
        <v>529</v>
      </c>
      <c r="E162" s="414"/>
      <c r="F162" s="415"/>
      <c r="G162" s="386"/>
      <c r="H162" s="416"/>
      <c r="I162" s="416"/>
      <c r="J162" s="386"/>
      <c r="K162" s="417"/>
      <c r="L162" s="417"/>
      <c r="M162" s="389"/>
      <c r="N162" s="472">
        <v>45350</v>
      </c>
      <c r="P162" s="452"/>
      <c r="R162" s="452"/>
      <c r="V162" s="363" t="e">
        <f t="shared" si="26"/>
        <v>#DIV/0!</v>
      </c>
      <c r="X162" s="364"/>
      <c r="Z162" s="365"/>
      <c r="AB162" s="365"/>
      <c r="AD162" s="365"/>
      <c r="AF162" s="363"/>
      <c r="AH162" s="363"/>
      <c r="AJ162" s="363"/>
      <c r="AL162" s="363"/>
      <c r="AN162" s="366"/>
    </row>
    <row r="163" spans="1:40" ht="21" customHeight="1" x14ac:dyDescent="0.3">
      <c r="A163" s="371" t="s">
        <v>200</v>
      </c>
      <c r="B163" s="372">
        <v>45330</v>
      </c>
      <c r="D163" s="418" t="s">
        <v>557</v>
      </c>
      <c r="E163" s="419">
        <f>H163</f>
        <v>5200</v>
      </c>
      <c r="F163" s="420">
        <f>I163</f>
        <v>3150</v>
      </c>
      <c r="G163" s="386"/>
      <c r="H163" s="416">
        <f>MROUND(K163+24,50)</f>
        <v>5200</v>
      </c>
      <c r="I163" s="416">
        <f>MROUND(L163+24,50)</f>
        <v>3150</v>
      </c>
      <c r="J163" s="386"/>
      <c r="K163" s="417">
        <f>N163*$K$9</f>
        <v>5175</v>
      </c>
      <c r="L163" s="417">
        <f>N163*$L$9</f>
        <v>3105</v>
      </c>
      <c r="M163" s="389"/>
      <c r="N163" s="462">
        <v>2070</v>
      </c>
      <c r="P163" s="452">
        <v>2000</v>
      </c>
      <c r="R163" s="452">
        <v>2000</v>
      </c>
      <c r="T163" s="382">
        <v>2000</v>
      </c>
      <c r="V163" s="363">
        <f t="shared" si="26"/>
        <v>1.0349999999999999</v>
      </c>
      <c r="X163" s="367"/>
      <c r="Y163" s="428"/>
      <c r="Z163" s="364"/>
      <c r="AB163" s="368"/>
      <c r="AD163" s="365"/>
      <c r="AF163" s="362"/>
      <c r="AH163" s="363"/>
      <c r="AJ163" s="363"/>
      <c r="AL163" s="363"/>
      <c r="AN163" s="366"/>
    </row>
    <row r="164" spans="1:40" ht="21" customHeight="1" x14ac:dyDescent="0.3">
      <c r="A164" s="371" t="s">
        <v>200</v>
      </c>
      <c r="B164" s="372">
        <v>45330</v>
      </c>
      <c r="D164" s="421" t="s">
        <v>558</v>
      </c>
      <c r="E164" s="419">
        <f>H164</f>
        <v>4700</v>
      </c>
      <c r="F164" s="420">
        <f>I164</f>
        <v>2850</v>
      </c>
      <c r="G164" s="386"/>
      <c r="H164" s="416">
        <f>MROUND(K164+24,50)</f>
        <v>4700</v>
      </c>
      <c r="I164" s="416">
        <f>MROUND(L164+24,50)</f>
        <v>2850</v>
      </c>
      <c r="J164" s="386"/>
      <c r="K164" s="417">
        <f>N164*$K$9</f>
        <v>4700</v>
      </c>
      <c r="L164" s="417">
        <f>N164*$L$9</f>
        <v>2820</v>
      </c>
      <c r="M164" s="389"/>
      <c r="N164" s="462">
        <v>1880</v>
      </c>
      <c r="P164" s="452">
        <v>1800</v>
      </c>
      <c r="R164" s="452">
        <v>1800</v>
      </c>
      <c r="T164" s="382">
        <v>1800</v>
      </c>
      <c r="V164" s="363">
        <f t="shared" si="26"/>
        <v>1.0444444444444445</v>
      </c>
      <c r="X164" s="367"/>
      <c r="Y164" s="428"/>
      <c r="Z164" s="364"/>
      <c r="AB164" s="368"/>
      <c r="AD164" s="365"/>
      <c r="AF164" s="362"/>
      <c r="AH164" s="363"/>
      <c r="AJ164" s="363"/>
      <c r="AL164" s="363"/>
      <c r="AN164" s="366"/>
    </row>
    <row r="165" spans="1:40" ht="5.0999999999999996" customHeight="1" thickBot="1" x14ac:dyDescent="0.35">
      <c r="D165" s="422"/>
      <c r="E165" s="414"/>
      <c r="F165" s="415"/>
      <c r="G165" s="386"/>
      <c r="H165" s="416"/>
      <c r="I165" s="416"/>
      <c r="J165" s="386"/>
      <c r="K165" s="417"/>
      <c r="L165" s="417"/>
      <c r="M165" s="389"/>
      <c r="N165" s="452"/>
      <c r="P165" s="452"/>
      <c r="R165" s="452"/>
      <c r="V165" s="363" t="e">
        <f t="shared" si="26"/>
        <v>#DIV/0!</v>
      </c>
      <c r="X165" s="367"/>
      <c r="Y165" s="428"/>
      <c r="Z165" s="364"/>
      <c r="AB165" s="368"/>
      <c r="AD165" s="365"/>
      <c r="AF165" s="362"/>
      <c r="AH165" s="363"/>
      <c r="AJ165" s="363"/>
      <c r="AL165" s="363"/>
      <c r="AN165" s="366"/>
    </row>
    <row r="166" spans="1:40" ht="21" customHeight="1" thickBot="1" x14ac:dyDescent="0.35">
      <c r="D166" s="413" t="s">
        <v>527</v>
      </c>
      <c r="E166" s="414"/>
      <c r="F166" s="415"/>
      <c r="G166" s="386"/>
      <c r="H166" s="416"/>
      <c r="I166" s="416"/>
      <c r="J166" s="386"/>
      <c r="K166" s="417"/>
      <c r="L166" s="417"/>
      <c r="M166" s="389"/>
      <c r="N166" s="472">
        <v>45377</v>
      </c>
      <c r="P166" s="465">
        <v>220324</v>
      </c>
      <c r="R166" s="452"/>
      <c r="V166" s="363">
        <f t="shared" si="26"/>
        <v>0.20595577422341643</v>
      </c>
      <c r="X166" s="364"/>
      <c r="Z166" s="365"/>
      <c r="AB166" s="365"/>
      <c r="AD166" s="365"/>
      <c r="AF166" s="363"/>
      <c r="AH166" s="363"/>
      <c r="AJ166" s="363"/>
      <c r="AL166" s="363"/>
      <c r="AN166" s="367"/>
    </row>
    <row r="167" spans="1:40" ht="21" customHeight="1" x14ac:dyDescent="0.3">
      <c r="A167" s="371" t="s">
        <v>480</v>
      </c>
      <c r="B167" s="372">
        <v>45260</v>
      </c>
      <c r="C167" s="371">
        <v>1220</v>
      </c>
      <c r="D167" s="418" t="s">
        <v>475</v>
      </c>
      <c r="E167" s="419">
        <f t="shared" ref="E167:F173" si="29">H167</f>
        <v>4050</v>
      </c>
      <c r="F167" s="420">
        <f t="shared" si="29"/>
        <v>2450</v>
      </c>
      <c r="G167" s="386"/>
      <c r="H167" s="416">
        <f t="shared" ref="H167:I174" si="30">MROUND(K167+24,50)</f>
        <v>4050</v>
      </c>
      <c r="I167" s="416">
        <f t="shared" si="30"/>
        <v>2450</v>
      </c>
      <c r="J167" s="386"/>
      <c r="K167" s="417">
        <f t="shared" ref="K167:K174" si="31">N167*$K$9</f>
        <v>4027.7249999999999</v>
      </c>
      <c r="L167" s="417">
        <f t="shared" ref="L167:L174" si="32">N167*$L$9</f>
        <v>2416.6349999999998</v>
      </c>
      <c r="M167" s="389"/>
      <c r="N167" s="462">
        <v>1611.09</v>
      </c>
      <c r="P167" s="462">
        <v>1468.9412000000002</v>
      </c>
      <c r="R167" s="452">
        <v>1468.9412000000002</v>
      </c>
      <c r="T167" s="382">
        <v>1184.6300000000001</v>
      </c>
      <c r="V167" s="363">
        <f t="shared" si="26"/>
        <v>1.0967695643637743</v>
      </c>
      <c r="X167" s="364"/>
      <c r="Z167" s="365"/>
      <c r="AB167" s="365"/>
      <c r="AD167" s="365"/>
      <c r="AF167" s="363"/>
      <c r="AH167" s="363"/>
      <c r="AJ167" s="363"/>
      <c r="AL167" s="363"/>
      <c r="AN167" s="366"/>
    </row>
    <row r="168" spans="1:40" ht="21" customHeight="1" x14ac:dyDescent="0.3">
      <c r="A168" s="371" t="s">
        <v>480</v>
      </c>
      <c r="B168" s="372" t="s">
        <v>563</v>
      </c>
      <c r="C168" s="371">
        <v>1221</v>
      </c>
      <c r="D168" s="421" t="s">
        <v>476</v>
      </c>
      <c r="E168" s="419">
        <f t="shared" si="29"/>
        <v>6050</v>
      </c>
      <c r="F168" s="420">
        <f t="shared" si="29"/>
        <v>3650</v>
      </c>
      <c r="G168" s="386"/>
      <c r="H168" s="416">
        <f t="shared" si="30"/>
        <v>6050</v>
      </c>
      <c r="I168" s="416">
        <f t="shared" si="30"/>
        <v>3650</v>
      </c>
      <c r="J168" s="386"/>
      <c r="K168" s="417">
        <f t="shared" si="31"/>
        <v>6041.5750000000007</v>
      </c>
      <c r="L168" s="417">
        <f t="shared" si="32"/>
        <v>3624.9450000000002</v>
      </c>
      <c r="M168" s="389"/>
      <c r="N168" s="462">
        <v>2416.63</v>
      </c>
      <c r="P168" s="462">
        <v>2213.1891999999998</v>
      </c>
      <c r="R168" s="455">
        <v>2213.1891999999998</v>
      </c>
      <c r="T168" s="382">
        <v>1784.83</v>
      </c>
      <c r="V168" s="363">
        <f t="shared" si="26"/>
        <v>1.0919220101019833</v>
      </c>
      <c r="X168" s="364"/>
      <c r="Z168" s="365"/>
      <c r="AB168" s="365"/>
      <c r="AD168" s="365"/>
      <c r="AF168" s="363"/>
      <c r="AH168" s="363"/>
      <c r="AJ168" s="363"/>
      <c r="AL168" s="363"/>
      <c r="AN168" s="366"/>
    </row>
    <row r="169" spans="1:40" ht="21" customHeight="1" x14ac:dyDescent="0.3">
      <c r="A169" s="371" t="s">
        <v>480</v>
      </c>
      <c r="B169" s="372">
        <v>45260</v>
      </c>
      <c r="C169" s="371">
        <v>1230</v>
      </c>
      <c r="D169" s="421" t="s">
        <v>477</v>
      </c>
      <c r="E169" s="419">
        <f t="shared" si="29"/>
        <v>4200</v>
      </c>
      <c r="F169" s="420">
        <f t="shared" si="29"/>
        <v>2550</v>
      </c>
      <c r="G169" s="386"/>
      <c r="H169" s="416">
        <f t="shared" si="30"/>
        <v>4200</v>
      </c>
      <c r="I169" s="416">
        <f t="shared" si="30"/>
        <v>2550</v>
      </c>
      <c r="J169" s="386"/>
      <c r="K169" s="417">
        <f t="shared" si="31"/>
        <v>4185.6750000000002</v>
      </c>
      <c r="L169" s="417">
        <f t="shared" si="32"/>
        <v>2511.4049999999997</v>
      </c>
      <c r="M169" s="389"/>
      <c r="N169" s="462">
        <v>1674.27</v>
      </c>
      <c r="P169" s="462">
        <v>1547.91</v>
      </c>
      <c r="R169" s="452">
        <v>1547.2719999999999</v>
      </c>
      <c r="T169" s="382">
        <v>1247.8</v>
      </c>
      <c r="V169" s="363">
        <f t="shared" si="26"/>
        <v>1.0816326530612244</v>
      </c>
      <c r="X169" s="364"/>
      <c r="Z169" s="365"/>
      <c r="AB169" s="365"/>
      <c r="AD169" s="365"/>
      <c r="AF169" s="363"/>
      <c r="AH169" s="363"/>
      <c r="AJ169" s="363"/>
      <c r="AL169" s="363"/>
      <c r="AN169" s="366"/>
    </row>
    <row r="170" spans="1:40" ht="21" customHeight="1" x14ac:dyDescent="0.3">
      <c r="A170" s="371" t="s">
        <v>480</v>
      </c>
      <c r="B170" s="372" t="s">
        <v>563</v>
      </c>
      <c r="C170" s="371">
        <v>1231</v>
      </c>
      <c r="D170" s="421" t="s">
        <v>478</v>
      </c>
      <c r="E170" s="419">
        <f t="shared" si="29"/>
        <v>6700</v>
      </c>
      <c r="F170" s="420">
        <f t="shared" si="29"/>
        <v>4050</v>
      </c>
      <c r="G170" s="386"/>
      <c r="H170" s="416">
        <f t="shared" si="30"/>
        <v>6700</v>
      </c>
      <c r="I170" s="416">
        <f t="shared" si="30"/>
        <v>4050</v>
      </c>
      <c r="J170" s="386"/>
      <c r="K170" s="417">
        <f t="shared" si="31"/>
        <v>6673.4000000000005</v>
      </c>
      <c r="L170" s="417">
        <f t="shared" si="32"/>
        <v>4004.04</v>
      </c>
      <c r="M170" s="389"/>
      <c r="N170" s="462">
        <v>2669.36</v>
      </c>
      <c r="P170" s="462">
        <v>2467.8108000000002</v>
      </c>
      <c r="R170" s="455">
        <v>2467.8108000000002</v>
      </c>
      <c r="T170" s="382">
        <v>1990.17</v>
      </c>
      <c r="V170" s="363">
        <f t="shared" si="26"/>
        <v>1.0816712529177681</v>
      </c>
      <c r="X170" s="364"/>
      <c r="Z170" s="365"/>
      <c r="AB170" s="365"/>
      <c r="AD170" s="365"/>
      <c r="AF170" s="363"/>
      <c r="AH170" s="363"/>
      <c r="AJ170" s="363"/>
      <c r="AL170" s="363"/>
      <c r="AN170" s="366"/>
    </row>
    <row r="171" spans="1:40" ht="21" customHeight="1" x14ac:dyDescent="0.3">
      <c r="A171" s="371" t="s">
        <v>480</v>
      </c>
      <c r="B171" s="372">
        <v>45260</v>
      </c>
      <c r="C171" s="371">
        <v>1231</v>
      </c>
      <c r="D171" s="421" t="s">
        <v>479</v>
      </c>
      <c r="E171" s="419">
        <f t="shared" si="29"/>
        <v>3150</v>
      </c>
      <c r="F171" s="420">
        <f t="shared" si="29"/>
        <v>1900</v>
      </c>
      <c r="G171" s="386"/>
      <c r="H171" s="416">
        <f t="shared" si="30"/>
        <v>3150</v>
      </c>
      <c r="I171" s="416">
        <f t="shared" si="30"/>
        <v>1900</v>
      </c>
      <c r="J171" s="386"/>
      <c r="K171" s="417">
        <f t="shared" si="31"/>
        <v>3119.5</v>
      </c>
      <c r="L171" s="417">
        <f t="shared" si="32"/>
        <v>1871.6999999999998</v>
      </c>
      <c r="M171" s="389"/>
      <c r="N171" s="462">
        <v>1247.8</v>
      </c>
      <c r="P171" s="462">
        <v>1155.5683999999999</v>
      </c>
      <c r="R171" s="452">
        <v>1155.5683999999999</v>
      </c>
      <c r="T171" s="382">
        <v>931.91</v>
      </c>
      <c r="V171" s="363">
        <f t="shared" si="26"/>
        <v>1.0798149205187682</v>
      </c>
      <c r="X171" s="364"/>
      <c r="Z171" s="365"/>
      <c r="AB171" s="365"/>
      <c r="AD171" s="365"/>
      <c r="AF171" s="363"/>
      <c r="AH171" s="363"/>
      <c r="AJ171" s="363"/>
      <c r="AL171" s="363"/>
      <c r="AN171" s="366"/>
    </row>
    <row r="172" spans="1:40" ht="21" customHeight="1" x14ac:dyDescent="0.3">
      <c r="A172" s="371" t="s">
        <v>480</v>
      </c>
      <c r="B172" s="372">
        <v>45260</v>
      </c>
      <c r="C172" s="371">
        <v>1326</v>
      </c>
      <c r="D172" s="421" t="s">
        <v>481</v>
      </c>
      <c r="E172" s="429">
        <f t="shared" si="29"/>
        <v>4550</v>
      </c>
      <c r="F172" s="430">
        <f t="shared" si="29"/>
        <v>2750</v>
      </c>
      <c r="G172" s="386"/>
      <c r="H172" s="416">
        <f t="shared" si="30"/>
        <v>4550</v>
      </c>
      <c r="I172" s="416">
        <f t="shared" si="30"/>
        <v>2750</v>
      </c>
      <c r="J172" s="386"/>
      <c r="K172" s="417">
        <f t="shared" si="31"/>
        <v>4517.375</v>
      </c>
      <c r="L172" s="417">
        <f t="shared" si="32"/>
        <v>2710.4250000000002</v>
      </c>
      <c r="M172" s="389"/>
      <c r="N172" s="462">
        <v>1806.95</v>
      </c>
      <c r="P172" s="462">
        <v>1662.84</v>
      </c>
      <c r="R172" s="452">
        <v>1662.84</v>
      </c>
      <c r="T172" s="382">
        <v>1341</v>
      </c>
      <c r="V172" s="363">
        <f t="shared" si="26"/>
        <v>1.0866649828005102</v>
      </c>
      <c r="X172" s="364"/>
      <c r="Z172" s="365"/>
      <c r="AB172" s="365"/>
      <c r="AD172" s="365"/>
      <c r="AF172" s="363"/>
      <c r="AH172" s="363"/>
      <c r="AJ172" s="363"/>
      <c r="AL172" s="363"/>
      <c r="AN172" s="367"/>
    </row>
    <row r="173" spans="1:40" ht="21" customHeight="1" x14ac:dyDescent="0.3">
      <c r="A173" s="371" t="s">
        <v>480</v>
      </c>
      <c r="B173" s="372">
        <v>45260</v>
      </c>
      <c r="C173" s="371">
        <v>1326</v>
      </c>
      <c r="D173" s="421" t="s">
        <v>482</v>
      </c>
      <c r="E173" s="419">
        <f t="shared" si="29"/>
        <v>33850</v>
      </c>
      <c r="F173" s="420">
        <f t="shared" si="29"/>
        <v>20300</v>
      </c>
      <c r="G173" s="386"/>
      <c r="H173" s="416">
        <f t="shared" si="30"/>
        <v>33850</v>
      </c>
      <c r="I173" s="416">
        <f t="shared" si="30"/>
        <v>20300</v>
      </c>
      <c r="J173" s="386"/>
      <c r="K173" s="417">
        <f t="shared" si="31"/>
        <v>33801.300000000003</v>
      </c>
      <c r="L173" s="417">
        <f t="shared" si="32"/>
        <v>20280.78</v>
      </c>
      <c r="M173" s="389"/>
      <c r="N173" s="462">
        <v>13520.52</v>
      </c>
      <c r="P173" s="462">
        <v>12533.92</v>
      </c>
      <c r="R173" s="452">
        <v>12533.92</v>
      </c>
      <c r="T173" s="382">
        <v>10108</v>
      </c>
      <c r="V173" s="363">
        <f t="shared" si="26"/>
        <v>1.0787144006025251</v>
      </c>
      <c r="X173" s="364"/>
      <c r="Z173" s="365"/>
      <c r="AB173" s="365"/>
      <c r="AD173" s="365"/>
      <c r="AF173" s="363"/>
      <c r="AH173" s="363"/>
      <c r="AJ173" s="363"/>
      <c r="AL173" s="363"/>
      <c r="AN173" s="367"/>
    </row>
    <row r="174" spans="1:40" ht="5.0999999999999996" customHeight="1" thickBot="1" x14ac:dyDescent="0.35">
      <c r="D174" s="422"/>
      <c r="E174" s="414"/>
      <c r="F174" s="415"/>
      <c r="G174" s="386"/>
      <c r="H174" s="416">
        <f t="shared" si="30"/>
        <v>0</v>
      </c>
      <c r="I174" s="416">
        <f t="shared" si="30"/>
        <v>0</v>
      </c>
      <c r="J174" s="386"/>
      <c r="K174" s="417">
        <f t="shared" si="31"/>
        <v>0</v>
      </c>
      <c r="L174" s="417">
        <f t="shared" si="32"/>
        <v>0</v>
      </c>
      <c r="M174" s="389"/>
      <c r="N174" s="452"/>
      <c r="P174" s="452"/>
      <c r="R174" s="452"/>
      <c r="V174" s="363" t="e">
        <f t="shared" si="26"/>
        <v>#DIV/0!</v>
      </c>
      <c r="X174" s="364"/>
      <c r="Z174" s="365"/>
      <c r="AB174" s="365"/>
      <c r="AD174" s="365"/>
      <c r="AF174" s="363"/>
      <c r="AH174" s="363"/>
      <c r="AJ174" s="363"/>
      <c r="AL174" s="363"/>
      <c r="AN174" s="367"/>
    </row>
    <row r="175" spans="1:40" ht="21" customHeight="1" thickBot="1" x14ac:dyDescent="0.35">
      <c r="D175" s="413" t="s">
        <v>528</v>
      </c>
      <c r="E175" s="414"/>
      <c r="F175" s="415"/>
      <c r="G175" s="386"/>
      <c r="H175" s="416"/>
      <c r="I175" s="416"/>
      <c r="J175" s="386"/>
      <c r="K175" s="417"/>
      <c r="L175" s="417"/>
      <c r="M175" s="389"/>
      <c r="N175" s="472">
        <v>45327</v>
      </c>
      <c r="P175" s="463">
        <v>220324</v>
      </c>
      <c r="R175" s="452"/>
      <c r="V175" s="363">
        <f t="shared" si="26"/>
        <v>0.20572883571467476</v>
      </c>
      <c r="X175" s="364"/>
      <c r="Z175" s="365"/>
      <c r="AB175" s="365"/>
      <c r="AD175" s="365"/>
      <c r="AF175" s="363"/>
      <c r="AH175" s="363"/>
      <c r="AJ175" s="363"/>
      <c r="AL175" s="363"/>
      <c r="AN175" s="367"/>
    </row>
    <row r="176" spans="1:40" ht="21" customHeight="1" x14ac:dyDescent="0.3">
      <c r="A176" s="371" t="s">
        <v>238</v>
      </c>
      <c r="B176" s="372" t="s">
        <v>563</v>
      </c>
      <c r="C176" s="371">
        <v>1356</v>
      </c>
      <c r="D176" s="418" t="s">
        <v>612</v>
      </c>
      <c r="E176" s="419">
        <f t="shared" ref="E176:F181" si="33">H176</f>
        <v>3700</v>
      </c>
      <c r="F176" s="420">
        <f t="shared" si="33"/>
        <v>2250</v>
      </c>
      <c r="G176" s="386"/>
      <c r="H176" s="416">
        <f t="shared" ref="H176:H191" si="34">MROUND(K176+24,50)</f>
        <v>3700</v>
      </c>
      <c r="I176" s="416">
        <f t="shared" ref="I176:I191" si="35">MROUND(L176+24,50)</f>
        <v>2250</v>
      </c>
      <c r="J176" s="386"/>
      <c r="K176" s="417">
        <f t="shared" ref="K176:K181" si="36">N176*$K$9</f>
        <v>3691.29</v>
      </c>
      <c r="L176" s="417">
        <f t="shared" ref="L176:L181" si="37">N176*$L$9</f>
        <v>2214.7740000000003</v>
      </c>
      <c r="M176" s="389"/>
      <c r="N176" s="462">
        <v>1476.5160000000001</v>
      </c>
      <c r="P176" s="462">
        <v>1476.5160000000001</v>
      </c>
      <c r="R176" s="455">
        <v>1476.5160000000001</v>
      </c>
      <c r="T176" s="382">
        <v>1230.43</v>
      </c>
      <c r="V176" s="363">
        <f t="shared" si="26"/>
        <v>1</v>
      </c>
      <c r="X176" s="364"/>
      <c r="Z176" s="365"/>
      <c r="AB176" s="365"/>
      <c r="AD176" s="365"/>
      <c r="AF176" s="363"/>
      <c r="AH176" s="363"/>
      <c r="AJ176" s="363"/>
      <c r="AL176" s="363"/>
      <c r="AN176" s="366"/>
    </row>
    <row r="177" spans="1:53" ht="21" customHeight="1" x14ac:dyDescent="0.3">
      <c r="A177" s="371" t="s">
        <v>238</v>
      </c>
      <c r="B177" s="372">
        <v>45278</v>
      </c>
      <c r="C177" s="371">
        <v>1357</v>
      </c>
      <c r="D177" s="418" t="s">
        <v>613</v>
      </c>
      <c r="E177" s="419">
        <f t="shared" si="33"/>
        <v>7050</v>
      </c>
      <c r="F177" s="420">
        <f t="shared" si="33"/>
        <v>4250</v>
      </c>
      <c r="G177" s="386"/>
      <c r="H177" s="416">
        <f t="shared" si="34"/>
        <v>7050</v>
      </c>
      <c r="I177" s="416">
        <f t="shared" si="35"/>
        <v>4250</v>
      </c>
      <c r="J177" s="386"/>
      <c r="K177" s="417">
        <f t="shared" si="36"/>
        <v>7010.4600000000009</v>
      </c>
      <c r="L177" s="417">
        <f t="shared" si="37"/>
        <v>4206.2759999999998</v>
      </c>
      <c r="M177" s="389"/>
      <c r="N177" s="462">
        <v>2804.1840000000002</v>
      </c>
      <c r="P177" s="462">
        <v>2804.1840000000002</v>
      </c>
      <c r="R177" s="452">
        <v>2804.1840000000002</v>
      </c>
      <c r="T177" s="382">
        <v>2336.8200000000002</v>
      </c>
      <c r="V177" s="363">
        <f t="shared" si="26"/>
        <v>1</v>
      </c>
      <c r="X177" s="364"/>
      <c r="Z177" s="365"/>
      <c r="AB177" s="365"/>
      <c r="AD177" s="365"/>
      <c r="AF177" s="363"/>
      <c r="AH177" s="363"/>
      <c r="AJ177" s="363"/>
      <c r="AL177" s="363"/>
      <c r="AN177" s="366"/>
    </row>
    <row r="178" spans="1:53" ht="21" customHeight="1" x14ac:dyDescent="0.3">
      <c r="A178" s="371" t="s">
        <v>238</v>
      </c>
      <c r="B178" s="372">
        <v>45278</v>
      </c>
      <c r="C178" s="371">
        <v>1357</v>
      </c>
      <c r="D178" s="421" t="s">
        <v>354</v>
      </c>
      <c r="E178" s="419">
        <f t="shared" si="33"/>
        <v>3250</v>
      </c>
      <c r="F178" s="420">
        <f t="shared" si="33"/>
        <v>1950</v>
      </c>
      <c r="G178" s="386"/>
      <c r="H178" s="416">
        <f t="shared" si="34"/>
        <v>3250</v>
      </c>
      <c r="I178" s="416">
        <f t="shared" si="35"/>
        <v>1950</v>
      </c>
      <c r="J178" s="386"/>
      <c r="K178" s="417">
        <f t="shared" si="36"/>
        <v>3213</v>
      </c>
      <c r="L178" s="417">
        <f t="shared" si="37"/>
        <v>1927.8000000000002</v>
      </c>
      <c r="M178" s="389"/>
      <c r="N178" s="452">
        <v>1285.2</v>
      </c>
      <c r="P178" s="452">
        <v>1285.2</v>
      </c>
      <c r="R178" s="452">
        <v>1285.2</v>
      </c>
      <c r="T178" s="382">
        <v>1071</v>
      </c>
      <c r="V178" s="363">
        <f t="shared" si="26"/>
        <v>1</v>
      </c>
      <c r="X178" s="364"/>
      <c r="Z178" s="365"/>
      <c r="AB178" s="365"/>
      <c r="AD178" s="365"/>
      <c r="AF178" s="363"/>
      <c r="AH178" s="363"/>
      <c r="AJ178" s="363"/>
      <c r="AL178" s="363"/>
      <c r="AN178" s="366"/>
    </row>
    <row r="179" spans="1:53" ht="21" customHeight="1" x14ac:dyDescent="0.3">
      <c r="A179" s="371" t="s">
        <v>238</v>
      </c>
      <c r="B179" s="372">
        <v>45278</v>
      </c>
      <c r="C179" s="371">
        <v>1357</v>
      </c>
      <c r="D179" s="421" t="s">
        <v>615</v>
      </c>
      <c r="E179" s="419">
        <f t="shared" si="33"/>
        <v>3000</v>
      </c>
      <c r="F179" s="420">
        <f t="shared" si="33"/>
        <v>1800</v>
      </c>
      <c r="G179" s="386"/>
      <c r="H179" s="416">
        <f t="shared" si="34"/>
        <v>3000</v>
      </c>
      <c r="I179" s="416">
        <f t="shared" si="35"/>
        <v>1800</v>
      </c>
      <c r="J179" s="386"/>
      <c r="K179" s="417">
        <f t="shared" si="36"/>
        <v>2956.0199999999995</v>
      </c>
      <c r="L179" s="417">
        <f t="shared" si="37"/>
        <v>1773.6119999999999</v>
      </c>
      <c r="M179" s="389"/>
      <c r="N179" s="462">
        <v>1182.4079999999999</v>
      </c>
      <c r="P179" s="462">
        <v>1182.4079999999999</v>
      </c>
      <c r="R179" s="452">
        <v>1182.4079999999999</v>
      </c>
      <c r="T179" s="382">
        <v>985.34</v>
      </c>
      <c r="V179" s="363">
        <f t="shared" si="26"/>
        <v>1</v>
      </c>
      <c r="X179" s="364"/>
      <c r="Z179" s="365"/>
      <c r="AB179" s="365"/>
      <c r="AD179" s="365"/>
      <c r="AF179" s="363"/>
      <c r="AH179" s="363"/>
      <c r="AJ179" s="363"/>
      <c r="AL179" s="363"/>
      <c r="AN179" s="366"/>
    </row>
    <row r="180" spans="1:53" ht="21" customHeight="1" x14ac:dyDescent="0.3">
      <c r="A180" s="371" t="s">
        <v>238</v>
      </c>
      <c r="B180" s="372">
        <v>45278</v>
      </c>
      <c r="C180" s="371">
        <v>1357</v>
      </c>
      <c r="D180" s="421" t="s">
        <v>614</v>
      </c>
      <c r="E180" s="419">
        <f t="shared" si="33"/>
        <v>4050</v>
      </c>
      <c r="F180" s="420">
        <f t="shared" si="33"/>
        <v>2450</v>
      </c>
      <c r="G180" s="386"/>
      <c r="H180" s="416">
        <f t="shared" si="34"/>
        <v>4050</v>
      </c>
      <c r="I180" s="416">
        <f t="shared" si="35"/>
        <v>2450</v>
      </c>
      <c r="J180" s="386"/>
      <c r="K180" s="417">
        <f t="shared" si="36"/>
        <v>4021.4100000000003</v>
      </c>
      <c r="L180" s="417">
        <f t="shared" si="37"/>
        <v>2412.846</v>
      </c>
      <c r="M180" s="389"/>
      <c r="N180" s="462">
        <v>1608.5640000000001</v>
      </c>
      <c r="P180" s="462">
        <v>1608.5640000000001</v>
      </c>
      <c r="R180" s="452">
        <v>1608.5640000000001</v>
      </c>
      <c r="T180" s="382">
        <v>1340.47</v>
      </c>
      <c r="V180" s="363">
        <f t="shared" si="26"/>
        <v>1</v>
      </c>
      <c r="X180" s="364"/>
      <c r="Z180" s="365"/>
      <c r="AB180" s="365"/>
      <c r="AD180" s="365"/>
      <c r="AF180" s="363"/>
      <c r="AH180" s="363"/>
      <c r="AJ180" s="363"/>
      <c r="AL180" s="363"/>
      <c r="AN180" s="366"/>
    </row>
    <row r="181" spans="1:53" ht="21" customHeight="1" x14ac:dyDescent="0.3">
      <c r="A181" s="371" t="s">
        <v>238</v>
      </c>
      <c r="B181" s="372">
        <v>45278</v>
      </c>
      <c r="C181" s="371">
        <v>1371</v>
      </c>
      <c r="D181" s="421" t="s">
        <v>403</v>
      </c>
      <c r="E181" s="419">
        <f t="shared" si="33"/>
        <v>3250</v>
      </c>
      <c r="F181" s="420">
        <f t="shared" si="33"/>
        <v>1950</v>
      </c>
      <c r="G181" s="386"/>
      <c r="H181" s="416">
        <f t="shared" si="34"/>
        <v>3250</v>
      </c>
      <c r="I181" s="416">
        <f t="shared" si="35"/>
        <v>1950</v>
      </c>
      <c r="J181" s="386"/>
      <c r="K181" s="417">
        <f t="shared" si="36"/>
        <v>3226.1400000000003</v>
      </c>
      <c r="L181" s="417">
        <f t="shared" si="37"/>
        <v>1935.6840000000002</v>
      </c>
      <c r="M181" s="389"/>
      <c r="N181" s="462">
        <v>1290.4560000000001</v>
      </c>
      <c r="P181" s="462">
        <v>1290.4560000000001</v>
      </c>
      <c r="R181" s="452">
        <v>1290.4560000000001</v>
      </c>
      <c r="T181" s="382">
        <v>1075.3800000000001</v>
      </c>
      <c r="V181" s="363">
        <f t="shared" si="26"/>
        <v>1</v>
      </c>
      <c r="X181" s="364"/>
      <c r="Z181" s="365"/>
      <c r="AB181" s="365"/>
      <c r="AD181" s="365"/>
      <c r="AF181" s="363"/>
      <c r="AH181" s="363"/>
      <c r="AJ181" s="363"/>
      <c r="AL181" s="363"/>
      <c r="AN181" s="366"/>
    </row>
    <row r="182" spans="1:53" ht="9.9499999999999993" customHeight="1" thickBot="1" x14ac:dyDescent="0.35">
      <c r="D182" s="422"/>
      <c r="G182" s="386"/>
      <c r="H182" s="416">
        <f t="shared" si="34"/>
        <v>0</v>
      </c>
      <c r="I182" s="416">
        <f t="shared" si="35"/>
        <v>0</v>
      </c>
      <c r="J182" s="386"/>
      <c r="K182" s="417">
        <f t="shared" ref="K182:K191" si="38">N182*$K$9</f>
        <v>0</v>
      </c>
      <c r="L182" s="417">
        <f t="shared" ref="L182:L191" si="39">N182*$L$9</f>
        <v>0</v>
      </c>
      <c r="M182" s="389"/>
      <c r="N182" s="452"/>
      <c r="P182" s="452"/>
      <c r="R182" s="452"/>
      <c r="V182" s="363" t="e">
        <f t="shared" si="26"/>
        <v>#DIV/0!</v>
      </c>
      <c r="X182" s="364"/>
      <c r="Z182" s="365"/>
      <c r="AB182" s="365"/>
      <c r="AD182" s="365"/>
      <c r="AF182" s="363"/>
      <c r="AH182" s="363"/>
      <c r="AJ182" s="363"/>
      <c r="AL182" s="363"/>
      <c r="AN182" s="366"/>
    </row>
    <row r="183" spans="1:53" s="376" customFormat="1" ht="21" customHeight="1" thickBot="1" x14ac:dyDescent="0.35">
      <c r="A183" s="371"/>
      <c r="B183" s="372"/>
      <c r="C183" s="371"/>
      <c r="D183" s="413" t="s">
        <v>1</v>
      </c>
      <c r="E183" s="373"/>
      <c r="F183" s="374"/>
      <c r="G183" s="371"/>
      <c r="H183" s="416">
        <f t="shared" si="34"/>
        <v>113500</v>
      </c>
      <c r="I183" s="416">
        <f t="shared" si="35"/>
        <v>68100</v>
      </c>
      <c r="J183" s="386"/>
      <c r="K183" s="417">
        <f t="shared" si="38"/>
        <v>113462.5</v>
      </c>
      <c r="L183" s="417">
        <f t="shared" si="39"/>
        <v>68077.5</v>
      </c>
      <c r="N183" s="472">
        <v>45385</v>
      </c>
      <c r="P183" s="464" t="s">
        <v>564</v>
      </c>
      <c r="R183" s="452"/>
      <c r="T183" s="382"/>
      <c r="V183" s="363" t="e">
        <f t="shared" si="26"/>
        <v>#VALUE!</v>
      </c>
      <c r="X183" s="146"/>
      <c r="Z183" s="146"/>
      <c r="AB183" s="146"/>
      <c r="AD183" s="146"/>
      <c r="AF183" s="146"/>
      <c r="AH183" s="146"/>
      <c r="AJ183" s="146"/>
      <c r="AL183" s="146"/>
      <c r="AN183" s="63"/>
      <c r="AP183" s="371"/>
      <c r="AQ183" s="371"/>
      <c r="AR183" s="371"/>
      <c r="AS183" s="371"/>
      <c r="AT183" s="371"/>
      <c r="AU183" s="371"/>
      <c r="AV183" s="371"/>
      <c r="AW183" s="371"/>
      <c r="AX183" s="371"/>
      <c r="AY183" s="371"/>
      <c r="AZ183" s="371"/>
      <c r="BA183" s="371"/>
    </row>
    <row r="184" spans="1:53" s="376" customFormat="1" ht="21" customHeight="1" x14ac:dyDescent="0.3">
      <c r="A184" s="371"/>
      <c r="B184" s="372"/>
      <c r="C184" s="371"/>
      <c r="D184" s="436" t="s">
        <v>225</v>
      </c>
      <c r="E184" s="437">
        <f t="shared" ref="E184:F190" si="40">H184</f>
        <v>5400</v>
      </c>
      <c r="F184" s="438">
        <f t="shared" si="40"/>
        <v>3250</v>
      </c>
      <c r="G184" s="371"/>
      <c r="H184" s="416">
        <f t="shared" si="34"/>
        <v>5400</v>
      </c>
      <c r="I184" s="416">
        <f t="shared" si="35"/>
        <v>3250</v>
      </c>
      <c r="J184" s="386"/>
      <c r="K184" s="417">
        <f t="shared" si="38"/>
        <v>5355</v>
      </c>
      <c r="L184" s="417">
        <f t="shared" si="39"/>
        <v>3213</v>
      </c>
      <c r="N184" s="462">
        <v>2142</v>
      </c>
      <c r="P184" s="462">
        <v>1800</v>
      </c>
      <c r="R184" s="452">
        <v>1501</v>
      </c>
      <c r="T184" s="382">
        <v>1501</v>
      </c>
      <c r="V184" s="363">
        <f t="shared" si="26"/>
        <v>1.19</v>
      </c>
      <c r="X184" s="146"/>
      <c r="Z184" s="146"/>
      <c r="AB184" s="146"/>
      <c r="AD184" s="146"/>
      <c r="AF184" s="146"/>
      <c r="AH184" s="146"/>
      <c r="AJ184" s="146"/>
      <c r="AL184" s="146"/>
      <c r="AN184" s="63"/>
      <c r="AP184" s="371"/>
      <c r="AQ184" s="371"/>
      <c r="AR184" s="371"/>
      <c r="AS184" s="371"/>
      <c r="AT184" s="371"/>
      <c r="AU184" s="371"/>
      <c r="AV184" s="371"/>
      <c r="AW184" s="371"/>
      <c r="AX184" s="371"/>
      <c r="AY184" s="371"/>
      <c r="AZ184" s="371"/>
      <c r="BA184" s="371"/>
    </row>
    <row r="185" spans="1:53" s="376" customFormat="1" ht="21" customHeight="1" x14ac:dyDescent="0.3">
      <c r="A185" s="371"/>
      <c r="B185" s="372"/>
      <c r="C185" s="371"/>
      <c r="D185" s="439" t="s">
        <v>538</v>
      </c>
      <c r="E185" s="444">
        <f t="shared" si="40"/>
        <v>5000</v>
      </c>
      <c r="F185" s="445">
        <f t="shared" si="40"/>
        <v>3000</v>
      </c>
      <c r="G185" s="371"/>
      <c r="H185" s="416">
        <f t="shared" si="34"/>
        <v>5000</v>
      </c>
      <c r="I185" s="416">
        <f t="shared" si="35"/>
        <v>3000</v>
      </c>
      <c r="J185" s="386"/>
      <c r="K185" s="417">
        <f t="shared" si="38"/>
        <v>5000</v>
      </c>
      <c r="L185" s="417">
        <f t="shared" si="39"/>
        <v>3000</v>
      </c>
      <c r="N185" s="462">
        <v>2000</v>
      </c>
      <c r="P185" s="462">
        <v>1699.99</v>
      </c>
      <c r="R185" s="452">
        <v>1361</v>
      </c>
      <c r="T185" s="382">
        <v>1361</v>
      </c>
      <c r="V185" s="363">
        <f t="shared" si="26"/>
        <v>1.1764775086912276</v>
      </c>
      <c r="X185" s="146"/>
      <c r="Z185" s="146"/>
      <c r="AB185" s="146"/>
      <c r="AD185" s="146"/>
      <c r="AF185" s="146"/>
      <c r="AH185" s="146"/>
      <c r="AJ185" s="146"/>
      <c r="AL185" s="146"/>
      <c r="AN185" s="63"/>
      <c r="AP185" s="371"/>
      <c r="AQ185" s="371"/>
      <c r="AR185" s="371"/>
      <c r="AS185" s="371"/>
      <c r="AT185" s="371"/>
      <c r="AU185" s="371"/>
      <c r="AV185" s="371"/>
      <c r="AW185" s="371"/>
      <c r="AX185" s="371"/>
      <c r="AY185" s="371"/>
      <c r="AZ185" s="371"/>
      <c r="BA185" s="371"/>
    </row>
    <row r="186" spans="1:53" s="376" customFormat="1" ht="21" customHeight="1" x14ac:dyDescent="0.3">
      <c r="A186" s="371"/>
      <c r="B186" s="372"/>
      <c r="C186" s="371"/>
      <c r="D186" s="439" t="s">
        <v>651</v>
      </c>
      <c r="E186" s="437">
        <f t="shared" si="40"/>
        <v>5700</v>
      </c>
      <c r="F186" s="438">
        <f t="shared" si="40"/>
        <v>3400</v>
      </c>
      <c r="G186" s="371"/>
      <c r="H186" s="416">
        <f t="shared" si="34"/>
        <v>5700</v>
      </c>
      <c r="I186" s="416">
        <f t="shared" si="35"/>
        <v>3400</v>
      </c>
      <c r="J186" s="386"/>
      <c r="K186" s="417">
        <f t="shared" si="38"/>
        <v>5652.5</v>
      </c>
      <c r="L186" s="417">
        <f t="shared" si="39"/>
        <v>3391.5</v>
      </c>
      <c r="N186" s="462">
        <v>2261</v>
      </c>
      <c r="P186" s="462">
        <v>1900</v>
      </c>
      <c r="R186" s="452">
        <v>1601</v>
      </c>
      <c r="T186" s="382">
        <v>1601</v>
      </c>
      <c r="V186" s="363">
        <f t="shared" si="26"/>
        <v>1.19</v>
      </c>
      <c r="X186" s="146"/>
      <c r="Z186" s="146"/>
      <c r="AB186" s="146"/>
      <c r="AD186" s="146"/>
      <c r="AF186" s="146"/>
      <c r="AH186" s="146"/>
      <c r="AJ186" s="146"/>
      <c r="AL186" s="146"/>
      <c r="AN186" s="63"/>
      <c r="AP186" s="371"/>
      <c r="AQ186" s="371"/>
      <c r="AR186" s="371"/>
      <c r="AS186" s="371"/>
      <c r="AT186" s="371"/>
      <c r="AU186" s="371"/>
      <c r="AV186" s="371"/>
      <c r="AW186" s="371"/>
      <c r="AX186" s="371"/>
      <c r="AY186" s="371"/>
      <c r="AZ186" s="371"/>
      <c r="BA186" s="371"/>
    </row>
    <row r="187" spans="1:53" s="376" customFormat="1" ht="21" hidden="1" customHeight="1" x14ac:dyDescent="0.3">
      <c r="A187" s="371"/>
      <c r="B187" s="372"/>
      <c r="C187" s="371"/>
      <c r="D187" s="449" t="s">
        <v>536</v>
      </c>
      <c r="E187" s="437">
        <f t="shared" si="40"/>
        <v>5700</v>
      </c>
      <c r="F187" s="438">
        <f t="shared" si="40"/>
        <v>3400</v>
      </c>
      <c r="G187" s="371"/>
      <c r="H187" s="416">
        <f t="shared" si="34"/>
        <v>5700</v>
      </c>
      <c r="I187" s="416">
        <f t="shared" si="35"/>
        <v>3400</v>
      </c>
      <c r="J187" s="386"/>
      <c r="K187" s="417">
        <f t="shared" si="38"/>
        <v>5652.5</v>
      </c>
      <c r="L187" s="417">
        <f t="shared" si="39"/>
        <v>3391.5</v>
      </c>
      <c r="N187" s="462">
        <v>2261</v>
      </c>
      <c r="P187" s="462">
        <v>1900</v>
      </c>
      <c r="R187" s="452">
        <v>1601</v>
      </c>
      <c r="T187" s="382">
        <v>1601</v>
      </c>
      <c r="V187" s="363">
        <f t="shared" si="26"/>
        <v>1.19</v>
      </c>
      <c r="X187" s="146"/>
      <c r="Z187" s="146"/>
      <c r="AB187" s="146"/>
      <c r="AD187" s="146"/>
      <c r="AF187" s="146"/>
      <c r="AH187" s="146"/>
      <c r="AJ187" s="146"/>
      <c r="AL187" s="146"/>
      <c r="AN187" s="63"/>
      <c r="AP187" s="371"/>
      <c r="AQ187" s="371"/>
      <c r="AR187" s="371"/>
      <c r="AS187" s="371"/>
      <c r="AT187" s="371"/>
      <c r="AU187" s="371"/>
      <c r="AV187" s="371"/>
      <c r="AW187" s="371"/>
      <c r="AX187" s="371"/>
      <c r="AY187" s="371"/>
      <c r="AZ187" s="371"/>
      <c r="BA187" s="371"/>
    </row>
    <row r="188" spans="1:53" s="376" customFormat="1" ht="21" customHeight="1" x14ac:dyDescent="0.3">
      <c r="A188" s="371"/>
      <c r="B188" s="372"/>
      <c r="C188" s="371"/>
      <c r="D188" s="439" t="s">
        <v>6</v>
      </c>
      <c r="E188" s="437">
        <f t="shared" si="40"/>
        <v>6250</v>
      </c>
      <c r="F188" s="438">
        <f t="shared" si="40"/>
        <v>3750</v>
      </c>
      <c r="G188" s="371"/>
      <c r="H188" s="416">
        <f t="shared" si="34"/>
        <v>6250</v>
      </c>
      <c r="I188" s="416">
        <f t="shared" si="35"/>
        <v>3750</v>
      </c>
      <c r="J188" s="386"/>
      <c r="K188" s="417">
        <f t="shared" si="38"/>
        <v>6247.5</v>
      </c>
      <c r="L188" s="417">
        <f t="shared" si="39"/>
        <v>3748.5</v>
      </c>
      <c r="N188" s="462">
        <v>2499</v>
      </c>
      <c r="P188" s="461">
        <v>2100</v>
      </c>
      <c r="R188" s="452">
        <v>1726</v>
      </c>
      <c r="T188" s="382">
        <v>1726</v>
      </c>
      <c r="V188" s="363">
        <f t="shared" si="26"/>
        <v>1.19</v>
      </c>
      <c r="X188" s="146"/>
      <c r="Z188" s="146"/>
      <c r="AB188" s="146"/>
      <c r="AD188" s="146"/>
      <c r="AF188" s="146"/>
      <c r="AH188" s="146"/>
      <c r="AJ188" s="146"/>
      <c r="AL188" s="146"/>
      <c r="AN188" s="63"/>
      <c r="AP188" s="371"/>
      <c r="AQ188" s="371"/>
      <c r="AR188" s="371"/>
      <c r="AS188" s="371"/>
      <c r="AT188" s="371"/>
      <c r="AU188" s="371"/>
      <c r="AV188" s="371"/>
      <c r="AW188" s="371"/>
      <c r="AX188" s="371"/>
      <c r="AY188" s="371"/>
      <c r="AZ188" s="371"/>
      <c r="BA188" s="371"/>
    </row>
    <row r="189" spans="1:53" s="376" customFormat="1" ht="21" customHeight="1" x14ac:dyDescent="0.3">
      <c r="A189" s="371"/>
      <c r="B189" s="372"/>
      <c r="C189" s="371"/>
      <c r="D189" s="439" t="s">
        <v>7</v>
      </c>
      <c r="E189" s="437">
        <f t="shared" si="40"/>
        <v>11100</v>
      </c>
      <c r="F189" s="438">
        <f t="shared" si="40"/>
        <v>6650</v>
      </c>
      <c r="G189" s="371"/>
      <c r="H189" s="416">
        <f t="shared" si="34"/>
        <v>11100</v>
      </c>
      <c r="I189" s="416">
        <f t="shared" si="35"/>
        <v>6650</v>
      </c>
      <c r="J189" s="386"/>
      <c r="K189" s="417">
        <f t="shared" si="38"/>
        <v>11067.5</v>
      </c>
      <c r="L189" s="417">
        <f t="shared" si="39"/>
        <v>6640.5</v>
      </c>
      <c r="N189" s="462">
        <v>4427</v>
      </c>
      <c r="P189" s="462">
        <v>3720</v>
      </c>
      <c r="R189" s="452">
        <v>2801</v>
      </c>
      <c r="T189" s="382">
        <v>2801</v>
      </c>
      <c r="V189" s="363">
        <f t="shared" si="26"/>
        <v>1.1900537634408601</v>
      </c>
      <c r="X189" s="146"/>
      <c r="Z189" s="146"/>
      <c r="AB189" s="146"/>
      <c r="AD189" s="146"/>
      <c r="AF189" s="146"/>
      <c r="AH189" s="146"/>
      <c r="AJ189" s="146"/>
      <c r="AL189" s="146"/>
      <c r="AN189" s="63"/>
      <c r="AP189" s="371"/>
      <c r="AQ189" s="371"/>
      <c r="AR189" s="371"/>
      <c r="AS189" s="371"/>
      <c r="AT189" s="371"/>
      <c r="AU189" s="371"/>
      <c r="AV189" s="371"/>
      <c r="AW189" s="371"/>
      <c r="AX189" s="371"/>
      <c r="AY189" s="371"/>
      <c r="AZ189" s="371"/>
      <c r="BA189" s="371"/>
    </row>
    <row r="190" spans="1:53" ht="21" customHeight="1" x14ac:dyDescent="0.3">
      <c r="D190" s="439" t="s">
        <v>8</v>
      </c>
      <c r="E190" s="437">
        <f t="shared" si="40"/>
        <v>4250</v>
      </c>
      <c r="F190" s="438">
        <f t="shared" si="40"/>
        <v>2550</v>
      </c>
      <c r="H190" s="416">
        <f t="shared" si="34"/>
        <v>4250</v>
      </c>
      <c r="I190" s="416">
        <f t="shared" si="35"/>
        <v>2550</v>
      </c>
      <c r="J190" s="386"/>
      <c r="K190" s="417">
        <f t="shared" si="38"/>
        <v>4250</v>
      </c>
      <c r="L190" s="417">
        <f t="shared" si="39"/>
        <v>2550</v>
      </c>
      <c r="N190" s="462">
        <v>1700</v>
      </c>
      <c r="P190" s="462">
        <v>1430</v>
      </c>
      <c r="R190" s="452">
        <v>1194</v>
      </c>
      <c r="T190" s="382">
        <v>1194</v>
      </c>
      <c r="V190" s="363">
        <f t="shared" si="26"/>
        <v>1.1888111888111887</v>
      </c>
    </row>
    <row r="191" spans="1:53" s="376" customFormat="1" ht="6.95" customHeight="1" thickBot="1" x14ac:dyDescent="0.35">
      <c r="A191" s="371"/>
      <c r="B191" s="372"/>
      <c r="C191" s="371"/>
      <c r="D191" s="371"/>
      <c r="E191" s="373"/>
      <c r="F191" s="374"/>
      <c r="G191" s="371"/>
      <c r="H191" s="416">
        <f t="shared" si="34"/>
        <v>0</v>
      </c>
      <c r="I191" s="416">
        <f t="shared" si="35"/>
        <v>0</v>
      </c>
      <c r="J191" s="386"/>
      <c r="K191" s="417">
        <f t="shared" si="38"/>
        <v>0</v>
      </c>
      <c r="L191" s="417">
        <f t="shared" si="39"/>
        <v>0</v>
      </c>
      <c r="N191" s="452"/>
      <c r="P191" s="452"/>
      <c r="R191" s="452"/>
      <c r="T191" s="382"/>
      <c r="V191" s="363" t="e">
        <f t="shared" si="26"/>
        <v>#DIV/0!</v>
      </c>
      <c r="X191" s="146"/>
      <c r="Z191" s="146"/>
      <c r="AB191" s="146"/>
      <c r="AD191" s="146"/>
      <c r="AF191" s="146"/>
      <c r="AH191" s="146"/>
      <c r="AJ191" s="146"/>
      <c r="AL191" s="146"/>
      <c r="AN191" s="63"/>
      <c r="AP191" s="371"/>
      <c r="AQ191" s="371"/>
      <c r="AR191" s="371"/>
      <c r="AS191" s="371"/>
      <c r="AT191" s="371"/>
      <c r="AU191" s="371"/>
      <c r="AV191" s="371"/>
      <c r="AW191" s="371"/>
      <c r="AX191" s="371"/>
      <c r="AY191" s="371"/>
      <c r="AZ191" s="371"/>
      <c r="BA191" s="371"/>
    </row>
    <row r="192" spans="1:53" s="376" customFormat="1" ht="21" customHeight="1" thickBot="1" x14ac:dyDescent="0.35">
      <c r="A192" s="371"/>
      <c r="B192" s="372"/>
      <c r="C192" s="371"/>
      <c r="D192" s="413" t="s">
        <v>639</v>
      </c>
      <c r="E192" s="414"/>
      <c r="F192" s="415"/>
      <c r="G192" s="386"/>
      <c r="H192" s="416"/>
      <c r="I192" s="416"/>
      <c r="J192" s="386"/>
      <c r="K192" s="417"/>
      <c r="L192" s="417"/>
      <c r="M192" s="389"/>
      <c r="N192" s="472">
        <v>45341</v>
      </c>
      <c r="P192" s="466">
        <v>220324</v>
      </c>
      <c r="R192" s="452"/>
      <c r="T192" s="382"/>
      <c r="V192" s="363">
        <f t="shared" si="26"/>
        <v>0.20579237849712242</v>
      </c>
      <c r="X192" s="367"/>
      <c r="Y192" s="428"/>
      <c r="Z192" s="364"/>
      <c r="AB192" s="368"/>
      <c r="AD192" s="365"/>
      <c r="AF192" s="362"/>
      <c r="AH192" s="363"/>
      <c r="AJ192" s="363"/>
      <c r="AL192" s="363"/>
      <c r="AN192" s="366"/>
      <c r="AP192" s="371"/>
      <c r="AQ192" s="371"/>
      <c r="AR192" s="371"/>
      <c r="AS192" s="371"/>
      <c r="AT192" s="371"/>
      <c r="AU192" s="371"/>
      <c r="AV192" s="371"/>
      <c r="AW192" s="371"/>
      <c r="AX192" s="371"/>
      <c r="AY192" s="371"/>
      <c r="AZ192" s="371"/>
      <c r="BA192" s="371"/>
    </row>
    <row r="193" spans="1:53" s="376" customFormat="1" ht="21" customHeight="1" x14ac:dyDescent="0.3">
      <c r="A193" s="371" t="s">
        <v>237</v>
      </c>
      <c r="B193" s="372">
        <v>45275</v>
      </c>
      <c r="C193" s="371">
        <v>2397</v>
      </c>
      <c r="D193" s="418" t="s">
        <v>207</v>
      </c>
      <c r="E193" s="419">
        <f>H193</f>
        <v>41250</v>
      </c>
      <c r="F193" s="420">
        <f>I193</f>
        <v>24750</v>
      </c>
      <c r="G193" s="386"/>
      <c r="H193" s="416">
        <f>MROUND(K193+24,50)</f>
        <v>41250</v>
      </c>
      <c r="I193" s="416">
        <f>MROUND(L193+24,50)</f>
        <v>24750</v>
      </c>
      <c r="J193" s="386"/>
      <c r="K193" s="417">
        <f>N193*$K$9</f>
        <v>41222.75</v>
      </c>
      <c r="L193" s="417">
        <f>N193*$L$9</f>
        <v>24733.649999999998</v>
      </c>
      <c r="M193" s="389"/>
      <c r="N193" s="462">
        <v>16489.099999999999</v>
      </c>
      <c r="P193" s="452">
        <v>16489.099999999999</v>
      </c>
      <c r="R193" s="452">
        <v>16111.87</v>
      </c>
      <c r="T193" s="382">
        <v>16111.87</v>
      </c>
      <c r="V193" s="363">
        <f t="shared" si="26"/>
        <v>1</v>
      </c>
      <c r="X193" s="364"/>
      <c r="Z193" s="365"/>
      <c r="AB193" s="365"/>
      <c r="AD193" s="365"/>
      <c r="AF193" s="363"/>
      <c r="AH193" s="363"/>
      <c r="AJ193" s="363"/>
      <c r="AL193" s="363"/>
      <c r="AN193" s="366"/>
      <c r="AP193" s="371"/>
      <c r="AQ193" s="371"/>
      <c r="AR193" s="371"/>
      <c r="AS193" s="371"/>
      <c r="AT193" s="371"/>
      <c r="AU193" s="371"/>
      <c r="AV193" s="371"/>
      <c r="AW193" s="371"/>
      <c r="AX193" s="371"/>
      <c r="AY193" s="371"/>
      <c r="AZ193" s="371"/>
      <c r="BA193" s="371"/>
    </row>
    <row r="194" spans="1:53" s="376" customFormat="1" ht="21" customHeight="1" x14ac:dyDescent="0.3">
      <c r="A194" s="371" t="s">
        <v>237</v>
      </c>
      <c r="B194" s="372">
        <v>45275</v>
      </c>
      <c r="C194" s="371"/>
      <c r="D194" s="421" t="s">
        <v>501</v>
      </c>
      <c r="E194" s="419">
        <f>H194</f>
        <v>17000</v>
      </c>
      <c r="F194" s="420">
        <f>I194</f>
        <v>10200</v>
      </c>
      <c r="G194" s="386"/>
      <c r="H194" s="416">
        <f>MROUND(K194+24,50)</f>
        <v>17000</v>
      </c>
      <c r="I194" s="416">
        <f>MROUND(L194+24,50)</f>
        <v>10200</v>
      </c>
      <c r="J194" s="386"/>
      <c r="K194" s="417">
        <f>N194*$K$9</f>
        <v>16959.3</v>
      </c>
      <c r="L194" s="417">
        <f>N194*$L$9</f>
        <v>10175.58</v>
      </c>
      <c r="M194" s="389"/>
      <c r="N194" s="462">
        <v>6783.72</v>
      </c>
      <c r="P194" s="452">
        <v>6783.72</v>
      </c>
      <c r="R194" s="452">
        <v>5360</v>
      </c>
      <c r="T194" s="382">
        <v>5360</v>
      </c>
      <c r="V194" s="363">
        <f t="shared" si="26"/>
        <v>1</v>
      </c>
      <c r="X194" s="364"/>
      <c r="Z194" s="365"/>
      <c r="AB194" s="365"/>
      <c r="AD194" s="365"/>
      <c r="AF194" s="363"/>
      <c r="AH194" s="363"/>
      <c r="AJ194" s="363"/>
      <c r="AL194" s="363"/>
      <c r="AN194" s="366"/>
      <c r="AP194" s="371"/>
      <c r="AQ194" s="371"/>
      <c r="AR194" s="371"/>
      <c r="AS194" s="371"/>
      <c r="AT194" s="371"/>
      <c r="AU194" s="371"/>
      <c r="AV194" s="371"/>
      <c r="AW194" s="371"/>
      <c r="AX194" s="371"/>
      <c r="AY194" s="371"/>
      <c r="AZ194" s="371"/>
      <c r="BA194" s="371"/>
    </row>
    <row r="195" spans="1:53" s="376" customFormat="1" ht="6.95" customHeight="1" thickBot="1" x14ac:dyDescent="0.35">
      <c r="A195" s="371"/>
      <c r="B195" s="372"/>
      <c r="C195" s="371"/>
      <c r="D195" s="422"/>
      <c r="E195" s="414"/>
      <c r="F195" s="415"/>
      <c r="G195" s="386"/>
      <c r="H195" s="416"/>
      <c r="I195" s="416"/>
      <c r="J195" s="386"/>
      <c r="K195" s="417"/>
      <c r="L195" s="417"/>
      <c r="M195" s="389"/>
      <c r="N195" s="452"/>
      <c r="P195" s="452"/>
      <c r="R195" s="452"/>
      <c r="T195" s="382"/>
      <c r="V195" s="363" t="e">
        <f t="shared" si="26"/>
        <v>#DIV/0!</v>
      </c>
      <c r="X195" s="364"/>
      <c r="Z195" s="365"/>
      <c r="AB195" s="365"/>
      <c r="AD195" s="365"/>
      <c r="AF195" s="363"/>
      <c r="AH195" s="363"/>
      <c r="AJ195" s="363"/>
      <c r="AL195" s="363"/>
      <c r="AN195" s="366"/>
      <c r="AP195" s="371"/>
      <c r="AQ195" s="371"/>
      <c r="AR195" s="371"/>
      <c r="AS195" s="371"/>
      <c r="AT195" s="371"/>
      <c r="AU195" s="371"/>
      <c r="AV195" s="371"/>
      <c r="AW195" s="371"/>
      <c r="AX195" s="371"/>
      <c r="AY195" s="371"/>
      <c r="AZ195" s="371"/>
      <c r="BA195" s="371"/>
    </row>
    <row r="196" spans="1:53" s="376" customFormat="1" ht="21" customHeight="1" thickBot="1" x14ac:dyDescent="0.35">
      <c r="A196" s="371"/>
      <c r="B196" s="372"/>
      <c r="C196" s="371"/>
      <c r="D196" s="413" t="s">
        <v>533</v>
      </c>
      <c r="E196" s="414"/>
      <c r="F196" s="415"/>
      <c r="G196" s="446"/>
      <c r="H196" s="416"/>
      <c r="I196" s="416"/>
      <c r="J196" s="386"/>
      <c r="K196" s="417"/>
      <c r="L196" s="417"/>
      <c r="M196" s="389"/>
      <c r="N196" s="472">
        <v>45350</v>
      </c>
      <c r="P196" s="452"/>
      <c r="R196" s="452"/>
      <c r="T196" s="382"/>
      <c r="V196" s="363" t="e">
        <f t="shared" si="26"/>
        <v>#DIV/0!</v>
      </c>
      <c r="X196" s="364"/>
      <c r="Z196" s="365"/>
      <c r="AB196" s="365"/>
      <c r="AD196" s="365"/>
      <c r="AF196" s="363"/>
      <c r="AH196" s="363"/>
      <c r="AJ196" s="363"/>
      <c r="AL196" s="363"/>
      <c r="AN196" s="366"/>
      <c r="AP196" s="371"/>
      <c r="AQ196" s="371"/>
      <c r="AR196" s="371"/>
      <c r="AS196" s="371"/>
      <c r="AT196" s="371"/>
      <c r="AU196" s="371"/>
      <c r="AV196" s="371"/>
      <c r="AW196" s="371"/>
      <c r="AX196" s="371"/>
      <c r="AY196" s="371"/>
      <c r="AZ196" s="371"/>
      <c r="BA196" s="371"/>
    </row>
    <row r="197" spans="1:53" s="376" customFormat="1" ht="21" customHeight="1" x14ac:dyDescent="0.3">
      <c r="A197" s="371" t="s">
        <v>522</v>
      </c>
      <c r="B197" s="372"/>
      <c r="C197" s="371"/>
      <c r="D197" s="418" t="s">
        <v>346</v>
      </c>
      <c r="E197" s="419">
        <f t="shared" ref="E197:F199" si="41">H197</f>
        <v>4750</v>
      </c>
      <c r="F197" s="420">
        <f t="shared" si="41"/>
        <v>2850</v>
      </c>
      <c r="G197" s="386"/>
      <c r="H197" s="416">
        <f t="shared" ref="H197:I209" si="42">MROUND(K197+24,50)</f>
        <v>4750</v>
      </c>
      <c r="I197" s="416">
        <f t="shared" si="42"/>
        <v>2850</v>
      </c>
      <c r="J197" s="386"/>
      <c r="K197" s="417">
        <f>N197*$K$9</f>
        <v>4750</v>
      </c>
      <c r="L197" s="417">
        <f>N197*$L$9</f>
        <v>2850</v>
      </c>
      <c r="M197" s="389"/>
      <c r="N197" s="452">
        <v>1900</v>
      </c>
      <c r="P197" s="452">
        <v>1600</v>
      </c>
      <c r="R197" s="452">
        <v>1500</v>
      </c>
      <c r="T197" s="382">
        <v>1500</v>
      </c>
      <c r="V197" s="363">
        <f t="shared" si="26"/>
        <v>1.1875</v>
      </c>
      <c r="X197" s="367"/>
      <c r="Z197" s="363"/>
      <c r="AB197" s="363"/>
      <c r="AD197" s="363"/>
      <c r="AF197" s="363"/>
      <c r="AH197" s="369"/>
      <c r="AJ197" s="363"/>
      <c r="AL197" s="363"/>
      <c r="AN197" s="367"/>
      <c r="AP197" s="371"/>
      <c r="AQ197" s="371"/>
      <c r="AR197" s="371"/>
      <c r="AS197" s="371"/>
      <c r="AT197" s="371"/>
      <c r="AU197" s="371"/>
      <c r="AV197" s="371"/>
      <c r="AW197" s="371"/>
      <c r="AX197" s="371"/>
      <c r="AY197" s="371"/>
      <c r="AZ197" s="371"/>
      <c r="BA197" s="371"/>
    </row>
    <row r="198" spans="1:53" s="376" customFormat="1" ht="21" customHeight="1" x14ac:dyDescent="0.3">
      <c r="A198" s="371" t="s">
        <v>522</v>
      </c>
      <c r="B198" s="372"/>
      <c r="C198" s="371"/>
      <c r="D198" s="421" t="s">
        <v>347</v>
      </c>
      <c r="E198" s="419">
        <f t="shared" si="41"/>
        <v>4750</v>
      </c>
      <c r="F198" s="420">
        <f t="shared" si="41"/>
        <v>2850</v>
      </c>
      <c r="G198" s="386"/>
      <c r="H198" s="416">
        <f t="shared" si="42"/>
        <v>4750</v>
      </c>
      <c r="I198" s="416">
        <f t="shared" si="42"/>
        <v>2850</v>
      </c>
      <c r="J198" s="386"/>
      <c r="K198" s="417">
        <f>N198*$K$9</f>
        <v>4750</v>
      </c>
      <c r="L198" s="417">
        <f>N198*$L$9</f>
        <v>2850</v>
      </c>
      <c r="M198" s="389"/>
      <c r="N198" s="452">
        <v>1900</v>
      </c>
      <c r="P198" s="452">
        <v>1600</v>
      </c>
      <c r="R198" s="452">
        <v>1500</v>
      </c>
      <c r="T198" s="382">
        <v>1500</v>
      </c>
      <c r="V198" s="363">
        <f t="shared" si="26"/>
        <v>1.1875</v>
      </c>
      <c r="X198" s="367"/>
      <c r="Z198" s="363"/>
      <c r="AB198" s="363"/>
      <c r="AD198" s="363"/>
      <c r="AF198" s="363"/>
      <c r="AH198" s="369"/>
      <c r="AJ198" s="363"/>
      <c r="AL198" s="363"/>
      <c r="AN198" s="367"/>
      <c r="AP198" s="371"/>
      <c r="AQ198" s="371"/>
      <c r="AR198" s="371"/>
      <c r="AS198" s="371"/>
      <c r="AT198" s="371"/>
      <c r="AU198" s="371"/>
      <c r="AV198" s="371"/>
      <c r="AW198" s="371"/>
      <c r="AX198" s="371"/>
      <c r="AY198" s="371"/>
      <c r="AZ198" s="371"/>
      <c r="BA198" s="371"/>
    </row>
    <row r="199" spans="1:53" s="376" customFormat="1" ht="21" customHeight="1" x14ac:dyDescent="0.3">
      <c r="A199" s="371" t="s">
        <v>522</v>
      </c>
      <c r="B199" s="372"/>
      <c r="C199" s="371"/>
      <c r="D199" s="421" t="s">
        <v>348</v>
      </c>
      <c r="E199" s="419">
        <f t="shared" si="41"/>
        <v>4750</v>
      </c>
      <c r="F199" s="420">
        <f t="shared" si="41"/>
        <v>2850</v>
      </c>
      <c r="G199" s="386"/>
      <c r="H199" s="416">
        <f t="shared" si="42"/>
        <v>4750</v>
      </c>
      <c r="I199" s="416">
        <f t="shared" si="42"/>
        <v>2850</v>
      </c>
      <c r="J199" s="386"/>
      <c r="K199" s="417">
        <f>N199*$K$9</f>
        <v>4750</v>
      </c>
      <c r="L199" s="417">
        <f>N199*$L$9</f>
        <v>2850</v>
      </c>
      <c r="M199" s="389"/>
      <c r="N199" s="452">
        <v>1900</v>
      </c>
      <c r="P199" s="452">
        <v>1600</v>
      </c>
      <c r="R199" s="452">
        <v>1500</v>
      </c>
      <c r="T199" s="382">
        <v>1500</v>
      </c>
      <c r="V199" s="363">
        <f t="shared" si="26"/>
        <v>1.1875</v>
      </c>
      <c r="X199" s="367"/>
      <c r="Z199" s="363"/>
      <c r="AB199" s="363"/>
      <c r="AD199" s="363"/>
      <c r="AF199" s="363"/>
      <c r="AH199" s="369"/>
      <c r="AJ199" s="363"/>
      <c r="AL199" s="363"/>
      <c r="AN199" s="367"/>
      <c r="AP199" s="371"/>
      <c r="AQ199" s="371"/>
      <c r="AR199" s="371"/>
      <c r="AS199" s="371"/>
      <c r="AT199" s="371"/>
      <c r="AU199" s="371"/>
      <c r="AV199" s="371"/>
      <c r="AW199" s="371"/>
      <c r="AX199" s="371"/>
      <c r="AY199" s="371"/>
      <c r="AZ199" s="371"/>
      <c r="BA199" s="371"/>
    </row>
    <row r="200" spans="1:53" s="376" customFormat="1" ht="6.95" customHeight="1" thickBot="1" x14ac:dyDescent="0.35">
      <c r="A200" s="371"/>
      <c r="B200" s="372"/>
      <c r="C200" s="371"/>
      <c r="D200" s="422"/>
      <c r="E200" s="414"/>
      <c r="F200" s="415"/>
      <c r="G200" s="386"/>
      <c r="H200" s="416">
        <f t="shared" si="42"/>
        <v>0</v>
      </c>
      <c r="I200" s="416">
        <f t="shared" si="42"/>
        <v>0</v>
      </c>
      <c r="J200" s="386"/>
      <c r="K200" s="417">
        <f t="shared" ref="K200:K207" si="43">N200*$K$9</f>
        <v>0</v>
      </c>
      <c r="L200" s="417">
        <f t="shared" ref="L200:L207" si="44">N200*$L$9</f>
        <v>0</v>
      </c>
      <c r="M200" s="389"/>
      <c r="N200" s="452"/>
      <c r="P200" s="452"/>
      <c r="R200" s="452"/>
      <c r="T200" s="382"/>
      <c r="V200" s="363" t="e">
        <f t="shared" si="26"/>
        <v>#DIV/0!</v>
      </c>
      <c r="X200" s="367"/>
      <c r="Z200" s="363"/>
      <c r="AB200" s="363"/>
      <c r="AD200" s="363"/>
      <c r="AF200" s="363"/>
      <c r="AH200" s="369"/>
      <c r="AJ200" s="363"/>
      <c r="AL200" s="363"/>
      <c r="AN200" s="367"/>
      <c r="AP200" s="371"/>
      <c r="AQ200" s="371"/>
      <c r="AR200" s="371"/>
      <c r="AS200" s="371"/>
      <c r="AT200" s="371"/>
      <c r="AU200" s="371"/>
      <c r="AV200" s="371"/>
      <c r="AW200" s="371"/>
      <c r="AX200" s="371"/>
      <c r="AY200" s="371"/>
      <c r="AZ200" s="371"/>
      <c r="BA200" s="371"/>
    </row>
    <row r="201" spans="1:53" s="376" customFormat="1" ht="21" customHeight="1" thickBot="1" x14ac:dyDescent="0.35">
      <c r="A201" s="371"/>
      <c r="B201" s="372"/>
      <c r="C201" s="371"/>
      <c r="D201" s="413" t="s">
        <v>9</v>
      </c>
      <c r="E201" s="373"/>
      <c r="F201" s="374"/>
      <c r="G201" s="371"/>
      <c r="H201" s="416">
        <f t="shared" si="42"/>
        <v>113300</v>
      </c>
      <c r="I201" s="416">
        <f t="shared" si="42"/>
        <v>68000</v>
      </c>
      <c r="J201" s="386"/>
      <c r="K201" s="417">
        <f t="shared" si="43"/>
        <v>113292.5</v>
      </c>
      <c r="L201" s="417">
        <f t="shared" si="44"/>
        <v>67975.5</v>
      </c>
      <c r="N201" s="472">
        <v>45317</v>
      </c>
      <c r="P201" s="463">
        <v>220324</v>
      </c>
      <c r="R201" s="452"/>
      <c r="T201" s="382"/>
      <c r="V201" s="363">
        <f t="shared" si="26"/>
        <v>0.20568344801292643</v>
      </c>
      <c r="X201" s="146"/>
      <c r="Z201" s="146"/>
      <c r="AB201" s="146"/>
      <c r="AD201" s="146"/>
      <c r="AF201" s="146"/>
      <c r="AH201" s="146"/>
      <c r="AJ201" s="146"/>
      <c r="AL201" s="146"/>
      <c r="AN201" s="63"/>
      <c r="AP201" s="371"/>
      <c r="AQ201" s="371"/>
      <c r="AR201" s="371"/>
      <c r="AS201" s="371"/>
      <c r="AT201" s="371"/>
      <c r="AU201" s="371"/>
      <c r="AV201" s="371"/>
      <c r="AW201" s="371"/>
      <c r="AX201" s="371"/>
      <c r="AY201" s="371"/>
      <c r="AZ201" s="371"/>
      <c r="BA201" s="371"/>
    </row>
    <row r="202" spans="1:53" s="376" customFormat="1" ht="21" customHeight="1" x14ac:dyDescent="0.3">
      <c r="A202" s="371"/>
      <c r="B202" s="372"/>
      <c r="C202" s="371"/>
      <c r="D202" s="436" t="s">
        <v>311</v>
      </c>
      <c r="E202" s="437">
        <f>H202</f>
        <v>8750</v>
      </c>
      <c r="F202" s="438">
        <f>I202</f>
        <v>5250</v>
      </c>
      <c r="G202" s="371"/>
      <c r="H202" s="416">
        <f t="shared" si="42"/>
        <v>8750</v>
      </c>
      <c r="I202" s="416">
        <f t="shared" si="42"/>
        <v>5250</v>
      </c>
      <c r="J202" s="386"/>
      <c r="K202" s="417">
        <f t="shared" si="43"/>
        <v>8750</v>
      </c>
      <c r="L202" s="417">
        <f t="shared" si="44"/>
        <v>5250</v>
      </c>
      <c r="N202" s="462">
        <v>3500</v>
      </c>
      <c r="P202" s="462">
        <v>3500</v>
      </c>
      <c r="R202" s="452">
        <v>3500</v>
      </c>
      <c r="T202" s="382">
        <v>3500</v>
      </c>
      <c r="V202" s="363">
        <f t="shared" si="26"/>
        <v>1</v>
      </c>
      <c r="X202" s="146"/>
      <c r="Z202" s="146"/>
      <c r="AB202" s="146"/>
      <c r="AD202" s="146"/>
      <c r="AF202" s="146"/>
      <c r="AH202" s="146"/>
      <c r="AJ202" s="146"/>
      <c r="AL202" s="146"/>
      <c r="AN202" s="63"/>
      <c r="AP202" s="371"/>
      <c r="AQ202" s="371"/>
      <c r="AR202" s="371"/>
      <c r="AS202" s="371"/>
      <c r="AT202" s="371"/>
      <c r="AU202" s="371"/>
      <c r="AV202" s="371"/>
      <c r="AW202" s="371"/>
      <c r="AX202" s="371"/>
      <c r="AY202" s="371"/>
      <c r="AZ202" s="371"/>
      <c r="BA202" s="371"/>
    </row>
    <row r="203" spans="1:53" s="376" customFormat="1" ht="21" customHeight="1" x14ac:dyDescent="0.3">
      <c r="A203" s="371"/>
      <c r="B203" s="372"/>
      <c r="C203" s="371"/>
      <c r="D203" s="439" t="s">
        <v>310</v>
      </c>
      <c r="E203" s="437">
        <f t="shared" ref="E203:F209" si="45">H203</f>
        <v>4500</v>
      </c>
      <c r="F203" s="438">
        <f t="shared" si="45"/>
        <v>2700</v>
      </c>
      <c r="G203" s="371"/>
      <c r="H203" s="416">
        <f t="shared" si="42"/>
        <v>4500</v>
      </c>
      <c r="I203" s="416">
        <f t="shared" si="42"/>
        <v>2700</v>
      </c>
      <c r="J203" s="386"/>
      <c r="K203" s="417">
        <f t="shared" si="43"/>
        <v>4500</v>
      </c>
      <c r="L203" s="417">
        <f t="shared" si="44"/>
        <v>2700</v>
      </c>
      <c r="N203" s="462">
        <v>1800</v>
      </c>
      <c r="P203" s="462">
        <v>1800</v>
      </c>
      <c r="R203" s="452">
        <v>1800</v>
      </c>
      <c r="T203" s="382">
        <v>1800</v>
      </c>
      <c r="V203" s="363">
        <f t="shared" si="26"/>
        <v>1</v>
      </c>
      <c r="X203" s="146"/>
      <c r="Z203" s="146"/>
      <c r="AB203" s="146"/>
      <c r="AD203" s="146"/>
      <c r="AF203" s="146"/>
      <c r="AH203" s="146"/>
      <c r="AJ203" s="146"/>
      <c r="AL203" s="146"/>
      <c r="AN203" s="63"/>
      <c r="AP203" s="371"/>
      <c r="AQ203" s="371"/>
      <c r="AR203" s="371"/>
      <c r="AS203" s="371"/>
      <c r="AT203" s="371"/>
      <c r="AU203" s="371"/>
      <c r="AV203" s="371"/>
      <c r="AW203" s="371"/>
      <c r="AX203" s="371"/>
      <c r="AY203" s="371"/>
      <c r="AZ203" s="371"/>
      <c r="BA203" s="371"/>
    </row>
    <row r="204" spans="1:53" s="376" customFormat="1" ht="21" customHeight="1" x14ac:dyDescent="0.3">
      <c r="A204" s="371"/>
      <c r="B204" s="372"/>
      <c r="C204" s="371"/>
      <c r="D204" s="439" t="s">
        <v>312</v>
      </c>
      <c r="E204" s="437">
        <f t="shared" si="45"/>
        <v>6500</v>
      </c>
      <c r="F204" s="438">
        <f t="shared" si="45"/>
        <v>3900</v>
      </c>
      <c r="G204" s="371"/>
      <c r="H204" s="416">
        <f t="shared" si="42"/>
        <v>6500</v>
      </c>
      <c r="I204" s="416">
        <f t="shared" si="42"/>
        <v>3900</v>
      </c>
      <c r="J204" s="386"/>
      <c r="K204" s="417">
        <f t="shared" si="43"/>
        <v>6500</v>
      </c>
      <c r="L204" s="417">
        <f t="shared" si="44"/>
        <v>3900</v>
      </c>
      <c r="N204" s="462">
        <v>2600</v>
      </c>
      <c r="P204" s="462">
        <v>2600</v>
      </c>
      <c r="R204" s="452">
        <v>2600</v>
      </c>
      <c r="T204" s="382">
        <v>2600</v>
      </c>
      <c r="V204" s="363">
        <f t="shared" si="26"/>
        <v>1</v>
      </c>
      <c r="X204" s="146"/>
      <c r="Z204" s="146"/>
      <c r="AB204" s="146"/>
      <c r="AD204" s="146"/>
      <c r="AF204" s="146"/>
      <c r="AH204" s="146"/>
      <c r="AJ204" s="146"/>
      <c r="AL204" s="146"/>
      <c r="AN204" s="63"/>
      <c r="AP204" s="371"/>
      <c r="AQ204" s="371"/>
      <c r="AR204" s="371"/>
      <c r="AS204" s="371"/>
      <c r="AT204" s="371"/>
      <c r="AU204" s="371"/>
      <c r="AV204" s="371"/>
      <c r="AW204" s="371"/>
      <c r="AX204" s="371"/>
      <c r="AY204" s="371"/>
      <c r="AZ204" s="371"/>
      <c r="BA204" s="371"/>
    </row>
    <row r="205" spans="1:53" s="376" customFormat="1" ht="21" customHeight="1" x14ac:dyDescent="0.3">
      <c r="A205" s="371"/>
      <c r="B205" s="372"/>
      <c r="C205" s="371"/>
      <c r="D205" s="439" t="s">
        <v>515</v>
      </c>
      <c r="E205" s="437">
        <f t="shared" si="45"/>
        <v>22250</v>
      </c>
      <c r="F205" s="438">
        <f t="shared" si="45"/>
        <v>13350</v>
      </c>
      <c r="G205" s="371"/>
      <c r="H205" s="416">
        <f t="shared" si="42"/>
        <v>22250</v>
      </c>
      <c r="I205" s="416">
        <f t="shared" si="42"/>
        <v>13350</v>
      </c>
      <c r="J205" s="386"/>
      <c r="K205" s="417">
        <f t="shared" si="43"/>
        <v>22250</v>
      </c>
      <c r="L205" s="417">
        <f t="shared" si="44"/>
        <v>13350</v>
      </c>
      <c r="N205" s="462">
        <v>8900</v>
      </c>
      <c r="P205" s="462">
        <v>8900</v>
      </c>
      <c r="R205" s="452">
        <v>8900</v>
      </c>
      <c r="T205" s="382">
        <v>8900</v>
      </c>
      <c r="V205" s="363">
        <f t="shared" ref="V205:V226" si="46">N205/P205</f>
        <v>1</v>
      </c>
      <c r="X205" s="146"/>
      <c r="Z205" s="146"/>
      <c r="AB205" s="146"/>
      <c r="AD205" s="146"/>
      <c r="AF205" s="146"/>
      <c r="AH205" s="146"/>
      <c r="AJ205" s="146"/>
      <c r="AL205" s="146"/>
      <c r="AN205" s="63"/>
      <c r="AP205" s="371"/>
      <c r="AQ205" s="371"/>
      <c r="AR205" s="371"/>
      <c r="AS205" s="371"/>
      <c r="AT205" s="371"/>
      <c r="AU205" s="371"/>
      <c r="AV205" s="371"/>
      <c r="AW205" s="371"/>
      <c r="AX205" s="371"/>
      <c r="AY205" s="371"/>
      <c r="AZ205" s="371"/>
      <c r="BA205" s="371"/>
    </row>
    <row r="206" spans="1:53" s="376" customFormat="1" ht="21" customHeight="1" x14ac:dyDescent="0.3">
      <c r="A206" s="371"/>
      <c r="B206" s="372"/>
      <c r="C206" s="371"/>
      <c r="D206" s="439" t="s">
        <v>640</v>
      </c>
      <c r="E206" s="437">
        <f t="shared" si="45"/>
        <v>9750</v>
      </c>
      <c r="F206" s="438">
        <f t="shared" si="45"/>
        <v>5850</v>
      </c>
      <c r="G206" s="371"/>
      <c r="H206" s="416">
        <f t="shared" si="42"/>
        <v>9750</v>
      </c>
      <c r="I206" s="416">
        <f t="shared" si="42"/>
        <v>5850</v>
      </c>
      <c r="J206" s="386"/>
      <c r="K206" s="417">
        <f t="shared" si="43"/>
        <v>9750</v>
      </c>
      <c r="L206" s="417">
        <f t="shared" si="44"/>
        <v>5850</v>
      </c>
      <c r="N206" s="462">
        <v>3900</v>
      </c>
      <c r="P206" s="462">
        <v>3900</v>
      </c>
      <c r="R206" s="452">
        <v>3900</v>
      </c>
      <c r="T206" s="382">
        <v>3900</v>
      </c>
      <c r="V206" s="363">
        <f t="shared" si="46"/>
        <v>1</v>
      </c>
      <c r="X206" s="146"/>
      <c r="Z206" s="146"/>
      <c r="AB206" s="146"/>
      <c r="AD206" s="146"/>
      <c r="AF206" s="146"/>
      <c r="AH206" s="146"/>
      <c r="AJ206" s="146"/>
      <c r="AL206" s="146"/>
      <c r="AN206" s="63"/>
      <c r="AP206" s="371"/>
      <c r="AQ206" s="371"/>
      <c r="AR206" s="371"/>
      <c r="AS206" s="371"/>
      <c r="AT206" s="371"/>
      <c r="AU206" s="371"/>
      <c r="AV206" s="371"/>
      <c r="AW206" s="371"/>
      <c r="AX206" s="371"/>
      <c r="AY206" s="371"/>
      <c r="AZ206" s="371"/>
      <c r="BA206" s="371"/>
    </row>
    <row r="207" spans="1:53" s="376" customFormat="1" ht="21" customHeight="1" x14ac:dyDescent="0.3">
      <c r="A207" s="371"/>
      <c r="B207" s="372"/>
      <c r="C207" s="371"/>
      <c r="D207" s="439" t="s">
        <v>313</v>
      </c>
      <c r="E207" s="437">
        <f t="shared" si="45"/>
        <v>9000</v>
      </c>
      <c r="F207" s="438">
        <f t="shared" si="45"/>
        <v>5400</v>
      </c>
      <c r="G207" s="371"/>
      <c r="H207" s="416">
        <f t="shared" si="42"/>
        <v>9000</v>
      </c>
      <c r="I207" s="416">
        <f t="shared" si="42"/>
        <v>5400</v>
      </c>
      <c r="J207" s="386"/>
      <c r="K207" s="417">
        <f t="shared" si="43"/>
        <v>9000</v>
      </c>
      <c r="L207" s="417">
        <f t="shared" si="44"/>
        <v>5400</v>
      </c>
      <c r="N207" s="462">
        <v>3600</v>
      </c>
      <c r="P207" s="462">
        <v>3600</v>
      </c>
      <c r="R207" s="452">
        <v>3600</v>
      </c>
      <c r="T207" s="382">
        <v>3600</v>
      </c>
      <c r="V207" s="363">
        <f t="shared" si="46"/>
        <v>1</v>
      </c>
      <c r="X207" s="146"/>
      <c r="Z207" s="146"/>
      <c r="AB207" s="146"/>
      <c r="AD207" s="146"/>
      <c r="AF207" s="146"/>
      <c r="AH207" s="146"/>
      <c r="AJ207" s="146"/>
      <c r="AL207" s="146"/>
      <c r="AN207" s="63"/>
      <c r="AP207" s="371"/>
      <c r="AQ207" s="371"/>
      <c r="AR207" s="371"/>
      <c r="AS207" s="371"/>
      <c r="AT207" s="371"/>
      <c r="AU207" s="371"/>
      <c r="AV207" s="371"/>
      <c r="AW207" s="371"/>
      <c r="AX207" s="371"/>
      <c r="AY207" s="371"/>
      <c r="AZ207" s="371"/>
      <c r="BA207" s="371"/>
    </row>
    <row r="208" spans="1:53" s="376" customFormat="1" ht="21" customHeight="1" x14ac:dyDescent="0.3">
      <c r="A208" s="371" t="s">
        <v>241</v>
      </c>
      <c r="B208" s="372">
        <v>45274</v>
      </c>
      <c r="C208" s="371"/>
      <c r="D208" s="439" t="s">
        <v>643</v>
      </c>
      <c r="E208" s="437">
        <f t="shared" si="45"/>
        <v>4750</v>
      </c>
      <c r="F208" s="438">
        <f t="shared" si="45"/>
        <v>2850</v>
      </c>
      <c r="G208" s="371"/>
      <c r="H208" s="416">
        <f t="shared" si="42"/>
        <v>4750</v>
      </c>
      <c r="I208" s="416">
        <f t="shared" si="42"/>
        <v>2850</v>
      </c>
      <c r="J208" s="386"/>
      <c r="K208" s="417">
        <f>N208*$K$9</f>
        <v>4750</v>
      </c>
      <c r="L208" s="417">
        <f>N208*$L$9</f>
        <v>2850</v>
      </c>
      <c r="N208" s="462">
        <v>1900</v>
      </c>
      <c r="P208" s="462">
        <v>1900</v>
      </c>
      <c r="R208" s="452">
        <v>1674</v>
      </c>
      <c r="T208" s="382">
        <v>1674</v>
      </c>
      <c r="V208" s="363">
        <f t="shared" si="46"/>
        <v>1</v>
      </c>
      <c r="X208" s="146"/>
      <c r="Z208" s="146"/>
      <c r="AB208" s="146"/>
      <c r="AD208" s="146"/>
      <c r="AF208" s="146"/>
      <c r="AH208" s="146"/>
      <c r="AJ208" s="146"/>
      <c r="AL208" s="146"/>
      <c r="AN208" s="63"/>
      <c r="AP208" s="371"/>
      <c r="AQ208" s="371"/>
      <c r="AR208" s="371"/>
      <c r="AS208" s="371"/>
      <c r="AT208" s="371"/>
      <c r="AU208" s="371"/>
      <c r="AV208" s="371"/>
      <c r="AW208" s="371"/>
      <c r="AX208" s="371"/>
      <c r="AY208" s="371"/>
      <c r="AZ208" s="371"/>
      <c r="BA208" s="371"/>
    </row>
    <row r="209" spans="1:53" s="376" customFormat="1" ht="21" customHeight="1" x14ac:dyDescent="0.3">
      <c r="A209" s="371" t="s">
        <v>241</v>
      </c>
      <c r="B209" s="372">
        <v>45274</v>
      </c>
      <c r="C209" s="371"/>
      <c r="D209" s="439" t="s">
        <v>644</v>
      </c>
      <c r="E209" s="437">
        <f t="shared" si="45"/>
        <v>7750</v>
      </c>
      <c r="F209" s="438">
        <f t="shared" si="45"/>
        <v>4650</v>
      </c>
      <c r="G209" s="371"/>
      <c r="H209" s="416">
        <f t="shared" si="42"/>
        <v>7750</v>
      </c>
      <c r="I209" s="416">
        <f t="shared" si="42"/>
        <v>4650</v>
      </c>
      <c r="J209" s="386"/>
      <c r="K209" s="417">
        <f>N209*$K$9</f>
        <v>7750</v>
      </c>
      <c r="L209" s="417">
        <f>N209*$L$9</f>
        <v>4650</v>
      </c>
      <c r="N209" s="462">
        <v>3100</v>
      </c>
      <c r="P209" s="462">
        <v>3100</v>
      </c>
      <c r="R209" s="452">
        <v>1674</v>
      </c>
      <c r="T209" s="382">
        <v>1674</v>
      </c>
      <c r="V209" s="363">
        <f t="shared" si="46"/>
        <v>1</v>
      </c>
      <c r="X209" s="146"/>
      <c r="Z209" s="146"/>
      <c r="AB209" s="146"/>
      <c r="AD209" s="146"/>
      <c r="AF209" s="146"/>
      <c r="AH209" s="146"/>
      <c r="AJ209" s="146"/>
      <c r="AL209" s="146"/>
      <c r="AN209" s="63"/>
      <c r="AP209" s="371"/>
      <c r="AQ209" s="371"/>
      <c r="AR209" s="371"/>
      <c r="AS209" s="371"/>
      <c r="AT209" s="371"/>
      <c r="AU209" s="371"/>
      <c r="AV209" s="371"/>
      <c r="AW209" s="371"/>
      <c r="AX209" s="371"/>
      <c r="AY209" s="371"/>
      <c r="AZ209" s="371"/>
      <c r="BA209" s="371"/>
    </row>
    <row r="210" spans="1:53" s="376" customFormat="1" ht="6.95" customHeight="1" thickBot="1" x14ac:dyDescent="0.35">
      <c r="A210" s="371"/>
      <c r="B210" s="372"/>
      <c r="C210" s="371"/>
      <c r="D210" s="422"/>
      <c r="E210" s="414"/>
      <c r="F210" s="415"/>
      <c r="G210" s="386"/>
      <c r="H210" s="416"/>
      <c r="I210" s="416"/>
      <c r="J210" s="386"/>
      <c r="K210" s="417"/>
      <c r="L210" s="417"/>
      <c r="M210" s="389"/>
      <c r="N210" s="452"/>
      <c r="P210" s="452"/>
      <c r="R210" s="452"/>
      <c r="T210" s="382"/>
      <c r="V210" s="363" t="e">
        <f t="shared" si="46"/>
        <v>#DIV/0!</v>
      </c>
      <c r="X210" s="367"/>
      <c r="Z210" s="363"/>
      <c r="AB210" s="363"/>
      <c r="AD210" s="363"/>
      <c r="AF210" s="363"/>
      <c r="AH210" s="369"/>
      <c r="AJ210" s="363"/>
      <c r="AL210" s="363"/>
      <c r="AN210" s="367"/>
      <c r="AP210" s="371"/>
      <c r="AQ210" s="371"/>
      <c r="AR210" s="371"/>
      <c r="AS210" s="371"/>
      <c r="AT210" s="371"/>
      <c r="AU210" s="371"/>
      <c r="AV210" s="371"/>
      <c r="AW210" s="371"/>
      <c r="AX210" s="371"/>
      <c r="AY210" s="371"/>
      <c r="AZ210" s="371"/>
      <c r="BA210" s="371"/>
    </row>
    <row r="211" spans="1:53" s="376" customFormat="1" ht="21" customHeight="1" thickBot="1" x14ac:dyDescent="0.35">
      <c r="A211" s="371"/>
      <c r="B211" s="372"/>
      <c r="C211" s="371"/>
      <c r="D211" s="413" t="s">
        <v>532</v>
      </c>
      <c r="E211" s="414"/>
      <c r="F211" s="415"/>
      <c r="G211" s="386"/>
      <c r="H211" s="416"/>
      <c r="I211" s="416"/>
      <c r="J211" s="386"/>
      <c r="K211" s="417"/>
      <c r="L211" s="417"/>
      <c r="M211" s="389"/>
      <c r="N211" s="472">
        <v>45350</v>
      </c>
      <c r="P211" s="463">
        <v>230324</v>
      </c>
      <c r="R211" s="452"/>
      <c r="T211" s="382"/>
      <c r="V211" s="363">
        <f t="shared" si="46"/>
        <v>0.1968965457355725</v>
      </c>
      <c r="X211" s="364"/>
      <c r="Z211" s="365"/>
      <c r="AB211" s="365"/>
      <c r="AD211" s="365"/>
      <c r="AF211" s="363"/>
      <c r="AH211" s="363"/>
      <c r="AJ211" s="363"/>
      <c r="AL211" s="363"/>
      <c r="AN211" s="366"/>
      <c r="AP211" s="371"/>
      <c r="AQ211" s="371"/>
      <c r="AR211" s="371"/>
      <c r="AS211" s="371"/>
      <c r="AT211" s="371"/>
      <c r="AU211" s="371"/>
      <c r="AV211" s="371"/>
      <c r="AW211" s="371"/>
      <c r="AX211" s="371"/>
      <c r="AY211" s="371"/>
      <c r="AZ211" s="371"/>
      <c r="BA211" s="371"/>
    </row>
    <row r="212" spans="1:53" s="376" customFormat="1" ht="21" customHeight="1" x14ac:dyDescent="0.3">
      <c r="A212" s="371" t="s">
        <v>647</v>
      </c>
      <c r="B212" s="372">
        <v>45306</v>
      </c>
      <c r="C212" s="371" t="s">
        <v>645</v>
      </c>
      <c r="D212" s="418" t="s">
        <v>205</v>
      </c>
      <c r="E212" s="419">
        <f t="shared" ref="E212:F214" si="47">H212</f>
        <v>4400</v>
      </c>
      <c r="F212" s="420">
        <f t="shared" si="47"/>
        <v>2650</v>
      </c>
      <c r="G212" s="386"/>
      <c r="H212" s="416">
        <f t="shared" ref="H212:I214" si="48">MROUND(K212+24,50)</f>
        <v>4400</v>
      </c>
      <c r="I212" s="416">
        <f t="shared" si="48"/>
        <v>2650</v>
      </c>
      <c r="J212" s="386"/>
      <c r="K212" s="417">
        <f>N212*$K$9</f>
        <v>4400</v>
      </c>
      <c r="L212" s="417">
        <f>N212*$L$9</f>
        <v>2640</v>
      </c>
      <c r="M212" s="389"/>
      <c r="N212" s="462">
        <v>1760</v>
      </c>
      <c r="P212" s="462">
        <v>1760</v>
      </c>
      <c r="R212" s="452">
        <v>1530</v>
      </c>
      <c r="T212" s="382">
        <v>1530</v>
      </c>
      <c r="V212" s="363">
        <f t="shared" si="46"/>
        <v>1</v>
      </c>
      <c r="X212" s="364"/>
      <c r="Z212" s="365"/>
      <c r="AB212" s="365"/>
      <c r="AD212" s="365"/>
      <c r="AF212" s="363"/>
      <c r="AH212" s="363"/>
      <c r="AJ212" s="363"/>
      <c r="AL212" s="363"/>
      <c r="AN212" s="366"/>
      <c r="AP212" s="371"/>
      <c r="AQ212" s="371"/>
      <c r="AR212" s="371"/>
      <c r="AS212" s="371"/>
      <c r="AT212" s="371"/>
      <c r="AU212" s="371"/>
      <c r="AV212" s="371"/>
      <c r="AW212" s="371"/>
      <c r="AX212" s="371"/>
      <c r="AY212" s="371"/>
      <c r="AZ212" s="371"/>
      <c r="BA212" s="371"/>
    </row>
    <row r="213" spans="1:53" ht="21" customHeight="1" x14ac:dyDescent="0.3">
      <c r="A213" s="371" t="s">
        <v>242</v>
      </c>
      <c r="B213" s="372">
        <v>45306</v>
      </c>
      <c r="C213" s="371" t="s">
        <v>646</v>
      </c>
      <c r="D213" s="421" t="s">
        <v>560</v>
      </c>
      <c r="E213" s="419">
        <f t="shared" si="47"/>
        <v>6300</v>
      </c>
      <c r="F213" s="420">
        <f t="shared" si="47"/>
        <v>3800</v>
      </c>
      <c r="G213" s="386"/>
      <c r="H213" s="416">
        <f t="shared" si="48"/>
        <v>6300</v>
      </c>
      <c r="I213" s="416">
        <f t="shared" si="48"/>
        <v>3800</v>
      </c>
      <c r="J213" s="386"/>
      <c r="K213" s="417">
        <f>N213*$K$9</f>
        <v>6300</v>
      </c>
      <c r="L213" s="417">
        <f>N213*$L$9</f>
        <v>3780</v>
      </c>
      <c r="M213" s="389"/>
      <c r="N213" s="462">
        <v>2520</v>
      </c>
      <c r="P213" s="462">
        <v>2520</v>
      </c>
      <c r="R213" s="452">
        <v>2190</v>
      </c>
      <c r="T213" s="382">
        <v>2190</v>
      </c>
      <c r="V213" s="363">
        <f t="shared" si="46"/>
        <v>1</v>
      </c>
      <c r="X213" s="364"/>
      <c r="Z213" s="365"/>
      <c r="AB213" s="365"/>
      <c r="AD213" s="365"/>
      <c r="AF213" s="363"/>
      <c r="AH213" s="363"/>
      <c r="AJ213" s="363"/>
      <c r="AL213" s="363"/>
      <c r="AN213" s="366"/>
    </row>
    <row r="214" spans="1:53" ht="21" customHeight="1" x14ac:dyDescent="0.3">
      <c r="A214" s="371" t="s">
        <v>474</v>
      </c>
      <c r="B214" s="372">
        <v>45306</v>
      </c>
      <c r="C214" s="371" t="s">
        <v>641</v>
      </c>
      <c r="D214" s="421" t="s">
        <v>559</v>
      </c>
      <c r="E214" s="419">
        <f t="shared" si="47"/>
        <v>15550</v>
      </c>
      <c r="F214" s="420">
        <f t="shared" si="47"/>
        <v>9350</v>
      </c>
      <c r="G214" s="446"/>
      <c r="H214" s="416">
        <f t="shared" si="48"/>
        <v>15550</v>
      </c>
      <c r="I214" s="416">
        <f t="shared" si="48"/>
        <v>9350</v>
      </c>
      <c r="J214" s="386"/>
      <c r="K214" s="417">
        <f>N214*$K$9</f>
        <v>15525</v>
      </c>
      <c r="L214" s="417">
        <f>N214*$L$9</f>
        <v>9315</v>
      </c>
      <c r="M214" s="389"/>
      <c r="N214" s="462">
        <v>6210</v>
      </c>
      <c r="P214" s="462">
        <v>6210</v>
      </c>
      <c r="R214" s="452">
        <v>6210</v>
      </c>
      <c r="T214" s="382">
        <v>6210</v>
      </c>
      <c r="V214" s="363">
        <f t="shared" si="46"/>
        <v>1</v>
      </c>
      <c r="X214" s="364"/>
      <c r="Z214" s="365"/>
      <c r="AB214" s="365"/>
      <c r="AD214" s="365"/>
      <c r="AF214" s="363"/>
      <c r="AH214" s="363"/>
      <c r="AJ214" s="363"/>
      <c r="AL214" s="363"/>
      <c r="AN214" s="366"/>
    </row>
    <row r="215" spans="1:53" ht="6.95" customHeight="1" thickBot="1" x14ac:dyDescent="0.35">
      <c r="D215" s="422"/>
      <c r="E215" s="414"/>
      <c r="F215" s="415"/>
      <c r="G215" s="446"/>
      <c r="H215" s="416"/>
      <c r="I215" s="416"/>
      <c r="J215" s="386"/>
      <c r="K215" s="417"/>
      <c r="L215" s="417"/>
      <c r="M215" s="389"/>
      <c r="N215" s="452"/>
      <c r="P215" s="452"/>
      <c r="R215" s="452"/>
      <c r="V215" s="363" t="e">
        <f t="shared" si="46"/>
        <v>#DIV/0!</v>
      </c>
      <c r="X215" s="364"/>
      <c r="Z215" s="365"/>
      <c r="AB215" s="365"/>
      <c r="AD215" s="365"/>
      <c r="AF215" s="363"/>
      <c r="AH215" s="363"/>
      <c r="AJ215" s="363"/>
      <c r="AL215" s="363"/>
      <c r="AN215" s="366"/>
    </row>
    <row r="216" spans="1:53" ht="21" customHeight="1" thickBot="1" x14ac:dyDescent="0.35">
      <c r="D216" s="413" t="s">
        <v>534</v>
      </c>
      <c r="G216" s="386"/>
      <c r="H216" s="447"/>
      <c r="I216" s="447"/>
      <c r="J216" s="386"/>
      <c r="K216" s="448"/>
      <c r="L216" s="448"/>
      <c r="M216" s="389"/>
      <c r="N216" s="472">
        <v>45350</v>
      </c>
      <c r="P216" s="463">
        <v>230324</v>
      </c>
      <c r="R216" s="452"/>
      <c r="V216" s="363">
        <f t="shared" si="46"/>
        <v>0.1968965457355725</v>
      </c>
    </row>
    <row r="217" spans="1:53" ht="21" customHeight="1" x14ac:dyDescent="0.3">
      <c r="A217" s="371" t="s">
        <v>239</v>
      </c>
      <c r="B217" s="372">
        <v>45352</v>
      </c>
      <c r="C217" s="371">
        <v>812</v>
      </c>
      <c r="D217" s="418" t="s">
        <v>145</v>
      </c>
      <c r="E217" s="419">
        <f t="shared" ref="E217:F226" si="49">H217</f>
        <v>11750</v>
      </c>
      <c r="F217" s="420">
        <f t="shared" si="49"/>
        <v>7050</v>
      </c>
      <c r="G217" s="386"/>
      <c r="H217" s="416">
        <f t="shared" ref="H217:I226" si="50">MROUND(K217+24,50)</f>
        <v>11750</v>
      </c>
      <c r="I217" s="416">
        <f t="shared" si="50"/>
        <v>7050</v>
      </c>
      <c r="J217" s="386"/>
      <c r="K217" s="417">
        <f t="shared" ref="K217:K226" si="51">N217*$K$9</f>
        <v>11719.825000000001</v>
      </c>
      <c r="L217" s="417">
        <f t="shared" ref="L217:L226" si="52">N217*$L$9</f>
        <v>7031.8950000000004</v>
      </c>
      <c r="M217" s="389"/>
      <c r="N217" s="462">
        <v>4687.93</v>
      </c>
      <c r="P217" s="462">
        <v>4687.93</v>
      </c>
      <c r="R217" s="452">
        <v>3551.46</v>
      </c>
      <c r="T217" s="382">
        <v>3551.46</v>
      </c>
      <c r="V217" s="363">
        <f t="shared" si="46"/>
        <v>1</v>
      </c>
      <c r="X217" s="364"/>
      <c r="Z217" s="365"/>
      <c r="AB217" s="365"/>
      <c r="AD217" s="365"/>
      <c r="AF217" s="363"/>
      <c r="AH217" s="363"/>
      <c r="AJ217" s="363"/>
      <c r="AL217" s="363"/>
      <c r="AN217" s="366"/>
    </row>
    <row r="218" spans="1:53" ht="21" customHeight="1" x14ac:dyDescent="0.3">
      <c r="A218" s="371" t="s">
        <v>240</v>
      </c>
      <c r="B218" s="372">
        <v>45358</v>
      </c>
      <c r="C218" s="371">
        <v>777</v>
      </c>
      <c r="D218" s="421" t="s">
        <v>148</v>
      </c>
      <c r="E218" s="419">
        <f t="shared" si="49"/>
        <v>3500</v>
      </c>
      <c r="F218" s="420">
        <f t="shared" si="49"/>
        <v>2100</v>
      </c>
      <c r="G218" s="386"/>
      <c r="H218" s="416">
        <f t="shared" si="50"/>
        <v>3500</v>
      </c>
      <c r="I218" s="416">
        <f t="shared" si="50"/>
        <v>2100</v>
      </c>
      <c r="J218" s="386"/>
      <c r="K218" s="417">
        <f t="shared" si="51"/>
        <v>3500</v>
      </c>
      <c r="L218" s="417">
        <f t="shared" si="52"/>
        <v>2100</v>
      </c>
      <c r="M218" s="389"/>
      <c r="N218" s="461">
        <v>1400</v>
      </c>
      <c r="P218" s="461">
        <v>1248</v>
      </c>
      <c r="R218" s="452">
        <v>1248</v>
      </c>
      <c r="T218" s="382">
        <v>1248</v>
      </c>
      <c r="V218" s="363">
        <f t="shared" si="46"/>
        <v>1.1217948717948718</v>
      </c>
      <c r="X218" s="364"/>
      <c r="Z218" s="365"/>
      <c r="AB218" s="365"/>
      <c r="AD218" s="365"/>
      <c r="AF218" s="363"/>
      <c r="AH218" s="363"/>
      <c r="AJ218" s="363"/>
      <c r="AL218" s="363"/>
      <c r="AN218" s="366"/>
      <c r="AR218" s="371">
        <f>X218*1.3</f>
        <v>0</v>
      </c>
    </row>
    <row r="219" spans="1:53" ht="21" customHeight="1" x14ac:dyDescent="0.3">
      <c r="A219" s="371" t="s">
        <v>339</v>
      </c>
      <c r="B219" s="372">
        <v>45346</v>
      </c>
      <c r="C219" s="371">
        <v>4740</v>
      </c>
      <c r="D219" s="421" t="s">
        <v>203</v>
      </c>
      <c r="E219" s="419">
        <f t="shared" si="49"/>
        <v>8500</v>
      </c>
      <c r="F219" s="420">
        <f t="shared" si="49"/>
        <v>5100</v>
      </c>
      <c r="G219" s="386"/>
      <c r="H219" s="416">
        <f t="shared" si="50"/>
        <v>8500</v>
      </c>
      <c r="I219" s="416">
        <f t="shared" si="50"/>
        <v>5100</v>
      </c>
      <c r="J219" s="386"/>
      <c r="K219" s="417">
        <f t="shared" si="51"/>
        <v>8500</v>
      </c>
      <c r="L219" s="417">
        <f t="shared" si="52"/>
        <v>5100</v>
      </c>
      <c r="M219" s="389"/>
      <c r="N219" s="462">
        <v>3400</v>
      </c>
      <c r="P219" s="462">
        <v>1530.09</v>
      </c>
      <c r="R219" s="452">
        <v>1530.09</v>
      </c>
      <c r="T219" s="382">
        <v>1530.09</v>
      </c>
      <c r="V219" s="363">
        <f t="shared" si="46"/>
        <v>2.2220915109568717</v>
      </c>
      <c r="X219" s="364"/>
      <c r="Z219" s="365"/>
      <c r="AB219" s="365"/>
      <c r="AD219" s="365"/>
      <c r="AF219" s="363"/>
      <c r="AH219" s="363"/>
      <c r="AJ219" s="363"/>
      <c r="AL219" s="363"/>
      <c r="AN219" s="366"/>
    </row>
    <row r="220" spans="1:53" ht="21" hidden="1" customHeight="1" x14ac:dyDescent="0.3">
      <c r="A220" s="371" t="s">
        <v>238</v>
      </c>
      <c r="B220" s="372">
        <v>45278</v>
      </c>
      <c r="C220" s="371">
        <v>1357</v>
      </c>
      <c r="D220" s="421" t="s">
        <v>615</v>
      </c>
      <c r="E220" s="419">
        <f t="shared" si="49"/>
        <v>3000</v>
      </c>
      <c r="F220" s="420">
        <f t="shared" si="49"/>
        <v>1800</v>
      </c>
      <c r="G220" s="386"/>
      <c r="H220" s="416">
        <f t="shared" si="50"/>
        <v>3000</v>
      </c>
      <c r="I220" s="416">
        <f t="shared" si="50"/>
        <v>1800</v>
      </c>
      <c r="J220" s="386"/>
      <c r="K220" s="417">
        <f t="shared" si="51"/>
        <v>2956.0199999999995</v>
      </c>
      <c r="L220" s="417">
        <f t="shared" si="52"/>
        <v>1773.6119999999999</v>
      </c>
      <c r="M220" s="389"/>
      <c r="N220" s="462">
        <v>1182.4079999999999</v>
      </c>
      <c r="P220" s="462">
        <v>1182.4079999999999</v>
      </c>
      <c r="R220" s="452">
        <v>1182.4079999999999</v>
      </c>
      <c r="T220" s="382">
        <v>985.34</v>
      </c>
      <c r="V220" s="363">
        <f t="shared" si="46"/>
        <v>1</v>
      </c>
      <c r="X220" s="364">
        <f>T220*1.2</f>
        <v>1182.4079999999999</v>
      </c>
      <c r="Z220" s="365"/>
      <c r="AB220" s="365"/>
      <c r="AD220" s="365"/>
      <c r="AF220" s="363"/>
      <c r="AH220" s="363"/>
      <c r="AJ220" s="363"/>
      <c r="AL220" s="363"/>
      <c r="AN220" s="366"/>
    </row>
    <row r="221" spans="1:53" ht="21" hidden="1" customHeight="1" x14ac:dyDescent="0.3">
      <c r="A221" s="371" t="s">
        <v>238</v>
      </c>
      <c r="B221" s="372">
        <v>45278</v>
      </c>
      <c r="C221" s="371">
        <v>1357</v>
      </c>
      <c r="D221" s="421" t="s">
        <v>614</v>
      </c>
      <c r="E221" s="419">
        <f t="shared" si="49"/>
        <v>4050</v>
      </c>
      <c r="F221" s="420">
        <f t="shared" si="49"/>
        <v>2450</v>
      </c>
      <c r="G221" s="386"/>
      <c r="H221" s="416">
        <f t="shared" si="50"/>
        <v>4050</v>
      </c>
      <c r="I221" s="416">
        <f t="shared" si="50"/>
        <v>2450</v>
      </c>
      <c r="J221" s="386"/>
      <c r="K221" s="417">
        <f t="shared" si="51"/>
        <v>4021.4100000000003</v>
      </c>
      <c r="L221" s="417">
        <f t="shared" si="52"/>
        <v>2412.846</v>
      </c>
      <c r="M221" s="389"/>
      <c r="N221" s="462">
        <v>1608.5640000000001</v>
      </c>
      <c r="P221" s="462">
        <v>1608.5640000000001</v>
      </c>
      <c r="R221" s="452">
        <v>1608.5640000000001</v>
      </c>
      <c r="T221" s="382">
        <v>1340.47</v>
      </c>
      <c r="V221" s="363">
        <f t="shared" si="46"/>
        <v>1</v>
      </c>
      <c r="X221" s="364">
        <f>T221*1.2</f>
        <v>1608.5640000000001</v>
      </c>
      <c r="Z221" s="365"/>
      <c r="AB221" s="365"/>
      <c r="AD221" s="365"/>
      <c r="AF221" s="363"/>
      <c r="AH221" s="363"/>
      <c r="AJ221" s="363"/>
      <c r="AL221" s="363"/>
      <c r="AN221" s="366"/>
    </row>
    <row r="222" spans="1:53" ht="21" customHeight="1" x14ac:dyDescent="0.3">
      <c r="A222" s="371" t="s">
        <v>650</v>
      </c>
      <c r="B222" s="372">
        <v>45407</v>
      </c>
      <c r="C222" s="371">
        <v>1357</v>
      </c>
      <c r="D222" s="421" t="s">
        <v>652</v>
      </c>
      <c r="E222" s="419">
        <f>H222</f>
        <v>20500</v>
      </c>
      <c r="F222" s="420">
        <v>12500</v>
      </c>
      <c r="G222" s="386"/>
      <c r="H222" s="416">
        <f>MROUND(K222+24,50)</f>
        <v>20500</v>
      </c>
      <c r="I222" s="416">
        <f>MROUND(L222+24,50)</f>
        <v>12300</v>
      </c>
      <c r="J222" s="386"/>
      <c r="K222" s="417">
        <f>N222*$K$9</f>
        <v>20500</v>
      </c>
      <c r="L222" s="417">
        <f>N222*$L$9</f>
        <v>12300</v>
      </c>
      <c r="M222" s="389"/>
      <c r="N222" s="462">
        <v>8200</v>
      </c>
      <c r="P222" s="462"/>
      <c r="R222" s="452"/>
      <c r="V222" s="363" t="e">
        <f t="shared" si="46"/>
        <v>#DIV/0!</v>
      </c>
      <c r="X222" s="364">
        <f>T222*1.2</f>
        <v>0</v>
      </c>
      <c r="Z222" s="365"/>
      <c r="AB222" s="365"/>
      <c r="AD222" s="365"/>
      <c r="AF222" s="363"/>
      <c r="AH222" s="363"/>
      <c r="AJ222" s="363"/>
      <c r="AL222" s="363"/>
      <c r="AN222" s="366"/>
    </row>
    <row r="223" spans="1:53" ht="21" customHeight="1" x14ac:dyDescent="0.3">
      <c r="A223" s="371" t="s">
        <v>650</v>
      </c>
      <c r="B223" s="372">
        <v>45407</v>
      </c>
      <c r="C223" s="371">
        <v>1357</v>
      </c>
      <c r="D223" s="421" t="s">
        <v>653</v>
      </c>
      <c r="E223" s="419">
        <f>H223</f>
        <v>13500</v>
      </c>
      <c r="F223" s="420">
        <v>7250</v>
      </c>
      <c r="G223" s="386"/>
      <c r="H223" s="416">
        <f>MROUND(K223+24,50)</f>
        <v>13500</v>
      </c>
      <c r="I223" s="416">
        <f>MROUND(L223+24,50)</f>
        <v>8100</v>
      </c>
      <c r="J223" s="386"/>
      <c r="K223" s="417">
        <f>N223*$K$9</f>
        <v>13500</v>
      </c>
      <c r="L223" s="417">
        <f>N223*$L$9</f>
        <v>8100</v>
      </c>
      <c r="M223" s="389"/>
      <c r="N223" s="462">
        <v>5400</v>
      </c>
      <c r="P223" s="462"/>
      <c r="R223" s="452"/>
      <c r="V223" s="363" t="e">
        <f>N223/P223</f>
        <v>#DIV/0!</v>
      </c>
      <c r="X223" s="364">
        <f>T223*1.2</f>
        <v>0</v>
      </c>
      <c r="Z223" s="365"/>
      <c r="AB223" s="365"/>
      <c r="AD223" s="365"/>
      <c r="AF223" s="363"/>
      <c r="AH223" s="363"/>
      <c r="AJ223" s="363"/>
      <c r="AL223" s="363"/>
      <c r="AN223" s="366"/>
    </row>
    <row r="224" spans="1:53" ht="21" customHeight="1" x14ac:dyDescent="0.3">
      <c r="A224" s="371" t="s">
        <v>649</v>
      </c>
      <c r="B224" s="372">
        <v>45371</v>
      </c>
      <c r="C224" s="371">
        <v>531</v>
      </c>
      <c r="D224" s="421" t="s">
        <v>156</v>
      </c>
      <c r="E224" s="419">
        <f t="shared" si="49"/>
        <v>7100</v>
      </c>
      <c r="F224" s="420">
        <f t="shared" si="49"/>
        <v>4250</v>
      </c>
      <c r="G224" s="386"/>
      <c r="H224" s="416">
        <f t="shared" si="50"/>
        <v>7100</v>
      </c>
      <c r="I224" s="416">
        <f t="shared" si="50"/>
        <v>4250</v>
      </c>
      <c r="J224" s="386"/>
      <c r="K224" s="417">
        <f t="shared" si="51"/>
        <v>7075.5999999999995</v>
      </c>
      <c r="L224" s="417">
        <f t="shared" si="52"/>
        <v>4245.3599999999997</v>
      </c>
      <c r="M224" s="389"/>
      <c r="N224" s="462">
        <v>2830.24</v>
      </c>
      <c r="P224" s="462">
        <v>2621</v>
      </c>
      <c r="R224" s="455">
        <v>2621</v>
      </c>
      <c r="T224" s="382">
        <v>2339.0100000000002</v>
      </c>
      <c r="V224" s="363">
        <f t="shared" si="46"/>
        <v>1.0798321251430751</v>
      </c>
      <c r="X224" s="364"/>
      <c r="Z224" s="365"/>
      <c r="AB224" s="365"/>
      <c r="AD224" s="365"/>
      <c r="AF224" s="363"/>
      <c r="AH224" s="363"/>
      <c r="AJ224" s="363"/>
      <c r="AL224" s="363"/>
      <c r="AN224" s="366"/>
    </row>
    <row r="225" spans="1:53" ht="21" customHeight="1" x14ac:dyDescent="0.3">
      <c r="A225" s="371" t="s">
        <v>648</v>
      </c>
      <c r="B225" s="372">
        <v>45280</v>
      </c>
      <c r="C225" s="371" t="s">
        <v>208</v>
      </c>
      <c r="D225" s="421" t="s">
        <v>331</v>
      </c>
      <c r="E225" s="419">
        <f t="shared" si="49"/>
        <v>7250</v>
      </c>
      <c r="F225" s="420">
        <f t="shared" si="49"/>
        <v>4350</v>
      </c>
      <c r="G225" s="386"/>
      <c r="H225" s="416">
        <f t="shared" si="50"/>
        <v>7250</v>
      </c>
      <c r="I225" s="416">
        <f t="shared" si="50"/>
        <v>4350</v>
      </c>
      <c r="J225" s="386"/>
      <c r="K225" s="417">
        <f t="shared" si="51"/>
        <v>7202.5250000000005</v>
      </c>
      <c r="L225" s="417">
        <f t="shared" si="52"/>
        <v>4321.5150000000003</v>
      </c>
      <c r="M225" s="389"/>
      <c r="N225" s="462">
        <v>2881.01</v>
      </c>
      <c r="P225" s="462">
        <v>2881.01</v>
      </c>
      <c r="R225" s="452">
        <v>2881.01</v>
      </c>
      <c r="T225" s="382">
        <v>2881.01</v>
      </c>
      <c r="V225" s="363">
        <f t="shared" si="46"/>
        <v>1</v>
      </c>
      <c r="X225" s="364"/>
      <c r="Z225" s="365"/>
      <c r="AB225" s="365"/>
      <c r="AD225" s="365"/>
      <c r="AF225" s="363"/>
      <c r="AH225" s="363"/>
      <c r="AJ225" s="363"/>
      <c r="AL225" s="363"/>
      <c r="AN225" s="367"/>
    </row>
    <row r="226" spans="1:53" ht="21" customHeight="1" x14ac:dyDescent="0.3">
      <c r="A226" s="371" t="s">
        <v>202</v>
      </c>
      <c r="C226" s="371" t="s">
        <v>202</v>
      </c>
      <c r="D226" s="421" t="s">
        <v>155</v>
      </c>
      <c r="E226" s="419">
        <f t="shared" si="49"/>
        <v>4550</v>
      </c>
      <c r="F226" s="420">
        <f t="shared" si="49"/>
        <v>2750</v>
      </c>
      <c r="G226" s="386"/>
      <c r="H226" s="416">
        <f t="shared" si="50"/>
        <v>4550</v>
      </c>
      <c r="I226" s="416">
        <f t="shared" si="50"/>
        <v>2750</v>
      </c>
      <c r="J226" s="386"/>
      <c r="K226" s="417">
        <f t="shared" si="51"/>
        <v>4537.5</v>
      </c>
      <c r="L226" s="417">
        <f t="shared" si="52"/>
        <v>2722.5</v>
      </c>
      <c r="M226" s="389"/>
      <c r="N226" s="452">
        <v>1815</v>
      </c>
      <c r="P226" s="452">
        <v>1815</v>
      </c>
      <c r="R226" s="452">
        <v>1815</v>
      </c>
      <c r="T226" s="382">
        <v>1815</v>
      </c>
      <c r="V226" s="363">
        <f t="shared" si="46"/>
        <v>1</v>
      </c>
      <c r="X226" s="365"/>
      <c r="Z226" s="365"/>
      <c r="AB226" s="365"/>
      <c r="AD226" s="365"/>
      <c r="AF226" s="363"/>
      <c r="AH226" s="363"/>
      <c r="AJ226" s="363"/>
      <c r="AL226" s="363"/>
      <c r="AN226" s="367"/>
    </row>
    <row r="227" spans="1:53" s="376" customFormat="1" ht="21" customHeight="1" x14ac:dyDescent="0.3">
      <c r="A227" s="371"/>
      <c r="B227" s="372"/>
      <c r="C227" s="371"/>
      <c r="D227" s="371"/>
      <c r="E227" s="373"/>
      <c r="F227" s="374"/>
      <c r="G227" s="371"/>
      <c r="H227" s="447"/>
      <c r="I227" s="447"/>
      <c r="J227" s="371"/>
      <c r="K227" s="448"/>
      <c r="L227" s="448"/>
      <c r="N227" s="378"/>
      <c r="P227" s="378"/>
      <c r="R227" s="378"/>
      <c r="T227" s="378"/>
      <c r="V227" s="146"/>
      <c r="X227" s="146"/>
      <c r="Z227" s="146"/>
      <c r="AB227" s="146"/>
      <c r="AD227" s="146"/>
      <c r="AF227" s="146"/>
      <c r="AH227" s="146"/>
      <c r="AJ227" s="146"/>
      <c r="AL227" s="146"/>
      <c r="AN227" s="63"/>
      <c r="AP227" s="371"/>
      <c r="AQ227" s="371"/>
      <c r="AR227" s="371"/>
      <c r="AS227" s="371"/>
      <c r="AT227" s="371"/>
      <c r="AU227" s="371"/>
      <c r="AV227" s="371"/>
      <c r="AW227" s="371"/>
      <c r="AX227" s="371"/>
      <c r="AY227" s="371"/>
      <c r="AZ227" s="371"/>
      <c r="BA227" s="371"/>
    </row>
    <row r="228" spans="1:53" s="376" customFormat="1" ht="21" customHeight="1" x14ac:dyDescent="0.3">
      <c r="A228" s="371"/>
      <c r="B228" s="372"/>
      <c r="C228" s="371"/>
      <c r="D228" s="371"/>
      <c r="E228" s="373"/>
      <c r="F228" s="374"/>
      <c r="G228" s="371"/>
      <c r="H228" s="447"/>
      <c r="I228" s="447"/>
      <c r="J228" s="371"/>
      <c r="K228" s="448"/>
      <c r="L228" s="448"/>
      <c r="N228" s="378"/>
      <c r="P228" s="378"/>
      <c r="R228" s="378"/>
      <c r="T228" s="378"/>
      <c r="V228" s="146"/>
      <c r="X228" s="146"/>
      <c r="Z228" s="146"/>
      <c r="AB228" s="146"/>
      <c r="AD228" s="146"/>
      <c r="AF228" s="146"/>
      <c r="AH228" s="146"/>
      <c r="AJ228" s="146"/>
      <c r="AL228" s="146"/>
      <c r="AN228" s="63"/>
      <c r="AP228" s="371"/>
      <c r="AQ228" s="371"/>
      <c r="AR228" s="371"/>
      <c r="AS228" s="371"/>
      <c r="AT228" s="371"/>
      <c r="AU228" s="371"/>
      <c r="AV228" s="371"/>
      <c r="AW228" s="371"/>
      <c r="AX228" s="371"/>
      <c r="AY228" s="371"/>
      <c r="AZ228" s="371"/>
      <c r="BA228" s="371"/>
    </row>
    <row r="229" spans="1:53" s="376" customFormat="1" ht="21" customHeight="1" x14ac:dyDescent="0.3">
      <c r="A229" s="371"/>
      <c r="B229" s="372"/>
      <c r="C229" s="371"/>
      <c r="D229" s="371"/>
      <c r="E229" s="373"/>
      <c r="F229" s="374"/>
      <c r="G229" s="371"/>
      <c r="H229" s="447"/>
      <c r="I229" s="447"/>
      <c r="J229" s="371"/>
      <c r="K229" s="448"/>
      <c r="L229" s="448"/>
      <c r="N229" s="378"/>
      <c r="P229" s="378"/>
      <c r="R229" s="378"/>
      <c r="T229" s="378"/>
      <c r="V229" s="146"/>
      <c r="X229" s="146"/>
      <c r="Z229" s="146"/>
      <c r="AB229" s="146"/>
      <c r="AD229" s="146"/>
      <c r="AF229" s="146"/>
      <c r="AH229" s="146"/>
      <c r="AJ229" s="146"/>
      <c r="AL229" s="146"/>
      <c r="AN229" s="63"/>
      <c r="AP229" s="371"/>
      <c r="AQ229" s="371"/>
      <c r="AR229" s="371"/>
      <c r="AS229" s="371"/>
      <c r="AT229" s="371"/>
      <c r="AU229" s="371"/>
      <c r="AV229" s="371"/>
      <c r="AW229" s="371"/>
      <c r="AX229" s="371"/>
      <c r="AY229" s="371"/>
      <c r="AZ229" s="371"/>
      <c r="BA229" s="371"/>
    </row>
    <row r="230" spans="1:53" ht="21" customHeight="1" x14ac:dyDescent="0.3">
      <c r="N230" s="378"/>
      <c r="P230" s="378"/>
      <c r="R230" s="378"/>
      <c r="T230" s="378"/>
    </row>
    <row r="231" spans="1:53" s="376" customFormat="1" ht="21" customHeight="1" x14ac:dyDescent="0.3">
      <c r="A231" s="371"/>
      <c r="B231" s="372"/>
      <c r="C231" s="371"/>
      <c r="D231" s="371"/>
      <c r="E231" s="373"/>
      <c r="F231" s="374"/>
      <c r="G231" s="371"/>
      <c r="H231" s="375"/>
      <c r="I231" s="375"/>
      <c r="K231" s="377"/>
      <c r="L231" s="377"/>
      <c r="N231" s="378"/>
      <c r="P231" s="378"/>
      <c r="R231" s="378"/>
      <c r="T231" s="378"/>
      <c r="V231" s="146"/>
      <c r="X231" s="146"/>
      <c r="Z231" s="146"/>
      <c r="AB231" s="146"/>
      <c r="AD231" s="146"/>
      <c r="AF231" s="146"/>
      <c r="AH231" s="146"/>
      <c r="AJ231" s="146"/>
      <c r="AL231" s="146"/>
      <c r="AN231" s="63"/>
      <c r="AP231" s="371"/>
      <c r="AQ231" s="371"/>
      <c r="AR231" s="371"/>
      <c r="AS231" s="371"/>
      <c r="AT231" s="371"/>
      <c r="AU231" s="371"/>
      <c r="AV231" s="371"/>
      <c r="AW231" s="371"/>
      <c r="AX231" s="371"/>
      <c r="AY231" s="371"/>
      <c r="AZ231" s="371"/>
      <c r="BA231" s="371"/>
    </row>
    <row r="232" spans="1:53" s="376" customFormat="1" ht="21" customHeight="1" x14ac:dyDescent="0.3">
      <c r="A232" s="371"/>
      <c r="B232" s="372"/>
      <c r="C232" s="371"/>
      <c r="D232" s="371"/>
      <c r="E232" s="373"/>
      <c r="F232" s="374"/>
      <c r="G232" s="371"/>
      <c r="H232" s="375"/>
      <c r="I232" s="375"/>
      <c r="K232" s="377"/>
      <c r="L232" s="377"/>
      <c r="N232" s="378"/>
      <c r="P232" s="378"/>
      <c r="R232" s="378"/>
      <c r="T232" s="378"/>
      <c r="V232" s="146"/>
      <c r="X232" s="146"/>
      <c r="Z232" s="146"/>
      <c r="AB232" s="146"/>
      <c r="AD232" s="146"/>
      <c r="AF232" s="146"/>
      <c r="AH232" s="146"/>
      <c r="AJ232" s="146"/>
      <c r="AL232" s="146"/>
      <c r="AN232" s="63"/>
      <c r="AP232" s="371"/>
      <c r="AQ232" s="371"/>
      <c r="AR232" s="371"/>
      <c r="AS232" s="371"/>
      <c r="AT232" s="371"/>
      <c r="AU232" s="371"/>
      <c r="AV232" s="371"/>
      <c r="AW232" s="371"/>
      <c r="AX232" s="371"/>
      <c r="AY232" s="371"/>
      <c r="AZ232" s="371"/>
      <c r="BA232" s="371"/>
    </row>
    <row r="233" spans="1:53" s="376" customFormat="1" ht="21" customHeight="1" x14ac:dyDescent="0.3">
      <c r="A233" s="371"/>
      <c r="B233" s="372"/>
      <c r="C233" s="371"/>
      <c r="D233" s="371"/>
      <c r="E233" s="373"/>
      <c r="F233" s="374"/>
      <c r="G233" s="371"/>
      <c r="H233" s="375"/>
      <c r="I233" s="375"/>
      <c r="K233" s="377"/>
      <c r="L233" s="377"/>
      <c r="N233" s="378"/>
      <c r="P233" s="378"/>
      <c r="R233" s="378"/>
      <c r="T233" s="378"/>
      <c r="V233" s="146"/>
      <c r="X233" s="146"/>
      <c r="Z233" s="146"/>
      <c r="AB233" s="146"/>
      <c r="AD233" s="146"/>
      <c r="AF233" s="146"/>
      <c r="AH233" s="146"/>
      <c r="AJ233" s="146"/>
      <c r="AL233" s="146"/>
      <c r="AN233" s="63"/>
      <c r="AP233" s="371"/>
      <c r="AQ233" s="371"/>
      <c r="AR233" s="371"/>
      <c r="AS233" s="371"/>
      <c r="AT233" s="371"/>
      <c r="AU233" s="371"/>
      <c r="AV233" s="371"/>
      <c r="AW233" s="371"/>
      <c r="AX233" s="371"/>
      <c r="AY233" s="371"/>
      <c r="AZ233" s="371"/>
      <c r="BA233" s="371"/>
    </row>
    <row r="234" spans="1:53" s="376" customFormat="1" ht="21" customHeight="1" x14ac:dyDescent="0.3">
      <c r="A234" s="371"/>
      <c r="B234" s="372"/>
      <c r="C234" s="371"/>
      <c r="D234" s="371"/>
      <c r="E234" s="373"/>
      <c r="F234" s="374"/>
      <c r="G234" s="371"/>
      <c r="H234" s="375"/>
      <c r="I234" s="375"/>
      <c r="K234" s="377"/>
      <c r="L234" s="377"/>
      <c r="N234" s="378"/>
      <c r="P234" s="378"/>
      <c r="R234" s="378"/>
      <c r="T234" s="378"/>
      <c r="V234" s="146"/>
      <c r="X234" s="146"/>
      <c r="Z234" s="146"/>
      <c r="AB234" s="146"/>
      <c r="AD234" s="146"/>
      <c r="AF234" s="146"/>
      <c r="AH234" s="146"/>
      <c r="AJ234" s="146"/>
      <c r="AL234" s="146"/>
      <c r="AN234" s="63"/>
      <c r="AP234" s="371"/>
      <c r="AQ234" s="371"/>
      <c r="AR234" s="371"/>
      <c r="AS234" s="371"/>
      <c r="AT234" s="371"/>
      <c r="AU234" s="371"/>
      <c r="AV234" s="371"/>
      <c r="AW234" s="371"/>
      <c r="AX234" s="371"/>
      <c r="AY234" s="371"/>
      <c r="AZ234" s="371"/>
      <c r="BA234" s="371"/>
    </row>
    <row r="235" spans="1:53" s="376" customFormat="1" ht="21" customHeight="1" x14ac:dyDescent="0.3">
      <c r="A235" s="371"/>
      <c r="B235" s="372"/>
      <c r="C235" s="371"/>
      <c r="D235" s="371"/>
      <c r="E235" s="373"/>
      <c r="F235" s="374"/>
      <c r="G235" s="371"/>
      <c r="H235" s="375"/>
      <c r="I235" s="375"/>
      <c r="K235" s="377"/>
      <c r="L235" s="377"/>
      <c r="N235" s="378"/>
      <c r="P235" s="378"/>
      <c r="R235" s="378"/>
      <c r="T235" s="378"/>
      <c r="V235" s="146"/>
      <c r="X235" s="146"/>
      <c r="Z235" s="146"/>
      <c r="AB235" s="146"/>
      <c r="AD235" s="146"/>
      <c r="AF235" s="146"/>
      <c r="AH235" s="146"/>
      <c r="AJ235" s="146"/>
      <c r="AL235" s="146"/>
      <c r="AN235" s="63"/>
      <c r="AP235" s="371"/>
      <c r="AQ235" s="371"/>
      <c r="AR235" s="371"/>
      <c r="AS235" s="371"/>
      <c r="AT235" s="371"/>
      <c r="AU235" s="371"/>
      <c r="AV235" s="371"/>
      <c r="AW235" s="371"/>
      <c r="AX235" s="371"/>
      <c r="AY235" s="371"/>
      <c r="AZ235" s="371"/>
      <c r="BA235" s="371"/>
    </row>
    <row r="236" spans="1:53" s="376" customFormat="1" ht="21" customHeight="1" x14ac:dyDescent="0.3">
      <c r="A236" s="371"/>
      <c r="B236" s="372"/>
      <c r="C236" s="371"/>
      <c r="D236" s="371"/>
      <c r="E236" s="373"/>
      <c r="F236" s="374"/>
      <c r="G236" s="371"/>
      <c r="H236" s="375"/>
      <c r="I236" s="375"/>
      <c r="K236" s="377"/>
      <c r="L236" s="377"/>
      <c r="N236" s="378"/>
      <c r="P236" s="378"/>
      <c r="R236" s="378"/>
      <c r="T236" s="378"/>
      <c r="V236" s="146"/>
      <c r="X236" s="146"/>
      <c r="Z236" s="146"/>
      <c r="AB236" s="146"/>
      <c r="AD236" s="146"/>
      <c r="AF236" s="146"/>
      <c r="AH236" s="146"/>
      <c r="AJ236" s="146"/>
      <c r="AL236" s="146"/>
      <c r="AN236" s="63"/>
      <c r="AP236" s="371"/>
      <c r="AQ236" s="371"/>
      <c r="AR236" s="371"/>
      <c r="AS236" s="371"/>
      <c r="AT236" s="371"/>
      <c r="AU236" s="371"/>
      <c r="AV236" s="371"/>
      <c r="AW236" s="371"/>
      <c r="AX236" s="371"/>
      <c r="AY236" s="371"/>
      <c r="AZ236" s="371"/>
      <c r="BA236" s="371"/>
    </row>
    <row r="237" spans="1:53" s="376" customFormat="1" ht="21" customHeight="1" x14ac:dyDescent="0.3">
      <c r="A237" s="371"/>
      <c r="B237" s="372"/>
      <c r="C237" s="371"/>
      <c r="D237" s="371"/>
      <c r="E237" s="373"/>
      <c r="F237" s="374"/>
      <c r="G237" s="371"/>
      <c r="H237" s="375"/>
      <c r="I237" s="375"/>
      <c r="K237" s="377"/>
      <c r="L237" s="377"/>
      <c r="N237" s="378"/>
      <c r="P237" s="378"/>
      <c r="R237" s="378"/>
      <c r="T237" s="378"/>
      <c r="V237" s="146"/>
      <c r="X237" s="146"/>
      <c r="Z237" s="146"/>
      <c r="AB237" s="146"/>
      <c r="AD237" s="146"/>
      <c r="AF237" s="146"/>
      <c r="AH237" s="146"/>
      <c r="AJ237" s="146"/>
      <c r="AL237" s="146"/>
      <c r="AN237" s="63"/>
      <c r="AP237" s="371"/>
      <c r="AQ237" s="371"/>
      <c r="AR237" s="371"/>
      <c r="AS237" s="371"/>
      <c r="AT237" s="371"/>
      <c r="AU237" s="371"/>
      <c r="AV237" s="371"/>
      <c r="AW237" s="371"/>
      <c r="AX237" s="371"/>
      <c r="AY237" s="371"/>
      <c r="AZ237" s="371"/>
      <c r="BA237" s="371"/>
    </row>
    <row r="238" spans="1:53" s="376" customFormat="1" ht="21" customHeight="1" x14ac:dyDescent="0.3">
      <c r="A238" s="371"/>
      <c r="B238" s="372"/>
      <c r="C238" s="371"/>
      <c r="D238" s="371"/>
      <c r="E238" s="373"/>
      <c r="F238" s="374"/>
      <c r="G238" s="371"/>
      <c r="H238" s="375"/>
      <c r="I238" s="375"/>
      <c r="K238" s="377"/>
      <c r="L238" s="377"/>
      <c r="N238" s="378"/>
      <c r="P238" s="378"/>
      <c r="R238" s="378"/>
      <c r="T238" s="378"/>
      <c r="V238" s="146"/>
      <c r="X238" s="146"/>
      <c r="Z238" s="146"/>
      <c r="AB238" s="146"/>
      <c r="AD238" s="146"/>
      <c r="AF238" s="146"/>
      <c r="AH238" s="146"/>
      <c r="AJ238" s="146"/>
      <c r="AL238" s="146"/>
      <c r="AN238" s="63"/>
      <c r="AP238" s="371"/>
      <c r="AQ238" s="371"/>
      <c r="AR238" s="371"/>
      <c r="AS238" s="371"/>
      <c r="AT238" s="371"/>
      <c r="AU238" s="371"/>
      <c r="AV238" s="371"/>
      <c r="AW238" s="371"/>
      <c r="AX238" s="371"/>
      <c r="AY238" s="371"/>
      <c r="AZ238" s="371"/>
      <c r="BA238" s="371"/>
    </row>
    <row r="239" spans="1:53" s="376" customFormat="1" ht="21" customHeight="1" x14ac:dyDescent="0.3">
      <c r="A239" s="371"/>
      <c r="B239" s="372"/>
      <c r="C239" s="371"/>
      <c r="D239" s="371"/>
      <c r="E239" s="373"/>
      <c r="F239" s="374"/>
      <c r="G239" s="371"/>
      <c r="H239" s="375"/>
      <c r="I239" s="375"/>
      <c r="K239" s="377"/>
      <c r="L239" s="377"/>
      <c r="N239" s="378"/>
      <c r="P239" s="378"/>
      <c r="R239" s="378"/>
      <c r="T239" s="378"/>
      <c r="V239" s="146"/>
      <c r="X239" s="146"/>
      <c r="Z239" s="146"/>
      <c r="AB239" s="146"/>
      <c r="AD239" s="146"/>
      <c r="AF239" s="146"/>
      <c r="AH239" s="146"/>
      <c r="AJ239" s="146"/>
      <c r="AL239" s="146"/>
      <c r="AN239" s="63"/>
      <c r="AP239" s="371"/>
      <c r="AQ239" s="371"/>
      <c r="AR239" s="371"/>
      <c r="AS239" s="371"/>
      <c r="AT239" s="371"/>
      <c r="AU239" s="371"/>
      <c r="AV239" s="371"/>
      <c r="AW239" s="371"/>
      <c r="AX239" s="371"/>
      <c r="AY239" s="371"/>
      <c r="AZ239" s="371"/>
      <c r="BA239" s="371"/>
    </row>
    <row r="240" spans="1:53" s="376" customFormat="1" ht="21" customHeight="1" x14ac:dyDescent="0.3">
      <c r="A240" s="371"/>
      <c r="B240" s="372"/>
      <c r="C240" s="371"/>
      <c r="D240" s="371"/>
      <c r="E240" s="373"/>
      <c r="F240" s="374"/>
      <c r="G240" s="371"/>
      <c r="H240" s="375"/>
      <c r="I240" s="375"/>
      <c r="K240" s="377"/>
      <c r="L240" s="377"/>
      <c r="N240" s="378"/>
      <c r="P240" s="378"/>
      <c r="R240" s="378"/>
      <c r="T240" s="378"/>
      <c r="V240" s="146"/>
      <c r="X240" s="146"/>
      <c r="Z240" s="146"/>
      <c r="AB240" s="146"/>
      <c r="AD240" s="146"/>
      <c r="AF240" s="146"/>
      <c r="AH240" s="146"/>
      <c r="AJ240" s="146"/>
      <c r="AL240" s="146"/>
      <c r="AN240" s="63"/>
      <c r="AP240" s="371"/>
      <c r="AQ240" s="371"/>
      <c r="AR240" s="371"/>
      <c r="AS240" s="371"/>
      <c r="AT240" s="371"/>
      <c r="AU240" s="371"/>
      <c r="AV240" s="371"/>
      <c r="AW240" s="371"/>
      <c r="AX240" s="371"/>
      <c r="AY240" s="371"/>
      <c r="AZ240" s="371"/>
      <c r="BA240" s="371"/>
    </row>
    <row r="241" spans="1:53" s="376" customFormat="1" ht="21" customHeight="1" x14ac:dyDescent="0.3">
      <c r="A241" s="371"/>
      <c r="B241" s="372"/>
      <c r="C241" s="371"/>
      <c r="D241" s="371"/>
      <c r="E241" s="373"/>
      <c r="F241" s="374"/>
      <c r="G241" s="371"/>
      <c r="H241" s="375"/>
      <c r="I241" s="375"/>
      <c r="K241" s="377"/>
      <c r="L241" s="377"/>
      <c r="N241" s="378"/>
      <c r="P241" s="378"/>
      <c r="R241" s="378"/>
      <c r="T241" s="378"/>
      <c r="V241" s="146"/>
      <c r="X241" s="146"/>
      <c r="Z241" s="146"/>
      <c r="AB241" s="146"/>
      <c r="AD241" s="146"/>
      <c r="AF241" s="146"/>
      <c r="AH241" s="146"/>
      <c r="AJ241" s="146"/>
      <c r="AL241" s="146"/>
      <c r="AN241" s="63"/>
      <c r="AP241" s="371"/>
      <c r="AQ241" s="371"/>
      <c r="AR241" s="371"/>
      <c r="AS241" s="371"/>
      <c r="AT241" s="371"/>
      <c r="AU241" s="371"/>
      <c r="AV241" s="371"/>
      <c r="AW241" s="371"/>
      <c r="AX241" s="371"/>
      <c r="AY241" s="371"/>
      <c r="AZ241" s="371"/>
      <c r="BA241" s="371"/>
    </row>
    <row r="242" spans="1:53" s="376" customFormat="1" ht="21" customHeight="1" x14ac:dyDescent="0.3">
      <c r="A242" s="371"/>
      <c r="B242" s="372"/>
      <c r="C242" s="371"/>
      <c r="D242" s="371"/>
      <c r="E242" s="373"/>
      <c r="F242" s="374"/>
      <c r="G242" s="371"/>
      <c r="H242" s="375"/>
      <c r="I242" s="375"/>
      <c r="K242" s="377"/>
      <c r="L242" s="377"/>
      <c r="N242" s="378"/>
      <c r="P242" s="378"/>
      <c r="R242" s="378"/>
      <c r="T242" s="378"/>
      <c r="V242" s="146"/>
      <c r="X242" s="146"/>
      <c r="Z242" s="146"/>
      <c r="AB242" s="146"/>
      <c r="AD242" s="146"/>
      <c r="AF242" s="146"/>
      <c r="AH242" s="146"/>
      <c r="AJ242" s="146"/>
      <c r="AL242" s="146"/>
      <c r="AN242" s="63"/>
      <c r="AP242" s="371"/>
      <c r="AQ242" s="371"/>
      <c r="AR242" s="371"/>
      <c r="AS242" s="371"/>
      <c r="AT242" s="371"/>
      <c r="AU242" s="371"/>
      <c r="AV242" s="371"/>
      <c r="AW242" s="371"/>
      <c r="AX242" s="371"/>
      <c r="AY242" s="371"/>
      <c r="AZ242" s="371"/>
      <c r="BA242" s="371"/>
    </row>
    <row r="243" spans="1:53" s="376" customFormat="1" ht="21" customHeight="1" x14ac:dyDescent="0.3">
      <c r="A243" s="371"/>
      <c r="B243" s="372"/>
      <c r="C243" s="371"/>
      <c r="D243" s="371"/>
      <c r="E243" s="373"/>
      <c r="F243" s="374"/>
      <c r="G243" s="371"/>
      <c r="H243" s="375"/>
      <c r="I243" s="375"/>
      <c r="K243" s="377"/>
      <c r="L243" s="377"/>
      <c r="N243" s="378"/>
      <c r="P243" s="378"/>
      <c r="R243" s="378"/>
      <c r="T243" s="378"/>
      <c r="V243" s="146"/>
      <c r="X243" s="146"/>
      <c r="Z243" s="146"/>
      <c r="AB243" s="146"/>
      <c r="AD243" s="146"/>
      <c r="AF243" s="146"/>
      <c r="AH243" s="146"/>
      <c r="AJ243" s="146"/>
      <c r="AL243" s="146"/>
      <c r="AN243" s="63"/>
      <c r="AP243" s="371"/>
      <c r="AQ243" s="371"/>
      <c r="AR243" s="371"/>
      <c r="AS243" s="371"/>
      <c r="AT243" s="371"/>
      <c r="AU243" s="371"/>
      <c r="AV243" s="371"/>
      <c r="AW243" s="371"/>
      <c r="AX243" s="371"/>
      <c r="AY243" s="371"/>
      <c r="AZ243" s="371"/>
      <c r="BA243" s="371"/>
    </row>
    <row r="244" spans="1:53" s="376" customFormat="1" ht="21" customHeight="1" x14ac:dyDescent="0.3">
      <c r="A244" s="371"/>
      <c r="B244" s="372"/>
      <c r="C244" s="371"/>
      <c r="D244" s="371"/>
      <c r="E244" s="373"/>
      <c r="F244" s="374"/>
      <c r="G244" s="371"/>
      <c r="H244" s="375"/>
      <c r="I244" s="375"/>
      <c r="K244" s="377"/>
      <c r="L244" s="377"/>
      <c r="N244" s="378"/>
      <c r="P244" s="378"/>
      <c r="R244" s="378"/>
      <c r="T244" s="378"/>
      <c r="V244" s="146"/>
      <c r="X244" s="146"/>
      <c r="Z244" s="146"/>
      <c r="AB244" s="146"/>
      <c r="AD244" s="146"/>
      <c r="AF244" s="146"/>
      <c r="AH244" s="146"/>
      <c r="AJ244" s="146"/>
      <c r="AL244" s="146"/>
      <c r="AN244" s="63"/>
      <c r="AP244" s="371"/>
      <c r="AQ244" s="371"/>
      <c r="AR244" s="371"/>
      <c r="AS244" s="371"/>
      <c r="AT244" s="371"/>
      <c r="AU244" s="371"/>
      <c r="AV244" s="371"/>
      <c r="AW244" s="371"/>
      <c r="AX244" s="371"/>
      <c r="AY244" s="371"/>
      <c r="AZ244" s="371"/>
      <c r="BA244" s="371"/>
    </row>
    <row r="245" spans="1:53" s="376" customFormat="1" ht="21" customHeight="1" x14ac:dyDescent="0.3">
      <c r="A245" s="371"/>
      <c r="B245" s="372"/>
      <c r="C245" s="371"/>
      <c r="D245" s="371"/>
      <c r="E245" s="373"/>
      <c r="F245" s="374"/>
      <c r="G245" s="371"/>
      <c r="H245" s="375"/>
      <c r="I245" s="375"/>
      <c r="K245" s="377"/>
      <c r="L245" s="377"/>
      <c r="N245" s="378"/>
      <c r="P245" s="378"/>
      <c r="R245" s="378"/>
      <c r="T245" s="378"/>
      <c r="V245" s="146"/>
      <c r="X245" s="146"/>
      <c r="Z245" s="146"/>
      <c r="AB245" s="146"/>
      <c r="AD245" s="146"/>
      <c r="AF245" s="146"/>
      <c r="AH245" s="146"/>
      <c r="AJ245" s="146"/>
      <c r="AL245" s="146"/>
      <c r="AN245" s="63"/>
      <c r="AP245" s="371"/>
      <c r="AQ245" s="371"/>
      <c r="AR245" s="371"/>
      <c r="AS245" s="371"/>
      <c r="AT245" s="371"/>
      <c r="AU245" s="371"/>
      <c r="AV245" s="371"/>
      <c r="AW245" s="371"/>
      <c r="AX245" s="371"/>
      <c r="AY245" s="371"/>
      <c r="AZ245" s="371"/>
      <c r="BA245" s="371"/>
    </row>
    <row r="246" spans="1:53" s="376" customFormat="1" ht="21" customHeight="1" x14ac:dyDescent="0.3">
      <c r="A246" s="371"/>
      <c r="B246" s="372"/>
      <c r="C246" s="371"/>
      <c r="D246" s="371"/>
      <c r="E246" s="373"/>
      <c r="F246" s="374"/>
      <c r="G246" s="371"/>
      <c r="H246" s="375"/>
      <c r="I246" s="375"/>
      <c r="K246" s="377"/>
      <c r="L246" s="377"/>
      <c r="N246" s="378"/>
      <c r="P246" s="378"/>
      <c r="R246" s="378"/>
      <c r="T246" s="378"/>
      <c r="V246" s="146"/>
      <c r="X246" s="146"/>
      <c r="Z246" s="146"/>
      <c r="AB246" s="146"/>
      <c r="AD246" s="146"/>
      <c r="AF246" s="146"/>
      <c r="AH246" s="146"/>
      <c r="AJ246" s="146"/>
      <c r="AL246" s="146"/>
      <c r="AN246" s="63"/>
      <c r="AP246" s="371"/>
      <c r="AQ246" s="371"/>
      <c r="AR246" s="371"/>
      <c r="AS246" s="371"/>
      <c r="AT246" s="371"/>
      <c r="AU246" s="371"/>
      <c r="AV246" s="371"/>
      <c r="AW246" s="371"/>
      <c r="AX246" s="371"/>
      <c r="AY246" s="371"/>
      <c r="AZ246" s="371"/>
      <c r="BA246" s="371"/>
    </row>
    <row r="247" spans="1:53" s="376" customFormat="1" ht="21" customHeight="1" x14ac:dyDescent="0.3">
      <c r="A247" s="371"/>
      <c r="B247" s="372"/>
      <c r="C247" s="371"/>
      <c r="D247" s="371"/>
      <c r="E247" s="373"/>
      <c r="F247" s="374"/>
      <c r="G247" s="371"/>
      <c r="H247" s="375"/>
      <c r="I247" s="375"/>
      <c r="K247" s="377"/>
      <c r="L247" s="377"/>
      <c r="N247" s="378"/>
      <c r="P247" s="378"/>
      <c r="R247" s="378"/>
      <c r="T247" s="378"/>
      <c r="V247" s="146"/>
      <c r="X247" s="146"/>
      <c r="Z247" s="146"/>
      <c r="AB247" s="146"/>
      <c r="AD247" s="146"/>
      <c r="AF247" s="146"/>
      <c r="AH247" s="146"/>
      <c r="AJ247" s="146"/>
      <c r="AL247" s="146"/>
      <c r="AN247" s="63"/>
      <c r="AP247" s="371"/>
      <c r="AQ247" s="371"/>
      <c r="AR247" s="371"/>
      <c r="AS247" s="371"/>
      <c r="AT247" s="371"/>
      <c r="AU247" s="371"/>
      <c r="AV247" s="371"/>
      <c r="AW247" s="371"/>
      <c r="AX247" s="371"/>
      <c r="AY247" s="371"/>
      <c r="AZ247" s="371"/>
      <c r="BA247" s="371"/>
    </row>
    <row r="248" spans="1:53" s="376" customFormat="1" ht="21" customHeight="1" x14ac:dyDescent="0.3">
      <c r="A248" s="371"/>
      <c r="B248" s="372"/>
      <c r="C248" s="371"/>
      <c r="D248" s="371"/>
      <c r="E248" s="373"/>
      <c r="F248" s="374"/>
      <c r="G248" s="371"/>
      <c r="H248" s="375"/>
      <c r="I248" s="375"/>
      <c r="K248" s="377"/>
      <c r="L248" s="377"/>
      <c r="N248" s="378"/>
      <c r="P248" s="378"/>
      <c r="R248" s="378"/>
      <c r="T248" s="378"/>
      <c r="V248" s="146"/>
      <c r="X248" s="146"/>
      <c r="Z248" s="146"/>
      <c r="AB248" s="146"/>
      <c r="AD248" s="146"/>
      <c r="AF248" s="146"/>
      <c r="AH248" s="146"/>
      <c r="AJ248" s="146"/>
      <c r="AL248" s="146"/>
      <c r="AN248" s="63"/>
      <c r="AP248" s="371"/>
      <c r="AQ248" s="371"/>
      <c r="AR248" s="371"/>
      <c r="AS248" s="371"/>
      <c r="AT248" s="371"/>
      <c r="AU248" s="371"/>
      <c r="AV248" s="371"/>
      <c r="AW248" s="371"/>
      <c r="AX248" s="371"/>
      <c r="AY248" s="371"/>
      <c r="AZ248" s="371"/>
      <c r="BA248" s="371"/>
    </row>
    <row r="249" spans="1:53" s="376" customFormat="1" ht="21" customHeight="1" x14ac:dyDescent="0.3">
      <c r="A249" s="371"/>
      <c r="B249" s="372"/>
      <c r="C249" s="371"/>
      <c r="D249" s="371"/>
      <c r="E249" s="373"/>
      <c r="F249" s="374"/>
      <c r="G249" s="371"/>
      <c r="H249" s="375"/>
      <c r="I249" s="375"/>
      <c r="K249" s="377"/>
      <c r="L249" s="377"/>
      <c r="N249" s="378"/>
      <c r="P249" s="378"/>
      <c r="R249" s="378"/>
      <c r="T249" s="378"/>
      <c r="V249" s="146"/>
      <c r="X249" s="146"/>
      <c r="Z249" s="146"/>
      <c r="AB249" s="146"/>
      <c r="AD249" s="146"/>
      <c r="AF249" s="146"/>
      <c r="AH249" s="146"/>
      <c r="AJ249" s="146"/>
      <c r="AL249" s="146"/>
      <c r="AN249" s="63"/>
      <c r="AP249" s="371"/>
      <c r="AQ249" s="371"/>
      <c r="AR249" s="371"/>
      <c r="AS249" s="371"/>
      <c r="AT249" s="371"/>
      <c r="AU249" s="371"/>
      <c r="AV249" s="371"/>
      <c r="AW249" s="371"/>
      <c r="AX249" s="371"/>
      <c r="AY249" s="371"/>
      <c r="AZ249" s="371"/>
      <c r="BA249" s="371"/>
    </row>
    <row r="250" spans="1:53" s="376" customFormat="1" ht="21" customHeight="1" x14ac:dyDescent="0.3">
      <c r="A250" s="371"/>
      <c r="B250" s="372"/>
      <c r="C250" s="371"/>
      <c r="D250" s="371"/>
      <c r="E250" s="373"/>
      <c r="F250" s="374"/>
      <c r="G250" s="371"/>
      <c r="H250" s="375"/>
      <c r="I250" s="375"/>
      <c r="K250" s="377"/>
      <c r="L250" s="377"/>
      <c r="N250" s="378"/>
      <c r="P250" s="378"/>
      <c r="R250" s="378"/>
      <c r="T250" s="378"/>
      <c r="V250" s="146"/>
      <c r="X250" s="146"/>
      <c r="Z250" s="146"/>
      <c r="AB250" s="146"/>
      <c r="AD250" s="146"/>
      <c r="AF250" s="146"/>
      <c r="AH250" s="146"/>
      <c r="AJ250" s="146"/>
      <c r="AL250" s="146"/>
      <c r="AN250" s="63"/>
      <c r="AP250" s="371"/>
      <c r="AQ250" s="371"/>
      <c r="AR250" s="371"/>
      <c r="AS250" s="371"/>
      <c r="AT250" s="371"/>
      <c r="AU250" s="371"/>
      <c r="AV250" s="371"/>
      <c r="AW250" s="371"/>
      <c r="AX250" s="371"/>
      <c r="AY250" s="371"/>
      <c r="AZ250" s="371"/>
      <c r="BA250" s="371"/>
    </row>
    <row r="251" spans="1:53" s="376" customFormat="1" ht="21" customHeight="1" x14ac:dyDescent="0.3">
      <c r="A251" s="371"/>
      <c r="B251" s="372"/>
      <c r="C251" s="371"/>
      <c r="D251" s="371"/>
      <c r="E251" s="373"/>
      <c r="F251" s="374"/>
      <c r="G251" s="371"/>
      <c r="H251" s="375"/>
      <c r="I251" s="375"/>
      <c r="K251" s="377"/>
      <c r="L251" s="377"/>
      <c r="N251" s="378"/>
      <c r="P251" s="378"/>
      <c r="R251" s="378"/>
      <c r="T251" s="378"/>
      <c r="V251" s="146"/>
      <c r="X251" s="146"/>
      <c r="Z251" s="146"/>
      <c r="AB251" s="146"/>
      <c r="AD251" s="146"/>
      <c r="AF251" s="146"/>
      <c r="AH251" s="146"/>
      <c r="AJ251" s="146"/>
      <c r="AL251" s="146"/>
      <c r="AN251" s="63"/>
      <c r="AP251" s="371"/>
      <c r="AQ251" s="371"/>
      <c r="AR251" s="371"/>
      <c r="AS251" s="371"/>
      <c r="AT251" s="371"/>
      <c r="AU251" s="371"/>
      <c r="AV251" s="371"/>
      <c r="AW251" s="371"/>
      <c r="AX251" s="371"/>
      <c r="AY251" s="371"/>
      <c r="AZ251" s="371"/>
      <c r="BA251" s="371"/>
    </row>
    <row r="252" spans="1:53" s="376" customFormat="1" ht="21" customHeight="1" x14ac:dyDescent="0.3">
      <c r="A252" s="371"/>
      <c r="B252" s="372"/>
      <c r="C252" s="371"/>
      <c r="D252" s="371"/>
      <c r="E252" s="373"/>
      <c r="F252" s="374"/>
      <c r="G252" s="371"/>
      <c r="H252" s="375"/>
      <c r="I252" s="375"/>
      <c r="K252" s="377"/>
      <c r="L252" s="377"/>
      <c r="N252" s="378"/>
      <c r="P252" s="378"/>
      <c r="R252" s="378"/>
      <c r="T252" s="378"/>
      <c r="V252" s="146"/>
      <c r="X252" s="146"/>
      <c r="Z252" s="146"/>
      <c r="AB252" s="146"/>
      <c r="AD252" s="146"/>
      <c r="AF252" s="146"/>
      <c r="AH252" s="146"/>
      <c r="AJ252" s="146"/>
      <c r="AL252" s="146"/>
      <c r="AN252" s="63"/>
      <c r="AP252" s="371"/>
      <c r="AQ252" s="371"/>
      <c r="AR252" s="371"/>
      <c r="AS252" s="371"/>
      <c r="AT252" s="371"/>
      <c r="AU252" s="371"/>
      <c r="AV252" s="371"/>
      <c r="AW252" s="371"/>
      <c r="AX252" s="371"/>
      <c r="AY252" s="371"/>
      <c r="AZ252" s="371"/>
      <c r="BA252" s="371"/>
    </row>
    <row r="253" spans="1:53" s="376" customFormat="1" ht="21" customHeight="1" x14ac:dyDescent="0.3">
      <c r="A253" s="371"/>
      <c r="B253" s="372"/>
      <c r="C253" s="371"/>
      <c r="D253" s="371"/>
      <c r="E253" s="373"/>
      <c r="F253" s="374"/>
      <c r="G253" s="371"/>
      <c r="H253" s="375"/>
      <c r="I253" s="375"/>
      <c r="K253" s="377"/>
      <c r="L253" s="377"/>
      <c r="N253" s="378"/>
      <c r="P253" s="378"/>
      <c r="R253" s="378"/>
      <c r="T253" s="378"/>
      <c r="V253" s="146"/>
      <c r="X253" s="146"/>
      <c r="Z253" s="146"/>
      <c r="AB253" s="146"/>
      <c r="AD253" s="146"/>
      <c r="AF253" s="146"/>
      <c r="AH253" s="146"/>
      <c r="AJ253" s="146"/>
      <c r="AL253" s="146"/>
      <c r="AN253" s="63"/>
      <c r="AP253" s="371"/>
      <c r="AQ253" s="371"/>
      <c r="AR253" s="371"/>
      <c r="AS253" s="371"/>
      <c r="AT253" s="371"/>
      <c r="AU253" s="371"/>
      <c r="AV253" s="371"/>
      <c r="AW253" s="371"/>
      <c r="AX253" s="371"/>
      <c r="AY253" s="371"/>
      <c r="AZ253" s="371"/>
      <c r="BA253" s="371"/>
    </row>
    <row r="254" spans="1:53" s="376" customFormat="1" ht="21" customHeight="1" x14ac:dyDescent="0.3">
      <c r="A254" s="371"/>
      <c r="B254" s="372"/>
      <c r="C254" s="371"/>
      <c r="D254" s="371"/>
      <c r="E254" s="373"/>
      <c r="F254" s="374"/>
      <c r="G254" s="371"/>
      <c r="H254" s="375"/>
      <c r="I254" s="375"/>
      <c r="K254" s="377"/>
      <c r="L254" s="377"/>
      <c r="N254" s="378"/>
      <c r="P254" s="378"/>
      <c r="R254" s="378"/>
      <c r="T254" s="378"/>
      <c r="V254" s="146"/>
      <c r="X254" s="146"/>
      <c r="Z254" s="146"/>
      <c r="AB254" s="146"/>
      <c r="AD254" s="146"/>
      <c r="AF254" s="146"/>
      <c r="AH254" s="146"/>
      <c r="AJ254" s="146"/>
      <c r="AL254" s="146"/>
      <c r="AN254" s="63"/>
      <c r="AP254" s="371"/>
      <c r="AQ254" s="371"/>
      <c r="AR254" s="371"/>
      <c r="AS254" s="371"/>
      <c r="AT254" s="371"/>
      <c r="AU254" s="371"/>
      <c r="AV254" s="371"/>
      <c r="AW254" s="371"/>
      <c r="AX254" s="371"/>
      <c r="AY254" s="371"/>
      <c r="AZ254" s="371"/>
      <c r="BA254" s="371"/>
    </row>
    <row r="255" spans="1:53" s="376" customFormat="1" ht="21" customHeight="1" x14ac:dyDescent="0.3">
      <c r="A255" s="371"/>
      <c r="B255" s="372"/>
      <c r="C255" s="371"/>
      <c r="D255" s="371"/>
      <c r="E255" s="373"/>
      <c r="F255" s="374"/>
      <c r="G255" s="371"/>
      <c r="H255" s="375"/>
      <c r="I255" s="375"/>
      <c r="K255" s="377"/>
      <c r="L255" s="377"/>
      <c r="N255" s="378"/>
      <c r="P255" s="378"/>
      <c r="R255" s="378"/>
      <c r="T255" s="378"/>
      <c r="V255" s="146"/>
      <c r="X255" s="146"/>
      <c r="Z255" s="146"/>
      <c r="AB255" s="146"/>
      <c r="AD255" s="146"/>
      <c r="AF255" s="146"/>
      <c r="AH255" s="146"/>
      <c r="AJ255" s="146"/>
      <c r="AL255" s="146"/>
      <c r="AN255" s="63"/>
      <c r="AP255" s="371"/>
      <c r="AQ255" s="371"/>
      <c r="AR255" s="371"/>
      <c r="AS255" s="371"/>
      <c r="AT255" s="371"/>
      <c r="AU255" s="371"/>
      <c r="AV255" s="371"/>
      <c r="AW255" s="371"/>
      <c r="AX255" s="371"/>
      <c r="AY255" s="371"/>
      <c r="AZ255" s="371"/>
      <c r="BA255" s="371"/>
    </row>
    <row r="256" spans="1:53" s="376" customFormat="1" ht="21" customHeight="1" x14ac:dyDescent="0.3">
      <c r="A256" s="371"/>
      <c r="B256" s="372"/>
      <c r="C256" s="371"/>
      <c r="D256" s="371"/>
      <c r="E256" s="373"/>
      <c r="F256" s="374"/>
      <c r="G256" s="371"/>
      <c r="H256" s="375"/>
      <c r="I256" s="375"/>
      <c r="K256" s="377"/>
      <c r="L256" s="377"/>
      <c r="N256" s="378"/>
      <c r="P256" s="378"/>
      <c r="R256" s="378"/>
      <c r="T256" s="378"/>
      <c r="V256" s="146"/>
      <c r="X256" s="146"/>
      <c r="Z256" s="146"/>
      <c r="AB256" s="146"/>
      <c r="AD256" s="146"/>
      <c r="AF256" s="146"/>
      <c r="AH256" s="146"/>
      <c r="AJ256" s="146"/>
      <c r="AL256" s="146"/>
      <c r="AN256" s="63"/>
      <c r="AP256" s="371"/>
      <c r="AQ256" s="371"/>
      <c r="AR256" s="371"/>
      <c r="AS256" s="371"/>
      <c r="AT256" s="371"/>
      <c r="AU256" s="371"/>
      <c r="AV256" s="371"/>
      <c r="AW256" s="371"/>
      <c r="AX256" s="371"/>
      <c r="AY256" s="371"/>
      <c r="AZ256" s="371"/>
      <c r="BA256" s="371"/>
    </row>
    <row r="257" spans="1:53" s="376" customFormat="1" ht="21" customHeight="1" x14ac:dyDescent="0.3">
      <c r="A257" s="371"/>
      <c r="B257" s="372"/>
      <c r="C257" s="371"/>
      <c r="D257" s="371"/>
      <c r="E257" s="373"/>
      <c r="F257" s="374"/>
      <c r="G257" s="371"/>
      <c r="H257" s="375"/>
      <c r="I257" s="375"/>
      <c r="K257" s="377"/>
      <c r="L257" s="377"/>
      <c r="N257" s="378"/>
      <c r="P257" s="378"/>
      <c r="R257" s="378"/>
      <c r="T257" s="378"/>
      <c r="V257" s="146"/>
      <c r="X257" s="146"/>
      <c r="Z257" s="146"/>
      <c r="AB257" s="146"/>
      <c r="AD257" s="146"/>
      <c r="AF257" s="146"/>
      <c r="AH257" s="146"/>
      <c r="AJ257" s="146"/>
      <c r="AL257" s="146"/>
      <c r="AN257" s="63"/>
      <c r="AP257" s="371"/>
      <c r="AQ257" s="371"/>
      <c r="AR257" s="371"/>
      <c r="AS257" s="371"/>
      <c r="AT257" s="371"/>
      <c r="AU257" s="371"/>
      <c r="AV257" s="371"/>
      <c r="AW257" s="371"/>
      <c r="AX257" s="371"/>
      <c r="AY257" s="371"/>
      <c r="AZ257" s="371"/>
      <c r="BA257" s="371"/>
    </row>
    <row r="258" spans="1:53" s="376" customFormat="1" ht="21" customHeight="1" x14ac:dyDescent="0.3">
      <c r="A258" s="371"/>
      <c r="B258" s="372"/>
      <c r="C258" s="371"/>
      <c r="D258" s="371"/>
      <c r="E258" s="373"/>
      <c r="F258" s="374"/>
      <c r="G258" s="371"/>
      <c r="H258" s="375"/>
      <c r="I258" s="375"/>
      <c r="K258" s="377"/>
      <c r="L258" s="377"/>
      <c r="N258" s="378"/>
      <c r="P258" s="378"/>
      <c r="R258" s="378"/>
      <c r="T258" s="378"/>
      <c r="V258" s="146"/>
      <c r="X258" s="146"/>
      <c r="Z258" s="146"/>
      <c r="AB258" s="146"/>
      <c r="AD258" s="146"/>
      <c r="AF258" s="146"/>
      <c r="AH258" s="146"/>
      <c r="AJ258" s="146"/>
      <c r="AL258" s="146"/>
      <c r="AN258" s="63"/>
      <c r="AP258" s="371"/>
      <c r="AQ258" s="371"/>
      <c r="AR258" s="371"/>
      <c r="AS258" s="371"/>
      <c r="AT258" s="371"/>
      <c r="AU258" s="371"/>
      <c r="AV258" s="371"/>
      <c r="AW258" s="371"/>
      <c r="AX258" s="371"/>
      <c r="AY258" s="371"/>
      <c r="AZ258" s="371"/>
      <c r="BA258" s="371"/>
    </row>
    <row r="259" spans="1:53" s="376" customFormat="1" ht="21" customHeight="1" x14ac:dyDescent="0.3">
      <c r="A259" s="371"/>
      <c r="B259" s="372"/>
      <c r="C259" s="371"/>
      <c r="D259" s="371"/>
      <c r="E259" s="373"/>
      <c r="F259" s="374"/>
      <c r="G259" s="371"/>
      <c r="H259" s="375"/>
      <c r="I259" s="375"/>
      <c r="K259" s="377"/>
      <c r="L259" s="377"/>
      <c r="N259" s="378"/>
      <c r="P259" s="378"/>
      <c r="R259" s="378"/>
      <c r="T259" s="378"/>
      <c r="V259" s="146"/>
      <c r="X259" s="146"/>
      <c r="Z259" s="146"/>
      <c r="AB259" s="146"/>
      <c r="AD259" s="146"/>
      <c r="AF259" s="146"/>
      <c r="AH259" s="146"/>
      <c r="AJ259" s="146"/>
      <c r="AL259" s="146"/>
      <c r="AN259" s="63"/>
      <c r="AP259" s="371"/>
      <c r="AQ259" s="371"/>
      <c r="AR259" s="371"/>
      <c r="AS259" s="371"/>
      <c r="AT259" s="371"/>
      <c r="AU259" s="371"/>
      <c r="AV259" s="371"/>
      <c r="AW259" s="371"/>
      <c r="AX259" s="371"/>
      <c r="AY259" s="371"/>
      <c r="AZ259" s="371"/>
      <c r="BA259" s="371"/>
    </row>
    <row r="260" spans="1:53" s="376" customFormat="1" ht="21" customHeight="1" x14ac:dyDescent="0.3">
      <c r="A260" s="371"/>
      <c r="B260" s="372"/>
      <c r="C260" s="371"/>
      <c r="D260" s="371"/>
      <c r="E260" s="373"/>
      <c r="F260" s="374"/>
      <c r="G260" s="371"/>
      <c r="H260" s="375"/>
      <c r="I260" s="375"/>
      <c r="K260" s="377"/>
      <c r="L260" s="377"/>
      <c r="N260" s="378"/>
      <c r="P260" s="378"/>
      <c r="R260" s="378"/>
      <c r="T260" s="378"/>
      <c r="V260" s="146"/>
      <c r="X260" s="146"/>
      <c r="Z260" s="146"/>
      <c r="AB260" s="146"/>
      <c r="AD260" s="146"/>
      <c r="AF260" s="146"/>
      <c r="AH260" s="146"/>
      <c r="AJ260" s="146"/>
      <c r="AL260" s="146"/>
      <c r="AN260" s="63"/>
      <c r="AP260" s="371"/>
      <c r="AQ260" s="371"/>
      <c r="AR260" s="371"/>
      <c r="AS260" s="371"/>
      <c r="AT260" s="371"/>
      <c r="AU260" s="371"/>
      <c r="AV260" s="371"/>
      <c r="AW260" s="371"/>
      <c r="AX260" s="371"/>
      <c r="AY260" s="371"/>
      <c r="AZ260" s="371"/>
      <c r="BA260" s="371"/>
    </row>
    <row r="261" spans="1:53" s="376" customFormat="1" ht="21" customHeight="1" x14ac:dyDescent="0.3">
      <c r="A261" s="371"/>
      <c r="B261" s="372"/>
      <c r="C261" s="371"/>
      <c r="D261" s="371"/>
      <c r="E261" s="373"/>
      <c r="F261" s="374"/>
      <c r="G261" s="371"/>
      <c r="H261" s="375"/>
      <c r="I261" s="375"/>
      <c r="K261" s="377"/>
      <c r="L261" s="377"/>
      <c r="N261" s="378"/>
      <c r="P261" s="378"/>
      <c r="R261" s="378"/>
      <c r="T261" s="378"/>
      <c r="V261" s="146"/>
      <c r="X261" s="146"/>
      <c r="Z261" s="146"/>
      <c r="AB261" s="146"/>
      <c r="AD261" s="146"/>
      <c r="AF261" s="146"/>
      <c r="AH261" s="146"/>
      <c r="AJ261" s="146"/>
      <c r="AL261" s="146"/>
      <c r="AN261" s="63"/>
      <c r="AP261" s="371"/>
      <c r="AQ261" s="371"/>
      <c r="AR261" s="371"/>
      <c r="AS261" s="371"/>
      <c r="AT261" s="371"/>
      <c r="AU261" s="371"/>
      <c r="AV261" s="371"/>
      <c r="AW261" s="371"/>
      <c r="AX261" s="371"/>
      <c r="AY261" s="371"/>
      <c r="AZ261" s="371"/>
      <c r="BA261" s="371"/>
    </row>
    <row r="262" spans="1:53" s="376" customFormat="1" ht="21" customHeight="1" x14ac:dyDescent="0.3">
      <c r="A262" s="371"/>
      <c r="B262" s="372"/>
      <c r="C262" s="371"/>
      <c r="D262" s="371"/>
      <c r="E262" s="373"/>
      <c r="F262" s="374"/>
      <c r="G262" s="371"/>
      <c r="H262" s="375"/>
      <c r="I262" s="375"/>
      <c r="K262" s="377"/>
      <c r="L262" s="377"/>
      <c r="N262" s="378"/>
      <c r="P262" s="378"/>
      <c r="R262" s="378"/>
      <c r="T262" s="378"/>
      <c r="V262" s="146"/>
      <c r="X262" s="146"/>
      <c r="Z262" s="146"/>
      <c r="AB262" s="146"/>
      <c r="AD262" s="146"/>
      <c r="AF262" s="146"/>
      <c r="AH262" s="146"/>
      <c r="AJ262" s="146"/>
      <c r="AL262" s="146"/>
      <c r="AN262" s="63"/>
      <c r="AP262" s="371"/>
      <c r="AQ262" s="371"/>
      <c r="AR262" s="371"/>
      <c r="AS262" s="371"/>
      <c r="AT262" s="371"/>
      <c r="AU262" s="371"/>
      <c r="AV262" s="371"/>
      <c r="AW262" s="371"/>
      <c r="AX262" s="371"/>
      <c r="AY262" s="371"/>
      <c r="AZ262" s="371"/>
      <c r="BA262" s="371"/>
    </row>
    <row r="263" spans="1:53" s="376" customFormat="1" ht="21" customHeight="1" x14ac:dyDescent="0.3">
      <c r="A263" s="371"/>
      <c r="B263" s="372"/>
      <c r="C263" s="371"/>
      <c r="D263" s="371"/>
      <c r="E263" s="373"/>
      <c r="F263" s="374"/>
      <c r="G263" s="371"/>
      <c r="H263" s="375"/>
      <c r="I263" s="375"/>
      <c r="K263" s="377"/>
      <c r="L263" s="377"/>
      <c r="N263" s="378"/>
      <c r="P263" s="378"/>
      <c r="R263" s="378"/>
      <c r="T263" s="378"/>
      <c r="V263" s="146"/>
      <c r="X263" s="146"/>
      <c r="Z263" s="146"/>
      <c r="AB263" s="146"/>
      <c r="AD263" s="146"/>
      <c r="AF263" s="146"/>
      <c r="AH263" s="146"/>
      <c r="AJ263" s="146"/>
      <c r="AL263" s="146"/>
      <c r="AN263" s="63"/>
      <c r="AP263" s="371"/>
      <c r="AQ263" s="371"/>
      <c r="AR263" s="371"/>
      <c r="AS263" s="371"/>
      <c r="AT263" s="371"/>
      <c r="AU263" s="371"/>
      <c r="AV263" s="371"/>
      <c r="AW263" s="371"/>
      <c r="AX263" s="371"/>
      <c r="AY263" s="371"/>
      <c r="AZ263" s="371"/>
      <c r="BA263" s="371"/>
    </row>
    <row r="264" spans="1:53" s="376" customFormat="1" ht="21" customHeight="1" x14ac:dyDescent="0.3">
      <c r="A264" s="371"/>
      <c r="B264" s="372"/>
      <c r="C264" s="371"/>
      <c r="D264" s="371"/>
      <c r="E264" s="373"/>
      <c r="F264" s="374"/>
      <c r="G264" s="371"/>
      <c r="H264" s="375"/>
      <c r="I264" s="375"/>
      <c r="K264" s="377"/>
      <c r="L264" s="377"/>
      <c r="N264" s="378"/>
      <c r="P264" s="378"/>
      <c r="R264" s="378"/>
      <c r="T264" s="378"/>
      <c r="V264" s="146"/>
      <c r="X264" s="146"/>
      <c r="Z264" s="146"/>
      <c r="AB264" s="146"/>
      <c r="AD264" s="146"/>
      <c r="AF264" s="146"/>
      <c r="AH264" s="146"/>
      <c r="AJ264" s="146"/>
      <c r="AL264" s="146"/>
      <c r="AN264" s="63"/>
      <c r="AP264" s="371"/>
      <c r="AQ264" s="371"/>
      <c r="AR264" s="371"/>
      <c r="AS264" s="371"/>
      <c r="AT264" s="371"/>
      <c r="AU264" s="371"/>
      <c r="AV264" s="371"/>
      <c r="AW264" s="371"/>
      <c r="AX264" s="371"/>
      <c r="AY264" s="371"/>
      <c r="AZ264" s="371"/>
      <c r="BA264" s="371"/>
    </row>
    <row r="265" spans="1:53" s="376" customFormat="1" ht="21" customHeight="1" x14ac:dyDescent="0.3">
      <c r="A265" s="371"/>
      <c r="B265" s="372"/>
      <c r="C265" s="371"/>
      <c r="D265" s="371"/>
      <c r="E265" s="373"/>
      <c r="F265" s="374"/>
      <c r="G265" s="371"/>
      <c r="H265" s="375"/>
      <c r="I265" s="375"/>
      <c r="K265" s="377"/>
      <c r="L265" s="377"/>
      <c r="N265" s="378"/>
      <c r="P265" s="378"/>
      <c r="R265" s="378"/>
      <c r="T265" s="378"/>
      <c r="V265" s="146"/>
      <c r="X265" s="146"/>
      <c r="Z265" s="146"/>
      <c r="AB265" s="146"/>
      <c r="AD265" s="146"/>
      <c r="AF265" s="146"/>
      <c r="AH265" s="146"/>
      <c r="AJ265" s="146"/>
      <c r="AL265" s="146"/>
      <c r="AN265" s="63"/>
      <c r="AP265" s="371"/>
      <c r="AQ265" s="371"/>
      <c r="AR265" s="371"/>
      <c r="AS265" s="371"/>
      <c r="AT265" s="371"/>
      <c r="AU265" s="371"/>
      <c r="AV265" s="371"/>
      <c r="AW265" s="371"/>
      <c r="AX265" s="371"/>
      <c r="AY265" s="371"/>
      <c r="AZ265" s="371"/>
      <c r="BA265" s="371"/>
    </row>
    <row r="266" spans="1:53" s="376" customFormat="1" ht="21" customHeight="1" x14ac:dyDescent="0.3">
      <c r="A266" s="371"/>
      <c r="B266" s="372"/>
      <c r="C266" s="371"/>
      <c r="D266" s="371"/>
      <c r="E266" s="373"/>
      <c r="F266" s="374"/>
      <c r="G266" s="371"/>
      <c r="H266" s="375"/>
      <c r="I266" s="375"/>
      <c r="K266" s="377"/>
      <c r="L266" s="377"/>
      <c r="N266" s="378"/>
      <c r="P266" s="378"/>
      <c r="R266" s="378"/>
      <c r="T266" s="378"/>
      <c r="V266" s="146"/>
      <c r="X266" s="146"/>
      <c r="Z266" s="146"/>
      <c r="AB266" s="146"/>
      <c r="AD266" s="146"/>
      <c r="AF266" s="146"/>
      <c r="AH266" s="146"/>
      <c r="AJ266" s="146"/>
      <c r="AL266" s="146"/>
      <c r="AN266" s="63"/>
      <c r="AP266" s="371"/>
      <c r="AQ266" s="371"/>
      <c r="AR266" s="371"/>
      <c r="AS266" s="371"/>
      <c r="AT266" s="371"/>
      <c r="AU266" s="371"/>
      <c r="AV266" s="371"/>
      <c r="AW266" s="371"/>
      <c r="AX266" s="371"/>
      <c r="AY266" s="371"/>
      <c r="AZ266" s="371"/>
      <c r="BA266" s="371"/>
    </row>
    <row r="267" spans="1:53" s="376" customFormat="1" ht="21" customHeight="1" x14ac:dyDescent="0.3">
      <c r="A267" s="371"/>
      <c r="B267" s="372"/>
      <c r="C267" s="371"/>
      <c r="D267" s="371"/>
      <c r="E267" s="373"/>
      <c r="F267" s="374"/>
      <c r="G267" s="371"/>
      <c r="H267" s="375"/>
      <c r="I267" s="375"/>
      <c r="K267" s="377"/>
      <c r="L267" s="377"/>
      <c r="N267" s="378"/>
      <c r="P267" s="378"/>
      <c r="R267" s="378"/>
      <c r="T267" s="378"/>
      <c r="V267" s="146"/>
      <c r="X267" s="146"/>
      <c r="Z267" s="146"/>
      <c r="AB267" s="146"/>
      <c r="AD267" s="146"/>
      <c r="AF267" s="146"/>
      <c r="AH267" s="146"/>
      <c r="AJ267" s="146"/>
      <c r="AL267" s="146"/>
      <c r="AN267" s="63"/>
      <c r="AP267" s="371"/>
      <c r="AQ267" s="371"/>
      <c r="AR267" s="371"/>
      <c r="AS267" s="371"/>
      <c r="AT267" s="371"/>
      <c r="AU267" s="371"/>
      <c r="AV267" s="371"/>
      <c r="AW267" s="371"/>
      <c r="AX267" s="371"/>
      <c r="AY267" s="371"/>
      <c r="AZ267" s="371"/>
      <c r="BA267" s="371"/>
    </row>
    <row r="268" spans="1:53" s="376" customFormat="1" ht="21" customHeight="1" x14ac:dyDescent="0.3">
      <c r="A268" s="371"/>
      <c r="B268" s="372"/>
      <c r="C268" s="371"/>
      <c r="D268" s="371"/>
      <c r="E268" s="373"/>
      <c r="F268" s="374"/>
      <c r="G268" s="371"/>
      <c r="H268" s="375"/>
      <c r="I268" s="375"/>
      <c r="K268" s="377"/>
      <c r="L268" s="377"/>
      <c r="N268" s="378"/>
      <c r="P268" s="378"/>
      <c r="R268" s="378"/>
      <c r="T268" s="378"/>
      <c r="V268" s="146"/>
      <c r="X268" s="146"/>
      <c r="Z268" s="146"/>
      <c r="AB268" s="146"/>
      <c r="AD268" s="146"/>
      <c r="AF268" s="146"/>
      <c r="AH268" s="146"/>
      <c r="AJ268" s="146"/>
      <c r="AL268" s="146"/>
      <c r="AN268" s="63"/>
      <c r="AP268" s="371"/>
      <c r="AQ268" s="371"/>
      <c r="AR268" s="371"/>
      <c r="AS268" s="371"/>
      <c r="AT268" s="371"/>
      <c r="AU268" s="371"/>
      <c r="AV268" s="371"/>
      <c r="AW268" s="371"/>
      <c r="AX268" s="371"/>
      <c r="AY268" s="371"/>
      <c r="AZ268" s="371"/>
      <c r="BA268" s="371"/>
    </row>
    <row r="269" spans="1:53" s="376" customFormat="1" ht="21" customHeight="1" x14ac:dyDescent="0.3">
      <c r="A269" s="371"/>
      <c r="B269" s="372"/>
      <c r="C269" s="371"/>
      <c r="D269" s="371"/>
      <c r="E269" s="373"/>
      <c r="F269" s="374"/>
      <c r="G269" s="371"/>
      <c r="H269" s="375"/>
      <c r="I269" s="375"/>
      <c r="K269" s="377"/>
      <c r="L269" s="377"/>
      <c r="N269" s="378"/>
      <c r="P269" s="378"/>
      <c r="R269" s="378"/>
      <c r="T269" s="378"/>
      <c r="V269" s="146"/>
      <c r="X269" s="146"/>
      <c r="Z269" s="146"/>
      <c r="AB269" s="146"/>
      <c r="AD269" s="146"/>
      <c r="AF269" s="146"/>
      <c r="AH269" s="146"/>
      <c r="AJ269" s="146"/>
      <c r="AL269" s="146"/>
      <c r="AN269" s="63"/>
      <c r="AP269" s="371"/>
      <c r="AQ269" s="371"/>
      <c r="AR269" s="371"/>
      <c r="AS269" s="371"/>
      <c r="AT269" s="371"/>
      <c r="AU269" s="371"/>
      <c r="AV269" s="371"/>
      <c r="AW269" s="371"/>
      <c r="AX269" s="371"/>
      <c r="AY269" s="371"/>
      <c r="AZ269" s="371"/>
      <c r="BA269" s="371"/>
    </row>
    <row r="270" spans="1:53" s="376" customFormat="1" ht="21" customHeight="1" x14ac:dyDescent="0.3">
      <c r="A270" s="371"/>
      <c r="B270" s="372"/>
      <c r="C270" s="371"/>
      <c r="D270" s="371"/>
      <c r="E270" s="373"/>
      <c r="F270" s="374"/>
      <c r="G270" s="371"/>
      <c r="H270" s="375"/>
      <c r="I270" s="375"/>
      <c r="K270" s="377"/>
      <c r="L270" s="377"/>
      <c r="N270" s="378"/>
      <c r="P270" s="378"/>
      <c r="R270" s="378"/>
      <c r="T270" s="378"/>
      <c r="V270" s="146"/>
      <c r="X270" s="146"/>
      <c r="Z270" s="146"/>
      <c r="AB270" s="146"/>
      <c r="AD270" s="146"/>
      <c r="AF270" s="146"/>
      <c r="AH270" s="146"/>
      <c r="AJ270" s="146"/>
      <c r="AL270" s="146"/>
      <c r="AN270" s="63"/>
      <c r="AP270" s="371"/>
      <c r="AQ270" s="371"/>
      <c r="AR270" s="371"/>
      <c r="AS270" s="371"/>
      <c r="AT270" s="371"/>
      <c r="AU270" s="371"/>
      <c r="AV270" s="371"/>
      <c r="AW270" s="371"/>
      <c r="AX270" s="371"/>
      <c r="AY270" s="371"/>
      <c r="AZ270" s="371"/>
      <c r="BA270" s="371"/>
    </row>
    <row r="271" spans="1:53" s="376" customFormat="1" ht="21" customHeight="1" x14ac:dyDescent="0.3">
      <c r="A271" s="371"/>
      <c r="B271" s="372"/>
      <c r="C271" s="371"/>
      <c r="D271" s="371"/>
      <c r="E271" s="373"/>
      <c r="F271" s="374"/>
      <c r="G271" s="371"/>
      <c r="H271" s="375"/>
      <c r="I271" s="375"/>
      <c r="K271" s="377"/>
      <c r="L271" s="377"/>
      <c r="N271" s="378"/>
      <c r="P271" s="378"/>
      <c r="R271" s="378"/>
      <c r="T271" s="378"/>
      <c r="V271" s="146"/>
      <c r="X271" s="146"/>
      <c r="Z271" s="146"/>
      <c r="AB271" s="146"/>
      <c r="AD271" s="146"/>
      <c r="AF271" s="146"/>
      <c r="AH271" s="146"/>
      <c r="AJ271" s="146"/>
      <c r="AL271" s="146"/>
      <c r="AN271" s="63"/>
      <c r="AP271" s="371"/>
      <c r="AQ271" s="371"/>
      <c r="AR271" s="371"/>
      <c r="AS271" s="371"/>
      <c r="AT271" s="371"/>
      <c r="AU271" s="371"/>
      <c r="AV271" s="371"/>
      <c r="AW271" s="371"/>
      <c r="AX271" s="371"/>
      <c r="AY271" s="371"/>
      <c r="AZ271" s="371"/>
      <c r="BA271" s="371"/>
    </row>
    <row r="272" spans="1:53" s="376" customFormat="1" ht="21" customHeight="1" x14ac:dyDescent="0.3">
      <c r="A272" s="371"/>
      <c r="B272" s="372"/>
      <c r="C272" s="371"/>
      <c r="D272" s="371"/>
      <c r="E272" s="373"/>
      <c r="F272" s="374"/>
      <c r="G272" s="371"/>
      <c r="H272" s="375"/>
      <c r="I272" s="375"/>
      <c r="K272" s="377"/>
      <c r="L272" s="377"/>
      <c r="N272" s="378"/>
      <c r="P272" s="378"/>
      <c r="R272" s="378"/>
      <c r="T272" s="378"/>
      <c r="V272" s="146"/>
      <c r="X272" s="146"/>
      <c r="Z272" s="146"/>
      <c r="AB272" s="146"/>
      <c r="AD272" s="146"/>
      <c r="AF272" s="146"/>
      <c r="AH272" s="146"/>
      <c r="AJ272" s="146"/>
      <c r="AL272" s="146"/>
      <c r="AN272" s="63"/>
      <c r="AP272" s="371"/>
      <c r="AQ272" s="371"/>
      <c r="AR272" s="371"/>
      <c r="AS272" s="371"/>
      <c r="AT272" s="371"/>
      <c r="AU272" s="371"/>
      <c r="AV272" s="371"/>
      <c r="AW272" s="371"/>
      <c r="AX272" s="371"/>
      <c r="AY272" s="371"/>
      <c r="AZ272" s="371"/>
      <c r="BA272" s="371"/>
    </row>
    <row r="273" spans="1:53" s="376" customFormat="1" ht="21" customHeight="1" x14ac:dyDescent="0.3">
      <c r="A273" s="371"/>
      <c r="B273" s="372"/>
      <c r="C273" s="371"/>
      <c r="D273" s="371"/>
      <c r="E273" s="373"/>
      <c r="F273" s="374"/>
      <c r="G273" s="371"/>
      <c r="H273" s="375"/>
      <c r="I273" s="375"/>
      <c r="K273" s="377"/>
      <c r="L273" s="377"/>
      <c r="N273" s="378"/>
      <c r="P273" s="378"/>
      <c r="R273" s="378"/>
      <c r="T273" s="378"/>
      <c r="V273" s="146"/>
      <c r="X273" s="146"/>
      <c r="Z273" s="146"/>
      <c r="AB273" s="146"/>
      <c r="AD273" s="146"/>
      <c r="AF273" s="146"/>
      <c r="AH273" s="146"/>
      <c r="AJ273" s="146"/>
      <c r="AL273" s="146"/>
      <c r="AN273" s="63"/>
      <c r="AP273" s="371"/>
      <c r="AQ273" s="371"/>
      <c r="AR273" s="371"/>
      <c r="AS273" s="371"/>
      <c r="AT273" s="371"/>
      <c r="AU273" s="371"/>
      <c r="AV273" s="371"/>
      <c r="AW273" s="371"/>
      <c r="AX273" s="371"/>
      <c r="AY273" s="371"/>
      <c r="AZ273" s="371"/>
      <c r="BA273" s="371"/>
    </row>
    <row r="274" spans="1:53" s="376" customFormat="1" ht="21" customHeight="1" x14ac:dyDescent="0.3">
      <c r="A274" s="371"/>
      <c r="B274" s="372"/>
      <c r="C274" s="371"/>
      <c r="D274" s="371"/>
      <c r="E274" s="373"/>
      <c r="F274" s="374"/>
      <c r="G274" s="371"/>
      <c r="H274" s="375"/>
      <c r="I274" s="375"/>
      <c r="K274" s="377"/>
      <c r="L274" s="377"/>
      <c r="N274" s="378"/>
      <c r="P274" s="378"/>
      <c r="R274" s="378"/>
      <c r="T274" s="378"/>
      <c r="V274" s="146"/>
      <c r="X274" s="146"/>
      <c r="Z274" s="146"/>
      <c r="AB274" s="146"/>
      <c r="AD274" s="146"/>
      <c r="AF274" s="146"/>
      <c r="AH274" s="146"/>
      <c r="AJ274" s="146"/>
      <c r="AL274" s="146"/>
      <c r="AN274" s="63"/>
      <c r="AP274" s="371"/>
      <c r="AQ274" s="371"/>
      <c r="AR274" s="371"/>
      <c r="AS274" s="371"/>
      <c r="AT274" s="371"/>
      <c r="AU274" s="371"/>
      <c r="AV274" s="371"/>
      <c r="AW274" s="371"/>
      <c r="AX274" s="371"/>
      <c r="AY274" s="371"/>
      <c r="AZ274" s="371"/>
      <c r="BA274" s="371"/>
    </row>
    <row r="275" spans="1:53" s="376" customFormat="1" ht="21" customHeight="1" x14ac:dyDescent="0.3">
      <c r="A275" s="371"/>
      <c r="B275" s="372"/>
      <c r="C275" s="371"/>
      <c r="D275" s="371"/>
      <c r="E275" s="373"/>
      <c r="F275" s="374"/>
      <c r="G275" s="371"/>
      <c r="H275" s="375"/>
      <c r="I275" s="375"/>
      <c r="K275" s="377"/>
      <c r="L275" s="377"/>
      <c r="N275" s="378"/>
      <c r="P275" s="378"/>
      <c r="R275" s="378"/>
      <c r="T275" s="378"/>
      <c r="V275" s="146"/>
      <c r="X275" s="146"/>
      <c r="Z275" s="146"/>
      <c r="AB275" s="146"/>
      <c r="AD275" s="146"/>
      <c r="AF275" s="146"/>
      <c r="AH275" s="146"/>
      <c r="AJ275" s="146"/>
      <c r="AL275" s="146"/>
      <c r="AN275" s="63"/>
      <c r="AP275" s="371"/>
      <c r="AQ275" s="371"/>
      <c r="AR275" s="371"/>
      <c r="AS275" s="371"/>
      <c r="AT275" s="371"/>
      <c r="AU275" s="371"/>
      <c r="AV275" s="371"/>
      <c r="AW275" s="371"/>
      <c r="AX275" s="371"/>
      <c r="AY275" s="371"/>
      <c r="AZ275" s="371"/>
      <c r="BA275" s="371"/>
    </row>
    <row r="276" spans="1:53" s="376" customFormat="1" ht="21" customHeight="1" x14ac:dyDescent="0.3">
      <c r="A276" s="371"/>
      <c r="B276" s="372"/>
      <c r="C276" s="371"/>
      <c r="D276" s="371"/>
      <c r="E276" s="373"/>
      <c r="F276" s="374"/>
      <c r="G276" s="371"/>
      <c r="H276" s="375"/>
      <c r="I276" s="375"/>
      <c r="K276" s="377"/>
      <c r="L276" s="377"/>
      <c r="N276" s="378"/>
      <c r="P276" s="378"/>
      <c r="R276" s="378"/>
      <c r="T276" s="378"/>
      <c r="V276" s="146"/>
      <c r="X276" s="146"/>
      <c r="Z276" s="146"/>
      <c r="AB276" s="146"/>
      <c r="AD276" s="146"/>
      <c r="AF276" s="146"/>
      <c r="AH276" s="146"/>
      <c r="AJ276" s="146"/>
      <c r="AL276" s="146"/>
      <c r="AN276" s="63"/>
      <c r="AP276" s="371"/>
      <c r="AQ276" s="371"/>
      <c r="AR276" s="371"/>
      <c r="AS276" s="371"/>
      <c r="AT276" s="371"/>
      <c r="AU276" s="371"/>
      <c r="AV276" s="371"/>
      <c r="AW276" s="371"/>
      <c r="AX276" s="371"/>
      <c r="AY276" s="371"/>
      <c r="AZ276" s="371"/>
      <c r="BA276" s="371"/>
    </row>
    <row r="277" spans="1:53" s="376" customFormat="1" ht="21" customHeight="1" x14ac:dyDescent="0.3">
      <c r="A277" s="371"/>
      <c r="B277" s="372"/>
      <c r="C277" s="371"/>
      <c r="D277" s="371"/>
      <c r="E277" s="373"/>
      <c r="F277" s="374"/>
      <c r="G277" s="371"/>
      <c r="H277" s="375"/>
      <c r="I277" s="375"/>
      <c r="K277" s="377"/>
      <c r="L277" s="377"/>
      <c r="N277" s="378"/>
      <c r="P277" s="378"/>
      <c r="R277" s="378"/>
      <c r="T277" s="378"/>
      <c r="V277" s="146"/>
      <c r="X277" s="146"/>
      <c r="Z277" s="146"/>
      <c r="AB277" s="146"/>
      <c r="AD277" s="146"/>
      <c r="AF277" s="146"/>
      <c r="AH277" s="146"/>
      <c r="AJ277" s="146"/>
      <c r="AL277" s="146"/>
      <c r="AN277" s="63"/>
      <c r="AP277" s="371"/>
      <c r="AQ277" s="371"/>
      <c r="AR277" s="371"/>
      <c r="AS277" s="371"/>
      <c r="AT277" s="371"/>
      <c r="AU277" s="371"/>
      <c r="AV277" s="371"/>
      <c r="AW277" s="371"/>
      <c r="AX277" s="371"/>
      <c r="AY277" s="371"/>
      <c r="AZ277" s="371"/>
      <c r="BA277" s="371"/>
    </row>
    <row r="278" spans="1:53" s="376" customFormat="1" ht="21" customHeight="1" x14ac:dyDescent="0.3">
      <c r="A278" s="371"/>
      <c r="B278" s="372"/>
      <c r="C278" s="371"/>
      <c r="D278" s="371"/>
      <c r="E278" s="373"/>
      <c r="F278" s="374"/>
      <c r="G278" s="371"/>
      <c r="H278" s="375"/>
      <c r="I278" s="375"/>
      <c r="K278" s="377"/>
      <c r="L278" s="377"/>
      <c r="N278" s="378"/>
      <c r="P278" s="378"/>
      <c r="R278" s="378"/>
      <c r="T278" s="378"/>
      <c r="V278" s="146"/>
      <c r="X278" s="146"/>
      <c r="Z278" s="146"/>
      <c r="AB278" s="146"/>
      <c r="AD278" s="146"/>
      <c r="AF278" s="146"/>
      <c r="AH278" s="146"/>
      <c r="AJ278" s="146"/>
      <c r="AL278" s="146"/>
      <c r="AN278" s="63"/>
      <c r="AP278" s="371"/>
      <c r="AQ278" s="371"/>
      <c r="AR278" s="371"/>
      <c r="AS278" s="371"/>
      <c r="AT278" s="371"/>
      <c r="AU278" s="371"/>
      <c r="AV278" s="371"/>
      <c r="AW278" s="371"/>
      <c r="AX278" s="371"/>
      <c r="AY278" s="371"/>
      <c r="AZ278" s="371"/>
      <c r="BA278" s="371"/>
    </row>
    <row r="279" spans="1:53" s="376" customFormat="1" ht="21" customHeight="1" x14ac:dyDescent="0.3">
      <c r="A279" s="371"/>
      <c r="B279" s="372"/>
      <c r="C279" s="371"/>
      <c r="D279" s="371"/>
      <c r="E279" s="373"/>
      <c r="F279" s="374"/>
      <c r="G279" s="371"/>
      <c r="H279" s="375"/>
      <c r="I279" s="375"/>
      <c r="K279" s="377"/>
      <c r="L279" s="377"/>
      <c r="N279" s="378"/>
      <c r="P279" s="378"/>
      <c r="R279" s="378"/>
      <c r="T279" s="378"/>
      <c r="V279" s="146"/>
      <c r="X279" s="146"/>
      <c r="Z279" s="146"/>
      <c r="AB279" s="146"/>
      <c r="AD279" s="146"/>
      <c r="AF279" s="146"/>
      <c r="AH279" s="146"/>
      <c r="AJ279" s="146"/>
      <c r="AL279" s="146"/>
      <c r="AN279" s="63"/>
      <c r="AP279" s="371"/>
      <c r="AQ279" s="371"/>
      <c r="AR279" s="371"/>
      <c r="AS279" s="371"/>
      <c r="AT279" s="371"/>
      <c r="AU279" s="371"/>
      <c r="AV279" s="371"/>
      <c r="AW279" s="371"/>
      <c r="AX279" s="371"/>
      <c r="AY279" s="371"/>
      <c r="AZ279" s="371"/>
      <c r="BA279" s="371"/>
    </row>
    <row r="280" spans="1:53" s="376" customFormat="1" ht="21" customHeight="1" x14ac:dyDescent="0.3">
      <c r="A280" s="371"/>
      <c r="B280" s="372"/>
      <c r="C280" s="371"/>
      <c r="D280" s="371"/>
      <c r="E280" s="373"/>
      <c r="F280" s="374"/>
      <c r="G280" s="371"/>
      <c r="H280" s="375"/>
      <c r="I280" s="375"/>
      <c r="K280" s="377"/>
      <c r="L280" s="377"/>
      <c r="N280" s="378"/>
      <c r="P280" s="378"/>
      <c r="R280" s="378"/>
      <c r="T280" s="378"/>
      <c r="V280" s="146"/>
      <c r="X280" s="146"/>
      <c r="Z280" s="146"/>
      <c r="AB280" s="146"/>
      <c r="AD280" s="146"/>
      <c r="AF280" s="146"/>
      <c r="AH280" s="146"/>
      <c r="AJ280" s="146"/>
      <c r="AL280" s="146"/>
      <c r="AN280" s="63"/>
      <c r="AP280" s="371"/>
      <c r="AQ280" s="371"/>
      <c r="AR280" s="371"/>
      <c r="AS280" s="371"/>
      <c r="AT280" s="371"/>
      <c r="AU280" s="371"/>
      <c r="AV280" s="371"/>
      <c r="AW280" s="371"/>
      <c r="AX280" s="371"/>
      <c r="AY280" s="371"/>
      <c r="AZ280" s="371"/>
      <c r="BA280" s="371"/>
    </row>
    <row r="281" spans="1:53" s="376" customFormat="1" ht="21" customHeight="1" x14ac:dyDescent="0.3">
      <c r="A281" s="371"/>
      <c r="B281" s="372"/>
      <c r="C281" s="371"/>
      <c r="D281" s="371"/>
      <c r="E281" s="373"/>
      <c r="F281" s="374"/>
      <c r="G281" s="371"/>
      <c r="H281" s="375"/>
      <c r="I281" s="375"/>
      <c r="K281" s="377"/>
      <c r="L281" s="377"/>
      <c r="N281" s="378"/>
      <c r="P281" s="378"/>
      <c r="R281" s="378"/>
      <c r="T281" s="378"/>
      <c r="V281" s="146"/>
      <c r="X281" s="146"/>
      <c r="Z281" s="146"/>
      <c r="AB281" s="146"/>
      <c r="AD281" s="146"/>
      <c r="AF281" s="146"/>
      <c r="AH281" s="146"/>
      <c r="AJ281" s="146"/>
      <c r="AL281" s="146"/>
      <c r="AN281" s="63"/>
      <c r="AP281" s="371"/>
      <c r="AQ281" s="371"/>
      <c r="AR281" s="371"/>
      <c r="AS281" s="371"/>
      <c r="AT281" s="371"/>
      <c r="AU281" s="371"/>
      <c r="AV281" s="371"/>
      <c r="AW281" s="371"/>
      <c r="AX281" s="371"/>
      <c r="AY281" s="371"/>
      <c r="AZ281" s="371"/>
      <c r="BA281" s="371"/>
    </row>
    <row r="282" spans="1:53" s="376" customFormat="1" ht="21" customHeight="1" x14ac:dyDescent="0.3">
      <c r="A282" s="371"/>
      <c r="B282" s="372"/>
      <c r="C282" s="371"/>
      <c r="D282" s="371"/>
      <c r="E282" s="373"/>
      <c r="F282" s="374"/>
      <c r="G282" s="371"/>
      <c r="H282" s="375"/>
      <c r="I282" s="375"/>
      <c r="K282" s="377"/>
      <c r="L282" s="377"/>
      <c r="N282" s="378"/>
      <c r="P282" s="378"/>
      <c r="R282" s="378"/>
      <c r="T282" s="378"/>
      <c r="V282" s="146"/>
      <c r="X282" s="146"/>
      <c r="Z282" s="146"/>
      <c r="AB282" s="146"/>
      <c r="AD282" s="146"/>
      <c r="AF282" s="146"/>
      <c r="AH282" s="146"/>
      <c r="AJ282" s="146"/>
      <c r="AL282" s="146"/>
      <c r="AN282" s="63"/>
      <c r="AP282" s="371"/>
      <c r="AQ282" s="371"/>
      <c r="AR282" s="371"/>
      <c r="AS282" s="371"/>
      <c r="AT282" s="371"/>
      <c r="AU282" s="371"/>
      <c r="AV282" s="371"/>
      <c r="AW282" s="371"/>
      <c r="AX282" s="371"/>
      <c r="AY282" s="371"/>
      <c r="AZ282" s="371"/>
      <c r="BA282" s="371"/>
    </row>
    <row r="283" spans="1:53" s="376" customFormat="1" ht="21" customHeight="1" x14ac:dyDescent="0.3">
      <c r="A283" s="371"/>
      <c r="B283" s="372"/>
      <c r="C283" s="371"/>
      <c r="D283" s="371"/>
      <c r="E283" s="373"/>
      <c r="F283" s="374"/>
      <c r="G283" s="371"/>
      <c r="H283" s="375"/>
      <c r="I283" s="375"/>
      <c r="K283" s="377"/>
      <c r="L283" s="377"/>
      <c r="N283" s="378"/>
      <c r="P283" s="378"/>
      <c r="R283" s="378"/>
      <c r="T283" s="378"/>
      <c r="V283" s="146"/>
      <c r="X283" s="146"/>
      <c r="Z283" s="146"/>
      <c r="AB283" s="146"/>
      <c r="AD283" s="146"/>
      <c r="AF283" s="146"/>
      <c r="AH283" s="146"/>
      <c r="AJ283" s="146"/>
      <c r="AL283" s="146"/>
      <c r="AN283" s="63"/>
      <c r="AP283" s="371"/>
      <c r="AQ283" s="371"/>
      <c r="AR283" s="371"/>
      <c r="AS283" s="371"/>
      <c r="AT283" s="371"/>
      <c r="AU283" s="371"/>
      <c r="AV283" s="371"/>
      <c r="AW283" s="371"/>
      <c r="AX283" s="371"/>
      <c r="AY283" s="371"/>
      <c r="AZ283" s="371"/>
      <c r="BA283" s="371"/>
    </row>
    <row r="284" spans="1:53" s="376" customFormat="1" ht="21" customHeight="1" x14ac:dyDescent="0.3">
      <c r="A284" s="371"/>
      <c r="B284" s="372"/>
      <c r="C284" s="371"/>
      <c r="D284" s="371"/>
      <c r="E284" s="373"/>
      <c r="F284" s="374"/>
      <c r="G284" s="371"/>
      <c r="H284" s="375"/>
      <c r="I284" s="375"/>
      <c r="K284" s="377"/>
      <c r="L284" s="377"/>
      <c r="N284" s="378"/>
      <c r="P284" s="378"/>
      <c r="R284" s="378"/>
      <c r="T284" s="378"/>
      <c r="V284" s="146"/>
      <c r="X284" s="146"/>
      <c r="Z284" s="146"/>
      <c r="AB284" s="146"/>
      <c r="AD284" s="146"/>
      <c r="AF284" s="146"/>
      <c r="AH284" s="146"/>
      <c r="AJ284" s="146"/>
      <c r="AL284" s="146"/>
      <c r="AN284" s="63"/>
      <c r="AP284" s="371"/>
      <c r="AQ284" s="371"/>
      <c r="AR284" s="371"/>
      <c r="AS284" s="371"/>
      <c r="AT284" s="371"/>
      <c r="AU284" s="371"/>
      <c r="AV284" s="371"/>
      <c r="AW284" s="371"/>
      <c r="AX284" s="371"/>
      <c r="AY284" s="371"/>
      <c r="AZ284" s="371"/>
      <c r="BA284" s="371"/>
    </row>
    <row r="285" spans="1:53" s="376" customFormat="1" ht="21" customHeight="1" x14ac:dyDescent="0.3">
      <c r="A285" s="371"/>
      <c r="B285" s="372"/>
      <c r="C285" s="371"/>
      <c r="D285" s="371"/>
      <c r="E285" s="373"/>
      <c r="F285" s="374"/>
      <c r="G285" s="371"/>
      <c r="H285" s="375"/>
      <c r="I285" s="375"/>
      <c r="K285" s="377"/>
      <c r="L285" s="377"/>
      <c r="N285" s="378"/>
      <c r="P285" s="378"/>
      <c r="R285" s="378"/>
      <c r="T285" s="378"/>
      <c r="V285" s="146"/>
      <c r="X285" s="146"/>
      <c r="Z285" s="146"/>
      <c r="AB285" s="146"/>
      <c r="AD285" s="146"/>
      <c r="AF285" s="146"/>
      <c r="AH285" s="146"/>
      <c r="AJ285" s="146"/>
      <c r="AL285" s="146"/>
      <c r="AN285" s="63"/>
      <c r="AP285" s="371"/>
      <c r="AQ285" s="371"/>
      <c r="AR285" s="371"/>
      <c r="AS285" s="371"/>
      <c r="AT285" s="371"/>
      <c r="AU285" s="371"/>
      <c r="AV285" s="371"/>
      <c r="AW285" s="371"/>
      <c r="AX285" s="371"/>
      <c r="AY285" s="371"/>
      <c r="AZ285" s="371"/>
      <c r="BA285" s="371"/>
    </row>
    <row r="286" spans="1:53" s="376" customFormat="1" ht="21" customHeight="1" x14ac:dyDescent="0.3">
      <c r="A286" s="371"/>
      <c r="B286" s="372"/>
      <c r="C286" s="371"/>
      <c r="D286" s="371"/>
      <c r="E286" s="373"/>
      <c r="F286" s="374"/>
      <c r="G286" s="371"/>
      <c r="H286" s="375"/>
      <c r="I286" s="375"/>
      <c r="K286" s="377"/>
      <c r="L286" s="377"/>
      <c r="N286" s="378"/>
      <c r="P286" s="378"/>
      <c r="R286" s="378"/>
      <c r="T286" s="378"/>
      <c r="V286" s="146"/>
      <c r="X286" s="146"/>
      <c r="Z286" s="146"/>
      <c r="AB286" s="146"/>
      <c r="AD286" s="146"/>
      <c r="AF286" s="146"/>
      <c r="AH286" s="146"/>
      <c r="AJ286" s="146"/>
      <c r="AL286" s="146"/>
      <c r="AN286" s="63"/>
      <c r="AP286" s="371"/>
      <c r="AQ286" s="371"/>
      <c r="AR286" s="371"/>
      <c r="AS286" s="371"/>
      <c r="AT286" s="371"/>
      <c r="AU286" s="371"/>
      <c r="AV286" s="371"/>
      <c r="AW286" s="371"/>
      <c r="AX286" s="371"/>
      <c r="AY286" s="371"/>
      <c r="AZ286" s="371"/>
      <c r="BA286" s="371"/>
    </row>
    <row r="287" spans="1:53" s="376" customFormat="1" ht="21" customHeight="1" x14ac:dyDescent="0.3">
      <c r="A287" s="371"/>
      <c r="B287" s="372"/>
      <c r="C287" s="371"/>
      <c r="D287" s="371"/>
      <c r="E287" s="373"/>
      <c r="F287" s="374"/>
      <c r="G287" s="371"/>
      <c r="H287" s="375"/>
      <c r="I287" s="375"/>
      <c r="K287" s="377"/>
      <c r="L287" s="377"/>
      <c r="N287" s="378"/>
      <c r="P287" s="378"/>
      <c r="R287" s="378"/>
      <c r="T287" s="378"/>
      <c r="V287" s="146"/>
      <c r="X287" s="146"/>
      <c r="Z287" s="146"/>
      <c r="AB287" s="146"/>
      <c r="AD287" s="146"/>
      <c r="AF287" s="146"/>
      <c r="AH287" s="146"/>
      <c r="AJ287" s="146"/>
      <c r="AL287" s="146"/>
      <c r="AN287" s="63"/>
      <c r="AP287" s="371"/>
      <c r="AQ287" s="371"/>
      <c r="AR287" s="371"/>
      <c r="AS287" s="371"/>
      <c r="AT287" s="371"/>
      <c r="AU287" s="371"/>
      <c r="AV287" s="371"/>
      <c r="AW287" s="371"/>
      <c r="AX287" s="371"/>
      <c r="AY287" s="371"/>
      <c r="AZ287" s="371"/>
      <c r="BA287" s="371"/>
    </row>
    <row r="288" spans="1:53" s="376" customFormat="1" ht="21" customHeight="1" x14ac:dyDescent="0.3">
      <c r="A288" s="371"/>
      <c r="B288" s="372"/>
      <c r="C288" s="371"/>
      <c r="D288" s="371"/>
      <c r="E288" s="373"/>
      <c r="F288" s="374"/>
      <c r="G288" s="371"/>
      <c r="H288" s="375"/>
      <c r="I288" s="375"/>
      <c r="K288" s="377"/>
      <c r="L288" s="377"/>
      <c r="N288" s="378"/>
      <c r="P288" s="378"/>
      <c r="R288" s="378"/>
      <c r="T288" s="378"/>
      <c r="V288" s="146"/>
      <c r="X288" s="146"/>
      <c r="Z288" s="146"/>
      <c r="AB288" s="146"/>
      <c r="AD288" s="146"/>
      <c r="AF288" s="146"/>
      <c r="AH288" s="146"/>
      <c r="AJ288" s="146"/>
      <c r="AL288" s="146"/>
      <c r="AN288" s="63"/>
      <c r="AP288" s="371"/>
      <c r="AQ288" s="371"/>
      <c r="AR288" s="371"/>
      <c r="AS288" s="371"/>
      <c r="AT288" s="371"/>
      <c r="AU288" s="371"/>
      <c r="AV288" s="371"/>
      <c r="AW288" s="371"/>
      <c r="AX288" s="371"/>
      <c r="AY288" s="371"/>
      <c r="AZ288" s="371"/>
      <c r="BA288" s="371"/>
    </row>
    <row r="289" spans="1:53" s="376" customFormat="1" ht="21" customHeight="1" x14ac:dyDescent="0.3">
      <c r="A289" s="371"/>
      <c r="B289" s="372"/>
      <c r="C289" s="371"/>
      <c r="D289" s="371"/>
      <c r="E289" s="373"/>
      <c r="F289" s="374"/>
      <c r="G289" s="371"/>
      <c r="H289" s="375"/>
      <c r="I289" s="375"/>
      <c r="K289" s="377"/>
      <c r="L289" s="377"/>
      <c r="N289" s="378"/>
      <c r="P289" s="378"/>
      <c r="R289" s="378"/>
      <c r="T289" s="378"/>
      <c r="V289" s="146"/>
      <c r="X289" s="146"/>
      <c r="Z289" s="146"/>
      <c r="AB289" s="146"/>
      <c r="AD289" s="146"/>
      <c r="AF289" s="146"/>
      <c r="AH289" s="146"/>
      <c r="AJ289" s="146"/>
      <c r="AL289" s="146"/>
      <c r="AN289" s="63"/>
      <c r="AP289" s="371"/>
      <c r="AQ289" s="371"/>
      <c r="AR289" s="371"/>
      <c r="AS289" s="371"/>
      <c r="AT289" s="371"/>
      <c r="AU289" s="371"/>
      <c r="AV289" s="371"/>
      <c r="AW289" s="371"/>
      <c r="AX289" s="371"/>
      <c r="AY289" s="371"/>
      <c r="AZ289" s="371"/>
      <c r="BA289" s="371"/>
    </row>
    <row r="290" spans="1:53" s="376" customFormat="1" ht="21" customHeight="1" x14ac:dyDescent="0.3">
      <c r="A290" s="371"/>
      <c r="B290" s="372"/>
      <c r="C290" s="371"/>
      <c r="D290" s="371"/>
      <c r="E290" s="373"/>
      <c r="F290" s="374"/>
      <c r="G290" s="371"/>
      <c r="H290" s="375"/>
      <c r="I290" s="375"/>
      <c r="K290" s="377"/>
      <c r="L290" s="377"/>
      <c r="N290" s="378"/>
      <c r="P290" s="378"/>
      <c r="R290" s="378"/>
      <c r="T290" s="378"/>
      <c r="V290" s="146"/>
      <c r="X290" s="146"/>
      <c r="Z290" s="146"/>
      <c r="AB290" s="146"/>
      <c r="AD290" s="146"/>
      <c r="AF290" s="146"/>
      <c r="AH290" s="146"/>
      <c r="AJ290" s="146"/>
      <c r="AL290" s="146"/>
      <c r="AN290" s="63"/>
      <c r="AP290" s="371"/>
      <c r="AQ290" s="371"/>
      <c r="AR290" s="371"/>
      <c r="AS290" s="371"/>
      <c r="AT290" s="371"/>
      <c r="AU290" s="371"/>
      <c r="AV290" s="371"/>
      <c r="AW290" s="371"/>
      <c r="AX290" s="371"/>
      <c r="AY290" s="371"/>
      <c r="AZ290" s="371"/>
      <c r="BA290" s="371"/>
    </row>
    <row r="291" spans="1:53" s="376" customFormat="1" ht="21" customHeight="1" x14ac:dyDescent="0.3">
      <c r="A291" s="371"/>
      <c r="B291" s="372"/>
      <c r="C291" s="371"/>
      <c r="D291" s="371"/>
      <c r="E291" s="373"/>
      <c r="F291" s="374"/>
      <c r="G291" s="371"/>
      <c r="H291" s="375"/>
      <c r="I291" s="375"/>
      <c r="K291" s="377"/>
      <c r="L291" s="377"/>
      <c r="N291" s="378"/>
      <c r="P291" s="378"/>
      <c r="R291" s="378"/>
      <c r="T291" s="378"/>
      <c r="V291" s="146"/>
      <c r="X291" s="146"/>
      <c r="Z291" s="146"/>
      <c r="AB291" s="146"/>
      <c r="AD291" s="146"/>
      <c r="AF291" s="146"/>
      <c r="AH291" s="146"/>
      <c r="AJ291" s="146"/>
      <c r="AL291" s="146"/>
      <c r="AN291" s="63"/>
      <c r="AP291" s="371"/>
      <c r="AQ291" s="371"/>
      <c r="AR291" s="371"/>
      <c r="AS291" s="371"/>
      <c r="AT291" s="371"/>
      <c r="AU291" s="371"/>
      <c r="AV291" s="371"/>
      <c r="AW291" s="371"/>
      <c r="AX291" s="371"/>
      <c r="AY291" s="371"/>
      <c r="AZ291" s="371"/>
      <c r="BA291" s="371"/>
    </row>
    <row r="292" spans="1:53" s="376" customFormat="1" ht="21" customHeight="1" x14ac:dyDescent="0.3">
      <c r="A292" s="371"/>
      <c r="B292" s="372"/>
      <c r="C292" s="371"/>
      <c r="D292" s="371"/>
      <c r="E292" s="373"/>
      <c r="F292" s="374"/>
      <c r="G292" s="371"/>
      <c r="H292" s="375"/>
      <c r="I292" s="375"/>
      <c r="K292" s="377"/>
      <c r="L292" s="377"/>
      <c r="N292" s="378"/>
      <c r="P292" s="378"/>
      <c r="R292" s="378"/>
      <c r="T292" s="378"/>
      <c r="V292" s="146"/>
      <c r="X292" s="146"/>
      <c r="Z292" s="146"/>
      <c r="AB292" s="146"/>
      <c r="AD292" s="146"/>
      <c r="AF292" s="146"/>
      <c r="AH292" s="146"/>
      <c r="AJ292" s="146"/>
      <c r="AL292" s="146"/>
      <c r="AN292" s="63"/>
      <c r="AP292" s="371"/>
      <c r="AQ292" s="371"/>
      <c r="AR292" s="371"/>
      <c r="AS292" s="371"/>
      <c r="AT292" s="371"/>
      <c r="AU292" s="371"/>
      <c r="AV292" s="371"/>
      <c r="AW292" s="371"/>
      <c r="AX292" s="371"/>
      <c r="AY292" s="371"/>
      <c r="AZ292" s="371"/>
      <c r="BA292" s="371"/>
    </row>
    <row r="293" spans="1:53" s="376" customFormat="1" ht="21" customHeight="1" x14ac:dyDescent="0.3">
      <c r="A293" s="371"/>
      <c r="B293" s="372"/>
      <c r="C293" s="371"/>
      <c r="D293" s="371"/>
      <c r="E293" s="373"/>
      <c r="F293" s="374"/>
      <c r="G293" s="371"/>
      <c r="H293" s="375"/>
      <c r="I293" s="375"/>
      <c r="K293" s="377"/>
      <c r="L293" s="377"/>
      <c r="N293" s="378"/>
      <c r="P293" s="378"/>
      <c r="R293" s="378"/>
      <c r="T293" s="378"/>
      <c r="V293" s="146"/>
      <c r="X293" s="146"/>
      <c r="Z293" s="146"/>
      <c r="AB293" s="146"/>
      <c r="AD293" s="146"/>
      <c r="AF293" s="146"/>
      <c r="AH293" s="146"/>
      <c r="AJ293" s="146"/>
      <c r="AL293" s="146"/>
      <c r="AN293" s="63"/>
      <c r="AP293" s="371"/>
      <c r="AQ293" s="371"/>
      <c r="AR293" s="371"/>
      <c r="AS293" s="371"/>
      <c r="AT293" s="371"/>
      <c r="AU293" s="371"/>
      <c r="AV293" s="371"/>
      <c r="AW293" s="371"/>
      <c r="AX293" s="371"/>
      <c r="AY293" s="371"/>
      <c r="AZ293" s="371"/>
      <c r="BA293" s="371"/>
    </row>
    <row r="294" spans="1:53" s="376" customFormat="1" ht="21" customHeight="1" x14ac:dyDescent="0.3">
      <c r="A294" s="371"/>
      <c r="B294" s="372"/>
      <c r="C294" s="371"/>
      <c r="D294" s="371"/>
      <c r="E294" s="373"/>
      <c r="F294" s="374"/>
      <c r="G294" s="371"/>
      <c r="H294" s="375"/>
      <c r="I294" s="375"/>
      <c r="K294" s="377"/>
      <c r="L294" s="377"/>
      <c r="N294" s="378"/>
      <c r="P294" s="378"/>
      <c r="R294" s="378"/>
      <c r="T294" s="378"/>
      <c r="V294" s="146"/>
      <c r="X294" s="146"/>
      <c r="Z294" s="146"/>
      <c r="AB294" s="146"/>
      <c r="AD294" s="146"/>
      <c r="AF294" s="146"/>
      <c r="AH294" s="146"/>
      <c r="AJ294" s="146"/>
      <c r="AL294" s="146"/>
      <c r="AN294" s="63"/>
      <c r="AP294" s="371"/>
      <c r="AQ294" s="371"/>
      <c r="AR294" s="371"/>
      <c r="AS294" s="371"/>
      <c r="AT294" s="371"/>
      <c r="AU294" s="371"/>
      <c r="AV294" s="371"/>
      <c r="AW294" s="371"/>
      <c r="AX294" s="371"/>
      <c r="AY294" s="371"/>
      <c r="AZ294" s="371"/>
      <c r="BA294" s="371"/>
    </row>
    <row r="295" spans="1:53" s="376" customFormat="1" ht="21" customHeight="1" x14ac:dyDescent="0.3">
      <c r="A295" s="371"/>
      <c r="B295" s="372"/>
      <c r="C295" s="371"/>
      <c r="D295" s="371"/>
      <c r="E295" s="373"/>
      <c r="F295" s="374"/>
      <c r="G295" s="371"/>
      <c r="H295" s="375"/>
      <c r="I295" s="375"/>
      <c r="K295" s="377"/>
      <c r="L295" s="377"/>
      <c r="N295" s="378"/>
      <c r="P295" s="378"/>
      <c r="R295" s="378"/>
      <c r="T295" s="378"/>
      <c r="V295" s="146"/>
      <c r="X295" s="146"/>
      <c r="Z295" s="146"/>
      <c r="AB295" s="146"/>
      <c r="AD295" s="146"/>
      <c r="AF295" s="146"/>
      <c r="AH295" s="146"/>
      <c r="AJ295" s="146"/>
      <c r="AL295" s="146"/>
      <c r="AN295" s="63"/>
      <c r="AP295" s="371"/>
      <c r="AQ295" s="371"/>
      <c r="AR295" s="371"/>
      <c r="AS295" s="371"/>
      <c r="AT295" s="371"/>
      <c r="AU295" s="371"/>
      <c r="AV295" s="371"/>
      <c r="AW295" s="371"/>
      <c r="AX295" s="371"/>
      <c r="AY295" s="371"/>
      <c r="AZ295" s="371"/>
      <c r="BA295" s="371"/>
    </row>
    <row r="296" spans="1:53" s="376" customFormat="1" ht="21" customHeight="1" x14ac:dyDescent="0.3">
      <c r="A296" s="371"/>
      <c r="B296" s="372"/>
      <c r="C296" s="371"/>
      <c r="D296" s="371"/>
      <c r="E296" s="373"/>
      <c r="F296" s="374"/>
      <c r="G296" s="371"/>
      <c r="H296" s="375"/>
      <c r="I296" s="375"/>
      <c r="K296" s="377"/>
      <c r="L296" s="377"/>
      <c r="N296" s="378"/>
      <c r="P296" s="378"/>
      <c r="R296" s="378"/>
      <c r="T296" s="378"/>
      <c r="V296" s="146"/>
      <c r="X296" s="146"/>
      <c r="Z296" s="146"/>
      <c r="AB296" s="146"/>
      <c r="AD296" s="146"/>
      <c r="AF296" s="146"/>
      <c r="AH296" s="146"/>
      <c r="AJ296" s="146"/>
      <c r="AL296" s="146"/>
      <c r="AN296" s="63"/>
      <c r="AP296" s="371"/>
      <c r="AQ296" s="371"/>
      <c r="AR296" s="371"/>
      <c r="AS296" s="371"/>
      <c r="AT296" s="371"/>
      <c r="AU296" s="371"/>
      <c r="AV296" s="371"/>
      <c r="AW296" s="371"/>
      <c r="AX296" s="371"/>
      <c r="AY296" s="371"/>
      <c r="AZ296" s="371"/>
      <c r="BA296" s="371"/>
    </row>
    <row r="297" spans="1:53" s="376" customFormat="1" ht="21" customHeight="1" x14ac:dyDescent="0.3">
      <c r="A297" s="371"/>
      <c r="B297" s="372"/>
      <c r="C297" s="371"/>
      <c r="D297" s="371"/>
      <c r="E297" s="373"/>
      <c r="F297" s="374"/>
      <c r="G297" s="371"/>
      <c r="H297" s="375"/>
      <c r="I297" s="375"/>
      <c r="K297" s="377"/>
      <c r="L297" s="377"/>
      <c r="N297" s="378"/>
      <c r="P297" s="378"/>
      <c r="R297" s="378"/>
      <c r="T297" s="378"/>
      <c r="V297" s="146"/>
      <c r="X297" s="146"/>
      <c r="Z297" s="146"/>
      <c r="AB297" s="146"/>
      <c r="AD297" s="146"/>
      <c r="AF297" s="146"/>
      <c r="AH297" s="146"/>
      <c r="AJ297" s="146"/>
      <c r="AL297" s="146"/>
      <c r="AN297" s="63"/>
      <c r="AP297" s="371"/>
      <c r="AQ297" s="371"/>
      <c r="AR297" s="371"/>
      <c r="AS297" s="371"/>
      <c r="AT297" s="371"/>
      <c r="AU297" s="371"/>
      <c r="AV297" s="371"/>
      <c r="AW297" s="371"/>
      <c r="AX297" s="371"/>
      <c r="AY297" s="371"/>
      <c r="AZ297" s="371"/>
      <c r="BA297" s="371"/>
    </row>
    <row r="298" spans="1:53" s="376" customFormat="1" ht="21" customHeight="1" x14ac:dyDescent="0.3">
      <c r="A298" s="371"/>
      <c r="B298" s="372"/>
      <c r="C298" s="371"/>
      <c r="D298" s="371"/>
      <c r="E298" s="373"/>
      <c r="F298" s="374"/>
      <c r="G298" s="371"/>
      <c r="H298" s="375"/>
      <c r="I298" s="375"/>
      <c r="K298" s="377"/>
      <c r="L298" s="377"/>
      <c r="N298" s="378"/>
      <c r="P298" s="378"/>
      <c r="R298" s="378"/>
      <c r="T298" s="378"/>
      <c r="V298" s="146"/>
      <c r="X298" s="146"/>
      <c r="Z298" s="146"/>
      <c r="AB298" s="146"/>
      <c r="AD298" s="146"/>
      <c r="AF298" s="146"/>
      <c r="AH298" s="146"/>
      <c r="AJ298" s="146"/>
      <c r="AL298" s="146"/>
      <c r="AN298" s="63"/>
      <c r="AP298" s="371"/>
      <c r="AQ298" s="371"/>
      <c r="AR298" s="371"/>
      <c r="AS298" s="371"/>
      <c r="AT298" s="371"/>
      <c r="AU298" s="371"/>
      <c r="AV298" s="371"/>
      <c r="AW298" s="371"/>
      <c r="AX298" s="371"/>
      <c r="AY298" s="371"/>
      <c r="AZ298" s="371"/>
      <c r="BA298" s="371"/>
    </row>
    <row r="299" spans="1:53" s="376" customFormat="1" ht="21" customHeight="1" x14ac:dyDescent="0.3">
      <c r="A299" s="371"/>
      <c r="B299" s="372"/>
      <c r="C299" s="371"/>
      <c r="D299" s="371"/>
      <c r="E299" s="373"/>
      <c r="F299" s="374"/>
      <c r="G299" s="371"/>
      <c r="H299" s="375"/>
      <c r="I299" s="375"/>
      <c r="K299" s="377"/>
      <c r="L299" s="377"/>
      <c r="N299" s="378"/>
      <c r="P299" s="378"/>
      <c r="R299" s="378"/>
      <c r="T299" s="378"/>
      <c r="V299" s="146"/>
      <c r="X299" s="146"/>
      <c r="Z299" s="146"/>
      <c r="AB299" s="146"/>
      <c r="AD299" s="146"/>
      <c r="AF299" s="146"/>
      <c r="AH299" s="146"/>
      <c r="AJ299" s="146"/>
      <c r="AL299" s="146"/>
      <c r="AN299" s="63"/>
      <c r="AP299" s="371"/>
      <c r="AQ299" s="371"/>
      <c r="AR299" s="371"/>
      <c r="AS299" s="371"/>
      <c r="AT299" s="371"/>
      <c r="AU299" s="371"/>
      <c r="AV299" s="371"/>
      <c r="AW299" s="371"/>
      <c r="AX299" s="371"/>
      <c r="AY299" s="371"/>
      <c r="AZ299" s="371"/>
      <c r="BA299" s="371"/>
    </row>
    <row r="300" spans="1:53" s="376" customFormat="1" ht="21" customHeight="1" x14ac:dyDescent="0.3">
      <c r="A300" s="371"/>
      <c r="B300" s="372"/>
      <c r="C300" s="371"/>
      <c r="D300" s="371"/>
      <c r="E300" s="373"/>
      <c r="F300" s="374"/>
      <c r="G300" s="371"/>
      <c r="H300" s="375"/>
      <c r="I300" s="375"/>
      <c r="K300" s="377"/>
      <c r="L300" s="377"/>
      <c r="N300" s="378"/>
      <c r="P300" s="378"/>
      <c r="R300" s="378"/>
      <c r="T300" s="378"/>
      <c r="V300" s="146"/>
      <c r="X300" s="146"/>
      <c r="Z300" s="146"/>
      <c r="AB300" s="146"/>
      <c r="AD300" s="146"/>
      <c r="AF300" s="146"/>
      <c r="AH300" s="146"/>
      <c r="AJ300" s="146"/>
      <c r="AL300" s="146"/>
      <c r="AN300" s="63"/>
      <c r="AP300" s="371"/>
      <c r="AQ300" s="371"/>
      <c r="AR300" s="371"/>
      <c r="AS300" s="371"/>
      <c r="AT300" s="371"/>
      <c r="AU300" s="371"/>
      <c r="AV300" s="371"/>
      <c r="AW300" s="371"/>
      <c r="AX300" s="371"/>
      <c r="AY300" s="371"/>
      <c r="AZ300" s="371"/>
      <c r="BA300" s="371"/>
    </row>
    <row r="301" spans="1:53" s="376" customFormat="1" ht="21" customHeight="1" x14ac:dyDescent="0.3">
      <c r="A301" s="371"/>
      <c r="B301" s="372"/>
      <c r="C301" s="371"/>
      <c r="D301" s="371"/>
      <c r="E301" s="373"/>
      <c r="F301" s="374"/>
      <c r="G301" s="371"/>
      <c r="H301" s="375"/>
      <c r="I301" s="375"/>
      <c r="K301" s="377"/>
      <c r="L301" s="377"/>
      <c r="N301" s="378"/>
      <c r="P301" s="378"/>
      <c r="R301" s="378"/>
      <c r="T301" s="378"/>
      <c r="V301" s="146"/>
      <c r="X301" s="146"/>
      <c r="Z301" s="146"/>
      <c r="AB301" s="146"/>
      <c r="AD301" s="146"/>
      <c r="AF301" s="146"/>
      <c r="AH301" s="146"/>
      <c r="AJ301" s="146"/>
      <c r="AL301" s="146"/>
      <c r="AN301" s="63"/>
      <c r="AP301" s="371"/>
      <c r="AQ301" s="371"/>
      <c r="AR301" s="371"/>
      <c r="AS301" s="371"/>
      <c r="AT301" s="371"/>
      <c r="AU301" s="371"/>
      <c r="AV301" s="371"/>
      <c r="AW301" s="371"/>
      <c r="AX301" s="371"/>
      <c r="AY301" s="371"/>
      <c r="AZ301" s="371"/>
      <c r="BA301" s="371"/>
    </row>
    <row r="302" spans="1:53" s="376" customFormat="1" ht="21" customHeight="1" x14ac:dyDescent="0.3">
      <c r="A302" s="371"/>
      <c r="B302" s="372"/>
      <c r="C302" s="371"/>
      <c r="D302" s="371"/>
      <c r="E302" s="373"/>
      <c r="F302" s="374"/>
      <c r="G302" s="371"/>
      <c r="H302" s="375"/>
      <c r="I302" s="375"/>
      <c r="K302" s="377"/>
      <c r="L302" s="377"/>
      <c r="N302" s="378"/>
      <c r="P302" s="378"/>
      <c r="R302" s="378"/>
      <c r="T302" s="378"/>
      <c r="V302" s="146"/>
      <c r="X302" s="146"/>
      <c r="Z302" s="146"/>
      <c r="AB302" s="146"/>
      <c r="AD302" s="146"/>
      <c r="AF302" s="146"/>
      <c r="AH302" s="146"/>
      <c r="AJ302" s="146"/>
      <c r="AL302" s="146"/>
      <c r="AN302" s="63"/>
      <c r="AP302" s="371"/>
      <c r="AQ302" s="371"/>
      <c r="AR302" s="371"/>
      <c r="AS302" s="371"/>
      <c r="AT302" s="371"/>
      <c r="AU302" s="371"/>
      <c r="AV302" s="371"/>
      <c r="AW302" s="371"/>
      <c r="AX302" s="371"/>
      <c r="AY302" s="371"/>
      <c r="AZ302" s="371"/>
      <c r="BA302" s="371"/>
    </row>
    <row r="303" spans="1:53" s="376" customFormat="1" ht="21" customHeight="1" x14ac:dyDescent="0.3">
      <c r="A303" s="371"/>
      <c r="B303" s="372"/>
      <c r="C303" s="371"/>
      <c r="D303" s="371"/>
      <c r="E303" s="373"/>
      <c r="F303" s="374"/>
      <c r="G303" s="371"/>
      <c r="H303" s="375"/>
      <c r="I303" s="375"/>
      <c r="K303" s="377"/>
      <c r="L303" s="377"/>
      <c r="N303" s="378"/>
      <c r="P303" s="378"/>
      <c r="R303" s="378"/>
      <c r="T303" s="378"/>
      <c r="V303" s="146"/>
      <c r="X303" s="146"/>
      <c r="Z303" s="146"/>
      <c r="AB303" s="146"/>
      <c r="AD303" s="146"/>
      <c r="AF303" s="146"/>
      <c r="AH303" s="146"/>
      <c r="AJ303" s="146"/>
      <c r="AL303" s="146"/>
      <c r="AN303" s="63"/>
      <c r="AP303" s="371"/>
      <c r="AQ303" s="371"/>
      <c r="AR303" s="371"/>
      <c r="AS303" s="371"/>
      <c r="AT303" s="371"/>
      <c r="AU303" s="371"/>
      <c r="AV303" s="371"/>
      <c r="AW303" s="371"/>
      <c r="AX303" s="371"/>
      <c r="AY303" s="371"/>
      <c r="AZ303" s="371"/>
      <c r="BA303" s="371"/>
    </row>
    <row r="304" spans="1:53" s="376" customFormat="1" ht="21" customHeight="1" x14ac:dyDescent="0.3">
      <c r="A304" s="371"/>
      <c r="B304" s="372"/>
      <c r="C304" s="371"/>
      <c r="D304" s="371"/>
      <c r="E304" s="373"/>
      <c r="F304" s="374"/>
      <c r="G304" s="371"/>
      <c r="H304" s="375"/>
      <c r="I304" s="375"/>
      <c r="K304" s="377"/>
      <c r="L304" s="377"/>
      <c r="N304" s="378"/>
      <c r="P304" s="378"/>
      <c r="R304" s="378"/>
      <c r="T304" s="378"/>
      <c r="V304" s="146"/>
      <c r="X304" s="146"/>
      <c r="Z304" s="146"/>
      <c r="AB304" s="146"/>
      <c r="AD304" s="146"/>
      <c r="AF304" s="146"/>
      <c r="AH304" s="146"/>
      <c r="AJ304" s="146"/>
      <c r="AL304" s="146"/>
      <c r="AN304" s="63"/>
      <c r="AP304" s="371"/>
      <c r="AQ304" s="371"/>
      <c r="AR304" s="371"/>
      <c r="AS304" s="371"/>
      <c r="AT304" s="371"/>
      <c r="AU304" s="371"/>
      <c r="AV304" s="371"/>
      <c r="AW304" s="371"/>
      <c r="AX304" s="371"/>
      <c r="AY304" s="371"/>
      <c r="AZ304" s="371"/>
      <c r="BA304" s="371"/>
    </row>
    <row r="305" spans="1:53" s="376" customFormat="1" ht="21" customHeight="1" x14ac:dyDescent="0.3">
      <c r="A305" s="371"/>
      <c r="B305" s="372"/>
      <c r="C305" s="371"/>
      <c r="D305" s="371"/>
      <c r="E305" s="373"/>
      <c r="F305" s="374"/>
      <c r="G305" s="371"/>
      <c r="H305" s="375"/>
      <c r="I305" s="375"/>
      <c r="K305" s="377"/>
      <c r="L305" s="377"/>
      <c r="N305" s="378"/>
      <c r="P305" s="378"/>
      <c r="R305" s="378"/>
      <c r="T305" s="378"/>
      <c r="V305" s="146"/>
      <c r="X305" s="146"/>
      <c r="Z305" s="146"/>
      <c r="AB305" s="146"/>
      <c r="AD305" s="146"/>
      <c r="AF305" s="146"/>
      <c r="AH305" s="146"/>
      <c r="AJ305" s="146"/>
      <c r="AL305" s="146"/>
      <c r="AN305" s="63"/>
      <c r="AP305" s="371"/>
      <c r="AQ305" s="371"/>
      <c r="AR305" s="371"/>
      <c r="AS305" s="371"/>
      <c r="AT305" s="371"/>
      <c r="AU305" s="371"/>
      <c r="AV305" s="371"/>
      <c r="AW305" s="371"/>
      <c r="AX305" s="371"/>
      <c r="AY305" s="371"/>
      <c r="AZ305" s="371"/>
      <c r="BA305" s="371"/>
    </row>
    <row r="306" spans="1:53" s="376" customFormat="1" ht="21" customHeight="1" x14ac:dyDescent="0.3">
      <c r="A306" s="371"/>
      <c r="B306" s="372"/>
      <c r="C306" s="371"/>
      <c r="D306" s="371"/>
      <c r="E306" s="373"/>
      <c r="F306" s="374"/>
      <c r="G306" s="371"/>
      <c r="H306" s="375"/>
      <c r="I306" s="375"/>
      <c r="K306" s="377"/>
      <c r="L306" s="377"/>
      <c r="N306" s="378"/>
      <c r="P306" s="378"/>
      <c r="R306" s="378"/>
      <c r="T306" s="378"/>
      <c r="V306" s="146"/>
      <c r="X306" s="146"/>
      <c r="Z306" s="146"/>
      <c r="AB306" s="146"/>
      <c r="AD306" s="146"/>
      <c r="AF306" s="146"/>
      <c r="AH306" s="146"/>
      <c r="AJ306" s="146"/>
      <c r="AL306" s="146"/>
      <c r="AN306" s="63"/>
      <c r="AP306" s="371"/>
      <c r="AQ306" s="371"/>
      <c r="AR306" s="371"/>
      <c r="AS306" s="371"/>
      <c r="AT306" s="371"/>
      <c r="AU306" s="371"/>
      <c r="AV306" s="371"/>
      <c r="AW306" s="371"/>
      <c r="AX306" s="371"/>
      <c r="AY306" s="371"/>
      <c r="AZ306" s="371"/>
      <c r="BA306" s="371"/>
    </row>
    <row r="307" spans="1:53" s="376" customFormat="1" ht="21" customHeight="1" x14ac:dyDescent="0.3">
      <c r="A307" s="371"/>
      <c r="B307" s="372"/>
      <c r="C307" s="371"/>
      <c r="D307" s="371"/>
      <c r="E307" s="373"/>
      <c r="F307" s="374"/>
      <c r="G307" s="371"/>
      <c r="H307" s="375"/>
      <c r="I307" s="375"/>
      <c r="K307" s="377"/>
      <c r="L307" s="377"/>
      <c r="N307" s="378"/>
      <c r="P307" s="378"/>
      <c r="R307" s="378"/>
      <c r="T307" s="378"/>
      <c r="V307" s="146"/>
      <c r="X307" s="146"/>
      <c r="Z307" s="146"/>
      <c r="AB307" s="146"/>
      <c r="AD307" s="146"/>
      <c r="AF307" s="146"/>
      <c r="AH307" s="146"/>
      <c r="AJ307" s="146"/>
      <c r="AL307" s="146"/>
      <c r="AN307" s="63"/>
      <c r="AP307" s="371"/>
      <c r="AQ307" s="371"/>
      <c r="AR307" s="371"/>
      <c r="AS307" s="371"/>
      <c r="AT307" s="371"/>
      <c r="AU307" s="371"/>
      <c r="AV307" s="371"/>
      <c r="AW307" s="371"/>
      <c r="AX307" s="371"/>
      <c r="AY307" s="371"/>
      <c r="AZ307" s="371"/>
      <c r="BA307" s="371"/>
    </row>
    <row r="308" spans="1:53" s="376" customFormat="1" ht="21" customHeight="1" x14ac:dyDescent="0.3">
      <c r="A308" s="371"/>
      <c r="B308" s="372"/>
      <c r="C308" s="371"/>
      <c r="D308" s="371"/>
      <c r="E308" s="373"/>
      <c r="F308" s="374"/>
      <c r="G308" s="371"/>
      <c r="H308" s="375"/>
      <c r="I308" s="375"/>
      <c r="K308" s="377"/>
      <c r="L308" s="377"/>
      <c r="N308" s="378"/>
      <c r="P308" s="378"/>
      <c r="R308" s="378"/>
      <c r="T308" s="378"/>
      <c r="V308" s="146"/>
      <c r="X308" s="146"/>
      <c r="Z308" s="146"/>
      <c r="AB308" s="146"/>
      <c r="AD308" s="146"/>
      <c r="AF308" s="146"/>
      <c r="AH308" s="146"/>
      <c r="AJ308" s="146"/>
      <c r="AL308" s="146"/>
      <c r="AN308" s="63"/>
      <c r="AP308" s="371"/>
      <c r="AQ308" s="371"/>
      <c r="AR308" s="371"/>
      <c r="AS308" s="371"/>
      <c r="AT308" s="371"/>
      <c r="AU308" s="371"/>
      <c r="AV308" s="371"/>
      <c r="AW308" s="371"/>
      <c r="AX308" s="371"/>
      <c r="AY308" s="371"/>
      <c r="AZ308" s="371"/>
      <c r="BA308" s="371"/>
    </row>
    <row r="309" spans="1:53" s="376" customFormat="1" ht="21" customHeight="1" x14ac:dyDescent="0.3">
      <c r="A309" s="371"/>
      <c r="B309" s="372"/>
      <c r="C309" s="371"/>
      <c r="D309" s="371"/>
      <c r="E309" s="373"/>
      <c r="F309" s="374"/>
      <c r="G309" s="371"/>
      <c r="H309" s="375"/>
      <c r="I309" s="375"/>
      <c r="K309" s="377"/>
      <c r="L309" s="377"/>
      <c r="N309" s="378"/>
      <c r="P309" s="378"/>
      <c r="R309" s="378"/>
      <c r="T309" s="378"/>
      <c r="V309" s="146"/>
      <c r="X309" s="146"/>
      <c r="Z309" s="146"/>
      <c r="AB309" s="146"/>
      <c r="AD309" s="146"/>
      <c r="AF309" s="146"/>
      <c r="AH309" s="146"/>
      <c r="AJ309" s="146"/>
      <c r="AL309" s="146"/>
      <c r="AN309" s="63"/>
      <c r="AP309" s="371"/>
      <c r="AQ309" s="371"/>
      <c r="AR309" s="371"/>
      <c r="AS309" s="371"/>
      <c r="AT309" s="371"/>
      <c r="AU309" s="371"/>
      <c r="AV309" s="371"/>
      <c r="AW309" s="371"/>
      <c r="AX309" s="371"/>
      <c r="AY309" s="371"/>
      <c r="AZ309" s="371"/>
      <c r="BA309" s="371"/>
    </row>
    <row r="310" spans="1:53" s="376" customFormat="1" ht="21" customHeight="1" x14ac:dyDescent="0.3">
      <c r="A310" s="371"/>
      <c r="B310" s="372"/>
      <c r="C310" s="371"/>
      <c r="D310" s="371"/>
      <c r="E310" s="373"/>
      <c r="F310" s="374"/>
      <c r="G310" s="371"/>
      <c r="H310" s="375"/>
      <c r="I310" s="375"/>
      <c r="K310" s="377"/>
      <c r="L310" s="377"/>
      <c r="N310" s="378"/>
      <c r="P310" s="378"/>
      <c r="R310" s="378"/>
      <c r="T310" s="378"/>
      <c r="V310" s="146"/>
      <c r="X310" s="146"/>
      <c r="Z310" s="146"/>
      <c r="AB310" s="146"/>
      <c r="AD310" s="146"/>
      <c r="AF310" s="146"/>
      <c r="AH310" s="146"/>
      <c r="AJ310" s="146"/>
      <c r="AL310" s="146"/>
      <c r="AN310" s="63"/>
      <c r="AP310" s="371"/>
      <c r="AQ310" s="371"/>
      <c r="AR310" s="371"/>
      <c r="AS310" s="371"/>
      <c r="AT310" s="371"/>
      <c r="AU310" s="371"/>
      <c r="AV310" s="371"/>
      <c r="AW310" s="371"/>
      <c r="AX310" s="371"/>
      <c r="AY310" s="371"/>
      <c r="AZ310" s="371"/>
      <c r="BA310" s="371"/>
    </row>
    <row r="311" spans="1:53" s="376" customFormat="1" ht="21" customHeight="1" x14ac:dyDescent="0.3">
      <c r="A311" s="371"/>
      <c r="B311" s="372"/>
      <c r="C311" s="371"/>
      <c r="D311" s="371"/>
      <c r="E311" s="373"/>
      <c r="F311" s="374"/>
      <c r="G311" s="371"/>
      <c r="H311" s="375"/>
      <c r="I311" s="375"/>
      <c r="K311" s="377"/>
      <c r="L311" s="377"/>
      <c r="N311" s="378"/>
      <c r="P311" s="378"/>
      <c r="R311" s="378"/>
      <c r="T311" s="378"/>
      <c r="V311" s="146"/>
      <c r="X311" s="146"/>
      <c r="Z311" s="146"/>
      <c r="AB311" s="146"/>
      <c r="AD311" s="146"/>
      <c r="AF311" s="146"/>
      <c r="AH311" s="146"/>
      <c r="AJ311" s="146"/>
      <c r="AL311" s="146"/>
      <c r="AN311" s="63"/>
      <c r="AP311" s="371"/>
      <c r="AQ311" s="371"/>
      <c r="AR311" s="371"/>
      <c r="AS311" s="371"/>
      <c r="AT311" s="371"/>
      <c r="AU311" s="371"/>
      <c r="AV311" s="371"/>
      <c r="AW311" s="371"/>
      <c r="AX311" s="371"/>
      <c r="AY311" s="371"/>
      <c r="AZ311" s="371"/>
      <c r="BA311" s="371"/>
    </row>
    <row r="312" spans="1:53" s="376" customFormat="1" ht="21" customHeight="1" x14ac:dyDescent="0.3">
      <c r="A312" s="371"/>
      <c r="B312" s="372"/>
      <c r="C312" s="371"/>
      <c r="D312" s="371"/>
      <c r="E312" s="373"/>
      <c r="F312" s="374"/>
      <c r="G312" s="371"/>
      <c r="H312" s="375"/>
      <c r="I312" s="375"/>
      <c r="K312" s="377"/>
      <c r="L312" s="377"/>
      <c r="N312" s="378"/>
      <c r="P312" s="378"/>
      <c r="R312" s="378"/>
      <c r="T312" s="378"/>
      <c r="V312" s="146"/>
      <c r="X312" s="146"/>
      <c r="Z312" s="146"/>
      <c r="AB312" s="146"/>
      <c r="AD312" s="146"/>
      <c r="AF312" s="146"/>
      <c r="AH312" s="146"/>
      <c r="AJ312" s="146"/>
      <c r="AL312" s="146"/>
      <c r="AN312" s="63"/>
      <c r="AP312" s="371"/>
      <c r="AQ312" s="371"/>
      <c r="AR312" s="371"/>
      <c r="AS312" s="371"/>
      <c r="AT312" s="371"/>
      <c r="AU312" s="371"/>
      <c r="AV312" s="371"/>
      <c r="AW312" s="371"/>
      <c r="AX312" s="371"/>
      <c r="AY312" s="371"/>
      <c r="AZ312" s="371"/>
      <c r="BA312" s="371"/>
    </row>
    <row r="313" spans="1:53" s="376" customFormat="1" ht="21" customHeight="1" x14ac:dyDescent="0.3">
      <c r="A313" s="371"/>
      <c r="B313" s="372"/>
      <c r="C313" s="371"/>
      <c r="D313" s="371"/>
      <c r="E313" s="373"/>
      <c r="F313" s="374"/>
      <c r="G313" s="371"/>
      <c r="H313" s="375"/>
      <c r="I313" s="375"/>
      <c r="K313" s="377"/>
      <c r="L313" s="377"/>
      <c r="N313" s="378"/>
      <c r="P313" s="378"/>
      <c r="R313" s="378"/>
      <c r="T313" s="378"/>
      <c r="V313" s="146"/>
      <c r="X313" s="146"/>
      <c r="Z313" s="146"/>
      <c r="AB313" s="146"/>
      <c r="AD313" s="146"/>
      <c r="AF313" s="146"/>
      <c r="AH313" s="146"/>
      <c r="AJ313" s="146"/>
      <c r="AL313" s="146"/>
      <c r="AN313" s="63"/>
      <c r="AP313" s="371"/>
      <c r="AQ313" s="371"/>
      <c r="AR313" s="371"/>
      <c r="AS313" s="371"/>
      <c r="AT313" s="371"/>
      <c r="AU313" s="371"/>
      <c r="AV313" s="371"/>
      <c r="AW313" s="371"/>
      <c r="AX313" s="371"/>
      <c r="AY313" s="371"/>
      <c r="AZ313" s="371"/>
      <c r="BA313" s="371"/>
    </row>
    <row r="314" spans="1:53" s="376" customFormat="1" ht="21" customHeight="1" x14ac:dyDescent="0.3">
      <c r="A314" s="371"/>
      <c r="B314" s="372"/>
      <c r="C314" s="371"/>
      <c r="D314" s="371"/>
      <c r="E314" s="373"/>
      <c r="F314" s="374"/>
      <c r="G314" s="371"/>
      <c r="H314" s="375"/>
      <c r="I314" s="375"/>
      <c r="K314" s="377"/>
      <c r="L314" s="377"/>
      <c r="N314" s="378"/>
      <c r="P314" s="378"/>
      <c r="R314" s="378"/>
      <c r="T314" s="378"/>
      <c r="V314" s="146"/>
      <c r="X314" s="146"/>
      <c r="Z314" s="146"/>
      <c r="AB314" s="146"/>
      <c r="AD314" s="146"/>
      <c r="AF314" s="146"/>
      <c r="AH314" s="146"/>
      <c r="AJ314" s="146"/>
      <c r="AL314" s="146"/>
      <c r="AN314" s="63"/>
      <c r="AP314" s="371"/>
      <c r="AQ314" s="371"/>
      <c r="AR314" s="371"/>
      <c r="AS314" s="371"/>
      <c r="AT314" s="371"/>
      <c r="AU314" s="371"/>
      <c r="AV314" s="371"/>
      <c r="AW314" s="371"/>
      <c r="AX314" s="371"/>
      <c r="AY314" s="371"/>
      <c r="AZ314" s="371"/>
      <c r="BA314" s="371"/>
    </row>
    <row r="315" spans="1:53" s="376" customFormat="1" ht="21" customHeight="1" x14ac:dyDescent="0.3">
      <c r="A315" s="371"/>
      <c r="B315" s="372"/>
      <c r="C315" s="371"/>
      <c r="D315" s="371"/>
      <c r="E315" s="373"/>
      <c r="F315" s="374"/>
      <c r="G315" s="371"/>
      <c r="H315" s="375"/>
      <c r="I315" s="375"/>
      <c r="K315" s="377"/>
      <c r="L315" s="377"/>
      <c r="N315" s="378"/>
      <c r="P315" s="378"/>
      <c r="R315" s="378"/>
      <c r="T315" s="378"/>
      <c r="V315" s="146"/>
      <c r="X315" s="146"/>
      <c r="Z315" s="146"/>
      <c r="AB315" s="146"/>
      <c r="AD315" s="146"/>
      <c r="AF315" s="146"/>
      <c r="AH315" s="146"/>
      <c r="AJ315" s="146"/>
      <c r="AL315" s="146"/>
      <c r="AN315" s="63"/>
      <c r="AP315" s="371"/>
      <c r="AQ315" s="371"/>
      <c r="AR315" s="371"/>
      <c r="AS315" s="371"/>
      <c r="AT315" s="371"/>
      <c r="AU315" s="371"/>
      <c r="AV315" s="371"/>
      <c r="AW315" s="371"/>
      <c r="AX315" s="371"/>
      <c r="AY315" s="371"/>
      <c r="AZ315" s="371"/>
      <c r="BA315" s="371"/>
    </row>
    <row r="316" spans="1:53" s="376" customFormat="1" ht="21" customHeight="1" x14ac:dyDescent="0.3">
      <c r="A316" s="371"/>
      <c r="B316" s="372"/>
      <c r="C316" s="371"/>
      <c r="D316" s="371"/>
      <c r="E316" s="373"/>
      <c r="F316" s="374"/>
      <c r="G316" s="371"/>
      <c r="H316" s="375"/>
      <c r="I316" s="375"/>
      <c r="K316" s="377"/>
      <c r="L316" s="377"/>
      <c r="N316" s="378"/>
      <c r="P316" s="378"/>
      <c r="R316" s="378"/>
      <c r="T316" s="378"/>
      <c r="V316" s="146"/>
      <c r="X316" s="146"/>
      <c r="Z316" s="146"/>
      <c r="AB316" s="146"/>
      <c r="AD316" s="146"/>
      <c r="AF316" s="146"/>
      <c r="AH316" s="146"/>
      <c r="AJ316" s="146"/>
      <c r="AL316" s="146"/>
      <c r="AN316" s="63"/>
      <c r="AP316" s="371"/>
      <c r="AQ316" s="371"/>
      <c r="AR316" s="371"/>
      <c r="AS316" s="371"/>
      <c r="AT316" s="371"/>
      <c r="AU316" s="371"/>
      <c r="AV316" s="371"/>
      <c r="AW316" s="371"/>
      <c r="AX316" s="371"/>
      <c r="AY316" s="371"/>
      <c r="AZ316" s="371"/>
      <c r="BA316" s="371"/>
    </row>
    <row r="317" spans="1:53" s="376" customFormat="1" ht="21" customHeight="1" x14ac:dyDescent="0.3">
      <c r="A317" s="371"/>
      <c r="B317" s="372"/>
      <c r="C317" s="371"/>
      <c r="D317" s="371"/>
      <c r="E317" s="373"/>
      <c r="F317" s="374"/>
      <c r="G317" s="371"/>
      <c r="H317" s="375"/>
      <c r="I317" s="375"/>
      <c r="K317" s="377"/>
      <c r="L317" s="377"/>
      <c r="N317" s="378"/>
      <c r="P317" s="378"/>
      <c r="R317" s="378"/>
      <c r="T317" s="378"/>
      <c r="V317" s="146"/>
      <c r="X317" s="146"/>
      <c r="Z317" s="146"/>
      <c r="AB317" s="146"/>
      <c r="AD317" s="146"/>
      <c r="AF317" s="146"/>
      <c r="AH317" s="146"/>
      <c r="AJ317" s="146"/>
      <c r="AL317" s="146"/>
      <c r="AN317" s="63"/>
      <c r="AP317" s="371"/>
      <c r="AQ317" s="371"/>
      <c r="AR317" s="371"/>
      <c r="AS317" s="371"/>
      <c r="AT317" s="371"/>
      <c r="AU317" s="371"/>
      <c r="AV317" s="371"/>
      <c r="AW317" s="371"/>
      <c r="AX317" s="371"/>
      <c r="AY317" s="371"/>
      <c r="AZ317" s="371"/>
      <c r="BA317" s="371"/>
    </row>
    <row r="318" spans="1:53" s="376" customFormat="1" ht="21" customHeight="1" x14ac:dyDescent="0.3">
      <c r="A318" s="371"/>
      <c r="B318" s="372"/>
      <c r="C318" s="371"/>
      <c r="D318" s="371"/>
      <c r="E318" s="373"/>
      <c r="F318" s="374"/>
      <c r="G318" s="371"/>
      <c r="H318" s="375"/>
      <c r="I318" s="375"/>
      <c r="K318" s="377"/>
      <c r="L318" s="377"/>
      <c r="N318" s="378"/>
      <c r="P318" s="378"/>
      <c r="R318" s="378"/>
      <c r="T318" s="378"/>
      <c r="V318" s="146"/>
      <c r="X318" s="146"/>
      <c r="Z318" s="146"/>
      <c r="AB318" s="146"/>
      <c r="AD318" s="146"/>
      <c r="AF318" s="146"/>
      <c r="AH318" s="146"/>
      <c r="AJ318" s="146"/>
      <c r="AL318" s="146"/>
      <c r="AN318" s="63"/>
      <c r="AP318" s="371"/>
      <c r="AQ318" s="371"/>
      <c r="AR318" s="371"/>
      <c r="AS318" s="371"/>
      <c r="AT318" s="371"/>
      <c r="AU318" s="371"/>
      <c r="AV318" s="371"/>
      <c r="AW318" s="371"/>
      <c r="AX318" s="371"/>
      <c r="AY318" s="371"/>
      <c r="AZ318" s="371"/>
      <c r="BA318" s="371"/>
    </row>
    <row r="319" spans="1:53" s="376" customFormat="1" ht="21" customHeight="1" x14ac:dyDescent="0.3">
      <c r="A319" s="371"/>
      <c r="B319" s="372"/>
      <c r="C319" s="371"/>
      <c r="D319" s="371"/>
      <c r="E319" s="373"/>
      <c r="F319" s="374"/>
      <c r="G319" s="371"/>
      <c r="H319" s="375"/>
      <c r="I319" s="375"/>
      <c r="K319" s="377"/>
      <c r="L319" s="377"/>
      <c r="N319" s="378"/>
      <c r="P319" s="378"/>
      <c r="R319" s="378"/>
      <c r="T319" s="378"/>
      <c r="V319" s="146"/>
      <c r="X319" s="146"/>
      <c r="Z319" s="146"/>
      <c r="AB319" s="146"/>
      <c r="AD319" s="146"/>
      <c r="AF319" s="146"/>
      <c r="AH319" s="146"/>
      <c r="AJ319" s="146"/>
      <c r="AL319" s="146"/>
      <c r="AN319" s="63"/>
      <c r="AP319" s="371"/>
      <c r="AQ319" s="371"/>
      <c r="AR319" s="371"/>
      <c r="AS319" s="371"/>
      <c r="AT319" s="371"/>
      <c r="AU319" s="371"/>
      <c r="AV319" s="371"/>
      <c r="AW319" s="371"/>
      <c r="AX319" s="371"/>
      <c r="AY319" s="371"/>
      <c r="AZ319" s="371"/>
      <c r="BA319" s="371"/>
    </row>
    <row r="320" spans="1:53" s="376" customFormat="1" ht="21" customHeight="1" x14ac:dyDescent="0.3">
      <c r="A320" s="371"/>
      <c r="B320" s="372"/>
      <c r="C320" s="371"/>
      <c r="D320" s="371"/>
      <c r="E320" s="373"/>
      <c r="F320" s="374"/>
      <c r="G320" s="371"/>
      <c r="H320" s="375"/>
      <c r="I320" s="375"/>
      <c r="K320" s="377"/>
      <c r="L320" s="377"/>
      <c r="N320" s="378"/>
      <c r="P320" s="378"/>
      <c r="R320" s="378"/>
      <c r="T320" s="378"/>
      <c r="V320" s="146"/>
      <c r="X320" s="146"/>
      <c r="Z320" s="146"/>
      <c r="AB320" s="146"/>
      <c r="AD320" s="146"/>
      <c r="AF320" s="146"/>
      <c r="AH320" s="146"/>
      <c r="AJ320" s="146"/>
      <c r="AL320" s="146"/>
      <c r="AN320" s="63"/>
      <c r="AP320" s="371"/>
      <c r="AQ320" s="371"/>
      <c r="AR320" s="371"/>
      <c r="AS320" s="371"/>
      <c r="AT320" s="371"/>
      <c r="AU320" s="371"/>
      <c r="AV320" s="371"/>
      <c r="AW320" s="371"/>
      <c r="AX320" s="371"/>
      <c r="AY320" s="371"/>
      <c r="AZ320" s="371"/>
      <c r="BA320" s="371"/>
    </row>
    <row r="321" spans="1:53" s="376" customFormat="1" ht="21" customHeight="1" x14ac:dyDescent="0.3">
      <c r="A321" s="371"/>
      <c r="B321" s="372"/>
      <c r="C321" s="371"/>
      <c r="D321" s="371"/>
      <c r="E321" s="373"/>
      <c r="F321" s="374"/>
      <c r="G321" s="371"/>
      <c r="H321" s="375"/>
      <c r="I321" s="375"/>
      <c r="K321" s="377"/>
      <c r="L321" s="377"/>
      <c r="N321" s="378"/>
      <c r="P321" s="378"/>
      <c r="R321" s="378"/>
      <c r="T321" s="378"/>
      <c r="V321" s="146"/>
      <c r="X321" s="146"/>
      <c r="Z321" s="146"/>
      <c r="AB321" s="146"/>
      <c r="AD321" s="146"/>
      <c r="AF321" s="146"/>
      <c r="AH321" s="146"/>
      <c r="AJ321" s="146"/>
      <c r="AL321" s="146"/>
      <c r="AN321" s="63"/>
      <c r="AP321" s="371"/>
      <c r="AQ321" s="371"/>
      <c r="AR321" s="371"/>
      <c r="AS321" s="371"/>
      <c r="AT321" s="371"/>
      <c r="AU321" s="371"/>
      <c r="AV321" s="371"/>
      <c r="AW321" s="371"/>
      <c r="AX321" s="371"/>
      <c r="AY321" s="371"/>
      <c r="AZ321" s="371"/>
      <c r="BA321" s="371"/>
    </row>
    <row r="322" spans="1:53" s="376" customFormat="1" ht="21" customHeight="1" x14ac:dyDescent="0.3">
      <c r="A322" s="371"/>
      <c r="B322" s="372"/>
      <c r="C322" s="371"/>
      <c r="D322" s="371"/>
      <c r="E322" s="373"/>
      <c r="F322" s="374"/>
      <c r="G322" s="371"/>
      <c r="H322" s="375"/>
      <c r="I322" s="375"/>
      <c r="K322" s="377"/>
      <c r="L322" s="377"/>
      <c r="N322" s="378"/>
      <c r="P322" s="378"/>
      <c r="R322" s="378"/>
      <c r="T322" s="378"/>
      <c r="V322" s="146"/>
      <c r="X322" s="146"/>
      <c r="Z322" s="146"/>
      <c r="AB322" s="146"/>
      <c r="AD322" s="146"/>
      <c r="AF322" s="146"/>
      <c r="AH322" s="146"/>
      <c r="AJ322" s="146"/>
      <c r="AL322" s="146"/>
      <c r="AN322" s="63"/>
      <c r="AP322" s="371"/>
      <c r="AQ322" s="371"/>
      <c r="AR322" s="371"/>
      <c r="AS322" s="371"/>
      <c r="AT322" s="371"/>
      <c r="AU322" s="371"/>
      <c r="AV322" s="371"/>
      <c r="AW322" s="371"/>
      <c r="AX322" s="371"/>
      <c r="AY322" s="371"/>
      <c r="AZ322" s="371"/>
      <c r="BA322" s="371"/>
    </row>
    <row r="323" spans="1:53" s="376" customFormat="1" ht="21" customHeight="1" x14ac:dyDescent="0.3">
      <c r="A323" s="371"/>
      <c r="B323" s="372"/>
      <c r="C323" s="371"/>
      <c r="D323" s="371"/>
      <c r="E323" s="373"/>
      <c r="F323" s="374"/>
      <c r="G323" s="371"/>
      <c r="H323" s="375"/>
      <c r="I323" s="375"/>
      <c r="K323" s="377"/>
      <c r="L323" s="377"/>
      <c r="N323" s="378"/>
      <c r="P323" s="378"/>
      <c r="R323" s="378"/>
      <c r="T323" s="378"/>
      <c r="V323" s="146"/>
      <c r="X323" s="146"/>
      <c r="Z323" s="146"/>
      <c r="AB323" s="146"/>
      <c r="AD323" s="146"/>
      <c r="AF323" s="146"/>
      <c r="AH323" s="146"/>
      <c r="AJ323" s="146"/>
      <c r="AL323" s="146"/>
      <c r="AN323" s="63"/>
      <c r="AP323" s="371"/>
      <c r="AQ323" s="371"/>
      <c r="AR323" s="371"/>
      <c r="AS323" s="371"/>
      <c r="AT323" s="371"/>
      <c r="AU323" s="371"/>
      <c r="AV323" s="371"/>
      <c r="AW323" s="371"/>
      <c r="AX323" s="371"/>
      <c r="AY323" s="371"/>
      <c r="AZ323" s="371"/>
      <c r="BA323" s="371"/>
    </row>
    <row r="324" spans="1:53" s="376" customFormat="1" ht="21" customHeight="1" x14ac:dyDescent="0.3">
      <c r="A324" s="371"/>
      <c r="B324" s="372"/>
      <c r="C324" s="371"/>
      <c r="D324" s="371"/>
      <c r="E324" s="373"/>
      <c r="F324" s="374"/>
      <c r="G324" s="371"/>
      <c r="H324" s="375"/>
      <c r="I324" s="375"/>
      <c r="K324" s="377"/>
      <c r="L324" s="377"/>
      <c r="N324" s="378"/>
      <c r="P324" s="378"/>
      <c r="R324" s="378"/>
      <c r="T324" s="378"/>
      <c r="V324" s="146"/>
      <c r="X324" s="146"/>
      <c r="Z324" s="146"/>
      <c r="AB324" s="146"/>
      <c r="AD324" s="146"/>
      <c r="AF324" s="146"/>
      <c r="AH324" s="146"/>
      <c r="AJ324" s="146"/>
      <c r="AL324" s="146"/>
      <c r="AN324" s="63"/>
      <c r="AP324" s="371"/>
      <c r="AQ324" s="371"/>
      <c r="AR324" s="371"/>
      <c r="AS324" s="371"/>
      <c r="AT324" s="371"/>
      <c r="AU324" s="371"/>
      <c r="AV324" s="371"/>
      <c r="AW324" s="371"/>
      <c r="AX324" s="371"/>
      <c r="AY324" s="371"/>
      <c r="AZ324" s="371"/>
      <c r="BA324" s="371"/>
    </row>
    <row r="325" spans="1:53" s="376" customFormat="1" ht="21" customHeight="1" x14ac:dyDescent="0.3">
      <c r="A325" s="371"/>
      <c r="B325" s="372"/>
      <c r="C325" s="371"/>
      <c r="D325" s="371"/>
      <c r="E325" s="373"/>
      <c r="F325" s="374"/>
      <c r="G325" s="371"/>
      <c r="H325" s="375"/>
      <c r="I325" s="375"/>
      <c r="K325" s="377"/>
      <c r="L325" s="377"/>
      <c r="N325" s="378"/>
      <c r="P325" s="378"/>
      <c r="R325" s="378"/>
      <c r="T325" s="378"/>
      <c r="V325" s="146"/>
      <c r="X325" s="146"/>
      <c r="Z325" s="146"/>
      <c r="AB325" s="146"/>
      <c r="AD325" s="146"/>
      <c r="AF325" s="146"/>
      <c r="AH325" s="146"/>
      <c r="AJ325" s="146"/>
      <c r="AL325" s="146"/>
      <c r="AN325" s="63"/>
      <c r="AP325" s="371"/>
      <c r="AQ325" s="371"/>
      <c r="AR325" s="371"/>
      <c r="AS325" s="371"/>
      <c r="AT325" s="371"/>
      <c r="AU325" s="371"/>
      <c r="AV325" s="371"/>
      <c r="AW325" s="371"/>
      <c r="AX325" s="371"/>
      <c r="AY325" s="371"/>
      <c r="AZ325" s="371"/>
      <c r="BA325" s="371"/>
    </row>
    <row r="326" spans="1:53" s="376" customFormat="1" ht="21" customHeight="1" x14ac:dyDescent="0.3">
      <c r="A326" s="371"/>
      <c r="B326" s="372"/>
      <c r="C326" s="371"/>
      <c r="D326" s="371"/>
      <c r="E326" s="373"/>
      <c r="F326" s="374"/>
      <c r="G326" s="371"/>
      <c r="H326" s="375"/>
      <c r="I326" s="375"/>
      <c r="K326" s="377"/>
      <c r="L326" s="377"/>
      <c r="N326" s="378"/>
      <c r="P326" s="378"/>
      <c r="R326" s="378"/>
      <c r="T326" s="378"/>
      <c r="V326" s="146"/>
      <c r="X326" s="146"/>
      <c r="Z326" s="146"/>
      <c r="AB326" s="146"/>
      <c r="AD326" s="146"/>
      <c r="AF326" s="146"/>
      <c r="AH326" s="146"/>
      <c r="AJ326" s="146"/>
      <c r="AL326" s="146"/>
      <c r="AN326" s="63"/>
      <c r="AP326" s="371"/>
      <c r="AQ326" s="371"/>
      <c r="AR326" s="371"/>
      <c r="AS326" s="371"/>
      <c r="AT326" s="371"/>
      <c r="AU326" s="371"/>
      <c r="AV326" s="371"/>
      <c r="AW326" s="371"/>
      <c r="AX326" s="371"/>
      <c r="AY326" s="371"/>
      <c r="AZ326" s="371"/>
      <c r="BA326" s="371"/>
    </row>
    <row r="327" spans="1:53" s="376" customFormat="1" ht="21" customHeight="1" x14ac:dyDescent="0.3">
      <c r="A327" s="371"/>
      <c r="B327" s="372"/>
      <c r="C327" s="371"/>
      <c r="D327" s="371"/>
      <c r="E327" s="373"/>
      <c r="F327" s="374"/>
      <c r="G327" s="371"/>
      <c r="H327" s="375"/>
      <c r="I327" s="375"/>
      <c r="K327" s="377"/>
      <c r="L327" s="377"/>
      <c r="N327" s="378"/>
      <c r="P327" s="378"/>
      <c r="R327" s="378"/>
      <c r="T327" s="378"/>
      <c r="V327" s="146"/>
      <c r="X327" s="146"/>
      <c r="Z327" s="146"/>
      <c r="AB327" s="146"/>
      <c r="AD327" s="146"/>
      <c r="AF327" s="146"/>
      <c r="AH327" s="146"/>
      <c r="AJ327" s="146"/>
      <c r="AL327" s="146"/>
      <c r="AN327" s="63"/>
      <c r="AP327" s="371"/>
      <c r="AQ327" s="371"/>
      <c r="AR327" s="371"/>
      <c r="AS327" s="371"/>
      <c r="AT327" s="371"/>
      <c r="AU327" s="371"/>
      <c r="AV327" s="371"/>
      <c r="AW327" s="371"/>
      <c r="AX327" s="371"/>
      <c r="AY327" s="371"/>
      <c r="AZ327" s="371"/>
      <c r="BA327" s="371"/>
    </row>
    <row r="328" spans="1:53" s="376" customFormat="1" ht="21" customHeight="1" x14ac:dyDescent="0.3">
      <c r="A328" s="371"/>
      <c r="B328" s="372"/>
      <c r="C328" s="371"/>
      <c r="D328" s="371"/>
      <c r="E328" s="373"/>
      <c r="F328" s="374"/>
      <c r="G328" s="371"/>
      <c r="H328" s="375"/>
      <c r="I328" s="375"/>
      <c r="K328" s="377"/>
      <c r="L328" s="377"/>
      <c r="N328" s="378"/>
      <c r="P328" s="378"/>
      <c r="R328" s="378"/>
      <c r="T328" s="378"/>
      <c r="V328" s="146"/>
      <c r="X328" s="146"/>
      <c r="Z328" s="146"/>
      <c r="AB328" s="146"/>
      <c r="AD328" s="146"/>
      <c r="AF328" s="146"/>
      <c r="AH328" s="146"/>
      <c r="AJ328" s="146"/>
      <c r="AL328" s="146"/>
      <c r="AN328" s="63"/>
      <c r="AP328" s="371"/>
      <c r="AQ328" s="371"/>
      <c r="AR328" s="371"/>
      <c r="AS328" s="371"/>
      <c r="AT328" s="371"/>
      <c r="AU328" s="371"/>
      <c r="AV328" s="371"/>
      <c r="AW328" s="371"/>
      <c r="AX328" s="371"/>
      <c r="AY328" s="371"/>
      <c r="AZ328" s="371"/>
      <c r="BA328" s="371"/>
    </row>
    <row r="329" spans="1:53" s="376" customFormat="1" ht="21" customHeight="1" x14ac:dyDescent="0.3">
      <c r="A329" s="371"/>
      <c r="B329" s="372"/>
      <c r="C329" s="371"/>
      <c r="D329" s="371"/>
      <c r="E329" s="373"/>
      <c r="F329" s="374"/>
      <c r="G329" s="371"/>
      <c r="H329" s="375"/>
      <c r="I329" s="375"/>
      <c r="K329" s="377"/>
      <c r="L329" s="377"/>
      <c r="N329" s="378"/>
      <c r="P329" s="378"/>
      <c r="R329" s="378"/>
      <c r="T329" s="378"/>
      <c r="V329" s="146"/>
      <c r="X329" s="146"/>
      <c r="Z329" s="146"/>
      <c r="AB329" s="146"/>
      <c r="AD329" s="146"/>
      <c r="AF329" s="146"/>
      <c r="AH329" s="146"/>
      <c r="AJ329" s="146"/>
      <c r="AL329" s="146"/>
      <c r="AN329" s="63"/>
      <c r="AP329" s="371"/>
      <c r="AQ329" s="371"/>
      <c r="AR329" s="371"/>
      <c r="AS329" s="371"/>
      <c r="AT329" s="371"/>
      <c r="AU329" s="371"/>
      <c r="AV329" s="371"/>
      <c r="AW329" s="371"/>
      <c r="AX329" s="371"/>
      <c r="AY329" s="371"/>
      <c r="AZ329" s="371"/>
      <c r="BA329" s="371"/>
    </row>
    <row r="330" spans="1:53" s="376" customFormat="1" ht="21" customHeight="1" x14ac:dyDescent="0.3">
      <c r="A330" s="371"/>
      <c r="B330" s="372"/>
      <c r="C330" s="371"/>
      <c r="D330" s="371"/>
      <c r="E330" s="373"/>
      <c r="F330" s="374"/>
      <c r="G330" s="371"/>
      <c r="H330" s="375"/>
      <c r="I330" s="375"/>
      <c r="K330" s="377"/>
      <c r="L330" s="377"/>
      <c r="N330" s="378"/>
      <c r="P330" s="378"/>
      <c r="R330" s="378"/>
      <c r="T330" s="378"/>
      <c r="V330" s="146"/>
      <c r="X330" s="146"/>
      <c r="Z330" s="146"/>
      <c r="AB330" s="146"/>
      <c r="AD330" s="146"/>
      <c r="AF330" s="146"/>
      <c r="AH330" s="146"/>
      <c r="AJ330" s="146"/>
      <c r="AL330" s="146"/>
      <c r="AN330" s="63"/>
      <c r="AP330" s="371"/>
      <c r="AQ330" s="371"/>
      <c r="AR330" s="371"/>
      <c r="AS330" s="371"/>
      <c r="AT330" s="371"/>
      <c r="AU330" s="371"/>
      <c r="AV330" s="371"/>
      <c r="AW330" s="371"/>
      <c r="AX330" s="371"/>
      <c r="AY330" s="371"/>
      <c r="AZ330" s="371"/>
      <c r="BA330" s="371"/>
    </row>
    <row r="331" spans="1:53" s="376" customFormat="1" ht="21" customHeight="1" x14ac:dyDescent="0.3">
      <c r="A331" s="371"/>
      <c r="B331" s="372"/>
      <c r="C331" s="371"/>
      <c r="D331" s="371"/>
      <c r="E331" s="373"/>
      <c r="F331" s="374"/>
      <c r="G331" s="371"/>
      <c r="H331" s="375"/>
      <c r="I331" s="375"/>
      <c r="K331" s="377"/>
      <c r="L331" s="377"/>
      <c r="N331" s="378"/>
      <c r="P331" s="378"/>
      <c r="R331" s="378"/>
      <c r="T331" s="378"/>
      <c r="V331" s="146"/>
      <c r="X331" s="146"/>
      <c r="Z331" s="146"/>
      <c r="AB331" s="146"/>
      <c r="AD331" s="146"/>
      <c r="AF331" s="146"/>
      <c r="AH331" s="146"/>
      <c r="AJ331" s="146"/>
      <c r="AL331" s="146"/>
      <c r="AN331" s="63"/>
      <c r="AP331" s="371"/>
      <c r="AQ331" s="371"/>
      <c r="AR331" s="371"/>
      <c r="AS331" s="371"/>
      <c r="AT331" s="371"/>
      <c r="AU331" s="371"/>
      <c r="AV331" s="371"/>
      <c r="AW331" s="371"/>
      <c r="AX331" s="371"/>
      <c r="AY331" s="371"/>
      <c r="AZ331" s="371"/>
      <c r="BA331" s="371"/>
    </row>
    <row r="332" spans="1:53" s="376" customFormat="1" ht="21" customHeight="1" x14ac:dyDescent="0.3">
      <c r="A332" s="371"/>
      <c r="B332" s="372"/>
      <c r="C332" s="371"/>
      <c r="D332" s="371"/>
      <c r="E332" s="373"/>
      <c r="F332" s="374"/>
      <c r="G332" s="371"/>
      <c r="H332" s="375"/>
      <c r="I332" s="375"/>
      <c r="K332" s="377"/>
      <c r="L332" s="377"/>
      <c r="N332" s="378"/>
      <c r="P332" s="378"/>
      <c r="R332" s="378"/>
      <c r="T332" s="378"/>
      <c r="V332" s="146"/>
      <c r="X332" s="146"/>
      <c r="Z332" s="146"/>
      <c r="AB332" s="146"/>
      <c r="AD332" s="146"/>
      <c r="AF332" s="146"/>
      <c r="AH332" s="146"/>
      <c r="AJ332" s="146"/>
      <c r="AL332" s="146"/>
      <c r="AN332" s="63"/>
      <c r="AP332" s="371"/>
      <c r="AQ332" s="371"/>
      <c r="AR332" s="371"/>
      <c r="AS332" s="371"/>
      <c r="AT332" s="371"/>
      <c r="AU332" s="371"/>
      <c r="AV332" s="371"/>
      <c r="AW332" s="371"/>
      <c r="AX332" s="371"/>
      <c r="AY332" s="371"/>
      <c r="AZ332" s="371"/>
      <c r="BA332" s="371"/>
    </row>
    <row r="333" spans="1:53" s="376" customFormat="1" ht="21" customHeight="1" x14ac:dyDescent="0.3">
      <c r="A333" s="371"/>
      <c r="B333" s="372"/>
      <c r="C333" s="371"/>
      <c r="D333" s="371"/>
      <c r="E333" s="373"/>
      <c r="F333" s="374"/>
      <c r="G333" s="371"/>
      <c r="H333" s="375"/>
      <c r="I333" s="375"/>
      <c r="K333" s="377"/>
      <c r="L333" s="377"/>
      <c r="N333" s="378"/>
      <c r="P333" s="378"/>
      <c r="R333" s="378"/>
      <c r="T333" s="378"/>
      <c r="V333" s="146"/>
      <c r="X333" s="146"/>
      <c r="Z333" s="146"/>
      <c r="AB333" s="146"/>
      <c r="AD333" s="146"/>
      <c r="AF333" s="146"/>
      <c r="AH333" s="146"/>
      <c r="AJ333" s="146"/>
      <c r="AL333" s="146"/>
      <c r="AN333" s="63"/>
      <c r="AP333" s="371"/>
      <c r="AQ333" s="371"/>
      <c r="AR333" s="371"/>
      <c r="AS333" s="371"/>
      <c r="AT333" s="371"/>
      <c r="AU333" s="371"/>
      <c r="AV333" s="371"/>
      <c r="AW333" s="371"/>
      <c r="AX333" s="371"/>
      <c r="AY333" s="371"/>
      <c r="AZ333" s="371"/>
      <c r="BA333" s="371"/>
    </row>
    <row r="334" spans="1:53" s="376" customFormat="1" ht="21" customHeight="1" x14ac:dyDescent="0.3">
      <c r="A334" s="371"/>
      <c r="B334" s="372"/>
      <c r="C334" s="371"/>
      <c r="D334" s="371"/>
      <c r="E334" s="373"/>
      <c r="F334" s="374"/>
      <c r="G334" s="371"/>
      <c r="H334" s="375"/>
      <c r="I334" s="375"/>
      <c r="K334" s="377"/>
      <c r="L334" s="377"/>
      <c r="N334" s="378"/>
      <c r="P334" s="378"/>
      <c r="R334" s="378"/>
      <c r="T334" s="378"/>
      <c r="V334" s="146"/>
      <c r="X334" s="146"/>
      <c r="Z334" s="146"/>
      <c r="AB334" s="146"/>
      <c r="AD334" s="146"/>
      <c r="AF334" s="146"/>
      <c r="AH334" s="146"/>
      <c r="AJ334" s="146"/>
      <c r="AL334" s="146"/>
      <c r="AN334" s="63"/>
      <c r="AP334" s="371"/>
      <c r="AQ334" s="371"/>
      <c r="AR334" s="371"/>
      <c r="AS334" s="371"/>
      <c r="AT334" s="371"/>
      <c r="AU334" s="371"/>
      <c r="AV334" s="371"/>
      <c r="AW334" s="371"/>
      <c r="AX334" s="371"/>
      <c r="AY334" s="371"/>
      <c r="AZ334" s="371"/>
      <c r="BA334" s="371"/>
    </row>
    <row r="335" spans="1:53" s="376" customFormat="1" ht="21" customHeight="1" x14ac:dyDescent="0.3">
      <c r="A335" s="371"/>
      <c r="B335" s="372"/>
      <c r="C335" s="371"/>
      <c r="D335" s="371"/>
      <c r="E335" s="373"/>
      <c r="F335" s="374"/>
      <c r="G335" s="371"/>
      <c r="H335" s="375"/>
      <c r="I335" s="375"/>
      <c r="K335" s="377"/>
      <c r="L335" s="377"/>
      <c r="N335" s="378"/>
      <c r="P335" s="378"/>
      <c r="R335" s="378"/>
      <c r="T335" s="378"/>
      <c r="V335" s="146"/>
      <c r="X335" s="146"/>
      <c r="Z335" s="146"/>
      <c r="AB335" s="146"/>
      <c r="AD335" s="146"/>
      <c r="AF335" s="146"/>
      <c r="AH335" s="146"/>
      <c r="AJ335" s="146"/>
      <c r="AL335" s="146"/>
      <c r="AN335" s="63"/>
      <c r="AP335" s="371"/>
      <c r="AQ335" s="371"/>
      <c r="AR335" s="371"/>
      <c r="AS335" s="371"/>
      <c r="AT335" s="371"/>
      <c r="AU335" s="371"/>
      <c r="AV335" s="371"/>
      <c r="AW335" s="371"/>
      <c r="AX335" s="371"/>
      <c r="AY335" s="371"/>
      <c r="AZ335" s="371"/>
      <c r="BA335" s="371"/>
    </row>
    <row r="336" spans="1:53" s="376" customFormat="1" ht="21" customHeight="1" x14ac:dyDescent="0.3">
      <c r="A336" s="371"/>
      <c r="B336" s="372"/>
      <c r="C336" s="371"/>
      <c r="D336" s="371"/>
      <c r="E336" s="373"/>
      <c r="F336" s="374"/>
      <c r="G336" s="371"/>
      <c r="H336" s="375"/>
      <c r="I336" s="375"/>
      <c r="K336" s="377"/>
      <c r="L336" s="377"/>
      <c r="N336" s="378"/>
      <c r="P336" s="378"/>
      <c r="R336" s="378"/>
      <c r="T336" s="378"/>
      <c r="V336" s="146"/>
      <c r="X336" s="146"/>
      <c r="Z336" s="146"/>
      <c r="AB336" s="146"/>
      <c r="AD336" s="146"/>
      <c r="AF336" s="146"/>
      <c r="AH336" s="146"/>
      <c r="AJ336" s="146"/>
      <c r="AL336" s="146"/>
      <c r="AN336" s="63"/>
      <c r="AP336" s="371"/>
      <c r="AQ336" s="371"/>
      <c r="AR336" s="371"/>
      <c r="AS336" s="371"/>
      <c r="AT336" s="371"/>
      <c r="AU336" s="371"/>
      <c r="AV336" s="371"/>
      <c r="AW336" s="371"/>
      <c r="AX336" s="371"/>
      <c r="AY336" s="371"/>
      <c r="AZ336" s="371"/>
      <c r="BA336" s="371"/>
    </row>
    <row r="337" spans="1:53" s="376" customFormat="1" ht="21" customHeight="1" x14ac:dyDescent="0.3">
      <c r="A337" s="371"/>
      <c r="B337" s="372"/>
      <c r="C337" s="371"/>
      <c r="D337" s="371"/>
      <c r="E337" s="373"/>
      <c r="F337" s="374"/>
      <c r="G337" s="371"/>
      <c r="H337" s="375"/>
      <c r="I337" s="375"/>
      <c r="K337" s="377"/>
      <c r="L337" s="377"/>
      <c r="N337" s="378"/>
      <c r="P337" s="378"/>
      <c r="R337" s="378"/>
      <c r="T337" s="378"/>
      <c r="V337" s="146"/>
      <c r="X337" s="146"/>
      <c r="Z337" s="146"/>
      <c r="AB337" s="146"/>
      <c r="AD337" s="146"/>
      <c r="AF337" s="146"/>
      <c r="AH337" s="146"/>
      <c r="AJ337" s="146"/>
      <c r="AL337" s="146"/>
      <c r="AN337" s="63"/>
      <c r="AP337" s="371"/>
      <c r="AQ337" s="371"/>
      <c r="AR337" s="371"/>
      <c r="AS337" s="371"/>
      <c r="AT337" s="371"/>
      <c r="AU337" s="371"/>
      <c r="AV337" s="371"/>
      <c r="AW337" s="371"/>
      <c r="AX337" s="371"/>
      <c r="AY337" s="371"/>
      <c r="AZ337" s="371"/>
      <c r="BA337" s="371"/>
    </row>
    <row r="338" spans="1:53" s="376" customFormat="1" ht="21" customHeight="1" x14ac:dyDescent="0.3">
      <c r="A338" s="371"/>
      <c r="B338" s="372"/>
      <c r="C338" s="371"/>
      <c r="D338" s="371"/>
      <c r="E338" s="373"/>
      <c r="F338" s="374"/>
      <c r="G338" s="371"/>
      <c r="H338" s="375"/>
      <c r="I338" s="375"/>
      <c r="K338" s="377"/>
      <c r="L338" s="377"/>
      <c r="N338" s="378"/>
      <c r="P338" s="378"/>
      <c r="R338" s="378"/>
      <c r="T338" s="378"/>
      <c r="V338" s="146"/>
      <c r="X338" s="146"/>
      <c r="Z338" s="146"/>
      <c r="AB338" s="146"/>
      <c r="AD338" s="146"/>
      <c r="AF338" s="146"/>
      <c r="AH338" s="146"/>
      <c r="AJ338" s="146"/>
      <c r="AL338" s="146"/>
      <c r="AN338" s="63"/>
      <c r="AP338" s="371"/>
      <c r="AQ338" s="371"/>
      <c r="AR338" s="371"/>
      <c r="AS338" s="371"/>
      <c r="AT338" s="371"/>
      <c r="AU338" s="371"/>
      <c r="AV338" s="371"/>
      <c r="AW338" s="371"/>
      <c r="AX338" s="371"/>
      <c r="AY338" s="371"/>
      <c r="AZ338" s="371"/>
      <c r="BA338" s="371"/>
    </row>
    <row r="339" spans="1:53" s="376" customFormat="1" ht="21" customHeight="1" x14ac:dyDescent="0.3">
      <c r="A339" s="371"/>
      <c r="B339" s="372"/>
      <c r="C339" s="371"/>
      <c r="D339" s="371"/>
      <c r="E339" s="373"/>
      <c r="F339" s="374"/>
      <c r="G339" s="371"/>
      <c r="H339" s="375"/>
      <c r="I339" s="375"/>
      <c r="K339" s="377"/>
      <c r="L339" s="377"/>
      <c r="N339" s="378"/>
      <c r="P339" s="378"/>
      <c r="R339" s="378"/>
      <c r="T339" s="378"/>
      <c r="V339" s="146"/>
      <c r="X339" s="146"/>
      <c r="Z339" s="146"/>
      <c r="AB339" s="146"/>
      <c r="AD339" s="146"/>
      <c r="AF339" s="146"/>
      <c r="AH339" s="146"/>
      <c r="AJ339" s="146"/>
      <c r="AL339" s="146"/>
      <c r="AN339" s="63"/>
      <c r="AP339" s="371"/>
      <c r="AQ339" s="371"/>
      <c r="AR339" s="371"/>
      <c r="AS339" s="371"/>
      <c r="AT339" s="371"/>
      <c r="AU339" s="371"/>
      <c r="AV339" s="371"/>
      <c r="AW339" s="371"/>
      <c r="AX339" s="371"/>
      <c r="AY339" s="371"/>
      <c r="AZ339" s="371"/>
      <c r="BA339" s="371"/>
    </row>
    <row r="340" spans="1:53" s="376" customFormat="1" ht="21" customHeight="1" x14ac:dyDescent="0.3">
      <c r="A340" s="371"/>
      <c r="B340" s="372"/>
      <c r="C340" s="371"/>
      <c r="D340" s="371"/>
      <c r="E340" s="373"/>
      <c r="F340" s="374"/>
      <c r="G340" s="371"/>
      <c r="H340" s="375"/>
      <c r="I340" s="375"/>
      <c r="K340" s="377"/>
      <c r="L340" s="377"/>
      <c r="N340" s="378"/>
      <c r="P340" s="378"/>
      <c r="R340" s="378"/>
      <c r="T340" s="378"/>
      <c r="V340" s="146"/>
      <c r="X340" s="146"/>
      <c r="Z340" s="146"/>
      <c r="AB340" s="146"/>
      <c r="AD340" s="146"/>
      <c r="AF340" s="146"/>
      <c r="AH340" s="146"/>
      <c r="AJ340" s="146"/>
      <c r="AL340" s="146"/>
      <c r="AN340" s="63"/>
      <c r="AP340" s="371"/>
      <c r="AQ340" s="371"/>
      <c r="AR340" s="371"/>
      <c r="AS340" s="371"/>
      <c r="AT340" s="371"/>
      <c r="AU340" s="371"/>
      <c r="AV340" s="371"/>
      <c r="AW340" s="371"/>
      <c r="AX340" s="371"/>
      <c r="AY340" s="371"/>
      <c r="AZ340" s="371"/>
      <c r="BA340" s="371"/>
    </row>
    <row r="341" spans="1:53" s="376" customFormat="1" ht="21" customHeight="1" x14ac:dyDescent="0.3">
      <c r="A341" s="371"/>
      <c r="B341" s="372"/>
      <c r="C341" s="371"/>
      <c r="D341" s="371"/>
      <c r="E341" s="373"/>
      <c r="F341" s="374"/>
      <c r="G341" s="371"/>
      <c r="H341" s="375"/>
      <c r="I341" s="375"/>
      <c r="K341" s="377"/>
      <c r="L341" s="377"/>
      <c r="N341" s="378"/>
      <c r="P341" s="378"/>
      <c r="R341" s="378"/>
      <c r="T341" s="378"/>
      <c r="V341" s="146"/>
      <c r="X341" s="146"/>
      <c r="Z341" s="146"/>
      <c r="AB341" s="146"/>
      <c r="AD341" s="146"/>
      <c r="AF341" s="146"/>
      <c r="AH341" s="146"/>
      <c r="AJ341" s="146"/>
      <c r="AL341" s="146"/>
      <c r="AN341" s="63"/>
      <c r="AP341" s="371"/>
      <c r="AQ341" s="371"/>
      <c r="AR341" s="371"/>
      <c r="AS341" s="371"/>
      <c r="AT341" s="371"/>
      <c r="AU341" s="371"/>
      <c r="AV341" s="371"/>
      <c r="AW341" s="371"/>
      <c r="AX341" s="371"/>
      <c r="AY341" s="371"/>
      <c r="AZ341" s="371"/>
      <c r="BA341" s="371"/>
    </row>
    <row r="342" spans="1:53" s="376" customFormat="1" ht="21" customHeight="1" x14ac:dyDescent="0.3">
      <c r="A342" s="371"/>
      <c r="B342" s="372"/>
      <c r="C342" s="371"/>
      <c r="D342" s="371"/>
      <c r="E342" s="373"/>
      <c r="F342" s="374"/>
      <c r="G342" s="371"/>
      <c r="H342" s="375"/>
      <c r="I342" s="375"/>
      <c r="K342" s="377"/>
      <c r="L342" s="377"/>
      <c r="N342" s="378"/>
      <c r="P342" s="378"/>
      <c r="R342" s="378"/>
      <c r="T342" s="378"/>
      <c r="V342" s="146"/>
      <c r="X342" s="146"/>
      <c r="Z342" s="146"/>
      <c r="AB342" s="146"/>
      <c r="AD342" s="146"/>
      <c r="AF342" s="146"/>
      <c r="AH342" s="146"/>
      <c r="AJ342" s="146"/>
      <c r="AL342" s="146"/>
      <c r="AN342" s="63"/>
      <c r="AP342" s="371"/>
      <c r="AQ342" s="371"/>
      <c r="AR342" s="371"/>
      <c r="AS342" s="371"/>
      <c r="AT342" s="371"/>
      <c r="AU342" s="371"/>
      <c r="AV342" s="371"/>
      <c r="AW342" s="371"/>
      <c r="AX342" s="371"/>
      <c r="AY342" s="371"/>
      <c r="AZ342" s="371"/>
      <c r="BA342" s="371"/>
    </row>
    <row r="343" spans="1:53" s="376" customFormat="1" ht="21" customHeight="1" x14ac:dyDescent="0.3">
      <c r="A343" s="371"/>
      <c r="B343" s="372"/>
      <c r="C343" s="371"/>
      <c r="D343" s="371"/>
      <c r="E343" s="373"/>
      <c r="F343" s="374"/>
      <c r="G343" s="371"/>
      <c r="H343" s="375"/>
      <c r="I343" s="375"/>
      <c r="K343" s="377"/>
      <c r="L343" s="377"/>
      <c r="N343" s="378"/>
      <c r="P343" s="378"/>
      <c r="R343" s="378"/>
      <c r="T343" s="378"/>
      <c r="V343" s="146"/>
      <c r="X343" s="146"/>
      <c r="Z343" s="146"/>
      <c r="AB343" s="146"/>
      <c r="AD343" s="146"/>
      <c r="AF343" s="146"/>
      <c r="AH343" s="146"/>
      <c r="AJ343" s="146"/>
      <c r="AL343" s="146"/>
      <c r="AN343" s="63"/>
      <c r="AP343" s="371"/>
      <c r="AQ343" s="371"/>
      <c r="AR343" s="371"/>
      <c r="AS343" s="371"/>
      <c r="AT343" s="371"/>
      <c r="AU343" s="371"/>
      <c r="AV343" s="371"/>
      <c r="AW343" s="371"/>
      <c r="AX343" s="371"/>
      <c r="AY343" s="371"/>
      <c r="AZ343" s="371"/>
      <c r="BA343" s="371"/>
    </row>
    <row r="344" spans="1:53" s="376" customFormat="1" ht="21" customHeight="1" x14ac:dyDescent="0.3">
      <c r="A344" s="371"/>
      <c r="B344" s="372"/>
      <c r="C344" s="371"/>
      <c r="D344" s="371"/>
      <c r="E344" s="373"/>
      <c r="F344" s="374"/>
      <c r="G344" s="371"/>
      <c r="H344" s="375"/>
      <c r="I344" s="375"/>
      <c r="K344" s="377"/>
      <c r="L344" s="377"/>
      <c r="N344" s="378"/>
      <c r="P344" s="378"/>
      <c r="R344" s="378"/>
      <c r="T344" s="378"/>
      <c r="V344" s="146"/>
      <c r="X344" s="146"/>
      <c r="Z344" s="146"/>
      <c r="AB344" s="146"/>
      <c r="AD344" s="146"/>
      <c r="AF344" s="146"/>
      <c r="AH344" s="146"/>
      <c r="AJ344" s="146"/>
      <c r="AL344" s="146"/>
      <c r="AN344" s="63"/>
      <c r="AP344" s="371"/>
      <c r="AQ344" s="371"/>
      <c r="AR344" s="371"/>
      <c r="AS344" s="371"/>
      <c r="AT344" s="371"/>
      <c r="AU344" s="371"/>
      <c r="AV344" s="371"/>
      <c r="AW344" s="371"/>
      <c r="AX344" s="371"/>
      <c r="AY344" s="371"/>
      <c r="AZ344" s="371"/>
      <c r="BA344" s="371"/>
    </row>
    <row r="345" spans="1:53" s="376" customFormat="1" ht="21" customHeight="1" x14ac:dyDescent="0.3">
      <c r="A345" s="371"/>
      <c r="B345" s="372"/>
      <c r="C345" s="371"/>
      <c r="D345" s="371"/>
      <c r="E345" s="373"/>
      <c r="F345" s="374"/>
      <c r="G345" s="371"/>
      <c r="H345" s="375"/>
      <c r="I345" s="375"/>
      <c r="K345" s="377"/>
      <c r="L345" s="377"/>
      <c r="N345" s="378"/>
      <c r="P345" s="378"/>
      <c r="R345" s="378"/>
      <c r="T345" s="378"/>
      <c r="V345" s="146"/>
      <c r="X345" s="146"/>
      <c r="Z345" s="146"/>
      <c r="AB345" s="146"/>
      <c r="AD345" s="146"/>
      <c r="AF345" s="146"/>
      <c r="AH345" s="146"/>
      <c r="AJ345" s="146"/>
      <c r="AL345" s="146"/>
      <c r="AN345" s="63"/>
      <c r="AP345" s="371"/>
      <c r="AQ345" s="371"/>
      <c r="AR345" s="371"/>
      <c r="AS345" s="371"/>
      <c r="AT345" s="371"/>
      <c r="AU345" s="371"/>
      <c r="AV345" s="371"/>
      <c r="AW345" s="371"/>
      <c r="AX345" s="371"/>
      <c r="AY345" s="371"/>
      <c r="AZ345" s="371"/>
      <c r="BA345" s="371"/>
    </row>
    <row r="346" spans="1:53" s="376" customFormat="1" ht="21" customHeight="1" x14ac:dyDescent="0.3">
      <c r="A346" s="371"/>
      <c r="B346" s="372"/>
      <c r="C346" s="371"/>
      <c r="D346" s="371"/>
      <c r="E346" s="373"/>
      <c r="F346" s="374"/>
      <c r="G346" s="371"/>
      <c r="H346" s="375"/>
      <c r="I346" s="375"/>
      <c r="K346" s="377"/>
      <c r="L346" s="377"/>
      <c r="N346" s="378"/>
      <c r="P346" s="378"/>
      <c r="R346" s="378"/>
      <c r="T346" s="378"/>
      <c r="V346" s="146"/>
      <c r="X346" s="146"/>
      <c r="Z346" s="146"/>
      <c r="AB346" s="146"/>
      <c r="AD346" s="146"/>
      <c r="AF346" s="146"/>
      <c r="AH346" s="146"/>
      <c r="AJ346" s="146"/>
      <c r="AL346" s="146"/>
      <c r="AN346" s="63"/>
      <c r="AP346" s="371"/>
      <c r="AQ346" s="371"/>
      <c r="AR346" s="371"/>
      <c r="AS346" s="371"/>
      <c r="AT346" s="371"/>
      <c r="AU346" s="371"/>
      <c r="AV346" s="371"/>
      <c r="AW346" s="371"/>
      <c r="AX346" s="371"/>
      <c r="AY346" s="371"/>
      <c r="AZ346" s="371"/>
      <c r="BA346" s="371"/>
    </row>
    <row r="347" spans="1:53" s="376" customFormat="1" ht="21" customHeight="1" x14ac:dyDescent="0.3">
      <c r="A347" s="371"/>
      <c r="B347" s="372"/>
      <c r="C347" s="371"/>
      <c r="D347" s="371"/>
      <c r="E347" s="373"/>
      <c r="F347" s="374"/>
      <c r="G347" s="371"/>
      <c r="H347" s="375"/>
      <c r="I347" s="375"/>
      <c r="K347" s="377"/>
      <c r="L347" s="377"/>
      <c r="N347" s="378"/>
      <c r="P347" s="378"/>
      <c r="R347" s="378"/>
      <c r="T347" s="378"/>
      <c r="V347" s="146"/>
      <c r="X347" s="146"/>
      <c r="Z347" s="146"/>
      <c r="AB347" s="146"/>
      <c r="AD347" s="146"/>
      <c r="AF347" s="146"/>
      <c r="AH347" s="146"/>
      <c r="AJ347" s="146"/>
      <c r="AL347" s="146"/>
      <c r="AN347" s="63"/>
      <c r="AP347" s="371"/>
      <c r="AQ347" s="371"/>
      <c r="AR347" s="371"/>
      <c r="AS347" s="371"/>
      <c r="AT347" s="371"/>
      <c r="AU347" s="371"/>
      <c r="AV347" s="371"/>
      <c r="AW347" s="371"/>
      <c r="AX347" s="371"/>
      <c r="AY347" s="371"/>
      <c r="AZ347" s="371"/>
      <c r="BA347" s="371"/>
    </row>
    <row r="348" spans="1:53" s="376" customFormat="1" ht="21" customHeight="1" x14ac:dyDescent="0.3">
      <c r="A348" s="371"/>
      <c r="B348" s="372"/>
      <c r="C348" s="371"/>
      <c r="D348" s="371"/>
      <c r="E348" s="373"/>
      <c r="F348" s="374"/>
      <c r="G348" s="371"/>
      <c r="H348" s="375"/>
      <c r="I348" s="375"/>
      <c r="K348" s="377"/>
      <c r="L348" s="377"/>
      <c r="N348" s="378"/>
      <c r="P348" s="378"/>
      <c r="R348" s="378"/>
      <c r="T348" s="378"/>
      <c r="V348" s="146"/>
      <c r="X348" s="146"/>
      <c r="Z348" s="146"/>
      <c r="AB348" s="146"/>
      <c r="AD348" s="146"/>
      <c r="AF348" s="146"/>
      <c r="AH348" s="146"/>
      <c r="AJ348" s="146"/>
      <c r="AL348" s="146"/>
      <c r="AN348" s="63"/>
      <c r="AP348" s="371"/>
      <c r="AQ348" s="371"/>
      <c r="AR348" s="371"/>
      <c r="AS348" s="371"/>
      <c r="AT348" s="371"/>
      <c r="AU348" s="371"/>
      <c r="AV348" s="371"/>
      <c r="AW348" s="371"/>
      <c r="AX348" s="371"/>
      <c r="AY348" s="371"/>
      <c r="AZ348" s="371"/>
      <c r="BA348" s="371"/>
    </row>
    <row r="349" spans="1:53" s="376" customFormat="1" ht="21" customHeight="1" x14ac:dyDescent="0.3">
      <c r="A349" s="371"/>
      <c r="B349" s="372"/>
      <c r="C349" s="371"/>
      <c r="D349" s="371"/>
      <c r="E349" s="373"/>
      <c r="F349" s="374"/>
      <c r="G349" s="371"/>
      <c r="H349" s="375"/>
      <c r="I349" s="375"/>
      <c r="K349" s="377"/>
      <c r="L349" s="377"/>
      <c r="N349" s="378"/>
      <c r="P349" s="378"/>
      <c r="R349" s="378"/>
      <c r="T349" s="378"/>
      <c r="V349" s="146"/>
      <c r="X349" s="146"/>
      <c r="Z349" s="146"/>
      <c r="AB349" s="146"/>
      <c r="AD349" s="146"/>
      <c r="AF349" s="146"/>
      <c r="AH349" s="146"/>
      <c r="AJ349" s="146"/>
      <c r="AL349" s="146"/>
      <c r="AN349" s="63"/>
      <c r="AP349" s="371"/>
      <c r="AQ349" s="371"/>
      <c r="AR349" s="371"/>
      <c r="AS349" s="371"/>
      <c r="AT349" s="371"/>
      <c r="AU349" s="371"/>
      <c r="AV349" s="371"/>
      <c r="AW349" s="371"/>
      <c r="AX349" s="371"/>
      <c r="AY349" s="371"/>
      <c r="AZ349" s="371"/>
      <c r="BA349" s="371"/>
    </row>
    <row r="350" spans="1:53" s="376" customFormat="1" ht="21" customHeight="1" x14ac:dyDescent="0.3">
      <c r="A350" s="371"/>
      <c r="B350" s="372"/>
      <c r="C350" s="371"/>
      <c r="D350" s="371"/>
      <c r="E350" s="373"/>
      <c r="F350" s="374"/>
      <c r="G350" s="371"/>
      <c r="H350" s="375"/>
      <c r="I350" s="375"/>
      <c r="K350" s="377"/>
      <c r="L350" s="377"/>
      <c r="N350" s="378"/>
      <c r="P350" s="378"/>
      <c r="R350" s="378"/>
      <c r="T350" s="378"/>
      <c r="V350" s="146"/>
      <c r="X350" s="146"/>
      <c r="Z350" s="146"/>
      <c r="AB350" s="146"/>
      <c r="AD350" s="146"/>
      <c r="AF350" s="146"/>
      <c r="AH350" s="146"/>
      <c r="AJ350" s="146"/>
      <c r="AL350" s="146"/>
      <c r="AN350" s="63"/>
      <c r="AP350" s="371"/>
      <c r="AQ350" s="371"/>
      <c r="AR350" s="371"/>
      <c r="AS350" s="371"/>
      <c r="AT350" s="371"/>
      <c r="AU350" s="371"/>
      <c r="AV350" s="371"/>
      <c r="AW350" s="371"/>
      <c r="AX350" s="371"/>
      <c r="AY350" s="371"/>
      <c r="AZ350" s="371"/>
      <c r="BA350" s="371"/>
    </row>
    <row r="351" spans="1:53" s="376" customFormat="1" ht="21" customHeight="1" x14ac:dyDescent="0.3">
      <c r="A351" s="371"/>
      <c r="B351" s="372"/>
      <c r="C351" s="371"/>
      <c r="D351" s="371"/>
      <c r="E351" s="373"/>
      <c r="F351" s="374"/>
      <c r="G351" s="371"/>
      <c r="H351" s="375"/>
      <c r="I351" s="375"/>
      <c r="K351" s="377"/>
      <c r="L351" s="377"/>
      <c r="N351" s="378"/>
      <c r="P351" s="378"/>
      <c r="R351" s="378"/>
      <c r="T351" s="378"/>
      <c r="V351" s="146"/>
      <c r="X351" s="146"/>
      <c r="Z351" s="146"/>
      <c r="AB351" s="146"/>
      <c r="AD351" s="146"/>
      <c r="AF351" s="146"/>
      <c r="AH351" s="146"/>
      <c r="AJ351" s="146"/>
      <c r="AL351" s="146"/>
      <c r="AN351" s="63"/>
      <c r="AP351" s="371"/>
      <c r="AQ351" s="371"/>
      <c r="AR351" s="371"/>
      <c r="AS351" s="371"/>
      <c r="AT351" s="371"/>
      <c r="AU351" s="371"/>
      <c r="AV351" s="371"/>
      <c r="AW351" s="371"/>
      <c r="AX351" s="371"/>
      <c r="AY351" s="371"/>
      <c r="AZ351" s="371"/>
      <c r="BA351" s="371"/>
    </row>
    <row r="352" spans="1:53" s="376" customFormat="1" ht="21" customHeight="1" x14ac:dyDescent="0.3">
      <c r="A352" s="371"/>
      <c r="B352" s="372"/>
      <c r="C352" s="371"/>
      <c r="D352" s="371"/>
      <c r="E352" s="373"/>
      <c r="F352" s="374"/>
      <c r="G352" s="371"/>
      <c r="H352" s="375"/>
      <c r="I352" s="375"/>
      <c r="K352" s="377"/>
      <c r="L352" s="377"/>
      <c r="N352" s="378"/>
      <c r="P352" s="378"/>
      <c r="R352" s="378"/>
      <c r="T352" s="378"/>
      <c r="V352" s="146"/>
      <c r="X352" s="146"/>
      <c r="Z352" s="146"/>
      <c r="AB352" s="146"/>
      <c r="AD352" s="146"/>
      <c r="AF352" s="146"/>
      <c r="AH352" s="146"/>
      <c r="AJ352" s="146"/>
      <c r="AL352" s="146"/>
      <c r="AN352" s="63"/>
      <c r="AP352" s="371"/>
      <c r="AQ352" s="371"/>
      <c r="AR352" s="371"/>
      <c r="AS352" s="371"/>
      <c r="AT352" s="371"/>
      <c r="AU352" s="371"/>
      <c r="AV352" s="371"/>
      <c r="AW352" s="371"/>
      <c r="AX352" s="371"/>
      <c r="AY352" s="371"/>
      <c r="AZ352" s="371"/>
      <c r="BA352" s="371"/>
    </row>
    <row r="353" spans="1:53" s="376" customFormat="1" ht="21" customHeight="1" x14ac:dyDescent="0.3">
      <c r="A353" s="371"/>
      <c r="B353" s="372"/>
      <c r="C353" s="371"/>
      <c r="D353" s="371"/>
      <c r="E353" s="373"/>
      <c r="F353" s="374"/>
      <c r="G353" s="371"/>
      <c r="H353" s="375"/>
      <c r="I353" s="375"/>
      <c r="K353" s="377"/>
      <c r="L353" s="377"/>
      <c r="N353" s="378"/>
      <c r="P353" s="378"/>
      <c r="R353" s="378"/>
      <c r="T353" s="378"/>
      <c r="V353" s="146"/>
      <c r="X353" s="146"/>
      <c r="Z353" s="146"/>
      <c r="AB353" s="146"/>
      <c r="AD353" s="146"/>
      <c r="AF353" s="146"/>
      <c r="AH353" s="146"/>
      <c r="AJ353" s="146"/>
      <c r="AL353" s="146"/>
      <c r="AN353" s="63"/>
      <c r="AP353" s="371"/>
      <c r="AQ353" s="371"/>
      <c r="AR353" s="371"/>
      <c r="AS353" s="371"/>
      <c r="AT353" s="371"/>
      <c r="AU353" s="371"/>
      <c r="AV353" s="371"/>
      <c r="AW353" s="371"/>
      <c r="AX353" s="371"/>
      <c r="AY353" s="371"/>
      <c r="AZ353" s="371"/>
      <c r="BA353" s="371"/>
    </row>
    <row r="354" spans="1:53" s="376" customFormat="1" ht="21" customHeight="1" x14ac:dyDescent="0.3">
      <c r="A354" s="371"/>
      <c r="B354" s="372"/>
      <c r="C354" s="371"/>
      <c r="D354" s="371"/>
      <c r="E354" s="373"/>
      <c r="F354" s="374"/>
      <c r="G354" s="371"/>
      <c r="H354" s="375"/>
      <c r="I354" s="375"/>
      <c r="K354" s="377"/>
      <c r="L354" s="377"/>
      <c r="N354" s="378"/>
      <c r="P354" s="378"/>
      <c r="R354" s="378"/>
      <c r="T354" s="378"/>
      <c r="V354" s="146"/>
      <c r="X354" s="146"/>
      <c r="Z354" s="146"/>
      <c r="AB354" s="146"/>
      <c r="AD354" s="146"/>
      <c r="AF354" s="146"/>
      <c r="AH354" s="146"/>
      <c r="AJ354" s="146"/>
      <c r="AL354" s="146"/>
      <c r="AN354" s="63"/>
      <c r="AP354" s="371"/>
      <c r="AQ354" s="371"/>
      <c r="AR354" s="371"/>
      <c r="AS354" s="371"/>
      <c r="AT354" s="371"/>
      <c r="AU354" s="371"/>
      <c r="AV354" s="371"/>
      <c r="AW354" s="371"/>
      <c r="AX354" s="371"/>
      <c r="AY354" s="371"/>
      <c r="AZ354" s="371"/>
      <c r="BA354" s="371"/>
    </row>
    <row r="355" spans="1:53" s="376" customFormat="1" ht="21" customHeight="1" x14ac:dyDescent="0.3">
      <c r="A355" s="371"/>
      <c r="B355" s="372"/>
      <c r="C355" s="371"/>
      <c r="D355" s="371"/>
      <c r="E355" s="373"/>
      <c r="F355" s="374"/>
      <c r="G355" s="371"/>
      <c r="H355" s="375"/>
      <c r="I355" s="375"/>
      <c r="K355" s="377"/>
      <c r="L355" s="377"/>
      <c r="N355" s="378"/>
      <c r="P355" s="378"/>
      <c r="R355" s="378"/>
      <c r="T355" s="378"/>
      <c r="V355" s="146"/>
      <c r="X355" s="146"/>
      <c r="Z355" s="146"/>
      <c r="AB355" s="146"/>
      <c r="AD355" s="146"/>
      <c r="AF355" s="146"/>
      <c r="AH355" s="146"/>
      <c r="AJ355" s="146"/>
      <c r="AL355" s="146"/>
      <c r="AN355" s="63"/>
      <c r="AP355" s="371"/>
      <c r="AQ355" s="371"/>
      <c r="AR355" s="371"/>
      <c r="AS355" s="371"/>
      <c r="AT355" s="371"/>
      <c r="AU355" s="371"/>
      <c r="AV355" s="371"/>
      <c r="AW355" s="371"/>
      <c r="AX355" s="371"/>
      <c r="AY355" s="371"/>
      <c r="AZ355" s="371"/>
      <c r="BA355" s="371"/>
    </row>
    <row r="356" spans="1:53" s="376" customFormat="1" ht="21" customHeight="1" x14ac:dyDescent="0.3">
      <c r="A356" s="371"/>
      <c r="B356" s="372"/>
      <c r="C356" s="371"/>
      <c r="D356" s="371"/>
      <c r="E356" s="373"/>
      <c r="F356" s="374"/>
      <c r="G356" s="371"/>
      <c r="H356" s="375"/>
      <c r="I356" s="375"/>
      <c r="K356" s="377"/>
      <c r="L356" s="377"/>
      <c r="N356" s="378"/>
      <c r="P356" s="378"/>
      <c r="R356" s="378"/>
      <c r="T356" s="378"/>
      <c r="V356" s="146"/>
      <c r="X356" s="146"/>
      <c r="Z356" s="146"/>
      <c r="AB356" s="146"/>
      <c r="AD356" s="146"/>
      <c r="AF356" s="146"/>
      <c r="AH356" s="146"/>
      <c r="AJ356" s="146"/>
      <c r="AL356" s="146"/>
      <c r="AN356" s="63"/>
      <c r="AP356" s="371"/>
      <c r="AQ356" s="371"/>
      <c r="AR356" s="371"/>
      <c r="AS356" s="371"/>
      <c r="AT356" s="371"/>
      <c r="AU356" s="371"/>
      <c r="AV356" s="371"/>
      <c r="AW356" s="371"/>
      <c r="AX356" s="371"/>
      <c r="AY356" s="371"/>
      <c r="AZ356" s="371"/>
      <c r="BA356" s="371"/>
    </row>
    <row r="357" spans="1:53" s="376" customFormat="1" ht="21" customHeight="1" x14ac:dyDescent="0.3">
      <c r="A357" s="371"/>
      <c r="B357" s="372"/>
      <c r="C357" s="371"/>
      <c r="D357" s="371"/>
      <c r="E357" s="373"/>
      <c r="F357" s="374"/>
      <c r="G357" s="371"/>
      <c r="H357" s="375"/>
      <c r="I357" s="375"/>
      <c r="K357" s="377"/>
      <c r="L357" s="377"/>
      <c r="N357" s="378"/>
      <c r="P357" s="378"/>
      <c r="R357" s="378"/>
      <c r="T357" s="378"/>
      <c r="V357" s="146"/>
      <c r="X357" s="146"/>
      <c r="Z357" s="146"/>
      <c r="AB357" s="146"/>
      <c r="AD357" s="146"/>
      <c r="AF357" s="146"/>
      <c r="AH357" s="146"/>
      <c r="AJ357" s="146"/>
      <c r="AL357" s="146"/>
      <c r="AN357" s="63"/>
      <c r="AP357" s="371"/>
      <c r="AQ357" s="371"/>
      <c r="AR357" s="371"/>
      <c r="AS357" s="371"/>
      <c r="AT357" s="371"/>
      <c r="AU357" s="371"/>
      <c r="AV357" s="371"/>
      <c r="AW357" s="371"/>
      <c r="AX357" s="371"/>
      <c r="AY357" s="371"/>
      <c r="AZ357" s="371"/>
      <c r="BA357" s="371"/>
    </row>
    <row r="358" spans="1:53" s="376" customFormat="1" ht="21" customHeight="1" x14ac:dyDescent="0.3">
      <c r="A358" s="371"/>
      <c r="B358" s="372"/>
      <c r="C358" s="371"/>
      <c r="D358" s="371"/>
      <c r="E358" s="373"/>
      <c r="F358" s="374"/>
      <c r="G358" s="371"/>
      <c r="H358" s="375"/>
      <c r="I358" s="375"/>
      <c r="K358" s="377"/>
      <c r="L358" s="377"/>
      <c r="N358" s="378"/>
      <c r="P358" s="378"/>
      <c r="R358" s="378"/>
      <c r="T358" s="378"/>
      <c r="V358" s="146"/>
      <c r="X358" s="146"/>
      <c r="Z358" s="146"/>
      <c r="AB358" s="146"/>
      <c r="AD358" s="146"/>
      <c r="AF358" s="146"/>
      <c r="AH358" s="146"/>
      <c r="AJ358" s="146"/>
      <c r="AL358" s="146"/>
      <c r="AN358" s="63"/>
      <c r="AP358" s="371"/>
      <c r="AQ358" s="371"/>
      <c r="AR358" s="371"/>
      <c r="AS358" s="371"/>
      <c r="AT358" s="371"/>
      <c r="AU358" s="371"/>
      <c r="AV358" s="371"/>
      <c r="AW358" s="371"/>
      <c r="AX358" s="371"/>
      <c r="AY358" s="371"/>
      <c r="AZ358" s="371"/>
      <c r="BA358" s="371"/>
    </row>
    <row r="359" spans="1:53" s="376" customFormat="1" ht="21" customHeight="1" x14ac:dyDescent="0.3">
      <c r="A359" s="371"/>
      <c r="B359" s="372"/>
      <c r="C359" s="371"/>
      <c r="D359" s="371"/>
      <c r="E359" s="373"/>
      <c r="F359" s="374"/>
      <c r="G359" s="371"/>
      <c r="H359" s="375"/>
      <c r="I359" s="375"/>
      <c r="K359" s="377"/>
      <c r="L359" s="377"/>
      <c r="N359" s="378"/>
      <c r="P359" s="378"/>
      <c r="R359" s="378"/>
      <c r="T359" s="378"/>
      <c r="V359" s="146"/>
      <c r="X359" s="146"/>
      <c r="Z359" s="146"/>
      <c r="AB359" s="146"/>
      <c r="AD359" s="146"/>
      <c r="AF359" s="146"/>
      <c r="AH359" s="146"/>
      <c r="AJ359" s="146"/>
      <c r="AL359" s="146"/>
      <c r="AN359" s="63"/>
      <c r="AP359" s="371"/>
      <c r="AQ359" s="371"/>
      <c r="AR359" s="371"/>
      <c r="AS359" s="371"/>
      <c r="AT359" s="371"/>
      <c r="AU359" s="371"/>
      <c r="AV359" s="371"/>
      <c r="AW359" s="371"/>
      <c r="AX359" s="371"/>
      <c r="AY359" s="371"/>
      <c r="AZ359" s="371"/>
      <c r="BA359" s="371"/>
    </row>
    <row r="360" spans="1:53" s="376" customFormat="1" ht="21" customHeight="1" x14ac:dyDescent="0.3">
      <c r="A360" s="371"/>
      <c r="B360" s="372"/>
      <c r="C360" s="371"/>
      <c r="D360" s="371"/>
      <c r="E360" s="373"/>
      <c r="F360" s="374"/>
      <c r="G360" s="371"/>
      <c r="H360" s="375"/>
      <c r="I360" s="375"/>
      <c r="K360" s="377"/>
      <c r="L360" s="377"/>
      <c r="N360" s="378"/>
      <c r="P360" s="378"/>
      <c r="R360" s="378"/>
      <c r="T360" s="378"/>
      <c r="V360" s="146"/>
      <c r="X360" s="146"/>
      <c r="Z360" s="146"/>
      <c r="AB360" s="146"/>
      <c r="AD360" s="146"/>
      <c r="AF360" s="146"/>
      <c r="AH360" s="146"/>
      <c r="AJ360" s="146"/>
      <c r="AL360" s="146"/>
      <c r="AN360" s="63"/>
      <c r="AP360" s="371"/>
      <c r="AQ360" s="371"/>
      <c r="AR360" s="371"/>
      <c r="AS360" s="371"/>
      <c r="AT360" s="371"/>
      <c r="AU360" s="371"/>
      <c r="AV360" s="371"/>
      <c r="AW360" s="371"/>
      <c r="AX360" s="371"/>
      <c r="AY360" s="371"/>
      <c r="AZ360" s="371"/>
      <c r="BA360" s="371"/>
    </row>
    <row r="361" spans="1:53" s="376" customFormat="1" ht="21" customHeight="1" x14ac:dyDescent="0.3">
      <c r="A361" s="371"/>
      <c r="B361" s="372"/>
      <c r="C361" s="371"/>
      <c r="D361" s="371"/>
      <c r="E361" s="373"/>
      <c r="F361" s="374"/>
      <c r="G361" s="371"/>
      <c r="H361" s="375"/>
      <c r="I361" s="375"/>
      <c r="K361" s="377"/>
      <c r="L361" s="377"/>
      <c r="N361" s="378"/>
      <c r="P361" s="378"/>
      <c r="R361" s="378"/>
      <c r="T361" s="378"/>
      <c r="V361" s="146"/>
      <c r="X361" s="146"/>
      <c r="Z361" s="146"/>
      <c r="AB361" s="146"/>
      <c r="AD361" s="146"/>
      <c r="AF361" s="146"/>
      <c r="AH361" s="146"/>
      <c r="AJ361" s="146"/>
      <c r="AL361" s="146"/>
      <c r="AN361" s="63"/>
      <c r="AP361" s="371"/>
      <c r="AQ361" s="371"/>
      <c r="AR361" s="371"/>
      <c r="AS361" s="371"/>
      <c r="AT361" s="371"/>
      <c r="AU361" s="371"/>
      <c r="AV361" s="371"/>
      <c r="AW361" s="371"/>
      <c r="AX361" s="371"/>
      <c r="AY361" s="371"/>
      <c r="AZ361" s="371"/>
      <c r="BA361" s="371"/>
    </row>
    <row r="362" spans="1:53" s="376" customFormat="1" ht="21" customHeight="1" x14ac:dyDescent="0.3">
      <c r="A362" s="371"/>
      <c r="B362" s="372"/>
      <c r="C362" s="371"/>
      <c r="D362" s="371"/>
      <c r="E362" s="373"/>
      <c r="F362" s="374"/>
      <c r="G362" s="371"/>
      <c r="H362" s="375"/>
      <c r="I362" s="375"/>
      <c r="K362" s="377"/>
      <c r="L362" s="377"/>
      <c r="N362" s="378"/>
      <c r="P362" s="378"/>
      <c r="R362" s="378"/>
      <c r="T362" s="378"/>
      <c r="V362" s="146"/>
      <c r="X362" s="146"/>
      <c r="Z362" s="146"/>
      <c r="AB362" s="146"/>
      <c r="AD362" s="146"/>
      <c r="AF362" s="146"/>
      <c r="AH362" s="146"/>
      <c r="AJ362" s="146"/>
      <c r="AL362" s="146"/>
      <c r="AN362" s="63"/>
      <c r="AP362" s="371"/>
      <c r="AQ362" s="371"/>
      <c r="AR362" s="371"/>
      <c r="AS362" s="371"/>
      <c r="AT362" s="371"/>
      <c r="AU362" s="371"/>
      <c r="AV362" s="371"/>
      <c r="AW362" s="371"/>
      <c r="AX362" s="371"/>
      <c r="AY362" s="371"/>
      <c r="AZ362" s="371"/>
      <c r="BA362" s="371"/>
    </row>
    <row r="363" spans="1:53" s="376" customFormat="1" ht="21" customHeight="1" x14ac:dyDescent="0.3">
      <c r="A363" s="371"/>
      <c r="B363" s="372"/>
      <c r="C363" s="371"/>
      <c r="D363" s="371"/>
      <c r="E363" s="373"/>
      <c r="F363" s="374"/>
      <c r="G363" s="371"/>
      <c r="H363" s="375"/>
      <c r="I363" s="375"/>
      <c r="K363" s="377"/>
      <c r="L363" s="377"/>
      <c r="N363" s="378"/>
      <c r="P363" s="378"/>
      <c r="R363" s="378"/>
      <c r="T363" s="378"/>
      <c r="V363" s="146"/>
      <c r="X363" s="146"/>
      <c r="Z363" s="146"/>
      <c r="AB363" s="146"/>
      <c r="AD363" s="146"/>
      <c r="AF363" s="146"/>
      <c r="AH363" s="146"/>
      <c r="AJ363" s="146"/>
      <c r="AL363" s="146"/>
      <c r="AN363" s="63"/>
      <c r="AP363" s="371"/>
      <c r="AQ363" s="371"/>
      <c r="AR363" s="371"/>
      <c r="AS363" s="371"/>
      <c r="AT363" s="371"/>
      <c r="AU363" s="371"/>
      <c r="AV363" s="371"/>
      <c r="AW363" s="371"/>
      <c r="AX363" s="371"/>
      <c r="AY363" s="371"/>
      <c r="AZ363" s="371"/>
      <c r="BA363" s="371"/>
    </row>
    <row r="364" spans="1:53" s="376" customFormat="1" ht="21" customHeight="1" x14ac:dyDescent="0.3">
      <c r="A364" s="371"/>
      <c r="B364" s="372"/>
      <c r="C364" s="371"/>
      <c r="D364" s="371"/>
      <c r="E364" s="373"/>
      <c r="F364" s="374"/>
      <c r="G364" s="371"/>
      <c r="H364" s="375"/>
      <c r="I364" s="375"/>
      <c r="K364" s="377"/>
      <c r="L364" s="377"/>
      <c r="N364" s="378"/>
      <c r="P364" s="378"/>
      <c r="R364" s="378"/>
      <c r="T364" s="378"/>
      <c r="V364" s="146"/>
      <c r="X364" s="146"/>
      <c r="Z364" s="146"/>
      <c r="AB364" s="146"/>
      <c r="AD364" s="146"/>
      <c r="AF364" s="146"/>
      <c r="AH364" s="146"/>
      <c r="AJ364" s="146"/>
      <c r="AL364" s="146"/>
      <c r="AN364" s="63"/>
      <c r="AP364" s="371"/>
      <c r="AQ364" s="371"/>
      <c r="AR364" s="371"/>
      <c r="AS364" s="371"/>
      <c r="AT364" s="371"/>
      <c r="AU364" s="371"/>
      <c r="AV364" s="371"/>
      <c r="AW364" s="371"/>
      <c r="AX364" s="371"/>
      <c r="AY364" s="371"/>
      <c r="AZ364" s="371"/>
      <c r="BA364" s="371"/>
    </row>
    <row r="365" spans="1:53" s="376" customFormat="1" ht="21" customHeight="1" x14ac:dyDescent="0.3">
      <c r="A365" s="371"/>
      <c r="B365" s="372"/>
      <c r="C365" s="371"/>
      <c r="D365" s="371"/>
      <c r="E365" s="373"/>
      <c r="F365" s="374"/>
      <c r="G365" s="371"/>
      <c r="H365" s="375"/>
      <c r="I365" s="375"/>
      <c r="K365" s="377"/>
      <c r="L365" s="377"/>
      <c r="N365" s="378"/>
      <c r="P365" s="378"/>
      <c r="R365" s="378"/>
      <c r="T365" s="378"/>
      <c r="V365" s="146"/>
      <c r="X365" s="146"/>
      <c r="Z365" s="146"/>
      <c r="AB365" s="146"/>
      <c r="AD365" s="146"/>
      <c r="AF365" s="146"/>
      <c r="AH365" s="146"/>
      <c r="AJ365" s="146"/>
      <c r="AL365" s="146"/>
      <c r="AN365" s="63"/>
      <c r="AP365" s="371"/>
      <c r="AQ365" s="371"/>
      <c r="AR365" s="371"/>
      <c r="AS365" s="371"/>
      <c r="AT365" s="371"/>
      <c r="AU365" s="371"/>
      <c r="AV365" s="371"/>
      <c r="AW365" s="371"/>
      <c r="AX365" s="371"/>
      <c r="AY365" s="371"/>
      <c r="AZ365" s="371"/>
      <c r="BA365" s="371"/>
    </row>
    <row r="366" spans="1:53" s="376" customFormat="1" ht="21" customHeight="1" x14ac:dyDescent="0.3">
      <c r="A366" s="371"/>
      <c r="B366" s="372"/>
      <c r="C366" s="371"/>
      <c r="D366" s="371"/>
      <c r="E366" s="373"/>
      <c r="F366" s="374"/>
      <c r="G366" s="371"/>
      <c r="H366" s="375"/>
      <c r="I366" s="375"/>
      <c r="K366" s="377"/>
      <c r="L366" s="377"/>
      <c r="N366" s="378"/>
      <c r="P366" s="378"/>
      <c r="R366" s="378"/>
      <c r="T366" s="378"/>
      <c r="V366" s="146"/>
      <c r="X366" s="146"/>
      <c r="Z366" s="146"/>
      <c r="AB366" s="146"/>
      <c r="AD366" s="146"/>
      <c r="AF366" s="146"/>
      <c r="AH366" s="146"/>
      <c r="AJ366" s="146"/>
      <c r="AL366" s="146"/>
      <c r="AN366" s="63"/>
      <c r="AP366" s="371"/>
      <c r="AQ366" s="371"/>
      <c r="AR366" s="371"/>
      <c r="AS366" s="371"/>
      <c r="AT366" s="371"/>
      <c r="AU366" s="371"/>
      <c r="AV366" s="371"/>
      <c r="AW366" s="371"/>
      <c r="AX366" s="371"/>
      <c r="AY366" s="371"/>
      <c r="AZ366" s="371"/>
      <c r="BA366" s="371"/>
    </row>
    <row r="367" spans="1:53" s="376" customFormat="1" ht="21" customHeight="1" x14ac:dyDescent="0.3">
      <c r="A367" s="371"/>
      <c r="B367" s="372"/>
      <c r="C367" s="371"/>
      <c r="D367" s="371"/>
      <c r="E367" s="373"/>
      <c r="F367" s="374"/>
      <c r="G367" s="371"/>
      <c r="H367" s="375"/>
      <c r="I367" s="375"/>
      <c r="K367" s="377"/>
      <c r="L367" s="377"/>
      <c r="N367" s="378"/>
      <c r="P367" s="378"/>
      <c r="R367" s="378"/>
      <c r="T367" s="378"/>
      <c r="V367" s="146"/>
      <c r="X367" s="146"/>
      <c r="Z367" s="146"/>
      <c r="AB367" s="146"/>
      <c r="AD367" s="146"/>
      <c r="AF367" s="146"/>
      <c r="AH367" s="146"/>
      <c r="AJ367" s="146"/>
      <c r="AL367" s="146"/>
      <c r="AN367" s="63"/>
      <c r="AP367" s="371"/>
      <c r="AQ367" s="371"/>
      <c r="AR367" s="371"/>
      <c r="AS367" s="371"/>
      <c r="AT367" s="371"/>
      <c r="AU367" s="371"/>
      <c r="AV367" s="371"/>
      <c r="AW367" s="371"/>
      <c r="AX367" s="371"/>
      <c r="AY367" s="371"/>
      <c r="AZ367" s="371"/>
      <c r="BA367" s="371"/>
    </row>
    <row r="368" spans="1:53" s="376" customFormat="1" ht="21" customHeight="1" x14ac:dyDescent="0.3">
      <c r="A368" s="371"/>
      <c r="B368" s="372"/>
      <c r="C368" s="371"/>
      <c r="D368" s="371"/>
      <c r="E368" s="373"/>
      <c r="F368" s="374"/>
      <c r="G368" s="371"/>
      <c r="H368" s="375"/>
      <c r="I368" s="375"/>
      <c r="K368" s="377"/>
      <c r="L368" s="377"/>
      <c r="N368" s="378"/>
      <c r="P368" s="378"/>
      <c r="R368" s="378"/>
      <c r="T368" s="378"/>
      <c r="V368" s="146"/>
      <c r="X368" s="146"/>
      <c r="Z368" s="146"/>
      <c r="AB368" s="146"/>
      <c r="AD368" s="146"/>
      <c r="AF368" s="146"/>
      <c r="AH368" s="146"/>
      <c r="AJ368" s="146"/>
      <c r="AL368" s="146"/>
      <c r="AN368" s="63"/>
      <c r="AP368" s="371"/>
      <c r="AQ368" s="371"/>
      <c r="AR368" s="371"/>
      <c r="AS368" s="371"/>
      <c r="AT368" s="371"/>
      <c r="AU368" s="371"/>
      <c r="AV368" s="371"/>
      <c r="AW368" s="371"/>
      <c r="AX368" s="371"/>
      <c r="AY368" s="371"/>
      <c r="AZ368" s="371"/>
      <c r="BA368" s="371"/>
    </row>
    <row r="369" spans="1:53" s="376" customFormat="1" ht="21" customHeight="1" x14ac:dyDescent="0.3">
      <c r="A369" s="371"/>
      <c r="B369" s="372"/>
      <c r="C369" s="371"/>
      <c r="D369" s="371"/>
      <c r="E369" s="373"/>
      <c r="F369" s="374"/>
      <c r="G369" s="371"/>
      <c r="H369" s="375"/>
      <c r="I369" s="375"/>
      <c r="K369" s="377"/>
      <c r="L369" s="377"/>
      <c r="N369" s="378"/>
      <c r="P369" s="378"/>
      <c r="R369" s="378"/>
      <c r="T369" s="378"/>
      <c r="V369" s="146"/>
      <c r="X369" s="146"/>
      <c r="Z369" s="146"/>
      <c r="AB369" s="146"/>
      <c r="AD369" s="146"/>
      <c r="AF369" s="146"/>
      <c r="AH369" s="146"/>
      <c r="AJ369" s="146"/>
      <c r="AL369" s="146"/>
      <c r="AN369" s="63"/>
      <c r="AP369" s="371"/>
      <c r="AQ369" s="371"/>
      <c r="AR369" s="371"/>
      <c r="AS369" s="371"/>
      <c r="AT369" s="371"/>
      <c r="AU369" s="371"/>
      <c r="AV369" s="371"/>
      <c r="AW369" s="371"/>
      <c r="AX369" s="371"/>
      <c r="AY369" s="371"/>
      <c r="AZ369" s="371"/>
      <c r="BA369" s="371"/>
    </row>
    <row r="370" spans="1:53" s="376" customFormat="1" ht="21" customHeight="1" x14ac:dyDescent="0.3">
      <c r="A370" s="371"/>
      <c r="B370" s="372"/>
      <c r="C370" s="371"/>
      <c r="D370" s="371"/>
      <c r="E370" s="373"/>
      <c r="F370" s="374"/>
      <c r="G370" s="371"/>
      <c r="H370" s="375"/>
      <c r="I370" s="375"/>
      <c r="K370" s="377"/>
      <c r="L370" s="377"/>
      <c r="N370" s="378"/>
      <c r="P370" s="378"/>
      <c r="R370" s="378"/>
      <c r="T370" s="378"/>
      <c r="V370" s="146"/>
      <c r="X370" s="146"/>
      <c r="Z370" s="146"/>
      <c r="AB370" s="146"/>
      <c r="AD370" s="146"/>
      <c r="AF370" s="146"/>
      <c r="AH370" s="146"/>
      <c r="AJ370" s="146"/>
      <c r="AL370" s="146"/>
      <c r="AN370" s="63"/>
      <c r="AP370" s="371"/>
      <c r="AQ370" s="371"/>
      <c r="AR370" s="371"/>
      <c r="AS370" s="371"/>
      <c r="AT370" s="371"/>
      <c r="AU370" s="371"/>
      <c r="AV370" s="371"/>
      <c r="AW370" s="371"/>
      <c r="AX370" s="371"/>
      <c r="AY370" s="371"/>
      <c r="AZ370" s="371"/>
      <c r="BA370" s="371"/>
    </row>
    <row r="371" spans="1:53" s="376" customFormat="1" ht="21" customHeight="1" x14ac:dyDescent="0.3">
      <c r="A371" s="371"/>
      <c r="B371" s="372"/>
      <c r="C371" s="371"/>
      <c r="D371" s="371"/>
      <c r="E371" s="373"/>
      <c r="F371" s="374"/>
      <c r="G371" s="371"/>
      <c r="H371" s="375"/>
      <c r="I371" s="375"/>
      <c r="K371" s="377"/>
      <c r="L371" s="377"/>
      <c r="N371" s="378"/>
      <c r="P371" s="378"/>
      <c r="R371" s="378"/>
      <c r="T371" s="378"/>
      <c r="V371" s="146"/>
      <c r="X371" s="146"/>
      <c r="Z371" s="146"/>
      <c r="AB371" s="146"/>
      <c r="AD371" s="146"/>
      <c r="AF371" s="146"/>
      <c r="AH371" s="146"/>
      <c r="AJ371" s="146"/>
      <c r="AL371" s="146"/>
      <c r="AN371" s="63"/>
      <c r="AP371" s="371"/>
      <c r="AQ371" s="371"/>
      <c r="AR371" s="371"/>
      <c r="AS371" s="371"/>
      <c r="AT371" s="371"/>
      <c r="AU371" s="371"/>
      <c r="AV371" s="371"/>
      <c r="AW371" s="371"/>
      <c r="AX371" s="371"/>
      <c r="AY371" s="371"/>
      <c r="AZ371" s="371"/>
      <c r="BA371" s="371"/>
    </row>
    <row r="372" spans="1:53" s="376" customFormat="1" ht="21" customHeight="1" x14ac:dyDescent="0.3">
      <c r="A372" s="371"/>
      <c r="B372" s="372"/>
      <c r="C372" s="371"/>
      <c r="D372" s="371"/>
      <c r="E372" s="373"/>
      <c r="F372" s="374"/>
      <c r="G372" s="371"/>
      <c r="H372" s="375"/>
      <c r="I372" s="375"/>
      <c r="K372" s="377"/>
      <c r="L372" s="377"/>
      <c r="N372" s="378"/>
      <c r="P372" s="378"/>
      <c r="R372" s="378"/>
      <c r="T372" s="378"/>
      <c r="V372" s="146"/>
      <c r="X372" s="146"/>
      <c r="Z372" s="146"/>
      <c r="AB372" s="146"/>
      <c r="AD372" s="146"/>
      <c r="AF372" s="146"/>
      <c r="AH372" s="146"/>
      <c r="AJ372" s="146"/>
      <c r="AL372" s="146"/>
      <c r="AN372" s="63"/>
      <c r="AP372" s="371"/>
      <c r="AQ372" s="371"/>
      <c r="AR372" s="371"/>
      <c r="AS372" s="371"/>
      <c r="AT372" s="371"/>
      <c r="AU372" s="371"/>
      <c r="AV372" s="371"/>
      <c r="AW372" s="371"/>
      <c r="AX372" s="371"/>
      <c r="AY372" s="371"/>
      <c r="AZ372" s="371"/>
      <c r="BA372" s="371"/>
    </row>
  </sheetData>
  <printOptions horizontalCentered="1"/>
  <pageMargins left="0.51181102362204722" right="0.51181102362204722" top="0.35433070866141736" bottom="0.35433070866141736" header="0.11811023622047245" footer="0.11811023622047245"/>
  <pageSetup paperSize="9" orientation="portrait" verticalDpi="4294967293" r:id="rId1"/>
  <headerFooter>
    <oddHeader>&amp;LQUÍMICOS&amp;R"El Origen"</oddHeader>
    <oddFooter>&amp;L&amp;P&amp;R&amp;D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theme="5" tint="0.39997558519241921"/>
  </sheetPr>
  <dimension ref="A1:BC377"/>
  <sheetViews>
    <sheetView topLeftCell="A214" zoomScaleNormal="100" workbookViewId="0">
      <selection activeCell="E227" sqref="E227"/>
    </sheetView>
  </sheetViews>
  <sheetFormatPr baseColWidth="10" defaultColWidth="11.5703125" defaultRowHeight="21" customHeight="1" x14ac:dyDescent="0.3"/>
  <cols>
    <col min="1" max="1" width="5.85546875" style="371" customWidth="1"/>
    <col min="2" max="2" width="10.140625" style="372" customWidth="1"/>
    <col min="3" max="3" width="7.5703125" style="371" customWidth="1"/>
    <col min="4" max="4" width="50.7109375" style="371" customWidth="1"/>
    <col min="5" max="5" width="15.7109375" style="373" customWidth="1"/>
    <col min="6" max="6" width="15.7109375" style="374" customWidth="1"/>
    <col min="7" max="7" width="1.7109375" style="371" customWidth="1"/>
    <col min="8" max="9" width="14.7109375" style="375" customWidth="1"/>
    <col min="10" max="10" width="1.7109375" style="376" customWidth="1"/>
    <col min="11" max="12" width="14.7109375" style="377" customWidth="1"/>
    <col min="13" max="13" width="1.7109375" style="376" customWidth="1"/>
    <col min="14" max="14" width="14.7109375" style="382" customWidth="1"/>
    <col min="15" max="15" width="1.7109375" style="376" customWidth="1"/>
    <col min="16" max="16" width="14.7109375" style="382" customWidth="1"/>
    <col min="17" max="17" width="1.7109375" style="376" customWidth="1"/>
    <col min="18" max="18" width="14.7109375" style="382" customWidth="1"/>
    <col min="19" max="19" width="1.7109375" style="376" customWidth="1"/>
    <col min="20" max="20" width="14.7109375" style="382" customWidth="1"/>
    <col min="21" max="21" width="1.7109375" style="376" customWidth="1"/>
    <col min="22" max="22" width="14.7109375" style="382" customWidth="1"/>
    <col min="23" max="23" width="1.7109375" style="376" customWidth="1"/>
    <col min="24" max="24" width="16.5703125" style="146" customWidth="1"/>
    <col min="25" max="25" width="1.7109375" style="376" customWidth="1"/>
    <col min="26" max="26" width="16.5703125" style="146" customWidth="1"/>
    <col min="27" max="27" width="1.7109375" style="376" customWidth="1"/>
    <col min="28" max="28" width="16.5703125" style="146" customWidth="1"/>
    <col min="29" max="29" width="1.7109375" style="376" customWidth="1"/>
    <col min="30" max="30" width="16.5703125" style="146" customWidth="1"/>
    <col min="31" max="31" width="1.7109375" style="376" customWidth="1"/>
    <col min="32" max="32" width="16.5703125" style="146" customWidth="1"/>
    <col min="33" max="33" width="1.7109375" style="376" customWidth="1"/>
    <col min="34" max="34" width="16.5703125" style="146" customWidth="1"/>
    <col min="35" max="35" width="1.7109375" style="376" customWidth="1"/>
    <col min="36" max="36" width="15.7109375" style="146" customWidth="1"/>
    <col min="37" max="37" width="1.7109375" style="376" customWidth="1"/>
    <col min="38" max="38" width="15.7109375" style="146" customWidth="1"/>
    <col min="39" max="39" width="1.7109375" style="376" customWidth="1"/>
    <col min="40" max="40" width="14.85546875" style="146" customWidth="1"/>
    <col min="41" max="41" width="1.7109375" style="376" customWidth="1"/>
    <col min="42" max="42" width="13.85546875" style="63" customWidth="1"/>
    <col min="43" max="43" width="1.7109375" style="376" customWidth="1"/>
    <col min="44" max="48" width="11.5703125" style="371"/>
    <col min="49" max="49" width="11.5703125" style="371" customWidth="1"/>
    <col min="50" max="16384" width="11.5703125" style="371"/>
  </cols>
  <sheetData>
    <row r="1" spans="1:55" ht="21" customHeight="1" x14ac:dyDescent="0.3">
      <c r="N1" s="378"/>
      <c r="P1" s="378"/>
      <c r="R1" s="378"/>
      <c r="T1" s="378"/>
      <c r="V1" s="378"/>
    </row>
    <row r="2" spans="1:55" ht="21" customHeight="1" x14ac:dyDescent="0.3">
      <c r="N2" s="378"/>
      <c r="P2" s="378"/>
      <c r="R2" s="378"/>
      <c r="T2" s="378"/>
      <c r="V2" s="378"/>
    </row>
    <row r="3" spans="1:55" ht="21" customHeight="1" x14ac:dyDescent="0.3">
      <c r="N3" s="378"/>
      <c r="P3" s="378"/>
      <c r="R3" s="378"/>
      <c r="T3" s="378"/>
      <c r="V3" s="378"/>
    </row>
    <row r="4" spans="1:55" ht="21" customHeight="1" thickBot="1" x14ac:dyDescent="0.35">
      <c r="N4" s="378"/>
      <c r="P4" s="378"/>
      <c r="R4" s="378"/>
      <c r="T4" s="378"/>
      <c r="V4" s="378"/>
    </row>
    <row r="5" spans="1:55" ht="21" customHeight="1" thickBot="1" x14ac:dyDescent="0.35">
      <c r="H5" s="379" t="s">
        <v>535</v>
      </c>
      <c r="I5" s="379"/>
      <c r="J5" s="380"/>
      <c r="K5" s="381">
        <v>2.5</v>
      </c>
      <c r="L5" s="381">
        <v>1.5</v>
      </c>
      <c r="N5" s="452"/>
      <c r="P5" s="452"/>
      <c r="R5" s="452"/>
      <c r="T5" s="452"/>
    </row>
    <row r="6" spans="1:55" ht="21" customHeight="1" x14ac:dyDescent="0.3">
      <c r="N6" s="452"/>
      <c r="P6" s="452"/>
      <c r="R6" s="452"/>
      <c r="T6" s="452"/>
    </row>
    <row r="7" spans="1:55" ht="21" customHeight="1" x14ac:dyDescent="0.3">
      <c r="D7" s="383" t="s">
        <v>209</v>
      </c>
      <c r="E7" s="384"/>
      <c r="F7" s="385"/>
      <c r="G7" s="386"/>
      <c r="H7" s="387" t="s">
        <v>507</v>
      </c>
      <c r="I7" s="388"/>
      <c r="J7" s="389"/>
      <c r="K7" s="390"/>
      <c r="L7" s="390"/>
      <c r="M7" s="389"/>
      <c r="N7" s="469">
        <v>45425</v>
      </c>
      <c r="O7" s="457"/>
      <c r="P7" s="469">
        <v>45409</v>
      </c>
      <c r="Q7" s="457"/>
      <c r="R7" s="459">
        <v>45373</v>
      </c>
      <c r="S7" s="457"/>
      <c r="T7" s="456">
        <v>45349</v>
      </c>
      <c r="U7" s="457"/>
      <c r="V7" s="458">
        <v>45330</v>
      </c>
      <c r="X7" s="350"/>
      <c r="Z7" s="350"/>
      <c r="AB7" s="350"/>
      <c r="AD7" s="351"/>
      <c r="AF7" s="349"/>
      <c r="AH7" s="349"/>
      <c r="AJ7" s="352"/>
      <c r="AL7" s="353"/>
      <c r="AN7" s="353"/>
      <c r="AP7" s="103"/>
    </row>
    <row r="8" spans="1:55" ht="21" customHeight="1" x14ac:dyDescent="0.3">
      <c r="A8" s="392" t="s">
        <v>19</v>
      </c>
      <c r="B8" s="393"/>
      <c r="G8" s="386"/>
      <c r="H8" s="394" t="s">
        <v>39</v>
      </c>
      <c r="I8" s="394" t="s">
        <v>173</v>
      </c>
      <c r="J8" s="395"/>
      <c r="K8" s="396" t="s">
        <v>39</v>
      </c>
      <c r="L8" s="396" t="s">
        <v>173</v>
      </c>
      <c r="M8" s="395"/>
      <c r="N8" s="470"/>
      <c r="O8" s="398"/>
      <c r="P8" s="470"/>
      <c r="Q8" s="398"/>
      <c r="R8" s="460"/>
      <c r="S8" s="398"/>
      <c r="T8" s="454"/>
      <c r="U8" s="398"/>
      <c r="V8" s="397"/>
      <c r="W8" s="398"/>
      <c r="X8" s="355"/>
      <c r="Y8" s="398"/>
      <c r="Z8" s="355"/>
      <c r="AA8" s="398"/>
      <c r="AB8" s="355"/>
      <c r="AC8" s="398"/>
      <c r="AD8" s="356"/>
      <c r="AE8" s="398"/>
      <c r="AF8" s="357"/>
      <c r="AG8" s="398"/>
      <c r="AH8" s="357"/>
      <c r="AI8" s="398"/>
      <c r="AJ8" s="358"/>
      <c r="AK8" s="398"/>
      <c r="AL8" s="359"/>
      <c r="AM8" s="398"/>
      <c r="AN8" s="359"/>
      <c r="AO8" s="398"/>
      <c r="AP8" s="360"/>
      <c r="AQ8" s="383"/>
    </row>
    <row r="9" spans="1:55" ht="21" hidden="1" customHeight="1" thickBot="1" x14ac:dyDescent="0.35">
      <c r="D9" s="399" t="s">
        <v>355</v>
      </c>
      <c r="E9" s="400"/>
      <c r="F9" s="401"/>
      <c r="G9" s="386"/>
      <c r="H9" s="402"/>
      <c r="I9" s="403"/>
      <c r="J9" s="404"/>
      <c r="K9" s="405">
        <v>2.5</v>
      </c>
      <c r="L9" s="406">
        <v>1.5</v>
      </c>
      <c r="M9" s="404"/>
      <c r="N9" s="462"/>
      <c r="O9" s="407"/>
      <c r="P9" s="462"/>
      <c r="Q9" s="407"/>
      <c r="R9" s="461"/>
      <c r="S9" s="407"/>
      <c r="T9" s="452"/>
      <c r="U9" s="407"/>
      <c r="W9" s="407"/>
      <c r="X9" s="361"/>
      <c r="Y9" s="407"/>
      <c r="Z9" s="361"/>
      <c r="AA9" s="407"/>
      <c r="AB9" s="361"/>
      <c r="AC9" s="407"/>
      <c r="AD9" s="361"/>
      <c r="AE9" s="407"/>
      <c r="AF9" s="361"/>
      <c r="AG9" s="407"/>
      <c r="AH9" s="361"/>
      <c r="AI9" s="407"/>
      <c r="AJ9" s="361"/>
      <c r="AK9" s="407"/>
      <c r="AL9" s="361"/>
      <c r="AM9" s="407"/>
      <c r="AN9" s="361"/>
      <c r="AO9" s="407"/>
      <c r="AP9" s="78"/>
      <c r="AQ9" s="78"/>
    </row>
    <row r="10" spans="1:55" ht="5.0999999999999996" customHeight="1" thickBot="1" x14ac:dyDescent="0.35">
      <c r="D10" s="408"/>
      <c r="E10" s="409"/>
      <c r="F10" s="410"/>
      <c r="H10" s="411"/>
      <c r="I10" s="411"/>
      <c r="J10" s="407"/>
      <c r="K10" s="412"/>
      <c r="L10" s="412"/>
      <c r="M10" s="407"/>
      <c r="N10" s="462"/>
      <c r="O10" s="407"/>
      <c r="P10" s="462"/>
      <c r="Q10" s="407"/>
      <c r="R10" s="461"/>
      <c r="S10" s="407"/>
      <c r="T10" s="452"/>
      <c r="U10" s="407"/>
      <c r="W10" s="407"/>
      <c r="Y10" s="407"/>
      <c r="AA10" s="407"/>
      <c r="AC10" s="407"/>
      <c r="AE10" s="407"/>
      <c r="AG10" s="407"/>
      <c r="AI10" s="407"/>
      <c r="AK10" s="407"/>
      <c r="AM10" s="407"/>
      <c r="AO10" s="407"/>
      <c r="AP10" s="78"/>
      <c r="AQ10" s="78"/>
    </row>
    <row r="11" spans="1:55" s="376" customFormat="1" ht="18.95" customHeight="1" thickBot="1" x14ac:dyDescent="0.35">
      <c r="A11" s="371"/>
      <c r="B11" s="372"/>
      <c r="C11" s="371"/>
      <c r="D11" s="431" t="s">
        <v>38</v>
      </c>
      <c r="E11" s="414"/>
      <c r="F11" s="415"/>
      <c r="G11" s="371"/>
      <c r="H11" s="416">
        <f t="shared" ref="H11:I47" si="0">MROUND(K11+24,50)</f>
        <v>113600</v>
      </c>
      <c r="I11" s="416">
        <f t="shared" si="0"/>
        <v>68150</v>
      </c>
      <c r="J11" s="386"/>
      <c r="K11" s="417">
        <f t="shared" ref="K11:K77" si="1">N11*$K$9</f>
        <v>113562.5</v>
      </c>
      <c r="L11" s="417">
        <f t="shared" ref="L11:L77" si="2">N11*$L$9</f>
        <v>68137.5</v>
      </c>
      <c r="M11" s="389"/>
      <c r="N11" s="471">
        <v>45425</v>
      </c>
      <c r="P11" s="471">
        <v>45386</v>
      </c>
      <c r="R11" s="461" t="s">
        <v>564</v>
      </c>
      <c r="T11" s="452"/>
      <c r="V11" s="382"/>
      <c r="X11" s="363"/>
      <c r="Z11" s="146"/>
      <c r="AB11" s="146"/>
      <c r="AD11" s="146"/>
      <c r="AF11" s="146"/>
      <c r="AH11" s="146"/>
      <c r="AJ11" s="146"/>
      <c r="AL11" s="146"/>
      <c r="AN11" s="146"/>
      <c r="AP11" s="63"/>
      <c r="AR11" s="371"/>
      <c r="AS11" s="371"/>
      <c r="AT11" s="371"/>
      <c r="AU11" s="371"/>
      <c r="AV11" s="371"/>
      <c r="AW11" s="371"/>
      <c r="AX11" s="371"/>
      <c r="AY11" s="371"/>
      <c r="AZ11" s="371"/>
      <c r="BA11" s="371"/>
      <c r="BB11" s="371"/>
      <c r="BC11" s="371"/>
    </row>
    <row r="12" spans="1:55" ht="5.0999999999999996" customHeight="1" x14ac:dyDescent="0.3">
      <c r="D12" s="408"/>
      <c r="E12" s="409"/>
      <c r="F12" s="410"/>
      <c r="H12" s="411"/>
      <c r="I12" s="411"/>
      <c r="J12" s="407"/>
      <c r="K12" s="412"/>
      <c r="L12" s="412"/>
      <c r="M12" s="407"/>
      <c r="N12" s="462"/>
      <c r="O12" s="407"/>
      <c r="P12" s="462"/>
      <c r="Q12" s="407"/>
      <c r="R12" s="461"/>
      <c r="S12" s="407"/>
      <c r="T12" s="452"/>
      <c r="U12" s="407"/>
      <c r="W12" s="407"/>
      <c r="Y12" s="407"/>
      <c r="AA12" s="407"/>
      <c r="AC12" s="407"/>
      <c r="AE12" s="407"/>
      <c r="AG12" s="407"/>
      <c r="AI12" s="407"/>
      <c r="AK12" s="407"/>
      <c r="AM12" s="407"/>
      <c r="AO12" s="407"/>
      <c r="AP12" s="78"/>
      <c r="AQ12" s="78"/>
    </row>
    <row r="13" spans="1:55" s="376" customFormat="1" ht="16.5" customHeight="1" x14ac:dyDescent="0.3">
      <c r="A13" s="371"/>
      <c r="B13" s="372"/>
      <c r="C13" s="371"/>
      <c r="D13" s="421" t="s">
        <v>610</v>
      </c>
      <c r="E13" s="419">
        <f>H13</f>
        <v>8000</v>
      </c>
      <c r="F13" s="420">
        <f>I13</f>
        <v>4800</v>
      </c>
      <c r="G13" s="371"/>
      <c r="H13" s="416">
        <f>MROUND(K13+24,50)</f>
        <v>8000</v>
      </c>
      <c r="I13" s="416">
        <f>MROUND(L13+24,50)</f>
        <v>4800</v>
      </c>
      <c r="J13" s="386"/>
      <c r="K13" s="417">
        <f>N13*$K$9</f>
        <v>7975</v>
      </c>
      <c r="L13" s="417">
        <f>N13*$L$9</f>
        <v>4785</v>
      </c>
      <c r="M13" s="389"/>
      <c r="N13" s="462">
        <v>3190</v>
      </c>
      <c r="P13" s="462">
        <v>3190</v>
      </c>
      <c r="R13" s="468">
        <v>2949.2056000000007</v>
      </c>
      <c r="T13" s="452">
        <v>2681.0960000000005</v>
      </c>
      <c r="V13" s="382">
        <v>2437.36</v>
      </c>
      <c r="X13" s="363">
        <f>N13/R13</f>
        <v>1.0816472069631222</v>
      </c>
      <c r="Z13" s="146"/>
      <c r="AB13" s="146"/>
      <c r="AD13" s="146"/>
      <c r="AF13" s="146"/>
      <c r="AH13" s="146"/>
      <c r="AJ13" s="146"/>
      <c r="AL13" s="146"/>
      <c r="AN13" s="146"/>
      <c r="AP13" s="63"/>
      <c r="AR13" s="371"/>
      <c r="AS13" s="371"/>
      <c r="AT13" s="371"/>
      <c r="AU13" s="371"/>
      <c r="AV13" s="371"/>
      <c r="AW13" s="371"/>
      <c r="AX13" s="371"/>
      <c r="AY13" s="371"/>
      <c r="AZ13" s="371"/>
      <c r="BA13" s="371"/>
      <c r="BB13" s="371"/>
      <c r="BC13" s="371"/>
    </row>
    <row r="14" spans="1:55" s="376" customFormat="1" ht="16.5" customHeight="1" x14ac:dyDescent="0.3">
      <c r="A14" s="371"/>
      <c r="B14" s="372"/>
      <c r="C14" s="371"/>
      <c r="D14" s="418" t="s">
        <v>595</v>
      </c>
      <c r="E14" s="419">
        <f t="shared" ref="E14:F60" si="3">H14</f>
        <v>3350</v>
      </c>
      <c r="F14" s="420">
        <f t="shared" si="3"/>
        <v>2000</v>
      </c>
      <c r="G14" s="371"/>
      <c r="H14" s="416">
        <f t="shared" si="0"/>
        <v>3350</v>
      </c>
      <c r="I14" s="416">
        <f t="shared" si="0"/>
        <v>2000</v>
      </c>
      <c r="J14" s="386"/>
      <c r="K14" s="417">
        <f t="shared" si="1"/>
        <v>3310.8625000000006</v>
      </c>
      <c r="L14" s="417">
        <f t="shared" si="2"/>
        <v>1986.5175000000004</v>
      </c>
      <c r="M14" s="389"/>
      <c r="N14" s="462">
        <v>1324.3450000000003</v>
      </c>
      <c r="P14" s="462">
        <v>1324.3450000000003</v>
      </c>
      <c r="R14" s="468">
        <v>1324.3450000000003</v>
      </c>
      <c r="T14" s="452">
        <v>1203.95</v>
      </c>
      <c r="V14" s="382">
        <v>1094.5</v>
      </c>
      <c r="X14" s="363">
        <f t="shared" ref="X14:X79" si="4">N14/R14</f>
        <v>1</v>
      </c>
      <c r="Z14" s="146"/>
      <c r="AB14" s="146"/>
      <c r="AD14" s="146"/>
      <c r="AF14" s="146"/>
      <c r="AH14" s="146"/>
      <c r="AJ14" s="146"/>
      <c r="AL14" s="146"/>
      <c r="AN14" s="146"/>
      <c r="AP14" s="63"/>
      <c r="AR14" s="371"/>
      <c r="AS14" s="371"/>
      <c r="AT14" s="371"/>
      <c r="AU14" s="371"/>
      <c r="AV14" s="371"/>
      <c r="AW14" s="371"/>
      <c r="AX14" s="371"/>
      <c r="AY14" s="371"/>
      <c r="AZ14" s="371"/>
      <c r="BA14" s="371"/>
      <c r="BB14" s="371"/>
      <c r="BC14" s="371"/>
    </row>
    <row r="15" spans="1:55" s="376" customFormat="1" ht="16.5" customHeight="1" x14ac:dyDescent="0.3">
      <c r="A15" s="371"/>
      <c r="B15" s="372"/>
      <c r="C15" s="371"/>
      <c r="D15" s="418" t="s">
        <v>596</v>
      </c>
      <c r="E15" s="432">
        <f t="shared" si="3"/>
        <v>4800</v>
      </c>
      <c r="F15" s="433">
        <f t="shared" si="3"/>
        <v>2900</v>
      </c>
      <c r="G15" s="371"/>
      <c r="H15" s="416">
        <f t="shared" si="0"/>
        <v>4800</v>
      </c>
      <c r="I15" s="416">
        <f t="shared" si="0"/>
        <v>2900</v>
      </c>
      <c r="J15" s="386"/>
      <c r="K15" s="417">
        <f t="shared" si="1"/>
        <v>4758.2947500000009</v>
      </c>
      <c r="L15" s="417">
        <f t="shared" si="2"/>
        <v>2854.9768500000009</v>
      </c>
      <c r="M15" s="389"/>
      <c r="N15" s="462">
        <v>1903.3179000000005</v>
      </c>
      <c r="P15" s="462">
        <v>1903.3179000000005</v>
      </c>
      <c r="R15" s="468">
        <v>1903.3179000000005</v>
      </c>
      <c r="T15" s="452">
        <v>1730.2890000000002</v>
      </c>
      <c r="V15" s="382">
        <v>1572.99</v>
      </c>
      <c r="X15" s="363">
        <f t="shared" si="4"/>
        <v>1</v>
      </c>
      <c r="Z15" s="146"/>
      <c r="AB15" s="146"/>
      <c r="AD15" s="146"/>
      <c r="AF15" s="146"/>
      <c r="AH15" s="146"/>
      <c r="AJ15" s="146"/>
      <c r="AL15" s="146"/>
      <c r="AN15" s="146"/>
      <c r="AP15" s="63"/>
      <c r="AR15" s="371"/>
      <c r="AS15" s="371"/>
      <c r="AT15" s="371"/>
      <c r="AU15" s="371"/>
      <c r="AV15" s="371"/>
      <c r="AW15" s="371"/>
      <c r="AX15" s="371"/>
      <c r="AY15" s="371"/>
      <c r="AZ15" s="371"/>
      <c r="BA15" s="371"/>
      <c r="BB15" s="371"/>
      <c r="BC15" s="371"/>
    </row>
    <row r="16" spans="1:55" s="376" customFormat="1" ht="16.5" customHeight="1" x14ac:dyDescent="0.3">
      <c r="A16" s="371"/>
      <c r="B16" s="372"/>
      <c r="C16" s="371"/>
      <c r="D16" s="418" t="s">
        <v>597</v>
      </c>
      <c r="E16" s="419">
        <f t="shared" si="3"/>
        <v>7900</v>
      </c>
      <c r="F16" s="420">
        <f t="shared" si="3"/>
        <v>4750</v>
      </c>
      <c r="G16" s="371"/>
      <c r="H16" s="416">
        <f t="shared" si="0"/>
        <v>7900</v>
      </c>
      <c r="I16" s="416">
        <f t="shared" si="0"/>
        <v>4750</v>
      </c>
      <c r="J16" s="386"/>
      <c r="K16" s="417">
        <f t="shared" si="1"/>
        <v>7855</v>
      </c>
      <c r="L16" s="417">
        <f t="shared" si="2"/>
        <v>4713</v>
      </c>
      <c r="M16" s="389"/>
      <c r="N16" s="462">
        <v>3142</v>
      </c>
      <c r="P16" s="462">
        <v>3142</v>
      </c>
      <c r="R16" s="461">
        <v>3142</v>
      </c>
      <c r="T16" s="452">
        <v>2855.6000000000004</v>
      </c>
      <c r="V16" s="382">
        <v>2596</v>
      </c>
      <c r="X16" s="363">
        <f t="shared" si="4"/>
        <v>1</v>
      </c>
      <c r="Z16" s="146"/>
      <c r="AB16" s="146"/>
      <c r="AD16" s="146"/>
      <c r="AF16" s="146"/>
      <c r="AH16" s="146"/>
      <c r="AJ16" s="146"/>
      <c r="AL16" s="146"/>
      <c r="AN16" s="146"/>
      <c r="AP16" s="63"/>
      <c r="AR16" s="371"/>
      <c r="AS16" s="371"/>
      <c r="AT16" s="371"/>
      <c r="AU16" s="371"/>
      <c r="AV16" s="371"/>
      <c r="AW16" s="371"/>
      <c r="AX16" s="371"/>
      <c r="AY16" s="371"/>
      <c r="AZ16" s="371"/>
      <c r="BA16" s="371"/>
      <c r="BB16" s="371"/>
      <c r="BC16" s="371"/>
    </row>
    <row r="17" spans="1:55" s="376" customFormat="1" ht="16.5" customHeight="1" x14ac:dyDescent="0.3">
      <c r="A17" s="371"/>
      <c r="B17" s="372"/>
      <c r="C17" s="371"/>
      <c r="D17" s="418" t="s">
        <v>598</v>
      </c>
      <c r="E17" s="419">
        <f t="shared" si="3"/>
        <v>16600</v>
      </c>
      <c r="F17" s="420">
        <f t="shared" si="3"/>
        <v>9950</v>
      </c>
      <c r="G17" s="371"/>
      <c r="H17" s="416">
        <f t="shared" si="0"/>
        <v>16600</v>
      </c>
      <c r="I17" s="416">
        <f t="shared" si="0"/>
        <v>9950</v>
      </c>
      <c r="J17" s="386"/>
      <c r="K17" s="417">
        <f t="shared" si="1"/>
        <v>16570</v>
      </c>
      <c r="L17" s="417">
        <f t="shared" si="2"/>
        <v>9942</v>
      </c>
      <c r="M17" s="389"/>
      <c r="N17" s="462">
        <v>6628</v>
      </c>
      <c r="P17" s="462">
        <v>6628</v>
      </c>
      <c r="R17" s="468">
        <v>7290.1169000000018</v>
      </c>
      <c r="T17" s="452">
        <v>6627.3790000000008</v>
      </c>
      <c r="V17" s="382">
        <v>6024.89</v>
      </c>
      <c r="X17" s="363">
        <f t="shared" si="4"/>
        <v>0.90917609291011481</v>
      </c>
      <c r="Z17" s="146"/>
      <c r="AB17" s="146"/>
      <c r="AD17" s="146"/>
      <c r="AF17" s="146"/>
      <c r="AH17" s="146"/>
      <c r="AJ17" s="146"/>
      <c r="AL17" s="146"/>
      <c r="AN17" s="146"/>
      <c r="AP17" s="63"/>
      <c r="AR17" s="371"/>
      <c r="AS17" s="371"/>
      <c r="AT17" s="371"/>
      <c r="AU17" s="371"/>
      <c r="AV17" s="371"/>
      <c r="AW17" s="371"/>
      <c r="AX17" s="371"/>
      <c r="AY17" s="371"/>
      <c r="AZ17" s="371"/>
      <c r="BA17" s="371"/>
      <c r="BB17" s="371"/>
      <c r="BC17" s="371"/>
    </row>
    <row r="18" spans="1:55" s="376" customFormat="1" ht="16.5" hidden="1" customHeight="1" x14ac:dyDescent="0.3">
      <c r="A18" s="371"/>
      <c r="B18" s="372"/>
      <c r="C18" s="371"/>
      <c r="D18" s="418" t="s">
        <v>599</v>
      </c>
      <c r="E18" s="419"/>
      <c r="F18" s="420"/>
      <c r="G18" s="371"/>
      <c r="H18" s="416">
        <f t="shared" si="0"/>
        <v>0</v>
      </c>
      <c r="I18" s="416">
        <f t="shared" si="0"/>
        <v>0</v>
      </c>
      <c r="J18" s="386"/>
      <c r="K18" s="417">
        <f t="shared" si="1"/>
        <v>0</v>
      </c>
      <c r="L18" s="417">
        <f t="shared" si="2"/>
        <v>0</v>
      </c>
      <c r="M18" s="389"/>
      <c r="N18" s="468">
        <v>0</v>
      </c>
      <c r="P18" s="468">
        <v>0</v>
      </c>
      <c r="R18" s="468">
        <v>0</v>
      </c>
      <c r="T18" s="452">
        <v>0</v>
      </c>
      <c r="V18" s="382"/>
      <c r="X18" s="363" t="e">
        <f t="shared" si="4"/>
        <v>#DIV/0!</v>
      </c>
      <c r="Z18" s="146"/>
      <c r="AB18" s="146"/>
      <c r="AD18" s="146"/>
      <c r="AF18" s="146"/>
      <c r="AH18" s="146"/>
      <c r="AJ18" s="146"/>
      <c r="AL18" s="146"/>
      <c r="AN18" s="146"/>
      <c r="AP18" s="63"/>
      <c r="AR18" s="371"/>
      <c r="AS18" s="371"/>
      <c r="AT18" s="371"/>
      <c r="AU18" s="371"/>
      <c r="AV18" s="371"/>
      <c r="AW18" s="371"/>
      <c r="AX18" s="371"/>
      <c r="AY18" s="371"/>
      <c r="AZ18" s="371"/>
      <c r="BA18" s="371"/>
      <c r="BB18" s="371"/>
      <c r="BC18" s="371"/>
    </row>
    <row r="19" spans="1:55" s="376" customFormat="1" ht="16.5" customHeight="1" x14ac:dyDescent="0.3">
      <c r="A19" s="371"/>
      <c r="B19" s="372"/>
      <c r="C19" s="371"/>
      <c r="D19" s="421" t="s">
        <v>588</v>
      </c>
      <c r="E19" s="419">
        <f t="shared" si="3"/>
        <v>12750</v>
      </c>
      <c r="F19" s="420">
        <f t="shared" si="3"/>
        <v>7650</v>
      </c>
      <c r="G19" s="371"/>
      <c r="H19" s="416">
        <f t="shared" si="0"/>
        <v>12750</v>
      </c>
      <c r="I19" s="416">
        <f t="shared" si="0"/>
        <v>7650</v>
      </c>
      <c r="J19" s="386"/>
      <c r="K19" s="417">
        <f t="shared" si="1"/>
        <v>12750</v>
      </c>
      <c r="L19" s="417">
        <f t="shared" si="2"/>
        <v>7650</v>
      </c>
      <c r="M19" s="389"/>
      <c r="N19" s="462">
        <v>5100</v>
      </c>
      <c r="P19" s="462">
        <v>5100</v>
      </c>
      <c r="R19" s="468">
        <v>4720.0527000000011</v>
      </c>
      <c r="T19" s="452">
        <v>4290.9570000000003</v>
      </c>
      <c r="V19" s="382">
        <v>3900.87</v>
      </c>
      <c r="X19" s="363">
        <f t="shared" si="4"/>
        <v>1.0804964105591446</v>
      </c>
      <c r="Z19" s="146"/>
      <c r="AB19" s="146"/>
      <c r="AD19" s="146"/>
      <c r="AF19" s="146"/>
      <c r="AH19" s="146"/>
      <c r="AJ19" s="146"/>
      <c r="AL19" s="146"/>
      <c r="AN19" s="146"/>
      <c r="AP19" s="63"/>
      <c r="AR19" s="371"/>
      <c r="AS19" s="371"/>
      <c r="AT19" s="371"/>
      <c r="AU19" s="371"/>
      <c r="AV19" s="371"/>
      <c r="AW19" s="371"/>
      <c r="AX19" s="371"/>
      <c r="AY19" s="371"/>
      <c r="AZ19" s="371"/>
      <c r="BA19" s="371"/>
      <c r="BB19" s="371"/>
      <c r="BC19" s="371"/>
    </row>
    <row r="20" spans="1:55" s="376" customFormat="1" ht="16.5" customHeight="1" x14ac:dyDescent="0.3">
      <c r="A20" s="371"/>
      <c r="B20" s="372"/>
      <c r="C20" s="371"/>
      <c r="D20" s="421" t="s">
        <v>587</v>
      </c>
      <c r="E20" s="419">
        <f t="shared" si="3"/>
        <v>13450</v>
      </c>
      <c r="F20" s="420">
        <f t="shared" si="3"/>
        <v>8050</v>
      </c>
      <c r="G20" s="371"/>
      <c r="H20" s="416">
        <f t="shared" si="0"/>
        <v>13450</v>
      </c>
      <c r="I20" s="416">
        <f t="shared" si="0"/>
        <v>8050</v>
      </c>
      <c r="J20" s="386"/>
      <c r="K20" s="417">
        <f t="shared" si="1"/>
        <v>13414.513750000004</v>
      </c>
      <c r="L20" s="417">
        <f t="shared" si="2"/>
        <v>8048.7082500000015</v>
      </c>
      <c r="M20" s="389"/>
      <c r="N20" s="462">
        <v>5365.8055000000013</v>
      </c>
      <c r="P20" s="462">
        <v>5365.8055000000013</v>
      </c>
      <c r="R20" s="468">
        <v>5365.8055000000013</v>
      </c>
      <c r="T20" s="452">
        <v>4878.005000000001</v>
      </c>
      <c r="V20" s="382">
        <v>4434.55</v>
      </c>
      <c r="X20" s="363">
        <f t="shared" si="4"/>
        <v>1</v>
      </c>
      <c r="Z20" s="146"/>
      <c r="AB20" s="146"/>
      <c r="AD20" s="146"/>
      <c r="AF20" s="146"/>
      <c r="AH20" s="146"/>
      <c r="AJ20" s="146"/>
      <c r="AL20" s="146"/>
      <c r="AN20" s="146"/>
      <c r="AP20" s="63"/>
      <c r="AR20" s="371"/>
      <c r="AS20" s="371"/>
      <c r="AT20" s="371"/>
      <c r="AU20" s="371"/>
      <c r="AV20" s="371"/>
      <c r="AW20" s="371"/>
      <c r="AX20" s="371"/>
      <c r="AY20" s="371"/>
      <c r="AZ20" s="371"/>
      <c r="BA20" s="371"/>
      <c r="BB20" s="371"/>
      <c r="BC20" s="371"/>
    </row>
    <row r="21" spans="1:55" s="376" customFormat="1" ht="16.5" customHeight="1" x14ac:dyDescent="0.3">
      <c r="A21" s="371"/>
      <c r="B21" s="372"/>
      <c r="C21" s="371"/>
      <c r="D21" s="421" t="s">
        <v>585</v>
      </c>
      <c r="E21" s="419">
        <f t="shared" si="3"/>
        <v>6450</v>
      </c>
      <c r="F21" s="420">
        <f t="shared" si="3"/>
        <v>3900</v>
      </c>
      <c r="G21" s="371"/>
      <c r="H21" s="416">
        <f t="shared" si="0"/>
        <v>6450</v>
      </c>
      <c r="I21" s="416">
        <f t="shared" si="0"/>
        <v>3900</v>
      </c>
      <c r="J21" s="386"/>
      <c r="K21" s="417">
        <f t="shared" si="1"/>
        <v>6437.5</v>
      </c>
      <c r="L21" s="417">
        <f t="shared" si="2"/>
        <v>3862.5</v>
      </c>
      <c r="M21" s="389"/>
      <c r="N21" s="462">
        <v>2575</v>
      </c>
      <c r="P21" s="462">
        <v>2575</v>
      </c>
      <c r="R21" s="468">
        <v>2689.5638000000008</v>
      </c>
      <c r="T21" s="452">
        <v>2445.0580000000004</v>
      </c>
      <c r="V21" s="382">
        <v>2222.7800000000002</v>
      </c>
      <c r="X21" s="363">
        <f t="shared" si="4"/>
        <v>0.95740431961494987</v>
      </c>
      <c r="Z21" s="146"/>
      <c r="AB21" s="146"/>
      <c r="AD21" s="146"/>
      <c r="AF21" s="146"/>
      <c r="AH21" s="146"/>
      <c r="AJ21" s="146"/>
      <c r="AL21" s="146"/>
      <c r="AN21" s="146"/>
      <c r="AP21" s="63"/>
      <c r="AR21" s="371"/>
      <c r="AS21" s="371"/>
      <c r="AT21" s="371"/>
      <c r="AU21" s="371"/>
      <c r="AV21" s="371"/>
      <c r="AW21" s="371"/>
      <c r="AX21" s="371"/>
      <c r="AY21" s="371"/>
      <c r="AZ21" s="371"/>
      <c r="BA21" s="371"/>
      <c r="BB21" s="371"/>
      <c r="BC21" s="371"/>
    </row>
    <row r="22" spans="1:55" s="376" customFormat="1" ht="16.5" customHeight="1" x14ac:dyDescent="0.3">
      <c r="A22" s="371"/>
      <c r="B22" s="372"/>
      <c r="C22" s="371"/>
      <c r="D22" s="421" t="s">
        <v>586</v>
      </c>
      <c r="E22" s="419">
        <f t="shared" si="3"/>
        <v>8550</v>
      </c>
      <c r="F22" s="420">
        <f t="shared" si="3"/>
        <v>5150</v>
      </c>
      <c r="G22" s="371"/>
      <c r="H22" s="416">
        <f t="shared" si="0"/>
        <v>8550</v>
      </c>
      <c r="I22" s="416">
        <f t="shared" si="0"/>
        <v>5150</v>
      </c>
      <c r="J22" s="386"/>
      <c r="K22" s="417">
        <f t="shared" si="1"/>
        <v>8512.5</v>
      </c>
      <c r="L22" s="417">
        <f t="shared" si="2"/>
        <v>5107.5</v>
      </c>
      <c r="M22" s="389"/>
      <c r="N22" s="462">
        <v>3405</v>
      </c>
      <c r="P22" s="462">
        <v>3405</v>
      </c>
      <c r="R22" s="468">
        <v>3561.6834000000003</v>
      </c>
      <c r="T22" s="452">
        <v>3237.8940000000002</v>
      </c>
      <c r="V22" s="382">
        <v>2943.54</v>
      </c>
      <c r="X22" s="363">
        <f t="shared" si="4"/>
        <v>0.95600861098434509</v>
      </c>
      <c r="Z22" s="146"/>
      <c r="AB22" s="146"/>
      <c r="AD22" s="146"/>
      <c r="AF22" s="146"/>
      <c r="AH22" s="146"/>
      <c r="AJ22" s="146"/>
      <c r="AL22" s="146"/>
      <c r="AN22" s="146"/>
      <c r="AP22" s="63"/>
      <c r="AR22" s="371"/>
      <c r="AS22" s="371"/>
      <c r="AT22" s="371"/>
      <c r="AU22" s="371"/>
      <c r="AV22" s="371"/>
      <c r="AW22" s="371"/>
      <c r="AX22" s="371"/>
      <c r="AY22" s="371"/>
      <c r="AZ22" s="371"/>
      <c r="BA22" s="371"/>
      <c r="BB22" s="371"/>
      <c r="BC22" s="371"/>
    </row>
    <row r="23" spans="1:55" s="376" customFormat="1" ht="16.5" customHeight="1" x14ac:dyDescent="0.3">
      <c r="A23" s="371"/>
      <c r="B23" s="372"/>
      <c r="C23" s="371"/>
      <c r="D23" s="421" t="s">
        <v>578</v>
      </c>
      <c r="E23" s="419">
        <f t="shared" si="3"/>
        <v>6500</v>
      </c>
      <c r="F23" s="420">
        <f t="shared" si="3"/>
        <v>3900</v>
      </c>
      <c r="G23" s="371"/>
      <c r="H23" s="416">
        <f t="shared" si="0"/>
        <v>6500</v>
      </c>
      <c r="I23" s="416">
        <f t="shared" si="0"/>
        <v>3900</v>
      </c>
      <c r="J23" s="386"/>
      <c r="K23" s="417">
        <f t="shared" si="1"/>
        <v>6462.5</v>
      </c>
      <c r="L23" s="417">
        <f t="shared" si="2"/>
        <v>3877.5</v>
      </c>
      <c r="M23" s="389"/>
      <c r="N23" s="462">
        <v>2585</v>
      </c>
      <c r="P23" s="462">
        <v>2585</v>
      </c>
      <c r="R23" s="461">
        <v>2499</v>
      </c>
      <c r="T23" s="452">
        <v>2262.7000000000003</v>
      </c>
      <c r="V23" s="382">
        <v>2057</v>
      </c>
      <c r="X23" s="363">
        <f t="shared" si="4"/>
        <v>1.0344137655062025</v>
      </c>
      <c r="Z23" s="146"/>
      <c r="AB23" s="146"/>
      <c r="AD23" s="146"/>
      <c r="AF23" s="146"/>
      <c r="AH23" s="146"/>
      <c r="AJ23" s="146"/>
      <c r="AL23" s="146"/>
      <c r="AN23" s="146"/>
      <c r="AP23" s="63"/>
      <c r="AR23" s="371"/>
      <c r="AS23" s="371"/>
      <c r="AT23" s="371"/>
      <c r="AU23" s="371"/>
      <c r="AV23" s="371"/>
      <c r="AW23" s="371"/>
      <c r="AX23" s="371"/>
      <c r="AY23" s="371"/>
      <c r="AZ23" s="371"/>
      <c r="BA23" s="371"/>
      <c r="BB23" s="371"/>
      <c r="BC23" s="371"/>
    </row>
    <row r="24" spans="1:55" s="376" customFormat="1" ht="16.5" customHeight="1" x14ac:dyDescent="0.3">
      <c r="A24" s="371"/>
      <c r="B24" s="372"/>
      <c r="C24" s="371"/>
      <c r="D24" s="421" t="s">
        <v>658</v>
      </c>
      <c r="E24" s="419">
        <f>H24</f>
        <v>8750</v>
      </c>
      <c r="F24" s="420">
        <f>I24</f>
        <v>5250</v>
      </c>
      <c r="G24" s="371"/>
      <c r="H24" s="416">
        <f>MROUND(K24+24,50)</f>
        <v>8750</v>
      </c>
      <c r="I24" s="416">
        <f>MROUND(L24+24,50)</f>
        <v>5250</v>
      </c>
      <c r="J24" s="386"/>
      <c r="K24" s="417">
        <f>N24*$K$9</f>
        <v>8737.5</v>
      </c>
      <c r="L24" s="417">
        <f>N24*$L$9</f>
        <v>5242.5</v>
      </c>
      <c r="M24" s="389"/>
      <c r="N24" s="474">
        <v>3495</v>
      </c>
      <c r="P24" s="462"/>
      <c r="R24" s="461"/>
      <c r="T24" s="452"/>
      <c r="V24" s="382"/>
      <c r="X24" s="363"/>
      <c r="Z24" s="146"/>
      <c r="AB24" s="146"/>
      <c r="AD24" s="146"/>
      <c r="AF24" s="146"/>
      <c r="AH24" s="146"/>
      <c r="AJ24" s="146"/>
      <c r="AL24" s="146"/>
      <c r="AN24" s="146"/>
      <c r="AP24" s="63"/>
      <c r="AR24" s="371"/>
      <c r="AS24" s="371"/>
      <c r="AT24" s="371"/>
      <c r="AU24" s="371"/>
      <c r="AV24" s="371"/>
      <c r="AW24" s="371"/>
      <c r="AX24" s="371"/>
      <c r="AY24" s="371"/>
      <c r="AZ24" s="371"/>
      <c r="BA24" s="371"/>
      <c r="BB24" s="371"/>
      <c r="BC24" s="371"/>
    </row>
    <row r="25" spans="1:55" s="376" customFormat="1" ht="16.5" customHeight="1" x14ac:dyDescent="0.3">
      <c r="A25" s="371"/>
      <c r="B25" s="372"/>
      <c r="C25" s="371"/>
      <c r="D25" s="421" t="s">
        <v>579</v>
      </c>
      <c r="E25" s="419">
        <f t="shared" si="3"/>
        <v>9650</v>
      </c>
      <c r="F25" s="420">
        <f t="shared" si="3"/>
        <v>5800</v>
      </c>
      <c r="G25" s="371"/>
      <c r="H25" s="416">
        <f t="shared" si="0"/>
        <v>9650</v>
      </c>
      <c r="I25" s="416">
        <f t="shared" si="0"/>
        <v>5800</v>
      </c>
      <c r="J25" s="386"/>
      <c r="K25" s="417">
        <f t="shared" si="1"/>
        <v>9625</v>
      </c>
      <c r="L25" s="417">
        <f t="shared" si="2"/>
        <v>5775</v>
      </c>
      <c r="M25" s="389"/>
      <c r="N25" s="474">
        <v>3850</v>
      </c>
      <c r="P25" s="462">
        <v>3825</v>
      </c>
      <c r="R25" s="468">
        <v>3561.6834000000003</v>
      </c>
      <c r="T25" s="452">
        <v>3237.8940000000002</v>
      </c>
      <c r="V25" s="382">
        <v>2943.54</v>
      </c>
      <c r="X25" s="363">
        <f t="shared" si="4"/>
        <v>1.0809495307752508</v>
      </c>
      <c r="Z25" s="146"/>
      <c r="AB25" s="146"/>
      <c r="AD25" s="146"/>
      <c r="AF25" s="146"/>
      <c r="AH25" s="146"/>
      <c r="AJ25" s="146"/>
      <c r="AL25" s="146"/>
      <c r="AN25" s="146"/>
      <c r="AP25" s="63"/>
      <c r="AR25" s="371"/>
      <c r="AS25" s="371"/>
      <c r="AT25" s="371"/>
      <c r="AU25" s="371"/>
      <c r="AV25" s="371"/>
      <c r="AW25" s="371"/>
      <c r="AX25" s="371"/>
      <c r="AY25" s="371"/>
      <c r="AZ25" s="371"/>
      <c r="BA25" s="371"/>
      <c r="BB25" s="371"/>
      <c r="BC25" s="371"/>
    </row>
    <row r="26" spans="1:55" s="376" customFormat="1" ht="16.5" customHeight="1" x14ac:dyDescent="0.3">
      <c r="A26" s="371"/>
      <c r="B26" s="372"/>
      <c r="C26" s="371"/>
      <c r="D26" s="421" t="s">
        <v>580</v>
      </c>
      <c r="E26" s="419">
        <f t="shared" si="3"/>
        <v>16000</v>
      </c>
      <c r="F26" s="420">
        <f t="shared" si="3"/>
        <v>9600</v>
      </c>
      <c r="G26" s="371"/>
      <c r="H26" s="416">
        <f t="shared" si="0"/>
        <v>16000</v>
      </c>
      <c r="I26" s="416">
        <f t="shared" si="0"/>
        <v>9600</v>
      </c>
      <c r="J26" s="386"/>
      <c r="K26" s="417">
        <f t="shared" si="1"/>
        <v>16000</v>
      </c>
      <c r="L26" s="417">
        <f t="shared" si="2"/>
        <v>9600</v>
      </c>
      <c r="M26" s="389"/>
      <c r="N26" s="462">
        <v>6400</v>
      </c>
      <c r="P26" s="462">
        <v>6400</v>
      </c>
      <c r="R26" s="468">
        <v>5931.952400000001</v>
      </c>
      <c r="T26" s="452">
        <v>5392.6840000000002</v>
      </c>
      <c r="V26" s="382">
        <v>4902.4399999999996</v>
      </c>
      <c r="X26" s="363">
        <f t="shared" si="4"/>
        <v>1.0789027909259687</v>
      </c>
      <c r="Z26" s="146"/>
      <c r="AB26" s="146"/>
      <c r="AD26" s="146"/>
      <c r="AF26" s="146"/>
      <c r="AH26" s="146"/>
      <c r="AJ26" s="146"/>
      <c r="AL26" s="146"/>
      <c r="AN26" s="146"/>
      <c r="AP26" s="63"/>
      <c r="AR26" s="371"/>
      <c r="AS26" s="371"/>
      <c r="AT26" s="371"/>
      <c r="AU26" s="371"/>
      <c r="AV26" s="371"/>
      <c r="AW26" s="371"/>
      <c r="AX26" s="371"/>
      <c r="AY26" s="371"/>
      <c r="AZ26" s="371"/>
      <c r="BA26" s="371"/>
      <c r="BB26" s="371"/>
      <c r="BC26" s="371"/>
    </row>
    <row r="27" spans="1:55" s="376" customFormat="1" ht="16.5" customHeight="1" x14ac:dyDescent="0.3">
      <c r="A27" s="371"/>
      <c r="B27" s="372" t="s">
        <v>563</v>
      </c>
      <c r="C27" s="371"/>
      <c r="D27" s="421" t="s">
        <v>268</v>
      </c>
      <c r="E27" s="419">
        <f t="shared" si="3"/>
        <v>10400</v>
      </c>
      <c r="F27" s="420">
        <f t="shared" si="3"/>
        <v>6250</v>
      </c>
      <c r="G27" s="371"/>
      <c r="H27" s="416">
        <f t="shared" si="0"/>
        <v>10400</v>
      </c>
      <c r="I27" s="416">
        <f t="shared" si="0"/>
        <v>6250</v>
      </c>
      <c r="J27" s="386"/>
      <c r="K27" s="417">
        <f t="shared" si="1"/>
        <v>10400</v>
      </c>
      <c r="L27" s="417">
        <f t="shared" si="2"/>
        <v>6240</v>
      </c>
      <c r="M27" s="389"/>
      <c r="N27" s="462">
        <v>4160</v>
      </c>
      <c r="P27" s="462">
        <v>4160</v>
      </c>
      <c r="R27" s="468">
        <v>4234.0562000000009</v>
      </c>
      <c r="T27" s="455">
        <v>3849.1420000000003</v>
      </c>
      <c r="V27" s="382">
        <v>3499.22</v>
      </c>
      <c r="X27" s="363">
        <f t="shared" si="4"/>
        <v>0.98250939607273025</v>
      </c>
      <c r="Z27" s="146"/>
      <c r="AB27" s="146"/>
      <c r="AD27" s="146"/>
      <c r="AF27" s="146"/>
      <c r="AH27" s="146"/>
      <c r="AJ27" s="146"/>
      <c r="AL27" s="146"/>
      <c r="AN27" s="146"/>
      <c r="AP27" s="63"/>
      <c r="AR27" s="371"/>
      <c r="AS27" s="371"/>
      <c r="AT27" s="371"/>
      <c r="AU27" s="371"/>
      <c r="AV27" s="371"/>
      <c r="AW27" s="371"/>
      <c r="AX27" s="371"/>
      <c r="AY27" s="371"/>
      <c r="AZ27" s="371"/>
      <c r="BA27" s="371"/>
      <c r="BB27" s="371"/>
      <c r="BC27" s="371"/>
    </row>
    <row r="28" spans="1:55" s="376" customFormat="1" ht="16.5" customHeight="1" x14ac:dyDescent="0.3">
      <c r="A28" s="371"/>
      <c r="B28" s="372"/>
      <c r="C28" s="371"/>
      <c r="D28" s="421" t="s">
        <v>581</v>
      </c>
      <c r="E28" s="419">
        <f t="shared" si="3"/>
        <v>17900</v>
      </c>
      <c r="F28" s="420">
        <f t="shared" si="3"/>
        <v>10750</v>
      </c>
      <c r="G28" s="371"/>
      <c r="H28" s="416">
        <f t="shared" si="0"/>
        <v>17900</v>
      </c>
      <c r="I28" s="416">
        <f t="shared" si="0"/>
        <v>10750</v>
      </c>
      <c r="J28" s="386"/>
      <c r="K28" s="417">
        <f t="shared" si="1"/>
        <v>17875</v>
      </c>
      <c r="L28" s="417">
        <f t="shared" si="2"/>
        <v>10725</v>
      </c>
      <c r="M28" s="389"/>
      <c r="N28" s="462">
        <v>7150</v>
      </c>
      <c r="P28" s="462">
        <v>7150</v>
      </c>
      <c r="R28" s="468">
        <v>6823.7708000000002</v>
      </c>
      <c r="T28" s="452">
        <v>6203.4279999999999</v>
      </c>
      <c r="V28" s="382">
        <v>5639.48</v>
      </c>
      <c r="X28" s="363">
        <f t="shared" si="4"/>
        <v>1.0478077604833973</v>
      </c>
      <c r="Z28" s="146"/>
      <c r="AB28" s="146"/>
      <c r="AD28" s="146"/>
      <c r="AF28" s="146"/>
      <c r="AH28" s="146"/>
      <c r="AJ28" s="146"/>
      <c r="AL28" s="146"/>
      <c r="AN28" s="146"/>
      <c r="AP28" s="63"/>
      <c r="AR28" s="371"/>
      <c r="AS28" s="371"/>
      <c r="AT28" s="371"/>
      <c r="AU28" s="371"/>
      <c r="AV28" s="371"/>
      <c r="AW28" s="371"/>
      <c r="AX28" s="371"/>
      <c r="AY28" s="371"/>
      <c r="AZ28" s="371"/>
      <c r="BA28" s="371"/>
      <c r="BB28" s="371"/>
      <c r="BC28" s="371"/>
    </row>
    <row r="29" spans="1:55" s="376" customFormat="1" ht="16.5" customHeight="1" x14ac:dyDescent="0.3">
      <c r="A29" s="371"/>
      <c r="B29" s="372" t="s">
        <v>563</v>
      </c>
      <c r="C29" s="371"/>
      <c r="D29" s="421" t="s">
        <v>254</v>
      </c>
      <c r="E29" s="419">
        <f t="shared" si="3"/>
        <v>6700</v>
      </c>
      <c r="F29" s="420">
        <f t="shared" si="3"/>
        <v>4050</v>
      </c>
      <c r="G29" s="371"/>
      <c r="H29" s="416">
        <f t="shared" si="0"/>
        <v>6700</v>
      </c>
      <c r="I29" s="416">
        <f t="shared" si="0"/>
        <v>4050</v>
      </c>
      <c r="J29" s="386"/>
      <c r="K29" s="417">
        <f t="shared" si="1"/>
        <v>6700</v>
      </c>
      <c r="L29" s="417">
        <f t="shared" si="2"/>
        <v>4020</v>
      </c>
      <c r="M29" s="389"/>
      <c r="N29" s="462">
        <v>2680</v>
      </c>
      <c r="P29" s="462">
        <v>2680</v>
      </c>
      <c r="R29" s="468">
        <v>2729.5059000000006</v>
      </c>
      <c r="T29" s="455">
        <v>2481.3690000000001</v>
      </c>
      <c r="V29" s="382">
        <v>2255.79</v>
      </c>
      <c r="X29" s="363">
        <f t="shared" si="4"/>
        <v>0.9818626880418172</v>
      </c>
      <c r="Z29" s="146"/>
      <c r="AB29" s="146"/>
      <c r="AD29" s="146"/>
      <c r="AF29" s="146"/>
      <c r="AH29" s="146"/>
      <c r="AJ29" s="146"/>
      <c r="AL29" s="146"/>
      <c r="AN29" s="146"/>
      <c r="AP29" s="63"/>
      <c r="AR29" s="371"/>
      <c r="AS29" s="371"/>
      <c r="AT29" s="371"/>
      <c r="AU29" s="371"/>
      <c r="AV29" s="371"/>
      <c r="AW29" s="371"/>
      <c r="AX29" s="371"/>
      <c r="AY29" s="371"/>
      <c r="AZ29" s="371"/>
      <c r="BA29" s="371"/>
      <c r="BB29" s="371"/>
      <c r="BC29" s="371"/>
    </row>
    <row r="30" spans="1:55" s="376" customFormat="1" ht="16.5" customHeight="1" x14ac:dyDescent="0.3">
      <c r="A30" s="371"/>
      <c r="B30" s="372" t="s">
        <v>563</v>
      </c>
      <c r="C30" s="371"/>
      <c r="D30" s="421" t="s">
        <v>258</v>
      </c>
      <c r="E30" s="419">
        <f t="shared" si="3"/>
        <v>12300</v>
      </c>
      <c r="F30" s="420">
        <f t="shared" si="3"/>
        <v>7400</v>
      </c>
      <c r="G30" s="371"/>
      <c r="H30" s="416">
        <f t="shared" si="0"/>
        <v>12300</v>
      </c>
      <c r="I30" s="416">
        <f t="shared" si="0"/>
        <v>7400</v>
      </c>
      <c r="J30" s="386"/>
      <c r="K30" s="417">
        <f t="shared" si="1"/>
        <v>12286.800000000001</v>
      </c>
      <c r="L30" s="417">
        <f t="shared" si="2"/>
        <v>7372.08</v>
      </c>
      <c r="M30" s="389"/>
      <c r="N30" s="462">
        <v>4914.72</v>
      </c>
      <c r="P30" s="462">
        <v>4914.72</v>
      </c>
      <c r="R30" s="468">
        <v>4249.0481000000009</v>
      </c>
      <c r="T30" s="455">
        <v>3862.7710000000006</v>
      </c>
      <c r="V30" s="382">
        <v>3511.61</v>
      </c>
      <c r="X30" s="363">
        <f t="shared" si="4"/>
        <v>1.1566637713515173</v>
      </c>
      <c r="Z30" s="146"/>
      <c r="AB30" s="146"/>
      <c r="AD30" s="146"/>
      <c r="AF30" s="146"/>
      <c r="AH30" s="146"/>
      <c r="AJ30" s="146"/>
      <c r="AL30" s="146"/>
      <c r="AN30" s="146"/>
      <c r="AP30" s="63"/>
      <c r="AR30" s="371"/>
      <c r="AS30" s="371"/>
      <c r="AT30" s="371"/>
      <c r="AU30" s="371"/>
      <c r="AV30" s="371"/>
      <c r="AW30" s="371"/>
      <c r="AX30" s="371"/>
      <c r="AY30" s="371"/>
      <c r="AZ30" s="371"/>
      <c r="BA30" s="371"/>
      <c r="BB30" s="371"/>
      <c r="BC30" s="371"/>
    </row>
    <row r="31" spans="1:55" s="376" customFormat="1" ht="16.5" customHeight="1" x14ac:dyDescent="0.3">
      <c r="A31" s="371"/>
      <c r="B31" s="372"/>
      <c r="C31" s="371"/>
      <c r="D31" s="421" t="s">
        <v>259</v>
      </c>
      <c r="E31" s="419">
        <f t="shared" si="3"/>
        <v>20450</v>
      </c>
      <c r="F31" s="420">
        <f t="shared" si="3"/>
        <v>12300</v>
      </c>
      <c r="G31" s="371"/>
      <c r="H31" s="416">
        <f t="shared" si="0"/>
        <v>20450</v>
      </c>
      <c r="I31" s="416">
        <f t="shared" si="0"/>
        <v>12300</v>
      </c>
      <c r="J31" s="386"/>
      <c r="K31" s="417">
        <f t="shared" si="1"/>
        <v>20425.899999999998</v>
      </c>
      <c r="L31" s="417">
        <f t="shared" si="2"/>
        <v>12255.539999999999</v>
      </c>
      <c r="M31" s="389"/>
      <c r="N31" s="462">
        <v>8170.36</v>
      </c>
      <c r="P31" s="462">
        <v>8170.36</v>
      </c>
      <c r="R31" s="468">
        <v>7278.7913000000008</v>
      </c>
      <c r="T31" s="452">
        <v>6617.0830000000005</v>
      </c>
      <c r="V31" s="382">
        <v>6015.53</v>
      </c>
      <c r="X31" s="363">
        <f t="shared" si="4"/>
        <v>1.1224885648253164</v>
      </c>
      <c r="Z31" s="146"/>
      <c r="AB31" s="146"/>
      <c r="AD31" s="146"/>
      <c r="AF31" s="146"/>
      <c r="AH31" s="146"/>
      <c r="AJ31" s="146"/>
      <c r="AL31" s="146"/>
      <c r="AN31" s="146"/>
      <c r="AP31" s="63"/>
      <c r="AR31" s="371"/>
      <c r="AS31" s="371"/>
      <c r="AT31" s="371"/>
      <c r="AU31" s="371"/>
      <c r="AV31" s="371"/>
      <c r="AW31" s="371"/>
      <c r="AX31" s="371"/>
      <c r="AY31" s="371"/>
      <c r="AZ31" s="371"/>
      <c r="BA31" s="371"/>
      <c r="BB31" s="371"/>
      <c r="BC31" s="371"/>
    </row>
    <row r="32" spans="1:55" s="376" customFormat="1" ht="16.5" customHeight="1" x14ac:dyDescent="0.3">
      <c r="A32" s="371"/>
      <c r="B32" s="372"/>
      <c r="C32" s="371"/>
      <c r="D32" s="421" t="s">
        <v>654</v>
      </c>
      <c r="E32" s="419">
        <f>H32</f>
        <v>43500</v>
      </c>
      <c r="F32" s="420">
        <f>I32</f>
        <v>26100</v>
      </c>
      <c r="G32" s="371"/>
      <c r="H32" s="416">
        <f>MROUND(K32+24,50)</f>
        <v>43500</v>
      </c>
      <c r="I32" s="416">
        <f>MROUND(L32+24,50)</f>
        <v>26100</v>
      </c>
      <c r="J32" s="386"/>
      <c r="K32" s="417">
        <f>N32*$K$9</f>
        <v>43484.45</v>
      </c>
      <c r="L32" s="417">
        <f>N32*$L$9</f>
        <v>26090.67</v>
      </c>
      <c r="M32" s="389"/>
      <c r="N32" s="462">
        <v>17393.78</v>
      </c>
      <c r="P32" s="462"/>
      <c r="R32" s="468"/>
      <c r="T32" s="452"/>
      <c r="V32" s="382"/>
      <c r="X32" s="363"/>
      <c r="Z32" s="146"/>
      <c r="AB32" s="146"/>
      <c r="AD32" s="146"/>
      <c r="AF32" s="146"/>
      <c r="AH32" s="146"/>
      <c r="AJ32" s="146"/>
      <c r="AL32" s="146"/>
      <c r="AN32" s="146"/>
      <c r="AP32" s="63"/>
      <c r="AR32" s="371"/>
      <c r="AS32" s="371"/>
      <c r="AT32" s="371"/>
      <c r="AU32" s="371"/>
      <c r="AV32" s="371"/>
      <c r="AW32" s="371"/>
      <c r="AX32" s="371"/>
      <c r="AY32" s="371"/>
      <c r="AZ32" s="371"/>
      <c r="BA32" s="371"/>
      <c r="BB32" s="371"/>
      <c r="BC32" s="371"/>
    </row>
    <row r="33" spans="1:55" s="376" customFormat="1" ht="16.5" customHeight="1" x14ac:dyDescent="0.3">
      <c r="A33" s="371"/>
      <c r="B33" s="372"/>
      <c r="C33" s="371"/>
      <c r="D33" s="421" t="s">
        <v>279</v>
      </c>
      <c r="E33" s="419">
        <f t="shared" si="3"/>
        <v>8500</v>
      </c>
      <c r="F33" s="420">
        <f t="shared" si="3"/>
        <v>5100</v>
      </c>
      <c r="G33" s="371"/>
      <c r="H33" s="416">
        <f t="shared" si="0"/>
        <v>8500</v>
      </c>
      <c r="I33" s="416">
        <f t="shared" si="0"/>
        <v>5100</v>
      </c>
      <c r="J33" s="386"/>
      <c r="K33" s="417">
        <f t="shared" si="1"/>
        <v>8487.5</v>
      </c>
      <c r="L33" s="417">
        <f t="shared" si="2"/>
        <v>5092.5</v>
      </c>
      <c r="M33" s="389"/>
      <c r="N33" s="462">
        <v>3395</v>
      </c>
      <c r="P33" s="462">
        <v>3395</v>
      </c>
      <c r="R33" s="468">
        <v>3295.3866000000007</v>
      </c>
      <c r="T33" s="452">
        <v>2995.8060000000005</v>
      </c>
      <c r="V33" s="382">
        <v>2723.46</v>
      </c>
      <c r="X33" s="363">
        <f t="shared" si="4"/>
        <v>1.0302281377244173</v>
      </c>
      <c r="Z33" s="146"/>
      <c r="AB33" s="146"/>
      <c r="AD33" s="146"/>
      <c r="AF33" s="146"/>
      <c r="AH33" s="146"/>
      <c r="AJ33" s="146"/>
      <c r="AL33" s="146"/>
      <c r="AN33" s="146"/>
      <c r="AP33" s="63"/>
      <c r="AR33" s="371"/>
      <c r="AS33" s="371"/>
      <c r="AT33" s="371"/>
      <c r="AU33" s="371"/>
      <c r="AV33" s="371"/>
      <c r="AW33" s="371"/>
      <c r="AX33" s="371"/>
      <c r="AY33" s="371"/>
      <c r="AZ33" s="371"/>
      <c r="BA33" s="371"/>
      <c r="BB33" s="371"/>
      <c r="BC33" s="371"/>
    </row>
    <row r="34" spans="1:55" s="376" customFormat="1" ht="16.5" customHeight="1" x14ac:dyDescent="0.3">
      <c r="A34" s="371"/>
      <c r="B34" s="372" t="s">
        <v>563</v>
      </c>
      <c r="C34" s="371"/>
      <c r="D34" s="421" t="s">
        <v>280</v>
      </c>
      <c r="E34" s="419">
        <f t="shared" si="3"/>
        <v>13150</v>
      </c>
      <c r="F34" s="420">
        <f t="shared" si="3"/>
        <v>7900</v>
      </c>
      <c r="G34" s="371"/>
      <c r="H34" s="416">
        <f t="shared" si="0"/>
        <v>13150</v>
      </c>
      <c r="I34" s="416">
        <f t="shared" si="0"/>
        <v>7900</v>
      </c>
      <c r="J34" s="386"/>
      <c r="K34" s="417">
        <f t="shared" si="1"/>
        <v>13125</v>
      </c>
      <c r="L34" s="417">
        <f t="shared" si="2"/>
        <v>7875</v>
      </c>
      <c r="M34" s="389"/>
      <c r="N34" s="462">
        <v>5250</v>
      </c>
      <c r="P34" s="462">
        <v>5250</v>
      </c>
      <c r="R34" s="468">
        <v>5092.8416000000016</v>
      </c>
      <c r="T34" s="455">
        <v>4629.8560000000007</v>
      </c>
      <c r="V34" s="382">
        <v>4208.96</v>
      </c>
      <c r="X34" s="363">
        <f t="shared" si="4"/>
        <v>1.0308586860427777</v>
      </c>
      <c r="Z34" s="146"/>
      <c r="AB34" s="146"/>
      <c r="AD34" s="146"/>
      <c r="AF34" s="146"/>
      <c r="AH34" s="146"/>
      <c r="AJ34" s="146"/>
      <c r="AL34" s="146"/>
      <c r="AN34" s="146"/>
      <c r="AP34" s="63"/>
      <c r="AR34" s="371"/>
      <c r="AS34" s="371"/>
      <c r="AT34" s="371"/>
      <c r="AU34" s="371"/>
      <c r="AV34" s="371"/>
      <c r="AW34" s="371"/>
      <c r="AX34" s="371"/>
      <c r="AY34" s="371"/>
      <c r="AZ34" s="371"/>
      <c r="BA34" s="371"/>
      <c r="BB34" s="371"/>
      <c r="BC34" s="371"/>
    </row>
    <row r="35" spans="1:55" s="376" customFormat="1" ht="16.5" customHeight="1" x14ac:dyDescent="0.3">
      <c r="A35" s="371"/>
      <c r="B35" s="372" t="s">
        <v>563</v>
      </c>
      <c r="C35" s="371"/>
      <c r="D35" s="421" t="s">
        <v>582</v>
      </c>
      <c r="E35" s="419">
        <f t="shared" si="3"/>
        <v>23950</v>
      </c>
      <c r="F35" s="420">
        <f t="shared" si="3"/>
        <v>14400</v>
      </c>
      <c r="G35" s="371"/>
      <c r="H35" s="416">
        <f t="shared" si="0"/>
        <v>23950</v>
      </c>
      <c r="I35" s="416">
        <f t="shared" si="0"/>
        <v>14400</v>
      </c>
      <c r="J35" s="386"/>
      <c r="K35" s="417">
        <f t="shared" si="1"/>
        <v>23925</v>
      </c>
      <c r="L35" s="417">
        <f t="shared" si="2"/>
        <v>14355</v>
      </c>
      <c r="M35" s="389"/>
      <c r="N35" s="474">
        <v>9570</v>
      </c>
      <c r="P35" s="462">
        <v>8285.35</v>
      </c>
      <c r="R35" s="462">
        <v>8285.35</v>
      </c>
      <c r="T35" s="455"/>
      <c r="V35" s="382">
        <v>4208.96</v>
      </c>
      <c r="X35" s="363">
        <f t="shared" si="4"/>
        <v>1.1550507824050884</v>
      </c>
      <c r="Z35" s="146"/>
      <c r="AB35" s="146"/>
      <c r="AD35" s="146"/>
      <c r="AF35" s="146"/>
      <c r="AH35" s="146"/>
      <c r="AJ35" s="146"/>
      <c r="AL35" s="146"/>
      <c r="AN35" s="146"/>
      <c r="AP35" s="63"/>
      <c r="AR35" s="371"/>
      <c r="AS35" s="371"/>
      <c r="AT35" s="371"/>
      <c r="AU35" s="371"/>
      <c r="AV35" s="371"/>
      <c r="AW35" s="371"/>
      <c r="AX35" s="371"/>
      <c r="AY35" s="371"/>
      <c r="AZ35" s="371"/>
      <c r="BA35" s="371"/>
      <c r="BB35" s="371"/>
      <c r="BC35" s="371"/>
    </row>
    <row r="36" spans="1:55" s="376" customFormat="1" ht="16.5" customHeight="1" x14ac:dyDescent="0.3">
      <c r="A36" s="371"/>
      <c r="B36" s="372"/>
      <c r="C36" s="371"/>
      <c r="D36" s="421" t="s">
        <v>589</v>
      </c>
      <c r="E36" s="419">
        <f t="shared" si="3"/>
        <v>9000</v>
      </c>
      <c r="F36" s="420">
        <f t="shared" si="3"/>
        <v>5400</v>
      </c>
      <c r="G36" s="371"/>
      <c r="H36" s="416">
        <f t="shared" si="0"/>
        <v>9000</v>
      </c>
      <c r="I36" s="416">
        <f t="shared" si="0"/>
        <v>5400</v>
      </c>
      <c r="J36" s="386"/>
      <c r="K36" s="417">
        <f t="shared" si="1"/>
        <v>8975</v>
      </c>
      <c r="L36" s="417">
        <f t="shared" si="2"/>
        <v>5385</v>
      </c>
      <c r="M36" s="389"/>
      <c r="N36" s="462">
        <v>3590</v>
      </c>
      <c r="P36" s="462">
        <v>3590</v>
      </c>
      <c r="R36" s="468">
        <v>3268.7545000000005</v>
      </c>
      <c r="T36" s="452">
        <v>2971.5950000000003</v>
      </c>
      <c r="V36" s="382">
        <v>2701.45</v>
      </c>
      <c r="X36" s="363">
        <f t="shared" si="4"/>
        <v>1.0982776467305817</v>
      </c>
      <c r="Z36" s="146"/>
      <c r="AB36" s="146"/>
      <c r="AD36" s="146"/>
      <c r="AF36" s="146"/>
      <c r="AH36" s="146"/>
      <c r="AJ36" s="146"/>
      <c r="AL36" s="146"/>
      <c r="AN36" s="146"/>
      <c r="AP36" s="63"/>
      <c r="AR36" s="371"/>
      <c r="AS36" s="371"/>
      <c r="AT36" s="371"/>
      <c r="AU36" s="371"/>
      <c r="AV36" s="371"/>
      <c r="AW36" s="371"/>
      <c r="AX36" s="371"/>
      <c r="AY36" s="371"/>
      <c r="AZ36" s="371"/>
      <c r="BA36" s="371"/>
      <c r="BB36" s="371"/>
      <c r="BC36" s="371"/>
    </row>
    <row r="37" spans="1:55" s="376" customFormat="1" ht="16.5" customHeight="1" x14ac:dyDescent="0.3">
      <c r="A37" s="371"/>
      <c r="B37" s="372"/>
      <c r="C37" s="371"/>
      <c r="D37" s="421" t="s">
        <v>275</v>
      </c>
      <c r="E37" s="419">
        <f t="shared" si="3"/>
        <v>11450</v>
      </c>
      <c r="F37" s="420">
        <f t="shared" si="3"/>
        <v>6900</v>
      </c>
      <c r="G37" s="371"/>
      <c r="H37" s="416">
        <f t="shared" si="0"/>
        <v>11450</v>
      </c>
      <c r="I37" s="416">
        <f t="shared" si="0"/>
        <v>6900</v>
      </c>
      <c r="J37" s="386"/>
      <c r="K37" s="417">
        <f t="shared" si="1"/>
        <v>11437.5</v>
      </c>
      <c r="L37" s="417">
        <f t="shared" si="2"/>
        <v>6862.5</v>
      </c>
      <c r="M37" s="389"/>
      <c r="N37" s="462">
        <v>4575</v>
      </c>
      <c r="P37" s="462">
        <v>4575</v>
      </c>
      <c r="R37" s="468">
        <v>4240.7233000000006</v>
      </c>
      <c r="T37" s="452">
        <v>3855.2030000000004</v>
      </c>
      <c r="V37" s="382">
        <v>3504.73</v>
      </c>
      <c r="X37" s="363">
        <f t="shared" si="4"/>
        <v>1.0788253975448008</v>
      </c>
      <c r="Z37" s="146"/>
      <c r="AB37" s="146"/>
      <c r="AD37" s="146"/>
      <c r="AF37" s="146"/>
      <c r="AH37" s="146"/>
      <c r="AJ37" s="146"/>
      <c r="AL37" s="146"/>
      <c r="AN37" s="146"/>
      <c r="AP37" s="63"/>
      <c r="AR37" s="371"/>
      <c r="AS37" s="371"/>
      <c r="AT37" s="371"/>
      <c r="AU37" s="371"/>
      <c r="AV37" s="371"/>
      <c r="AW37" s="371"/>
      <c r="AX37" s="371"/>
      <c r="AY37" s="371"/>
      <c r="AZ37" s="371"/>
      <c r="BA37" s="371"/>
      <c r="BB37" s="371"/>
      <c r="BC37" s="371"/>
    </row>
    <row r="38" spans="1:55" s="376" customFormat="1" ht="16.5" customHeight="1" x14ac:dyDescent="0.3">
      <c r="A38" s="371"/>
      <c r="B38" s="372"/>
      <c r="C38" s="371"/>
      <c r="D38" s="421" t="s">
        <v>611</v>
      </c>
      <c r="E38" s="419">
        <f t="shared" si="3"/>
        <v>12700</v>
      </c>
      <c r="F38" s="420">
        <f t="shared" si="3"/>
        <v>7650</v>
      </c>
      <c r="G38" s="371"/>
      <c r="H38" s="416">
        <f t="shared" si="0"/>
        <v>12700</v>
      </c>
      <c r="I38" s="416">
        <f t="shared" si="0"/>
        <v>7650</v>
      </c>
      <c r="J38" s="386"/>
      <c r="K38" s="417">
        <f t="shared" si="1"/>
        <v>12700</v>
      </c>
      <c r="L38" s="417">
        <f t="shared" si="2"/>
        <v>7620</v>
      </c>
      <c r="M38" s="389"/>
      <c r="N38" s="474">
        <v>5080</v>
      </c>
      <c r="P38" s="468">
        <v>5052.9237000000012</v>
      </c>
      <c r="R38" s="468">
        <v>5052.9237000000012</v>
      </c>
      <c r="T38" s="452">
        <v>4593.5670000000009</v>
      </c>
      <c r="V38" s="382">
        <v>4175.97</v>
      </c>
      <c r="X38" s="363">
        <f t="shared" si="4"/>
        <v>1.0053585412342558</v>
      </c>
      <c r="Z38" s="146"/>
      <c r="AB38" s="146"/>
      <c r="AD38" s="146"/>
      <c r="AF38" s="146"/>
      <c r="AH38" s="146"/>
      <c r="AJ38" s="146"/>
      <c r="AL38" s="146"/>
      <c r="AN38" s="146"/>
      <c r="AP38" s="63"/>
      <c r="AR38" s="371"/>
      <c r="AS38" s="371"/>
      <c r="AT38" s="371"/>
      <c r="AU38" s="371"/>
      <c r="AV38" s="371"/>
      <c r="AW38" s="371"/>
      <c r="AX38" s="371"/>
      <c r="AY38" s="371"/>
      <c r="AZ38" s="371"/>
      <c r="BA38" s="371"/>
      <c r="BB38" s="371"/>
      <c r="BC38" s="371"/>
    </row>
    <row r="39" spans="1:55" s="376" customFormat="1" ht="16.5" customHeight="1" x14ac:dyDescent="0.3">
      <c r="A39" s="371"/>
      <c r="B39" s="372"/>
      <c r="C39" s="371"/>
      <c r="D39" s="421" t="s">
        <v>583</v>
      </c>
      <c r="E39" s="419">
        <f t="shared" si="3"/>
        <v>3250</v>
      </c>
      <c r="F39" s="420">
        <f t="shared" si="3"/>
        <v>1950</v>
      </c>
      <c r="G39" s="371"/>
      <c r="H39" s="416">
        <f t="shared" si="0"/>
        <v>3250</v>
      </c>
      <c r="I39" s="416">
        <f t="shared" si="0"/>
        <v>1950</v>
      </c>
      <c r="J39" s="386"/>
      <c r="K39" s="417">
        <f t="shared" si="1"/>
        <v>3237.5</v>
      </c>
      <c r="L39" s="417">
        <f t="shared" si="2"/>
        <v>1942.5</v>
      </c>
      <c r="M39" s="389"/>
      <c r="N39" s="462">
        <v>1295</v>
      </c>
      <c r="P39" s="462">
        <v>1295</v>
      </c>
      <c r="R39" s="468">
        <v>1464.0879000000002</v>
      </c>
      <c r="T39" s="452">
        <v>1330.989</v>
      </c>
      <c r="V39" s="382">
        <v>1209.99</v>
      </c>
      <c r="X39" s="363">
        <f t="shared" si="4"/>
        <v>0.88450973469557381</v>
      </c>
      <c r="Z39" s="146"/>
      <c r="AB39" s="146"/>
      <c r="AD39" s="146"/>
      <c r="AF39" s="146"/>
      <c r="AH39" s="146"/>
      <c r="AJ39" s="146"/>
      <c r="AL39" s="146"/>
      <c r="AN39" s="146"/>
      <c r="AP39" s="63"/>
      <c r="AR39" s="371"/>
      <c r="AS39" s="371"/>
      <c r="AT39" s="371"/>
      <c r="AU39" s="371"/>
      <c r="AV39" s="371"/>
      <c r="AW39" s="371"/>
      <c r="AX39" s="371"/>
      <c r="AY39" s="371"/>
      <c r="AZ39" s="371"/>
      <c r="BA39" s="371"/>
      <c r="BB39" s="371"/>
      <c r="BC39" s="371"/>
    </row>
    <row r="40" spans="1:55" s="376" customFormat="1" ht="16.5" customHeight="1" x14ac:dyDescent="0.3">
      <c r="A40" s="371"/>
      <c r="B40" s="372"/>
      <c r="C40" s="371"/>
      <c r="D40" s="421" t="s">
        <v>584</v>
      </c>
      <c r="E40" s="419">
        <f t="shared" si="3"/>
        <v>5000</v>
      </c>
      <c r="F40" s="420">
        <f t="shared" si="3"/>
        <v>3000</v>
      </c>
      <c r="G40" s="371"/>
      <c r="H40" s="416">
        <f t="shared" si="0"/>
        <v>5000</v>
      </c>
      <c r="I40" s="416">
        <f t="shared" si="0"/>
        <v>3000</v>
      </c>
      <c r="J40" s="386"/>
      <c r="K40" s="417">
        <f t="shared" si="1"/>
        <v>4987.5</v>
      </c>
      <c r="L40" s="417">
        <f t="shared" si="2"/>
        <v>2992.5</v>
      </c>
      <c r="M40" s="389"/>
      <c r="N40" s="462">
        <v>1995</v>
      </c>
      <c r="P40" s="462">
        <v>1995</v>
      </c>
      <c r="R40" s="468">
        <v>2156.2200000000003</v>
      </c>
      <c r="T40" s="452">
        <v>1960.2</v>
      </c>
      <c r="V40" s="382">
        <v>1782</v>
      </c>
      <c r="X40" s="363">
        <f t="shared" si="4"/>
        <v>0.92523026407323916</v>
      </c>
      <c r="Z40" s="146"/>
      <c r="AB40" s="146"/>
      <c r="AD40" s="146"/>
      <c r="AF40" s="146"/>
      <c r="AH40" s="146"/>
      <c r="AJ40" s="146"/>
      <c r="AL40" s="146"/>
      <c r="AN40" s="146"/>
      <c r="AP40" s="63"/>
      <c r="AR40" s="371"/>
      <c r="AS40" s="371"/>
      <c r="AT40" s="371"/>
      <c r="AU40" s="371"/>
      <c r="AV40" s="371"/>
      <c r="AW40" s="371"/>
      <c r="AX40" s="371"/>
      <c r="AY40" s="371"/>
      <c r="AZ40" s="371"/>
      <c r="BA40" s="371"/>
      <c r="BB40" s="371"/>
      <c r="BC40" s="371"/>
    </row>
    <row r="41" spans="1:55" s="376" customFormat="1" ht="16.5" customHeight="1" x14ac:dyDescent="0.3">
      <c r="A41" s="371"/>
      <c r="B41" s="372"/>
      <c r="C41" s="371"/>
      <c r="D41" s="421" t="s">
        <v>600</v>
      </c>
      <c r="E41" s="419">
        <f t="shared" si="3"/>
        <v>2000</v>
      </c>
      <c r="F41" s="420">
        <f t="shared" si="3"/>
        <v>1200</v>
      </c>
      <c r="G41" s="371"/>
      <c r="H41" s="416">
        <f t="shared" si="0"/>
        <v>2000</v>
      </c>
      <c r="I41" s="416">
        <f t="shared" si="0"/>
        <v>1200</v>
      </c>
      <c r="J41" s="386"/>
      <c r="K41" s="417">
        <f t="shared" si="1"/>
        <v>1987.5</v>
      </c>
      <c r="L41" s="417">
        <f t="shared" si="2"/>
        <v>1192.5</v>
      </c>
      <c r="M41" s="389"/>
      <c r="N41" s="462">
        <v>795</v>
      </c>
      <c r="P41" s="462">
        <v>795</v>
      </c>
      <c r="R41" s="468">
        <v>683.33</v>
      </c>
      <c r="T41" s="452">
        <v>653.63100000000009</v>
      </c>
      <c r="V41" s="382">
        <v>594.21</v>
      </c>
      <c r="X41" s="363">
        <f t="shared" si="4"/>
        <v>1.1634203093673627</v>
      </c>
      <c r="Z41" s="146"/>
      <c r="AB41" s="146"/>
      <c r="AD41" s="146"/>
      <c r="AF41" s="146"/>
      <c r="AH41" s="146"/>
      <c r="AJ41" s="146"/>
      <c r="AL41" s="146"/>
      <c r="AN41" s="146"/>
      <c r="AP41" s="63"/>
      <c r="AR41" s="371"/>
      <c r="AS41" s="371"/>
      <c r="AT41" s="371"/>
      <c r="AU41" s="371"/>
      <c r="AV41" s="371"/>
      <c r="AW41" s="371"/>
      <c r="AX41" s="371"/>
      <c r="AY41" s="371"/>
      <c r="AZ41" s="371"/>
      <c r="BA41" s="371"/>
      <c r="BB41" s="371"/>
      <c r="BC41" s="371"/>
    </row>
    <row r="42" spans="1:55" s="376" customFormat="1" ht="16.5" customHeight="1" x14ac:dyDescent="0.3">
      <c r="A42" s="371"/>
      <c r="B42" s="372"/>
      <c r="C42" s="371"/>
      <c r="D42" s="421" t="s">
        <v>272</v>
      </c>
      <c r="E42" s="419">
        <f t="shared" si="3"/>
        <v>6250</v>
      </c>
      <c r="F42" s="420">
        <f t="shared" si="3"/>
        <v>3750</v>
      </c>
      <c r="G42" s="371"/>
      <c r="H42" s="416">
        <f t="shared" si="0"/>
        <v>6250</v>
      </c>
      <c r="I42" s="416">
        <f t="shared" si="0"/>
        <v>3750</v>
      </c>
      <c r="J42" s="386"/>
      <c r="K42" s="417">
        <f t="shared" si="1"/>
        <v>6225</v>
      </c>
      <c r="L42" s="417">
        <f t="shared" si="2"/>
        <v>3735</v>
      </c>
      <c r="M42" s="389"/>
      <c r="N42" s="462">
        <v>2490</v>
      </c>
      <c r="P42" s="462">
        <v>2490</v>
      </c>
      <c r="R42" s="468">
        <v>2056.35</v>
      </c>
      <c r="T42" s="452">
        <v>1878.9430000000002</v>
      </c>
      <c r="V42" s="382">
        <v>1708.13</v>
      </c>
      <c r="X42" s="363">
        <f t="shared" si="4"/>
        <v>1.2108833612954994</v>
      </c>
      <c r="Z42" s="146"/>
      <c r="AB42" s="146"/>
      <c r="AD42" s="146"/>
      <c r="AF42" s="146"/>
      <c r="AH42" s="146"/>
      <c r="AJ42" s="146"/>
      <c r="AL42" s="146"/>
      <c r="AN42" s="146"/>
      <c r="AP42" s="63"/>
      <c r="AR42" s="371"/>
      <c r="AS42" s="371"/>
      <c r="AT42" s="371"/>
      <c r="AU42" s="371"/>
      <c r="AV42" s="371"/>
      <c r="AW42" s="371"/>
      <c r="AX42" s="371"/>
      <c r="AY42" s="371"/>
      <c r="AZ42" s="371"/>
      <c r="BA42" s="371"/>
      <c r="BB42" s="371"/>
      <c r="BC42" s="371"/>
    </row>
    <row r="43" spans="1:55" s="376" customFormat="1" ht="16.5" customHeight="1" x14ac:dyDescent="0.3">
      <c r="A43" s="371"/>
      <c r="B43" s="372"/>
      <c r="C43" s="371"/>
      <c r="D43" s="421" t="s">
        <v>273</v>
      </c>
      <c r="E43" s="419">
        <f t="shared" si="3"/>
        <v>13900</v>
      </c>
      <c r="F43" s="420">
        <f t="shared" si="3"/>
        <v>8350</v>
      </c>
      <c r="G43" s="371"/>
      <c r="H43" s="416">
        <f t="shared" si="0"/>
        <v>13900</v>
      </c>
      <c r="I43" s="416">
        <f t="shared" si="0"/>
        <v>8350</v>
      </c>
      <c r="J43" s="386"/>
      <c r="K43" s="417">
        <f t="shared" si="1"/>
        <v>13862.5</v>
      </c>
      <c r="L43" s="417">
        <f t="shared" si="2"/>
        <v>8317.5</v>
      </c>
      <c r="M43" s="389"/>
      <c r="N43" s="462">
        <v>5545</v>
      </c>
      <c r="P43" s="462">
        <v>5545</v>
      </c>
      <c r="R43" s="468">
        <v>4560.87</v>
      </c>
      <c r="T43" s="452">
        <v>4374.161000000001</v>
      </c>
      <c r="V43" s="382">
        <v>3976.51</v>
      </c>
      <c r="X43" s="363">
        <f t="shared" si="4"/>
        <v>1.2157768145112666</v>
      </c>
      <c r="Z43" s="146"/>
      <c r="AB43" s="146"/>
      <c r="AD43" s="146"/>
      <c r="AF43" s="146"/>
      <c r="AH43" s="146"/>
      <c r="AJ43" s="146"/>
      <c r="AL43" s="146"/>
      <c r="AN43" s="146"/>
      <c r="AP43" s="63"/>
      <c r="AR43" s="371"/>
      <c r="AS43" s="371"/>
      <c r="AT43" s="371"/>
      <c r="AU43" s="371"/>
      <c r="AV43" s="371"/>
      <c r="AW43" s="371"/>
      <c r="AX43" s="371"/>
      <c r="AY43" s="371"/>
      <c r="AZ43" s="371"/>
      <c r="BA43" s="371"/>
      <c r="BB43" s="371"/>
      <c r="BC43" s="371"/>
    </row>
    <row r="44" spans="1:55" s="376" customFormat="1" ht="16.5" customHeight="1" x14ac:dyDescent="0.3">
      <c r="A44" s="371"/>
      <c r="B44" s="372"/>
      <c r="C44" s="371"/>
      <c r="D44" s="421" t="s">
        <v>601</v>
      </c>
      <c r="E44" s="419">
        <f t="shared" si="3"/>
        <v>54800</v>
      </c>
      <c r="F44" s="420">
        <f t="shared" si="3"/>
        <v>32900</v>
      </c>
      <c r="G44" s="371"/>
      <c r="H44" s="416">
        <f t="shared" si="0"/>
        <v>54800</v>
      </c>
      <c r="I44" s="416">
        <f t="shared" si="0"/>
        <v>32900</v>
      </c>
      <c r="J44" s="386"/>
      <c r="K44" s="417">
        <f t="shared" si="1"/>
        <v>54771.674999999996</v>
      </c>
      <c r="L44" s="417">
        <f t="shared" si="2"/>
        <v>32863.004999999997</v>
      </c>
      <c r="M44" s="389"/>
      <c r="N44" s="462">
        <v>21908.67</v>
      </c>
      <c r="P44" s="462">
        <v>21908.67</v>
      </c>
      <c r="R44" s="468">
        <v>18236.43</v>
      </c>
      <c r="T44" s="452">
        <v>17443.547000000002</v>
      </c>
      <c r="V44" s="382">
        <v>15857.77</v>
      </c>
      <c r="X44" s="363">
        <f t="shared" si="4"/>
        <v>1.201368359925709</v>
      </c>
      <c r="Z44" s="146"/>
      <c r="AB44" s="146"/>
      <c r="AD44" s="146"/>
      <c r="AF44" s="146"/>
      <c r="AH44" s="146"/>
      <c r="AJ44" s="146"/>
      <c r="AL44" s="146"/>
      <c r="AN44" s="146"/>
      <c r="AP44" s="63"/>
      <c r="AR44" s="371"/>
      <c r="AS44" s="371"/>
      <c r="AT44" s="371"/>
      <c r="AU44" s="371"/>
      <c r="AV44" s="371"/>
      <c r="AW44" s="371"/>
      <c r="AX44" s="371"/>
      <c r="AY44" s="371"/>
      <c r="AZ44" s="371"/>
      <c r="BA44" s="371"/>
      <c r="BB44" s="371"/>
      <c r="BC44" s="371"/>
    </row>
    <row r="45" spans="1:55" s="376" customFormat="1" ht="16.5" customHeight="1" x14ac:dyDescent="0.3">
      <c r="A45" s="371"/>
      <c r="B45" s="372"/>
      <c r="C45" s="371"/>
      <c r="D45" s="421" t="s">
        <v>432</v>
      </c>
      <c r="E45" s="419">
        <f t="shared" si="3"/>
        <v>5850</v>
      </c>
      <c r="F45" s="420">
        <f t="shared" si="3"/>
        <v>3550</v>
      </c>
      <c r="G45" s="371"/>
      <c r="H45" s="416">
        <f t="shared" si="0"/>
        <v>5850</v>
      </c>
      <c r="I45" s="416">
        <f t="shared" si="0"/>
        <v>3550</v>
      </c>
      <c r="J45" s="386"/>
      <c r="K45" s="417">
        <f t="shared" si="1"/>
        <v>5841.8195000000005</v>
      </c>
      <c r="L45" s="417">
        <f t="shared" si="2"/>
        <v>3505.0916999999999</v>
      </c>
      <c r="M45" s="389"/>
      <c r="N45" s="462">
        <v>2336.7278000000001</v>
      </c>
      <c r="P45" s="468">
        <v>2336.7278000000006</v>
      </c>
      <c r="R45" s="468">
        <v>2336.7278000000006</v>
      </c>
      <c r="T45" s="452">
        <v>2124.2980000000002</v>
      </c>
      <c r="V45" s="382">
        <v>1931.18</v>
      </c>
      <c r="X45" s="363">
        <f t="shared" si="4"/>
        <v>0.99999999999999978</v>
      </c>
      <c r="Z45" s="146"/>
      <c r="AB45" s="146"/>
      <c r="AD45" s="146"/>
      <c r="AF45" s="146"/>
      <c r="AH45" s="146"/>
      <c r="AJ45" s="146"/>
      <c r="AL45" s="146"/>
      <c r="AN45" s="146"/>
      <c r="AP45" s="63"/>
      <c r="AR45" s="371"/>
      <c r="AS45" s="371"/>
      <c r="AT45" s="371"/>
      <c r="AU45" s="371"/>
      <c r="AV45" s="371"/>
      <c r="AW45" s="371"/>
      <c r="AX45" s="371"/>
      <c r="AY45" s="371"/>
      <c r="AZ45" s="371"/>
      <c r="BA45" s="371"/>
      <c r="BB45" s="371"/>
      <c r="BC45" s="371"/>
    </row>
    <row r="46" spans="1:55" s="376" customFormat="1" ht="16.5" customHeight="1" x14ac:dyDescent="0.3">
      <c r="A46" s="371"/>
      <c r="B46" s="372"/>
      <c r="C46" s="371"/>
      <c r="D46" s="421" t="s">
        <v>602</v>
      </c>
      <c r="E46" s="419">
        <f t="shared" si="3"/>
        <v>7100</v>
      </c>
      <c r="F46" s="420">
        <f t="shared" si="3"/>
        <v>4250</v>
      </c>
      <c r="G46" s="371"/>
      <c r="H46" s="416">
        <f t="shared" si="0"/>
        <v>7100</v>
      </c>
      <c r="I46" s="416">
        <f t="shared" si="0"/>
        <v>4250</v>
      </c>
      <c r="J46" s="386"/>
      <c r="K46" s="417">
        <f t="shared" si="1"/>
        <v>7075</v>
      </c>
      <c r="L46" s="417">
        <f t="shared" si="2"/>
        <v>4245</v>
      </c>
      <c r="M46" s="389"/>
      <c r="N46" s="462">
        <v>2830</v>
      </c>
      <c r="P46" s="462">
        <v>2830</v>
      </c>
      <c r="R46" s="468">
        <v>2563.0825000000004</v>
      </c>
      <c r="T46" s="452">
        <v>2330.0750000000003</v>
      </c>
      <c r="V46" s="382">
        <v>2118.25</v>
      </c>
      <c r="X46" s="363">
        <f t="shared" si="4"/>
        <v>1.1041392541988015</v>
      </c>
      <c r="Z46" s="146"/>
      <c r="AB46" s="146"/>
      <c r="AD46" s="146"/>
      <c r="AF46" s="146"/>
      <c r="AH46" s="146"/>
      <c r="AJ46" s="146"/>
      <c r="AL46" s="146"/>
      <c r="AN46" s="146"/>
      <c r="AP46" s="63"/>
      <c r="AR46" s="371"/>
      <c r="AS46" s="371"/>
      <c r="AT46" s="371"/>
      <c r="AU46" s="371"/>
      <c r="AV46" s="371"/>
      <c r="AW46" s="371"/>
      <c r="AX46" s="371"/>
      <c r="AY46" s="371"/>
      <c r="AZ46" s="371"/>
      <c r="BA46" s="371"/>
      <c r="BB46" s="371"/>
      <c r="BC46" s="371"/>
    </row>
    <row r="47" spans="1:55" s="376" customFormat="1" ht="16.5" customHeight="1" x14ac:dyDescent="0.3">
      <c r="A47" s="371"/>
      <c r="B47" s="372"/>
      <c r="C47" s="371"/>
      <c r="D47" s="421" t="s">
        <v>607</v>
      </c>
      <c r="E47" s="419">
        <f t="shared" si="3"/>
        <v>16850</v>
      </c>
      <c r="F47" s="420">
        <f t="shared" si="3"/>
        <v>10100</v>
      </c>
      <c r="G47" s="371"/>
      <c r="H47" s="416">
        <f t="shared" si="0"/>
        <v>16850</v>
      </c>
      <c r="I47" s="416">
        <f t="shared" si="0"/>
        <v>10100</v>
      </c>
      <c r="J47" s="386"/>
      <c r="K47" s="417">
        <f t="shared" si="1"/>
        <v>16812.5</v>
      </c>
      <c r="L47" s="417">
        <f t="shared" si="2"/>
        <v>10087.5</v>
      </c>
      <c r="M47" s="389"/>
      <c r="N47" s="462">
        <v>6725</v>
      </c>
      <c r="P47" s="462">
        <v>6725</v>
      </c>
      <c r="R47" s="468">
        <v>6118.0867000000017</v>
      </c>
      <c r="T47" s="452">
        <v>5561.8970000000008</v>
      </c>
      <c r="V47" s="382">
        <v>5056.2700000000004</v>
      </c>
      <c r="X47" s="363">
        <f t="shared" si="4"/>
        <v>1.0991998527905789</v>
      </c>
      <c r="Z47" s="146"/>
      <c r="AB47" s="146"/>
      <c r="AD47" s="146"/>
      <c r="AF47" s="146"/>
      <c r="AH47" s="146"/>
      <c r="AJ47" s="146"/>
      <c r="AL47" s="146"/>
      <c r="AN47" s="146"/>
      <c r="AP47" s="63"/>
      <c r="AR47" s="371"/>
      <c r="AS47" s="371"/>
      <c r="AT47" s="371"/>
      <c r="AU47" s="371"/>
      <c r="AV47" s="371"/>
      <c r="AW47" s="371"/>
      <c r="AX47" s="371"/>
      <c r="AY47" s="371"/>
      <c r="AZ47" s="371"/>
      <c r="BA47" s="371"/>
      <c r="BB47" s="371"/>
      <c r="BC47" s="371"/>
    </row>
    <row r="48" spans="1:55" s="376" customFormat="1" ht="16.5" customHeight="1" x14ac:dyDescent="0.3">
      <c r="A48" s="371"/>
      <c r="B48" s="372"/>
      <c r="C48" s="371"/>
      <c r="D48" s="421" t="s">
        <v>606</v>
      </c>
      <c r="E48" s="419">
        <f t="shared" si="3"/>
        <v>54350</v>
      </c>
      <c r="F48" s="420">
        <f t="shared" si="3"/>
        <v>32650</v>
      </c>
      <c r="G48" s="371"/>
      <c r="H48" s="416">
        <f t="shared" ref="H48:I78" si="5">MROUND(K48+24,50)</f>
        <v>54350</v>
      </c>
      <c r="I48" s="416">
        <f t="shared" si="5"/>
        <v>32650</v>
      </c>
      <c r="J48" s="386"/>
      <c r="K48" s="417">
        <f t="shared" si="1"/>
        <v>54337.5</v>
      </c>
      <c r="L48" s="417">
        <f t="shared" si="2"/>
        <v>32602.5</v>
      </c>
      <c r="M48" s="389"/>
      <c r="N48" s="462">
        <v>21735</v>
      </c>
      <c r="P48" s="462">
        <v>21735</v>
      </c>
      <c r="R48" s="468">
        <v>19765.616200000004</v>
      </c>
      <c r="T48" s="452">
        <v>17968.742000000002</v>
      </c>
      <c r="V48" s="382">
        <v>16335.22</v>
      </c>
      <c r="X48" s="363">
        <f t="shared" si="4"/>
        <v>1.0996368532138145</v>
      </c>
      <c r="Z48" s="146"/>
      <c r="AB48" s="146"/>
      <c r="AD48" s="146"/>
      <c r="AF48" s="146"/>
      <c r="AH48" s="146"/>
      <c r="AJ48" s="146"/>
      <c r="AL48" s="146"/>
      <c r="AN48" s="146"/>
      <c r="AP48" s="63"/>
      <c r="AR48" s="371"/>
      <c r="AS48" s="371"/>
      <c r="AT48" s="371"/>
      <c r="AU48" s="371"/>
      <c r="AV48" s="371"/>
      <c r="AW48" s="371"/>
      <c r="AX48" s="371"/>
      <c r="AY48" s="371"/>
      <c r="AZ48" s="371"/>
      <c r="BA48" s="371"/>
      <c r="BB48" s="371"/>
      <c r="BC48" s="371"/>
    </row>
    <row r="49" spans="1:55" s="376" customFormat="1" ht="16.5" customHeight="1" x14ac:dyDescent="0.3">
      <c r="A49" s="371"/>
      <c r="B49" s="372"/>
      <c r="C49" s="371"/>
      <c r="D49" s="421" t="s">
        <v>605</v>
      </c>
      <c r="E49" s="419">
        <f t="shared" si="3"/>
        <v>8850</v>
      </c>
      <c r="F49" s="420">
        <f t="shared" si="3"/>
        <v>5300</v>
      </c>
      <c r="G49" s="371"/>
      <c r="H49" s="416">
        <f t="shared" si="5"/>
        <v>8850</v>
      </c>
      <c r="I49" s="416">
        <f t="shared" si="5"/>
        <v>5300</v>
      </c>
      <c r="J49" s="386"/>
      <c r="K49" s="417">
        <f t="shared" si="1"/>
        <v>8804.3250000000007</v>
      </c>
      <c r="L49" s="417">
        <f t="shared" si="2"/>
        <v>5282.5950000000003</v>
      </c>
      <c r="M49" s="389"/>
      <c r="N49" s="462">
        <v>3521.73</v>
      </c>
      <c r="P49" s="462">
        <v>3521.73</v>
      </c>
      <c r="R49" s="468">
        <v>3521.7292000000002</v>
      </c>
      <c r="T49" s="452">
        <v>3201.5720000000001</v>
      </c>
      <c r="V49" s="382">
        <v>2910.52</v>
      </c>
      <c r="X49" s="363">
        <f t="shared" si="4"/>
        <v>1.0000002271611343</v>
      </c>
      <c r="Z49" s="146"/>
      <c r="AB49" s="146"/>
      <c r="AD49" s="146"/>
      <c r="AF49" s="146"/>
      <c r="AH49" s="146"/>
      <c r="AJ49" s="146"/>
      <c r="AL49" s="146"/>
      <c r="AN49" s="146"/>
      <c r="AP49" s="63"/>
      <c r="AR49" s="371"/>
      <c r="AS49" s="371"/>
      <c r="AT49" s="371"/>
      <c r="AU49" s="371"/>
      <c r="AV49" s="371"/>
      <c r="AW49" s="371"/>
      <c r="AX49" s="371"/>
      <c r="AY49" s="371"/>
      <c r="AZ49" s="371"/>
      <c r="BA49" s="371"/>
      <c r="BB49" s="371"/>
      <c r="BC49" s="371"/>
    </row>
    <row r="50" spans="1:55" s="376" customFormat="1" ht="16.5" customHeight="1" x14ac:dyDescent="0.3">
      <c r="A50" s="371"/>
      <c r="B50" s="372"/>
      <c r="C50" s="371"/>
      <c r="D50" s="421" t="s">
        <v>603</v>
      </c>
      <c r="E50" s="419">
        <f t="shared" si="3"/>
        <v>9100</v>
      </c>
      <c r="F50" s="420">
        <f t="shared" si="3"/>
        <v>5450</v>
      </c>
      <c r="G50" s="371"/>
      <c r="H50" s="416">
        <f t="shared" si="5"/>
        <v>9100</v>
      </c>
      <c r="I50" s="416">
        <f t="shared" si="5"/>
        <v>5450</v>
      </c>
      <c r="J50" s="386"/>
      <c r="K50" s="417">
        <f t="shared" si="1"/>
        <v>9075</v>
      </c>
      <c r="L50" s="417">
        <f t="shared" si="2"/>
        <v>5445</v>
      </c>
      <c r="M50" s="389"/>
      <c r="N50" s="462">
        <v>3630</v>
      </c>
      <c r="P50" s="462">
        <v>3630</v>
      </c>
      <c r="R50" s="468">
        <v>3355.2937000000002</v>
      </c>
      <c r="T50" s="452">
        <v>3050.2669999999998</v>
      </c>
      <c r="V50" s="382">
        <v>2772.97</v>
      </c>
      <c r="X50" s="363">
        <f t="shared" si="4"/>
        <v>1.0818725049315354</v>
      </c>
      <c r="Z50" s="146"/>
      <c r="AB50" s="146"/>
      <c r="AD50" s="146"/>
      <c r="AF50" s="146"/>
      <c r="AH50" s="146"/>
      <c r="AJ50" s="146"/>
      <c r="AL50" s="146"/>
      <c r="AN50" s="146"/>
      <c r="AP50" s="63"/>
      <c r="AR50" s="371"/>
      <c r="AS50" s="371"/>
      <c r="AT50" s="371"/>
      <c r="AU50" s="371"/>
      <c r="AV50" s="371"/>
      <c r="AW50" s="371"/>
      <c r="AX50" s="371"/>
      <c r="AY50" s="371"/>
      <c r="AZ50" s="371"/>
      <c r="BA50" s="371"/>
      <c r="BB50" s="371"/>
      <c r="BC50" s="371"/>
    </row>
    <row r="51" spans="1:55" s="376" customFormat="1" ht="16.5" customHeight="1" x14ac:dyDescent="0.3">
      <c r="A51" s="371"/>
      <c r="B51" s="372"/>
      <c r="C51" s="371"/>
      <c r="D51" s="421" t="s">
        <v>604</v>
      </c>
      <c r="E51" s="419">
        <f t="shared" si="3"/>
        <v>12300</v>
      </c>
      <c r="F51" s="420">
        <f t="shared" si="3"/>
        <v>7400</v>
      </c>
      <c r="G51" s="371"/>
      <c r="H51" s="416">
        <f t="shared" si="5"/>
        <v>12300</v>
      </c>
      <c r="I51" s="416">
        <f t="shared" si="5"/>
        <v>7400</v>
      </c>
      <c r="J51" s="386"/>
      <c r="K51" s="417">
        <f t="shared" si="1"/>
        <v>12300</v>
      </c>
      <c r="L51" s="417">
        <f t="shared" si="2"/>
        <v>7380</v>
      </c>
      <c r="M51" s="389"/>
      <c r="N51" s="462">
        <v>4920</v>
      </c>
      <c r="P51" s="462">
        <v>4920</v>
      </c>
      <c r="R51" s="468">
        <v>4546.9985000000006</v>
      </c>
      <c r="T51" s="452">
        <v>4133.6350000000002</v>
      </c>
      <c r="V51" s="382">
        <v>3757.85</v>
      </c>
      <c r="X51" s="363">
        <f t="shared" si="4"/>
        <v>1.0820324660322627</v>
      </c>
      <c r="Z51" s="146"/>
      <c r="AB51" s="146"/>
      <c r="AD51" s="146"/>
      <c r="AF51" s="146"/>
      <c r="AH51" s="146"/>
      <c r="AJ51" s="146"/>
      <c r="AL51" s="146"/>
      <c r="AN51" s="146"/>
      <c r="AP51" s="63"/>
      <c r="AR51" s="371"/>
      <c r="AS51" s="371"/>
      <c r="AT51" s="371"/>
      <c r="AU51" s="371"/>
      <c r="AV51" s="371"/>
      <c r="AW51" s="371"/>
      <c r="AX51" s="371"/>
      <c r="AY51" s="371"/>
      <c r="AZ51" s="371"/>
      <c r="BA51" s="371"/>
      <c r="BB51" s="371"/>
      <c r="BC51" s="371"/>
    </row>
    <row r="52" spans="1:55" s="376" customFormat="1" ht="16.5" customHeight="1" x14ac:dyDescent="0.3">
      <c r="A52" s="371"/>
      <c r="B52" s="372"/>
      <c r="C52" s="371"/>
      <c r="D52" s="421" t="s">
        <v>655</v>
      </c>
      <c r="E52" s="419">
        <f t="shared" si="3"/>
        <v>3250</v>
      </c>
      <c r="F52" s="420">
        <f t="shared" si="3"/>
        <v>1950</v>
      </c>
      <c r="G52" s="371"/>
      <c r="H52" s="416">
        <f t="shared" si="5"/>
        <v>3250</v>
      </c>
      <c r="I52" s="416">
        <f t="shared" si="5"/>
        <v>1950</v>
      </c>
      <c r="J52" s="386"/>
      <c r="K52" s="417">
        <f t="shared" si="1"/>
        <v>3225</v>
      </c>
      <c r="L52" s="417">
        <f t="shared" si="2"/>
        <v>1935</v>
      </c>
      <c r="M52" s="389"/>
      <c r="N52" s="462">
        <v>1290</v>
      </c>
      <c r="P52" s="462">
        <v>1290</v>
      </c>
      <c r="R52" s="468">
        <v>1437.9882000000002</v>
      </c>
      <c r="T52" s="452">
        <v>1307.2620000000002</v>
      </c>
      <c r="V52" s="382">
        <v>1188.42</v>
      </c>
      <c r="X52" s="363">
        <f t="shared" si="4"/>
        <v>0.89708663812401224</v>
      </c>
      <c r="Z52" s="146"/>
      <c r="AB52" s="146"/>
      <c r="AD52" s="146"/>
      <c r="AF52" s="146"/>
      <c r="AH52" s="146"/>
      <c r="AJ52" s="146"/>
      <c r="AL52" s="146"/>
      <c r="AN52" s="146"/>
      <c r="AP52" s="63"/>
      <c r="AR52" s="371"/>
      <c r="AS52" s="371"/>
      <c r="AT52" s="371"/>
      <c r="AU52" s="371"/>
      <c r="AV52" s="371"/>
      <c r="AW52" s="371"/>
      <c r="AX52" s="371"/>
      <c r="AY52" s="371"/>
      <c r="AZ52" s="371"/>
      <c r="BA52" s="371"/>
      <c r="BB52" s="371"/>
      <c r="BC52" s="371"/>
    </row>
    <row r="53" spans="1:55" s="376" customFormat="1" ht="16.5" customHeight="1" x14ac:dyDescent="0.3">
      <c r="A53" s="371"/>
      <c r="B53" s="372"/>
      <c r="C53" s="371"/>
      <c r="D53" s="421" t="s">
        <v>656</v>
      </c>
      <c r="E53" s="419">
        <f t="shared" si="3"/>
        <v>4600</v>
      </c>
      <c r="F53" s="420">
        <f t="shared" si="3"/>
        <v>2800</v>
      </c>
      <c r="G53" s="371"/>
      <c r="H53" s="416">
        <f t="shared" si="5"/>
        <v>4600</v>
      </c>
      <c r="I53" s="416">
        <f t="shared" si="5"/>
        <v>2800</v>
      </c>
      <c r="J53" s="386"/>
      <c r="K53" s="417">
        <f t="shared" si="1"/>
        <v>4600</v>
      </c>
      <c r="L53" s="417">
        <f t="shared" si="2"/>
        <v>2760</v>
      </c>
      <c r="M53" s="389"/>
      <c r="N53" s="462">
        <v>1840</v>
      </c>
      <c r="P53" s="462">
        <v>1840</v>
      </c>
      <c r="R53" s="468">
        <v>2123.6952000000001</v>
      </c>
      <c r="T53" s="452">
        <v>1930.6320000000001</v>
      </c>
      <c r="V53" s="382">
        <v>1755.12</v>
      </c>
      <c r="X53" s="363">
        <f t="shared" si="4"/>
        <v>0.86641435173936443</v>
      </c>
      <c r="Z53" s="146"/>
      <c r="AB53" s="146"/>
      <c r="AD53" s="146"/>
      <c r="AF53" s="146"/>
      <c r="AH53" s="146"/>
      <c r="AJ53" s="146"/>
      <c r="AL53" s="146"/>
      <c r="AN53" s="146"/>
      <c r="AP53" s="63"/>
      <c r="AR53" s="371"/>
      <c r="AS53" s="371"/>
      <c r="AT53" s="371"/>
      <c r="AU53" s="371"/>
      <c r="AV53" s="371"/>
      <c r="AW53" s="371"/>
      <c r="AX53" s="371"/>
      <c r="AY53" s="371"/>
      <c r="AZ53" s="371"/>
      <c r="BA53" s="371"/>
      <c r="BB53" s="371"/>
      <c r="BC53" s="371"/>
    </row>
    <row r="54" spans="1:55" s="376" customFormat="1" ht="16.5" customHeight="1" x14ac:dyDescent="0.3">
      <c r="A54" s="371"/>
      <c r="B54" s="372"/>
      <c r="C54" s="371"/>
      <c r="D54" s="421" t="s">
        <v>657</v>
      </c>
      <c r="E54" s="419">
        <f t="shared" si="3"/>
        <v>3100</v>
      </c>
      <c r="F54" s="420">
        <f t="shared" si="3"/>
        <v>1900</v>
      </c>
      <c r="G54" s="371"/>
      <c r="H54" s="416">
        <f t="shared" si="5"/>
        <v>3100</v>
      </c>
      <c r="I54" s="416">
        <f t="shared" si="5"/>
        <v>1900</v>
      </c>
      <c r="J54" s="386"/>
      <c r="K54" s="417">
        <f t="shared" si="1"/>
        <v>3100</v>
      </c>
      <c r="L54" s="417">
        <f t="shared" si="2"/>
        <v>1860</v>
      </c>
      <c r="M54" s="389"/>
      <c r="N54" s="462">
        <v>1240</v>
      </c>
      <c r="P54" s="462">
        <v>1240</v>
      </c>
      <c r="R54" s="468">
        <v>1451.2982000000002</v>
      </c>
      <c r="T54" s="452">
        <v>1319.3620000000001</v>
      </c>
      <c r="V54" s="382">
        <v>1199.42</v>
      </c>
      <c r="X54" s="363">
        <f t="shared" si="4"/>
        <v>0.85440745396087436</v>
      </c>
      <c r="Z54" s="146"/>
      <c r="AB54" s="146"/>
      <c r="AD54" s="146"/>
      <c r="AF54" s="146"/>
      <c r="AH54" s="146"/>
      <c r="AJ54" s="146"/>
      <c r="AL54" s="146"/>
      <c r="AN54" s="146"/>
      <c r="AP54" s="63"/>
      <c r="AR54" s="371"/>
      <c r="AS54" s="371"/>
      <c r="AT54" s="371"/>
      <c r="AU54" s="371"/>
      <c r="AV54" s="371"/>
      <c r="AW54" s="371"/>
      <c r="AX54" s="371"/>
      <c r="AY54" s="371"/>
      <c r="AZ54" s="371"/>
      <c r="BA54" s="371"/>
      <c r="BB54" s="371"/>
      <c r="BC54" s="371"/>
    </row>
    <row r="55" spans="1:55" s="376" customFormat="1" ht="16.5" customHeight="1" x14ac:dyDescent="0.3">
      <c r="A55" s="371"/>
      <c r="B55" s="372"/>
      <c r="C55" s="371"/>
      <c r="D55" s="421" t="s">
        <v>591</v>
      </c>
      <c r="E55" s="419">
        <f t="shared" si="3"/>
        <v>2550</v>
      </c>
      <c r="F55" s="420">
        <f t="shared" si="3"/>
        <v>1550</v>
      </c>
      <c r="G55" s="371"/>
      <c r="H55" s="416">
        <f t="shared" si="5"/>
        <v>2550</v>
      </c>
      <c r="I55" s="416">
        <f t="shared" si="5"/>
        <v>1550</v>
      </c>
      <c r="J55" s="386"/>
      <c r="K55" s="417">
        <f t="shared" si="1"/>
        <v>2537.5</v>
      </c>
      <c r="L55" s="417">
        <f t="shared" si="2"/>
        <v>1522.5</v>
      </c>
      <c r="M55" s="389"/>
      <c r="N55" s="462">
        <v>1015</v>
      </c>
      <c r="P55" s="462">
        <v>1015</v>
      </c>
      <c r="R55" s="468">
        <v>918.39000000000021</v>
      </c>
      <c r="T55" s="452">
        <v>834.90000000000009</v>
      </c>
      <c r="V55" s="382">
        <v>759</v>
      </c>
      <c r="X55" s="363">
        <f t="shared" si="4"/>
        <v>1.1051949607465235</v>
      </c>
      <c r="Z55" s="146"/>
      <c r="AB55" s="146"/>
      <c r="AD55" s="146"/>
      <c r="AF55" s="146"/>
      <c r="AH55" s="146"/>
      <c r="AJ55" s="146"/>
      <c r="AL55" s="146"/>
      <c r="AN55" s="146"/>
      <c r="AP55" s="63"/>
      <c r="AR55" s="371"/>
      <c r="AS55" s="371"/>
      <c r="AT55" s="371"/>
      <c r="AU55" s="371"/>
      <c r="AV55" s="371"/>
      <c r="AW55" s="371"/>
      <c r="AX55" s="371"/>
      <c r="AY55" s="371"/>
      <c r="AZ55" s="371"/>
      <c r="BA55" s="371"/>
      <c r="BB55" s="371"/>
      <c r="BC55" s="371"/>
    </row>
    <row r="56" spans="1:55" s="376" customFormat="1" ht="16.5" customHeight="1" x14ac:dyDescent="0.3">
      <c r="A56" s="371"/>
      <c r="B56" s="372"/>
      <c r="C56" s="371"/>
      <c r="D56" s="421" t="s">
        <v>592</v>
      </c>
      <c r="E56" s="419">
        <f t="shared" si="3"/>
        <v>9500</v>
      </c>
      <c r="F56" s="420">
        <f t="shared" si="3"/>
        <v>5700</v>
      </c>
      <c r="G56" s="371"/>
      <c r="H56" s="416">
        <f t="shared" si="5"/>
        <v>9500</v>
      </c>
      <c r="I56" s="416">
        <f t="shared" si="5"/>
        <v>5700</v>
      </c>
      <c r="J56" s="386"/>
      <c r="K56" s="417">
        <f t="shared" si="1"/>
        <v>9475</v>
      </c>
      <c r="L56" s="417">
        <f t="shared" si="2"/>
        <v>5685</v>
      </c>
      <c r="M56" s="389"/>
      <c r="N56" s="462">
        <v>3790</v>
      </c>
      <c r="P56" s="462">
        <v>3790</v>
      </c>
      <c r="R56" s="468">
        <v>3441.8450000000007</v>
      </c>
      <c r="T56" s="452">
        <v>3128.9500000000003</v>
      </c>
      <c r="V56" s="382">
        <v>2844.5</v>
      </c>
      <c r="X56" s="363">
        <f t="shared" si="4"/>
        <v>1.1011535963996053</v>
      </c>
      <c r="Z56" s="146"/>
      <c r="AB56" s="146"/>
      <c r="AD56" s="146"/>
      <c r="AF56" s="146"/>
      <c r="AH56" s="146"/>
      <c r="AJ56" s="146"/>
      <c r="AL56" s="146"/>
      <c r="AN56" s="146"/>
      <c r="AP56" s="63"/>
      <c r="AR56" s="371"/>
      <c r="AS56" s="371"/>
      <c r="AT56" s="371"/>
      <c r="AU56" s="371"/>
      <c r="AV56" s="371"/>
      <c r="AW56" s="371"/>
      <c r="AX56" s="371"/>
      <c r="AY56" s="371"/>
      <c r="AZ56" s="371"/>
      <c r="BA56" s="371"/>
      <c r="BB56" s="371"/>
      <c r="BC56" s="371"/>
    </row>
    <row r="57" spans="1:55" s="376" customFormat="1" ht="16.5" customHeight="1" x14ac:dyDescent="0.3">
      <c r="A57" s="371"/>
      <c r="B57" s="372"/>
      <c r="C57" s="371"/>
      <c r="D57" s="421" t="s">
        <v>593</v>
      </c>
      <c r="E57" s="419">
        <f t="shared" si="3"/>
        <v>47400</v>
      </c>
      <c r="F57" s="420">
        <f t="shared" si="3"/>
        <v>28450</v>
      </c>
      <c r="G57" s="371"/>
      <c r="H57" s="416">
        <f t="shared" si="5"/>
        <v>47400</v>
      </c>
      <c r="I57" s="416">
        <f t="shared" si="5"/>
        <v>28450</v>
      </c>
      <c r="J57" s="386"/>
      <c r="K57" s="417">
        <f t="shared" si="1"/>
        <v>47362.5</v>
      </c>
      <c r="L57" s="417">
        <f t="shared" si="2"/>
        <v>28417.5</v>
      </c>
      <c r="M57" s="389"/>
      <c r="N57" s="462">
        <v>18945</v>
      </c>
      <c r="P57" s="462">
        <v>18945</v>
      </c>
      <c r="R57" s="468">
        <v>17222.522900000004</v>
      </c>
      <c r="T57" s="452">
        <v>15656.839000000002</v>
      </c>
      <c r="V57" s="382">
        <v>14233.49</v>
      </c>
      <c r="X57" s="363">
        <f t="shared" si="4"/>
        <v>1.1000130532559778</v>
      </c>
      <c r="Z57" s="146"/>
      <c r="AB57" s="146"/>
      <c r="AD57" s="146"/>
      <c r="AF57" s="146"/>
      <c r="AH57" s="146"/>
      <c r="AJ57" s="146"/>
      <c r="AL57" s="146"/>
      <c r="AN57" s="146"/>
      <c r="AP57" s="63"/>
      <c r="AR57" s="371"/>
      <c r="AS57" s="371"/>
      <c r="AT57" s="371"/>
      <c r="AU57" s="371"/>
      <c r="AV57" s="371"/>
      <c r="AW57" s="371"/>
      <c r="AX57" s="371"/>
      <c r="AY57" s="371"/>
      <c r="AZ57" s="371"/>
      <c r="BA57" s="371"/>
      <c r="BB57" s="371"/>
      <c r="BC57" s="371"/>
    </row>
    <row r="58" spans="1:55" s="376" customFormat="1" ht="16.5" customHeight="1" x14ac:dyDescent="0.3">
      <c r="A58" s="371"/>
      <c r="B58" s="372"/>
      <c r="C58" s="371"/>
      <c r="D58" s="421" t="s">
        <v>577</v>
      </c>
      <c r="E58" s="419">
        <f t="shared" si="3"/>
        <v>4400</v>
      </c>
      <c r="F58" s="420">
        <f t="shared" si="3"/>
        <v>2650</v>
      </c>
      <c r="G58" s="371"/>
      <c r="H58" s="416">
        <f t="shared" si="5"/>
        <v>4400</v>
      </c>
      <c r="I58" s="416">
        <f t="shared" si="5"/>
        <v>2650</v>
      </c>
      <c r="J58" s="386"/>
      <c r="K58" s="417">
        <f t="shared" si="1"/>
        <v>4387.5</v>
      </c>
      <c r="L58" s="417">
        <f t="shared" si="2"/>
        <v>2632.5</v>
      </c>
      <c r="M58" s="389"/>
      <c r="N58" s="462">
        <v>1755</v>
      </c>
      <c r="P58" s="462">
        <v>1755</v>
      </c>
      <c r="R58" s="468">
        <v>1617.7337000000002</v>
      </c>
      <c r="T58" s="452">
        <v>1470.6670000000001</v>
      </c>
      <c r="V58" s="382">
        <v>1336.97</v>
      </c>
      <c r="X58" s="363">
        <f t="shared" si="4"/>
        <v>1.0848509862902651</v>
      </c>
      <c r="Z58" s="146"/>
      <c r="AB58" s="146"/>
      <c r="AD58" s="146"/>
      <c r="AF58" s="146"/>
      <c r="AH58" s="146"/>
      <c r="AJ58" s="146"/>
      <c r="AL58" s="146"/>
      <c r="AN58" s="146"/>
      <c r="AP58" s="63"/>
      <c r="AR58" s="371"/>
      <c r="AS58" s="371"/>
      <c r="AT58" s="371"/>
      <c r="AU58" s="371"/>
      <c r="AV58" s="371"/>
      <c r="AW58" s="371"/>
      <c r="AX58" s="371"/>
      <c r="AY58" s="371"/>
      <c r="AZ58" s="371"/>
      <c r="BA58" s="371"/>
      <c r="BB58" s="371"/>
      <c r="BC58" s="371"/>
    </row>
    <row r="59" spans="1:55" s="376" customFormat="1" ht="16.5" customHeight="1" x14ac:dyDescent="0.3">
      <c r="A59" s="371"/>
      <c r="B59" s="372"/>
      <c r="C59" s="371"/>
      <c r="D59" s="421" t="s">
        <v>594</v>
      </c>
      <c r="E59" s="419">
        <f t="shared" si="3"/>
        <v>4250</v>
      </c>
      <c r="F59" s="420">
        <f t="shared" si="3"/>
        <v>2550</v>
      </c>
      <c r="G59" s="371"/>
      <c r="H59" s="416">
        <f t="shared" si="5"/>
        <v>4250</v>
      </c>
      <c r="I59" s="416">
        <f t="shared" si="5"/>
        <v>2550</v>
      </c>
      <c r="J59" s="386"/>
      <c r="K59" s="417">
        <f t="shared" si="1"/>
        <v>4247.5</v>
      </c>
      <c r="L59" s="417">
        <f t="shared" si="2"/>
        <v>2548.5</v>
      </c>
      <c r="M59" s="389"/>
      <c r="N59" s="474">
        <v>1699</v>
      </c>
      <c r="P59" s="468">
        <v>1731.5100000000002</v>
      </c>
      <c r="R59" s="468">
        <v>1731.5100000000002</v>
      </c>
      <c r="T59" s="452">
        <v>1574.1000000000001</v>
      </c>
      <c r="V59" s="382">
        <v>1431</v>
      </c>
      <c r="X59" s="363">
        <f t="shared" si="4"/>
        <v>0.98122448036684728</v>
      </c>
      <c r="Z59" s="146"/>
      <c r="AB59" s="146"/>
      <c r="AD59" s="146"/>
      <c r="AF59" s="146"/>
      <c r="AH59" s="146"/>
      <c r="AJ59" s="146"/>
      <c r="AL59" s="146"/>
      <c r="AN59" s="146"/>
      <c r="AP59" s="63"/>
      <c r="AR59" s="371"/>
      <c r="AS59" s="371"/>
      <c r="AT59" s="371"/>
      <c r="AU59" s="371"/>
      <c r="AV59" s="371"/>
      <c r="AW59" s="371"/>
      <c r="AX59" s="371"/>
      <c r="AY59" s="371"/>
      <c r="AZ59" s="371"/>
      <c r="BA59" s="371"/>
      <c r="BB59" s="371"/>
      <c r="BC59" s="371"/>
    </row>
    <row r="60" spans="1:55" s="376" customFormat="1" ht="16.5" customHeight="1" x14ac:dyDescent="0.3">
      <c r="A60" s="371"/>
      <c r="B60" s="372"/>
      <c r="C60" s="371"/>
      <c r="D60" s="421" t="s">
        <v>511</v>
      </c>
      <c r="E60" s="419">
        <f t="shared" si="3"/>
        <v>3400</v>
      </c>
      <c r="F60" s="420">
        <f t="shared" si="3"/>
        <v>2050</v>
      </c>
      <c r="G60" s="371"/>
      <c r="H60" s="416">
        <f t="shared" si="5"/>
        <v>3400</v>
      </c>
      <c r="I60" s="416">
        <f t="shared" si="5"/>
        <v>2050</v>
      </c>
      <c r="J60" s="386"/>
      <c r="K60" s="417">
        <f t="shared" si="1"/>
        <v>3360</v>
      </c>
      <c r="L60" s="417">
        <f t="shared" si="2"/>
        <v>2016</v>
      </c>
      <c r="M60" s="389"/>
      <c r="N60" s="475">
        <v>1344</v>
      </c>
      <c r="P60" s="468">
        <v>1344</v>
      </c>
      <c r="R60" s="468">
        <v>1344</v>
      </c>
      <c r="T60" s="452">
        <v>1232</v>
      </c>
      <c r="V60" s="382">
        <v>1120</v>
      </c>
      <c r="X60" s="363">
        <f t="shared" si="4"/>
        <v>1</v>
      </c>
      <c r="Z60" s="146"/>
      <c r="AB60" s="146"/>
      <c r="AD60" s="146"/>
      <c r="AF60" s="146"/>
      <c r="AH60" s="146"/>
      <c r="AJ60" s="146"/>
      <c r="AL60" s="146"/>
      <c r="AN60" s="146"/>
      <c r="AP60" s="63"/>
      <c r="AR60" s="371"/>
      <c r="AS60" s="371"/>
      <c r="AT60" s="371"/>
      <c r="AU60" s="371"/>
      <c r="AV60" s="371"/>
      <c r="AW60" s="371"/>
      <c r="AX60" s="371"/>
      <c r="AY60" s="371"/>
      <c r="AZ60" s="371"/>
      <c r="BA60" s="371"/>
      <c r="BB60" s="371"/>
      <c r="BC60" s="371"/>
    </row>
    <row r="61" spans="1:55" ht="9.9499999999999993" customHeight="1" thickBot="1" x14ac:dyDescent="0.35">
      <c r="D61" s="422"/>
      <c r="E61" s="414"/>
      <c r="F61" s="415"/>
      <c r="G61" s="386"/>
      <c r="H61" s="416">
        <f t="shared" si="5"/>
        <v>0</v>
      </c>
      <c r="I61" s="416">
        <f t="shared" si="5"/>
        <v>0</v>
      </c>
      <c r="J61" s="386"/>
      <c r="K61" s="417">
        <f t="shared" si="1"/>
        <v>0</v>
      </c>
      <c r="L61" s="417">
        <f t="shared" si="2"/>
        <v>0</v>
      </c>
      <c r="M61" s="389"/>
      <c r="N61" s="452"/>
      <c r="P61" s="452"/>
      <c r="R61" s="452"/>
      <c r="T61" s="452"/>
      <c r="X61" s="363" t="e">
        <f t="shared" si="4"/>
        <v>#DIV/0!</v>
      </c>
      <c r="Z61" s="364"/>
      <c r="AB61" s="365"/>
      <c r="AD61" s="365"/>
      <c r="AF61" s="365"/>
      <c r="AH61" s="363"/>
      <c r="AJ61" s="363"/>
      <c r="AL61" s="363"/>
      <c r="AN61" s="363"/>
      <c r="AP61" s="366"/>
    </row>
    <row r="62" spans="1:55" s="376" customFormat="1" ht="21" customHeight="1" thickBot="1" x14ac:dyDescent="0.35">
      <c r="A62" s="371"/>
      <c r="B62" s="372"/>
      <c r="C62" s="371"/>
      <c r="D62" s="431" t="s">
        <v>462</v>
      </c>
      <c r="E62" s="409"/>
      <c r="F62" s="410"/>
      <c r="G62" s="371"/>
      <c r="H62" s="416">
        <f t="shared" si="5"/>
        <v>113600</v>
      </c>
      <c r="I62" s="416">
        <f t="shared" si="5"/>
        <v>68150</v>
      </c>
      <c r="J62" s="386"/>
      <c r="K62" s="417">
        <f t="shared" si="1"/>
        <v>113562.5</v>
      </c>
      <c r="L62" s="417">
        <f t="shared" si="2"/>
        <v>68137.5</v>
      </c>
      <c r="N62" s="473">
        <v>45425</v>
      </c>
      <c r="P62" s="473">
        <v>45359</v>
      </c>
      <c r="R62" s="465">
        <v>220324</v>
      </c>
      <c r="T62" s="452"/>
      <c r="V62" s="382"/>
      <c r="X62" s="363"/>
      <c r="Z62" s="146"/>
      <c r="AB62" s="146"/>
      <c r="AD62" s="146"/>
      <c r="AF62" s="146"/>
      <c r="AH62" s="146"/>
      <c r="AJ62" s="146"/>
      <c r="AL62" s="146"/>
      <c r="AN62" s="146"/>
      <c r="AP62" s="63"/>
      <c r="AR62" s="371"/>
      <c r="AS62" s="371"/>
      <c r="AT62" s="371"/>
      <c r="AU62" s="371"/>
      <c r="AV62" s="371"/>
      <c r="AW62" s="371"/>
      <c r="AX62" s="371"/>
      <c r="AY62" s="371"/>
      <c r="AZ62" s="371"/>
      <c r="BA62" s="371"/>
      <c r="BB62" s="371"/>
      <c r="BC62" s="371"/>
    </row>
    <row r="63" spans="1:55" s="376" customFormat="1" ht="21" customHeight="1" x14ac:dyDescent="0.3">
      <c r="A63" s="371"/>
      <c r="B63" s="372"/>
      <c r="C63" s="371"/>
      <c r="D63" s="436" t="s">
        <v>616</v>
      </c>
      <c r="E63" s="437">
        <f>H63</f>
        <v>3350</v>
      </c>
      <c r="F63" s="438">
        <f>I63</f>
        <v>2050</v>
      </c>
      <c r="G63" s="371"/>
      <c r="H63" s="416">
        <f t="shared" si="5"/>
        <v>3350</v>
      </c>
      <c r="I63" s="416">
        <f t="shared" si="5"/>
        <v>2050</v>
      </c>
      <c r="J63" s="386"/>
      <c r="K63" s="417">
        <f t="shared" si="1"/>
        <v>3347.125</v>
      </c>
      <c r="L63" s="417">
        <f t="shared" si="2"/>
        <v>2008.2749999999999</v>
      </c>
      <c r="N63" s="462">
        <v>1338.85</v>
      </c>
      <c r="P63" s="462">
        <v>1338.85</v>
      </c>
      <c r="R63" s="462">
        <v>1239.68</v>
      </c>
      <c r="T63" s="452">
        <v>1147.6385739</v>
      </c>
      <c r="V63" s="382">
        <v>1147.6385739</v>
      </c>
      <c r="X63" s="363">
        <f t="shared" si="4"/>
        <v>1.0799964506969539</v>
      </c>
      <c r="Z63" s="146"/>
      <c r="AB63" s="146"/>
      <c r="AD63" s="146"/>
      <c r="AF63" s="146"/>
      <c r="AH63" s="146"/>
      <c r="AJ63" s="146"/>
      <c r="AL63" s="146"/>
      <c r="AN63" s="146"/>
      <c r="AP63" s="63"/>
      <c r="AR63" s="371"/>
      <c r="AS63" s="371"/>
      <c r="AT63" s="371"/>
      <c r="AU63" s="371"/>
      <c r="AV63" s="371"/>
      <c r="AW63" s="371"/>
      <c r="AX63" s="371"/>
      <c r="AY63" s="371"/>
      <c r="AZ63" s="371"/>
      <c r="BA63" s="371"/>
      <c r="BB63" s="371"/>
      <c r="BC63" s="371"/>
    </row>
    <row r="64" spans="1:55" s="376" customFormat="1" ht="21" customHeight="1" x14ac:dyDescent="0.3">
      <c r="A64" s="371"/>
      <c r="B64" s="372"/>
      <c r="C64" s="371"/>
      <c r="D64" s="436" t="s">
        <v>617</v>
      </c>
      <c r="E64" s="437">
        <f t="shared" ref="E64:F73" si="6">H64</f>
        <v>4800</v>
      </c>
      <c r="F64" s="438">
        <f t="shared" si="6"/>
        <v>2900</v>
      </c>
      <c r="G64" s="371"/>
      <c r="H64" s="416">
        <f t="shared" si="5"/>
        <v>4800</v>
      </c>
      <c r="I64" s="416">
        <f t="shared" si="5"/>
        <v>2900</v>
      </c>
      <c r="J64" s="386"/>
      <c r="K64" s="417">
        <f t="shared" si="1"/>
        <v>4798.8999999999996</v>
      </c>
      <c r="L64" s="417">
        <f t="shared" si="2"/>
        <v>2879.34</v>
      </c>
      <c r="N64" s="462">
        <v>1919.56</v>
      </c>
      <c r="P64" s="462">
        <v>1919.56</v>
      </c>
      <c r="R64" s="462">
        <v>1777.37</v>
      </c>
      <c r="T64" s="452">
        <v>1645.4006478000001</v>
      </c>
      <c r="V64" s="382">
        <v>1645.4006478000001</v>
      </c>
      <c r="X64" s="363">
        <f t="shared" si="4"/>
        <v>1.0800002250516212</v>
      </c>
      <c r="Z64" s="146"/>
      <c r="AB64" s="146"/>
      <c r="AD64" s="146"/>
      <c r="AF64" s="146"/>
      <c r="AH64" s="146"/>
      <c r="AJ64" s="146"/>
      <c r="AL64" s="146"/>
      <c r="AN64" s="146"/>
      <c r="AP64" s="63"/>
      <c r="AR64" s="371"/>
      <c r="AS64" s="371"/>
      <c r="AT64" s="371"/>
      <c r="AU64" s="371"/>
      <c r="AV64" s="371"/>
      <c r="AW64" s="371"/>
      <c r="AX64" s="371"/>
      <c r="AY64" s="371"/>
      <c r="AZ64" s="371"/>
      <c r="BA64" s="371"/>
      <c r="BB64" s="371"/>
      <c r="BC64" s="371"/>
    </row>
    <row r="65" spans="1:55" s="376" customFormat="1" ht="21" customHeight="1" x14ac:dyDescent="0.3">
      <c r="A65" s="371"/>
      <c r="B65" s="372" t="s">
        <v>563</v>
      </c>
      <c r="C65" s="371"/>
      <c r="D65" s="436" t="s">
        <v>618</v>
      </c>
      <c r="E65" s="437">
        <f t="shared" si="6"/>
        <v>7950</v>
      </c>
      <c r="F65" s="438">
        <f t="shared" si="6"/>
        <v>4750</v>
      </c>
      <c r="G65" s="371"/>
      <c r="H65" s="416">
        <f t="shared" si="5"/>
        <v>7950</v>
      </c>
      <c r="I65" s="416">
        <f t="shared" si="5"/>
        <v>4750</v>
      </c>
      <c r="J65" s="386"/>
      <c r="K65" s="417">
        <f t="shared" si="1"/>
        <v>7905.8249999999998</v>
      </c>
      <c r="L65" s="417">
        <f t="shared" si="2"/>
        <v>4743.4949999999999</v>
      </c>
      <c r="N65" s="462">
        <v>3162.33</v>
      </c>
      <c r="P65" s="462">
        <v>3162.33</v>
      </c>
      <c r="R65" s="462">
        <v>2928.08</v>
      </c>
      <c r="T65" s="455">
        <v>2636</v>
      </c>
      <c r="V65" s="382">
        <v>2710.6637649000004</v>
      </c>
      <c r="X65" s="363">
        <f t="shared" si="4"/>
        <v>1.0800012294746044</v>
      </c>
      <c r="Z65" s="146"/>
      <c r="AB65" s="146"/>
      <c r="AD65" s="146"/>
      <c r="AF65" s="146"/>
      <c r="AH65" s="146"/>
      <c r="AJ65" s="146"/>
      <c r="AL65" s="146"/>
      <c r="AN65" s="146"/>
      <c r="AP65" s="63"/>
      <c r="AR65" s="371"/>
      <c r="AS65" s="371"/>
      <c r="AT65" s="371"/>
      <c r="AU65" s="371"/>
      <c r="AV65" s="371"/>
      <c r="AW65" s="371"/>
      <c r="AX65" s="371"/>
      <c r="AY65" s="371"/>
      <c r="AZ65" s="371"/>
      <c r="BA65" s="371"/>
      <c r="BB65" s="371"/>
      <c r="BC65" s="371"/>
    </row>
    <row r="66" spans="1:55" s="376" customFormat="1" ht="21" customHeight="1" x14ac:dyDescent="0.3">
      <c r="A66" s="371"/>
      <c r="B66" s="372" t="s">
        <v>563</v>
      </c>
      <c r="C66" s="371"/>
      <c r="D66" s="436" t="s">
        <v>619</v>
      </c>
      <c r="E66" s="437">
        <f t="shared" si="6"/>
        <v>13900</v>
      </c>
      <c r="F66" s="438">
        <f t="shared" si="6"/>
        <v>8350</v>
      </c>
      <c r="G66" s="371"/>
      <c r="H66" s="416">
        <f t="shared" si="5"/>
        <v>13900</v>
      </c>
      <c r="I66" s="416">
        <f t="shared" si="5"/>
        <v>8350</v>
      </c>
      <c r="J66" s="386"/>
      <c r="K66" s="417">
        <f t="shared" si="1"/>
        <v>13871.65</v>
      </c>
      <c r="L66" s="417">
        <f t="shared" si="2"/>
        <v>8322.99</v>
      </c>
      <c r="N66" s="462">
        <v>5548.66</v>
      </c>
      <c r="P66" s="462">
        <v>5548.66</v>
      </c>
      <c r="R66" s="462">
        <v>5137.6499999999996</v>
      </c>
      <c r="T66" s="455">
        <v>4624</v>
      </c>
      <c r="V66" s="382">
        <v>4756.1717112000006</v>
      </c>
      <c r="X66" s="363">
        <f t="shared" si="4"/>
        <v>1.079999610716962</v>
      </c>
      <c r="Z66" s="146"/>
      <c r="AB66" s="146"/>
      <c r="AD66" s="146"/>
      <c r="AF66" s="146"/>
      <c r="AH66" s="146"/>
      <c r="AJ66" s="146"/>
      <c r="AL66" s="146"/>
      <c r="AN66" s="146"/>
      <c r="AP66" s="63"/>
      <c r="AR66" s="371"/>
      <c r="AS66" s="371"/>
      <c r="AT66" s="371"/>
      <c r="AU66" s="371"/>
      <c r="AV66" s="371"/>
      <c r="AW66" s="371"/>
      <c r="AX66" s="371"/>
      <c r="AY66" s="371"/>
      <c r="AZ66" s="371"/>
      <c r="BA66" s="371"/>
      <c r="BB66" s="371"/>
      <c r="BC66" s="371"/>
    </row>
    <row r="67" spans="1:55" s="376" customFormat="1" ht="21" customHeight="1" x14ac:dyDescent="0.3">
      <c r="A67" s="371"/>
      <c r="B67" s="372" t="s">
        <v>563</v>
      </c>
      <c r="C67" s="371"/>
      <c r="D67" s="436" t="s">
        <v>620</v>
      </c>
      <c r="E67" s="437">
        <f t="shared" si="6"/>
        <v>24450</v>
      </c>
      <c r="F67" s="438">
        <f t="shared" si="6"/>
        <v>14650</v>
      </c>
      <c r="G67" s="371"/>
      <c r="H67" s="416">
        <f t="shared" si="5"/>
        <v>24450</v>
      </c>
      <c r="I67" s="416">
        <f t="shared" si="5"/>
        <v>14650</v>
      </c>
      <c r="J67" s="386"/>
      <c r="K67" s="417">
        <f t="shared" si="1"/>
        <v>24413.850000000002</v>
      </c>
      <c r="L67" s="417">
        <f t="shared" si="2"/>
        <v>14648.310000000001</v>
      </c>
      <c r="N67" s="462">
        <v>9765.5400000000009</v>
      </c>
      <c r="P67" s="462">
        <v>9765.5400000000009</v>
      </c>
      <c r="R67" s="462">
        <v>9042.17</v>
      </c>
      <c r="T67" s="455">
        <v>8138</v>
      </c>
      <c r="V67" s="382">
        <v>8370.7848042000005</v>
      </c>
      <c r="X67" s="363">
        <f t="shared" si="4"/>
        <v>1.0799996018654814</v>
      </c>
      <c r="Z67" s="146"/>
      <c r="AB67" s="146"/>
      <c r="AD67" s="146"/>
      <c r="AF67" s="146"/>
      <c r="AH67" s="146"/>
      <c r="AJ67" s="146"/>
      <c r="AL67" s="146"/>
      <c r="AN67" s="146"/>
      <c r="AP67" s="63"/>
      <c r="AR67" s="371"/>
      <c r="AS67" s="371"/>
      <c r="AT67" s="371"/>
      <c r="AU67" s="371"/>
      <c r="AV67" s="371"/>
      <c r="AW67" s="371"/>
      <c r="AX67" s="371"/>
      <c r="AY67" s="371"/>
      <c r="AZ67" s="371"/>
      <c r="BA67" s="371"/>
      <c r="BB67" s="371"/>
      <c r="BC67" s="371"/>
    </row>
    <row r="68" spans="1:55" s="376" customFormat="1" ht="21" customHeight="1" x14ac:dyDescent="0.3">
      <c r="A68" s="371"/>
      <c r="B68" s="372" t="s">
        <v>563</v>
      </c>
      <c r="C68" s="371"/>
      <c r="D68" s="439" t="s">
        <v>621</v>
      </c>
      <c r="E68" s="437">
        <f t="shared" si="6"/>
        <v>1750</v>
      </c>
      <c r="F68" s="438">
        <f t="shared" si="6"/>
        <v>1050</v>
      </c>
      <c r="G68" s="371"/>
      <c r="H68" s="416">
        <f t="shared" si="5"/>
        <v>1750</v>
      </c>
      <c r="I68" s="416">
        <f t="shared" si="5"/>
        <v>1050</v>
      </c>
      <c r="J68" s="386"/>
      <c r="K68" s="417">
        <f t="shared" si="1"/>
        <v>1728.325</v>
      </c>
      <c r="L68" s="417">
        <f t="shared" si="2"/>
        <v>1036.9950000000001</v>
      </c>
      <c r="N68" s="462">
        <v>691.33</v>
      </c>
      <c r="P68" s="462">
        <v>691.33</v>
      </c>
      <c r="R68" s="462">
        <v>627.46</v>
      </c>
      <c r="T68" s="455">
        <v>565</v>
      </c>
      <c r="V68" s="382">
        <v>580.87405740000008</v>
      </c>
      <c r="X68" s="363">
        <f t="shared" si="4"/>
        <v>1.1017913492493545</v>
      </c>
      <c r="Z68" s="146"/>
      <c r="AB68" s="146"/>
      <c r="AD68" s="146"/>
      <c r="AF68" s="146"/>
      <c r="AH68" s="146"/>
      <c r="AJ68" s="146"/>
      <c r="AL68" s="146"/>
      <c r="AN68" s="146"/>
      <c r="AP68" s="63"/>
      <c r="AR68" s="371"/>
      <c r="AS68" s="371"/>
      <c r="AT68" s="371"/>
      <c r="AU68" s="371"/>
      <c r="AV68" s="371"/>
      <c r="AW68" s="371"/>
      <c r="AX68" s="371"/>
      <c r="AY68" s="371"/>
      <c r="AZ68" s="371"/>
      <c r="BA68" s="371"/>
      <c r="BB68" s="371"/>
      <c r="BC68" s="371"/>
    </row>
    <row r="69" spans="1:55" s="376" customFormat="1" ht="21" customHeight="1" x14ac:dyDescent="0.3">
      <c r="A69" s="371"/>
      <c r="B69" s="372"/>
      <c r="C69" s="371"/>
      <c r="D69" s="439" t="s">
        <v>622</v>
      </c>
      <c r="E69" s="437">
        <f t="shared" si="6"/>
        <v>3650</v>
      </c>
      <c r="F69" s="438">
        <f t="shared" si="6"/>
        <v>2200</v>
      </c>
      <c r="G69" s="371"/>
      <c r="H69" s="416">
        <f t="shared" si="5"/>
        <v>3650</v>
      </c>
      <c r="I69" s="416">
        <f t="shared" si="5"/>
        <v>2200</v>
      </c>
      <c r="J69" s="386"/>
      <c r="K69" s="417">
        <f t="shared" si="1"/>
        <v>3616.15</v>
      </c>
      <c r="L69" s="417">
        <f t="shared" si="2"/>
        <v>2169.69</v>
      </c>
      <c r="N69" s="462">
        <v>1446.46</v>
      </c>
      <c r="P69" s="462">
        <v>1446.46</v>
      </c>
      <c r="R69" s="462">
        <v>1333.14</v>
      </c>
      <c r="T69" s="452">
        <v>1234.1443569</v>
      </c>
      <c r="V69" s="382">
        <v>1234.1443569</v>
      </c>
      <c r="X69" s="363">
        <f t="shared" si="4"/>
        <v>1.0850023253371739</v>
      </c>
      <c r="Z69" s="146"/>
      <c r="AB69" s="146"/>
      <c r="AD69" s="146"/>
      <c r="AF69" s="146"/>
      <c r="AH69" s="146"/>
      <c r="AJ69" s="146"/>
      <c r="AL69" s="146"/>
      <c r="AN69" s="146"/>
      <c r="AP69" s="63"/>
      <c r="AR69" s="371"/>
      <c r="AS69" s="371"/>
      <c r="AT69" s="371"/>
      <c r="AU69" s="371"/>
      <c r="AV69" s="371"/>
      <c r="AW69" s="371"/>
      <c r="AX69" s="371"/>
      <c r="AY69" s="371"/>
      <c r="AZ69" s="371"/>
      <c r="BA69" s="371"/>
      <c r="BB69" s="371"/>
      <c r="BC69" s="371"/>
    </row>
    <row r="70" spans="1:55" s="376" customFormat="1" ht="21" customHeight="1" x14ac:dyDescent="0.3">
      <c r="A70" s="371"/>
      <c r="B70" s="372" t="s">
        <v>563</v>
      </c>
      <c r="C70" s="371"/>
      <c r="D70" s="439" t="s">
        <v>623</v>
      </c>
      <c r="E70" s="437">
        <f t="shared" si="6"/>
        <v>5500</v>
      </c>
      <c r="F70" s="438">
        <f t="shared" si="6"/>
        <v>3300</v>
      </c>
      <c r="G70" s="371"/>
      <c r="H70" s="416">
        <f t="shared" si="5"/>
        <v>5500</v>
      </c>
      <c r="I70" s="416">
        <f t="shared" si="5"/>
        <v>3300</v>
      </c>
      <c r="J70" s="386"/>
      <c r="K70" s="417">
        <f t="shared" si="1"/>
        <v>5490.8249999999998</v>
      </c>
      <c r="L70" s="417">
        <f t="shared" si="2"/>
        <v>3294.4949999999999</v>
      </c>
      <c r="N70" s="462">
        <v>2196.33</v>
      </c>
      <c r="P70" s="462">
        <v>2196.33</v>
      </c>
      <c r="R70" s="462">
        <v>2024.27</v>
      </c>
      <c r="T70" s="455">
        <v>1822</v>
      </c>
      <c r="V70" s="382">
        <v>1873.9549919999999</v>
      </c>
      <c r="X70" s="363">
        <f t="shared" si="4"/>
        <v>1.0849985426845232</v>
      </c>
      <c r="Z70" s="146"/>
      <c r="AB70" s="146"/>
      <c r="AD70" s="146"/>
      <c r="AF70" s="146"/>
      <c r="AH70" s="146"/>
      <c r="AJ70" s="146"/>
      <c r="AL70" s="146"/>
      <c r="AN70" s="146"/>
      <c r="AP70" s="63"/>
      <c r="AR70" s="371"/>
      <c r="AS70" s="371"/>
      <c r="AT70" s="371"/>
      <c r="AU70" s="371"/>
      <c r="AV70" s="371"/>
      <c r="AW70" s="371"/>
      <c r="AX70" s="371"/>
      <c r="AY70" s="371"/>
      <c r="AZ70" s="371"/>
      <c r="BA70" s="371"/>
      <c r="BB70" s="371"/>
      <c r="BC70" s="371"/>
    </row>
    <row r="71" spans="1:55" s="376" customFormat="1" ht="21" customHeight="1" x14ac:dyDescent="0.3">
      <c r="A71" s="371"/>
      <c r="B71" s="372" t="s">
        <v>563</v>
      </c>
      <c r="C71" s="371"/>
      <c r="D71" s="439" t="s">
        <v>624</v>
      </c>
      <c r="E71" s="437">
        <f t="shared" si="6"/>
        <v>9750</v>
      </c>
      <c r="F71" s="438">
        <f t="shared" si="6"/>
        <v>5850</v>
      </c>
      <c r="G71" s="371"/>
      <c r="H71" s="416">
        <f t="shared" si="5"/>
        <v>9750</v>
      </c>
      <c r="I71" s="416">
        <f t="shared" si="5"/>
        <v>5850</v>
      </c>
      <c r="J71" s="386"/>
      <c r="K71" s="417">
        <f t="shared" si="1"/>
        <v>9728.9500000000007</v>
      </c>
      <c r="L71" s="417">
        <f t="shared" si="2"/>
        <v>5837.37</v>
      </c>
      <c r="N71" s="462">
        <v>3891.58</v>
      </c>
      <c r="P71" s="462">
        <v>3891.58</v>
      </c>
      <c r="R71" s="462">
        <v>3586.71</v>
      </c>
      <c r="T71" s="455">
        <v>3229</v>
      </c>
      <c r="V71" s="382">
        <v>3320.3923389000001</v>
      </c>
      <c r="X71" s="363">
        <f t="shared" si="4"/>
        <v>1.0849999024175359</v>
      </c>
      <c r="Z71" s="146"/>
      <c r="AB71" s="146"/>
      <c r="AD71" s="146"/>
      <c r="AF71" s="146"/>
      <c r="AH71" s="146"/>
      <c r="AJ71" s="146"/>
      <c r="AL71" s="146"/>
      <c r="AN71" s="146"/>
      <c r="AP71" s="63"/>
      <c r="AR71" s="371"/>
      <c r="AS71" s="371"/>
      <c r="AT71" s="371"/>
      <c r="AU71" s="371"/>
      <c r="AV71" s="371"/>
      <c r="AW71" s="371"/>
      <c r="AX71" s="371"/>
      <c r="AY71" s="371"/>
      <c r="AZ71" s="371"/>
      <c r="BA71" s="371"/>
      <c r="BB71" s="371"/>
      <c r="BC71" s="371"/>
    </row>
    <row r="72" spans="1:55" s="376" customFormat="1" ht="21" customHeight="1" x14ac:dyDescent="0.3">
      <c r="A72" s="371"/>
      <c r="B72" s="372"/>
      <c r="C72" s="371"/>
      <c r="D72" s="439" t="s">
        <v>341</v>
      </c>
      <c r="E72" s="437">
        <f t="shared" si="6"/>
        <v>7150</v>
      </c>
      <c r="F72" s="438">
        <f t="shared" si="6"/>
        <v>4300</v>
      </c>
      <c r="G72" s="371"/>
      <c r="H72" s="416">
        <f t="shared" si="5"/>
        <v>7150</v>
      </c>
      <c r="I72" s="416">
        <f t="shared" si="5"/>
        <v>4300</v>
      </c>
      <c r="J72" s="386"/>
      <c r="K72" s="417">
        <f t="shared" si="1"/>
        <v>7142.375</v>
      </c>
      <c r="L72" s="417">
        <f t="shared" si="2"/>
        <v>4285.4249999999993</v>
      </c>
      <c r="N72" s="462">
        <v>2856.95</v>
      </c>
      <c r="P72" s="462">
        <v>2856.95</v>
      </c>
      <c r="R72" s="462">
        <v>2645.33</v>
      </c>
      <c r="T72" s="452">
        <v>2448.9079524000003</v>
      </c>
      <c r="V72" s="382">
        <v>2448.9079524000003</v>
      </c>
      <c r="X72" s="363">
        <f t="shared" si="4"/>
        <v>1.0799975806421127</v>
      </c>
      <c r="Z72" s="146"/>
      <c r="AB72" s="146"/>
      <c r="AD72" s="146"/>
      <c r="AF72" s="146"/>
      <c r="AH72" s="146"/>
      <c r="AJ72" s="146"/>
      <c r="AL72" s="146"/>
      <c r="AN72" s="146"/>
      <c r="AP72" s="63"/>
      <c r="AR72" s="371"/>
      <c r="AS72" s="371"/>
      <c r="AT72" s="371"/>
      <c r="AU72" s="371"/>
      <c r="AV72" s="371"/>
      <c r="AW72" s="371"/>
      <c r="AX72" s="371"/>
      <c r="AY72" s="371"/>
      <c r="AZ72" s="371"/>
      <c r="BA72" s="371"/>
      <c r="BB72" s="371"/>
      <c r="BC72" s="371"/>
    </row>
    <row r="73" spans="1:55" s="376" customFormat="1" ht="21" customHeight="1" x14ac:dyDescent="0.3">
      <c r="A73" s="371"/>
      <c r="B73" s="372"/>
      <c r="C73" s="371"/>
      <c r="D73" s="439" t="s">
        <v>625</v>
      </c>
      <c r="E73" s="437">
        <f t="shared" si="6"/>
        <v>4800</v>
      </c>
      <c r="F73" s="438">
        <f t="shared" si="6"/>
        <v>2900</v>
      </c>
      <c r="G73" s="371"/>
      <c r="H73" s="416">
        <f t="shared" si="5"/>
        <v>4800</v>
      </c>
      <c r="I73" s="416">
        <f t="shared" si="5"/>
        <v>2900</v>
      </c>
      <c r="J73" s="386"/>
      <c r="K73" s="417">
        <f t="shared" si="1"/>
        <v>4754.7250000000004</v>
      </c>
      <c r="L73" s="417">
        <f t="shared" si="2"/>
        <v>2852.835</v>
      </c>
      <c r="N73" s="462">
        <v>1901.89</v>
      </c>
      <c r="P73" s="462">
        <v>1901.89</v>
      </c>
      <c r="R73" s="462">
        <v>1761.01</v>
      </c>
      <c r="T73" s="452">
        <v>1467.51</v>
      </c>
      <c r="V73" s="382">
        <v>1467.51</v>
      </c>
      <c r="X73" s="363">
        <f t="shared" si="4"/>
        <v>1.0799995457152429</v>
      </c>
      <c r="Z73" s="146"/>
      <c r="AB73" s="146"/>
      <c r="AD73" s="146"/>
      <c r="AF73" s="146"/>
      <c r="AH73" s="146"/>
      <c r="AJ73" s="146"/>
      <c r="AL73" s="146"/>
      <c r="AN73" s="146"/>
      <c r="AP73" s="63"/>
      <c r="AR73" s="371"/>
      <c r="AS73" s="371"/>
      <c r="AT73" s="371"/>
      <c r="AU73" s="371"/>
      <c r="AV73" s="371"/>
      <c r="AW73" s="371"/>
      <c r="AX73" s="371"/>
      <c r="AY73" s="371"/>
      <c r="AZ73" s="371"/>
      <c r="BA73" s="371"/>
      <c r="BB73" s="371"/>
      <c r="BC73" s="371"/>
    </row>
    <row r="74" spans="1:55" s="376" customFormat="1" ht="9.9499999999999993" customHeight="1" thickBot="1" x14ac:dyDescent="0.35">
      <c r="A74" s="371"/>
      <c r="B74" s="372"/>
      <c r="C74" s="371"/>
      <c r="D74" s="371"/>
      <c r="E74" s="373"/>
      <c r="F74" s="374"/>
      <c r="G74" s="371"/>
      <c r="H74" s="416">
        <f t="shared" si="5"/>
        <v>0</v>
      </c>
      <c r="I74" s="416">
        <f t="shared" si="5"/>
        <v>0</v>
      </c>
      <c r="J74" s="386"/>
      <c r="K74" s="417">
        <f t="shared" si="1"/>
        <v>0</v>
      </c>
      <c r="L74" s="417">
        <f t="shared" si="2"/>
        <v>0</v>
      </c>
      <c r="N74" s="452"/>
      <c r="P74" s="452"/>
      <c r="R74" s="452"/>
      <c r="T74" s="452"/>
      <c r="V74" s="382"/>
      <c r="X74" s="363" t="e">
        <f t="shared" si="4"/>
        <v>#DIV/0!</v>
      </c>
      <c r="Z74" s="146"/>
      <c r="AB74" s="146"/>
      <c r="AD74" s="146"/>
      <c r="AF74" s="146"/>
      <c r="AH74" s="146"/>
      <c r="AJ74" s="146"/>
      <c r="AL74" s="146"/>
      <c r="AN74" s="146"/>
      <c r="AP74" s="63"/>
      <c r="AR74" s="371"/>
      <c r="AS74" s="371"/>
      <c r="AT74" s="371"/>
      <c r="AU74" s="371"/>
      <c r="AV74" s="371"/>
      <c r="AW74" s="371"/>
      <c r="AX74" s="371"/>
      <c r="AY74" s="371"/>
      <c r="AZ74" s="371"/>
      <c r="BA74" s="371"/>
      <c r="BB74" s="371"/>
      <c r="BC74" s="371"/>
    </row>
    <row r="75" spans="1:55" s="376" customFormat="1" ht="21" customHeight="1" thickBot="1" x14ac:dyDescent="0.35">
      <c r="A75" s="371"/>
      <c r="B75" s="372"/>
      <c r="C75" s="371"/>
      <c r="D75" s="431" t="s">
        <v>448</v>
      </c>
      <c r="E75" s="373"/>
      <c r="F75" s="374"/>
      <c r="G75" s="371"/>
      <c r="H75" s="416">
        <f t="shared" si="5"/>
        <v>113600</v>
      </c>
      <c r="I75" s="416">
        <f t="shared" si="5"/>
        <v>68150</v>
      </c>
      <c r="J75" s="386"/>
      <c r="K75" s="417">
        <f t="shared" si="1"/>
        <v>113562.5</v>
      </c>
      <c r="L75" s="417">
        <f t="shared" si="2"/>
        <v>68137.5</v>
      </c>
      <c r="N75" s="473">
        <v>45425</v>
      </c>
      <c r="P75" s="473">
        <v>45331</v>
      </c>
      <c r="R75" s="465">
        <v>230324</v>
      </c>
      <c r="T75" s="452"/>
      <c r="V75" s="382"/>
      <c r="X75" s="363">
        <f t="shared" si="4"/>
        <v>0.19722217398100067</v>
      </c>
      <c r="Z75" s="146"/>
      <c r="AB75" s="146"/>
      <c r="AD75" s="146"/>
      <c r="AF75" s="146"/>
      <c r="AH75" s="146"/>
      <c r="AJ75" s="146"/>
      <c r="AL75" s="146"/>
      <c r="AN75" s="146"/>
      <c r="AP75" s="63"/>
      <c r="AR75" s="371"/>
      <c r="AS75" s="371"/>
      <c r="AT75" s="371"/>
      <c r="AU75" s="371"/>
      <c r="AV75" s="371"/>
      <c r="AW75" s="371"/>
      <c r="AX75" s="371"/>
      <c r="AY75" s="371"/>
      <c r="AZ75" s="371"/>
      <c r="BA75" s="371"/>
      <c r="BB75" s="371"/>
      <c r="BC75" s="371"/>
    </row>
    <row r="76" spans="1:55" s="376" customFormat="1" ht="21" customHeight="1" x14ac:dyDescent="0.3">
      <c r="A76" s="371"/>
      <c r="B76" s="372"/>
      <c r="C76" s="371"/>
      <c r="D76" s="436" t="s">
        <v>630</v>
      </c>
      <c r="E76" s="437">
        <f t="shared" ref="E76:F80" si="7">H76</f>
        <v>3250</v>
      </c>
      <c r="F76" s="438">
        <f t="shared" si="7"/>
        <v>1950</v>
      </c>
      <c r="G76" s="371"/>
      <c r="H76" s="416">
        <f t="shared" si="5"/>
        <v>3250</v>
      </c>
      <c r="I76" s="416">
        <f t="shared" si="5"/>
        <v>1950</v>
      </c>
      <c r="J76" s="386"/>
      <c r="K76" s="417">
        <f t="shared" si="1"/>
        <v>3209.9</v>
      </c>
      <c r="L76" s="417">
        <f t="shared" si="2"/>
        <v>1925.94</v>
      </c>
      <c r="N76" s="462">
        <v>1283.96</v>
      </c>
      <c r="P76" s="462">
        <v>1283.96</v>
      </c>
      <c r="R76" s="462">
        <v>1283.95</v>
      </c>
      <c r="T76" s="452">
        <v>1116.49</v>
      </c>
      <c r="V76" s="382">
        <v>1116.49</v>
      </c>
      <c r="X76" s="363">
        <f t="shared" si="4"/>
        <v>1.0000077884652829</v>
      </c>
      <c r="Z76" s="146"/>
      <c r="AB76" s="146"/>
      <c r="AD76" s="146"/>
      <c r="AF76" s="146"/>
      <c r="AH76" s="146"/>
      <c r="AJ76" s="146"/>
      <c r="AL76" s="146"/>
      <c r="AN76" s="146"/>
      <c r="AP76" s="63"/>
      <c r="AR76" s="371"/>
      <c r="AS76" s="371"/>
      <c r="AT76" s="371"/>
      <c r="AU76" s="371"/>
      <c r="AV76" s="371"/>
      <c r="AW76" s="371"/>
      <c r="AX76" s="371"/>
      <c r="AY76" s="371"/>
      <c r="AZ76" s="371"/>
      <c r="BA76" s="371"/>
      <c r="BB76" s="371"/>
      <c r="BC76" s="371"/>
    </row>
    <row r="77" spans="1:55" s="376" customFormat="1" ht="21" customHeight="1" x14ac:dyDescent="0.3">
      <c r="A77" s="371"/>
      <c r="B77" s="372"/>
      <c r="C77" s="371"/>
      <c r="D77" s="436" t="s">
        <v>631</v>
      </c>
      <c r="E77" s="437">
        <f t="shared" si="7"/>
        <v>4500</v>
      </c>
      <c r="F77" s="438">
        <f t="shared" si="7"/>
        <v>2700</v>
      </c>
      <c r="G77" s="371"/>
      <c r="H77" s="416">
        <f t="shared" si="5"/>
        <v>4500</v>
      </c>
      <c r="I77" s="416">
        <f t="shared" si="5"/>
        <v>2700</v>
      </c>
      <c r="J77" s="386"/>
      <c r="K77" s="417">
        <f t="shared" si="1"/>
        <v>4491.2</v>
      </c>
      <c r="L77" s="417">
        <f t="shared" si="2"/>
        <v>2694.7200000000003</v>
      </c>
      <c r="N77" s="462">
        <v>1796.48</v>
      </c>
      <c r="P77" s="462">
        <v>1796.48</v>
      </c>
      <c r="R77" s="462">
        <v>1796.48</v>
      </c>
      <c r="T77" s="452">
        <v>1562.16</v>
      </c>
      <c r="V77" s="382">
        <v>1562.16</v>
      </c>
      <c r="X77" s="363">
        <f t="shared" si="4"/>
        <v>1</v>
      </c>
      <c r="Z77" s="146"/>
      <c r="AB77" s="146"/>
      <c r="AD77" s="146"/>
      <c r="AF77" s="146"/>
      <c r="AH77" s="146"/>
      <c r="AJ77" s="146"/>
      <c r="AL77" s="146"/>
      <c r="AN77" s="146"/>
      <c r="AP77" s="63"/>
      <c r="AR77" s="371"/>
      <c r="AS77" s="371"/>
      <c r="AT77" s="371"/>
      <c r="AU77" s="371"/>
      <c r="AV77" s="371"/>
      <c r="AW77" s="371"/>
      <c r="AX77" s="371"/>
      <c r="AY77" s="371"/>
      <c r="AZ77" s="371"/>
      <c r="BA77" s="371"/>
      <c r="BB77" s="371"/>
      <c r="BC77" s="371"/>
    </row>
    <row r="78" spans="1:55" s="376" customFormat="1" ht="21" customHeight="1" x14ac:dyDescent="0.3">
      <c r="A78" s="371"/>
      <c r="B78" s="372"/>
      <c r="C78" s="371"/>
      <c r="D78" s="436" t="s">
        <v>632</v>
      </c>
      <c r="E78" s="437">
        <f t="shared" si="7"/>
        <v>7450</v>
      </c>
      <c r="F78" s="438">
        <f t="shared" si="7"/>
        <v>4450</v>
      </c>
      <c r="G78" s="371"/>
      <c r="H78" s="416">
        <f t="shared" si="5"/>
        <v>7450</v>
      </c>
      <c r="I78" s="416">
        <f t="shared" si="5"/>
        <v>4450</v>
      </c>
      <c r="J78" s="386"/>
      <c r="K78" s="417">
        <f t="shared" ref="K78:K102" si="8">N78*$K$9</f>
        <v>7416.5250000000005</v>
      </c>
      <c r="L78" s="417">
        <f t="shared" ref="L78:L102" si="9">N78*$L$9</f>
        <v>4449.915</v>
      </c>
      <c r="N78" s="462">
        <v>2966.61</v>
      </c>
      <c r="P78" s="462">
        <v>2966.61</v>
      </c>
      <c r="R78" s="462">
        <v>2966.61</v>
      </c>
      <c r="T78" s="452">
        <v>2579.66</v>
      </c>
      <c r="V78" s="382">
        <v>2579.66</v>
      </c>
      <c r="X78" s="363">
        <f t="shared" si="4"/>
        <v>1</v>
      </c>
      <c r="Z78" s="146"/>
      <c r="AB78" s="146"/>
      <c r="AD78" s="146"/>
      <c r="AF78" s="146"/>
      <c r="AH78" s="146"/>
      <c r="AJ78" s="146"/>
      <c r="AL78" s="146"/>
      <c r="AN78" s="146"/>
      <c r="AP78" s="63"/>
      <c r="AR78" s="371"/>
      <c r="AS78" s="371"/>
      <c r="AT78" s="371"/>
      <c r="AU78" s="371"/>
      <c r="AV78" s="371"/>
      <c r="AW78" s="371"/>
      <c r="AX78" s="371"/>
      <c r="AY78" s="371"/>
      <c r="AZ78" s="371"/>
      <c r="BA78" s="371"/>
      <c r="BB78" s="371"/>
      <c r="BC78" s="371"/>
    </row>
    <row r="79" spans="1:55" s="376" customFormat="1" ht="21" customHeight="1" x14ac:dyDescent="0.3">
      <c r="A79" s="371"/>
      <c r="B79" s="372"/>
      <c r="C79" s="371"/>
      <c r="D79" s="436" t="s">
        <v>633</v>
      </c>
      <c r="E79" s="442">
        <f t="shared" si="7"/>
        <v>13050</v>
      </c>
      <c r="F79" s="443">
        <f t="shared" si="7"/>
        <v>7850</v>
      </c>
      <c r="G79" s="371"/>
      <c r="H79" s="416">
        <f t="shared" ref="H79:I102" si="10">MROUND(K79+24,50)</f>
        <v>13050</v>
      </c>
      <c r="I79" s="416">
        <f t="shared" si="10"/>
        <v>7850</v>
      </c>
      <c r="J79" s="386"/>
      <c r="K79" s="417">
        <f t="shared" si="8"/>
        <v>13046.849999999999</v>
      </c>
      <c r="L79" s="417">
        <f t="shared" si="9"/>
        <v>7828.11</v>
      </c>
      <c r="N79" s="474">
        <v>5218.74</v>
      </c>
      <c r="P79" s="462">
        <v>6483.75</v>
      </c>
      <c r="R79" s="462">
        <v>5218.74</v>
      </c>
      <c r="T79" s="452">
        <v>4538.04</v>
      </c>
      <c r="V79" s="382">
        <v>4538.04</v>
      </c>
      <c r="X79" s="363">
        <f t="shared" si="4"/>
        <v>1</v>
      </c>
      <c r="Z79" s="146"/>
      <c r="AB79" s="146"/>
      <c r="AD79" s="146"/>
      <c r="AF79" s="146"/>
      <c r="AH79" s="146"/>
      <c r="AJ79" s="146"/>
      <c r="AL79" s="146"/>
      <c r="AN79" s="146"/>
      <c r="AP79" s="63"/>
      <c r="AR79" s="371"/>
      <c r="AS79" s="371"/>
      <c r="AT79" s="371"/>
      <c r="AU79" s="371"/>
      <c r="AV79" s="371"/>
      <c r="AW79" s="371"/>
      <c r="AX79" s="371"/>
      <c r="AY79" s="371"/>
      <c r="AZ79" s="371"/>
      <c r="BA79" s="371"/>
      <c r="BB79" s="371"/>
      <c r="BC79" s="371"/>
    </row>
    <row r="80" spans="1:55" s="376" customFormat="1" ht="21" customHeight="1" x14ac:dyDescent="0.3">
      <c r="A80" s="371"/>
      <c r="B80" s="372"/>
      <c r="C80" s="371"/>
      <c r="D80" s="439" t="s">
        <v>637</v>
      </c>
      <c r="E80" s="437">
        <f t="shared" si="7"/>
        <v>3550</v>
      </c>
      <c r="F80" s="438">
        <f t="shared" si="7"/>
        <v>2150</v>
      </c>
      <c r="G80" s="371"/>
      <c r="H80" s="416">
        <f t="shared" si="10"/>
        <v>3550</v>
      </c>
      <c r="I80" s="416">
        <f t="shared" si="10"/>
        <v>2150</v>
      </c>
      <c r="J80" s="386"/>
      <c r="K80" s="417">
        <f t="shared" si="8"/>
        <v>3520.65</v>
      </c>
      <c r="L80" s="417">
        <f t="shared" si="9"/>
        <v>2112.39</v>
      </c>
      <c r="N80" s="462">
        <v>1408.26</v>
      </c>
      <c r="P80" s="462">
        <v>1408.26</v>
      </c>
      <c r="R80" s="462">
        <v>1468.25</v>
      </c>
      <c r="T80" s="452">
        <v>1468</v>
      </c>
      <c r="V80" s="382">
        <v>1468</v>
      </c>
      <c r="X80" s="363">
        <f t="shared" ref="X80:X144" si="11">N80/R80</f>
        <v>0.95914183551847432</v>
      </c>
      <c r="Z80" s="146"/>
      <c r="AB80" s="146"/>
      <c r="AD80" s="146"/>
      <c r="AF80" s="146"/>
      <c r="AH80" s="146"/>
      <c r="AJ80" s="146"/>
      <c r="AL80" s="146"/>
      <c r="AN80" s="146"/>
      <c r="AP80" s="63"/>
      <c r="AR80" s="371"/>
      <c r="AS80" s="371"/>
      <c r="AT80" s="371"/>
      <c r="AU80" s="371"/>
      <c r="AV80" s="371"/>
      <c r="AW80" s="371"/>
      <c r="AX80" s="371"/>
      <c r="AY80" s="371"/>
      <c r="AZ80" s="371"/>
      <c r="BA80" s="371"/>
      <c r="BB80" s="371"/>
      <c r="BC80" s="371"/>
    </row>
    <row r="81" spans="1:55" s="376" customFormat="1" ht="21" customHeight="1" x14ac:dyDescent="0.3">
      <c r="A81" s="371"/>
      <c r="B81" s="372"/>
      <c r="C81" s="371"/>
      <c r="D81" s="440" t="s">
        <v>449</v>
      </c>
      <c r="E81" s="373"/>
      <c r="F81" s="374"/>
      <c r="G81" s="371"/>
      <c r="H81" s="416">
        <f t="shared" si="10"/>
        <v>0</v>
      </c>
      <c r="I81" s="416">
        <f t="shared" si="10"/>
        <v>0</v>
      </c>
      <c r="J81" s="386"/>
      <c r="K81" s="417">
        <f t="shared" si="8"/>
        <v>0</v>
      </c>
      <c r="L81" s="417">
        <f t="shared" si="9"/>
        <v>0</v>
      </c>
      <c r="N81" s="452"/>
      <c r="P81" s="452"/>
      <c r="R81" s="452"/>
      <c r="T81" s="452">
        <v>0</v>
      </c>
      <c r="V81" s="382">
        <v>0</v>
      </c>
      <c r="X81" s="363" t="e">
        <f t="shared" si="11"/>
        <v>#DIV/0!</v>
      </c>
      <c r="Z81" s="146"/>
      <c r="AB81" s="146"/>
      <c r="AD81" s="146"/>
      <c r="AF81" s="146"/>
      <c r="AH81" s="146"/>
      <c r="AJ81" s="146"/>
      <c r="AL81" s="146"/>
      <c r="AN81" s="146"/>
      <c r="AP81" s="63"/>
      <c r="AR81" s="371"/>
      <c r="AS81" s="371"/>
      <c r="AT81" s="371"/>
      <c r="AU81" s="371"/>
      <c r="AV81" s="371"/>
      <c r="AW81" s="371"/>
      <c r="AX81" s="371"/>
      <c r="AY81" s="371"/>
      <c r="AZ81" s="371"/>
      <c r="BA81" s="371"/>
      <c r="BB81" s="371"/>
      <c r="BC81" s="371"/>
    </row>
    <row r="82" spans="1:55" s="376" customFormat="1" ht="21" customHeight="1" x14ac:dyDescent="0.3">
      <c r="A82" s="371"/>
      <c r="B82" s="372"/>
      <c r="C82" s="371"/>
      <c r="D82" s="439" t="s">
        <v>635</v>
      </c>
      <c r="E82" s="437">
        <f t="shared" ref="E82:F84" si="12">H82</f>
        <v>1450</v>
      </c>
      <c r="F82" s="438">
        <f t="shared" si="12"/>
        <v>900</v>
      </c>
      <c r="G82" s="371"/>
      <c r="H82" s="416">
        <f t="shared" si="10"/>
        <v>1450</v>
      </c>
      <c r="I82" s="416">
        <f t="shared" si="10"/>
        <v>900</v>
      </c>
      <c r="J82" s="386"/>
      <c r="K82" s="417">
        <f t="shared" si="8"/>
        <v>1423.875</v>
      </c>
      <c r="L82" s="417">
        <f t="shared" si="9"/>
        <v>854.32499999999993</v>
      </c>
      <c r="N82" s="462">
        <v>569.54999999999995</v>
      </c>
      <c r="P82" s="462">
        <v>569.54999999999995</v>
      </c>
      <c r="R82" s="462">
        <v>569.54999999999995</v>
      </c>
      <c r="T82" s="452">
        <v>495.26</v>
      </c>
      <c r="V82" s="382">
        <v>495.26</v>
      </c>
      <c r="X82" s="363">
        <f t="shared" si="11"/>
        <v>1</v>
      </c>
      <c r="Z82" s="146"/>
      <c r="AB82" s="146"/>
      <c r="AD82" s="146"/>
      <c r="AF82" s="146"/>
      <c r="AH82" s="146"/>
      <c r="AJ82" s="146"/>
      <c r="AL82" s="146"/>
      <c r="AN82" s="146"/>
      <c r="AP82" s="63"/>
      <c r="AR82" s="371"/>
      <c r="AS82" s="371"/>
      <c r="AT82" s="371"/>
      <c r="AU82" s="371"/>
      <c r="AV82" s="371"/>
      <c r="AW82" s="371"/>
      <c r="AX82" s="371"/>
      <c r="AY82" s="371"/>
      <c r="AZ82" s="371"/>
      <c r="BA82" s="371"/>
      <c r="BB82" s="371"/>
      <c r="BC82" s="371"/>
    </row>
    <row r="83" spans="1:55" ht="21" customHeight="1" x14ac:dyDescent="0.3">
      <c r="D83" s="439" t="s">
        <v>634</v>
      </c>
      <c r="E83" s="450">
        <f t="shared" si="12"/>
        <v>2850</v>
      </c>
      <c r="F83" s="451">
        <f t="shared" si="12"/>
        <v>1750</v>
      </c>
      <c r="H83" s="416">
        <f t="shared" si="10"/>
        <v>2850</v>
      </c>
      <c r="I83" s="416">
        <f t="shared" si="10"/>
        <v>1750</v>
      </c>
      <c r="J83" s="386"/>
      <c r="K83" s="417">
        <f t="shared" si="8"/>
        <v>2847.6</v>
      </c>
      <c r="L83" s="417">
        <f t="shared" si="9"/>
        <v>1708.56</v>
      </c>
      <c r="N83" s="462">
        <v>1139.04</v>
      </c>
      <c r="P83" s="462">
        <v>1139.04</v>
      </c>
      <c r="R83" s="462">
        <v>1139.04</v>
      </c>
      <c r="T83" s="452">
        <v>990.47</v>
      </c>
      <c r="V83" s="382">
        <v>990.47</v>
      </c>
      <c r="X83" s="363">
        <f t="shared" si="11"/>
        <v>1</v>
      </c>
    </row>
    <row r="84" spans="1:55" ht="21" customHeight="1" x14ac:dyDescent="0.3">
      <c r="D84" s="439" t="s">
        <v>636</v>
      </c>
      <c r="E84" s="437">
        <f t="shared" si="12"/>
        <v>8750</v>
      </c>
      <c r="F84" s="438">
        <f t="shared" si="12"/>
        <v>5250</v>
      </c>
      <c r="H84" s="416">
        <f t="shared" si="10"/>
        <v>8750</v>
      </c>
      <c r="I84" s="416">
        <f t="shared" si="10"/>
        <v>5250</v>
      </c>
      <c r="J84" s="386"/>
      <c r="K84" s="417">
        <f t="shared" si="8"/>
        <v>8749.75</v>
      </c>
      <c r="L84" s="417">
        <f t="shared" si="9"/>
        <v>5249.85</v>
      </c>
      <c r="N84" s="462">
        <v>3499.9</v>
      </c>
      <c r="P84" s="462">
        <v>3499.9</v>
      </c>
      <c r="R84" s="462">
        <v>3499.9</v>
      </c>
      <c r="T84" s="452">
        <v>3043.39</v>
      </c>
      <c r="V84" s="382">
        <v>3043.39</v>
      </c>
      <c r="X84" s="363">
        <f t="shared" si="11"/>
        <v>1</v>
      </c>
    </row>
    <row r="85" spans="1:55" ht="21" customHeight="1" x14ac:dyDescent="0.3">
      <c r="C85" s="476"/>
      <c r="D85" s="440" t="s">
        <v>453</v>
      </c>
      <c r="H85" s="416">
        <f t="shared" si="10"/>
        <v>0</v>
      </c>
      <c r="I85" s="416">
        <f t="shared" si="10"/>
        <v>0</v>
      </c>
      <c r="J85" s="386"/>
      <c r="K85" s="417">
        <f t="shared" si="8"/>
        <v>0</v>
      </c>
      <c r="L85" s="417">
        <f t="shared" si="9"/>
        <v>0</v>
      </c>
      <c r="N85" s="452"/>
      <c r="P85" s="452"/>
      <c r="R85" s="452"/>
      <c r="T85" s="452">
        <v>0</v>
      </c>
      <c r="V85" s="382">
        <v>0</v>
      </c>
      <c r="X85" s="363" t="e">
        <f t="shared" si="11"/>
        <v>#DIV/0!</v>
      </c>
    </row>
    <row r="86" spans="1:55" ht="21" customHeight="1" x14ac:dyDescent="0.3">
      <c r="C86" s="476"/>
      <c r="D86" s="439" t="s">
        <v>454</v>
      </c>
      <c r="E86" s="437">
        <f t="shared" ref="E86:F88" si="13">H86</f>
        <v>2850</v>
      </c>
      <c r="F86" s="438">
        <f t="shared" si="13"/>
        <v>1700</v>
      </c>
      <c r="H86" s="416">
        <f t="shared" si="10"/>
        <v>2850</v>
      </c>
      <c r="I86" s="416">
        <f t="shared" si="10"/>
        <v>1700</v>
      </c>
      <c r="J86" s="386"/>
      <c r="K86" s="417">
        <f t="shared" si="8"/>
        <v>2821.6000000000004</v>
      </c>
      <c r="L86" s="417">
        <f t="shared" si="9"/>
        <v>1692.96</v>
      </c>
      <c r="N86" s="462">
        <v>1128.6400000000001</v>
      </c>
      <c r="P86" s="462">
        <v>1128.6400000000001</v>
      </c>
      <c r="R86" s="452">
        <v>1079.5730000000001</v>
      </c>
      <c r="T86" s="452">
        <v>981.43</v>
      </c>
      <c r="V86" s="382">
        <v>981.43</v>
      </c>
      <c r="X86" s="363">
        <f t="shared" si="11"/>
        <v>1.0454503771398507</v>
      </c>
    </row>
    <row r="87" spans="1:55" ht="21" customHeight="1" x14ac:dyDescent="0.3">
      <c r="C87" s="476"/>
      <c r="D87" s="439" t="s">
        <v>455</v>
      </c>
      <c r="E87" s="450">
        <f t="shared" si="13"/>
        <v>5450</v>
      </c>
      <c r="F87" s="451">
        <f t="shared" si="13"/>
        <v>3300</v>
      </c>
      <c r="H87" s="416">
        <f t="shared" si="10"/>
        <v>5450</v>
      </c>
      <c r="I87" s="416">
        <f t="shared" si="10"/>
        <v>3300</v>
      </c>
      <c r="J87" s="386"/>
      <c r="K87" s="417">
        <f t="shared" si="8"/>
        <v>5436.25</v>
      </c>
      <c r="L87" s="417">
        <f t="shared" si="9"/>
        <v>3261.75</v>
      </c>
      <c r="N87" s="462">
        <v>2174.5</v>
      </c>
      <c r="P87" s="462">
        <v>2174.5</v>
      </c>
      <c r="R87" s="452">
        <v>2079.9569999999999</v>
      </c>
      <c r="T87" s="452">
        <v>1890.87</v>
      </c>
      <c r="V87" s="382">
        <v>1890.87</v>
      </c>
      <c r="X87" s="363">
        <f t="shared" si="11"/>
        <v>1.0454543050649605</v>
      </c>
    </row>
    <row r="88" spans="1:55" ht="21" customHeight="1" x14ac:dyDescent="0.3">
      <c r="C88" s="476"/>
      <c r="D88" s="439" t="s">
        <v>456</v>
      </c>
      <c r="E88" s="437">
        <f t="shared" si="13"/>
        <v>21200</v>
      </c>
      <c r="F88" s="438">
        <f t="shared" si="13"/>
        <v>12700</v>
      </c>
      <c r="H88" s="416">
        <f t="shared" si="10"/>
        <v>21200</v>
      </c>
      <c r="I88" s="416">
        <f t="shared" si="10"/>
        <v>12700</v>
      </c>
      <c r="J88" s="386"/>
      <c r="K88" s="417">
        <f t="shared" si="8"/>
        <v>21162.25</v>
      </c>
      <c r="L88" s="417">
        <f t="shared" si="9"/>
        <v>12697.349999999999</v>
      </c>
      <c r="N88" s="462">
        <v>8464.9</v>
      </c>
      <c r="P88" s="462">
        <v>8464.9</v>
      </c>
      <c r="R88" s="452">
        <v>8096.8580000000002</v>
      </c>
      <c r="T88" s="452">
        <v>7360.78</v>
      </c>
      <c r="V88" s="382">
        <v>7360.78</v>
      </c>
      <c r="X88" s="363">
        <f t="shared" si="11"/>
        <v>1.0454549159686386</v>
      </c>
    </row>
    <row r="89" spans="1:55" ht="21" hidden="1" customHeight="1" x14ac:dyDescent="0.3">
      <c r="D89" s="440" t="s">
        <v>486</v>
      </c>
      <c r="H89" s="416">
        <f t="shared" si="10"/>
        <v>0</v>
      </c>
      <c r="I89" s="416">
        <f t="shared" si="10"/>
        <v>0</v>
      </c>
      <c r="J89" s="386"/>
      <c r="K89" s="417">
        <f t="shared" si="8"/>
        <v>0</v>
      </c>
      <c r="L89" s="417">
        <f t="shared" si="9"/>
        <v>0</v>
      </c>
      <c r="N89" s="452"/>
      <c r="P89" s="452"/>
      <c r="R89" s="452"/>
      <c r="T89" s="452">
        <v>0</v>
      </c>
      <c r="V89" s="382">
        <v>0</v>
      </c>
      <c r="X89" s="363" t="e">
        <f t="shared" si="11"/>
        <v>#DIV/0!</v>
      </c>
    </row>
    <row r="90" spans="1:55" ht="21" customHeight="1" x14ac:dyDescent="0.3">
      <c r="D90" s="439" t="s">
        <v>626</v>
      </c>
      <c r="E90" s="437">
        <f t="shared" ref="E90:F95" si="14">H90</f>
        <v>1900</v>
      </c>
      <c r="F90" s="438">
        <f t="shared" si="14"/>
        <v>1150</v>
      </c>
      <c r="H90" s="416">
        <f t="shared" si="10"/>
        <v>1900</v>
      </c>
      <c r="I90" s="416">
        <f t="shared" si="10"/>
        <v>1150</v>
      </c>
      <c r="J90" s="386"/>
      <c r="K90" s="417">
        <f t="shared" si="8"/>
        <v>1876.8000000000002</v>
      </c>
      <c r="L90" s="417">
        <f t="shared" si="9"/>
        <v>1126.08</v>
      </c>
      <c r="N90" s="474">
        <v>750.72</v>
      </c>
      <c r="P90" s="462">
        <v>825.79</v>
      </c>
      <c r="R90" s="462">
        <v>750.72</v>
      </c>
      <c r="T90" s="452">
        <v>718.08</v>
      </c>
      <c r="V90" s="382">
        <v>718.08</v>
      </c>
      <c r="X90" s="363">
        <f t="shared" si="11"/>
        <v>1</v>
      </c>
    </row>
    <row r="91" spans="1:55" ht="21" customHeight="1" x14ac:dyDescent="0.3">
      <c r="D91" s="439" t="s">
        <v>627</v>
      </c>
      <c r="E91" s="444">
        <f t="shared" si="14"/>
        <v>4000</v>
      </c>
      <c r="F91" s="445">
        <f t="shared" si="14"/>
        <v>2400</v>
      </c>
      <c r="H91" s="416">
        <f t="shared" si="10"/>
        <v>4000</v>
      </c>
      <c r="I91" s="416">
        <f t="shared" si="10"/>
        <v>2400</v>
      </c>
      <c r="J91" s="386"/>
      <c r="K91" s="417">
        <f t="shared" si="8"/>
        <v>3973.6000000000004</v>
      </c>
      <c r="L91" s="417">
        <f t="shared" si="9"/>
        <v>2384.16</v>
      </c>
      <c r="N91" s="474">
        <v>1589.44</v>
      </c>
      <c r="P91" s="462">
        <v>1748.39</v>
      </c>
      <c r="R91" s="462">
        <v>1589.44</v>
      </c>
      <c r="T91" s="452">
        <v>1520.34</v>
      </c>
      <c r="V91" s="382">
        <v>1520.34</v>
      </c>
      <c r="X91" s="363">
        <f t="shared" si="11"/>
        <v>1</v>
      </c>
    </row>
    <row r="92" spans="1:55" ht="21" customHeight="1" x14ac:dyDescent="0.3">
      <c r="D92" s="439" t="s">
        <v>628</v>
      </c>
      <c r="E92" s="442">
        <f t="shared" si="14"/>
        <v>6900</v>
      </c>
      <c r="F92" s="443">
        <f t="shared" si="14"/>
        <v>4150</v>
      </c>
      <c r="H92" s="416">
        <f t="shared" si="10"/>
        <v>6900</v>
      </c>
      <c r="I92" s="416">
        <f t="shared" si="10"/>
        <v>4150</v>
      </c>
      <c r="J92" s="386"/>
      <c r="K92" s="417">
        <f t="shared" si="8"/>
        <v>6873.7</v>
      </c>
      <c r="L92" s="417">
        <f t="shared" si="9"/>
        <v>4124.22</v>
      </c>
      <c r="N92" s="474">
        <v>2749.48</v>
      </c>
      <c r="P92" s="462">
        <v>2749.348</v>
      </c>
      <c r="R92" s="462">
        <v>2749.48</v>
      </c>
      <c r="T92" s="452"/>
      <c r="X92" s="363">
        <f t="shared" si="11"/>
        <v>1</v>
      </c>
    </row>
    <row r="93" spans="1:55" ht="21" customHeight="1" x14ac:dyDescent="0.3">
      <c r="D93" s="439" t="s">
        <v>629</v>
      </c>
      <c r="E93" s="442">
        <f t="shared" si="14"/>
        <v>11750</v>
      </c>
      <c r="F93" s="443">
        <f t="shared" si="14"/>
        <v>7050</v>
      </c>
      <c r="H93" s="416">
        <f t="shared" si="10"/>
        <v>11750</v>
      </c>
      <c r="I93" s="416">
        <f t="shared" si="10"/>
        <v>7050</v>
      </c>
      <c r="J93" s="386"/>
      <c r="K93" s="417">
        <f t="shared" si="8"/>
        <v>11713.625</v>
      </c>
      <c r="L93" s="417">
        <f t="shared" si="9"/>
        <v>7028.1749999999993</v>
      </c>
      <c r="N93" s="474">
        <v>4685.45</v>
      </c>
      <c r="P93" s="462">
        <v>4685.45</v>
      </c>
      <c r="R93" s="462">
        <v>4685.4399999999996</v>
      </c>
      <c r="T93" s="452">
        <v>4074.3</v>
      </c>
      <c r="V93" s="382">
        <v>4074.3</v>
      </c>
      <c r="X93" s="363">
        <f t="shared" si="11"/>
        <v>1.0000021342712744</v>
      </c>
    </row>
    <row r="94" spans="1:55" s="376" customFormat="1" ht="21" customHeight="1" x14ac:dyDescent="0.3">
      <c r="A94" s="371"/>
      <c r="B94" s="372"/>
      <c r="C94" s="371"/>
      <c r="D94" s="439" t="s">
        <v>659</v>
      </c>
      <c r="E94" s="437">
        <f t="shared" si="14"/>
        <v>32500</v>
      </c>
      <c r="F94" s="438">
        <f t="shared" si="14"/>
        <v>19500</v>
      </c>
      <c r="G94" s="371"/>
      <c r="H94" s="416">
        <f t="shared" si="10"/>
        <v>32500</v>
      </c>
      <c r="I94" s="416">
        <f t="shared" si="10"/>
        <v>19500</v>
      </c>
      <c r="J94" s="386"/>
      <c r="K94" s="417">
        <f t="shared" si="8"/>
        <v>32466</v>
      </c>
      <c r="L94" s="417">
        <f t="shared" si="9"/>
        <v>19479.599999999999</v>
      </c>
      <c r="N94" s="462">
        <v>12986.4</v>
      </c>
      <c r="P94" s="462">
        <v>12986.4</v>
      </c>
      <c r="R94" s="462">
        <v>12986.4</v>
      </c>
      <c r="T94" s="452">
        <v>11292.52</v>
      </c>
      <c r="V94" s="382">
        <v>11292.52</v>
      </c>
      <c r="X94" s="363">
        <f t="shared" si="11"/>
        <v>1</v>
      </c>
      <c r="Z94" s="146"/>
      <c r="AB94" s="146"/>
      <c r="AD94" s="146"/>
      <c r="AF94" s="146"/>
      <c r="AH94" s="146"/>
      <c r="AJ94" s="146"/>
      <c r="AL94" s="146"/>
      <c r="AN94" s="146"/>
      <c r="AP94" s="63"/>
      <c r="AR94" s="371"/>
      <c r="AS94" s="371"/>
      <c r="AT94" s="371"/>
      <c r="AU94" s="371"/>
      <c r="AV94" s="371"/>
      <c r="AW94" s="371"/>
      <c r="AX94" s="371"/>
      <c r="AY94" s="371"/>
      <c r="AZ94" s="371"/>
      <c r="BA94" s="371"/>
      <c r="BB94" s="371"/>
      <c r="BC94" s="371"/>
    </row>
    <row r="95" spans="1:55" s="376" customFormat="1" ht="21" customHeight="1" x14ac:dyDescent="0.3">
      <c r="A95" s="371"/>
      <c r="B95" s="372"/>
      <c r="C95" s="371"/>
      <c r="D95" s="439" t="s">
        <v>681</v>
      </c>
      <c r="E95" s="437">
        <f t="shared" si="14"/>
        <v>6250</v>
      </c>
      <c r="F95" s="438">
        <f t="shared" si="14"/>
        <v>3750</v>
      </c>
      <c r="G95" s="371"/>
      <c r="H95" s="416">
        <f t="shared" si="10"/>
        <v>6250</v>
      </c>
      <c r="I95" s="416">
        <f t="shared" si="10"/>
        <v>3750</v>
      </c>
      <c r="J95" s="386"/>
      <c r="K95" s="417">
        <f t="shared" si="8"/>
        <v>6250</v>
      </c>
      <c r="L95" s="417">
        <f t="shared" si="9"/>
        <v>3750</v>
      </c>
      <c r="N95" s="462">
        <v>2500</v>
      </c>
      <c r="P95" s="462"/>
      <c r="R95" s="462"/>
      <c r="T95" s="452"/>
      <c r="V95" s="382"/>
      <c r="X95" s="363"/>
      <c r="Z95" s="146"/>
      <c r="AB95" s="146"/>
      <c r="AD95" s="146"/>
      <c r="AF95" s="146"/>
      <c r="AH95" s="146"/>
      <c r="AJ95" s="146"/>
      <c r="AL95" s="146"/>
      <c r="AN95" s="146"/>
      <c r="AP95" s="63"/>
      <c r="AR95" s="371"/>
      <c r="AS95" s="371"/>
      <c r="AT95" s="371"/>
      <c r="AU95" s="371"/>
      <c r="AV95" s="371"/>
      <c r="AW95" s="371"/>
      <c r="AX95" s="371"/>
      <c r="AY95" s="371"/>
      <c r="AZ95" s="371"/>
      <c r="BA95" s="371"/>
      <c r="BB95" s="371"/>
      <c r="BC95" s="371"/>
    </row>
    <row r="96" spans="1:55" s="376" customFormat="1" ht="21" hidden="1" customHeight="1" x14ac:dyDescent="0.3">
      <c r="A96" s="371"/>
      <c r="B96" s="372"/>
      <c r="C96" s="371"/>
      <c r="D96" s="383"/>
      <c r="E96" s="373"/>
      <c r="F96" s="374"/>
      <c r="G96" s="371"/>
      <c r="H96" s="416">
        <f t="shared" si="10"/>
        <v>0</v>
      </c>
      <c r="I96" s="416">
        <f t="shared" si="10"/>
        <v>0</v>
      </c>
      <c r="J96" s="386"/>
      <c r="K96" s="417">
        <f t="shared" si="8"/>
        <v>0</v>
      </c>
      <c r="L96" s="417">
        <f t="shared" si="9"/>
        <v>0</v>
      </c>
      <c r="N96" s="452"/>
      <c r="P96" s="452"/>
      <c r="R96" s="452"/>
      <c r="T96" s="452"/>
      <c r="V96" s="382"/>
      <c r="X96" s="363" t="e">
        <f t="shared" si="11"/>
        <v>#DIV/0!</v>
      </c>
      <c r="Z96" s="146"/>
      <c r="AB96" s="146"/>
      <c r="AD96" s="146"/>
      <c r="AF96" s="146"/>
      <c r="AH96" s="146"/>
      <c r="AJ96" s="146"/>
      <c r="AL96" s="146"/>
      <c r="AN96" s="146"/>
      <c r="AP96" s="63"/>
      <c r="AR96" s="371"/>
      <c r="AS96" s="371"/>
      <c r="AT96" s="371"/>
      <c r="AU96" s="371"/>
      <c r="AV96" s="371"/>
      <c r="AW96" s="371"/>
      <c r="AX96" s="371"/>
      <c r="AY96" s="371"/>
      <c r="AZ96" s="371"/>
      <c r="BA96" s="371"/>
      <c r="BB96" s="371"/>
      <c r="BC96" s="371"/>
    </row>
    <row r="97" spans="1:55" s="376" customFormat="1" ht="21" customHeight="1" x14ac:dyDescent="0.3">
      <c r="A97" s="371"/>
      <c r="B97" s="372"/>
      <c r="C97" s="476"/>
      <c r="D97" s="439" t="s">
        <v>660</v>
      </c>
      <c r="E97" s="437">
        <f t="shared" ref="E97:F102" si="15">H97</f>
        <v>3600</v>
      </c>
      <c r="F97" s="438">
        <f t="shared" si="15"/>
        <v>2150</v>
      </c>
      <c r="G97" s="371"/>
      <c r="H97" s="416">
        <f t="shared" si="10"/>
        <v>3600</v>
      </c>
      <c r="I97" s="416">
        <f t="shared" si="10"/>
        <v>2150</v>
      </c>
      <c r="J97" s="386"/>
      <c r="K97" s="417">
        <f t="shared" si="8"/>
        <v>3573.72444</v>
      </c>
      <c r="L97" s="417">
        <f t="shared" si="9"/>
        <v>2144.2346639999996</v>
      </c>
      <c r="N97" s="452">
        <v>1429.4897759999999</v>
      </c>
      <c r="P97" s="452">
        <v>1429.4897759999999</v>
      </c>
      <c r="R97" s="452">
        <v>1429.4897759999999</v>
      </c>
      <c r="T97" s="452">
        <v>1299.5361599999999</v>
      </c>
      <c r="V97" s="382">
        <v>1299.5361599999999</v>
      </c>
      <c r="X97" s="363">
        <f t="shared" si="11"/>
        <v>1</v>
      </c>
      <c r="Z97" s="146"/>
      <c r="AB97" s="146"/>
      <c r="AD97" s="146"/>
      <c r="AF97" s="146"/>
      <c r="AH97" s="146"/>
      <c r="AJ97" s="146"/>
      <c r="AL97" s="146"/>
      <c r="AN97" s="146"/>
      <c r="AP97" s="63"/>
      <c r="AR97" s="371"/>
      <c r="AS97" s="371"/>
      <c r="AT97" s="371"/>
      <c r="AU97" s="371"/>
      <c r="AV97" s="371"/>
      <c r="AW97" s="371"/>
      <c r="AX97" s="371"/>
      <c r="AY97" s="371"/>
      <c r="AZ97" s="371"/>
      <c r="BA97" s="371"/>
      <c r="BB97" s="371"/>
      <c r="BC97" s="371"/>
    </row>
    <row r="98" spans="1:55" s="376" customFormat="1" ht="21" customHeight="1" x14ac:dyDescent="0.3">
      <c r="A98" s="371"/>
      <c r="B98" s="372"/>
      <c r="C98" s="476"/>
      <c r="D98" s="439" t="s">
        <v>661</v>
      </c>
      <c r="E98" s="444">
        <f t="shared" si="15"/>
        <v>6950</v>
      </c>
      <c r="F98" s="445">
        <f t="shared" si="15"/>
        <v>4150</v>
      </c>
      <c r="G98" s="371"/>
      <c r="H98" s="416">
        <f t="shared" si="10"/>
        <v>6950</v>
      </c>
      <c r="I98" s="416">
        <f t="shared" si="10"/>
        <v>4150</v>
      </c>
      <c r="J98" s="386"/>
      <c r="K98" s="417">
        <f t="shared" si="8"/>
        <v>6918.1612499999992</v>
      </c>
      <c r="L98" s="417">
        <f t="shared" si="9"/>
        <v>4150.8967499999999</v>
      </c>
      <c r="N98" s="452">
        <v>2767.2644999999998</v>
      </c>
      <c r="P98" s="452">
        <v>2767.2644999999998</v>
      </c>
      <c r="R98" s="452">
        <v>2767.2644999999998</v>
      </c>
      <c r="T98" s="452">
        <v>2515.6949999999997</v>
      </c>
      <c r="V98" s="382">
        <v>2515.6949999999997</v>
      </c>
      <c r="X98" s="363">
        <f t="shared" si="11"/>
        <v>1</v>
      </c>
      <c r="Z98" s="146"/>
      <c r="AB98" s="146"/>
      <c r="AD98" s="146"/>
      <c r="AF98" s="146"/>
      <c r="AH98" s="146"/>
      <c r="AJ98" s="146"/>
      <c r="AL98" s="146"/>
      <c r="AN98" s="146"/>
      <c r="AP98" s="63"/>
      <c r="AR98" s="371"/>
      <c r="AS98" s="371"/>
      <c r="AT98" s="371"/>
      <c r="AU98" s="371"/>
      <c r="AV98" s="371"/>
      <c r="AW98" s="371"/>
      <c r="AX98" s="371"/>
      <c r="AY98" s="371"/>
      <c r="AZ98" s="371"/>
      <c r="BA98" s="371"/>
      <c r="BB98" s="371"/>
      <c r="BC98" s="371"/>
    </row>
    <row r="99" spans="1:55" s="376" customFormat="1" ht="21" customHeight="1" x14ac:dyDescent="0.3">
      <c r="A99" s="371"/>
      <c r="B99" s="372"/>
      <c r="C99" s="476"/>
      <c r="D99" s="439" t="s">
        <v>368</v>
      </c>
      <c r="E99" s="437">
        <f t="shared" si="15"/>
        <v>2600</v>
      </c>
      <c r="F99" s="438">
        <f t="shared" si="15"/>
        <v>1550</v>
      </c>
      <c r="G99" s="371"/>
      <c r="H99" s="416">
        <f t="shared" si="10"/>
        <v>2600</v>
      </c>
      <c r="I99" s="416">
        <f t="shared" si="10"/>
        <v>1550</v>
      </c>
      <c r="J99" s="386"/>
      <c r="K99" s="417">
        <f t="shared" si="8"/>
        <v>2573.7536467500004</v>
      </c>
      <c r="L99" s="417">
        <f t="shared" si="9"/>
        <v>1544.2521880500001</v>
      </c>
      <c r="N99" s="452">
        <v>1029.5014587000001</v>
      </c>
      <c r="P99" s="452">
        <v>1029.5014587000001</v>
      </c>
      <c r="R99" s="452">
        <v>1029.5014587000001</v>
      </c>
      <c r="T99" s="452">
        <v>935.91041699999994</v>
      </c>
      <c r="V99" s="382">
        <v>935.91041699999994</v>
      </c>
      <c r="X99" s="363">
        <f t="shared" si="11"/>
        <v>1</v>
      </c>
      <c r="Z99" s="146"/>
      <c r="AB99" s="146"/>
      <c r="AD99" s="146"/>
      <c r="AF99" s="146"/>
      <c r="AH99" s="146"/>
      <c r="AJ99" s="146"/>
      <c r="AL99" s="146"/>
      <c r="AN99" s="146"/>
      <c r="AP99" s="63"/>
      <c r="AR99" s="371"/>
      <c r="AS99" s="371"/>
      <c r="AT99" s="371"/>
      <c r="AU99" s="371"/>
      <c r="AV99" s="371"/>
      <c r="AW99" s="371"/>
      <c r="AX99" s="371"/>
      <c r="AY99" s="371"/>
      <c r="AZ99" s="371"/>
      <c r="BA99" s="371"/>
      <c r="BB99" s="371"/>
      <c r="BC99" s="371"/>
    </row>
    <row r="100" spans="1:55" s="376" customFormat="1" ht="21" customHeight="1" x14ac:dyDescent="0.3">
      <c r="A100" s="371"/>
      <c r="B100" s="372"/>
      <c r="C100" s="476"/>
      <c r="D100" s="439" t="s">
        <v>367</v>
      </c>
      <c r="E100" s="437">
        <f t="shared" si="15"/>
        <v>4100</v>
      </c>
      <c r="F100" s="438">
        <f t="shared" si="15"/>
        <v>2450</v>
      </c>
      <c r="G100" s="371"/>
      <c r="H100" s="416">
        <f t="shared" si="10"/>
        <v>4100</v>
      </c>
      <c r="I100" s="416">
        <f t="shared" si="10"/>
        <v>2450</v>
      </c>
      <c r="J100" s="386"/>
      <c r="K100" s="417">
        <f t="shared" si="8"/>
        <v>4075.5876232500004</v>
      </c>
      <c r="L100" s="417">
        <f t="shared" si="9"/>
        <v>2445.3525739500001</v>
      </c>
      <c r="N100" s="452">
        <v>1630.2350493000001</v>
      </c>
      <c r="P100" s="452">
        <v>1630.2350493000001</v>
      </c>
      <c r="R100" s="452">
        <v>1630.2350493000001</v>
      </c>
      <c r="T100" s="452">
        <v>1482.0318629999999</v>
      </c>
      <c r="V100" s="382">
        <v>1482.0318629999999</v>
      </c>
      <c r="X100" s="363">
        <f t="shared" si="11"/>
        <v>1</v>
      </c>
      <c r="Z100" s="146"/>
      <c r="AB100" s="146"/>
      <c r="AD100" s="146"/>
      <c r="AF100" s="146"/>
      <c r="AH100" s="146"/>
      <c r="AJ100" s="146"/>
      <c r="AL100" s="146"/>
      <c r="AN100" s="146"/>
      <c r="AP100" s="63"/>
      <c r="AR100" s="371"/>
      <c r="AS100" s="371"/>
      <c r="AT100" s="371"/>
      <c r="AU100" s="371"/>
      <c r="AV100" s="371"/>
      <c r="AW100" s="371"/>
      <c r="AX100" s="371"/>
      <c r="AY100" s="371"/>
      <c r="AZ100" s="371"/>
      <c r="BA100" s="371"/>
      <c r="BB100" s="371"/>
      <c r="BC100" s="371"/>
    </row>
    <row r="101" spans="1:55" s="376" customFormat="1" ht="21" customHeight="1" x14ac:dyDescent="0.3">
      <c r="A101" s="371"/>
      <c r="B101" s="372"/>
      <c r="C101" s="476"/>
      <c r="D101" s="439" t="s">
        <v>366</v>
      </c>
      <c r="E101" s="442">
        <f t="shared" si="15"/>
        <v>7700</v>
      </c>
      <c r="F101" s="443">
        <f t="shared" si="15"/>
        <v>4600</v>
      </c>
      <c r="G101" s="371"/>
      <c r="H101" s="416">
        <f t="shared" si="10"/>
        <v>7700</v>
      </c>
      <c r="I101" s="416">
        <f t="shared" si="10"/>
        <v>4600</v>
      </c>
      <c r="J101" s="386"/>
      <c r="K101" s="417">
        <f t="shared" si="8"/>
        <v>7663.9390327500023</v>
      </c>
      <c r="L101" s="417">
        <f t="shared" si="9"/>
        <v>4598.3634196500007</v>
      </c>
      <c r="N101" s="452">
        <v>3065.5756131000007</v>
      </c>
      <c r="P101" s="452">
        <v>3065.5756131000007</v>
      </c>
      <c r="R101" s="452">
        <v>3065.5756131000007</v>
      </c>
      <c r="T101" s="452">
        <v>2786.8869210000003</v>
      </c>
      <c r="V101" s="382">
        <v>2786.8869210000003</v>
      </c>
      <c r="X101" s="363">
        <f t="shared" si="11"/>
        <v>1</v>
      </c>
      <c r="Z101" s="146"/>
      <c r="AB101" s="146"/>
      <c r="AD101" s="146"/>
      <c r="AF101" s="146"/>
      <c r="AH101" s="146"/>
      <c r="AJ101" s="146"/>
      <c r="AL101" s="146"/>
      <c r="AN101" s="146"/>
      <c r="AP101" s="63"/>
      <c r="AR101" s="371"/>
      <c r="AS101" s="371"/>
      <c r="AT101" s="371"/>
      <c r="AU101" s="371"/>
      <c r="AV101" s="371"/>
      <c r="AW101" s="371"/>
      <c r="AX101" s="371"/>
      <c r="AY101" s="371"/>
      <c r="AZ101" s="371"/>
      <c r="BA101" s="371"/>
      <c r="BB101" s="371"/>
      <c r="BC101" s="371"/>
    </row>
    <row r="102" spans="1:55" s="376" customFormat="1" ht="21" customHeight="1" x14ac:dyDescent="0.3">
      <c r="A102" s="371"/>
      <c r="B102" s="372"/>
      <c r="C102" s="476"/>
      <c r="D102" s="439" t="s">
        <v>365</v>
      </c>
      <c r="E102" s="437">
        <f t="shared" si="15"/>
        <v>8700</v>
      </c>
      <c r="F102" s="438">
        <f t="shared" si="15"/>
        <v>5250</v>
      </c>
      <c r="G102" s="371"/>
      <c r="H102" s="416">
        <f t="shared" si="10"/>
        <v>8700</v>
      </c>
      <c r="I102" s="416">
        <f t="shared" si="10"/>
        <v>5250</v>
      </c>
      <c r="J102" s="386"/>
      <c r="K102" s="417">
        <f t="shared" si="8"/>
        <v>8678.5367955000002</v>
      </c>
      <c r="L102" s="417">
        <f t="shared" si="9"/>
        <v>5207.1220772999995</v>
      </c>
      <c r="N102" s="452">
        <v>3471.4147181999997</v>
      </c>
      <c r="P102" s="452">
        <v>3471.4147181999997</v>
      </c>
      <c r="R102" s="452">
        <v>3471.4147181999997</v>
      </c>
      <c r="T102" s="452">
        <v>3155.8315619999994</v>
      </c>
      <c r="V102" s="382">
        <v>3155.8315619999994</v>
      </c>
      <c r="X102" s="363">
        <f t="shared" si="11"/>
        <v>1</v>
      </c>
      <c r="Z102" s="146"/>
      <c r="AB102" s="146"/>
      <c r="AD102" s="146"/>
      <c r="AF102" s="146"/>
      <c r="AH102" s="146"/>
      <c r="AJ102" s="146"/>
      <c r="AL102" s="146"/>
      <c r="AN102" s="146"/>
      <c r="AP102" s="63"/>
      <c r="AR102" s="371"/>
      <c r="AS102" s="371"/>
      <c r="AT102" s="371"/>
      <c r="AU102" s="371"/>
      <c r="AV102" s="371"/>
      <c r="AW102" s="371"/>
      <c r="AX102" s="371"/>
      <c r="AY102" s="371"/>
      <c r="AZ102" s="371"/>
      <c r="BA102" s="371"/>
      <c r="BB102" s="371"/>
      <c r="BC102" s="371"/>
    </row>
    <row r="103" spans="1:55" s="376" customFormat="1" ht="9.9499999999999993" customHeight="1" thickBot="1" x14ac:dyDescent="0.35">
      <c r="A103" s="371"/>
      <c r="B103" s="372"/>
      <c r="C103" s="371"/>
      <c r="D103" s="422"/>
      <c r="E103" s="414"/>
      <c r="F103" s="415"/>
      <c r="G103" s="371"/>
      <c r="H103" s="416"/>
      <c r="I103" s="416"/>
      <c r="J103" s="386"/>
      <c r="K103" s="417"/>
      <c r="L103" s="417"/>
      <c r="M103" s="389"/>
      <c r="N103" s="452"/>
      <c r="P103" s="452"/>
      <c r="R103" s="452"/>
      <c r="T103" s="452"/>
      <c r="V103" s="382"/>
      <c r="X103" s="363" t="e">
        <f t="shared" si="11"/>
        <v>#DIV/0!</v>
      </c>
      <c r="Z103" s="146"/>
      <c r="AB103" s="146"/>
      <c r="AD103" s="146"/>
      <c r="AF103" s="146"/>
      <c r="AH103" s="146"/>
      <c r="AJ103" s="146"/>
      <c r="AL103" s="146"/>
      <c r="AN103" s="146"/>
      <c r="AP103" s="63"/>
      <c r="AR103" s="371"/>
      <c r="AS103" s="371"/>
      <c r="AT103" s="371"/>
      <c r="AU103" s="371"/>
      <c r="AV103" s="371"/>
      <c r="AW103" s="371"/>
      <c r="AX103" s="371"/>
      <c r="AY103" s="371"/>
      <c r="AZ103" s="371"/>
      <c r="BA103" s="371"/>
      <c r="BB103" s="371"/>
      <c r="BC103" s="371"/>
    </row>
    <row r="104" spans="1:55" ht="21" customHeight="1" thickBot="1" x14ac:dyDescent="0.35">
      <c r="D104" s="413" t="s">
        <v>114</v>
      </c>
      <c r="H104" s="416">
        <f t="shared" ref="H104:I132" si="16">MROUND(K104+24,50)</f>
        <v>113600</v>
      </c>
      <c r="I104" s="416">
        <f t="shared" si="16"/>
        <v>68150</v>
      </c>
      <c r="J104" s="386"/>
      <c r="K104" s="417">
        <f t="shared" ref="K104:K132" si="17">N104*$K$9</f>
        <v>113562.5</v>
      </c>
      <c r="L104" s="417">
        <f t="shared" ref="L104:L132" si="18">N104*$L$9</f>
        <v>68137.5</v>
      </c>
      <c r="N104" s="472">
        <v>45425</v>
      </c>
      <c r="P104" s="472">
        <v>45387</v>
      </c>
      <c r="R104" s="463">
        <v>220324</v>
      </c>
      <c r="T104" s="452"/>
      <c r="X104" s="363">
        <f t="shared" si="11"/>
        <v>0.20617363519180842</v>
      </c>
    </row>
    <row r="105" spans="1:55" s="376" customFormat="1" ht="21" customHeight="1" x14ac:dyDescent="0.3">
      <c r="A105" s="371"/>
      <c r="B105" s="372"/>
      <c r="C105" s="371"/>
      <c r="D105" s="436" t="s">
        <v>342</v>
      </c>
      <c r="E105" s="437">
        <f>H105</f>
        <v>13350</v>
      </c>
      <c r="F105" s="438">
        <f>I105</f>
        <v>8050</v>
      </c>
      <c r="G105" s="371"/>
      <c r="H105" s="416">
        <f t="shared" si="16"/>
        <v>13350</v>
      </c>
      <c r="I105" s="416">
        <f t="shared" si="16"/>
        <v>8050</v>
      </c>
      <c r="J105" s="386"/>
      <c r="K105" s="417">
        <f t="shared" si="17"/>
        <v>13348</v>
      </c>
      <c r="L105" s="417">
        <f t="shared" si="18"/>
        <v>8008.7999999999993</v>
      </c>
      <c r="N105" s="462">
        <v>5339.2</v>
      </c>
      <c r="P105" s="462">
        <v>5339.2</v>
      </c>
      <c r="R105" s="462">
        <v>4642.78</v>
      </c>
      <c r="T105" s="452">
        <v>4642.78</v>
      </c>
      <c r="V105" s="382">
        <v>4037.2</v>
      </c>
      <c r="X105" s="363">
        <f t="shared" si="11"/>
        <v>1.1500006461645824</v>
      </c>
      <c r="Z105" s="146"/>
      <c r="AB105" s="146"/>
      <c r="AD105" s="146"/>
      <c r="AF105" s="146"/>
      <c r="AH105" s="146"/>
      <c r="AJ105" s="146"/>
      <c r="AL105" s="146"/>
      <c r="AN105" s="146"/>
      <c r="AP105" s="63"/>
      <c r="AR105" s="371"/>
      <c r="AS105" s="371"/>
      <c r="AT105" s="371"/>
      <c r="AU105" s="371"/>
      <c r="AV105" s="371"/>
      <c r="AW105" s="371"/>
      <c r="AX105" s="371"/>
      <c r="AY105" s="371"/>
      <c r="AZ105" s="371"/>
      <c r="BA105" s="371"/>
      <c r="BB105" s="371"/>
      <c r="BC105" s="371"/>
    </row>
    <row r="106" spans="1:55" s="376" customFormat="1" ht="21" customHeight="1" x14ac:dyDescent="0.3">
      <c r="A106" s="371"/>
      <c r="B106" s="372"/>
      <c r="C106" s="371"/>
      <c r="D106" s="439" t="s">
        <v>316</v>
      </c>
      <c r="E106" s="437">
        <f t="shared" ref="E106:F132" si="19">H106</f>
        <v>13450</v>
      </c>
      <c r="F106" s="438">
        <f t="shared" si="19"/>
        <v>8050</v>
      </c>
      <c r="G106" s="371"/>
      <c r="H106" s="416">
        <f t="shared" si="16"/>
        <v>13450</v>
      </c>
      <c r="I106" s="416">
        <f t="shared" si="16"/>
        <v>8050</v>
      </c>
      <c r="J106" s="386"/>
      <c r="K106" s="417">
        <f t="shared" si="17"/>
        <v>13414.75</v>
      </c>
      <c r="L106" s="417">
        <f t="shared" si="18"/>
        <v>8048.8499999999995</v>
      </c>
      <c r="N106" s="462">
        <v>5365.9</v>
      </c>
      <c r="P106" s="462">
        <v>5365.9</v>
      </c>
      <c r="R106" s="462">
        <v>4666</v>
      </c>
      <c r="T106" s="452">
        <v>4665.8949999999995</v>
      </c>
      <c r="V106" s="382">
        <v>4057.3</v>
      </c>
      <c r="X106" s="363">
        <f t="shared" si="11"/>
        <v>1.1499999999999999</v>
      </c>
      <c r="Z106" s="146"/>
      <c r="AB106" s="146"/>
      <c r="AD106" s="146"/>
      <c r="AF106" s="146"/>
      <c r="AH106" s="146"/>
      <c r="AJ106" s="146"/>
      <c r="AL106" s="146"/>
      <c r="AN106" s="146"/>
      <c r="AP106" s="63"/>
      <c r="AR106" s="371"/>
      <c r="AS106" s="371"/>
      <c r="AT106" s="371"/>
      <c r="AU106" s="371"/>
      <c r="AV106" s="371"/>
      <c r="AW106" s="371"/>
      <c r="AX106" s="371"/>
      <c r="AY106" s="371"/>
      <c r="AZ106" s="371"/>
      <c r="BA106" s="371"/>
      <c r="BB106" s="371"/>
      <c r="BC106" s="371"/>
    </row>
    <row r="107" spans="1:55" s="376" customFormat="1" ht="21" customHeight="1" x14ac:dyDescent="0.3">
      <c r="A107" s="371"/>
      <c r="B107" s="372"/>
      <c r="C107" s="371"/>
      <c r="D107" s="439" t="s">
        <v>317</v>
      </c>
      <c r="E107" s="437">
        <f t="shared" si="19"/>
        <v>8450</v>
      </c>
      <c r="F107" s="438">
        <f t="shared" si="19"/>
        <v>5050</v>
      </c>
      <c r="G107" s="371"/>
      <c r="H107" s="416">
        <f t="shared" si="16"/>
        <v>8450</v>
      </c>
      <c r="I107" s="416">
        <f t="shared" si="16"/>
        <v>5050</v>
      </c>
      <c r="J107" s="386"/>
      <c r="K107" s="417">
        <f t="shared" si="17"/>
        <v>8403.0750000000007</v>
      </c>
      <c r="L107" s="417">
        <f t="shared" si="18"/>
        <v>5041.8450000000003</v>
      </c>
      <c r="N107" s="462">
        <v>3361.23</v>
      </c>
      <c r="P107" s="462">
        <v>3361.23</v>
      </c>
      <c r="R107" s="462">
        <v>2922.8054999999999</v>
      </c>
      <c r="T107" s="452">
        <v>2922.8054999999999</v>
      </c>
      <c r="V107" s="382">
        <v>2541.5700000000002</v>
      </c>
      <c r="X107" s="363">
        <f t="shared" si="11"/>
        <v>1.150001257353594</v>
      </c>
      <c r="Z107" s="146"/>
      <c r="AB107" s="146"/>
      <c r="AD107" s="146"/>
      <c r="AF107" s="146"/>
      <c r="AH107" s="146"/>
      <c r="AJ107" s="146"/>
      <c r="AL107" s="146"/>
      <c r="AN107" s="146"/>
      <c r="AP107" s="63"/>
      <c r="AR107" s="371"/>
      <c r="AS107" s="371"/>
      <c r="AT107" s="371"/>
      <c r="AU107" s="371"/>
      <c r="AV107" s="371"/>
      <c r="AW107" s="371"/>
      <c r="AX107" s="371"/>
      <c r="AY107" s="371"/>
      <c r="AZ107" s="371"/>
      <c r="BA107" s="371"/>
      <c r="BB107" s="371"/>
      <c r="BC107" s="371"/>
    </row>
    <row r="108" spans="1:55" s="376" customFormat="1" ht="21" customHeight="1" x14ac:dyDescent="0.3">
      <c r="A108" s="371"/>
      <c r="B108" s="372"/>
      <c r="C108" s="371"/>
      <c r="D108" s="439" t="s">
        <v>321</v>
      </c>
      <c r="E108" s="437">
        <f>H108</f>
        <v>14800</v>
      </c>
      <c r="F108" s="438">
        <f>I108</f>
        <v>8900</v>
      </c>
      <c r="G108" s="371"/>
      <c r="H108" s="416">
        <f>MROUND(K108+24,50)</f>
        <v>14800</v>
      </c>
      <c r="I108" s="416">
        <f>MROUND(L108+24,50)</f>
        <v>8900</v>
      </c>
      <c r="J108" s="386"/>
      <c r="K108" s="417">
        <f>N108*$K$9</f>
        <v>14780.025000000001</v>
      </c>
      <c r="L108" s="417">
        <f>N108*$L$9</f>
        <v>8868.0149999999994</v>
      </c>
      <c r="N108" s="462">
        <v>5912.01</v>
      </c>
      <c r="P108" s="462">
        <v>5912.01</v>
      </c>
      <c r="R108" s="462">
        <v>5140.8679999999995</v>
      </c>
      <c r="T108" s="452">
        <v>5140.8679999999995</v>
      </c>
      <c r="V108" s="382">
        <v>4470.32</v>
      </c>
      <c r="X108" s="363">
        <f>N108/R108</f>
        <v>1.1500022953322282</v>
      </c>
      <c r="Z108" s="146"/>
      <c r="AB108" s="146"/>
      <c r="AD108" s="146"/>
      <c r="AF108" s="146"/>
      <c r="AH108" s="146"/>
      <c r="AJ108" s="146"/>
      <c r="AL108" s="146"/>
      <c r="AN108" s="146"/>
      <c r="AP108" s="63"/>
      <c r="AR108" s="371"/>
      <c r="AS108" s="371"/>
      <c r="AT108" s="371"/>
      <c r="AU108" s="371"/>
      <c r="AV108" s="371"/>
      <c r="AW108" s="371"/>
      <c r="AX108" s="371"/>
      <c r="AY108" s="371"/>
      <c r="AZ108" s="371"/>
      <c r="BA108" s="371"/>
      <c r="BB108" s="371"/>
      <c r="BC108" s="371"/>
    </row>
    <row r="109" spans="1:55" s="376" customFormat="1" ht="21" customHeight="1" x14ac:dyDescent="0.3">
      <c r="A109" s="371"/>
      <c r="B109" s="372"/>
      <c r="C109" s="371"/>
      <c r="D109" s="439" t="s">
        <v>324</v>
      </c>
      <c r="E109" s="437">
        <f t="shared" si="19"/>
        <v>9100</v>
      </c>
      <c r="F109" s="438">
        <f t="shared" si="19"/>
        <v>5450</v>
      </c>
      <c r="G109" s="371"/>
      <c r="H109" s="416">
        <f t="shared" si="16"/>
        <v>9100</v>
      </c>
      <c r="I109" s="416">
        <f t="shared" si="16"/>
        <v>5450</v>
      </c>
      <c r="J109" s="386"/>
      <c r="K109" s="417">
        <f t="shared" si="17"/>
        <v>9063.35</v>
      </c>
      <c r="L109" s="417">
        <f t="shared" si="18"/>
        <v>5438.01</v>
      </c>
      <c r="N109" s="462">
        <v>3625.34</v>
      </c>
      <c r="P109" s="462">
        <v>3625.34</v>
      </c>
      <c r="R109" s="462">
        <v>3152.4604999999997</v>
      </c>
      <c r="T109" s="452">
        <v>3152.4604999999997</v>
      </c>
      <c r="V109" s="382">
        <v>2741.27</v>
      </c>
      <c r="X109" s="363">
        <f t="shared" si="11"/>
        <v>1.1500033069407216</v>
      </c>
      <c r="Z109" s="146"/>
      <c r="AB109" s="146"/>
      <c r="AD109" s="146"/>
      <c r="AF109" s="146"/>
      <c r="AH109" s="146"/>
      <c r="AJ109" s="146"/>
      <c r="AL109" s="146"/>
      <c r="AN109" s="146"/>
      <c r="AP109" s="63"/>
      <c r="AR109" s="371"/>
      <c r="AS109" s="371"/>
      <c r="AT109" s="371"/>
      <c r="AU109" s="371"/>
      <c r="AV109" s="371"/>
      <c r="AW109" s="371"/>
      <c r="AX109" s="371"/>
      <c r="AY109" s="371"/>
      <c r="AZ109" s="371"/>
      <c r="BA109" s="371"/>
      <c r="BB109" s="371"/>
      <c r="BC109" s="371"/>
    </row>
    <row r="110" spans="1:55" s="376" customFormat="1" ht="21" customHeight="1" x14ac:dyDescent="0.3">
      <c r="A110" s="371"/>
      <c r="B110" s="372"/>
      <c r="C110" s="371"/>
      <c r="D110" s="439" t="s">
        <v>120</v>
      </c>
      <c r="E110" s="437">
        <f t="shared" si="19"/>
        <v>16150</v>
      </c>
      <c r="F110" s="438">
        <f t="shared" si="19"/>
        <v>9700</v>
      </c>
      <c r="G110" s="371"/>
      <c r="H110" s="416">
        <f t="shared" si="16"/>
        <v>16150</v>
      </c>
      <c r="I110" s="416">
        <f t="shared" si="16"/>
        <v>9700</v>
      </c>
      <c r="J110" s="386"/>
      <c r="K110" s="417">
        <f t="shared" si="17"/>
        <v>16128.475</v>
      </c>
      <c r="L110" s="417">
        <f t="shared" si="18"/>
        <v>9677.0850000000009</v>
      </c>
      <c r="N110" s="462">
        <v>6451.39</v>
      </c>
      <c r="P110" s="462">
        <v>6451.39</v>
      </c>
      <c r="R110" s="462">
        <v>5609.9070000000002</v>
      </c>
      <c r="T110" s="452">
        <v>5609.9070000000002</v>
      </c>
      <c r="V110" s="382">
        <v>4878.18</v>
      </c>
      <c r="X110" s="363">
        <f t="shared" si="11"/>
        <v>1.1499994563189728</v>
      </c>
      <c r="Z110" s="146"/>
      <c r="AB110" s="146"/>
      <c r="AD110" s="146"/>
      <c r="AF110" s="146"/>
      <c r="AH110" s="146"/>
      <c r="AJ110" s="146"/>
      <c r="AL110" s="146"/>
      <c r="AN110" s="146"/>
      <c r="AP110" s="63"/>
      <c r="AR110" s="371"/>
      <c r="AS110" s="371"/>
      <c r="AT110" s="371"/>
      <c r="AU110" s="371"/>
      <c r="AV110" s="371"/>
      <c r="AW110" s="371"/>
      <c r="AX110" s="371"/>
      <c r="AY110" s="371"/>
      <c r="AZ110" s="371"/>
      <c r="BA110" s="371"/>
      <c r="BB110" s="371"/>
      <c r="BC110" s="371"/>
    </row>
    <row r="111" spans="1:55" s="376" customFormat="1" ht="21" customHeight="1" x14ac:dyDescent="0.3">
      <c r="A111" s="371"/>
      <c r="B111" s="372" t="s">
        <v>563</v>
      </c>
      <c r="C111" s="371"/>
      <c r="D111" s="439" t="s">
        <v>561</v>
      </c>
      <c r="E111" s="437">
        <f t="shared" si="19"/>
        <v>14950</v>
      </c>
      <c r="F111" s="438">
        <f t="shared" si="19"/>
        <v>9000</v>
      </c>
      <c r="G111" s="371"/>
      <c r="H111" s="416">
        <f t="shared" si="16"/>
        <v>14950</v>
      </c>
      <c r="I111" s="416">
        <f t="shared" si="16"/>
        <v>9000</v>
      </c>
      <c r="J111" s="386"/>
      <c r="K111" s="417">
        <f t="shared" si="17"/>
        <v>14921.724999999999</v>
      </c>
      <c r="L111" s="417">
        <f t="shared" si="18"/>
        <v>8953.0349999999999</v>
      </c>
      <c r="N111" s="462">
        <v>5968.69</v>
      </c>
      <c r="P111" s="462">
        <v>5968.69</v>
      </c>
      <c r="R111" s="462">
        <v>5190.0994999999994</v>
      </c>
      <c r="T111" s="455">
        <v>5190.0994999999994</v>
      </c>
      <c r="V111" s="382">
        <v>4513.13</v>
      </c>
      <c r="X111" s="363">
        <f t="shared" si="11"/>
        <v>1.1500145613778696</v>
      </c>
      <c r="Z111" s="146"/>
      <c r="AB111" s="146"/>
      <c r="AD111" s="146"/>
      <c r="AF111" s="146"/>
      <c r="AH111" s="146"/>
      <c r="AJ111" s="146"/>
      <c r="AL111" s="146"/>
      <c r="AN111" s="146"/>
      <c r="AP111" s="63"/>
      <c r="AR111" s="371"/>
      <c r="AS111" s="371"/>
      <c r="AT111" s="371"/>
      <c r="AU111" s="371"/>
      <c r="AV111" s="371"/>
      <c r="AW111" s="371"/>
      <c r="AX111" s="371"/>
      <c r="AY111" s="371"/>
      <c r="AZ111" s="371"/>
      <c r="BA111" s="371"/>
      <c r="BB111" s="371"/>
      <c r="BC111" s="371"/>
    </row>
    <row r="112" spans="1:55" s="376" customFormat="1" ht="21" customHeight="1" x14ac:dyDescent="0.3">
      <c r="A112" s="371"/>
      <c r="B112" s="372"/>
      <c r="C112" s="371"/>
      <c r="D112" s="439" t="s">
        <v>668</v>
      </c>
      <c r="E112" s="437">
        <f>H112</f>
        <v>6500</v>
      </c>
      <c r="F112" s="438">
        <f>I112</f>
        <v>3900</v>
      </c>
      <c r="G112" s="371"/>
      <c r="H112" s="416">
        <f>MROUND(K112+24,50)</f>
        <v>6500</v>
      </c>
      <c r="I112" s="416">
        <f>MROUND(L112+24,50)</f>
        <v>3900</v>
      </c>
      <c r="J112" s="386"/>
      <c r="K112" s="417">
        <f>N112*$K$9</f>
        <v>6485.9000000000005</v>
      </c>
      <c r="L112" s="417">
        <f>N112*$L$9</f>
        <v>3891.54</v>
      </c>
      <c r="N112" s="462">
        <v>2594.36</v>
      </c>
      <c r="P112" s="462">
        <v>2594.36</v>
      </c>
      <c r="R112" s="462">
        <v>2255.9665</v>
      </c>
      <c r="T112" s="452">
        <v>2255.9665</v>
      </c>
      <c r="V112" s="382">
        <v>1961.71</v>
      </c>
      <c r="X112" s="363">
        <f>N112/R112</f>
        <v>1.1499993461782345</v>
      </c>
      <c r="Z112" s="146"/>
      <c r="AB112" s="146"/>
      <c r="AD112" s="146"/>
      <c r="AF112" s="146"/>
      <c r="AH112" s="146"/>
      <c r="AJ112" s="146"/>
      <c r="AL112" s="146"/>
      <c r="AN112" s="146"/>
      <c r="AP112" s="63"/>
      <c r="AR112" s="371"/>
      <c r="AS112" s="371"/>
      <c r="AT112" s="371"/>
      <c r="AU112" s="371"/>
      <c r="AV112" s="371"/>
      <c r="AW112" s="371"/>
      <c r="AX112" s="371"/>
      <c r="AY112" s="371"/>
      <c r="AZ112" s="371"/>
      <c r="BA112" s="371"/>
      <c r="BB112" s="371"/>
      <c r="BC112" s="371"/>
    </row>
    <row r="113" spans="1:55" s="376" customFormat="1" ht="21" customHeight="1" x14ac:dyDescent="0.3">
      <c r="A113" s="371"/>
      <c r="B113" s="372"/>
      <c r="C113" s="371"/>
      <c r="D113" s="439" t="s">
        <v>669</v>
      </c>
      <c r="E113" s="437">
        <f>H113</f>
        <v>9300</v>
      </c>
      <c r="F113" s="438">
        <f>I113</f>
        <v>5600</v>
      </c>
      <c r="G113" s="371"/>
      <c r="H113" s="416">
        <f>MROUND(K113+24,50)</f>
        <v>9300</v>
      </c>
      <c r="I113" s="416">
        <f>MROUND(L113+24,50)</f>
        <v>5600</v>
      </c>
      <c r="J113" s="386"/>
      <c r="K113" s="417">
        <f>N113*$K$9</f>
        <v>9261.1</v>
      </c>
      <c r="L113" s="417">
        <f>N113*$L$9</f>
        <v>5556.66</v>
      </c>
      <c r="N113" s="462">
        <v>3704.44</v>
      </c>
      <c r="P113" s="462">
        <v>3704.44</v>
      </c>
      <c r="R113" s="462">
        <v>3222.2999999999997</v>
      </c>
      <c r="T113" s="452">
        <v>3222.2999999999997</v>
      </c>
      <c r="V113" s="382">
        <v>2802</v>
      </c>
      <c r="X113" s="363">
        <f>N113/R113</f>
        <v>1.1496260435092946</v>
      </c>
      <c r="Z113" s="146"/>
      <c r="AB113" s="146"/>
      <c r="AD113" s="146"/>
      <c r="AF113" s="146"/>
      <c r="AH113" s="146"/>
      <c r="AJ113" s="146"/>
      <c r="AL113" s="146"/>
      <c r="AN113" s="146"/>
      <c r="AP113" s="63"/>
      <c r="AR113" s="371"/>
      <c r="AS113" s="371"/>
      <c r="AT113" s="371"/>
      <c r="AU113" s="371"/>
      <c r="AV113" s="371"/>
      <c r="AW113" s="371"/>
      <c r="AX113" s="371"/>
      <c r="AY113" s="371"/>
      <c r="AZ113" s="371"/>
      <c r="BA113" s="371"/>
      <c r="BB113" s="371"/>
      <c r="BC113" s="371"/>
    </row>
    <row r="114" spans="1:55" s="376" customFormat="1" ht="21" customHeight="1" x14ac:dyDescent="0.3">
      <c r="A114" s="371"/>
      <c r="B114" s="372"/>
      <c r="C114" s="371"/>
      <c r="D114" s="439" t="s">
        <v>318</v>
      </c>
      <c r="E114" s="437">
        <f t="shared" si="19"/>
        <v>8950</v>
      </c>
      <c r="F114" s="438">
        <f t="shared" si="19"/>
        <v>5400</v>
      </c>
      <c r="G114" s="371"/>
      <c r="H114" s="416">
        <f t="shared" si="16"/>
        <v>8950</v>
      </c>
      <c r="I114" s="416">
        <f t="shared" si="16"/>
        <v>5400</v>
      </c>
      <c r="J114" s="386"/>
      <c r="K114" s="417">
        <f t="shared" si="17"/>
        <v>8925.15</v>
      </c>
      <c r="L114" s="417">
        <f t="shared" si="18"/>
        <v>5355.09</v>
      </c>
      <c r="N114" s="462">
        <v>3570.06</v>
      </c>
      <c r="P114" s="462">
        <v>3570.06</v>
      </c>
      <c r="R114" s="462">
        <v>3104.4019999999996</v>
      </c>
      <c r="T114" s="452">
        <v>3104.4019999999996</v>
      </c>
      <c r="V114" s="382">
        <v>2699.48</v>
      </c>
      <c r="X114" s="363">
        <f t="shared" si="11"/>
        <v>1.1499992591165706</v>
      </c>
      <c r="Z114" s="146"/>
      <c r="AB114" s="146"/>
      <c r="AD114" s="146"/>
      <c r="AF114" s="146"/>
      <c r="AH114" s="146"/>
      <c r="AJ114" s="146"/>
      <c r="AL114" s="146"/>
      <c r="AN114" s="146"/>
      <c r="AP114" s="63"/>
      <c r="AR114" s="371"/>
      <c r="AS114" s="371"/>
      <c r="AT114" s="371"/>
      <c r="AU114" s="371"/>
      <c r="AV114" s="371"/>
      <c r="AW114" s="371"/>
      <c r="AX114" s="371"/>
      <c r="AY114" s="371"/>
      <c r="AZ114" s="371"/>
      <c r="BA114" s="371"/>
      <c r="BB114" s="371"/>
      <c r="BC114" s="371"/>
    </row>
    <row r="115" spans="1:55" s="376" customFormat="1" ht="21" customHeight="1" x14ac:dyDescent="0.3">
      <c r="A115" s="371"/>
      <c r="B115" s="372"/>
      <c r="C115" s="371"/>
      <c r="D115" s="439" t="s">
        <v>638</v>
      </c>
      <c r="E115" s="437">
        <f t="shared" si="19"/>
        <v>16550</v>
      </c>
      <c r="F115" s="438">
        <f t="shared" si="19"/>
        <v>9950</v>
      </c>
      <c r="G115" s="371"/>
      <c r="H115" s="416">
        <f t="shared" si="16"/>
        <v>16550</v>
      </c>
      <c r="I115" s="416">
        <f t="shared" si="16"/>
        <v>9950</v>
      </c>
      <c r="J115" s="386"/>
      <c r="K115" s="417">
        <f t="shared" si="17"/>
        <v>16543.724999999999</v>
      </c>
      <c r="L115" s="417">
        <f t="shared" si="18"/>
        <v>9926.2350000000006</v>
      </c>
      <c r="N115" s="462">
        <v>6617.49</v>
      </c>
      <c r="P115" s="462">
        <v>6617.49</v>
      </c>
      <c r="R115" s="462">
        <v>5754.3355000000001</v>
      </c>
      <c r="T115" s="452">
        <v>5754.3355000000001</v>
      </c>
      <c r="V115" s="382">
        <v>5003.7700000000004</v>
      </c>
      <c r="X115" s="363">
        <f t="shared" si="11"/>
        <v>1.1500007255398994</v>
      </c>
      <c r="Z115" s="146"/>
      <c r="AB115" s="146"/>
      <c r="AD115" s="146"/>
      <c r="AF115" s="146"/>
      <c r="AH115" s="146"/>
      <c r="AJ115" s="146"/>
      <c r="AL115" s="146"/>
      <c r="AN115" s="146"/>
      <c r="AP115" s="63"/>
      <c r="AR115" s="371"/>
      <c r="AS115" s="371"/>
      <c r="AT115" s="371"/>
      <c r="AU115" s="371"/>
      <c r="AV115" s="371"/>
      <c r="AW115" s="371"/>
      <c r="AX115" s="371"/>
      <c r="AY115" s="371"/>
      <c r="AZ115" s="371"/>
      <c r="BA115" s="371"/>
      <c r="BB115" s="371"/>
      <c r="BC115" s="371"/>
    </row>
    <row r="116" spans="1:55" s="376" customFormat="1" ht="21" customHeight="1" x14ac:dyDescent="0.3">
      <c r="A116" s="371"/>
      <c r="B116" s="372"/>
      <c r="C116" s="371"/>
      <c r="D116" s="439" t="s">
        <v>350</v>
      </c>
      <c r="E116" s="437">
        <f t="shared" si="19"/>
        <v>20950</v>
      </c>
      <c r="F116" s="438">
        <f t="shared" si="19"/>
        <v>12600</v>
      </c>
      <c r="G116" s="371"/>
      <c r="H116" s="416">
        <f t="shared" si="16"/>
        <v>20950</v>
      </c>
      <c r="I116" s="416">
        <f t="shared" si="16"/>
        <v>12600</v>
      </c>
      <c r="J116" s="386"/>
      <c r="K116" s="417">
        <f t="shared" si="17"/>
        <v>20923</v>
      </c>
      <c r="L116" s="417">
        <f t="shared" si="18"/>
        <v>12553.800000000001</v>
      </c>
      <c r="N116" s="462">
        <v>8369.2000000000007</v>
      </c>
      <c r="P116" s="462">
        <v>8369.2000000000007</v>
      </c>
      <c r="R116" s="462">
        <v>7277.5679999999993</v>
      </c>
      <c r="T116" s="452">
        <v>7277.5679999999993</v>
      </c>
      <c r="V116" s="382">
        <v>6328.32</v>
      </c>
      <c r="X116" s="363">
        <f t="shared" si="11"/>
        <v>1.1499995602926694</v>
      </c>
      <c r="Z116" s="146"/>
      <c r="AB116" s="146"/>
      <c r="AD116" s="146"/>
      <c r="AF116" s="146"/>
      <c r="AH116" s="146"/>
      <c r="AJ116" s="146"/>
      <c r="AL116" s="146"/>
      <c r="AN116" s="146"/>
      <c r="AP116" s="63"/>
      <c r="AR116" s="371"/>
      <c r="AS116" s="371"/>
      <c r="AT116" s="371"/>
      <c r="AU116" s="371"/>
      <c r="AV116" s="371"/>
      <c r="AW116" s="371"/>
      <c r="AX116" s="371"/>
      <c r="AY116" s="371"/>
      <c r="AZ116" s="371"/>
      <c r="BA116" s="371"/>
      <c r="BB116" s="371"/>
      <c r="BC116" s="371"/>
    </row>
    <row r="117" spans="1:55" s="376" customFormat="1" ht="21" customHeight="1" x14ac:dyDescent="0.3">
      <c r="A117" s="371"/>
      <c r="B117" s="372"/>
      <c r="C117" s="371"/>
      <c r="D117" s="439" t="s">
        <v>128</v>
      </c>
      <c r="E117" s="437">
        <f t="shared" si="19"/>
        <v>9700</v>
      </c>
      <c r="F117" s="438">
        <f t="shared" si="19"/>
        <v>5800</v>
      </c>
      <c r="G117" s="371"/>
      <c r="H117" s="416">
        <f t="shared" si="16"/>
        <v>9700</v>
      </c>
      <c r="I117" s="416">
        <f t="shared" si="16"/>
        <v>5800</v>
      </c>
      <c r="J117" s="386"/>
      <c r="K117" s="417">
        <f t="shared" si="17"/>
        <v>9656.1749999999993</v>
      </c>
      <c r="L117" s="417">
        <f t="shared" si="18"/>
        <v>5793.7049999999999</v>
      </c>
      <c r="N117" s="462">
        <v>3862.47</v>
      </c>
      <c r="P117" s="462">
        <v>3862.47</v>
      </c>
      <c r="R117" s="462">
        <v>3656.9999999999995</v>
      </c>
      <c r="T117" s="452">
        <v>3656.9999999999995</v>
      </c>
      <c r="V117" s="382">
        <v>3180</v>
      </c>
      <c r="X117" s="363">
        <f t="shared" si="11"/>
        <v>1.0561853978671043</v>
      </c>
      <c r="Z117" s="146"/>
      <c r="AB117" s="146"/>
      <c r="AD117" s="146"/>
      <c r="AF117" s="146"/>
      <c r="AH117" s="146"/>
      <c r="AJ117" s="146"/>
      <c r="AL117" s="146"/>
      <c r="AN117" s="146"/>
      <c r="AP117" s="63"/>
      <c r="AR117" s="371"/>
      <c r="AS117" s="371"/>
      <c r="AT117" s="371"/>
      <c r="AU117" s="371"/>
      <c r="AV117" s="371"/>
      <c r="AW117" s="371"/>
      <c r="AX117" s="371"/>
      <c r="AY117" s="371"/>
      <c r="AZ117" s="371"/>
      <c r="BA117" s="371"/>
      <c r="BB117" s="371"/>
      <c r="BC117" s="371"/>
    </row>
    <row r="118" spans="1:55" s="376" customFormat="1" ht="21" customHeight="1" x14ac:dyDescent="0.3">
      <c r="A118" s="371"/>
      <c r="B118" s="372"/>
      <c r="C118" s="371"/>
      <c r="D118" s="439" t="s">
        <v>663</v>
      </c>
      <c r="E118" s="437">
        <f t="shared" si="19"/>
        <v>10950</v>
      </c>
      <c r="F118" s="438">
        <f t="shared" si="19"/>
        <v>6600</v>
      </c>
      <c r="G118" s="371"/>
      <c r="H118" s="416">
        <f t="shared" si="16"/>
        <v>10950</v>
      </c>
      <c r="I118" s="416">
        <f t="shared" si="16"/>
        <v>6600</v>
      </c>
      <c r="J118" s="386"/>
      <c r="K118" s="417">
        <f t="shared" si="17"/>
        <v>10937.725</v>
      </c>
      <c r="L118" s="417">
        <f t="shared" si="18"/>
        <v>6562.6350000000002</v>
      </c>
      <c r="N118" s="462">
        <v>4375.09</v>
      </c>
      <c r="P118" s="462">
        <v>4375.09</v>
      </c>
      <c r="R118" s="462">
        <v>3804.4299999999994</v>
      </c>
      <c r="T118" s="452">
        <v>3804.4299999999994</v>
      </c>
      <c r="V118" s="382">
        <v>3308.2</v>
      </c>
      <c r="X118" s="363">
        <f t="shared" si="11"/>
        <v>1.1499988171684066</v>
      </c>
      <c r="Z118" s="146"/>
      <c r="AB118" s="146"/>
      <c r="AD118" s="146"/>
      <c r="AF118" s="146"/>
      <c r="AH118" s="146"/>
      <c r="AJ118" s="146"/>
      <c r="AL118" s="146"/>
      <c r="AN118" s="146"/>
      <c r="AP118" s="63"/>
      <c r="AR118" s="371"/>
      <c r="AS118" s="371"/>
      <c r="AT118" s="371"/>
      <c r="AU118" s="371"/>
      <c r="AV118" s="371"/>
      <c r="AW118" s="371"/>
      <c r="AX118" s="371"/>
      <c r="AY118" s="371"/>
      <c r="AZ118" s="371"/>
      <c r="BA118" s="371"/>
      <c r="BB118" s="371"/>
      <c r="BC118" s="371"/>
    </row>
    <row r="119" spans="1:55" s="376" customFormat="1" ht="21" customHeight="1" x14ac:dyDescent="0.3">
      <c r="A119" s="371"/>
      <c r="B119" s="372"/>
      <c r="C119" s="371"/>
      <c r="D119" s="439" t="s">
        <v>130</v>
      </c>
      <c r="E119" s="437">
        <f t="shared" si="19"/>
        <v>3700</v>
      </c>
      <c r="F119" s="438">
        <f t="shared" si="19"/>
        <v>2250</v>
      </c>
      <c r="G119" s="371"/>
      <c r="H119" s="416">
        <f t="shared" si="16"/>
        <v>3700</v>
      </c>
      <c r="I119" s="416">
        <f t="shared" si="16"/>
        <v>2250</v>
      </c>
      <c r="J119" s="386"/>
      <c r="K119" s="417">
        <f t="shared" si="17"/>
        <v>3696.95</v>
      </c>
      <c r="L119" s="417">
        <f t="shared" si="18"/>
        <v>2218.17</v>
      </c>
      <c r="N119" s="474">
        <v>1478.78</v>
      </c>
      <c r="P119" s="462">
        <v>1774.7949999999998</v>
      </c>
      <c r="R119" s="462">
        <v>1543.3</v>
      </c>
      <c r="T119" s="452">
        <v>1543.3</v>
      </c>
      <c r="V119" s="382">
        <v>1342</v>
      </c>
      <c r="X119" s="363">
        <f t="shared" si="11"/>
        <v>0.9581934815006804</v>
      </c>
      <c r="Z119" s="146">
        <f>R119*1.15</f>
        <v>1774.7949999999998</v>
      </c>
      <c r="AB119" s="146"/>
      <c r="AD119" s="146"/>
      <c r="AF119" s="146"/>
      <c r="AH119" s="146"/>
      <c r="AJ119" s="146"/>
      <c r="AL119" s="146"/>
      <c r="AN119" s="146"/>
      <c r="AP119" s="63"/>
      <c r="AR119" s="371"/>
      <c r="AS119" s="371"/>
      <c r="AT119" s="371"/>
      <c r="AU119" s="371"/>
      <c r="AV119" s="371"/>
      <c r="AW119" s="371"/>
      <c r="AX119" s="371"/>
      <c r="AY119" s="371"/>
      <c r="AZ119" s="371"/>
      <c r="BA119" s="371"/>
      <c r="BB119" s="371"/>
      <c r="BC119" s="371"/>
    </row>
    <row r="120" spans="1:55" s="376" customFormat="1" ht="21" customHeight="1" x14ac:dyDescent="0.3">
      <c r="A120" s="371"/>
      <c r="B120" s="372"/>
      <c r="C120" s="371"/>
      <c r="D120" s="439" t="s">
        <v>345</v>
      </c>
      <c r="E120" s="437">
        <f t="shared" si="19"/>
        <v>3750</v>
      </c>
      <c r="F120" s="438">
        <f t="shared" si="19"/>
        <v>2250</v>
      </c>
      <c r="G120" s="371"/>
      <c r="H120" s="416">
        <f t="shared" si="16"/>
        <v>3750</v>
      </c>
      <c r="I120" s="416">
        <f t="shared" si="16"/>
        <v>2250</v>
      </c>
      <c r="J120" s="386"/>
      <c r="K120" s="417">
        <f t="shared" si="17"/>
        <v>3750.1801874999996</v>
      </c>
      <c r="L120" s="417">
        <f t="shared" si="18"/>
        <v>2250.1081124999996</v>
      </c>
      <c r="N120" s="462">
        <v>1500.0720749999998</v>
      </c>
      <c r="P120" s="462">
        <v>1500.0720749999998</v>
      </c>
      <c r="R120" s="462">
        <v>1304.4105</v>
      </c>
      <c r="T120" s="452">
        <v>1304.4105</v>
      </c>
      <c r="V120" s="382">
        <v>1134.27</v>
      </c>
      <c r="X120" s="363">
        <f t="shared" si="11"/>
        <v>1.1499999999999999</v>
      </c>
      <c r="Z120" s="146">
        <f>R120*1.15</f>
        <v>1500.0720749999998</v>
      </c>
      <c r="AB120" s="146"/>
      <c r="AD120" s="146"/>
      <c r="AF120" s="146"/>
      <c r="AH120" s="146"/>
      <c r="AJ120" s="146"/>
      <c r="AL120" s="146"/>
      <c r="AN120" s="146"/>
      <c r="AP120" s="63"/>
      <c r="AR120" s="371"/>
      <c r="AS120" s="371"/>
      <c r="AT120" s="371"/>
      <c r="AU120" s="371"/>
      <c r="AV120" s="371"/>
      <c r="AW120" s="371"/>
      <c r="AX120" s="371"/>
      <c r="AY120" s="371"/>
      <c r="AZ120" s="371"/>
      <c r="BA120" s="371"/>
      <c r="BB120" s="371"/>
      <c r="BC120" s="371"/>
    </row>
    <row r="121" spans="1:55" s="376" customFormat="1" ht="21" customHeight="1" x14ac:dyDescent="0.3">
      <c r="A121" s="371"/>
      <c r="B121" s="372"/>
      <c r="C121" s="371"/>
      <c r="D121" s="439" t="s">
        <v>670</v>
      </c>
      <c r="E121" s="437">
        <f t="shared" si="19"/>
        <v>6950</v>
      </c>
      <c r="F121" s="438">
        <f t="shared" si="19"/>
        <v>4200</v>
      </c>
      <c r="G121" s="371"/>
      <c r="H121" s="416">
        <f t="shared" si="16"/>
        <v>6950</v>
      </c>
      <c r="I121" s="416">
        <f t="shared" si="16"/>
        <v>4200</v>
      </c>
      <c r="J121" s="386"/>
      <c r="K121" s="417">
        <f t="shared" si="17"/>
        <v>6928.375</v>
      </c>
      <c r="L121" s="417">
        <f t="shared" si="18"/>
        <v>4157.0249999999996</v>
      </c>
      <c r="N121" s="462">
        <v>2771.35</v>
      </c>
      <c r="P121" s="462">
        <v>2771.35</v>
      </c>
      <c r="R121" s="462">
        <v>2409.8595</v>
      </c>
      <c r="T121" s="452">
        <v>2409.8595</v>
      </c>
      <c r="V121" s="382">
        <v>2095.5300000000002</v>
      </c>
      <c r="X121" s="363">
        <f t="shared" si="11"/>
        <v>1.150004803184584</v>
      </c>
      <c r="Z121" s="146"/>
      <c r="AB121" s="146"/>
      <c r="AD121" s="146"/>
      <c r="AF121" s="146"/>
      <c r="AH121" s="146"/>
      <c r="AJ121" s="146"/>
      <c r="AL121" s="146"/>
      <c r="AN121" s="146"/>
      <c r="AP121" s="63"/>
      <c r="AR121" s="371"/>
      <c r="AS121" s="371"/>
      <c r="AT121" s="371"/>
      <c r="AU121" s="371"/>
      <c r="AV121" s="371"/>
      <c r="AW121" s="371"/>
      <c r="AX121" s="371"/>
      <c r="AY121" s="371"/>
      <c r="AZ121" s="371"/>
      <c r="BA121" s="371"/>
      <c r="BB121" s="371"/>
      <c r="BC121" s="371"/>
    </row>
    <row r="122" spans="1:55" s="376" customFormat="1" ht="21" customHeight="1" x14ac:dyDescent="0.3">
      <c r="A122" s="371"/>
      <c r="B122" s="372"/>
      <c r="C122" s="371"/>
      <c r="D122" s="439" t="s">
        <v>671</v>
      </c>
      <c r="E122" s="437">
        <f t="shared" si="19"/>
        <v>15450</v>
      </c>
      <c r="F122" s="438">
        <f t="shared" si="19"/>
        <v>9300</v>
      </c>
      <c r="G122" s="371"/>
      <c r="H122" s="416">
        <f t="shared" si="16"/>
        <v>15450</v>
      </c>
      <c r="I122" s="416">
        <f t="shared" si="16"/>
        <v>9300</v>
      </c>
      <c r="J122" s="386"/>
      <c r="K122" s="417">
        <f t="shared" si="17"/>
        <v>15430.1</v>
      </c>
      <c r="L122" s="417">
        <f t="shared" si="18"/>
        <v>9258.06</v>
      </c>
      <c r="N122" s="462">
        <v>6172.04</v>
      </c>
      <c r="P122" s="462">
        <v>6172.04</v>
      </c>
      <c r="R122" s="462">
        <v>5366.9924999999994</v>
      </c>
      <c r="T122" s="452">
        <v>5366.9924999999994</v>
      </c>
      <c r="V122" s="382">
        <v>4666.95</v>
      </c>
      <c r="X122" s="363">
        <f t="shared" si="11"/>
        <v>1.1499997438043748</v>
      </c>
      <c r="Z122" s="146"/>
      <c r="AB122" s="146"/>
      <c r="AD122" s="146"/>
      <c r="AF122" s="146"/>
      <c r="AH122" s="146"/>
      <c r="AJ122" s="146"/>
      <c r="AL122" s="146"/>
      <c r="AN122" s="146"/>
      <c r="AP122" s="63"/>
      <c r="AR122" s="371"/>
      <c r="AS122" s="371"/>
      <c r="AT122" s="371"/>
      <c r="AU122" s="371"/>
      <c r="AV122" s="371"/>
      <c r="AW122" s="371"/>
      <c r="AX122" s="371"/>
      <c r="AY122" s="371"/>
      <c r="AZ122" s="371"/>
      <c r="BA122" s="371"/>
      <c r="BB122" s="371"/>
      <c r="BC122" s="371"/>
    </row>
    <row r="123" spans="1:55" s="376" customFormat="1" ht="21" customHeight="1" x14ac:dyDescent="0.3">
      <c r="A123" s="371"/>
      <c r="B123" s="372"/>
      <c r="C123" s="371"/>
      <c r="D123" s="439" t="s">
        <v>664</v>
      </c>
      <c r="E123" s="437">
        <f t="shared" si="19"/>
        <v>12500</v>
      </c>
      <c r="F123" s="438">
        <f t="shared" si="19"/>
        <v>7500</v>
      </c>
      <c r="G123" s="371"/>
      <c r="H123" s="416">
        <f t="shared" si="16"/>
        <v>12500</v>
      </c>
      <c r="I123" s="416">
        <f t="shared" si="16"/>
        <v>7500</v>
      </c>
      <c r="J123" s="386"/>
      <c r="K123" s="417">
        <f t="shared" si="17"/>
        <v>12497.6</v>
      </c>
      <c r="L123" s="417">
        <f t="shared" si="18"/>
        <v>7498.5599999999995</v>
      </c>
      <c r="N123" s="462">
        <v>4999.04</v>
      </c>
      <c r="P123" s="462">
        <v>4999.04</v>
      </c>
      <c r="R123" s="462">
        <v>4347.6899999999996</v>
      </c>
      <c r="T123" s="452">
        <v>4347.6899999999996</v>
      </c>
      <c r="V123" s="382">
        <v>3780.6</v>
      </c>
      <c r="X123" s="363">
        <f t="shared" si="11"/>
        <v>1.1498151892154225</v>
      </c>
      <c r="Z123" s="146"/>
      <c r="AB123" s="146"/>
      <c r="AD123" s="146"/>
      <c r="AF123" s="146"/>
      <c r="AH123" s="146"/>
      <c r="AJ123" s="146"/>
      <c r="AL123" s="146"/>
      <c r="AN123" s="146"/>
      <c r="AP123" s="63"/>
      <c r="AR123" s="371"/>
      <c r="AS123" s="371"/>
      <c r="AT123" s="371"/>
      <c r="AU123" s="371"/>
      <c r="AV123" s="371"/>
      <c r="AW123" s="371"/>
      <c r="AX123" s="371"/>
      <c r="AY123" s="371"/>
      <c r="AZ123" s="371"/>
      <c r="BA123" s="371"/>
      <c r="BB123" s="371"/>
      <c r="BC123" s="371"/>
    </row>
    <row r="124" spans="1:55" s="376" customFormat="1" ht="21" customHeight="1" x14ac:dyDescent="0.3">
      <c r="A124" s="371"/>
      <c r="B124" s="372"/>
      <c r="C124" s="371"/>
      <c r="D124" s="439" t="s">
        <v>665</v>
      </c>
      <c r="E124" s="437">
        <f t="shared" si="19"/>
        <v>8100</v>
      </c>
      <c r="F124" s="438">
        <f t="shared" si="19"/>
        <v>4850</v>
      </c>
      <c r="G124" s="371"/>
      <c r="H124" s="416">
        <f t="shared" si="16"/>
        <v>8100</v>
      </c>
      <c r="I124" s="416">
        <f t="shared" si="16"/>
        <v>4850</v>
      </c>
      <c r="J124" s="386"/>
      <c r="K124" s="417">
        <f t="shared" si="17"/>
        <v>8057.25</v>
      </c>
      <c r="L124" s="417">
        <f t="shared" si="18"/>
        <v>4834.3500000000004</v>
      </c>
      <c r="N124" s="462">
        <v>3222.9</v>
      </c>
      <c r="P124" s="462">
        <v>3222.9</v>
      </c>
      <c r="R124" s="462">
        <v>2802.5154999999995</v>
      </c>
      <c r="T124" s="452">
        <v>2802.5154999999995</v>
      </c>
      <c r="V124" s="382">
        <v>2436.9699999999998</v>
      </c>
      <c r="X124" s="363">
        <f t="shared" si="11"/>
        <v>1.1500025601999349</v>
      </c>
      <c r="Z124" s="146"/>
      <c r="AB124" s="146"/>
      <c r="AD124" s="146"/>
      <c r="AF124" s="146"/>
      <c r="AH124" s="146"/>
      <c r="AJ124" s="146"/>
      <c r="AL124" s="146"/>
      <c r="AN124" s="146"/>
      <c r="AP124" s="63"/>
      <c r="AR124" s="371"/>
      <c r="AS124" s="371"/>
      <c r="AT124" s="371"/>
      <c r="AU124" s="371"/>
      <c r="AV124" s="371"/>
      <c r="AW124" s="371"/>
      <c r="AX124" s="371"/>
      <c r="AY124" s="371"/>
      <c r="AZ124" s="371"/>
      <c r="BA124" s="371"/>
      <c r="BB124" s="371"/>
      <c r="BC124" s="371"/>
    </row>
    <row r="125" spans="1:55" s="376" customFormat="1" ht="21" customHeight="1" x14ac:dyDescent="0.3">
      <c r="A125" s="371"/>
      <c r="B125" s="372"/>
      <c r="C125" s="371"/>
      <c r="D125" s="439" t="s">
        <v>666</v>
      </c>
      <c r="E125" s="437">
        <f t="shared" si="19"/>
        <v>12600</v>
      </c>
      <c r="F125" s="438">
        <f t="shared" si="19"/>
        <v>7550</v>
      </c>
      <c r="G125" s="371"/>
      <c r="H125" s="416">
        <f t="shared" si="16"/>
        <v>12600</v>
      </c>
      <c r="I125" s="416">
        <f t="shared" si="16"/>
        <v>7550</v>
      </c>
      <c r="J125" s="386"/>
      <c r="K125" s="417">
        <f t="shared" si="17"/>
        <v>12579.725</v>
      </c>
      <c r="L125" s="417">
        <f t="shared" si="18"/>
        <v>7547.8350000000009</v>
      </c>
      <c r="N125" s="462">
        <v>5031.8900000000003</v>
      </c>
      <c r="P125" s="462">
        <v>5031.8900000000003</v>
      </c>
      <c r="R125" s="462">
        <v>4375.5544999999993</v>
      </c>
      <c r="T125" s="452">
        <v>4375.5544999999993</v>
      </c>
      <c r="V125" s="382">
        <v>3804.83</v>
      </c>
      <c r="X125" s="363">
        <f t="shared" si="11"/>
        <v>1.1500005313612254</v>
      </c>
      <c r="Z125" s="146"/>
      <c r="AB125" s="146"/>
      <c r="AD125" s="146"/>
      <c r="AF125" s="146"/>
      <c r="AH125" s="146"/>
      <c r="AJ125" s="146"/>
      <c r="AL125" s="146"/>
      <c r="AN125" s="146"/>
      <c r="AP125" s="63"/>
      <c r="AR125" s="371"/>
      <c r="AS125" s="371"/>
      <c r="AT125" s="371"/>
      <c r="AU125" s="371"/>
      <c r="AV125" s="371"/>
      <c r="AW125" s="371"/>
      <c r="AX125" s="371"/>
      <c r="AY125" s="371"/>
      <c r="AZ125" s="371"/>
      <c r="BA125" s="371"/>
      <c r="BB125" s="371"/>
      <c r="BC125" s="371"/>
    </row>
    <row r="126" spans="1:55" s="376" customFormat="1" ht="21" customHeight="1" x14ac:dyDescent="0.3">
      <c r="A126" s="371"/>
      <c r="B126" s="372"/>
      <c r="C126" s="371"/>
      <c r="D126" s="439" t="s">
        <v>344</v>
      </c>
      <c r="E126" s="437">
        <f t="shared" si="19"/>
        <v>2950</v>
      </c>
      <c r="F126" s="438">
        <f t="shared" si="19"/>
        <v>1800</v>
      </c>
      <c r="G126" s="371"/>
      <c r="H126" s="416">
        <f t="shared" si="16"/>
        <v>2950</v>
      </c>
      <c r="I126" s="416">
        <f t="shared" si="16"/>
        <v>1800</v>
      </c>
      <c r="J126" s="386"/>
      <c r="K126" s="417">
        <f t="shared" si="17"/>
        <v>2948.6000000000004</v>
      </c>
      <c r="L126" s="417">
        <f t="shared" si="18"/>
        <v>1769.16</v>
      </c>
      <c r="N126" s="462">
        <v>1179.44</v>
      </c>
      <c r="P126" s="462">
        <v>1179.44</v>
      </c>
      <c r="R126" s="462">
        <v>1025.8</v>
      </c>
      <c r="T126" s="452">
        <v>1025.8</v>
      </c>
      <c r="V126" s="382">
        <v>892</v>
      </c>
      <c r="X126" s="363">
        <f t="shared" si="11"/>
        <v>1.1497757847533634</v>
      </c>
      <c r="Z126" s="146"/>
      <c r="AB126" s="146"/>
      <c r="AD126" s="146"/>
      <c r="AF126" s="146"/>
      <c r="AH126" s="146"/>
      <c r="AJ126" s="146"/>
      <c r="AL126" s="146"/>
      <c r="AN126" s="146"/>
      <c r="AP126" s="63"/>
      <c r="AR126" s="371"/>
      <c r="AS126" s="371"/>
      <c r="AT126" s="371"/>
      <c r="AU126" s="371"/>
      <c r="AV126" s="371"/>
      <c r="AW126" s="371"/>
      <c r="AX126" s="371"/>
      <c r="AY126" s="371"/>
      <c r="AZ126" s="371"/>
      <c r="BA126" s="371"/>
      <c r="BB126" s="371"/>
      <c r="BC126" s="371"/>
    </row>
    <row r="127" spans="1:55" s="376" customFormat="1" ht="21" customHeight="1" x14ac:dyDescent="0.3">
      <c r="A127" s="371"/>
      <c r="B127" s="372"/>
      <c r="C127" s="371"/>
      <c r="D127" s="439" t="s">
        <v>233</v>
      </c>
      <c r="E127" s="437">
        <f t="shared" si="19"/>
        <v>7150</v>
      </c>
      <c r="F127" s="438">
        <f t="shared" si="19"/>
        <v>4300</v>
      </c>
      <c r="G127" s="371"/>
      <c r="H127" s="416">
        <f t="shared" si="16"/>
        <v>7150</v>
      </c>
      <c r="I127" s="416">
        <f t="shared" si="16"/>
        <v>4300</v>
      </c>
      <c r="J127" s="386"/>
      <c r="K127" s="417">
        <f t="shared" si="17"/>
        <v>7137.7250000000004</v>
      </c>
      <c r="L127" s="417">
        <f t="shared" si="18"/>
        <v>4282.6350000000002</v>
      </c>
      <c r="N127" s="462">
        <v>2855.09</v>
      </c>
      <c r="P127" s="462">
        <v>2855.09</v>
      </c>
      <c r="R127" s="462">
        <v>2482.6889999999999</v>
      </c>
      <c r="T127" s="452">
        <v>2482.6889999999999</v>
      </c>
      <c r="V127" s="382">
        <v>2158.86</v>
      </c>
      <c r="X127" s="363">
        <f t="shared" si="11"/>
        <v>1.1499990534456794</v>
      </c>
      <c r="Z127" s="146"/>
      <c r="AB127" s="146"/>
      <c r="AD127" s="146"/>
      <c r="AF127" s="146"/>
      <c r="AH127" s="146"/>
      <c r="AJ127" s="146"/>
      <c r="AL127" s="146"/>
      <c r="AN127" s="146"/>
      <c r="AP127" s="63"/>
      <c r="AR127" s="371"/>
      <c r="AS127" s="371"/>
      <c r="AT127" s="371"/>
      <c r="AU127" s="371"/>
      <c r="AV127" s="371"/>
      <c r="AW127" s="371"/>
      <c r="AX127" s="371"/>
      <c r="AY127" s="371"/>
      <c r="AZ127" s="371"/>
      <c r="BA127" s="371"/>
      <c r="BB127" s="371"/>
      <c r="BC127" s="371"/>
    </row>
    <row r="128" spans="1:55" s="376" customFormat="1" ht="21" customHeight="1" x14ac:dyDescent="0.3">
      <c r="A128" s="371"/>
      <c r="B128" s="372"/>
      <c r="C128" s="371"/>
      <c r="D128" s="439" t="s">
        <v>138</v>
      </c>
      <c r="E128" s="437">
        <f t="shared" si="19"/>
        <v>9100</v>
      </c>
      <c r="F128" s="438">
        <f t="shared" si="19"/>
        <v>5500</v>
      </c>
      <c r="G128" s="371"/>
      <c r="H128" s="416">
        <f t="shared" si="16"/>
        <v>9100</v>
      </c>
      <c r="I128" s="416">
        <f t="shared" si="16"/>
        <v>5500</v>
      </c>
      <c r="J128" s="386"/>
      <c r="K128" s="417">
        <f t="shared" si="17"/>
        <v>9087.4249999999993</v>
      </c>
      <c r="L128" s="417">
        <f t="shared" si="18"/>
        <v>5452.4549999999999</v>
      </c>
      <c r="N128" s="474">
        <v>3634.97</v>
      </c>
      <c r="P128" s="452">
        <v>3793</v>
      </c>
      <c r="R128" s="461">
        <v>3793</v>
      </c>
      <c r="T128" s="452">
        <v>3792.9989999999998</v>
      </c>
      <c r="V128" s="382">
        <v>3298.26</v>
      </c>
      <c r="X128" s="363">
        <f t="shared" si="11"/>
        <v>0.95833640917479568</v>
      </c>
      <c r="Z128" s="146"/>
      <c r="AB128" s="146"/>
      <c r="AD128" s="146"/>
      <c r="AF128" s="146"/>
      <c r="AH128" s="146"/>
      <c r="AJ128" s="146"/>
      <c r="AL128" s="146"/>
      <c r="AN128" s="146"/>
      <c r="AP128" s="63"/>
      <c r="AR128" s="371"/>
      <c r="AS128" s="371"/>
      <c r="AT128" s="371"/>
      <c r="AU128" s="371"/>
      <c r="AV128" s="371"/>
      <c r="AW128" s="371"/>
      <c r="AX128" s="371"/>
      <c r="AY128" s="371"/>
      <c r="AZ128" s="371"/>
      <c r="BA128" s="371"/>
      <c r="BB128" s="371"/>
      <c r="BC128" s="371"/>
    </row>
    <row r="129" spans="1:55" s="376" customFormat="1" ht="21" customHeight="1" x14ac:dyDescent="0.3">
      <c r="A129" s="371"/>
      <c r="B129" s="372"/>
      <c r="C129" s="371"/>
      <c r="D129" s="439" t="s">
        <v>662</v>
      </c>
      <c r="E129" s="437">
        <f t="shared" si="19"/>
        <v>11450</v>
      </c>
      <c r="F129" s="438">
        <f t="shared" si="19"/>
        <v>6900</v>
      </c>
      <c r="G129" s="371"/>
      <c r="H129" s="416">
        <f t="shared" si="16"/>
        <v>11450</v>
      </c>
      <c r="I129" s="416">
        <f t="shared" si="16"/>
        <v>6900</v>
      </c>
      <c r="J129" s="386"/>
      <c r="K129" s="417">
        <f t="shared" si="17"/>
        <v>11445.775000000001</v>
      </c>
      <c r="L129" s="417">
        <f t="shared" si="18"/>
        <v>6867.4650000000001</v>
      </c>
      <c r="N129" s="462">
        <v>4578.3100000000004</v>
      </c>
      <c r="P129" s="462">
        <v>4578.3100000000004</v>
      </c>
      <c r="R129" s="462">
        <v>3981.1389999999997</v>
      </c>
      <c r="T129" s="452">
        <v>3981.1389999999997</v>
      </c>
      <c r="V129" s="382">
        <v>3461.86</v>
      </c>
      <c r="X129" s="363">
        <f t="shared" si="11"/>
        <v>1.1500000376776598</v>
      </c>
      <c r="Z129" s="146"/>
      <c r="AB129" s="146"/>
      <c r="AD129" s="146"/>
      <c r="AF129" s="146"/>
      <c r="AH129" s="146"/>
      <c r="AJ129" s="146"/>
      <c r="AL129" s="146"/>
      <c r="AN129" s="146"/>
      <c r="AP129" s="63"/>
      <c r="AR129" s="371"/>
      <c r="AS129" s="371"/>
      <c r="AT129" s="371"/>
      <c r="AU129" s="371"/>
      <c r="AV129" s="371"/>
      <c r="AW129" s="371"/>
      <c r="AX129" s="371"/>
      <c r="AY129" s="371"/>
      <c r="AZ129" s="371"/>
      <c r="BA129" s="371"/>
      <c r="BB129" s="371"/>
      <c r="BC129" s="371"/>
    </row>
    <row r="130" spans="1:55" s="376" customFormat="1" ht="21" customHeight="1" x14ac:dyDescent="0.3">
      <c r="A130" s="371"/>
      <c r="B130" s="372"/>
      <c r="C130" s="371"/>
      <c r="D130" s="439" t="s">
        <v>672</v>
      </c>
      <c r="E130" s="437">
        <f>H130</f>
        <v>9800</v>
      </c>
      <c r="F130" s="438">
        <f>I130</f>
        <v>5900</v>
      </c>
      <c r="G130" s="371"/>
      <c r="H130" s="416">
        <f>MROUND(K130+24,50)</f>
        <v>9800</v>
      </c>
      <c r="I130" s="416">
        <f>MROUND(L130+24,50)</f>
        <v>5900</v>
      </c>
      <c r="J130" s="386"/>
      <c r="K130" s="417">
        <f>N130*$K$9</f>
        <v>9798.5249999999996</v>
      </c>
      <c r="L130" s="417">
        <f>N130*$L$9</f>
        <v>5879.1149999999998</v>
      </c>
      <c r="N130" s="462">
        <v>3919.41</v>
      </c>
      <c r="P130" s="462">
        <v>3919.41</v>
      </c>
      <c r="R130" s="462">
        <v>3408.1859999999997</v>
      </c>
      <c r="T130" s="452">
        <v>3408.1859999999997</v>
      </c>
      <c r="V130" s="382">
        <v>2963.64</v>
      </c>
      <c r="X130" s="363">
        <f>N130/R130</f>
        <v>1.1499988556962562</v>
      </c>
      <c r="Z130" s="146"/>
      <c r="AB130" s="146"/>
      <c r="AD130" s="146"/>
      <c r="AF130" s="146"/>
      <c r="AH130" s="146"/>
      <c r="AJ130" s="146"/>
      <c r="AL130" s="146"/>
      <c r="AN130" s="146"/>
      <c r="AP130" s="63"/>
      <c r="AR130" s="371"/>
      <c r="AS130" s="371"/>
      <c r="AT130" s="371"/>
      <c r="AU130" s="371"/>
      <c r="AV130" s="371"/>
      <c r="AW130" s="371"/>
      <c r="AX130" s="371"/>
      <c r="AY130" s="371"/>
      <c r="AZ130" s="371"/>
      <c r="BA130" s="371"/>
      <c r="BB130" s="371"/>
      <c r="BC130" s="371"/>
    </row>
    <row r="131" spans="1:55" s="376" customFormat="1" ht="21" customHeight="1" x14ac:dyDescent="0.3">
      <c r="A131" s="371"/>
      <c r="B131" s="372"/>
      <c r="C131" s="371"/>
      <c r="D131" s="439" t="s">
        <v>667</v>
      </c>
      <c r="E131" s="437">
        <f t="shared" si="19"/>
        <v>8450</v>
      </c>
      <c r="F131" s="438">
        <f t="shared" si="19"/>
        <v>5100</v>
      </c>
      <c r="G131" s="371"/>
      <c r="H131" s="416">
        <f t="shared" si="16"/>
        <v>8450</v>
      </c>
      <c r="I131" s="416">
        <f t="shared" si="16"/>
        <v>5100</v>
      </c>
      <c r="J131" s="386"/>
      <c r="K131" s="417">
        <f t="shared" si="17"/>
        <v>8423.0249999999996</v>
      </c>
      <c r="L131" s="417">
        <f t="shared" si="18"/>
        <v>5053.8150000000005</v>
      </c>
      <c r="N131" s="462">
        <v>3369.21</v>
      </c>
      <c r="P131" s="462">
        <v>3369.21</v>
      </c>
      <c r="R131" s="462">
        <v>2929.7514999999999</v>
      </c>
      <c r="T131" s="452">
        <v>2929.7514999999999</v>
      </c>
      <c r="V131" s="382">
        <v>2547.61</v>
      </c>
      <c r="X131" s="363">
        <f t="shared" si="11"/>
        <v>1.14999855789817</v>
      </c>
      <c r="Z131" s="146"/>
      <c r="AB131" s="146"/>
      <c r="AD131" s="146"/>
      <c r="AF131" s="146"/>
      <c r="AH131" s="146"/>
      <c r="AJ131" s="146"/>
      <c r="AL131" s="146"/>
      <c r="AN131" s="146"/>
      <c r="AP131" s="63"/>
      <c r="AR131" s="371"/>
      <c r="AS131" s="371"/>
      <c r="AT131" s="371"/>
      <c r="AU131" s="371"/>
      <c r="AV131" s="371"/>
      <c r="AW131" s="371"/>
      <c r="AX131" s="371"/>
      <c r="AY131" s="371"/>
      <c r="AZ131" s="371"/>
      <c r="BA131" s="371"/>
      <c r="BB131" s="371"/>
      <c r="BC131" s="371"/>
    </row>
    <row r="132" spans="1:55" s="376" customFormat="1" ht="21" customHeight="1" x14ac:dyDescent="0.3">
      <c r="A132" s="371"/>
      <c r="B132" s="372"/>
      <c r="C132" s="371"/>
      <c r="D132" s="439" t="s">
        <v>471</v>
      </c>
      <c r="E132" s="437">
        <f t="shared" si="19"/>
        <v>4400</v>
      </c>
      <c r="F132" s="438">
        <f t="shared" si="19"/>
        <v>2650</v>
      </c>
      <c r="G132" s="371"/>
      <c r="H132" s="416">
        <f t="shared" si="16"/>
        <v>4400</v>
      </c>
      <c r="I132" s="416">
        <f t="shared" si="16"/>
        <v>2650</v>
      </c>
      <c r="J132" s="386"/>
      <c r="K132" s="417">
        <f t="shared" si="17"/>
        <v>4380.375</v>
      </c>
      <c r="L132" s="417">
        <f t="shared" si="18"/>
        <v>2628.2250000000004</v>
      </c>
      <c r="N132" s="462">
        <v>1752.15</v>
      </c>
      <c r="P132" s="462">
        <v>1752.15</v>
      </c>
      <c r="R132" s="462">
        <v>1523.6004999999998</v>
      </c>
      <c r="T132" s="452">
        <v>1523.6004999999998</v>
      </c>
      <c r="V132" s="382">
        <v>1324.87</v>
      </c>
      <c r="X132" s="363">
        <f t="shared" si="11"/>
        <v>1.1500061860047961</v>
      </c>
      <c r="Z132" s="146"/>
      <c r="AB132" s="146"/>
      <c r="AD132" s="146"/>
      <c r="AF132" s="146"/>
      <c r="AH132" s="146"/>
      <c r="AJ132" s="146"/>
      <c r="AL132" s="146"/>
      <c r="AN132" s="146"/>
      <c r="AP132" s="63"/>
      <c r="AR132" s="371"/>
      <c r="AS132" s="371"/>
      <c r="AT132" s="371"/>
      <c r="AU132" s="371"/>
      <c r="AV132" s="371"/>
      <c r="AW132" s="371"/>
      <c r="AX132" s="371"/>
      <c r="AY132" s="371"/>
      <c r="AZ132" s="371"/>
      <c r="BA132" s="371"/>
      <c r="BB132" s="371"/>
      <c r="BC132" s="371"/>
    </row>
    <row r="133" spans="1:55" s="376" customFormat="1" ht="9.9499999999999993" customHeight="1" thickBot="1" x14ac:dyDescent="0.35">
      <c r="A133" s="371"/>
      <c r="B133" s="372"/>
      <c r="C133" s="371"/>
      <c r="D133" s="371"/>
      <c r="E133" s="373"/>
      <c r="F133" s="374"/>
      <c r="G133" s="371"/>
      <c r="H133" s="416"/>
      <c r="I133" s="416"/>
      <c r="J133" s="386"/>
      <c r="K133" s="417"/>
      <c r="L133" s="417"/>
      <c r="N133" s="452"/>
      <c r="P133" s="452"/>
      <c r="R133" s="452"/>
      <c r="T133" s="452"/>
      <c r="V133" s="382"/>
      <c r="X133" s="363" t="e">
        <f t="shared" si="11"/>
        <v>#DIV/0!</v>
      </c>
      <c r="Z133" s="146"/>
      <c r="AB133" s="146"/>
      <c r="AD133" s="146"/>
      <c r="AF133" s="146"/>
      <c r="AH133" s="146"/>
      <c r="AJ133" s="146"/>
      <c r="AL133" s="146"/>
      <c r="AN133" s="146"/>
      <c r="AP133" s="63"/>
      <c r="AR133" s="371"/>
      <c r="AS133" s="371"/>
      <c r="AT133" s="371"/>
      <c r="AU133" s="371"/>
      <c r="AV133" s="371"/>
      <c r="AW133" s="371"/>
      <c r="AX133" s="371"/>
      <c r="AY133" s="371"/>
      <c r="AZ133" s="371"/>
      <c r="BA133" s="371"/>
      <c r="BB133" s="371"/>
      <c r="BC133" s="371"/>
    </row>
    <row r="134" spans="1:55" ht="21" customHeight="1" thickBot="1" x14ac:dyDescent="0.35">
      <c r="D134" s="413" t="s">
        <v>523</v>
      </c>
      <c r="E134" s="414"/>
      <c r="F134" s="415"/>
      <c r="G134" s="386"/>
      <c r="H134" s="416"/>
      <c r="I134" s="416"/>
      <c r="J134" s="386"/>
      <c r="K134" s="417"/>
      <c r="L134" s="417"/>
      <c r="M134" s="389"/>
      <c r="N134" s="471">
        <v>45390</v>
      </c>
      <c r="P134" s="471">
        <v>45390</v>
      </c>
      <c r="R134" s="452"/>
      <c r="T134" s="452"/>
      <c r="X134" s="363" t="e">
        <f t="shared" si="11"/>
        <v>#DIV/0!</v>
      </c>
      <c r="Z134" s="364"/>
      <c r="AB134" s="365"/>
      <c r="AD134" s="365"/>
      <c r="AF134" s="365"/>
      <c r="AH134" s="363"/>
      <c r="AJ134" s="363"/>
      <c r="AL134" s="363"/>
      <c r="AN134" s="363"/>
      <c r="AP134" s="366"/>
    </row>
    <row r="135" spans="1:55" ht="21" customHeight="1" x14ac:dyDescent="0.3">
      <c r="A135" s="371" t="s">
        <v>244</v>
      </c>
      <c r="B135" s="372">
        <v>45306</v>
      </c>
      <c r="C135" s="371">
        <v>990</v>
      </c>
      <c r="D135" s="418" t="s">
        <v>524</v>
      </c>
      <c r="E135" s="419">
        <f t="shared" ref="E135:F137" si="20">H135</f>
        <v>7250</v>
      </c>
      <c r="F135" s="420">
        <f t="shared" si="20"/>
        <v>4350</v>
      </c>
      <c r="G135" s="386"/>
      <c r="H135" s="416">
        <f t="shared" ref="H135:I137" si="21">MROUND(K135+24,50)</f>
        <v>7250</v>
      </c>
      <c r="I135" s="416">
        <f t="shared" si="21"/>
        <v>4350</v>
      </c>
      <c r="J135" s="386"/>
      <c r="K135" s="417">
        <f>N135*$K$9</f>
        <v>7250</v>
      </c>
      <c r="L135" s="417">
        <f>N135*$L$9</f>
        <v>4350</v>
      </c>
      <c r="M135" s="389"/>
      <c r="N135" s="462">
        <v>2900</v>
      </c>
      <c r="P135" s="462">
        <v>2900</v>
      </c>
      <c r="R135" s="452">
        <v>2200</v>
      </c>
      <c r="T135" s="452">
        <v>2000</v>
      </c>
      <c r="V135" s="382">
        <v>2000</v>
      </c>
      <c r="X135" s="363">
        <f t="shared" si="11"/>
        <v>1.3181818181818181</v>
      </c>
      <c r="Z135" s="364"/>
      <c r="AB135" s="365"/>
      <c r="AD135" s="365"/>
      <c r="AF135" s="365"/>
      <c r="AH135" s="363"/>
      <c r="AJ135" s="363"/>
      <c r="AL135" s="363"/>
      <c r="AN135" s="363"/>
      <c r="AP135" s="366"/>
    </row>
    <row r="136" spans="1:55" ht="21" customHeight="1" x14ac:dyDescent="0.3">
      <c r="A136" s="371" t="s">
        <v>244</v>
      </c>
      <c r="B136" s="372">
        <v>45306</v>
      </c>
      <c r="C136" s="371">
        <v>988</v>
      </c>
      <c r="D136" s="421" t="s">
        <v>525</v>
      </c>
      <c r="E136" s="419">
        <f t="shared" si="20"/>
        <v>12250</v>
      </c>
      <c r="F136" s="420">
        <f t="shared" si="20"/>
        <v>7350</v>
      </c>
      <c r="G136" s="386"/>
      <c r="H136" s="416">
        <f t="shared" si="21"/>
        <v>12250</v>
      </c>
      <c r="I136" s="416">
        <f t="shared" si="21"/>
        <v>7350</v>
      </c>
      <c r="J136" s="386"/>
      <c r="K136" s="417">
        <f>N136*$K$9</f>
        <v>12250</v>
      </c>
      <c r="L136" s="417">
        <f>N136*$L$9</f>
        <v>7350</v>
      </c>
      <c r="M136" s="389"/>
      <c r="N136" s="462">
        <v>4900</v>
      </c>
      <c r="P136" s="462">
        <v>4900</v>
      </c>
      <c r="R136" s="452">
        <v>4000</v>
      </c>
      <c r="T136" s="452">
        <v>3630</v>
      </c>
      <c r="V136" s="382">
        <v>3630</v>
      </c>
      <c r="X136" s="363">
        <f t="shared" si="11"/>
        <v>1.2250000000000001</v>
      </c>
      <c r="Z136" s="364"/>
      <c r="AB136" s="365"/>
      <c r="AD136" s="365"/>
      <c r="AF136" s="365"/>
      <c r="AH136" s="363"/>
      <c r="AJ136" s="363"/>
      <c r="AL136" s="363"/>
      <c r="AN136" s="363"/>
      <c r="AP136" s="366"/>
    </row>
    <row r="137" spans="1:55" ht="21" customHeight="1" x14ac:dyDescent="0.3">
      <c r="A137" s="371" t="s">
        <v>244</v>
      </c>
      <c r="B137" s="372">
        <v>45306</v>
      </c>
      <c r="C137" s="371">
        <v>988</v>
      </c>
      <c r="D137" s="421" t="s">
        <v>526</v>
      </c>
      <c r="E137" s="419">
        <f t="shared" si="20"/>
        <v>48000</v>
      </c>
      <c r="F137" s="420">
        <f t="shared" si="20"/>
        <v>28800</v>
      </c>
      <c r="G137" s="386"/>
      <c r="H137" s="416">
        <f t="shared" si="21"/>
        <v>48000</v>
      </c>
      <c r="I137" s="416">
        <f t="shared" si="21"/>
        <v>28800</v>
      </c>
      <c r="J137" s="386"/>
      <c r="K137" s="417">
        <f>N137*$K$9</f>
        <v>48000</v>
      </c>
      <c r="L137" s="417">
        <f>N137*$L$9</f>
        <v>28800</v>
      </c>
      <c r="M137" s="389"/>
      <c r="N137" s="462">
        <v>19200</v>
      </c>
      <c r="P137" s="462">
        <v>19200</v>
      </c>
      <c r="R137" s="452">
        <v>16500</v>
      </c>
      <c r="T137" s="452">
        <v>15000</v>
      </c>
      <c r="V137" s="382">
        <v>15000</v>
      </c>
      <c r="X137" s="363">
        <f t="shared" si="11"/>
        <v>1.1636363636363636</v>
      </c>
      <c r="Z137" s="364"/>
      <c r="AB137" s="365"/>
      <c r="AD137" s="365"/>
      <c r="AF137" s="365"/>
      <c r="AH137" s="363"/>
      <c r="AJ137" s="363"/>
      <c r="AL137" s="363"/>
      <c r="AN137" s="363"/>
      <c r="AP137" s="366"/>
    </row>
    <row r="138" spans="1:55" ht="9.9499999999999993" customHeight="1" thickBot="1" x14ac:dyDescent="0.35">
      <c r="D138" s="422"/>
      <c r="E138" s="414"/>
      <c r="F138" s="415"/>
      <c r="G138" s="386"/>
      <c r="H138" s="416"/>
      <c r="I138" s="416"/>
      <c r="J138" s="386"/>
      <c r="K138" s="417"/>
      <c r="L138" s="417"/>
      <c r="M138" s="389"/>
      <c r="N138" s="452"/>
      <c r="P138" s="452"/>
      <c r="R138" s="452"/>
      <c r="T138" s="452"/>
      <c r="X138" s="363" t="e">
        <f t="shared" si="11"/>
        <v>#DIV/0!</v>
      </c>
      <c r="Z138" s="364"/>
      <c r="AB138" s="365"/>
      <c r="AD138" s="365"/>
      <c r="AF138" s="365"/>
      <c r="AH138" s="363"/>
      <c r="AJ138" s="363"/>
      <c r="AL138" s="363"/>
      <c r="AN138" s="363"/>
      <c r="AP138" s="366"/>
    </row>
    <row r="139" spans="1:55" ht="21" customHeight="1" thickBot="1" x14ac:dyDescent="0.35">
      <c r="D139" s="413" t="s">
        <v>531</v>
      </c>
      <c r="E139" s="414"/>
      <c r="F139" s="415"/>
      <c r="G139" s="386"/>
      <c r="H139" s="416"/>
      <c r="I139" s="416"/>
      <c r="J139" s="386"/>
      <c r="K139" s="417"/>
      <c r="L139" s="417"/>
      <c r="M139" s="389"/>
      <c r="N139" s="472">
        <v>45425</v>
      </c>
      <c r="P139" s="472">
        <v>45322</v>
      </c>
      <c r="R139" s="463">
        <v>230324</v>
      </c>
      <c r="T139" s="452"/>
      <c r="X139" s="363">
        <f t="shared" si="11"/>
        <v>0.19722217398100067</v>
      </c>
      <c r="Z139" s="364"/>
      <c r="AB139" s="365"/>
      <c r="AD139" s="365"/>
      <c r="AF139" s="365"/>
      <c r="AH139" s="363"/>
      <c r="AJ139" s="363"/>
      <c r="AL139" s="363"/>
      <c r="AN139" s="363"/>
      <c r="AP139" s="366"/>
    </row>
    <row r="140" spans="1:55" ht="21" customHeight="1" x14ac:dyDescent="0.3">
      <c r="A140" s="371" t="s">
        <v>241</v>
      </c>
      <c r="B140" s="481">
        <v>45274</v>
      </c>
      <c r="C140" s="371" t="s">
        <v>642</v>
      </c>
      <c r="D140" s="418" t="s">
        <v>540</v>
      </c>
      <c r="E140" s="419">
        <f t="shared" ref="E140:F142" si="22">H140</f>
        <v>4750</v>
      </c>
      <c r="F140" s="420">
        <f t="shared" si="22"/>
        <v>2850</v>
      </c>
      <c r="G140" s="386"/>
      <c r="H140" s="416">
        <f t="shared" ref="H140:I157" si="23">MROUND(K140+24,50)</f>
        <v>4750</v>
      </c>
      <c r="I140" s="416">
        <f t="shared" si="23"/>
        <v>2850</v>
      </c>
      <c r="J140" s="386"/>
      <c r="K140" s="417">
        <f>N140*$K$9</f>
        <v>4750</v>
      </c>
      <c r="L140" s="417">
        <f>N140*$L$9</f>
        <v>2850</v>
      </c>
      <c r="M140" s="389"/>
      <c r="N140" s="462">
        <v>1900</v>
      </c>
      <c r="P140" s="462">
        <v>1900</v>
      </c>
      <c r="R140" s="462">
        <v>1900</v>
      </c>
      <c r="T140" s="452">
        <v>1674</v>
      </c>
      <c r="V140" s="382">
        <v>1674</v>
      </c>
      <c r="X140" s="363">
        <f t="shared" si="11"/>
        <v>1</v>
      </c>
      <c r="Z140" s="364"/>
      <c r="AB140" s="365"/>
      <c r="AD140" s="365"/>
      <c r="AF140" s="365"/>
      <c r="AH140" s="363"/>
      <c r="AJ140" s="363"/>
      <c r="AL140" s="363"/>
      <c r="AN140" s="363"/>
      <c r="AP140" s="366"/>
    </row>
    <row r="141" spans="1:55" ht="21" customHeight="1" x14ac:dyDescent="0.3">
      <c r="A141" s="371" t="s">
        <v>241</v>
      </c>
      <c r="B141" s="481">
        <v>45274</v>
      </c>
      <c r="C141" s="371" t="s">
        <v>243</v>
      </c>
      <c r="D141" s="421" t="s">
        <v>539</v>
      </c>
      <c r="E141" s="419">
        <f t="shared" si="22"/>
        <v>6250</v>
      </c>
      <c r="F141" s="420">
        <f t="shared" si="22"/>
        <v>3750</v>
      </c>
      <c r="G141" s="386"/>
      <c r="H141" s="416">
        <f t="shared" si="23"/>
        <v>6250</v>
      </c>
      <c r="I141" s="416">
        <f t="shared" si="23"/>
        <v>3750</v>
      </c>
      <c r="J141" s="386"/>
      <c r="K141" s="417">
        <f>N141*$K$9</f>
        <v>6250</v>
      </c>
      <c r="L141" s="417">
        <f>N141*$L$9</f>
        <v>3750</v>
      </c>
      <c r="M141" s="389"/>
      <c r="N141" s="474">
        <v>2500</v>
      </c>
      <c r="P141" s="462">
        <v>2331.73</v>
      </c>
      <c r="R141" s="462">
        <v>2063.48</v>
      </c>
      <c r="T141" s="452">
        <v>1587.29</v>
      </c>
      <c r="V141" s="382">
        <v>1587.29</v>
      </c>
      <c r="X141" s="363">
        <f t="shared" si="11"/>
        <v>1.2115455444201058</v>
      </c>
      <c r="Z141" s="364"/>
      <c r="AB141" s="365"/>
      <c r="AD141" s="365"/>
      <c r="AF141" s="365"/>
      <c r="AH141" s="363"/>
      <c r="AJ141" s="363"/>
      <c r="AL141" s="363"/>
      <c r="AN141" s="363"/>
      <c r="AP141" s="366"/>
    </row>
    <row r="142" spans="1:55" ht="21" customHeight="1" x14ac:dyDescent="0.3">
      <c r="A142" s="371" t="s">
        <v>241</v>
      </c>
      <c r="B142" s="481">
        <v>45274</v>
      </c>
      <c r="C142" s="371" t="s">
        <v>642</v>
      </c>
      <c r="D142" s="421" t="s">
        <v>485</v>
      </c>
      <c r="E142" s="419">
        <f t="shared" si="22"/>
        <v>7750</v>
      </c>
      <c r="F142" s="420">
        <f t="shared" si="22"/>
        <v>4650</v>
      </c>
      <c r="G142" s="386"/>
      <c r="H142" s="416">
        <f t="shared" si="23"/>
        <v>7750</v>
      </c>
      <c r="I142" s="416">
        <f t="shared" si="23"/>
        <v>4650</v>
      </c>
      <c r="J142" s="386"/>
      <c r="K142" s="417">
        <f>N142*$K$9</f>
        <v>7750</v>
      </c>
      <c r="L142" s="417">
        <f>N142*$L$9</f>
        <v>4650</v>
      </c>
      <c r="M142" s="389"/>
      <c r="N142" s="462">
        <v>3100</v>
      </c>
      <c r="P142" s="462">
        <v>3100</v>
      </c>
      <c r="R142" s="462">
        <v>3100</v>
      </c>
      <c r="T142" s="452">
        <v>2676.94</v>
      </c>
      <c r="V142" s="382">
        <v>2676.94</v>
      </c>
      <c r="X142" s="363">
        <f t="shared" si="11"/>
        <v>1</v>
      </c>
      <c r="Z142" s="364"/>
      <c r="AB142" s="365"/>
      <c r="AD142" s="365"/>
      <c r="AF142" s="365"/>
      <c r="AH142" s="363"/>
      <c r="AJ142" s="363"/>
      <c r="AL142" s="363"/>
      <c r="AN142" s="363"/>
      <c r="AP142" s="366"/>
    </row>
    <row r="143" spans="1:55" ht="21" hidden="1" customHeight="1" x14ac:dyDescent="0.3">
      <c r="A143" s="371" t="s">
        <v>241</v>
      </c>
      <c r="B143" s="372">
        <v>45274</v>
      </c>
      <c r="C143" s="371">
        <v>4775</v>
      </c>
      <c r="D143" s="421" t="s">
        <v>351</v>
      </c>
      <c r="E143" s="419"/>
      <c r="F143" s="420"/>
      <c r="G143" s="386"/>
      <c r="H143" s="416">
        <f t="shared" si="23"/>
        <v>6700</v>
      </c>
      <c r="I143" s="416">
        <f t="shared" si="23"/>
        <v>4000</v>
      </c>
      <c r="J143" s="386"/>
      <c r="K143" s="417">
        <f>N143*$K$9</f>
        <v>6654.375</v>
      </c>
      <c r="L143" s="417">
        <f>N143*$L$9</f>
        <v>3992.625</v>
      </c>
      <c r="M143" s="389"/>
      <c r="N143" s="452">
        <v>2661.75</v>
      </c>
      <c r="P143" s="452">
        <v>2661.75</v>
      </c>
      <c r="R143" s="452">
        <v>2661.75</v>
      </c>
      <c r="T143" s="452">
        <v>2047.5</v>
      </c>
      <c r="V143" s="382">
        <v>2047.5</v>
      </c>
      <c r="X143" s="363">
        <f t="shared" si="11"/>
        <v>1</v>
      </c>
      <c r="Z143" s="364"/>
      <c r="AB143" s="365"/>
      <c r="AD143" s="365"/>
      <c r="AF143" s="365"/>
      <c r="AH143" s="363"/>
      <c r="AJ143" s="363"/>
      <c r="AL143" s="363"/>
      <c r="AN143" s="363"/>
      <c r="AP143" s="366"/>
    </row>
    <row r="144" spans="1:55" ht="9.9499999999999993" customHeight="1" thickBot="1" x14ac:dyDescent="0.35">
      <c r="D144" s="422"/>
      <c r="E144" s="414"/>
      <c r="F144" s="415"/>
      <c r="G144" s="386"/>
      <c r="H144" s="416">
        <f t="shared" si="23"/>
        <v>0</v>
      </c>
      <c r="I144" s="416">
        <f t="shared" si="23"/>
        <v>0</v>
      </c>
      <c r="J144" s="386"/>
      <c r="K144" s="417">
        <f t="shared" ref="K144:K164" si="24">N144*$K$9</f>
        <v>0</v>
      </c>
      <c r="L144" s="417">
        <f t="shared" ref="L144:L164" si="25">N144*$L$9</f>
        <v>0</v>
      </c>
      <c r="M144" s="389"/>
      <c r="N144" s="452"/>
      <c r="P144" s="452"/>
      <c r="R144" s="452"/>
      <c r="T144" s="452"/>
      <c r="X144" s="363" t="e">
        <f t="shared" si="11"/>
        <v>#DIV/0!</v>
      </c>
      <c r="Z144" s="364"/>
      <c r="AB144" s="365"/>
      <c r="AD144" s="365"/>
      <c r="AF144" s="365"/>
      <c r="AH144" s="363"/>
      <c r="AJ144" s="363"/>
      <c r="AL144" s="363"/>
      <c r="AN144" s="363"/>
      <c r="AP144" s="366"/>
    </row>
    <row r="145" spans="1:55" s="376" customFormat="1" ht="21" customHeight="1" thickBot="1" x14ac:dyDescent="0.35">
      <c r="A145" s="371"/>
      <c r="B145" s="372"/>
      <c r="C145" s="371"/>
      <c r="D145" s="423" t="s">
        <v>18</v>
      </c>
      <c r="E145" s="78"/>
      <c r="F145" s="78"/>
      <c r="G145" s="371"/>
      <c r="H145" s="416">
        <f t="shared" si="23"/>
        <v>113600</v>
      </c>
      <c r="I145" s="416">
        <f t="shared" si="23"/>
        <v>68150</v>
      </c>
      <c r="J145" s="386"/>
      <c r="K145" s="417">
        <f t="shared" si="24"/>
        <v>113562.5</v>
      </c>
      <c r="L145" s="417">
        <f t="shared" si="25"/>
        <v>68137.5</v>
      </c>
      <c r="N145" s="472">
        <v>45425</v>
      </c>
      <c r="P145" s="472">
        <v>45350</v>
      </c>
      <c r="R145" s="465">
        <v>220324</v>
      </c>
      <c r="T145" s="452"/>
      <c r="V145" s="382"/>
      <c r="X145" s="363">
        <f t="shared" ref="X145:X208" si="26">N145/R145</f>
        <v>0.20617363519180842</v>
      </c>
      <c r="Z145" s="146"/>
      <c r="AB145" s="146"/>
      <c r="AD145" s="146"/>
      <c r="AF145" s="146"/>
      <c r="AH145" s="146"/>
      <c r="AJ145" s="146"/>
      <c r="AL145" s="146"/>
      <c r="AN145" s="146"/>
      <c r="AP145" s="63"/>
      <c r="AR145" s="371"/>
      <c r="AS145" s="371"/>
      <c r="AT145" s="371"/>
      <c r="AU145" s="371"/>
      <c r="AV145" s="371"/>
      <c r="AW145" s="371"/>
      <c r="AX145" s="371"/>
      <c r="AY145" s="371"/>
      <c r="AZ145" s="371"/>
      <c r="BA145" s="371"/>
      <c r="BB145" s="371"/>
      <c r="BC145" s="371"/>
    </row>
    <row r="146" spans="1:55" s="376" customFormat="1" ht="21" customHeight="1" x14ac:dyDescent="0.3">
      <c r="A146" s="371"/>
      <c r="B146" s="372"/>
      <c r="C146" s="371"/>
      <c r="D146" s="424" t="s">
        <v>565</v>
      </c>
      <c r="E146" s="425">
        <f>H146</f>
        <v>9000</v>
      </c>
      <c r="F146" s="426">
        <f>I146</f>
        <v>5400</v>
      </c>
      <c r="G146" s="371"/>
      <c r="H146" s="416">
        <f t="shared" si="23"/>
        <v>9000</v>
      </c>
      <c r="I146" s="416">
        <f t="shared" si="23"/>
        <v>5400</v>
      </c>
      <c r="J146" s="386"/>
      <c r="K146" s="417">
        <f t="shared" si="24"/>
        <v>9000</v>
      </c>
      <c r="L146" s="417">
        <f t="shared" si="25"/>
        <v>5400</v>
      </c>
      <c r="N146" s="462">
        <v>3600</v>
      </c>
      <c r="P146" s="462">
        <v>3600</v>
      </c>
      <c r="R146" s="462">
        <v>3600</v>
      </c>
      <c r="T146" s="452">
        <v>3515</v>
      </c>
      <c r="V146" s="382">
        <v>3515</v>
      </c>
      <c r="X146" s="363">
        <f t="shared" si="26"/>
        <v>1</v>
      </c>
      <c r="Z146" s="146"/>
      <c r="AB146" s="146"/>
      <c r="AD146" s="146"/>
      <c r="AF146" s="146"/>
      <c r="AH146" s="146"/>
      <c r="AJ146" s="146"/>
      <c r="AL146" s="146"/>
      <c r="AN146" s="146"/>
      <c r="AP146" s="63"/>
      <c r="AR146" s="371"/>
      <c r="AS146" s="371"/>
      <c r="AT146" s="371"/>
      <c r="AU146" s="371"/>
      <c r="AV146" s="371"/>
      <c r="AW146" s="371"/>
      <c r="AX146" s="371"/>
      <c r="AY146" s="371"/>
      <c r="AZ146" s="371"/>
      <c r="BA146" s="371"/>
      <c r="BB146" s="371"/>
      <c r="BC146" s="371"/>
    </row>
    <row r="147" spans="1:55" s="376" customFormat="1" ht="21" customHeight="1" x14ac:dyDescent="0.3">
      <c r="A147" s="371"/>
      <c r="B147" s="372"/>
      <c r="C147" s="371"/>
      <c r="D147" s="427" t="s">
        <v>566</v>
      </c>
      <c r="E147" s="425">
        <f t="shared" ref="E147:F164" si="27">H147</f>
        <v>32000</v>
      </c>
      <c r="F147" s="426">
        <f t="shared" si="27"/>
        <v>19200</v>
      </c>
      <c r="G147" s="371"/>
      <c r="H147" s="416">
        <f t="shared" si="23"/>
        <v>32000</v>
      </c>
      <c r="I147" s="416">
        <f t="shared" si="23"/>
        <v>19200</v>
      </c>
      <c r="J147" s="386"/>
      <c r="K147" s="417">
        <f t="shared" si="24"/>
        <v>32000</v>
      </c>
      <c r="L147" s="417">
        <f t="shared" si="25"/>
        <v>19200</v>
      </c>
      <c r="N147" s="462">
        <v>12800</v>
      </c>
      <c r="P147" s="462">
        <v>12800</v>
      </c>
      <c r="R147" s="462">
        <v>12800</v>
      </c>
      <c r="T147" s="452">
        <v>11327</v>
      </c>
      <c r="V147" s="382">
        <v>11327</v>
      </c>
      <c r="X147" s="363">
        <f t="shared" si="26"/>
        <v>1</v>
      </c>
      <c r="Z147" s="146"/>
      <c r="AB147" s="146"/>
      <c r="AD147" s="146"/>
      <c r="AF147" s="146"/>
      <c r="AH147" s="146"/>
      <c r="AJ147" s="146"/>
      <c r="AL147" s="146"/>
      <c r="AN147" s="146"/>
      <c r="AP147" s="63"/>
      <c r="AR147" s="371"/>
      <c r="AS147" s="371"/>
      <c r="AT147" s="371"/>
      <c r="AU147" s="371"/>
      <c r="AV147" s="371"/>
      <c r="AW147" s="371"/>
      <c r="AX147" s="371"/>
      <c r="AY147" s="371"/>
      <c r="AZ147" s="371"/>
      <c r="BA147" s="371"/>
      <c r="BB147" s="371"/>
      <c r="BC147" s="371"/>
    </row>
    <row r="148" spans="1:55" s="376" customFormat="1" ht="21" customHeight="1" x14ac:dyDescent="0.3">
      <c r="A148" s="371"/>
      <c r="B148" s="372"/>
      <c r="C148" s="371"/>
      <c r="D148" s="427" t="s">
        <v>562</v>
      </c>
      <c r="E148" s="425">
        <f t="shared" si="27"/>
        <v>298900</v>
      </c>
      <c r="F148" s="426">
        <f t="shared" si="27"/>
        <v>179350</v>
      </c>
      <c r="G148" s="371"/>
      <c r="H148" s="416">
        <f t="shared" si="23"/>
        <v>298900</v>
      </c>
      <c r="I148" s="416">
        <f t="shared" si="23"/>
        <v>179350</v>
      </c>
      <c r="J148" s="386"/>
      <c r="K148" s="417">
        <f t="shared" si="24"/>
        <v>298854.57500000001</v>
      </c>
      <c r="L148" s="417">
        <f t="shared" si="25"/>
        <v>179312.745</v>
      </c>
      <c r="N148" s="467">
        <v>119541.83</v>
      </c>
      <c r="P148" s="467">
        <v>119541.83</v>
      </c>
      <c r="R148" s="467">
        <v>119541.83</v>
      </c>
      <c r="T148" s="452">
        <v>106598</v>
      </c>
      <c r="V148" s="382">
        <v>106598</v>
      </c>
      <c r="X148" s="363">
        <f t="shared" si="26"/>
        <v>1</v>
      </c>
      <c r="Z148" s="146"/>
      <c r="AB148" s="146"/>
      <c r="AD148" s="146"/>
      <c r="AF148" s="146"/>
      <c r="AH148" s="146"/>
      <c r="AJ148" s="146"/>
      <c r="AL148" s="146"/>
      <c r="AN148" s="146"/>
      <c r="AP148" s="63"/>
      <c r="AR148" s="371"/>
      <c r="AS148" s="371"/>
      <c r="AT148" s="371"/>
      <c r="AU148" s="371"/>
      <c r="AV148" s="371"/>
      <c r="AW148" s="371"/>
      <c r="AX148" s="371"/>
      <c r="AY148" s="371"/>
      <c r="AZ148" s="371"/>
      <c r="BA148" s="371"/>
      <c r="BB148" s="371"/>
      <c r="BC148" s="371"/>
    </row>
    <row r="149" spans="1:55" s="376" customFormat="1" ht="21" customHeight="1" x14ac:dyDescent="0.3">
      <c r="A149" s="371"/>
      <c r="B149" s="372"/>
      <c r="C149" s="371"/>
      <c r="D149" s="427" t="s">
        <v>575</v>
      </c>
      <c r="E149" s="425">
        <f t="shared" si="27"/>
        <v>5450</v>
      </c>
      <c r="F149" s="426">
        <f t="shared" si="27"/>
        <v>3300</v>
      </c>
      <c r="G149" s="371"/>
      <c r="H149" s="416">
        <f t="shared" si="23"/>
        <v>5450</v>
      </c>
      <c r="I149" s="416">
        <f t="shared" si="23"/>
        <v>3300</v>
      </c>
      <c r="J149" s="386"/>
      <c r="K149" s="417">
        <f t="shared" si="24"/>
        <v>5450</v>
      </c>
      <c r="L149" s="417">
        <f t="shared" si="25"/>
        <v>3270</v>
      </c>
      <c r="N149" s="462">
        <v>2180</v>
      </c>
      <c r="P149" s="462">
        <v>2180</v>
      </c>
      <c r="R149" s="462">
        <v>2180</v>
      </c>
      <c r="T149" s="452"/>
      <c r="V149" s="382"/>
      <c r="X149" s="363">
        <f t="shared" si="26"/>
        <v>1</v>
      </c>
      <c r="Z149" s="146"/>
      <c r="AB149" s="146"/>
      <c r="AD149" s="146"/>
      <c r="AF149" s="146"/>
      <c r="AH149" s="146"/>
      <c r="AJ149" s="146"/>
      <c r="AL149" s="146"/>
      <c r="AN149" s="146"/>
      <c r="AP149" s="63"/>
      <c r="AR149" s="371"/>
      <c r="AS149" s="371"/>
      <c r="AT149" s="371"/>
      <c r="AU149" s="371"/>
      <c r="AV149" s="371"/>
      <c r="AW149" s="371"/>
      <c r="AX149" s="371"/>
      <c r="AY149" s="371"/>
      <c r="AZ149" s="371"/>
      <c r="BA149" s="371"/>
      <c r="BB149" s="371"/>
      <c r="BC149" s="371"/>
    </row>
    <row r="150" spans="1:55" s="376" customFormat="1" ht="21" customHeight="1" x14ac:dyDescent="0.3">
      <c r="A150" s="371"/>
      <c r="B150" s="372"/>
      <c r="C150" s="371"/>
      <c r="D150" s="427" t="s">
        <v>576</v>
      </c>
      <c r="E150" s="425">
        <f t="shared" si="27"/>
        <v>15150</v>
      </c>
      <c r="F150" s="426">
        <f t="shared" si="27"/>
        <v>9100</v>
      </c>
      <c r="G150" s="371"/>
      <c r="H150" s="416">
        <f t="shared" si="23"/>
        <v>15150</v>
      </c>
      <c r="I150" s="416">
        <f t="shared" si="23"/>
        <v>9100</v>
      </c>
      <c r="J150" s="386"/>
      <c r="K150" s="417">
        <f t="shared" si="24"/>
        <v>15125</v>
      </c>
      <c r="L150" s="417">
        <f t="shared" si="25"/>
        <v>9075</v>
      </c>
      <c r="N150" s="462">
        <v>6050</v>
      </c>
      <c r="P150" s="462">
        <v>6050</v>
      </c>
      <c r="R150" s="462">
        <v>6050</v>
      </c>
      <c r="T150" s="452"/>
      <c r="V150" s="382"/>
      <c r="X150" s="363">
        <f t="shared" si="26"/>
        <v>1</v>
      </c>
      <c r="Z150" s="146"/>
      <c r="AB150" s="146"/>
      <c r="AD150" s="146"/>
      <c r="AF150" s="146"/>
      <c r="AH150" s="146"/>
      <c r="AJ150" s="146"/>
      <c r="AL150" s="146"/>
      <c r="AN150" s="146"/>
      <c r="AP150" s="63"/>
      <c r="AR150" s="371"/>
      <c r="AS150" s="371"/>
      <c r="AT150" s="371"/>
      <c r="AU150" s="371"/>
      <c r="AV150" s="371"/>
      <c r="AW150" s="371"/>
      <c r="AX150" s="371"/>
      <c r="AY150" s="371"/>
      <c r="AZ150" s="371"/>
      <c r="BA150" s="371"/>
      <c r="BB150" s="371"/>
      <c r="BC150" s="371"/>
    </row>
    <row r="151" spans="1:55" s="376" customFormat="1" ht="21" customHeight="1" x14ac:dyDescent="0.3">
      <c r="A151" s="371"/>
      <c r="B151" s="372"/>
      <c r="C151" s="371"/>
      <c r="D151" s="427" t="s">
        <v>544</v>
      </c>
      <c r="E151" s="425">
        <f t="shared" si="27"/>
        <v>81750</v>
      </c>
      <c r="F151" s="426">
        <f t="shared" si="27"/>
        <v>49050</v>
      </c>
      <c r="G151" s="371"/>
      <c r="H151" s="416">
        <f t="shared" si="23"/>
        <v>81750</v>
      </c>
      <c r="I151" s="416">
        <f t="shared" si="23"/>
        <v>49050</v>
      </c>
      <c r="J151" s="386"/>
      <c r="K151" s="417">
        <f t="shared" si="24"/>
        <v>81750</v>
      </c>
      <c r="L151" s="417">
        <f t="shared" si="25"/>
        <v>49050</v>
      </c>
      <c r="N151" s="462">
        <v>32700</v>
      </c>
      <c r="P151" s="462">
        <v>32700</v>
      </c>
      <c r="R151" s="462">
        <v>32700</v>
      </c>
      <c r="T151" s="452">
        <v>24547</v>
      </c>
      <c r="V151" s="382">
        <v>24547</v>
      </c>
      <c r="X151" s="363">
        <f t="shared" si="26"/>
        <v>1</v>
      </c>
      <c r="Z151" s="146"/>
      <c r="AB151" s="146"/>
      <c r="AD151" s="146"/>
      <c r="AF151" s="146"/>
      <c r="AH151" s="146"/>
      <c r="AJ151" s="146"/>
      <c r="AL151" s="146"/>
      <c r="AN151" s="146"/>
      <c r="AP151" s="63"/>
      <c r="AR151" s="371"/>
      <c r="AS151" s="371"/>
      <c r="AT151" s="371"/>
      <c r="AU151" s="371"/>
      <c r="AV151" s="371"/>
      <c r="AW151" s="371"/>
      <c r="AX151" s="371"/>
      <c r="AY151" s="371"/>
      <c r="AZ151" s="371"/>
      <c r="BA151" s="371"/>
      <c r="BB151" s="371"/>
      <c r="BC151" s="371"/>
    </row>
    <row r="152" spans="1:55" s="376" customFormat="1" ht="21" customHeight="1" x14ac:dyDescent="0.3">
      <c r="A152" s="371"/>
      <c r="B152" s="372"/>
      <c r="C152" s="371"/>
      <c r="D152" s="427" t="s">
        <v>574</v>
      </c>
      <c r="E152" s="425">
        <f t="shared" si="27"/>
        <v>5450</v>
      </c>
      <c r="F152" s="426">
        <f t="shared" si="27"/>
        <v>3300</v>
      </c>
      <c r="G152" s="371"/>
      <c r="H152" s="416">
        <f t="shared" si="23"/>
        <v>5450</v>
      </c>
      <c r="I152" s="416">
        <f t="shared" si="23"/>
        <v>3300</v>
      </c>
      <c r="J152" s="386"/>
      <c r="K152" s="417">
        <f t="shared" si="24"/>
        <v>5450</v>
      </c>
      <c r="L152" s="417">
        <f t="shared" si="25"/>
        <v>3270</v>
      </c>
      <c r="N152" s="462">
        <v>2180</v>
      </c>
      <c r="P152" s="462">
        <v>2180</v>
      </c>
      <c r="R152" s="452">
        <v>2180</v>
      </c>
      <c r="T152" s="452">
        <v>1940</v>
      </c>
      <c r="V152" s="382">
        <v>1940</v>
      </c>
      <c r="X152" s="363">
        <f t="shared" si="26"/>
        <v>1</v>
      </c>
      <c r="Z152" s="146"/>
      <c r="AB152" s="146"/>
      <c r="AD152" s="146"/>
      <c r="AF152" s="146"/>
      <c r="AH152" s="146"/>
      <c r="AJ152" s="146"/>
      <c r="AL152" s="146"/>
      <c r="AN152" s="146"/>
      <c r="AP152" s="63"/>
      <c r="AR152" s="371"/>
      <c r="AS152" s="371"/>
      <c r="AT152" s="371"/>
      <c r="AU152" s="371"/>
      <c r="AV152" s="371"/>
      <c r="AW152" s="371"/>
      <c r="AX152" s="371"/>
      <c r="AY152" s="371"/>
      <c r="AZ152" s="371"/>
      <c r="BA152" s="371"/>
      <c r="BB152" s="371"/>
      <c r="BC152" s="371"/>
    </row>
    <row r="153" spans="1:55" s="376" customFormat="1" ht="21" customHeight="1" x14ac:dyDescent="0.3">
      <c r="A153" s="371"/>
      <c r="B153" s="372"/>
      <c r="C153" s="371"/>
      <c r="D153" s="427" t="s">
        <v>546</v>
      </c>
      <c r="E153" s="425">
        <f t="shared" si="27"/>
        <v>15150</v>
      </c>
      <c r="F153" s="426">
        <f t="shared" si="27"/>
        <v>9100</v>
      </c>
      <c r="G153" s="371"/>
      <c r="H153" s="416">
        <f t="shared" si="23"/>
        <v>15150</v>
      </c>
      <c r="I153" s="416">
        <f t="shared" si="23"/>
        <v>9100</v>
      </c>
      <c r="J153" s="386"/>
      <c r="K153" s="417">
        <f t="shared" si="24"/>
        <v>15125</v>
      </c>
      <c r="L153" s="417">
        <f t="shared" si="25"/>
        <v>9075</v>
      </c>
      <c r="N153" s="462">
        <v>6050</v>
      </c>
      <c r="P153" s="462">
        <v>6050</v>
      </c>
      <c r="R153" s="452">
        <v>6050</v>
      </c>
      <c r="T153" s="452">
        <v>5340</v>
      </c>
      <c r="V153" s="382">
        <v>5340</v>
      </c>
      <c r="X153" s="363">
        <f t="shared" si="26"/>
        <v>1</v>
      </c>
      <c r="Z153" s="146"/>
      <c r="AB153" s="146"/>
      <c r="AD153" s="146"/>
      <c r="AF153" s="146"/>
      <c r="AH153" s="146"/>
      <c r="AJ153" s="146"/>
      <c r="AL153" s="146"/>
      <c r="AN153" s="146"/>
      <c r="AP153" s="63"/>
      <c r="AR153" s="371"/>
      <c r="AS153" s="371"/>
      <c r="AT153" s="371"/>
      <c r="AU153" s="371"/>
      <c r="AV153" s="371"/>
      <c r="AW153" s="371"/>
      <c r="AX153" s="371"/>
      <c r="AY153" s="371"/>
      <c r="AZ153" s="371"/>
      <c r="BA153" s="371"/>
      <c r="BB153" s="371"/>
      <c r="BC153" s="371"/>
    </row>
    <row r="154" spans="1:55" s="376" customFormat="1" ht="21" customHeight="1" x14ac:dyDescent="0.3">
      <c r="A154" s="371"/>
      <c r="B154" s="372"/>
      <c r="C154" s="371"/>
      <c r="D154" s="427" t="s">
        <v>547</v>
      </c>
      <c r="E154" s="425">
        <f t="shared" si="27"/>
        <v>5450</v>
      </c>
      <c r="F154" s="426">
        <f t="shared" si="27"/>
        <v>3300</v>
      </c>
      <c r="G154" s="371"/>
      <c r="H154" s="416">
        <f t="shared" si="23"/>
        <v>5450</v>
      </c>
      <c r="I154" s="416">
        <f t="shared" si="23"/>
        <v>3300</v>
      </c>
      <c r="J154" s="386"/>
      <c r="K154" s="417">
        <f t="shared" si="24"/>
        <v>5450</v>
      </c>
      <c r="L154" s="417">
        <f t="shared" si="25"/>
        <v>3270</v>
      </c>
      <c r="N154" s="462">
        <v>2180</v>
      </c>
      <c r="P154" s="462">
        <v>2180</v>
      </c>
      <c r="R154" s="452">
        <v>2180</v>
      </c>
      <c r="T154" s="452">
        <v>1940</v>
      </c>
      <c r="V154" s="382">
        <v>1940</v>
      </c>
      <c r="X154" s="363">
        <f t="shared" si="26"/>
        <v>1</v>
      </c>
      <c r="Z154" s="146"/>
      <c r="AB154" s="146"/>
      <c r="AD154" s="146"/>
      <c r="AF154" s="146"/>
      <c r="AH154" s="146"/>
      <c r="AJ154" s="146"/>
      <c r="AL154" s="146"/>
      <c r="AN154" s="146"/>
      <c r="AP154" s="63"/>
      <c r="AR154" s="371"/>
      <c r="AS154" s="371"/>
      <c r="AT154" s="371"/>
      <c r="AU154" s="371"/>
      <c r="AV154" s="371"/>
      <c r="AW154" s="371"/>
      <c r="AX154" s="371"/>
      <c r="AY154" s="371"/>
      <c r="AZ154" s="371"/>
      <c r="BA154" s="371"/>
      <c r="BB154" s="371"/>
      <c r="BC154" s="371"/>
    </row>
    <row r="155" spans="1:55" s="376" customFormat="1" ht="21" customHeight="1" x14ac:dyDescent="0.3">
      <c r="A155" s="371"/>
      <c r="B155" s="372"/>
      <c r="C155" s="371"/>
      <c r="D155" s="427" t="s">
        <v>548</v>
      </c>
      <c r="E155" s="425">
        <f t="shared" si="27"/>
        <v>15150</v>
      </c>
      <c r="F155" s="426">
        <f t="shared" si="27"/>
        <v>9100</v>
      </c>
      <c r="G155" s="371"/>
      <c r="H155" s="416">
        <f t="shared" si="23"/>
        <v>15150</v>
      </c>
      <c r="I155" s="416">
        <f t="shared" si="23"/>
        <v>9100</v>
      </c>
      <c r="J155" s="386"/>
      <c r="K155" s="417">
        <f t="shared" si="24"/>
        <v>15125</v>
      </c>
      <c r="L155" s="417">
        <f t="shared" si="25"/>
        <v>9075</v>
      </c>
      <c r="N155" s="462">
        <v>6050</v>
      </c>
      <c r="P155" s="462">
        <v>6050</v>
      </c>
      <c r="R155" s="452">
        <v>6050</v>
      </c>
      <c r="T155" s="452">
        <v>5340</v>
      </c>
      <c r="V155" s="382">
        <v>5340</v>
      </c>
      <c r="X155" s="363">
        <f t="shared" si="26"/>
        <v>1</v>
      </c>
      <c r="Z155" s="146"/>
      <c r="AB155" s="146"/>
      <c r="AD155" s="146"/>
      <c r="AF155" s="146"/>
      <c r="AH155" s="146"/>
      <c r="AJ155" s="146"/>
      <c r="AL155" s="146"/>
      <c r="AN155" s="146"/>
      <c r="AP155" s="63"/>
      <c r="AR155" s="371"/>
      <c r="AS155" s="371"/>
      <c r="AT155" s="371"/>
      <c r="AU155" s="371"/>
      <c r="AV155" s="371"/>
      <c r="AW155" s="371"/>
      <c r="AX155" s="371"/>
      <c r="AY155" s="371"/>
      <c r="AZ155" s="371"/>
      <c r="BA155" s="371"/>
      <c r="BB155" s="371"/>
      <c r="BC155" s="371"/>
    </row>
    <row r="156" spans="1:55" s="376" customFormat="1" ht="21" customHeight="1" x14ac:dyDescent="0.3">
      <c r="A156" s="371"/>
      <c r="B156" s="372"/>
      <c r="C156" s="371"/>
      <c r="D156" s="427" t="s">
        <v>573</v>
      </c>
      <c r="E156" s="425">
        <f t="shared" si="27"/>
        <v>9750</v>
      </c>
      <c r="F156" s="426">
        <f t="shared" si="27"/>
        <v>5850</v>
      </c>
      <c r="G156" s="371"/>
      <c r="H156" s="416">
        <f t="shared" si="23"/>
        <v>9750</v>
      </c>
      <c r="I156" s="416">
        <f t="shared" si="23"/>
        <v>5850</v>
      </c>
      <c r="J156" s="386"/>
      <c r="K156" s="417">
        <f t="shared" si="24"/>
        <v>9750</v>
      </c>
      <c r="L156" s="417">
        <f t="shared" si="25"/>
        <v>5850</v>
      </c>
      <c r="N156" s="462">
        <v>3900</v>
      </c>
      <c r="P156" s="462">
        <v>3900</v>
      </c>
      <c r="R156" s="462">
        <v>3900</v>
      </c>
      <c r="T156" s="452">
        <v>3440</v>
      </c>
      <c r="V156" s="382">
        <v>3440</v>
      </c>
      <c r="X156" s="363">
        <f t="shared" si="26"/>
        <v>1</v>
      </c>
      <c r="Z156" s="146"/>
      <c r="AB156" s="146"/>
      <c r="AD156" s="146"/>
      <c r="AF156" s="146"/>
      <c r="AH156" s="146"/>
      <c r="AJ156" s="146"/>
      <c r="AL156" s="146"/>
      <c r="AN156" s="146"/>
      <c r="AP156" s="63"/>
      <c r="AR156" s="371"/>
      <c r="AS156" s="371"/>
      <c r="AT156" s="371"/>
      <c r="AU156" s="371"/>
      <c r="AV156" s="371"/>
      <c r="AW156" s="371"/>
      <c r="AX156" s="371"/>
      <c r="AY156" s="371"/>
      <c r="AZ156" s="371"/>
      <c r="BA156" s="371"/>
      <c r="BB156" s="371"/>
      <c r="BC156" s="371"/>
    </row>
    <row r="157" spans="1:55" s="376" customFormat="1" ht="21" customHeight="1" x14ac:dyDescent="0.3">
      <c r="A157" s="371"/>
      <c r="B157" s="372"/>
      <c r="C157" s="371"/>
      <c r="D157" s="427" t="s">
        <v>572</v>
      </c>
      <c r="E157" s="425">
        <f t="shared" si="27"/>
        <v>27650</v>
      </c>
      <c r="F157" s="426">
        <f t="shared" si="27"/>
        <v>16600</v>
      </c>
      <c r="G157" s="371"/>
      <c r="H157" s="416">
        <f t="shared" si="23"/>
        <v>27650</v>
      </c>
      <c r="I157" s="416">
        <f t="shared" si="23"/>
        <v>16600</v>
      </c>
      <c r="J157" s="386"/>
      <c r="K157" s="417">
        <f t="shared" si="24"/>
        <v>27625</v>
      </c>
      <c r="L157" s="417">
        <f t="shared" si="25"/>
        <v>16575</v>
      </c>
      <c r="N157" s="462">
        <v>11050</v>
      </c>
      <c r="P157" s="462">
        <v>11050</v>
      </c>
      <c r="R157" s="462">
        <v>11050</v>
      </c>
      <c r="T157" s="452">
        <v>9785</v>
      </c>
      <c r="V157" s="382">
        <v>9785</v>
      </c>
      <c r="X157" s="363">
        <f t="shared" si="26"/>
        <v>1</v>
      </c>
      <c r="Z157" s="146"/>
      <c r="AB157" s="146"/>
      <c r="AD157" s="146"/>
      <c r="AF157" s="146"/>
      <c r="AH157" s="146"/>
      <c r="AJ157" s="146"/>
      <c r="AL157" s="146"/>
      <c r="AN157" s="146"/>
      <c r="AP157" s="63"/>
      <c r="AR157" s="371"/>
      <c r="AS157" s="371"/>
      <c r="AT157" s="371"/>
      <c r="AU157" s="371"/>
      <c r="AV157" s="371"/>
      <c r="AW157" s="371"/>
      <c r="AX157" s="371"/>
      <c r="AY157" s="371"/>
      <c r="AZ157" s="371"/>
      <c r="BA157" s="371"/>
      <c r="BB157" s="371"/>
      <c r="BC157" s="371"/>
    </row>
    <row r="158" spans="1:55" s="376" customFormat="1" ht="21" customHeight="1" x14ac:dyDescent="0.3">
      <c r="A158" s="371"/>
      <c r="B158" s="372"/>
      <c r="C158" s="371"/>
      <c r="D158" s="427" t="s">
        <v>551</v>
      </c>
      <c r="E158" s="425">
        <f t="shared" si="27"/>
        <v>262600</v>
      </c>
      <c r="F158" s="426">
        <f t="shared" si="27"/>
        <v>157600</v>
      </c>
      <c r="G158" s="371"/>
      <c r="H158" s="416">
        <f t="shared" ref="H158:I164" si="28">MROUND(K158+24,50)</f>
        <v>262600</v>
      </c>
      <c r="I158" s="416">
        <f t="shared" si="28"/>
        <v>157600</v>
      </c>
      <c r="J158" s="386"/>
      <c r="K158" s="417">
        <f t="shared" si="24"/>
        <v>262591.875</v>
      </c>
      <c r="L158" s="417">
        <f t="shared" si="25"/>
        <v>157555.125</v>
      </c>
      <c r="N158" s="467">
        <v>105036.75</v>
      </c>
      <c r="P158" s="467">
        <v>105036.75</v>
      </c>
      <c r="R158" s="467">
        <v>105036.75</v>
      </c>
      <c r="T158" s="452">
        <v>91387</v>
      </c>
      <c r="V158" s="382">
        <v>91387</v>
      </c>
      <c r="X158" s="363">
        <f t="shared" si="26"/>
        <v>1</v>
      </c>
      <c r="Z158" s="146"/>
      <c r="AB158" s="146"/>
      <c r="AD158" s="146"/>
      <c r="AF158" s="146"/>
      <c r="AH158" s="146"/>
      <c r="AJ158" s="146"/>
      <c r="AL158" s="146"/>
      <c r="AN158" s="146"/>
      <c r="AP158" s="63"/>
      <c r="AR158" s="371"/>
      <c r="AS158" s="371"/>
      <c r="AT158" s="371"/>
      <c r="AU158" s="371"/>
      <c r="AV158" s="371"/>
      <c r="AW158" s="371"/>
      <c r="AX158" s="371"/>
      <c r="AY158" s="371"/>
      <c r="AZ158" s="371"/>
      <c r="BA158" s="371"/>
      <c r="BB158" s="371"/>
      <c r="BC158" s="371"/>
    </row>
    <row r="159" spans="1:55" s="376" customFormat="1" ht="21" customHeight="1" x14ac:dyDescent="0.3">
      <c r="A159" s="371"/>
      <c r="B159" s="372"/>
      <c r="C159" s="371"/>
      <c r="D159" s="427" t="s">
        <v>571</v>
      </c>
      <c r="E159" s="425">
        <f t="shared" si="27"/>
        <v>8900</v>
      </c>
      <c r="F159" s="426">
        <f t="shared" si="27"/>
        <v>5350</v>
      </c>
      <c r="G159" s="371"/>
      <c r="H159" s="416">
        <f t="shared" si="28"/>
        <v>8900</v>
      </c>
      <c r="I159" s="416">
        <f t="shared" si="28"/>
        <v>5350</v>
      </c>
      <c r="J159" s="386"/>
      <c r="K159" s="417">
        <f t="shared" si="24"/>
        <v>8875</v>
      </c>
      <c r="L159" s="417">
        <f t="shared" si="25"/>
        <v>5325</v>
      </c>
      <c r="N159" s="462">
        <v>3550</v>
      </c>
      <c r="P159" s="462">
        <v>3550</v>
      </c>
      <c r="R159" s="462">
        <v>3550</v>
      </c>
      <c r="T159" s="452">
        <v>3155</v>
      </c>
      <c r="V159" s="382">
        <v>3155</v>
      </c>
      <c r="X159" s="363">
        <f t="shared" si="26"/>
        <v>1</v>
      </c>
      <c r="Z159" s="146"/>
      <c r="AB159" s="146"/>
      <c r="AD159" s="146"/>
      <c r="AF159" s="146"/>
      <c r="AH159" s="146"/>
      <c r="AJ159" s="146"/>
      <c r="AL159" s="146"/>
      <c r="AN159" s="146"/>
      <c r="AP159" s="63"/>
      <c r="AR159" s="371"/>
      <c r="AS159" s="371"/>
      <c r="AT159" s="371"/>
      <c r="AU159" s="371"/>
      <c r="AV159" s="371"/>
      <c r="AW159" s="371"/>
      <c r="AX159" s="371"/>
      <c r="AY159" s="371"/>
      <c r="AZ159" s="371"/>
      <c r="BA159" s="371"/>
      <c r="BB159" s="371"/>
      <c r="BC159" s="371"/>
    </row>
    <row r="160" spans="1:55" s="376" customFormat="1" ht="21" customHeight="1" x14ac:dyDescent="0.3">
      <c r="A160" s="371"/>
      <c r="B160" s="372"/>
      <c r="C160" s="371"/>
      <c r="D160" s="427" t="s">
        <v>570</v>
      </c>
      <c r="E160" s="425">
        <f t="shared" si="27"/>
        <v>32000</v>
      </c>
      <c r="F160" s="426">
        <f t="shared" si="27"/>
        <v>19200</v>
      </c>
      <c r="G160" s="371"/>
      <c r="H160" s="416">
        <f t="shared" si="28"/>
        <v>32000</v>
      </c>
      <c r="I160" s="416">
        <f t="shared" si="28"/>
        <v>19200</v>
      </c>
      <c r="J160" s="386"/>
      <c r="K160" s="417">
        <f t="shared" si="24"/>
        <v>32000</v>
      </c>
      <c r="L160" s="417">
        <f t="shared" si="25"/>
        <v>19200</v>
      </c>
      <c r="N160" s="462">
        <v>12800</v>
      </c>
      <c r="P160" s="462">
        <v>12800</v>
      </c>
      <c r="R160" s="462">
        <v>12800</v>
      </c>
      <c r="T160" s="452">
        <v>11361</v>
      </c>
      <c r="V160" s="382">
        <v>11361</v>
      </c>
      <c r="X160" s="363">
        <f t="shared" si="26"/>
        <v>1</v>
      </c>
      <c r="Z160" s="146"/>
      <c r="AB160" s="146"/>
      <c r="AD160" s="146"/>
      <c r="AF160" s="146"/>
      <c r="AH160" s="146"/>
      <c r="AJ160" s="146"/>
      <c r="AL160" s="146"/>
      <c r="AN160" s="146"/>
      <c r="AP160" s="63"/>
      <c r="AR160" s="371"/>
      <c r="AS160" s="371"/>
      <c r="AT160" s="371"/>
      <c r="AU160" s="371"/>
      <c r="AV160" s="371"/>
      <c r="AW160" s="371"/>
      <c r="AX160" s="371"/>
      <c r="AY160" s="371"/>
      <c r="AZ160" s="371"/>
      <c r="BA160" s="371"/>
      <c r="BB160" s="371"/>
      <c r="BC160" s="371"/>
    </row>
    <row r="161" spans="1:55" s="376" customFormat="1" ht="21" customHeight="1" x14ac:dyDescent="0.3">
      <c r="A161" s="371"/>
      <c r="B161" s="372"/>
      <c r="C161" s="371"/>
      <c r="D161" s="427" t="s">
        <v>569</v>
      </c>
      <c r="E161" s="425">
        <f t="shared" si="27"/>
        <v>12750</v>
      </c>
      <c r="F161" s="426">
        <f t="shared" si="27"/>
        <v>7650</v>
      </c>
      <c r="G161" s="371"/>
      <c r="H161" s="416">
        <f t="shared" si="28"/>
        <v>12750</v>
      </c>
      <c r="I161" s="416">
        <f t="shared" si="28"/>
        <v>7650</v>
      </c>
      <c r="J161" s="386"/>
      <c r="K161" s="417">
        <f t="shared" si="24"/>
        <v>12750</v>
      </c>
      <c r="L161" s="417">
        <f t="shared" si="25"/>
        <v>7650</v>
      </c>
      <c r="N161" s="462">
        <v>5100</v>
      </c>
      <c r="P161" s="462">
        <v>5100</v>
      </c>
      <c r="R161" s="462">
        <v>5099.99</v>
      </c>
      <c r="T161" s="452">
        <v>4430</v>
      </c>
      <c r="V161" s="382">
        <v>4430</v>
      </c>
      <c r="X161" s="363">
        <f t="shared" si="26"/>
        <v>1.0000019607881585</v>
      </c>
      <c r="Z161" s="146"/>
      <c r="AB161" s="146"/>
      <c r="AD161" s="146"/>
      <c r="AF161" s="146"/>
      <c r="AH161" s="146"/>
      <c r="AJ161" s="146"/>
      <c r="AL161" s="146"/>
      <c r="AN161" s="146"/>
      <c r="AP161" s="63"/>
      <c r="AR161" s="371"/>
      <c r="AS161" s="371"/>
      <c r="AT161" s="371"/>
      <c r="AU161" s="371"/>
      <c r="AV161" s="371"/>
      <c r="AW161" s="371"/>
      <c r="AX161" s="371"/>
      <c r="AY161" s="371"/>
      <c r="AZ161" s="371"/>
      <c r="BA161" s="371"/>
      <c r="BB161" s="371"/>
      <c r="BC161" s="371"/>
    </row>
    <row r="162" spans="1:55" s="376" customFormat="1" ht="21" customHeight="1" x14ac:dyDescent="0.3">
      <c r="A162" s="371"/>
      <c r="B162" s="372"/>
      <c r="C162" s="371"/>
      <c r="D162" s="427" t="s">
        <v>567</v>
      </c>
      <c r="E162" s="425">
        <f t="shared" si="27"/>
        <v>8350</v>
      </c>
      <c r="F162" s="426">
        <f t="shared" si="27"/>
        <v>5050</v>
      </c>
      <c r="G162" s="371"/>
      <c r="H162" s="416">
        <f t="shared" si="28"/>
        <v>8350</v>
      </c>
      <c r="I162" s="416">
        <f t="shared" si="28"/>
        <v>5050</v>
      </c>
      <c r="J162" s="386"/>
      <c r="K162" s="417">
        <f t="shared" si="24"/>
        <v>8350</v>
      </c>
      <c r="L162" s="417">
        <f t="shared" si="25"/>
        <v>5010</v>
      </c>
      <c r="N162" s="462">
        <v>3340</v>
      </c>
      <c r="P162" s="462">
        <v>3340</v>
      </c>
      <c r="R162" s="462">
        <v>3340</v>
      </c>
      <c r="T162" s="452">
        <v>3035</v>
      </c>
      <c r="V162" s="382">
        <v>3035</v>
      </c>
      <c r="X162" s="363">
        <f t="shared" si="26"/>
        <v>1</v>
      </c>
      <c r="Z162" s="146"/>
      <c r="AB162" s="146"/>
      <c r="AD162" s="146"/>
      <c r="AF162" s="146"/>
      <c r="AH162" s="146"/>
      <c r="AJ162" s="146"/>
      <c r="AL162" s="146"/>
      <c r="AN162" s="146"/>
      <c r="AP162" s="63"/>
      <c r="AR162" s="371"/>
      <c r="AS162" s="371"/>
      <c r="AT162" s="371"/>
      <c r="AU162" s="371"/>
      <c r="AV162" s="371"/>
      <c r="AW162" s="371"/>
      <c r="AX162" s="371"/>
      <c r="AY162" s="371"/>
      <c r="AZ162" s="371"/>
      <c r="BA162" s="371"/>
      <c r="BB162" s="371"/>
      <c r="BC162" s="371"/>
    </row>
    <row r="163" spans="1:55" s="376" customFormat="1" ht="21" customHeight="1" x14ac:dyDescent="0.3">
      <c r="A163" s="371"/>
      <c r="B163" s="372"/>
      <c r="C163" s="371"/>
      <c r="D163" s="427" t="s">
        <v>568</v>
      </c>
      <c r="E163" s="425">
        <f t="shared" si="27"/>
        <v>5450</v>
      </c>
      <c r="F163" s="426">
        <f t="shared" si="27"/>
        <v>3300</v>
      </c>
      <c r="G163" s="371"/>
      <c r="H163" s="416">
        <f t="shared" si="28"/>
        <v>5450</v>
      </c>
      <c r="I163" s="416">
        <f t="shared" si="28"/>
        <v>3300</v>
      </c>
      <c r="J163" s="386"/>
      <c r="K163" s="417">
        <f t="shared" si="24"/>
        <v>5450</v>
      </c>
      <c r="L163" s="417">
        <f t="shared" si="25"/>
        <v>3270</v>
      </c>
      <c r="N163" s="462">
        <v>2180</v>
      </c>
      <c r="P163" s="462">
        <v>2180</v>
      </c>
      <c r="R163" s="452">
        <v>2180</v>
      </c>
      <c r="T163" s="452">
        <v>1940</v>
      </c>
      <c r="V163" s="382">
        <v>1940</v>
      </c>
      <c r="X163" s="363">
        <f t="shared" si="26"/>
        <v>1</v>
      </c>
      <c r="Z163" s="146"/>
      <c r="AB163" s="146"/>
      <c r="AD163" s="146"/>
      <c r="AF163" s="146"/>
      <c r="AH163" s="146"/>
      <c r="AJ163" s="146"/>
      <c r="AL163" s="146"/>
      <c r="AN163" s="146"/>
      <c r="AP163" s="63"/>
      <c r="AR163" s="371"/>
      <c r="AS163" s="371"/>
      <c r="AT163" s="371"/>
      <c r="AU163" s="371"/>
      <c r="AV163" s="371"/>
      <c r="AW163" s="371"/>
      <c r="AX163" s="371"/>
      <c r="AY163" s="371"/>
      <c r="AZ163" s="371"/>
      <c r="BA163" s="371"/>
      <c r="BB163" s="371"/>
      <c r="BC163" s="371"/>
    </row>
    <row r="164" spans="1:55" s="376" customFormat="1" ht="21" customHeight="1" x14ac:dyDescent="0.3">
      <c r="A164" s="371"/>
      <c r="B164" s="372"/>
      <c r="C164" s="371"/>
      <c r="D164" s="427" t="s">
        <v>556</v>
      </c>
      <c r="E164" s="425">
        <f t="shared" si="27"/>
        <v>15150</v>
      </c>
      <c r="F164" s="426">
        <f t="shared" si="27"/>
        <v>9100</v>
      </c>
      <c r="G164" s="371"/>
      <c r="H164" s="416">
        <f t="shared" si="28"/>
        <v>15150</v>
      </c>
      <c r="I164" s="416">
        <f t="shared" si="28"/>
        <v>9100</v>
      </c>
      <c r="J164" s="386"/>
      <c r="K164" s="417">
        <f t="shared" si="24"/>
        <v>15125</v>
      </c>
      <c r="L164" s="417">
        <f t="shared" si="25"/>
        <v>9075</v>
      </c>
      <c r="N164" s="462">
        <v>6050</v>
      </c>
      <c r="P164" s="462">
        <v>6050</v>
      </c>
      <c r="R164" s="452">
        <v>6050</v>
      </c>
      <c r="T164" s="452">
        <v>5340</v>
      </c>
      <c r="V164" s="382">
        <v>5340</v>
      </c>
      <c r="X164" s="363">
        <f t="shared" si="26"/>
        <v>1</v>
      </c>
      <c r="Z164" s="146"/>
      <c r="AB164" s="146"/>
      <c r="AD164" s="146"/>
      <c r="AF164" s="146"/>
      <c r="AH164" s="146"/>
      <c r="AJ164" s="146"/>
      <c r="AL164" s="146"/>
      <c r="AN164" s="146"/>
      <c r="AP164" s="63"/>
      <c r="AR164" s="371"/>
      <c r="AS164" s="371"/>
      <c r="AT164" s="371"/>
      <c r="AU164" s="371"/>
      <c r="AV164" s="371"/>
      <c r="AW164" s="371"/>
      <c r="AX164" s="371"/>
      <c r="AY164" s="371"/>
      <c r="AZ164" s="371"/>
      <c r="BA164" s="371"/>
      <c r="BB164" s="371"/>
      <c r="BC164" s="371"/>
    </row>
    <row r="165" spans="1:55" s="376" customFormat="1" ht="5.0999999999999996" customHeight="1" thickBot="1" x14ac:dyDescent="0.35">
      <c r="A165" s="371"/>
      <c r="B165" s="372"/>
      <c r="C165" s="371"/>
      <c r="D165" s="422"/>
      <c r="E165" s="414"/>
      <c r="F165" s="415"/>
      <c r="G165" s="386"/>
      <c r="H165" s="416"/>
      <c r="I165" s="416"/>
      <c r="J165" s="386"/>
      <c r="K165" s="417"/>
      <c r="L165" s="417"/>
      <c r="M165" s="389"/>
      <c r="N165" s="452"/>
      <c r="P165" s="452"/>
      <c r="R165" s="452"/>
      <c r="T165" s="452"/>
      <c r="V165" s="382"/>
      <c r="X165" s="363" t="e">
        <f t="shared" si="26"/>
        <v>#DIV/0!</v>
      </c>
      <c r="Z165" s="364"/>
      <c r="AB165" s="365"/>
      <c r="AD165" s="365"/>
      <c r="AF165" s="365"/>
      <c r="AH165" s="363"/>
      <c r="AJ165" s="363"/>
      <c r="AL165" s="363"/>
      <c r="AN165" s="363"/>
      <c r="AP165" s="366"/>
      <c r="AR165" s="371"/>
      <c r="AS165" s="371"/>
      <c r="AT165" s="371"/>
      <c r="AU165" s="371"/>
      <c r="AV165" s="371"/>
      <c r="AW165" s="371"/>
      <c r="AX165" s="371"/>
      <c r="AY165" s="371"/>
      <c r="AZ165" s="371"/>
      <c r="BA165" s="371"/>
      <c r="BB165" s="371"/>
      <c r="BC165" s="371"/>
    </row>
    <row r="166" spans="1:55" s="376" customFormat="1" ht="21" customHeight="1" thickBot="1" x14ac:dyDescent="0.35">
      <c r="A166" s="371"/>
      <c r="B166" s="372"/>
      <c r="C166" s="371"/>
      <c r="D166" s="413" t="s">
        <v>529</v>
      </c>
      <c r="E166" s="414"/>
      <c r="F166" s="415"/>
      <c r="G166" s="386"/>
      <c r="H166" s="416"/>
      <c r="I166" s="416"/>
      <c r="J166" s="386"/>
      <c r="K166" s="417"/>
      <c r="L166" s="417"/>
      <c r="M166" s="389"/>
      <c r="N166" s="472">
        <v>45350</v>
      </c>
      <c r="P166" s="472">
        <v>45350</v>
      </c>
      <c r="R166" s="452"/>
      <c r="T166" s="452"/>
      <c r="V166" s="382"/>
      <c r="X166" s="363" t="e">
        <f t="shared" si="26"/>
        <v>#DIV/0!</v>
      </c>
      <c r="Z166" s="364"/>
      <c r="AB166" s="365"/>
      <c r="AD166" s="365"/>
      <c r="AF166" s="365"/>
      <c r="AH166" s="363"/>
      <c r="AJ166" s="363"/>
      <c r="AL166" s="363"/>
      <c r="AN166" s="363"/>
      <c r="AP166" s="366"/>
      <c r="AR166" s="371"/>
      <c r="AS166" s="371"/>
      <c r="AT166" s="371"/>
      <c r="AU166" s="371"/>
      <c r="AV166" s="371"/>
      <c r="AW166" s="371"/>
      <c r="AX166" s="371"/>
      <c r="AY166" s="371"/>
      <c r="AZ166" s="371"/>
      <c r="BA166" s="371"/>
      <c r="BB166" s="371"/>
      <c r="BC166" s="371"/>
    </row>
    <row r="167" spans="1:55" s="376" customFormat="1" ht="21" customHeight="1" x14ac:dyDescent="0.3">
      <c r="A167" s="371" t="s">
        <v>200</v>
      </c>
      <c r="B167" s="372">
        <v>45330</v>
      </c>
      <c r="C167" s="371"/>
      <c r="D167" s="418" t="s">
        <v>557</v>
      </c>
      <c r="E167" s="419">
        <f>H167</f>
        <v>5200</v>
      </c>
      <c r="F167" s="420">
        <f>I167</f>
        <v>3150</v>
      </c>
      <c r="G167" s="386"/>
      <c r="H167" s="416">
        <f>MROUND(K167+24,50)</f>
        <v>5200</v>
      </c>
      <c r="I167" s="416">
        <f>MROUND(L167+24,50)</f>
        <v>3150</v>
      </c>
      <c r="J167" s="386"/>
      <c r="K167" s="417">
        <f>N167*$K$9</f>
        <v>5175</v>
      </c>
      <c r="L167" s="417">
        <f>N167*$L$9</f>
        <v>3105</v>
      </c>
      <c r="M167" s="389"/>
      <c r="N167" s="462">
        <v>2070</v>
      </c>
      <c r="P167" s="462">
        <v>2070</v>
      </c>
      <c r="R167" s="452">
        <v>2000</v>
      </c>
      <c r="T167" s="452">
        <v>2000</v>
      </c>
      <c r="V167" s="382">
        <v>2000</v>
      </c>
      <c r="X167" s="363">
        <f t="shared" si="26"/>
        <v>1.0349999999999999</v>
      </c>
      <c r="Z167" s="367"/>
      <c r="AA167" s="428"/>
      <c r="AB167" s="364"/>
      <c r="AD167" s="368"/>
      <c r="AF167" s="365"/>
      <c r="AH167" s="362"/>
      <c r="AJ167" s="363"/>
      <c r="AL167" s="363"/>
      <c r="AN167" s="363"/>
      <c r="AP167" s="366"/>
      <c r="AR167" s="371"/>
      <c r="AS167" s="371"/>
      <c r="AT167" s="371"/>
      <c r="AU167" s="371"/>
      <c r="AV167" s="371"/>
      <c r="AW167" s="371"/>
      <c r="AX167" s="371"/>
      <c r="AY167" s="371"/>
      <c r="AZ167" s="371"/>
      <c r="BA167" s="371"/>
      <c r="BB167" s="371"/>
      <c r="BC167" s="371"/>
    </row>
    <row r="168" spans="1:55" s="376" customFormat="1" ht="21" customHeight="1" x14ac:dyDescent="0.3">
      <c r="A168" s="371" t="s">
        <v>200</v>
      </c>
      <c r="B168" s="372">
        <v>45330</v>
      </c>
      <c r="C168" s="371"/>
      <c r="D168" s="421" t="s">
        <v>558</v>
      </c>
      <c r="E168" s="419">
        <f>H168</f>
        <v>4700</v>
      </c>
      <c r="F168" s="420">
        <f>I168</f>
        <v>2850</v>
      </c>
      <c r="G168" s="386"/>
      <c r="H168" s="416">
        <f>MROUND(K168+24,50)</f>
        <v>4700</v>
      </c>
      <c r="I168" s="416">
        <f>MROUND(L168+24,50)</f>
        <v>2850</v>
      </c>
      <c r="J168" s="386"/>
      <c r="K168" s="417">
        <f>N168*$K$9</f>
        <v>4700</v>
      </c>
      <c r="L168" s="417">
        <f>N168*$L$9</f>
        <v>2820</v>
      </c>
      <c r="M168" s="389"/>
      <c r="N168" s="462">
        <v>1880</v>
      </c>
      <c r="P168" s="462">
        <v>1880</v>
      </c>
      <c r="R168" s="452">
        <v>1800</v>
      </c>
      <c r="T168" s="452">
        <v>1800</v>
      </c>
      <c r="V168" s="382">
        <v>1800</v>
      </c>
      <c r="X168" s="363">
        <f t="shared" si="26"/>
        <v>1.0444444444444445</v>
      </c>
      <c r="Z168" s="367"/>
      <c r="AA168" s="428"/>
      <c r="AB168" s="364"/>
      <c r="AD168" s="368"/>
      <c r="AF168" s="365"/>
      <c r="AH168" s="362"/>
      <c r="AJ168" s="363"/>
      <c r="AL168" s="363"/>
      <c r="AN168" s="363"/>
      <c r="AP168" s="366"/>
      <c r="AR168" s="371"/>
      <c r="AS168" s="371"/>
      <c r="AT168" s="371"/>
      <c r="AU168" s="371"/>
      <c r="AV168" s="371"/>
      <c r="AW168" s="371"/>
      <c r="AX168" s="371"/>
      <c r="AY168" s="371"/>
      <c r="AZ168" s="371"/>
      <c r="BA168" s="371"/>
      <c r="BB168" s="371"/>
      <c r="BC168" s="371"/>
    </row>
    <row r="169" spans="1:55" s="376" customFormat="1" ht="5.0999999999999996" customHeight="1" thickBot="1" x14ac:dyDescent="0.35">
      <c r="A169" s="371"/>
      <c r="B169" s="372"/>
      <c r="C169" s="371"/>
      <c r="D169" s="422"/>
      <c r="E169" s="414"/>
      <c r="F169" s="415"/>
      <c r="G169" s="386"/>
      <c r="H169" s="416"/>
      <c r="I169" s="416"/>
      <c r="J169" s="386"/>
      <c r="K169" s="417"/>
      <c r="L169" s="417"/>
      <c r="M169" s="389"/>
      <c r="N169" s="452"/>
      <c r="P169" s="452"/>
      <c r="R169" s="452"/>
      <c r="T169" s="452"/>
      <c r="V169" s="382"/>
      <c r="X169" s="363" t="e">
        <f t="shared" si="26"/>
        <v>#DIV/0!</v>
      </c>
      <c r="Z169" s="367"/>
      <c r="AA169" s="428"/>
      <c r="AB169" s="364"/>
      <c r="AD169" s="368"/>
      <c r="AF169" s="365"/>
      <c r="AH169" s="362"/>
      <c r="AJ169" s="363"/>
      <c r="AL169" s="363"/>
      <c r="AN169" s="363"/>
      <c r="AP169" s="366"/>
      <c r="AR169" s="371"/>
      <c r="AS169" s="371"/>
      <c r="AT169" s="371"/>
      <c r="AU169" s="371"/>
      <c r="AV169" s="371"/>
      <c r="AW169" s="371"/>
      <c r="AX169" s="371"/>
      <c r="AY169" s="371"/>
      <c r="AZ169" s="371"/>
      <c r="BA169" s="371"/>
      <c r="BB169" s="371"/>
      <c r="BC169" s="371"/>
    </row>
    <row r="170" spans="1:55" s="376" customFormat="1" ht="21" customHeight="1" thickBot="1" x14ac:dyDescent="0.35">
      <c r="A170" s="371"/>
      <c r="B170" s="372"/>
      <c r="C170" s="371"/>
      <c r="D170" s="413" t="s">
        <v>527</v>
      </c>
      <c r="E170" s="414"/>
      <c r="F170" s="415"/>
      <c r="G170" s="386"/>
      <c r="H170" s="416"/>
      <c r="I170" s="416"/>
      <c r="J170" s="386"/>
      <c r="K170" s="417"/>
      <c r="L170" s="417"/>
      <c r="M170" s="389"/>
      <c r="N170" s="472">
        <v>45425</v>
      </c>
      <c r="P170" s="472">
        <v>45377</v>
      </c>
      <c r="R170" s="465">
        <v>220324</v>
      </c>
      <c r="T170" s="452"/>
      <c r="V170" s="382"/>
      <c r="X170" s="363">
        <f t="shared" si="26"/>
        <v>0.20617363519180842</v>
      </c>
      <c r="Z170" s="364"/>
      <c r="AB170" s="365"/>
      <c r="AD170" s="365"/>
      <c r="AF170" s="365"/>
      <c r="AH170" s="363"/>
      <c r="AJ170" s="363"/>
      <c r="AL170" s="363"/>
      <c r="AN170" s="363"/>
      <c r="AP170" s="367"/>
      <c r="AR170" s="371"/>
      <c r="AS170" s="371"/>
      <c r="AT170" s="371"/>
      <c r="AU170" s="371"/>
      <c r="AV170" s="371"/>
      <c r="AW170" s="371"/>
      <c r="AX170" s="371"/>
      <c r="AY170" s="371"/>
      <c r="AZ170" s="371"/>
      <c r="BA170" s="371"/>
      <c r="BB170" s="371"/>
      <c r="BC170" s="371"/>
    </row>
    <row r="171" spans="1:55" s="376" customFormat="1" ht="21" customHeight="1" x14ac:dyDescent="0.3">
      <c r="A171" s="371" t="s">
        <v>480</v>
      </c>
      <c r="B171" s="372">
        <v>45260</v>
      </c>
      <c r="C171" s="371">
        <v>1220</v>
      </c>
      <c r="D171" s="418" t="s">
        <v>475</v>
      </c>
      <c r="E171" s="419">
        <f t="shared" ref="E171:F177" si="29">H171</f>
        <v>4050</v>
      </c>
      <c r="F171" s="420">
        <f t="shared" si="29"/>
        <v>2450</v>
      </c>
      <c r="G171" s="386"/>
      <c r="H171" s="416">
        <f t="shared" ref="H171:I178" si="30">MROUND(K171+24,50)</f>
        <v>4050</v>
      </c>
      <c r="I171" s="416">
        <f t="shared" si="30"/>
        <v>2450</v>
      </c>
      <c r="J171" s="386"/>
      <c r="K171" s="417">
        <f t="shared" ref="K171:K178" si="31">N171*$K$9</f>
        <v>4027.7249999999999</v>
      </c>
      <c r="L171" s="417">
        <f t="shared" ref="L171:L178" si="32">N171*$L$9</f>
        <v>2416.6349999999998</v>
      </c>
      <c r="M171" s="389"/>
      <c r="N171" s="462">
        <v>1611.09</v>
      </c>
      <c r="P171" s="462">
        <v>1611.09</v>
      </c>
      <c r="R171" s="462">
        <v>1468.9412000000002</v>
      </c>
      <c r="T171" s="452">
        <v>1468.9412000000002</v>
      </c>
      <c r="V171" s="382">
        <v>1184.6300000000001</v>
      </c>
      <c r="X171" s="363">
        <f t="shared" si="26"/>
        <v>1.0967695643637743</v>
      </c>
      <c r="Z171" s="364"/>
      <c r="AB171" s="365"/>
      <c r="AD171" s="365"/>
      <c r="AF171" s="365"/>
      <c r="AH171" s="363"/>
      <c r="AJ171" s="363"/>
      <c r="AL171" s="363"/>
      <c r="AN171" s="363"/>
      <c r="AP171" s="366"/>
      <c r="AR171" s="371"/>
      <c r="AS171" s="371"/>
      <c r="AT171" s="371"/>
      <c r="AU171" s="371"/>
      <c r="AV171" s="371"/>
      <c r="AW171" s="371"/>
      <c r="AX171" s="371"/>
      <c r="AY171" s="371"/>
      <c r="AZ171" s="371"/>
      <c r="BA171" s="371"/>
      <c r="BB171" s="371"/>
      <c r="BC171" s="371"/>
    </row>
    <row r="172" spans="1:55" s="376" customFormat="1" ht="21" customHeight="1" x14ac:dyDescent="0.3">
      <c r="A172" s="371" t="s">
        <v>480</v>
      </c>
      <c r="B172" s="372" t="s">
        <v>563</v>
      </c>
      <c r="C172" s="371">
        <v>1221</v>
      </c>
      <c r="D172" s="421" t="s">
        <v>476</v>
      </c>
      <c r="E172" s="419">
        <f t="shared" si="29"/>
        <v>6050</v>
      </c>
      <c r="F172" s="420">
        <f t="shared" si="29"/>
        <v>3650</v>
      </c>
      <c r="G172" s="386"/>
      <c r="H172" s="416">
        <f t="shared" si="30"/>
        <v>6050</v>
      </c>
      <c r="I172" s="416">
        <f t="shared" si="30"/>
        <v>3650</v>
      </c>
      <c r="J172" s="386"/>
      <c r="K172" s="417">
        <f t="shared" si="31"/>
        <v>6041.5750000000007</v>
      </c>
      <c r="L172" s="417">
        <f t="shared" si="32"/>
        <v>3624.9450000000002</v>
      </c>
      <c r="M172" s="389"/>
      <c r="N172" s="462">
        <v>2416.63</v>
      </c>
      <c r="P172" s="462">
        <v>2416.63</v>
      </c>
      <c r="R172" s="462">
        <v>2213.1891999999998</v>
      </c>
      <c r="T172" s="455">
        <v>2213.1891999999998</v>
      </c>
      <c r="V172" s="382">
        <v>1784.83</v>
      </c>
      <c r="X172" s="363">
        <f t="shared" si="26"/>
        <v>1.0919220101019833</v>
      </c>
      <c r="Z172" s="364"/>
      <c r="AB172" s="365"/>
      <c r="AD172" s="365"/>
      <c r="AF172" s="365"/>
      <c r="AH172" s="363"/>
      <c r="AJ172" s="363"/>
      <c r="AL172" s="363"/>
      <c r="AN172" s="363"/>
      <c r="AP172" s="366"/>
      <c r="AR172" s="371"/>
      <c r="AS172" s="371"/>
      <c r="AT172" s="371"/>
      <c r="AU172" s="371"/>
      <c r="AV172" s="371"/>
      <c r="AW172" s="371"/>
      <c r="AX172" s="371"/>
      <c r="AY172" s="371"/>
      <c r="AZ172" s="371"/>
      <c r="BA172" s="371"/>
      <c r="BB172" s="371"/>
      <c r="BC172" s="371"/>
    </row>
    <row r="173" spans="1:55" s="376" customFormat="1" ht="21" customHeight="1" x14ac:dyDescent="0.3">
      <c r="A173" s="371" t="s">
        <v>480</v>
      </c>
      <c r="B173" s="372">
        <v>45260</v>
      </c>
      <c r="C173" s="371">
        <v>1230</v>
      </c>
      <c r="D173" s="421" t="s">
        <v>477</v>
      </c>
      <c r="E173" s="419">
        <f t="shared" si="29"/>
        <v>4200</v>
      </c>
      <c r="F173" s="420">
        <f t="shared" si="29"/>
        <v>2550</v>
      </c>
      <c r="G173" s="386"/>
      <c r="H173" s="416">
        <f t="shared" si="30"/>
        <v>4200</v>
      </c>
      <c r="I173" s="416">
        <f t="shared" si="30"/>
        <v>2550</v>
      </c>
      <c r="J173" s="386"/>
      <c r="K173" s="417">
        <f t="shared" si="31"/>
        <v>4185.6750000000002</v>
      </c>
      <c r="L173" s="417">
        <f t="shared" si="32"/>
        <v>2511.4049999999997</v>
      </c>
      <c r="M173" s="389"/>
      <c r="N173" s="462">
        <v>1674.27</v>
      </c>
      <c r="P173" s="462">
        <v>1674.27</v>
      </c>
      <c r="R173" s="462">
        <v>1547.91</v>
      </c>
      <c r="T173" s="452">
        <v>1547.2719999999999</v>
      </c>
      <c r="V173" s="382">
        <v>1247.8</v>
      </c>
      <c r="X173" s="363">
        <f t="shared" si="26"/>
        <v>1.0816326530612244</v>
      </c>
      <c r="Z173" s="364"/>
      <c r="AB173" s="365"/>
      <c r="AD173" s="365"/>
      <c r="AF173" s="365"/>
      <c r="AH173" s="363"/>
      <c r="AJ173" s="363"/>
      <c r="AL173" s="363"/>
      <c r="AN173" s="363"/>
      <c r="AP173" s="366"/>
      <c r="AR173" s="371"/>
      <c r="AS173" s="371"/>
      <c r="AT173" s="371"/>
      <c r="AU173" s="371"/>
      <c r="AV173" s="371"/>
      <c r="AW173" s="371"/>
      <c r="AX173" s="371"/>
      <c r="AY173" s="371"/>
      <c r="AZ173" s="371"/>
      <c r="BA173" s="371"/>
      <c r="BB173" s="371"/>
      <c r="BC173" s="371"/>
    </row>
    <row r="174" spans="1:55" s="376" customFormat="1" ht="21" customHeight="1" x14ac:dyDescent="0.3">
      <c r="A174" s="371" t="s">
        <v>480</v>
      </c>
      <c r="B174" s="372" t="s">
        <v>563</v>
      </c>
      <c r="C174" s="371">
        <v>1231</v>
      </c>
      <c r="D174" s="421" t="s">
        <v>478</v>
      </c>
      <c r="E174" s="419">
        <f t="shared" si="29"/>
        <v>6700</v>
      </c>
      <c r="F174" s="420">
        <f t="shared" si="29"/>
        <v>4050</v>
      </c>
      <c r="G174" s="386"/>
      <c r="H174" s="416">
        <f t="shared" si="30"/>
        <v>6700</v>
      </c>
      <c r="I174" s="416">
        <f t="shared" si="30"/>
        <v>4050</v>
      </c>
      <c r="J174" s="386"/>
      <c r="K174" s="417">
        <f t="shared" si="31"/>
        <v>6673.4000000000005</v>
      </c>
      <c r="L174" s="417">
        <f t="shared" si="32"/>
        <v>4004.04</v>
      </c>
      <c r="M174" s="389"/>
      <c r="N174" s="462">
        <v>2669.36</v>
      </c>
      <c r="P174" s="462">
        <v>2669.36</v>
      </c>
      <c r="R174" s="462">
        <v>2467.8108000000002</v>
      </c>
      <c r="T174" s="455">
        <v>2467.8108000000002</v>
      </c>
      <c r="V174" s="382">
        <v>1990.17</v>
      </c>
      <c r="X174" s="363">
        <f t="shared" si="26"/>
        <v>1.0816712529177681</v>
      </c>
      <c r="Z174" s="364"/>
      <c r="AB174" s="365"/>
      <c r="AD174" s="365"/>
      <c r="AF174" s="365"/>
      <c r="AH174" s="363"/>
      <c r="AJ174" s="363"/>
      <c r="AL174" s="363"/>
      <c r="AN174" s="363"/>
      <c r="AP174" s="366"/>
      <c r="AR174" s="371"/>
      <c r="AS174" s="371"/>
      <c r="AT174" s="371"/>
      <c r="AU174" s="371"/>
      <c r="AV174" s="371"/>
      <c r="AW174" s="371"/>
      <c r="AX174" s="371"/>
      <c r="AY174" s="371"/>
      <c r="AZ174" s="371"/>
      <c r="BA174" s="371"/>
      <c r="BB174" s="371"/>
      <c r="BC174" s="371"/>
    </row>
    <row r="175" spans="1:55" s="376" customFormat="1" ht="21" customHeight="1" x14ac:dyDescent="0.3">
      <c r="A175" s="371" t="s">
        <v>480</v>
      </c>
      <c r="B175" s="372">
        <v>45260</v>
      </c>
      <c r="C175" s="371">
        <v>1231</v>
      </c>
      <c r="D175" s="421" t="s">
        <v>479</v>
      </c>
      <c r="E175" s="419">
        <f t="shared" si="29"/>
        <v>3150</v>
      </c>
      <c r="F175" s="420">
        <f t="shared" si="29"/>
        <v>1900</v>
      </c>
      <c r="G175" s="386"/>
      <c r="H175" s="416">
        <f t="shared" si="30"/>
        <v>3150</v>
      </c>
      <c r="I175" s="416">
        <f t="shared" si="30"/>
        <v>1900</v>
      </c>
      <c r="J175" s="386"/>
      <c r="K175" s="417">
        <f t="shared" si="31"/>
        <v>3119.5</v>
      </c>
      <c r="L175" s="417">
        <f t="shared" si="32"/>
        <v>1871.6999999999998</v>
      </c>
      <c r="M175" s="389"/>
      <c r="N175" s="462">
        <v>1247.8</v>
      </c>
      <c r="P175" s="462">
        <v>1247.8</v>
      </c>
      <c r="R175" s="462">
        <v>1155.5683999999999</v>
      </c>
      <c r="T175" s="452">
        <v>1155.5683999999999</v>
      </c>
      <c r="V175" s="382">
        <v>931.91</v>
      </c>
      <c r="X175" s="363">
        <f t="shared" si="26"/>
        <v>1.0798149205187682</v>
      </c>
      <c r="Z175" s="364"/>
      <c r="AB175" s="365"/>
      <c r="AD175" s="365"/>
      <c r="AF175" s="365"/>
      <c r="AH175" s="363"/>
      <c r="AJ175" s="363"/>
      <c r="AL175" s="363"/>
      <c r="AN175" s="363"/>
      <c r="AP175" s="366"/>
      <c r="AR175" s="371"/>
      <c r="AS175" s="371"/>
      <c r="AT175" s="371"/>
      <c r="AU175" s="371"/>
      <c r="AV175" s="371"/>
      <c r="AW175" s="371"/>
      <c r="AX175" s="371"/>
      <c r="AY175" s="371"/>
      <c r="AZ175" s="371"/>
      <c r="BA175" s="371"/>
      <c r="BB175" s="371"/>
      <c r="BC175" s="371"/>
    </row>
    <row r="176" spans="1:55" s="376" customFormat="1" ht="21" customHeight="1" x14ac:dyDescent="0.3">
      <c r="A176" s="371" t="s">
        <v>480</v>
      </c>
      <c r="B176" s="372">
        <v>45260</v>
      </c>
      <c r="C176" s="371">
        <v>1326</v>
      </c>
      <c r="D176" s="421" t="s">
        <v>673</v>
      </c>
      <c r="E176" s="429">
        <f t="shared" si="29"/>
        <v>4550</v>
      </c>
      <c r="F176" s="430">
        <f t="shared" si="29"/>
        <v>2750</v>
      </c>
      <c r="G176" s="386"/>
      <c r="H176" s="416">
        <f t="shared" si="30"/>
        <v>4550</v>
      </c>
      <c r="I176" s="416">
        <f t="shared" si="30"/>
        <v>2750</v>
      </c>
      <c r="J176" s="386"/>
      <c r="K176" s="417">
        <f t="shared" si="31"/>
        <v>4517.375</v>
      </c>
      <c r="L176" s="417">
        <f t="shared" si="32"/>
        <v>2710.4250000000002</v>
      </c>
      <c r="M176" s="389"/>
      <c r="N176" s="462">
        <v>1806.95</v>
      </c>
      <c r="P176" s="462">
        <v>1806.95</v>
      </c>
      <c r="R176" s="462">
        <v>1662.84</v>
      </c>
      <c r="T176" s="452">
        <v>1662.84</v>
      </c>
      <c r="V176" s="382">
        <v>1341</v>
      </c>
      <c r="X176" s="363">
        <f t="shared" si="26"/>
        <v>1.0866649828005102</v>
      </c>
      <c r="Z176" s="364"/>
      <c r="AB176" s="365"/>
      <c r="AD176" s="365"/>
      <c r="AF176" s="365"/>
      <c r="AH176" s="363"/>
      <c r="AJ176" s="363"/>
      <c r="AL176" s="363"/>
      <c r="AN176" s="363"/>
      <c r="AP176" s="367"/>
      <c r="AR176" s="371"/>
      <c r="AS176" s="371"/>
      <c r="AT176" s="371"/>
      <c r="AU176" s="371"/>
      <c r="AV176" s="371"/>
      <c r="AW176" s="371"/>
      <c r="AX176" s="371"/>
      <c r="AY176" s="371"/>
      <c r="AZ176" s="371"/>
      <c r="BA176" s="371"/>
      <c r="BB176" s="371"/>
      <c r="BC176" s="371"/>
    </row>
    <row r="177" spans="1:55" s="376" customFormat="1" ht="21" customHeight="1" x14ac:dyDescent="0.3">
      <c r="A177" s="371" t="s">
        <v>480</v>
      </c>
      <c r="B177" s="372">
        <v>45260</v>
      </c>
      <c r="C177" s="371">
        <v>1326</v>
      </c>
      <c r="D177" s="421" t="s">
        <v>674</v>
      </c>
      <c r="E177" s="419">
        <f t="shared" si="29"/>
        <v>33850</v>
      </c>
      <c r="F177" s="420">
        <f t="shared" si="29"/>
        <v>20300</v>
      </c>
      <c r="G177" s="386"/>
      <c r="H177" s="416">
        <f t="shared" si="30"/>
        <v>33850</v>
      </c>
      <c r="I177" s="416">
        <f t="shared" si="30"/>
        <v>20300</v>
      </c>
      <c r="J177" s="386"/>
      <c r="K177" s="417">
        <f t="shared" si="31"/>
        <v>33801.300000000003</v>
      </c>
      <c r="L177" s="417">
        <f t="shared" si="32"/>
        <v>20280.78</v>
      </c>
      <c r="M177" s="389"/>
      <c r="N177" s="462">
        <v>13520.52</v>
      </c>
      <c r="P177" s="462">
        <v>13520.52</v>
      </c>
      <c r="R177" s="462">
        <v>12533.92</v>
      </c>
      <c r="T177" s="452">
        <v>12533.92</v>
      </c>
      <c r="V177" s="382">
        <v>10108</v>
      </c>
      <c r="X177" s="363">
        <f t="shared" si="26"/>
        <v>1.0787144006025251</v>
      </c>
      <c r="Z177" s="364"/>
      <c r="AB177" s="365"/>
      <c r="AD177" s="365"/>
      <c r="AF177" s="365"/>
      <c r="AH177" s="363"/>
      <c r="AJ177" s="363"/>
      <c r="AL177" s="363"/>
      <c r="AN177" s="363"/>
      <c r="AP177" s="367"/>
      <c r="AR177" s="371"/>
      <c r="AS177" s="371"/>
      <c r="AT177" s="371"/>
      <c r="AU177" s="371"/>
      <c r="AV177" s="371"/>
      <c r="AW177" s="371"/>
      <c r="AX177" s="371"/>
      <c r="AY177" s="371"/>
      <c r="AZ177" s="371"/>
      <c r="BA177" s="371"/>
      <c r="BB177" s="371"/>
      <c r="BC177" s="371"/>
    </row>
    <row r="178" spans="1:55" s="376" customFormat="1" ht="5.0999999999999996" customHeight="1" thickBot="1" x14ac:dyDescent="0.35">
      <c r="A178" s="371"/>
      <c r="B178" s="372"/>
      <c r="C178" s="371"/>
      <c r="D178" s="422"/>
      <c r="E178" s="414"/>
      <c r="F178" s="415"/>
      <c r="G178" s="386"/>
      <c r="H178" s="416">
        <f t="shared" si="30"/>
        <v>0</v>
      </c>
      <c r="I178" s="416">
        <f t="shared" si="30"/>
        <v>0</v>
      </c>
      <c r="J178" s="386"/>
      <c r="K178" s="417">
        <f t="shared" si="31"/>
        <v>0</v>
      </c>
      <c r="L178" s="417">
        <f t="shared" si="32"/>
        <v>0</v>
      </c>
      <c r="M178" s="389"/>
      <c r="N178" s="452"/>
      <c r="P178" s="452"/>
      <c r="R178" s="452"/>
      <c r="T178" s="452"/>
      <c r="V178" s="382"/>
      <c r="X178" s="363" t="e">
        <f t="shared" si="26"/>
        <v>#DIV/0!</v>
      </c>
      <c r="Z178" s="364"/>
      <c r="AB178" s="365"/>
      <c r="AD178" s="365"/>
      <c r="AF178" s="365"/>
      <c r="AH178" s="363"/>
      <c r="AJ178" s="363"/>
      <c r="AL178" s="363"/>
      <c r="AN178" s="363"/>
      <c r="AP178" s="367"/>
      <c r="AR178" s="371"/>
      <c r="AS178" s="371"/>
      <c r="AT178" s="371"/>
      <c r="AU178" s="371"/>
      <c r="AV178" s="371"/>
      <c r="AW178" s="371"/>
      <c r="AX178" s="371"/>
      <c r="AY178" s="371"/>
      <c r="AZ178" s="371"/>
      <c r="BA178" s="371"/>
      <c r="BB178" s="371"/>
      <c r="BC178" s="371"/>
    </row>
    <row r="179" spans="1:55" s="376" customFormat="1" ht="21" customHeight="1" thickBot="1" x14ac:dyDescent="0.35">
      <c r="A179" s="371"/>
      <c r="B179" s="372"/>
      <c r="C179" s="371"/>
      <c r="D179" s="413" t="s">
        <v>528</v>
      </c>
      <c r="E179" s="414"/>
      <c r="F179" s="415"/>
      <c r="G179" s="386"/>
      <c r="H179" s="416"/>
      <c r="I179" s="416"/>
      <c r="J179" s="386"/>
      <c r="K179" s="417"/>
      <c r="L179" s="417"/>
      <c r="M179" s="389"/>
      <c r="N179" s="472">
        <v>45425</v>
      </c>
      <c r="P179" s="472">
        <v>45327</v>
      </c>
      <c r="R179" s="463">
        <v>220324</v>
      </c>
      <c r="T179" s="452"/>
      <c r="V179" s="382"/>
      <c r="X179" s="363">
        <f t="shared" si="26"/>
        <v>0.20617363519180842</v>
      </c>
      <c r="Z179" s="364"/>
      <c r="AB179" s="365"/>
      <c r="AD179" s="365"/>
      <c r="AF179" s="365"/>
      <c r="AH179" s="363"/>
      <c r="AJ179" s="363"/>
      <c r="AL179" s="363"/>
      <c r="AN179" s="363"/>
      <c r="AP179" s="367"/>
      <c r="AR179" s="371"/>
      <c r="AS179" s="371"/>
      <c r="AT179" s="371"/>
      <c r="AU179" s="371"/>
      <c r="AV179" s="371"/>
      <c r="AW179" s="371"/>
      <c r="AX179" s="371"/>
      <c r="AY179" s="371"/>
      <c r="AZ179" s="371"/>
      <c r="BA179" s="371"/>
      <c r="BB179" s="371"/>
      <c r="BC179" s="371"/>
    </row>
    <row r="180" spans="1:55" s="376" customFormat="1" ht="21" customHeight="1" x14ac:dyDescent="0.3">
      <c r="A180" s="371" t="s">
        <v>238</v>
      </c>
      <c r="B180" s="372" t="s">
        <v>563</v>
      </c>
      <c r="C180" s="371">
        <v>1356</v>
      </c>
      <c r="D180" s="418" t="s">
        <v>612</v>
      </c>
      <c r="E180" s="419">
        <f t="shared" ref="E180:F185" si="33">H180</f>
        <v>3700</v>
      </c>
      <c r="F180" s="420">
        <f t="shared" si="33"/>
        <v>2250</v>
      </c>
      <c r="G180" s="386"/>
      <c r="H180" s="416">
        <f t="shared" ref="H180:H195" si="34">MROUND(K180+24,50)</f>
        <v>3700</v>
      </c>
      <c r="I180" s="416">
        <f t="shared" ref="I180:I195" si="35">MROUND(L180+24,50)</f>
        <v>2250</v>
      </c>
      <c r="J180" s="386"/>
      <c r="K180" s="417">
        <f t="shared" ref="K180:K185" si="36">N180*$K$9</f>
        <v>3691.29</v>
      </c>
      <c r="L180" s="417">
        <f t="shared" ref="L180:L185" si="37">N180*$L$9</f>
        <v>2214.7740000000003</v>
      </c>
      <c r="M180" s="389"/>
      <c r="N180" s="462">
        <v>1476.5160000000001</v>
      </c>
      <c r="P180" s="462">
        <v>1476.5160000000001</v>
      </c>
      <c r="R180" s="462">
        <v>1476.5160000000001</v>
      </c>
      <c r="T180" s="455">
        <v>1476.5160000000001</v>
      </c>
      <c r="V180" s="382">
        <v>1230.43</v>
      </c>
      <c r="X180" s="363">
        <f t="shared" si="26"/>
        <v>1</v>
      </c>
      <c r="Z180" s="364"/>
      <c r="AB180" s="365"/>
      <c r="AD180" s="365"/>
      <c r="AF180" s="365"/>
      <c r="AH180" s="363"/>
      <c r="AJ180" s="363"/>
      <c r="AL180" s="363"/>
      <c r="AN180" s="363"/>
      <c r="AP180" s="366"/>
      <c r="AR180" s="371"/>
      <c r="AS180" s="371"/>
      <c r="AT180" s="371"/>
      <c r="AU180" s="371"/>
      <c r="AV180" s="371"/>
      <c r="AW180" s="371"/>
      <c r="AX180" s="371"/>
      <c r="AY180" s="371"/>
      <c r="AZ180" s="371"/>
      <c r="BA180" s="371"/>
      <c r="BB180" s="371"/>
      <c r="BC180" s="371"/>
    </row>
    <row r="181" spans="1:55" ht="21" customHeight="1" x14ac:dyDescent="0.3">
      <c r="A181" s="371" t="s">
        <v>238</v>
      </c>
      <c r="B181" s="372">
        <v>45278</v>
      </c>
      <c r="C181" s="371">
        <v>1357</v>
      </c>
      <c r="D181" s="418" t="s">
        <v>613</v>
      </c>
      <c r="E181" s="419">
        <f t="shared" si="33"/>
        <v>7050</v>
      </c>
      <c r="F181" s="420">
        <f t="shared" si="33"/>
        <v>4250</v>
      </c>
      <c r="G181" s="386"/>
      <c r="H181" s="416">
        <f t="shared" si="34"/>
        <v>7050</v>
      </c>
      <c r="I181" s="416">
        <f t="shared" si="35"/>
        <v>4250</v>
      </c>
      <c r="J181" s="386"/>
      <c r="K181" s="417">
        <f t="shared" si="36"/>
        <v>7010.4600000000009</v>
      </c>
      <c r="L181" s="417">
        <f t="shared" si="37"/>
        <v>4206.2759999999998</v>
      </c>
      <c r="M181" s="389"/>
      <c r="N181" s="462">
        <v>2804.1840000000002</v>
      </c>
      <c r="P181" s="462">
        <v>2804.1840000000002</v>
      </c>
      <c r="R181" s="462">
        <v>2804.1840000000002</v>
      </c>
      <c r="T181" s="452">
        <v>2804.1840000000002</v>
      </c>
      <c r="V181" s="382">
        <v>2336.8200000000002</v>
      </c>
      <c r="X181" s="363">
        <f t="shared" si="26"/>
        <v>1</v>
      </c>
      <c r="Z181" s="364"/>
      <c r="AB181" s="365"/>
      <c r="AD181" s="365"/>
      <c r="AF181" s="365"/>
      <c r="AH181" s="363"/>
      <c r="AJ181" s="363"/>
      <c r="AL181" s="363"/>
      <c r="AN181" s="363"/>
      <c r="AP181" s="366"/>
    </row>
    <row r="182" spans="1:55" ht="21" customHeight="1" x14ac:dyDescent="0.3">
      <c r="A182" s="371" t="s">
        <v>238</v>
      </c>
      <c r="B182" s="372">
        <v>45278</v>
      </c>
      <c r="C182" s="476">
        <v>1357</v>
      </c>
      <c r="D182" s="421" t="s">
        <v>354</v>
      </c>
      <c r="E182" s="419">
        <f t="shared" si="33"/>
        <v>3250</v>
      </c>
      <c r="F182" s="420">
        <f t="shared" si="33"/>
        <v>1950</v>
      </c>
      <c r="G182" s="386"/>
      <c r="H182" s="416">
        <f t="shared" si="34"/>
        <v>3250</v>
      </c>
      <c r="I182" s="416">
        <f t="shared" si="35"/>
        <v>1950</v>
      </c>
      <c r="J182" s="386"/>
      <c r="K182" s="417">
        <f t="shared" si="36"/>
        <v>3213</v>
      </c>
      <c r="L182" s="417">
        <f t="shared" si="37"/>
        <v>1927.8000000000002</v>
      </c>
      <c r="M182" s="389"/>
      <c r="N182" s="452">
        <v>1285.2</v>
      </c>
      <c r="P182" s="452">
        <v>1285.2</v>
      </c>
      <c r="R182" s="452">
        <v>1285.2</v>
      </c>
      <c r="T182" s="452">
        <v>1285.2</v>
      </c>
      <c r="V182" s="382">
        <v>1071</v>
      </c>
      <c r="X182" s="363">
        <f t="shared" si="26"/>
        <v>1</v>
      </c>
      <c r="Z182" s="364"/>
      <c r="AB182" s="365"/>
      <c r="AD182" s="365"/>
      <c r="AF182" s="365"/>
      <c r="AH182" s="363"/>
      <c r="AJ182" s="363"/>
      <c r="AL182" s="363"/>
      <c r="AN182" s="363"/>
      <c r="AP182" s="366"/>
    </row>
    <row r="183" spans="1:55" ht="21" customHeight="1" x14ac:dyDescent="0.3">
      <c r="A183" s="371" t="s">
        <v>238</v>
      </c>
      <c r="B183" s="372">
        <v>45278</v>
      </c>
      <c r="C183" s="371">
        <v>1357</v>
      </c>
      <c r="D183" s="421" t="s">
        <v>615</v>
      </c>
      <c r="E183" s="419">
        <f t="shared" si="33"/>
        <v>3000</v>
      </c>
      <c r="F183" s="420">
        <f t="shared" si="33"/>
        <v>1800</v>
      </c>
      <c r="G183" s="386"/>
      <c r="H183" s="416">
        <f t="shared" si="34"/>
        <v>3000</v>
      </c>
      <c r="I183" s="416">
        <f t="shared" si="35"/>
        <v>1800</v>
      </c>
      <c r="J183" s="386"/>
      <c r="K183" s="417">
        <f t="shared" si="36"/>
        <v>2956.0199999999995</v>
      </c>
      <c r="L183" s="417">
        <f t="shared" si="37"/>
        <v>1773.6119999999999</v>
      </c>
      <c r="M183" s="389"/>
      <c r="N183" s="462">
        <v>1182.4079999999999</v>
      </c>
      <c r="P183" s="462">
        <v>1182.4079999999999</v>
      </c>
      <c r="R183" s="462">
        <v>1182.4079999999999</v>
      </c>
      <c r="T183" s="452">
        <v>1182.4079999999999</v>
      </c>
      <c r="V183" s="382">
        <v>985.34</v>
      </c>
      <c r="X183" s="363">
        <f t="shared" si="26"/>
        <v>1</v>
      </c>
      <c r="Z183" s="364"/>
      <c r="AB183" s="365"/>
      <c r="AD183" s="365"/>
      <c r="AF183" s="365"/>
      <c r="AH183" s="363"/>
      <c r="AJ183" s="363"/>
      <c r="AL183" s="363"/>
      <c r="AN183" s="363"/>
      <c r="AP183" s="366"/>
    </row>
    <row r="184" spans="1:55" ht="21" customHeight="1" x14ac:dyDescent="0.3">
      <c r="A184" s="371" t="s">
        <v>238</v>
      </c>
      <c r="B184" s="372">
        <v>45278</v>
      </c>
      <c r="C184" s="371">
        <v>1357</v>
      </c>
      <c r="D184" s="421" t="s">
        <v>614</v>
      </c>
      <c r="E184" s="419">
        <f t="shared" si="33"/>
        <v>4050</v>
      </c>
      <c r="F184" s="420">
        <f t="shared" si="33"/>
        <v>2450</v>
      </c>
      <c r="G184" s="386"/>
      <c r="H184" s="416">
        <f t="shared" si="34"/>
        <v>4050</v>
      </c>
      <c r="I184" s="416">
        <f t="shared" si="35"/>
        <v>2450</v>
      </c>
      <c r="J184" s="386"/>
      <c r="K184" s="417">
        <f t="shared" si="36"/>
        <v>4021.4100000000003</v>
      </c>
      <c r="L184" s="417">
        <f t="shared" si="37"/>
        <v>2412.846</v>
      </c>
      <c r="M184" s="389"/>
      <c r="N184" s="462">
        <v>1608.5640000000001</v>
      </c>
      <c r="P184" s="462">
        <v>1608.5640000000001</v>
      </c>
      <c r="R184" s="462">
        <v>1608.5640000000001</v>
      </c>
      <c r="T184" s="452">
        <v>1608.5640000000001</v>
      </c>
      <c r="V184" s="382">
        <v>1340.47</v>
      </c>
      <c r="X184" s="363">
        <f t="shared" si="26"/>
        <v>1</v>
      </c>
      <c r="Z184" s="364"/>
      <c r="AB184" s="365"/>
      <c r="AD184" s="365"/>
      <c r="AF184" s="365"/>
      <c r="AH184" s="363"/>
      <c r="AJ184" s="363"/>
      <c r="AL184" s="363"/>
      <c r="AN184" s="363"/>
      <c r="AP184" s="366"/>
    </row>
    <row r="185" spans="1:55" ht="21" customHeight="1" x14ac:dyDescent="0.3">
      <c r="A185" s="371" t="s">
        <v>238</v>
      </c>
      <c r="B185" s="372">
        <v>45278</v>
      </c>
      <c r="C185" s="371">
        <v>1371</v>
      </c>
      <c r="D185" s="421" t="s">
        <v>403</v>
      </c>
      <c r="E185" s="419">
        <f t="shared" si="33"/>
        <v>3250</v>
      </c>
      <c r="F185" s="420">
        <f t="shared" si="33"/>
        <v>1950</v>
      </c>
      <c r="G185" s="386"/>
      <c r="H185" s="416">
        <f t="shared" si="34"/>
        <v>3250</v>
      </c>
      <c r="I185" s="416">
        <f t="shared" si="35"/>
        <v>1950</v>
      </c>
      <c r="J185" s="386"/>
      <c r="K185" s="417">
        <f t="shared" si="36"/>
        <v>3226.1400000000003</v>
      </c>
      <c r="L185" s="417">
        <f t="shared" si="37"/>
        <v>1935.6840000000002</v>
      </c>
      <c r="M185" s="389"/>
      <c r="N185" s="462">
        <v>1290.4560000000001</v>
      </c>
      <c r="P185" s="462">
        <v>1290.4560000000001</v>
      </c>
      <c r="R185" s="462">
        <v>1290.4560000000001</v>
      </c>
      <c r="T185" s="452">
        <v>1290.4560000000001</v>
      </c>
      <c r="V185" s="382">
        <v>1075.3800000000001</v>
      </c>
      <c r="X185" s="363">
        <f t="shared" si="26"/>
        <v>1</v>
      </c>
      <c r="Z185" s="364"/>
      <c r="AB185" s="365"/>
      <c r="AD185" s="365"/>
      <c r="AF185" s="365"/>
      <c r="AH185" s="363"/>
      <c r="AJ185" s="363"/>
      <c r="AL185" s="363"/>
      <c r="AN185" s="363"/>
      <c r="AP185" s="366"/>
    </row>
    <row r="186" spans="1:55" ht="9.9499999999999993" customHeight="1" thickBot="1" x14ac:dyDescent="0.35">
      <c r="D186" s="422"/>
      <c r="G186" s="386"/>
      <c r="H186" s="416">
        <f t="shared" si="34"/>
        <v>0</v>
      </c>
      <c r="I186" s="416">
        <f t="shared" si="35"/>
        <v>0</v>
      </c>
      <c r="J186" s="386"/>
      <c r="K186" s="417">
        <f t="shared" ref="K186:K195" si="38">N186*$K$9</f>
        <v>0</v>
      </c>
      <c r="L186" s="417">
        <f t="shared" ref="L186:L195" si="39">N186*$L$9</f>
        <v>0</v>
      </c>
      <c r="M186" s="389"/>
      <c r="N186" s="452"/>
      <c r="P186" s="452"/>
      <c r="R186" s="452"/>
      <c r="T186" s="452"/>
      <c r="X186" s="363" t="e">
        <f t="shared" si="26"/>
        <v>#DIV/0!</v>
      </c>
      <c r="Z186" s="364"/>
      <c r="AB186" s="365"/>
      <c r="AD186" s="365"/>
      <c r="AF186" s="365"/>
      <c r="AH186" s="363"/>
      <c r="AJ186" s="363"/>
      <c r="AL186" s="363"/>
      <c r="AN186" s="363"/>
      <c r="AP186" s="366"/>
    </row>
    <row r="187" spans="1:55" s="376" customFormat="1" ht="21" customHeight="1" thickBot="1" x14ac:dyDescent="0.35">
      <c r="A187" s="371"/>
      <c r="B187" s="372"/>
      <c r="C187" s="371"/>
      <c r="D187" s="413" t="s">
        <v>1</v>
      </c>
      <c r="E187" s="373"/>
      <c r="F187" s="374"/>
      <c r="G187" s="371"/>
      <c r="H187" s="416">
        <f t="shared" si="34"/>
        <v>113600</v>
      </c>
      <c r="I187" s="416">
        <f t="shared" si="35"/>
        <v>68150</v>
      </c>
      <c r="J187" s="386"/>
      <c r="K187" s="417">
        <f t="shared" si="38"/>
        <v>113562.5</v>
      </c>
      <c r="L187" s="417">
        <f t="shared" si="39"/>
        <v>68137.5</v>
      </c>
      <c r="N187" s="472">
        <v>45425</v>
      </c>
      <c r="P187" s="472">
        <v>45385</v>
      </c>
      <c r="R187" s="464" t="s">
        <v>564</v>
      </c>
      <c r="T187" s="452"/>
      <c r="V187" s="382"/>
      <c r="X187" s="363" t="e">
        <f t="shared" si="26"/>
        <v>#VALUE!</v>
      </c>
      <c r="Z187" s="146"/>
      <c r="AB187" s="146"/>
      <c r="AD187" s="146"/>
      <c r="AF187" s="146"/>
      <c r="AH187" s="146"/>
      <c r="AJ187" s="146"/>
      <c r="AL187" s="146"/>
      <c r="AN187" s="146"/>
      <c r="AP187" s="63"/>
      <c r="AR187" s="371"/>
      <c r="AS187" s="371"/>
      <c r="AT187" s="371"/>
      <c r="AU187" s="371"/>
      <c r="AV187" s="371"/>
      <c r="AW187" s="371"/>
      <c r="AX187" s="371"/>
      <c r="AY187" s="371"/>
      <c r="AZ187" s="371"/>
      <c r="BA187" s="371"/>
      <c r="BB187" s="371"/>
      <c r="BC187" s="371"/>
    </row>
    <row r="188" spans="1:55" s="376" customFormat="1" ht="21" customHeight="1" x14ac:dyDescent="0.3">
      <c r="A188" s="371"/>
      <c r="B188" s="372"/>
      <c r="C188" s="371"/>
      <c r="D188" s="436" t="s">
        <v>225</v>
      </c>
      <c r="E188" s="437">
        <f t="shared" ref="E188:F194" si="40">H188</f>
        <v>5400</v>
      </c>
      <c r="F188" s="438">
        <f t="shared" si="40"/>
        <v>3250</v>
      </c>
      <c r="G188" s="371"/>
      <c r="H188" s="416">
        <f t="shared" si="34"/>
        <v>5400</v>
      </c>
      <c r="I188" s="416">
        <f t="shared" si="35"/>
        <v>3250</v>
      </c>
      <c r="J188" s="386"/>
      <c r="K188" s="417">
        <f t="shared" si="38"/>
        <v>5355</v>
      </c>
      <c r="L188" s="417">
        <f t="shared" si="39"/>
        <v>3213</v>
      </c>
      <c r="N188" s="462">
        <v>2142</v>
      </c>
      <c r="P188" s="462">
        <v>2142</v>
      </c>
      <c r="R188" s="462">
        <v>1800</v>
      </c>
      <c r="T188" s="452">
        <v>1501</v>
      </c>
      <c r="V188" s="382">
        <v>1501</v>
      </c>
      <c r="X188" s="363">
        <f t="shared" si="26"/>
        <v>1.19</v>
      </c>
      <c r="Z188" s="146"/>
      <c r="AB188" s="146"/>
      <c r="AD188" s="146"/>
      <c r="AF188" s="146"/>
      <c r="AH188" s="146"/>
      <c r="AJ188" s="146"/>
      <c r="AL188" s="146"/>
      <c r="AN188" s="146"/>
      <c r="AP188" s="63"/>
      <c r="AR188" s="371"/>
      <c r="AS188" s="371"/>
      <c r="AT188" s="371"/>
      <c r="AU188" s="371"/>
      <c r="AV188" s="371"/>
      <c r="AW188" s="371"/>
      <c r="AX188" s="371"/>
      <c r="AY188" s="371"/>
      <c r="AZ188" s="371"/>
      <c r="BA188" s="371"/>
      <c r="BB188" s="371"/>
      <c r="BC188" s="371"/>
    </row>
    <row r="189" spans="1:55" s="376" customFormat="1" ht="21" customHeight="1" x14ac:dyDescent="0.3">
      <c r="A189" s="371"/>
      <c r="B189" s="372"/>
      <c r="C189" s="371"/>
      <c r="D189" s="439" t="s">
        <v>538</v>
      </c>
      <c r="E189" s="444">
        <f t="shared" si="40"/>
        <v>5100</v>
      </c>
      <c r="F189" s="445">
        <f t="shared" si="40"/>
        <v>3050</v>
      </c>
      <c r="G189" s="371"/>
      <c r="H189" s="416">
        <f t="shared" si="34"/>
        <v>5100</v>
      </c>
      <c r="I189" s="416">
        <f t="shared" si="35"/>
        <v>3050</v>
      </c>
      <c r="J189" s="386"/>
      <c r="K189" s="417">
        <f t="shared" si="38"/>
        <v>5057.5</v>
      </c>
      <c r="L189" s="417">
        <f t="shared" si="39"/>
        <v>3034.5</v>
      </c>
      <c r="N189" s="474">
        <v>2023</v>
      </c>
      <c r="P189" s="462">
        <v>2000</v>
      </c>
      <c r="R189" s="462">
        <v>1699.99</v>
      </c>
      <c r="T189" s="452">
        <v>1361</v>
      </c>
      <c r="V189" s="382">
        <v>1361</v>
      </c>
      <c r="X189" s="363">
        <f t="shared" si="26"/>
        <v>1.1900070000411767</v>
      </c>
      <c r="Z189" s="146"/>
      <c r="AB189" s="146"/>
      <c r="AD189" s="146"/>
      <c r="AF189" s="146"/>
      <c r="AH189" s="146"/>
      <c r="AJ189" s="146"/>
      <c r="AL189" s="146"/>
      <c r="AN189" s="146"/>
      <c r="AP189" s="63"/>
      <c r="AR189" s="371"/>
      <c r="AS189" s="371"/>
      <c r="AT189" s="371"/>
      <c r="AU189" s="371"/>
      <c r="AV189" s="371"/>
      <c r="AW189" s="371"/>
      <c r="AX189" s="371"/>
      <c r="AY189" s="371"/>
      <c r="AZ189" s="371"/>
      <c r="BA189" s="371"/>
      <c r="BB189" s="371"/>
      <c r="BC189" s="371"/>
    </row>
    <row r="190" spans="1:55" s="376" customFormat="1" ht="21" customHeight="1" x14ac:dyDescent="0.3">
      <c r="A190" s="371"/>
      <c r="B190" s="372"/>
      <c r="C190" s="371"/>
      <c r="D190" s="439" t="s">
        <v>651</v>
      </c>
      <c r="E190" s="437">
        <f t="shared" si="40"/>
        <v>5700</v>
      </c>
      <c r="F190" s="438">
        <f t="shared" si="40"/>
        <v>3400</v>
      </c>
      <c r="G190" s="371"/>
      <c r="H190" s="416">
        <f t="shared" si="34"/>
        <v>5700</v>
      </c>
      <c r="I190" s="416">
        <f t="shared" si="35"/>
        <v>3400</v>
      </c>
      <c r="J190" s="386"/>
      <c r="K190" s="417">
        <f t="shared" si="38"/>
        <v>5652.5</v>
      </c>
      <c r="L190" s="417">
        <f t="shared" si="39"/>
        <v>3391.5</v>
      </c>
      <c r="N190" s="462">
        <v>2261</v>
      </c>
      <c r="P190" s="462">
        <v>2261</v>
      </c>
      <c r="R190" s="462">
        <v>1900</v>
      </c>
      <c r="T190" s="452">
        <v>1601</v>
      </c>
      <c r="V190" s="382">
        <v>1601</v>
      </c>
      <c r="X190" s="363">
        <f t="shared" si="26"/>
        <v>1.19</v>
      </c>
      <c r="Z190" s="146"/>
      <c r="AB190" s="146"/>
      <c r="AD190" s="146"/>
      <c r="AF190" s="146"/>
      <c r="AH190" s="146"/>
      <c r="AJ190" s="146"/>
      <c r="AL190" s="146"/>
      <c r="AN190" s="146"/>
      <c r="AP190" s="63"/>
      <c r="AR190" s="371"/>
      <c r="AS190" s="371"/>
      <c r="AT190" s="371"/>
      <c r="AU190" s="371"/>
      <c r="AV190" s="371"/>
      <c r="AW190" s="371"/>
      <c r="AX190" s="371"/>
      <c r="AY190" s="371"/>
      <c r="AZ190" s="371"/>
      <c r="BA190" s="371"/>
      <c r="BB190" s="371"/>
      <c r="BC190" s="371"/>
    </row>
    <row r="191" spans="1:55" s="376" customFormat="1" ht="21" hidden="1" customHeight="1" x14ac:dyDescent="0.3">
      <c r="A191" s="371"/>
      <c r="B191" s="372"/>
      <c r="C191" s="371"/>
      <c r="D191" s="449" t="s">
        <v>536</v>
      </c>
      <c r="E191" s="437">
        <f t="shared" si="40"/>
        <v>5700</v>
      </c>
      <c r="F191" s="438">
        <f t="shared" si="40"/>
        <v>3400</v>
      </c>
      <c r="G191" s="371"/>
      <c r="H191" s="416">
        <f t="shared" si="34"/>
        <v>5700</v>
      </c>
      <c r="I191" s="416">
        <f t="shared" si="35"/>
        <v>3400</v>
      </c>
      <c r="J191" s="386"/>
      <c r="K191" s="417">
        <f t="shared" si="38"/>
        <v>5652.5</v>
      </c>
      <c r="L191" s="417">
        <f t="shared" si="39"/>
        <v>3391.5</v>
      </c>
      <c r="N191" s="462">
        <v>2261</v>
      </c>
      <c r="P191" s="462">
        <v>2261</v>
      </c>
      <c r="R191" s="462">
        <v>1900</v>
      </c>
      <c r="T191" s="452">
        <v>1601</v>
      </c>
      <c r="V191" s="382">
        <v>1601</v>
      </c>
      <c r="X191" s="363">
        <f t="shared" si="26"/>
        <v>1.19</v>
      </c>
      <c r="Z191" s="146"/>
      <c r="AB191" s="146"/>
      <c r="AD191" s="146"/>
      <c r="AF191" s="146"/>
      <c r="AH191" s="146"/>
      <c r="AJ191" s="146"/>
      <c r="AL191" s="146"/>
      <c r="AN191" s="146"/>
      <c r="AP191" s="63"/>
      <c r="AR191" s="371"/>
      <c r="AS191" s="371"/>
      <c r="AT191" s="371"/>
      <c r="AU191" s="371"/>
      <c r="AV191" s="371"/>
      <c r="AW191" s="371"/>
      <c r="AX191" s="371"/>
      <c r="AY191" s="371"/>
      <c r="AZ191" s="371"/>
      <c r="BA191" s="371"/>
      <c r="BB191" s="371"/>
      <c r="BC191" s="371"/>
    </row>
    <row r="192" spans="1:55" s="376" customFormat="1" ht="21" customHeight="1" x14ac:dyDescent="0.3">
      <c r="A192" s="371"/>
      <c r="B192" s="372"/>
      <c r="C192" s="371"/>
      <c r="D192" s="439" t="s">
        <v>6</v>
      </c>
      <c r="E192" s="437">
        <f t="shared" si="40"/>
        <v>6250</v>
      </c>
      <c r="F192" s="438">
        <f t="shared" si="40"/>
        <v>3750</v>
      </c>
      <c r="G192" s="371"/>
      <c r="H192" s="416">
        <f t="shared" si="34"/>
        <v>6250</v>
      </c>
      <c r="I192" s="416">
        <f t="shared" si="35"/>
        <v>3750</v>
      </c>
      <c r="J192" s="386"/>
      <c r="K192" s="417">
        <f t="shared" si="38"/>
        <v>6247.5</v>
      </c>
      <c r="L192" s="417">
        <f t="shared" si="39"/>
        <v>3748.5</v>
      </c>
      <c r="N192" s="462">
        <v>2499</v>
      </c>
      <c r="P192" s="462">
        <v>2499</v>
      </c>
      <c r="R192" s="461">
        <v>2100</v>
      </c>
      <c r="T192" s="452">
        <v>1726</v>
      </c>
      <c r="V192" s="382">
        <v>1726</v>
      </c>
      <c r="X192" s="363">
        <f t="shared" si="26"/>
        <v>1.19</v>
      </c>
      <c r="Z192" s="146"/>
      <c r="AB192" s="146"/>
      <c r="AD192" s="146"/>
      <c r="AF192" s="146"/>
      <c r="AH192" s="146"/>
      <c r="AJ192" s="146"/>
      <c r="AL192" s="146"/>
      <c r="AN192" s="146"/>
      <c r="AP192" s="63"/>
      <c r="AR192" s="371"/>
      <c r="AS192" s="371"/>
      <c r="AT192" s="371"/>
      <c r="AU192" s="371"/>
      <c r="AV192" s="371"/>
      <c r="AW192" s="371"/>
      <c r="AX192" s="371"/>
      <c r="AY192" s="371"/>
      <c r="AZ192" s="371"/>
      <c r="BA192" s="371"/>
      <c r="BB192" s="371"/>
      <c r="BC192" s="371"/>
    </row>
    <row r="193" spans="1:55" s="376" customFormat="1" ht="21" customHeight="1" x14ac:dyDescent="0.3">
      <c r="A193" s="371"/>
      <c r="B193" s="372"/>
      <c r="C193" s="371"/>
      <c r="D193" s="439" t="s">
        <v>7</v>
      </c>
      <c r="E193" s="437">
        <f t="shared" si="40"/>
        <v>11100</v>
      </c>
      <c r="F193" s="438">
        <f t="shared" si="40"/>
        <v>6650</v>
      </c>
      <c r="G193" s="371"/>
      <c r="H193" s="416">
        <f t="shared" si="34"/>
        <v>11100</v>
      </c>
      <c r="I193" s="416">
        <f t="shared" si="35"/>
        <v>6650</v>
      </c>
      <c r="J193" s="386"/>
      <c r="K193" s="417">
        <f t="shared" si="38"/>
        <v>11067.5</v>
      </c>
      <c r="L193" s="417">
        <f t="shared" si="39"/>
        <v>6640.5</v>
      </c>
      <c r="N193" s="462">
        <v>4427</v>
      </c>
      <c r="P193" s="462">
        <v>4427</v>
      </c>
      <c r="R193" s="462">
        <v>3720</v>
      </c>
      <c r="T193" s="452">
        <v>2801</v>
      </c>
      <c r="V193" s="382">
        <v>2801</v>
      </c>
      <c r="X193" s="363">
        <f t="shared" si="26"/>
        <v>1.1900537634408601</v>
      </c>
      <c r="Z193" s="146"/>
      <c r="AB193" s="146"/>
      <c r="AD193" s="146"/>
      <c r="AF193" s="146"/>
      <c r="AH193" s="146"/>
      <c r="AJ193" s="146"/>
      <c r="AL193" s="146"/>
      <c r="AN193" s="146"/>
      <c r="AP193" s="63"/>
      <c r="AR193" s="371"/>
      <c r="AS193" s="371"/>
      <c r="AT193" s="371"/>
      <c r="AU193" s="371"/>
      <c r="AV193" s="371"/>
      <c r="AW193" s="371"/>
      <c r="AX193" s="371"/>
      <c r="AY193" s="371"/>
      <c r="AZ193" s="371"/>
      <c r="BA193" s="371"/>
      <c r="BB193" s="371"/>
      <c r="BC193" s="371"/>
    </row>
    <row r="194" spans="1:55" ht="21" customHeight="1" x14ac:dyDescent="0.3">
      <c r="C194" s="476"/>
      <c r="D194" s="439" t="s">
        <v>8</v>
      </c>
      <c r="E194" s="437">
        <f t="shared" si="40"/>
        <v>4250</v>
      </c>
      <c r="F194" s="438">
        <f t="shared" si="40"/>
        <v>2550</v>
      </c>
      <c r="H194" s="416">
        <f t="shared" si="34"/>
        <v>4250</v>
      </c>
      <c r="I194" s="416">
        <f t="shared" si="35"/>
        <v>2550</v>
      </c>
      <c r="J194" s="386"/>
      <c r="K194" s="417">
        <f t="shared" si="38"/>
        <v>4250</v>
      </c>
      <c r="L194" s="417">
        <f t="shared" si="39"/>
        <v>2550</v>
      </c>
      <c r="N194" s="462">
        <v>1700</v>
      </c>
      <c r="P194" s="462">
        <v>1700</v>
      </c>
      <c r="R194" s="462">
        <v>1430</v>
      </c>
      <c r="T194" s="452">
        <v>1194</v>
      </c>
      <c r="V194" s="382">
        <v>1194</v>
      </c>
      <c r="X194" s="363">
        <f t="shared" si="26"/>
        <v>1.1888111888111887</v>
      </c>
    </row>
    <row r="195" spans="1:55" s="376" customFormat="1" ht="6.95" customHeight="1" thickBot="1" x14ac:dyDescent="0.35">
      <c r="A195" s="371"/>
      <c r="B195" s="372"/>
      <c r="C195" s="371"/>
      <c r="D195" s="371"/>
      <c r="E195" s="373"/>
      <c r="F195" s="374"/>
      <c r="G195" s="371"/>
      <c r="H195" s="416">
        <f t="shared" si="34"/>
        <v>0</v>
      </c>
      <c r="I195" s="416">
        <f t="shared" si="35"/>
        <v>0</v>
      </c>
      <c r="J195" s="386"/>
      <c r="K195" s="417">
        <f t="shared" si="38"/>
        <v>0</v>
      </c>
      <c r="L195" s="417">
        <f t="shared" si="39"/>
        <v>0</v>
      </c>
      <c r="N195" s="452"/>
      <c r="P195" s="452"/>
      <c r="R195" s="452"/>
      <c r="T195" s="452"/>
      <c r="V195" s="382"/>
      <c r="X195" s="363" t="e">
        <f t="shared" si="26"/>
        <v>#DIV/0!</v>
      </c>
      <c r="Z195" s="146"/>
      <c r="AB195" s="146"/>
      <c r="AD195" s="146"/>
      <c r="AF195" s="146"/>
      <c r="AH195" s="146"/>
      <c r="AJ195" s="146"/>
      <c r="AL195" s="146"/>
      <c r="AN195" s="146"/>
      <c r="AP195" s="63"/>
      <c r="AR195" s="371"/>
      <c r="AS195" s="371"/>
      <c r="AT195" s="371"/>
      <c r="AU195" s="371"/>
      <c r="AV195" s="371"/>
      <c r="AW195" s="371"/>
      <c r="AX195" s="371"/>
      <c r="AY195" s="371"/>
      <c r="AZ195" s="371"/>
      <c r="BA195" s="371"/>
      <c r="BB195" s="371"/>
      <c r="BC195" s="371"/>
    </row>
    <row r="196" spans="1:55" s="376" customFormat="1" ht="21" customHeight="1" thickBot="1" x14ac:dyDescent="0.35">
      <c r="A196" s="371"/>
      <c r="B196" s="372"/>
      <c r="C196" s="371"/>
      <c r="D196" s="413" t="s">
        <v>639</v>
      </c>
      <c r="E196" s="414"/>
      <c r="F196" s="415"/>
      <c r="G196" s="386"/>
      <c r="H196" s="416"/>
      <c r="I196" s="416"/>
      <c r="J196" s="386"/>
      <c r="K196" s="417"/>
      <c r="L196" s="417"/>
      <c r="M196" s="389"/>
      <c r="N196" s="472">
        <v>45425</v>
      </c>
      <c r="P196" s="472">
        <v>45341</v>
      </c>
      <c r="R196" s="466">
        <v>220324</v>
      </c>
      <c r="T196" s="452"/>
      <c r="V196" s="382"/>
      <c r="X196" s="363">
        <f t="shared" si="26"/>
        <v>0.20617363519180842</v>
      </c>
      <c r="Z196" s="367"/>
      <c r="AA196" s="428"/>
      <c r="AB196" s="364"/>
      <c r="AD196" s="368"/>
      <c r="AF196" s="365"/>
      <c r="AH196" s="362"/>
      <c r="AJ196" s="363"/>
      <c r="AL196" s="363"/>
      <c r="AN196" s="363"/>
      <c r="AP196" s="366"/>
      <c r="AR196" s="371"/>
      <c r="AS196" s="371"/>
      <c r="AT196" s="371"/>
      <c r="AU196" s="371"/>
      <c r="AV196" s="371"/>
      <c r="AW196" s="371"/>
      <c r="AX196" s="371"/>
      <c r="AY196" s="371"/>
      <c r="AZ196" s="371"/>
      <c r="BA196" s="371"/>
      <c r="BB196" s="371"/>
      <c r="BC196" s="371"/>
    </row>
    <row r="197" spans="1:55" s="376" customFormat="1" ht="21" customHeight="1" x14ac:dyDescent="0.3">
      <c r="A197" s="371" t="s">
        <v>237</v>
      </c>
      <c r="B197" s="372"/>
      <c r="C197" s="371">
        <v>2397</v>
      </c>
      <c r="D197" s="418" t="s">
        <v>207</v>
      </c>
      <c r="E197" s="419">
        <f>H197</f>
        <v>46200</v>
      </c>
      <c r="F197" s="420">
        <f>I197</f>
        <v>27750</v>
      </c>
      <c r="G197" s="386"/>
      <c r="H197" s="416">
        <f>MROUND(K197+24,50)</f>
        <v>46200</v>
      </c>
      <c r="I197" s="416">
        <f>MROUND(L197+24,50)</f>
        <v>27750</v>
      </c>
      <c r="J197" s="386"/>
      <c r="K197" s="417">
        <f>N197*$K$9</f>
        <v>46169.475000000006</v>
      </c>
      <c r="L197" s="417">
        <f>N197*$L$9</f>
        <v>27701.685000000001</v>
      </c>
      <c r="M197" s="389"/>
      <c r="N197" s="474">
        <v>18467.79</v>
      </c>
      <c r="P197" s="462">
        <v>16489.099999999999</v>
      </c>
      <c r="R197" s="452">
        <v>16489.099999999999</v>
      </c>
      <c r="T197" s="452">
        <v>16111.87</v>
      </c>
      <c r="V197" s="382">
        <v>16111.87</v>
      </c>
      <c r="X197" s="363">
        <f t="shared" si="26"/>
        <v>1.1199998787077525</v>
      </c>
      <c r="Z197" s="364"/>
      <c r="AB197" s="365"/>
      <c r="AD197" s="365"/>
      <c r="AF197" s="365"/>
      <c r="AH197" s="363"/>
      <c r="AJ197" s="363"/>
      <c r="AL197" s="363"/>
      <c r="AN197" s="363"/>
      <c r="AP197" s="366"/>
      <c r="AR197" s="371"/>
      <c r="AS197" s="371"/>
      <c r="AT197" s="371"/>
      <c r="AU197" s="371"/>
      <c r="AV197" s="371"/>
      <c r="AW197" s="371"/>
      <c r="AX197" s="371"/>
      <c r="AY197" s="371"/>
      <c r="AZ197" s="371"/>
      <c r="BA197" s="371"/>
      <c r="BB197" s="371"/>
      <c r="BC197" s="371"/>
    </row>
    <row r="198" spans="1:55" s="376" customFormat="1" ht="21" customHeight="1" x14ac:dyDescent="0.3">
      <c r="A198" s="371" t="s">
        <v>237</v>
      </c>
      <c r="B198" s="372"/>
      <c r="C198" s="371"/>
      <c r="D198" s="421" t="s">
        <v>501</v>
      </c>
      <c r="E198" s="419">
        <f>H198</f>
        <v>19000</v>
      </c>
      <c r="F198" s="420">
        <f>I198</f>
        <v>11400</v>
      </c>
      <c r="G198" s="386"/>
      <c r="H198" s="416">
        <f>MROUND(K198+24,50)</f>
        <v>19000</v>
      </c>
      <c r="I198" s="416">
        <f>MROUND(L198+24,50)</f>
        <v>11400</v>
      </c>
      <c r="J198" s="386"/>
      <c r="K198" s="417">
        <f>N198*$K$9</f>
        <v>18994.400000000001</v>
      </c>
      <c r="L198" s="417">
        <f>N198*$L$9</f>
        <v>11396.64</v>
      </c>
      <c r="M198" s="389"/>
      <c r="N198" s="474">
        <v>7597.76</v>
      </c>
      <c r="P198" s="462">
        <v>6783.72</v>
      </c>
      <c r="R198" s="452">
        <v>6783.72</v>
      </c>
      <c r="T198" s="452">
        <v>5360</v>
      </c>
      <c r="V198" s="382">
        <v>5360</v>
      </c>
      <c r="X198" s="363">
        <f t="shared" si="26"/>
        <v>1.1199990565648346</v>
      </c>
      <c r="Z198" s="364"/>
      <c r="AB198" s="365"/>
      <c r="AD198" s="365"/>
      <c r="AF198" s="365"/>
      <c r="AH198" s="363"/>
      <c r="AJ198" s="363"/>
      <c r="AL198" s="363"/>
      <c r="AN198" s="363"/>
      <c r="AP198" s="366"/>
      <c r="AR198" s="371"/>
      <c r="AS198" s="371"/>
      <c r="AT198" s="371"/>
      <c r="AU198" s="371"/>
      <c r="AV198" s="371"/>
      <c r="AW198" s="371"/>
      <c r="AX198" s="371"/>
      <c r="AY198" s="371"/>
      <c r="AZ198" s="371"/>
      <c r="BA198" s="371"/>
      <c r="BB198" s="371"/>
      <c r="BC198" s="371"/>
    </row>
    <row r="199" spans="1:55" s="376" customFormat="1" ht="6.95" customHeight="1" thickBot="1" x14ac:dyDescent="0.35">
      <c r="A199" s="371"/>
      <c r="B199" s="372"/>
      <c r="C199" s="371"/>
      <c r="D199" s="422"/>
      <c r="E199" s="414"/>
      <c r="F199" s="415"/>
      <c r="G199" s="386"/>
      <c r="H199" s="416"/>
      <c r="I199" s="416"/>
      <c r="J199" s="386"/>
      <c r="K199" s="417"/>
      <c r="L199" s="417"/>
      <c r="M199" s="389"/>
      <c r="N199" s="452"/>
      <c r="P199" s="452"/>
      <c r="R199" s="452"/>
      <c r="T199" s="452"/>
      <c r="V199" s="382"/>
      <c r="X199" s="363" t="e">
        <f t="shared" si="26"/>
        <v>#DIV/0!</v>
      </c>
      <c r="Z199" s="364"/>
      <c r="AB199" s="365"/>
      <c r="AD199" s="365"/>
      <c r="AF199" s="365"/>
      <c r="AH199" s="363"/>
      <c r="AJ199" s="363"/>
      <c r="AL199" s="363"/>
      <c r="AN199" s="363"/>
      <c r="AP199" s="366"/>
      <c r="AR199" s="371"/>
      <c r="AS199" s="371"/>
      <c r="AT199" s="371"/>
      <c r="AU199" s="371"/>
      <c r="AV199" s="371"/>
      <c r="AW199" s="371"/>
      <c r="AX199" s="371"/>
      <c r="AY199" s="371"/>
      <c r="AZ199" s="371"/>
      <c r="BA199" s="371"/>
      <c r="BB199" s="371"/>
      <c r="BC199" s="371"/>
    </row>
    <row r="200" spans="1:55" s="376" customFormat="1" ht="21" customHeight="1" thickBot="1" x14ac:dyDescent="0.35">
      <c r="A200" s="371"/>
      <c r="B200" s="372"/>
      <c r="C200" s="371"/>
      <c r="D200" s="413" t="s">
        <v>533</v>
      </c>
      <c r="E200" s="414"/>
      <c r="F200" s="415"/>
      <c r="G200" s="446"/>
      <c r="H200" s="416"/>
      <c r="I200" s="416"/>
      <c r="J200" s="386"/>
      <c r="K200" s="417"/>
      <c r="L200" s="417"/>
      <c r="M200" s="389"/>
      <c r="N200" s="472">
        <v>45350</v>
      </c>
      <c r="P200" s="472">
        <v>45350</v>
      </c>
      <c r="R200" s="452"/>
      <c r="T200" s="452"/>
      <c r="V200" s="382"/>
      <c r="X200" s="363" t="e">
        <f t="shared" si="26"/>
        <v>#DIV/0!</v>
      </c>
      <c r="Z200" s="364"/>
      <c r="AB200" s="365"/>
      <c r="AD200" s="365"/>
      <c r="AF200" s="365"/>
      <c r="AH200" s="363"/>
      <c r="AJ200" s="363"/>
      <c r="AL200" s="363"/>
      <c r="AN200" s="363"/>
      <c r="AP200" s="366"/>
      <c r="AR200" s="371"/>
      <c r="AS200" s="371"/>
      <c r="AT200" s="371"/>
      <c r="AU200" s="371"/>
      <c r="AV200" s="371"/>
      <c r="AW200" s="371"/>
      <c r="AX200" s="371"/>
      <c r="AY200" s="371"/>
      <c r="AZ200" s="371"/>
      <c r="BA200" s="371"/>
      <c r="BB200" s="371"/>
      <c r="BC200" s="371"/>
    </row>
    <row r="201" spans="1:55" s="376" customFormat="1" ht="21" customHeight="1" x14ac:dyDescent="0.3">
      <c r="A201" s="371" t="s">
        <v>522</v>
      </c>
      <c r="B201" s="372"/>
      <c r="C201" s="371"/>
      <c r="D201" s="418" t="s">
        <v>346</v>
      </c>
      <c r="E201" s="419">
        <f t="shared" ref="E201:F203" si="41">H201</f>
        <v>4750</v>
      </c>
      <c r="F201" s="420">
        <f t="shared" si="41"/>
        <v>2850</v>
      </c>
      <c r="G201" s="386"/>
      <c r="H201" s="416">
        <f t="shared" ref="H201:I213" si="42">MROUND(K201+24,50)</f>
        <v>4750</v>
      </c>
      <c r="I201" s="416">
        <f t="shared" si="42"/>
        <v>2850</v>
      </c>
      <c r="J201" s="386"/>
      <c r="K201" s="417">
        <f>N201*$K$9</f>
        <v>4750</v>
      </c>
      <c r="L201" s="417">
        <f>N201*$L$9</f>
        <v>2850</v>
      </c>
      <c r="M201" s="389"/>
      <c r="N201" s="452">
        <v>1900</v>
      </c>
      <c r="P201" s="452">
        <v>1900</v>
      </c>
      <c r="R201" s="452">
        <v>1600</v>
      </c>
      <c r="T201" s="452">
        <v>1500</v>
      </c>
      <c r="V201" s="382">
        <v>1500</v>
      </c>
      <c r="X201" s="363">
        <f t="shared" si="26"/>
        <v>1.1875</v>
      </c>
      <c r="Z201" s="367"/>
      <c r="AB201" s="363"/>
      <c r="AD201" s="363"/>
      <c r="AF201" s="363"/>
      <c r="AH201" s="363"/>
      <c r="AJ201" s="369"/>
      <c r="AL201" s="363"/>
      <c r="AN201" s="363"/>
      <c r="AP201" s="367"/>
      <c r="AR201" s="371"/>
      <c r="AS201" s="371"/>
      <c r="AT201" s="371"/>
      <c r="AU201" s="371"/>
      <c r="AV201" s="371"/>
      <c r="AW201" s="371"/>
      <c r="AX201" s="371"/>
      <c r="AY201" s="371"/>
      <c r="AZ201" s="371"/>
      <c r="BA201" s="371"/>
      <c r="BB201" s="371"/>
      <c r="BC201" s="371"/>
    </row>
    <row r="202" spans="1:55" s="376" customFormat="1" ht="21" customHeight="1" x14ac:dyDescent="0.3">
      <c r="A202" s="371" t="s">
        <v>522</v>
      </c>
      <c r="B202" s="372"/>
      <c r="C202" s="371"/>
      <c r="D202" s="421" t="s">
        <v>347</v>
      </c>
      <c r="E202" s="419">
        <f t="shared" si="41"/>
        <v>4750</v>
      </c>
      <c r="F202" s="420">
        <f t="shared" si="41"/>
        <v>2850</v>
      </c>
      <c r="G202" s="386"/>
      <c r="H202" s="416">
        <f t="shared" si="42"/>
        <v>4750</v>
      </c>
      <c r="I202" s="416">
        <f t="shared" si="42"/>
        <v>2850</v>
      </c>
      <c r="J202" s="386"/>
      <c r="K202" s="417">
        <f>N202*$K$9</f>
        <v>4750</v>
      </c>
      <c r="L202" s="417">
        <f>N202*$L$9</f>
        <v>2850</v>
      </c>
      <c r="M202" s="389"/>
      <c r="N202" s="452">
        <v>1900</v>
      </c>
      <c r="P202" s="452">
        <v>1900</v>
      </c>
      <c r="R202" s="452">
        <v>1600</v>
      </c>
      <c r="T202" s="452">
        <v>1500</v>
      </c>
      <c r="V202" s="382">
        <v>1500</v>
      </c>
      <c r="X202" s="363">
        <f t="shared" si="26"/>
        <v>1.1875</v>
      </c>
      <c r="Z202" s="367"/>
      <c r="AB202" s="363"/>
      <c r="AD202" s="363"/>
      <c r="AF202" s="363"/>
      <c r="AH202" s="363"/>
      <c r="AJ202" s="369"/>
      <c r="AL202" s="363"/>
      <c r="AN202" s="363"/>
      <c r="AP202" s="367"/>
      <c r="AR202" s="371"/>
      <c r="AS202" s="371"/>
      <c r="AT202" s="371"/>
      <c r="AU202" s="371"/>
      <c r="AV202" s="371"/>
      <c r="AW202" s="371"/>
      <c r="AX202" s="371"/>
      <c r="AY202" s="371"/>
      <c r="AZ202" s="371"/>
      <c r="BA202" s="371"/>
      <c r="BB202" s="371"/>
      <c r="BC202" s="371"/>
    </row>
    <row r="203" spans="1:55" s="376" customFormat="1" ht="21" customHeight="1" x14ac:dyDescent="0.3">
      <c r="A203" s="371" t="s">
        <v>522</v>
      </c>
      <c r="B203" s="372"/>
      <c r="C203" s="371"/>
      <c r="D203" s="421" t="s">
        <v>348</v>
      </c>
      <c r="E203" s="419">
        <f t="shared" si="41"/>
        <v>4750</v>
      </c>
      <c r="F203" s="420">
        <f t="shared" si="41"/>
        <v>2850</v>
      </c>
      <c r="G203" s="386"/>
      <c r="H203" s="416">
        <f t="shared" si="42"/>
        <v>4750</v>
      </c>
      <c r="I203" s="416">
        <f t="shared" si="42"/>
        <v>2850</v>
      </c>
      <c r="J203" s="386"/>
      <c r="K203" s="417">
        <f>N203*$K$9</f>
        <v>4750</v>
      </c>
      <c r="L203" s="417">
        <f>N203*$L$9</f>
        <v>2850</v>
      </c>
      <c r="M203" s="389"/>
      <c r="N203" s="452">
        <v>1900</v>
      </c>
      <c r="P203" s="452">
        <v>1900</v>
      </c>
      <c r="R203" s="452">
        <v>1600</v>
      </c>
      <c r="T203" s="452">
        <v>1500</v>
      </c>
      <c r="V203" s="382">
        <v>1500</v>
      </c>
      <c r="X203" s="363">
        <f t="shared" si="26"/>
        <v>1.1875</v>
      </c>
      <c r="Z203" s="367"/>
      <c r="AB203" s="363"/>
      <c r="AD203" s="363"/>
      <c r="AF203" s="363"/>
      <c r="AH203" s="363"/>
      <c r="AJ203" s="369"/>
      <c r="AL203" s="363"/>
      <c r="AN203" s="363"/>
      <c r="AP203" s="367"/>
      <c r="AR203" s="371"/>
      <c r="AS203" s="371"/>
      <c r="AT203" s="371"/>
      <c r="AU203" s="371"/>
      <c r="AV203" s="371"/>
      <c r="AW203" s="371"/>
      <c r="AX203" s="371"/>
      <c r="AY203" s="371"/>
      <c r="AZ203" s="371"/>
      <c r="BA203" s="371"/>
      <c r="BB203" s="371"/>
      <c r="BC203" s="371"/>
    </row>
    <row r="204" spans="1:55" s="376" customFormat="1" ht="6.95" customHeight="1" thickBot="1" x14ac:dyDescent="0.35">
      <c r="A204" s="371"/>
      <c r="B204" s="372"/>
      <c r="C204" s="371"/>
      <c r="D204" s="422"/>
      <c r="E204" s="414"/>
      <c r="F204" s="415"/>
      <c r="G204" s="386"/>
      <c r="H204" s="416">
        <f t="shared" si="42"/>
        <v>0</v>
      </c>
      <c r="I204" s="416">
        <f t="shared" si="42"/>
        <v>0</v>
      </c>
      <c r="J204" s="386"/>
      <c r="K204" s="417">
        <f t="shared" ref="K204:K211" si="43">N204*$K$9</f>
        <v>0</v>
      </c>
      <c r="L204" s="417">
        <f t="shared" ref="L204:L211" si="44">N204*$L$9</f>
        <v>0</v>
      </c>
      <c r="M204" s="389"/>
      <c r="N204" s="452"/>
      <c r="P204" s="452"/>
      <c r="R204" s="452"/>
      <c r="T204" s="452"/>
      <c r="V204" s="382"/>
      <c r="X204" s="363" t="e">
        <f t="shared" si="26"/>
        <v>#DIV/0!</v>
      </c>
      <c r="Z204" s="367"/>
      <c r="AB204" s="363"/>
      <c r="AD204" s="363"/>
      <c r="AF204" s="363"/>
      <c r="AH204" s="363"/>
      <c r="AJ204" s="369"/>
      <c r="AL204" s="363"/>
      <c r="AN204" s="363"/>
      <c r="AP204" s="367"/>
      <c r="AR204" s="371"/>
      <c r="AS204" s="371"/>
      <c r="AT204" s="371"/>
      <c r="AU204" s="371"/>
      <c r="AV204" s="371"/>
      <c r="AW204" s="371"/>
      <c r="AX204" s="371"/>
      <c r="AY204" s="371"/>
      <c r="AZ204" s="371"/>
      <c r="BA204" s="371"/>
      <c r="BB204" s="371"/>
      <c r="BC204" s="371"/>
    </row>
    <row r="205" spans="1:55" s="376" customFormat="1" ht="21" customHeight="1" thickBot="1" x14ac:dyDescent="0.35">
      <c r="A205" s="371"/>
      <c r="B205" s="372"/>
      <c r="C205" s="371"/>
      <c r="D205" s="413" t="s">
        <v>9</v>
      </c>
      <c r="E205" s="373"/>
      <c r="F205" s="374"/>
      <c r="G205" s="371"/>
      <c r="H205" s="416">
        <f t="shared" si="42"/>
        <v>113600</v>
      </c>
      <c r="I205" s="416">
        <f t="shared" si="42"/>
        <v>68150</v>
      </c>
      <c r="J205" s="386"/>
      <c r="K205" s="417">
        <f t="shared" si="43"/>
        <v>113562.5</v>
      </c>
      <c r="L205" s="417">
        <f t="shared" si="44"/>
        <v>68137.5</v>
      </c>
      <c r="N205" s="472">
        <v>45425</v>
      </c>
      <c r="P205" s="472">
        <v>45317</v>
      </c>
      <c r="R205" s="463">
        <v>220324</v>
      </c>
      <c r="T205" s="452"/>
      <c r="V205" s="382"/>
      <c r="X205" s="363">
        <f t="shared" si="26"/>
        <v>0.20617363519180842</v>
      </c>
      <c r="Z205" s="146"/>
      <c r="AB205" s="146"/>
      <c r="AD205" s="146"/>
      <c r="AF205" s="146"/>
      <c r="AH205" s="146"/>
      <c r="AJ205" s="146"/>
      <c r="AL205" s="146"/>
      <c r="AN205" s="146"/>
      <c r="AP205" s="63"/>
      <c r="AR205" s="371"/>
      <c r="AS205" s="371"/>
      <c r="AT205" s="371"/>
      <c r="AU205" s="371"/>
      <c r="AV205" s="371"/>
      <c r="AW205" s="371"/>
      <c r="AX205" s="371"/>
      <c r="AY205" s="371"/>
      <c r="AZ205" s="371"/>
      <c r="BA205" s="371"/>
      <c r="BB205" s="371"/>
      <c r="BC205" s="371"/>
    </row>
    <row r="206" spans="1:55" s="376" customFormat="1" ht="21" customHeight="1" x14ac:dyDescent="0.3">
      <c r="A206" s="371"/>
      <c r="B206" s="372"/>
      <c r="C206" s="371"/>
      <c r="D206" s="436" t="s">
        <v>311</v>
      </c>
      <c r="E206" s="437">
        <f>H206</f>
        <v>8750</v>
      </c>
      <c r="F206" s="438">
        <f>I206</f>
        <v>5250</v>
      </c>
      <c r="G206" s="371"/>
      <c r="H206" s="416">
        <f t="shared" si="42"/>
        <v>8750</v>
      </c>
      <c r="I206" s="416">
        <f t="shared" si="42"/>
        <v>5250</v>
      </c>
      <c r="J206" s="386"/>
      <c r="K206" s="417">
        <f t="shared" si="43"/>
        <v>8750</v>
      </c>
      <c r="L206" s="417">
        <f t="shared" si="44"/>
        <v>5250</v>
      </c>
      <c r="N206" s="462">
        <v>3500</v>
      </c>
      <c r="P206" s="462">
        <v>3500</v>
      </c>
      <c r="R206" s="462">
        <v>3500</v>
      </c>
      <c r="T206" s="452">
        <v>3500</v>
      </c>
      <c r="V206" s="382">
        <v>3500</v>
      </c>
      <c r="X206" s="363">
        <f t="shared" si="26"/>
        <v>1</v>
      </c>
      <c r="Z206" s="146"/>
      <c r="AB206" s="146"/>
      <c r="AD206" s="146"/>
      <c r="AF206" s="146"/>
      <c r="AH206" s="146"/>
      <c r="AJ206" s="146"/>
      <c r="AL206" s="146"/>
      <c r="AN206" s="146"/>
      <c r="AP206" s="63"/>
      <c r="AR206" s="371"/>
      <c r="AS206" s="371"/>
      <c r="AT206" s="371"/>
      <c r="AU206" s="371"/>
      <c r="AV206" s="371"/>
      <c r="AW206" s="371"/>
      <c r="AX206" s="371"/>
      <c r="AY206" s="371"/>
      <c r="AZ206" s="371"/>
      <c r="BA206" s="371"/>
      <c r="BB206" s="371"/>
      <c r="BC206" s="371"/>
    </row>
    <row r="207" spans="1:55" s="376" customFormat="1" ht="21" customHeight="1" x14ac:dyDescent="0.3">
      <c r="A207" s="371"/>
      <c r="B207" s="372"/>
      <c r="C207" s="371"/>
      <c r="D207" s="439" t="s">
        <v>310</v>
      </c>
      <c r="E207" s="437">
        <f t="shared" ref="E207:F213" si="45">H207</f>
        <v>4500</v>
      </c>
      <c r="F207" s="438">
        <f t="shared" si="45"/>
        <v>2700</v>
      </c>
      <c r="G207" s="371"/>
      <c r="H207" s="416">
        <f t="shared" si="42"/>
        <v>4500</v>
      </c>
      <c r="I207" s="416">
        <f t="shared" si="42"/>
        <v>2700</v>
      </c>
      <c r="J207" s="386"/>
      <c r="K207" s="417">
        <f t="shared" si="43"/>
        <v>4500</v>
      </c>
      <c r="L207" s="417">
        <f t="shared" si="44"/>
        <v>2700</v>
      </c>
      <c r="N207" s="462">
        <v>1800</v>
      </c>
      <c r="P207" s="462">
        <v>1800</v>
      </c>
      <c r="R207" s="462">
        <v>1800</v>
      </c>
      <c r="T207" s="452">
        <v>1800</v>
      </c>
      <c r="V207" s="382">
        <v>1800</v>
      </c>
      <c r="X207" s="363">
        <f t="shared" si="26"/>
        <v>1</v>
      </c>
      <c r="Z207" s="146"/>
      <c r="AB207" s="146"/>
      <c r="AD207" s="146"/>
      <c r="AF207" s="146"/>
      <c r="AH207" s="146"/>
      <c r="AJ207" s="146"/>
      <c r="AL207" s="146"/>
      <c r="AN207" s="146"/>
      <c r="AP207" s="63"/>
      <c r="AR207" s="371"/>
      <c r="AS207" s="371"/>
      <c r="AT207" s="371"/>
      <c r="AU207" s="371"/>
      <c r="AV207" s="371"/>
      <c r="AW207" s="371"/>
      <c r="AX207" s="371"/>
      <c r="AY207" s="371"/>
      <c r="AZ207" s="371"/>
      <c r="BA207" s="371"/>
      <c r="BB207" s="371"/>
      <c r="BC207" s="371"/>
    </row>
    <row r="208" spans="1:55" s="376" customFormat="1" ht="21" customHeight="1" x14ac:dyDescent="0.3">
      <c r="A208" s="371"/>
      <c r="B208" s="372"/>
      <c r="C208" s="371"/>
      <c r="D208" s="439" t="s">
        <v>312</v>
      </c>
      <c r="E208" s="437">
        <f t="shared" si="45"/>
        <v>6500</v>
      </c>
      <c r="F208" s="438">
        <f t="shared" si="45"/>
        <v>3900</v>
      </c>
      <c r="G208" s="371"/>
      <c r="H208" s="416">
        <f t="shared" si="42"/>
        <v>6500</v>
      </c>
      <c r="I208" s="416">
        <f t="shared" si="42"/>
        <v>3900</v>
      </c>
      <c r="J208" s="386"/>
      <c r="K208" s="417">
        <f t="shared" si="43"/>
        <v>6500</v>
      </c>
      <c r="L208" s="417">
        <f t="shared" si="44"/>
        <v>3900</v>
      </c>
      <c r="N208" s="462">
        <v>2600</v>
      </c>
      <c r="P208" s="462">
        <v>2600</v>
      </c>
      <c r="R208" s="462">
        <v>2600</v>
      </c>
      <c r="T208" s="452">
        <v>2600</v>
      </c>
      <c r="V208" s="382">
        <v>2600</v>
      </c>
      <c r="X208" s="363">
        <f t="shared" si="26"/>
        <v>1</v>
      </c>
      <c r="Z208" s="146"/>
      <c r="AB208" s="146"/>
      <c r="AD208" s="146"/>
      <c r="AF208" s="146"/>
      <c r="AH208" s="146"/>
      <c r="AJ208" s="146"/>
      <c r="AL208" s="146"/>
      <c r="AN208" s="146"/>
      <c r="AP208" s="63"/>
      <c r="AR208" s="371"/>
      <c r="AS208" s="371"/>
      <c r="AT208" s="371"/>
      <c r="AU208" s="371"/>
      <c r="AV208" s="371"/>
      <c r="AW208" s="371"/>
      <c r="AX208" s="371"/>
      <c r="AY208" s="371"/>
      <c r="AZ208" s="371"/>
      <c r="BA208" s="371"/>
      <c r="BB208" s="371"/>
      <c r="BC208" s="371"/>
    </row>
    <row r="209" spans="1:55" s="376" customFormat="1" ht="21" customHeight="1" x14ac:dyDescent="0.3">
      <c r="A209" s="371"/>
      <c r="B209" s="372"/>
      <c r="C209" s="371"/>
      <c r="D209" s="439" t="s">
        <v>515</v>
      </c>
      <c r="E209" s="437">
        <f t="shared" si="45"/>
        <v>22250</v>
      </c>
      <c r="F209" s="438">
        <f t="shared" si="45"/>
        <v>13350</v>
      </c>
      <c r="G209" s="371"/>
      <c r="H209" s="416">
        <f t="shared" si="42"/>
        <v>22250</v>
      </c>
      <c r="I209" s="416">
        <f t="shared" si="42"/>
        <v>13350</v>
      </c>
      <c r="J209" s="386"/>
      <c r="K209" s="417">
        <f t="shared" si="43"/>
        <v>22250</v>
      </c>
      <c r="L209" s="417">
        <f t="shared" si="44"/>
        <v>13350</v>
      </c>
      <c r="N209" s="462">
        <v>8900</v>
      </c>
      <c r="P209" s="462">
        <v>8900</v>
      </c>
      <c r="R209" s="462">
        <v>8900</v>
      </c>
      <c r="T209" s="452">
        <v>8900</v>
      </c>
      <c r="V209" s="382">
        <v>8900</v>
      </c>
      <c r="X209" s="363">
        <f t="shared" ref="X209:X231" si="46">N209/R209</f>
        <v>1</v>
      </c>
      <c r="Z209" s="146"/>
      <c r="AB209" s="146"/>
      <c r="AD209" s="146"/>
      <c r="AF209" s="146"/>
      <c r="AH209" s="146"/>
      <c r="AJ209" s="146"/>
      <c r="AL209" s="146"/>
      <c r="AN209" s="146"/>
      <c r="AP209" s="63"/>
      <c r="AR209" s="371"/>
      <c r="AS209" s="371"/>
      <c r="AT209" s="371"/>
      <c r="AU209" s="371"/>
      <c r="AV209" s="371"/>
      <c r="AW209" s="371"/>
      <c r="AX209" s="371"/>
      <c r="AY209" s="371"/>
      <c r="AZ209" s="371"/>
      <c r="BA209" s="371"/>
      <c r="BB209" s="371"/>
      <c r="BC209" s="371"/>
    </row>
    <row r="210" spans="1:55" s="376" customFormat="1" ht="21" customHeight="1" x14ac:dyDescent="0.3">
      <c r="A210" s="371"/>
      <c r="B210" s="372"/>
      <c r="C210" s="371"/>
      <c r="D210" s="439" t="s">
        <v>640</v>
      </c>
      <c r="E210" s="437">
        <f t="shared" si="45"/>
        <v>9750</v>
      </c>
      <c r="F210" s="438">
        <f t="shared" si="45"/>
        <v>5850</v>
      </c>
      <c r="G210" s="371"/>
      <c r="H210" s="416">
        <f t="shared" si="42"/>
        <v>9750</v>
      </c>
      <c r="I210" s="416">
        <f t="shared" si="42"/>
        <v>5850</v>
      </c>
      <c r="J210" s="386"/>
      <c r="K210" s="417">
        <f t="shared" si="43"/>
        <v>9750</v>
      </c>
      <c r="L210" s="417">
        <f t="shared" si="44"/>
        <v>5850</v>
      </c>
      <c r="N210" s="462">
        <v>3900</v>
      </c>
      <c r="P210" s="462">
        <v>3900</v>
      </c>
      <c r="R210" s="462">
        <v>3900</v>
      </c>
      <c r="T210" s="452">
        <v>3900</v>
      </c>
      <c r="V210" s="382">
        <v>3900</v>
      </c>
      <c r="X210" s="363">
        <f t="shared" si="46"/>
        <v>1</v>
      </c>
      <c r="Z210" s="146"/>
      <c r="AB210" s="146"/>
      <c r="AD210" s="146"/>
      <c r="AF210" s="146"/>
      <c r="AH210" s="146"/>
      <c r="AJ210" s="146"/>
      <c r="AL210" s="146"/>
      <c r="AN210" s="146"/>
      <c r="AP210" s="63"/>
      <c r="AR210" s="371"/>
      <c r="AS210" s="371"/>
      <c r="AT210" s="371"/>
      <c r="AU210" s="371"/>
      <c r="AV210" s="371"/>
      <c r="AW210" s="371"/>
      <c r="AX210" s="371"/>
      <c r="AY210" s="371"/>
      <c r="AZ210" s="371"/>
      <c r="BA210" s="371"/>
      <c r="BB210" s="371"/>
      <c r="BC210" s="371"/>
    </row>
    <row r="211" spans="1:55" s="376" customFormat="1" ht="21" customHeight="1" x14ac:dyDescent="0.3">
      <c r="A211" s="371"/>
      <c r="B211" s="372"/>
      <c r="C211" s="371"/>
      <c r="D211" s="439" t="s">
        <v>313</v>
      </c>
      <c r="E211" s="437">
        <f t="shared" si="45"/>
        <v>9000</v>
      </c>
      <c r="F211" s="438">
        <f t="shared" si="45"/>
        <v>5400</v>
      </c>
      <c r="G211" s="371"/>
      <c r="H211" s="416">
        <f t="shared" si="42"/>
        <v>9000</v>
      </c>
      <c r="I211" s="416">
        <f t="shared" si="42"/>
        <v>5400</v>
      </c>
      <c r="J211" s="386"/>
      <c r="K211" s="417">
        <f t="shared" si="43"/>
        <v>9000</v>
      </c>
      <c r="L211" s="417">
        <f t="shared" si="44"/>
        <v>5400</v>
      </c>
      <c r="N211" s="462">
        <v>3600</v>
      </c>
      <c r="P211" s="462">
        <v>3600</v>
      </c>
      <c r="R211" s="462">
        <v>3600</v>
      </c>
      <c r="T211" s="452">
        <v>3600</v>
      </c>
      <c r="V211" s="382">
        <v>3600</v>
      </c>
      <c r="X211" s="363">
        <f t="shared" si="46"/>
        <v>1</v>
      </c>
      <c r="Z211" s="146"/>
      <c r="AB211" s="146"/>
      <c r="AD211" s="146"/>
      <c r="AF211" s="146"/>
      <c r="AH211" s="146"/>
      <c r="AJ211" s="146"/>
      <c r="AL211" s="146"/>
      <c r="AN211" s="146"/>
      <c r="AP211" s="63"/>
      <c r="AR211" s="371"/>
      <c r="AS211" s="371"/>
      <c r="AT211" s="371"/>
      <c r="AU211" s="371"/>
      <c r="AV211" s="371"/>
      <c r="AW211" s="371"/>
      <c r="AX211" s="371"/>
      <c r="AY211" s="371"/>
      <c r="AZ211" s="371"/>
      <c r="BA211" s="371"/>
      <c r="BB211" s="371"/>
      <c r="BC211" s="371"/>
    </row>
    <row r="212" spans="1:55" s="376" customFormat="1" ht="21" customHeight="1" x14ac:dyDescent="0.3">
      <c r="A212" s="371" t="s">
        <v>241</v>
      </c>
      <c r="B212" s="372">
        <v>45274</v>
      </c>
      <c r="C212" s="371"/>
      <c r="D212" s="439" t="s">
        <v>643</v>
      </c>
      <c r="E212" s="437">
        <f t="shared" si="45"/>
        <v>4750</v>
      </c>
      <c r="F212" s="438">
        <f t="shared" si="45"/>
        <v>2850</v>
      </c>
      <c r="G212" s="371"/>
      <c r="H212" s="416">
        <f t="shared" si="42"/>
        <v>4750</v>
      </c>
      <c r="I212" s="416">
        <f t="shared" si="42"/>
        <v>2850</v>
      </c>
      <c r="J212" s="386"/>
      <c r="K212" s="417">
        <f>N212*$K$9</f>
        <v>4750</v>
      </c>
      <c r="L212" s="417">
        <f>N212*$L$9</f>
        <v>2850</v>
      </c>
      <c r="N212" s="462">
        <v>1900</v>
      </c>
      <c r="P212" s="462">
        <v>1900</v>
      </c>
      <c r="R212" s="462">
        <v>1900</v>
      </c>
      <c r="T212" s="452">
        <v>1674</v>
      </c>
      <c r="V212" s="382">
        <v>1674</v>
      </c>
      <c r="X212" s="363">
        <f t="shared" si="46"/>
        <v>1</v>
      </c>
      <c r="Z212" s="146"/>
      <c r="AB212" s="146"/>
      <c r="AD212" s="146"/>
      <c r="AF212" s="146"/>
      <c r="AH212" s="146"/>
      <c r="AJ212" s="146"/>
      <c r="AL212" s="146"/>
      <c r="AN212" s="146"/>
      <c r="AP212" s="63"/>
      <c r="AR212" s="371"/>
      <c r="AS212" s="371"/>
      <c r="AT212" s="371"/>
      <c r="AU212" s="371"/>
      <c r="AV212" s="371"/>
      <c r="AW212" s="371"/>
      <c r="AX212" s="371"/>
      <c r="AY212" s="371"/>
      <c r="AZ212" s="371"/>
      <c r="BA212" s="371"/>
      <c r="BB212" s="371"/>
      <c r="BC212" s="371"/>
    </row>
    <row r="213" spans="1:55" s="376" customFormat="1" ht="21" customHeight="1" x14ac:dyDescent="0.3">
      <c r="A213" s="371" t="s">
        <v>241</v>
      </c>
      <c r="B213" s="372">
        <v>45274</v>
      </c>
      <c r="C213" s="371"/>
      <c r="D213" s="439" t="s">
        <v>644</v>
      </c>
      <c r="E213" s="437">
        <f t="shared" si="45"/>
        <v>7750</v>
      </c>
      <c r="F213" s="438">
        <f t="shared" si="45"/>
        <v>4650</v>
      </c>
      <c r="G213" s="371"/>
      <c r="H213" s="416">
        <f t="shared" si="42"/>
        <v>7750</v>
      </c>
      <c r="I213" s="416">
        <f t="shared" si="42"/>
        <v>4650</v>
      </c>
      <c r="J213" s="386"/>
      <c r="K213" s="417">
        <f>N213*$K$9</f>
        <v>7750</v>
      </c>
      <c r="L213" s="417">
        <f>N213*$L$9</f>
        <v>4650</v>
      </c>
      <c r="N213" s="462">
        <v>3100</v>
      </c>
      <c r="P213" s="462">
        <v>3100</v>
      </c>
      <c r="R213" s="462">
        <v>3100</v>
      </c>
      <c r="T213" s="452">
        <v>1674</v>
      </c>
      <c r="V213" s="382">
        <v>1674</v>
      </c>
      <c r="X213" s="363">
        <f t="shared" si="46"/>
        <v>1</v>
      </c>
      <c r="Z213" s="146"/>
      <c r="AB213" s="146"/>
      <c r="AD213" s="146"/>
      <c r="AF213" s="146"/>
      <c r="AH213" s="146"/>
      <c r="AJ213" s="146"/>
      <c r="AL213" s="146"/>
      <c r="AN213" s="146"/>
      <c r="AP213" s="63"/>
      <c r="AR213" s="371"/>
      <c r="AS213" s="371"/>
      <c r="AT213" s="371"/>
      <c r="AU213" s="371"/>
      <c r="AV213" s="371"/>
      <c r="AW213" s="371"/>
      <c r="AX213" s="371"/>
      <c r="AY213" s="371"/>
      <c r="AZ213" s="371"/>
      <c r="BA213" s="371"/>
      <c r="BB213" s="371"/>
      <c r="BC213" s="371"/>
    </row>
    <row r="214" spans="1:55" s="376" customFormat="1" ht="6.95" customHeight="1" thickBot="1" x14ac:dyDescent="0.35">
      <c r="A214" s="371"/>
      <c r="B214" s="372"/>
      <c r="C214" s="371"/>
      <c r="D214" s="422"/>
      <c r="E214" s="414"/>
      <c r="F214" s="415"/>
      <c r="G214" s="386"/>
      <c r="H214" s="416"/>
      <c r="I214" s="416"/>
      <c r="J214" s="386"/>
      <c r="K214" s="417"/>
      <c r="L214" s="417"/>
      <c r="M214" s="389"/>
      <c r="N214" s="452"/>
      <c r="P214" s="452"/>
      <c r="R214" s="452"/>
      <c r="T214" s="452"/>
      <c r="V214" s="382"/>
      <c r="X214" s="363" t="e">
        <f t="shared" si="46"/>
        <v>#DIV/0!</v>
      </c>
      <c r="Z214" s="367"/>
      <c r="AB214" s="363"/>
      <c r="AD214" s="363"/>
      <c r="AF214" s="363"/>
      <c r="AH214" s="363"/>
      <c r="AJ214" s="369"/>
      <c r="AL214" s="363"/>
      <c r="AN214" s="363"/>
      <c r="AP214" s="367"/>
      <c r="AR214" s="371"/>
      <c r="AS214" s="371"/>
      <c r="AT214" s="371"/>
      <c r="AU214" s="371"/>
      <c r="AV214" s="371"/>
      <c r="AW214" s="371"/>
      <c r="AX214" s="371"/>
      <c r="AY214" s="371"/>
      <c r="AZ214" s="371"/>
      <c r="BA214" s="371"/>
      <c r="BB214" s="371"/>
      <c r="BC214" s="371"/>
    </row>
    <row r="215" spans="1:55" s="376" customFormat="1" ht="21" customHeight="1" thickBot="1" x14ac:dyDescent="0.35">
      <c r="A215" s="371"/>
      <c r="B215" s="372"/>
      <c r="C215" s="371"/>
      <c r="D215" s="413" t="s">
        <v>680</v>
      </c>
      <c r="E215" s="414"/>
      <c r="F215" s="415"/>
      <c r="G215" s="386"/>
      <c r="H215" s="416"/>
      <c r="I215" s="416"/>
      <c r="J215" s="386"/>
      <c r="K215" s="417"/>
      <c r="L215" s="417"/>
      <c r="M215" s="389"/>
      <c r="N215" s="472">
        <v>45425</v>
      </c>
      <c r="P215" s="472">
        <v>45350</v>
      </c>
      <c r="R215" s="463">
        <v>230324</v>
      </c>
      <c r="T215" s="452"/>
      <c r="V215" s="382"/>
      <c r="X215" s="363">
        <f t="shared" si="46"/>
        <v>0.19722217398100067</v>
      </c>
      <c r="Z215" s="364"/>
      <c r="AB215" s="365"/>
      <c r="AD215" s="365"/>
      <c r="AF215" s="365"/>
      <c r="AH215" s="363"/>
      <c r="AJ215" s="363"/>
      <c r="AL215" s="363"/>
      <c r="AN215" s="363"/>
      <c r="AP215" s="366"/>
      <c r="AR215" s="371"/>
      <c r="AS215" s="371"/>
      <c r="AT215" s="371"/>
      <c r="AU215" s="371"/>
      <c r="AV215" s="371"/>
      <c r="AW215" s="371"/>
      <c r="AX215" s="371"/>
      <c r="AY215" s="371"/>
      <c r="AZ215" s="371"/>
      <c r="BA215" s="371"/>
      <c r="BB215" s="371"/>
      <c r="BC215" s="371"/>
    </row>
    <row r="216" spans="1:55" s="376" customFormat="1" ht="21" customHeight="1" x14ac:dyDescent="0.3">
      <c r="A216" s="371" t="s">
        <v>647</v>
      </c>
      <c r="B216" s="477" t="s">
        <v>675</v>
      </c>
      <c r="C216" s="371" t="s">
        <v>645</v>
      </c>
      <c r="D216" s="418" t="s">
        <v>205</v>
      </c>
      <c r="E216" s="419">
        <f t="shared" ref="E216:F218" si="47">H216</f>
        <v>4400</v>
      </c>
      <c r="F216" s="420">
        <f t="shared" si="47"/>
        <v>2650</v>
      </c>
      <c r="G216" s="386"/>
      <c r="H216" s="416">
        <f t="shared" ref="H216:I218" si="48">MROUND(K216+24,50)</f>
        <v>4400</v>
      </c>
      <c r="I216" s="416">
        <f t="shared" si="48"/>
        <v>2650</v>
      </c>
      <c r="J216" s="386"/>
      <c r="K216" s="417">
        <f>N216*$K$9</f>
        <v>4400</v>
      </c>
      <c r="L216" s="417">
        <f>N216*$L$9</f>
        <v>2640</v>
      </c>
      <c r="M216" s="389"/>
      <c r="N216" s="462">
        <v>1760</v>
      </c>
      <c r="P216" s="462">
        <v>1760</v>
      </c>
      <c r="R216" s="462">
        <v>1760</v>
      </c>
      <c r="T216" s="452">
        <v>1530</v>
      </c>
      <c r="V216" s="382">
        <v>1530</v>
      </c>
      <c r="X216" s="363">
        <f t="shared" si="46"/>
        <v>1</v>
      </c>
      <c r="Z216" s="364"/>
      <c r="AB216" s="365"/>
      <c r="AD216" s="365"/>
      <c r="AF216" s="365"/>
      <c r="AH216" s="363"/>
      <c r="AJ216" s="363"/>
      <c r="AL216" s="363"/>
      <c r="AN216" s="363"/>
      <c r="AP216" s="366"/>
      <c r="AR216" s="371"/>
      <c r="AS216" s="371"/>
      <c r="AT216" s="371"/>
      <c r="AU216" s="371"/>
      <c r="AV216" s="371"/>
      <c r="AW216" s="371"/>
      <c r="AX216" s="371"/>
      <c r="AY216" s="371"/>
      <c r="AZ216" s="371"/>
      <c r="BA216" s="371"/>
      <c r="BB216" s="371"/>
      <c r="BC216" s="371"/>
    </row>
    <row r="217" spans="1:55" ht="21" customHeight="1" x14ac:dyDescent="0.3">
      <c r="A217" s="371" t="s">
        <v>242</v>
      </c>
      <c r="B217" s="477" t="s">
        <v>675</v>
      </c>
      <c r="C217" s="371" t="s">
        <v>646</v>
      </c>
      <c r="D217" s="421" t="s">
        <v>560</v>
      </c>
      <c r="E217" s="419">
        <f t="shared" si="47"/>
        <v>6300</v>
      </c>
      <c r="F217" s="420">
        <f t="shared" si="47"/>
        <v>3800</v>
      </c>
      <c r="G217" s="386"/>
      <c r="H217" s="416">
        <f t="shared" si="48"/>
        <v>6300</v>
      </c>
      <c r="I217" s="416">
        <f t="shared" si="48"/>
        <v>3800</v>
      </c>
      <c r="J217" s="386"/>
      <c r="K217" s="417">
        <f>N217*$K$9</f>
        <v>6300</v>
      </c>
      <c r="L217" s="417">
        <f>N217*$L$9</f>
        <v>3780</v>
      </c>
      <c r="M217" s="389"/>
      <c r="N217" s="462">
        <v>2520</v>
      </c>
      <c r="P217" s="462">
        <v>2520</v>
      </c>
      <c r="R217" s="462">
        <v>2520</v>
      </c>
      <c r="T217" s="452">
        <v>2190</v>
      </c>
      <c r="V217" s="382">
        <v>2190</v>
      </c>
      <c r="X217" s="363">
        <f t="shared" si="46"/>
        <v>1</v>
      </c>
      <c r="Z217" s="364"/>
      <c r="AB217" s="365"/>
      <c r="AD217" s="365"/>
      <c r="AF217" s="365"/>
      <c r="AH217" s="363"/>
      <c r="AJ217" s="363"/>
      <c r="AL217" s="363"/>
      <c r="AN217" s="363"/>
      <c r="AP217" s="366"/>
    </row>
    <row r="218" spans="1:55" ht="21" customHeight="1" x14ac:dyDescent="0.3">
      <c r="A218" s="371" t="s">
        <v>474</v>
      </c>
      <c r="B218" s="479" t="s">
        <v>676</v>
      </c>
      <c r="C218" s="371" t="s">
        <v>641</v>
      </c>
      <c r="D218" s="421" t="s">
        <v>559</v>
      </c>
      <c r="E218" s="419">
        <f t="shared" si="47"/>
        <v>15550</v>
      </c>
      <c r="F218" s="420">
        <f t="shared" si="47"/>
        <v>9350</v>
      </c>
      <c r="G218" s="446"/>
      <c r="H218" s="416">
        <f t="shared" si="48"/>
        <v>15550</v>
      </c>
      <c r="I218" s="416">
        <f t="shared" si="48"/>
        <v>9350</v>
      </c>
      <c r="J218" s="386"/>
      <c r="K218" s="417">
        <f>N218*$K$9</f>
        <v>15525</v>
      </c>
      <c r="L218" s="417">
        <f>N218*$L$9</f>
        <v>9315</v>
      </c>
      <c r="M218" s="389"/>
      <c r="N218" s="462">
        <v>6210</v>
      </c>
      <c r="P218" s="462">
        <v>6210</v>
      </c>
      <c r="R218" s="462">
        <v>6210</v>
      </c>
      <c r="T218" s="452">
        <v>6210</v>
      </c>
      <c r="V218" s="382">
        <v>6210</v>
      </c>
      <c r="X218" s="363">
        <f t="shared" si="46"/>
        <v>1</v>
      </c>
      <c r="Z218" s="364"/>
      <c r="AB218" s="365"/>
      <c r="AD218" s="365"/>
      <c r="AF218" s="365"/>
      <c r="AH218" s="363"/>
      <c r="AJ218" s="363"/>
      <c r="AL218" s="363"/>
      <c r="AN218" s="363"/>
      <c r="AP218" s="366"/>
    </row>
    <row r="219" spans="1:55" ht="6.95" customHeight="1" thickBot="1" x14ac:dyDescent="0.35">
      <c r="D219" s="422"/>
      <c r="E219" s="414"/>
      <c r="F219" s="415"/>
      <c r="G219" s="446"/>
      <c r="H219" s="416"/>
      <c r="I219" s="416"/>
      <c r="J219" s="386"/>
      <c r="K219" s="417"/>
      <c r="L219" s="417"/>
      <c r="M219" s="389"/>
      <c r="N219" s="452"/>
      <c r="P219" s="452"/>
      <c r="R219" s="452"/>
      <c r="T219" s="452"/>
      <c r="X219" s="363" t="e">
        <f t="shared" si="46"/>
        <v>#DIV/0!</v>
      </c>
      <c r="Z219" s="364"/>
      <c r="AB219" s="365"/>
      <c r="AD219" s="365"/>
      <c r="AF219" s="365"/>
      <c r="AH219" s="363"/>
      <c r="AJ219" s="363"/>
      <c r="AL219" s="363"/>
      <c r="AN219" s="363"/>
      <c r="AP219" s="366"/>
    </row>
    <row r="220" spans="1:55" ht="21" customHeight="1" thickBot="1" x14ac:dyDescent="0.35">
      <c r="D220" s="413" t="s">
        <v>534</v>
      </c>
      <c r="G220" s="386"/>
      <c r="H220" s="447"/>
      <c r="I220" s="447"/>
      <c r="J220" s="386"/>
      <c r="K220" s="448"/>
      <c r="L220" s="448"/>
      <c r="M220" s="389"/>
      <c r="N220" s="472">
        <v>45425</v>
      </c>
      <c r="P220" s="472">
        <v>45350</v>
      </c>
      <c r="R220" s="463">
        <v>230324</v>
      </c>
      <c r="T220" s="452"/>
      <c r="X220" s="363">
        <f t="shared" si="46"/>
        <v>0.19722217398100067</v>
      </c>
    </row>
    <row r="221" spans="1:55" ht="21" customHeight="1" x14ac:dyDescent="0.3">
      <c r="A221" s="371" t="s">
        <v>239</v>
      </c>
      <c r="B221" s="372">
        <v>45352</v>
      </c>
      <c r="C221" s="371">
        <v>812</v>
      </c>
      <c r="D221" s="418" t="s">
        <v>145</v>
      </c>
      <c r="E221" s="419">
        <f t="shared" ref="E221:F231" si="49">H221</f>
        <v>12800</v>
      </c>
      <c r="F221" s="420">
        <f t="shared" si="49"/>
        <v>7700</v>
      </c>
      <c r="G221" s="386"/>
      <c r="H221" s="416">
        <f t="shared" ref="H221:I231" si="50">MROUND(K221+24,50)</f>
        <v>12800</v>
      </c>
      <c r="I221" s="416">
        <f t="shared" si="50"/>
        <v>7700</v>
      </c>
      <c r="J221" s="386"/>
      <c r="K221" s="417">
        <f t="shared" ref="K221:K231" si="51">N221*$K$9</f>
        <v>12775</v>
      </c>
      <c r="L221" s="417">
        <f t="shared" ref="L221:L231" si="52">N221*$L$9</f>
        <v>7665</v>
      </c>
      <c r="M221" s="389"/>
      <c r="N221" s="474">
        <v>5110</v>
      </c>
      <c r="P221" s="462">
        <v>4687.93</v>
      </c>
      <c r="R221" s="462">
        <v>4687.93</v>
      </c>
      <c r="T221" s="452">
        <v>3551.46</v>
      </c>
      <c r="V221" s="382">
        <v>3551.46</v>
      </c>
      <c r="X221" s="363">
        <f t="shared" si="46"/>
        <v>1.0900333409415242</v>
      </c>
      <c r="Z221" s="364"/>
      <c r="AB221" s="365"/>
      <c r="AD221" s="365"/>
      <c r="AF221" s="365"/>
      <c r="AH221" s="363"/>
      <c r="AJ221" s="363"/>
      <c r="AL221" s="363"/>
      <c r="AN221" s="363"/>
      <c r="AP221" s="366"/>
    </row>
    <row r="222" spans="1:55" ht="21" customHeight="1" x14ac:dyDescent="0.3">
      <c r="A222" s="371" t="s">
        <v>240</v>
      </c>
      <c r="B222" s="372">
        <v>45358</v>
      </c>
      <c r="C222" s="371">
        <v>777</v>
      </c>
      <c r="D222" s="421" t="s">
        <v>148</v>
      </c>
      <c r="E222" s="419">
        <f t="shared" si="49"/>
        <v>3100</v>
      </c>
      <c r="F222" s="420">
        <f t="shared" si="49"/>
        <v>1900</v>
      </c>
      <c r="G222" s="386"/>
      <c r="H222" s="416">
        <f t="shared" si="50"/>
        <v>3100</v>
      </c>
      <c r="I222" s="416">
        <f t="shared" si="50"/>
        <v>1900</v>
      </c>
      <c r="J222" s="386"/>
      <c r="K222" s="417">
        <f t="shared" si="51"/>
        <v>3095</v>
      </c>
      <c r="L222" s="417">
        <f t="shared" si="52"/>
        <v>1857</v>
      </c>
      <c r="M222" s="389"/>
      <c r="N222" s="474">
        <v>1238</v>
      </c>
      <c r="P222" s="461">
        <v>1400</v>
      </c>
      <c r="R222" s="461">
        <v>1248</v>
      </c>
      <c r="T222" s="452">
        <v>1248</v>
      </c>
      <c r="V222" s="382">
        <v>1248</v>
      </c>
      <c r="X222" s="363">
        <f t="shared" si="46"/>
        <v>0.99198717948717952</v>
      </c>
      <c r="Z222" s="364"/>
      <c r="AB222" s="365"/>
      <c r="AD222" s="365"/>
      <c r="AF222" s="365"/>
      <c r="AH222" s="363"/>
      <c r="AJ222" s="363"/>
      <c r="AL222" s="363"/>
      <c r="AN222" s="363"/>
      <c r="AP222" s="366"/>
      <c r="AT222" s="371">
        <f>Z222*1.3</f>
        <v>0</v>
      </c>
    </row>
    <row r="223" spans="1:55" ht="21" customHeight="1" x14ac:dyDescent="0.3">
      <c r="A223" s="371" t="s">
        <v>339</v>
      </c>
      <c r="B223" s="372" t="s">
        <v>679</v>
      </c>
      <c r="C223" s="371">
        <v>4740</v>
      </c>
      <c r="D223" s="421" t="s">
        <v>203</v>
      </c>
      <c r="E223" s="419">
        <f t="shared" si="49"/>
        <v>8500</v>
      </c>
      <c r="F223" s="420">
        <f t="shared" si="49"/>
        <v>5100</v>
      </c>
      <c r="G223" s="386"/>
      <c r="H223" s="416">
        <f t="shared" si="50"/>
        <v>8500</v>
      </c>
      <c r="I223" s="416">
        <f t="shared" si="50"/>
        <v>5100</v>
      </c>
      <c r="J223" s="386"/>
      <c r="K223" s="417">
        <f t="shared" si="51"/>
        <v>8500</v>
      </c>
      <c r="L223" s="417">
        <f t="shared" si="52"/>
        <v>5100</v>
      </c>
      <c r="M223" s="389"/>
      <c r="N223" s="462">
        <v>3400</v>
      </c>
      <c r="P223" s="462">
        <v>3400</v>
      </c>
      <c r="R223" s="462">
        <v>1530.09</v>
      </c>
      <c r="T223" s="452">
        <v>1530.09</v>
      </c>
      <c r="V223" s="382">
        <v>1530.09</v>
      </c>
      <c r="X223" s="363">
        <f t="shared" si="46"/>
        <v>2.2220915109568717</v>
      </c>
      <c r="Z223" s="364"/>
      <c r="AB223" s="365"/>
      <c r="AD223" s="365"/>
      <c r="AF223" s="365"/>
      <c r="AH223" s="363"/>
      <c r="AJ223" s="363"/>
      <c r="AL223" s="363"/>
      <c r="AN223" s="363"/>
      <c r="AP223" s="366"/>
    </row>
    <row r="224" spans="1:55" ht="21" hidden="1" customHeight="1" x14ac:dyDescent="0.3">
      <c r="A224" s="371" t="s">
        <v>238</v>
      </c>
      <c r="B224" s="372">
        <v>45278</v>
      </c>
      <c r="C224" s="371">
        <v>1357</v>
      </c>
      <c r="D224" s="421" t="s">
        <v>615</v>
      </c>
      <c r="E224" s="419">
        <f t="shared" si="49"/>
        <v>3000</v>
      </c>
      <c r="F224" s="420">
        <f t="shared" si="49"/>
        <v>1800</v>
      </c>
      <c r="G224" s="386"/>
      <c r="H224" s="416">
        <f t="shared" si="50"/>
        <v>3000</v>
      </c>
      <c r="I224" s="416">
        <f t="shared" si="50"/>
        <v>1800</v>
      </c>
      <c r="J224" s="386"/>
      <c r="K224" s="417">
        <f t="shared" si="51"/>
        <v>2956.0199999999995</v>
      </c>
      <c r="L224" s="417">
        <f t="shared" si="52"/>
        <v>1773.6119999999999</v>
      </c>
      <c r="M224" s="389"/>
      <c r="N224" s="462">
        <v>1182.4079999999999</v>
      </c>
      <c r="P224" s="462">
        <v>1182.4079999999999</v>
      </c>
      <c r="R224" s="462">
        <v>1182.4079999999999</v>
      </c>
      <c r="T224" s="452">
        <v>1182.4079999999999</v>
      </c>
      <c r="V224" s="382">
        <v>985.34</v>
      </c>
      <c r="X224" s="363">
        <f t="shared" si="46"/>
        <v>1</v>
      </c>
      <c r="Z224" s="364">
        <f>V224*1.2</f>
        <v>1182.4079999999999</v>
      </c>
      <c r="AB224" s="365"/>
      <c r="AD224" s="365"/>
      <c r="AF224" s="365"/>
      <c r="AH224" s="363"/>
      <c r="AJ224" s="363"/>
      <c r="AL224" s="363"/>
      <c r="AN224" s="363"/>
      <c r="AP224" s="366"/>
    </row>
    <row r="225" spans="1:55" ht="21" hidden="1" customHeight="1" x14ac:dyDescent="0.3">
      <c r="A225" s="371" t="s">
        <v>238</v>
      </c>
      <c r="B225" s="372">
        <v>45278</v>
      </c>
      <c r="C225" s="371">
        <v>1357</v>
      </c>
      <c r="D225" s="421" t="s">
        <v>614</v>
      </c>
      <c r="E225" s="419">
        <f t="shared" si="49"/>
        <v>4050</v>
      </c>
      <c r="F225" s="420">
        <f t="shared" si="49"/>
        <v>2450</v>
      </c>
      <c r="G225" s="386"/>
      <c r="H225" s="416">
        <f t="shared" si="50"/>
        <v>4050</v>
      </c>
      <c r="I225" s="416">
        <f t="shared" si="50"/>
        <v>2450</v>
      </c>
      <c r="J225" s="386"/>
      <c r="K225" s="417">
        <f t="shared" si="51"/>
        <v>4021.4100000000003</v>
      </c>
      <c r="L225" s="417">
        <f t="shared" si="52"/>
        <v>2412.846</v>
      </c>
      <c r="M225" s="389"/>
      <c r="N225" s="462">
        <v>1608.5640000000001</v>
      </c>
      <c r="P225" s="462">
        <v>1608.5640000000001</v>
      </c>
      <c r="R225" s="462">
        <v>1608.5640000000001</v>
      </c>
      <c r="T225" s="452">
        <v>1608.5640000000001</v>
      </c>
      <c r="V225" s="382">
        <v>1340.47</v>
      </c>
      <c r="X225" s="363">
        <f t="shared" si="46"/>
        <v>1</v>
      </c>
      <c r="Z225" s="364">
        <f>V225*1.2</f>
        <v>1608.5640000000001</v>
      </c>
      <c r="AB225" s="365"/>
      <c r="AD225" s="365"/>
      <c r="AF225" s="365"/>
      <c r="AH225" s="363"/>
      <c r="AJ225" s="363"/>
      <c r="AL225" s="363"/>
      <c r="AN225" s="363"/>
      <c r="AP225" s="366"/>
    </row>
    <row r="226" spans="1:55" ht="21" customHeight="1" x14ac:dyDescent="0.3">
      <c r="A226" s="371" t="s">
        <v>650</v>
      </c>
      <c r="B226" s="372">
        <v>45407</v>
      </c>
      <c r="C226" s="371">
        <v>1357</v>
      </c>
      <c r="D226" s="421" t="s">
        <v>652</v>
      </c>
      <c r="E226" s="419">
        <f t="shared" si="49"/>
        <v>22500</v>
      </c>
      <c r="F226" s="420">
        <f t="shared" si="49"/>
        <v>13500</v>
      </c>
      <c r="G226" s="386"/>
      <c r="H226" s="416">
        <f t="shared" si="50"/>
        <v>22500</v>
      </c>
      <c r="I226" s="416">
        <f t="shared" si="50"/>
        <v>13500</v>
      </c>
      <c r="J226" s="386"/>
      <c r="K226" s="417">
        <f t="shared" si="51"/>
        <v>22500</v>
      </c>
      <c r="L226" s="417">
        <f t="shared" si="52"/>
        <v>13500</v>
      </c>
      <c r="M226" s="389"/>
      <c r="N226" s="455">
        <v>9000</v>
      </c>
      <c r="P226" s="462">
        <v>8200</v>
      </c>
      <c r="R226" s="462"/>
      <c r="T226" s="452"/>
      <c r="X226" s="363" t="e">
        <f t="shared" si="46"/>
        <v>#DIV/0!</v>
      </c>
      <c r="Z226" s="364">
        <f>V226*1.2</f>
        <v>0</v>
      </c>
      <c r="AB226" s="365"/>
      <c r="AD226" s="365"/>
      <c r="AF226" s="365"/>
      <c r="AH226" s="363"/>
      <c r="AJ226" s="363"/>
      <c r="AL226" s="363"/>
      <c r="AN226" s="363"/>
      <c r="AP226" s="366"/>
    </row>
    <row r="227" spans="1:55" ht="21" customHeight="1" x14ac:dyDescent="0.3">
      <c r="A227" s="371" t="s">
        <v>650</v>
      </c>
      <c r="B227" s="372">
        <v>45407</v>
      </c>
      <c r="C227" s="371">
        <v>1357</v>
      </c>
      <c r="D227" s="421" t="s">
        <v>653</v>
      </c>
      <c r="E227" s="419">
        <f t="shared" si="49"/>
        <v>12000</v>
      </c>
      <c r="F227" s="420">
        <f t="shared" si="49"/>
        <v>7200</v>
      </c>
      <c r="G227" s="386"/>
      <c r="H227" s="416">
        <f t="shared" si="50"/>
        <v>12000</v>
      </c>
      <c r="I227" s="416">
        <f t="shared" si="50"/>
        <v>7200</v>
      </c>
      <c r="J227" s="386"/>
      <c r="K227" s="417">
        <f t="shared" si="51"/>
        <v>12000</v>
      </c>
      <c r="L227" s="417">
        <f t="shared" si="52"/>
        <v>7200</v>
      </c>
      <c r="M227" s="389"/>
      <c r="N227" s="455">
        <v>4800</v>
      </c>
      <c r="P227" s="462">
        <v>5400</v>
      </c>
      <c r="R227" s="462"/>
      <c r="T227" s="452"/>
      <c r="X227" s="363" t="e">
        <f t="shared" si="46"/>
        <v>#DIV/0!</v>
      </c>
      <c r="Z227" s="364">
        <f>V227*1.2</f>
        <v>0</v>
      </c>
      <c r="AB227" s="365"/>
      <c r="AD227" s="365"/>
      <c r="AF227" s="365"/>
      <c r="AH227" s="363"/>
      <c r="AJ227" s="363"/>
      <c r="AL227" s="363"/>
      <c r="AN227" s="363"/>
      <c r="AP227" s="366"/>
    </row>
    <row r="228" spans="1:55" ht="21" customHeight="1" x14ac:dyDescent="0.3">
      <c r="A228" s="371" t="s">
        <v>650</v>
      </c>
      <c r="B228" s="372">
        <v>45407</v>
      </c>
      <c r="C228" s="371">
        <v>1357</v>
      </c>
      <c r="D228" s="421" t="s">
        <v>682</v>
      </c>
      <c r="E228" s="419">
        <f>H228</f>
        <v>3700</v>
      </c>
      <c r="F228" s="420">
        <v>2300</v>
      </c>
      <c r="G228" s="386"/>
      <c r="H228" s="416">
        <f>MROUND(K228+24,50)</f>
        <v>3700</v>
      </c>
      <c r="I228" s="416">
        <f>MROUND(L228+24,50)</f>
        <v>2250</v>
      </c>
      <c r="J228" s="386"/>
      <c r="K228" s="417">
        <f>N228*$K$9</f>
        <v>3700</v>
      </c>
      <c r="L228" s="417">
        <f>N228*$L$9</f>
        <v>2220</v>
      </c>
      <c r="M228" s="389"/>
      <c r="N228" s="462">
        <v>1480</v>
      </c>
      <c r="P228" s="462">
        <v>5400</v>
      </c>
      <c r="R228" s="462"/>
      <c r="T228" s="452"/>
      <c r="X228" s="363" t="e">
        <f>N228/R228</f>
        <v>#DIV/0!</v>
      </c>
      <c r="Z228" s="364">
        <f>V228*1.2</f>
        <v>0</v>
      </c>
      <c r="AB228" s="365"/>
      <c r="AD228" s="365"/>
      <c r="AF228" s="365"/>
      <c r="AH228" s="363"/>
      <c r="AJ228" s="363"/>
      <c r="AL228" s="363"/>
      <c r="AN228" s="363"/>
      <c r="AP228" s="366"/>
    </row>
    <row r="229" spans="1:55" ht="21" customHeight="1" x14ac:dyDescent="0.3">
      <c r="A229" s="371" t="s">
        <v>649</v>
      </c>
      <c r="B229" s="480" t="s">
        <v>678</v>
      </c>
      <c r="C229" s="371">
        <v>531</v>
      </c>
      <c r="D229" s="421" t="s">
        <v>156</v>
      </c>
      <c r="E229" s="419">
        <f t="shared" si="49"/>
        <v>7100</v>
      </c>
      <c r="F229" s="420">
        <f t="shared" si="49"/>
        <v>4250</v>
      </c>
      <c r="G229" s="386"/>
      <c r="H229" s="416">
        <f t="shared" si="50"/>
        <v>7100</v>
      </c>
      <c r="I229" s="416">
        <f t="shared" si="50"/>
        <v>4250</v>
      </c>
      <c r="J229" s="386"/>
      <c r="K229" s="417">
        <f t="shared" si="51"/>
        <v>7075.5999999999995</v>
      </c>
      <c r="L229" s="417">
        <f t="shared" si="52"/>
        <v>4245.3599999999997</v>
      </c>
      <c r="M229" s="389"/>
      <c r="N229" s="462">
        <v>2830.24</v>
      </c>
      <c r="P229" s="462">
        <v>2830.24</v>
      </c>
      <c r="R229" s="462">
        <v>2621</v>
      </c>
      <c r="T229" s="455">
        <v>2621</v>
      </c>
      <c r="V229" s="382">
        <v>2339.0100000000002</v>
      </c>
      <c r="X229" s="363">
        <f t="shared" si="46"/>
        <v>1.0798321251430751</v>
      </c>
      <c r="Z229" s="364"/>
      <c r="AB229" s="365"/>
      <c r="AD229" s="365"/>
      <c r="AF229" s="365"/>
      <c r="AH229" s="363"/>
      <c r="AJ229" s="363"/>
      <c r="AL229" s="363"/>
      <c r="AN229" s="363"/>
      <c r="AP229" s="366"/>
    </row>
    <row r="230" spans="1:55" ht="21" customHeight="1" x14ac:dyDescent="0.3">
      <c r="A230" s="371" t="s">
        <v>648</v>
      </c>
      <c r="B230" s="478" t="s">
        <v>677</v>
      </c>
      <c r="C230" s="371" t="s">
        <v>208</v>
      </c>
      <c r="D230" s="421" t="s">
        <v>331</v>
      </c>
      <c r="E230" s="419">
        <f t="shared" si="49"/>
        <v>7250</v>
      </c>
      <c r="F230" s="420">
        <f t="shared" si="49"/>
        <v>4350</v>
      </c>
      <c r="G230" s="386"/>
      <c r="H230" s="416">
        <f t="shared" si="50"/>
        <v>7250</v>
      </c>
      <c r="I230" s="416">
        <f t="shared" si="50"/>
        <v>4350</v>
      </c>
      <c r="J230" s="386"/>
      <c r="K230" s="417">
        <f t="shared" si="51"/>
        <v>7202.5250000000005</v>
      </c>
      <c r="L230" s="417">
        <f t="shared" si="52"/>
        <v>4321.5150000000003</v>
      </c>
      <c r="M230" s="389"/>
      <c r="N230" s="462">
        <v>2881.01</v>
      </c>
      <c r="P230" s="462">
        <v>2881.01</v>
      </c>
      <c r="R230" s="462">
        <v>2881.01</v>
      </c>
      <c r="T230" s="452">
        <v>2881.01</v>
      </c>
      <c r="V230" s="382">
        <v>2881.01</v>
      </c>
      <c r="X230" s="363">
        <f t="shared" si="46"/>
        <v>1</v>
      </c>
      <c r="Z230" s="364"/>
      <c r="AB230" s="365"/>
      <c r="AD230" s="365"/>
      <c r="AF230" s="365"/>
      <c r="AH230" s="363"/>
      <c r="AJ230" s="363"/>
      <c r="AL230" s="363"/>
      <c r="AN230" s="363"/>
      <c r="AP230" s="367"/>
    </row>
    <row r="231" spans="1:55" ht="21" hidden="1" customHeight="1" x14ac:dyDescent="0.3">
      <c r="A231" s="371" t="s">
        <v>202</v>
      </c>
      <c r="C231" s="371" t="s">
        <v>202</v>
      </c>
      <c r="D231" s="421" t="s">
        <v>155</v>
      </c>
      <c r="E231" s="419">
        <f t="shared" si="49"/>
        <v>4550</v>
      </c>
      <c r="F231" s="420">
        <f t="shared" si="49"/>
        <v>2750</v>
      </c>
      <c r="G231" s="386"/>
      <c r="H231" s="416">
        <f t="shared" si="50"/>
        <v>4550</v>
      </c>
      <c r="I231" s="416">
        <f t="shared" si="50"/>
        <v>2750</v>
      </c>
      <c r="J231" s="386"/>
      <c r="K231" s="417">
        <f t="shared" si="51"/>
        <v>4537.5</v>
      </c>
      <c r="L231" s="417">
        <f t="shared" si="52"/>
        <v>2722.5</v>
      </c>
      <c r="M231" s="389"/>
      <c r="N231" s="452">
        <v>1815</v>
      </c>
      <c r="P231" s="452">
        <v>1815</v>
      </c>
      <c r="R231" s="452">
        <v>1815</v>
      </c>
      <c r="T231" s="452">
        <v>1815</v>
      </c>
      <c r="V231" s="382">
        <v>1815</v>
      </c>
      <c r="X231" s="363">
        <f t="shared" si="46"/>
        <v>1</v>
      </c>
      <c r="Z231" s="365"/>
      <c r="AB231" s="365"/>
      <c r="AD231" s="365"/>
      <c r="AF231" s="365"/>
      <c r="AH231" s="363"/>
      <c r="AJ231" s="363"/>
      <c r="AL231" s="363"/>
      <c r="AN231" s="363"/>
      <c r="AP231" s="367"/>
    </row>
    <row r="232" spans="1:55" s="376" customFormat="1" ht="21" customHeight="1" x14ac:dyDescent="0.3">
      <c r="A232" s="371"/>
      <c r="B232" s="372"/>
      <c r="C232" s="371"/>
      <c r="D232" s="371"/>
      <c r="E232" s="373"/>
      <c r="F232" s="374"/>
      <c r="G232" s="371"/>
      <c r="H232" s="447"/>
      <c r="I232" s="447"/>
      <c r="J232" s="371"/>
      <c r="K232" s="448"/>
      <c r="L232" s="448"/>
      <c r="N232" s="378"/>
      <c r="P232" s="378"/>
      <c r="R232" s="378"/>
      <c r="T232" s="378"/>
      <c r="V232" s="378"/>
      <c r="X232" s="146"/>
      <c r="Z232" s="146"/>
      <c r="AB232" s="146"/>
      <c r="AD232" s="146"/>
      <c r="AF232" s="146"/>
      <c r="AH232" s="146"/>
      <c r="AJ232" s="146"/>
      <c r="AL232" s="146"/>
      <c r="AN232" s="146"/>
      <c r="AP232" s="63"/>
      <c r="AR232" s="371"/>
      <c r="AS232" s="371"/>
      <c r="AT232" s="371"/>
      <c r="AU232" s="371"/>
      <c r="AV232" s="371"/>
      <c r="AW232" s="371"/>
      <c r="AX232" s="371"/>
      <c r="AY232" s="371"/>
      <c r="AZ232" s="371"/>
      <c r="BA232" s="371"/>
      <c r="BB232" s="371"/>
      <c r="BC232" s="371"/>
    </row>
    <row r="233" spans="1:55" s="376" customFormat="1" ht="21" customHeight="1" x14ac:dyDescent="0.3">
      <c r="A233" s="371"/>
      <c r="B233" s="372"/>
      <c r="C233" s="371"/>
      <c r="D233" s="371"/>
      <c r="E233" s="373"/>
      <c r="F233" s="374"/>
      <c r="G233" s="371"/>
      <c r="H233" s="447"/>
      <c r="I233" s="447"/>
      <c r="J233" s="371"/>
      <c r="K233" s="448"/>
      <c r="L233" s="448"/>
      <c r="N233" s="378"/>
      <c r="P233" s="378"/>
      <c r="R233" s="378"/>
      <c r="T233" s="378"/>
      <c r="V233" s="378"/>
      <c r="X233" s="146"/>
      <c r="Z233" s="146"/>
      <c r="AB233" s="146"/>
      <c r="AD233" s="146"/>
      <c r="AF233" s="146"/>
      <c r="AH233" s="146"/>
      <c r="AJ233" s="146"/>
      <c r="AL233" s="146"/>
      <c r="AN233" s="146"/>
      <c r="AP233" s="63"/>
      <c r="AR233" s="371"/>
      <c r="AS233" s="371"/>
      <c r="AT233" s="371"/>
      <c r="AU233" s="371"/>
      <c r="AV233" s="371"/>
      <c r="AW233" s="371"/>
      <c r="AX233" s="371"/>
      <c r="AY233" s="371"/>
      <c r="AZ233" s="371"/>
      <c r="BA233" s="371"/>
      <c r="BB233" s="371"/>
      <c r="BC233" s="371"/>
    </row>
    <row r="234" spans="1:55" s="376" customFormat="1" ht="21" customHeight="1" x14ac:dyDescent="0.3">
      <c r="A234" s="371"/>
      <c r="B234" s="372"/>
      <c r="C234" s="371"/>
      <c r="D234" s="371"/>
      <c r="E234" s="373"/>
      <c r="F234" s="374"/>
      <c r="G234" s="371"/>
      <c r="H234" s="447"/>
      <c r="I234" s="447"/>
      <c r="J234" s="371"/>
      <c r="K234" s="448"/>
      <c r="L234" s="448"/>
      <c r="N234" s="378"/>
      <c r="P234" s="378"/>
      <c r="R234" s="378"/>
      <c r="T234" s="378"/>
      <c r="V234" s="378"/>
      <c r="X234" s="146"/>
      <c r="Z234" s="146"/>
      <c r="AB234" s="146"/>
      <c r="AD234" s="146"/>
      <c r="AF234" s="146"/>
      <c r="AH234" s="146"/>
      <c r="AJ234" s="146"/>
      <c r="AL234" s="146"/>
      <c r="AN234" s="146"/>
      <c r="AP234" s="63"/>
      <c r="AR234" s="371"/>
      <c r="AS234" s="371"/>
      <c r="AT234" s="371"/>
      <c r="AU234" s="371"/>
      <c r="AV234" s="371"/>
      <c r="AW234" s="371"/>
      <c r="AX234" s="371"/>
      <c r="AY234" s="371"/>
      <c r="AZ234" s="371"/>
      <c r="BA234" s="371"/>
      <c r="BB234" s="371"/>
      <c r="BC234" s="371"/>
    </row>
    <row r="235" spans="1:55" ht="21" customHeight="1" x14ac:dyDescent="0.3">
      <c r="N235" s="378"/>
      <c r="P235" s="378"/>
      <c r="R235" s="378"/>
      <c r="T235" s="378"/>
      <c r="V235" s="378"/>
    </row>
    <row r="236" spans="1:55" s="376" customFormat="1" ht="21" customHeight="1" x14ac:dyDescent="0.3">
      <c r="A236" s="371"/>
      <c r="B236" s="372"/>
      <c r="C236" s="371"/>
      <c r="D236" s="371"/>
      <c r="E236" s="373"/>
      <c r="F236" s="374"/>
      <c r="G236" s="371"/>
      <c r="H236" s="375"/>
      <c r="I236" s="375"/>
      <c r="K236" s="377"/>
      <c r="L236" s="377"/>
      <c r="N236" s="378"/>
      <c r="P236" s="378"/>
      <c r="R236" s="378"/>
      <c r="T236" s="378"/>
      <c r="V236" s="378"/>
      <c r="X236" s="146"/>
      <c r="Z236" s="146"/>
      <c r="AB236" s="146"/>
      <c r="AD236" s="146"/>
      <c r="AF236" s="146"/>
      <c r="AH236" s="146"/>
      <c r="AJ236" s="146"/>
      <c r="AL236" s="146"/>
      <c r="AN236" s="146"/>
      <c r="AP236" s="63"/>
      <c r="AR236" s="371"/>
      <c r="AS236" s="371"/>
      <c r="AT236" s="371"/>
      <c r="AU236" s="371"/>
      <c r="AV236" s="371"/>
      <c r="AW236" s="371"/>
      <c r="AX236" s="371"/>
      <c r="AY236" s="371"/>
      <c r="AZ236" s="371"/>
      <c r="BA236" s="371"/>
      <c r="BB236" s="371"/>
      <c r="BC236" s="371"/>
    </row>
    <row r="237" spans="1:55" s="376" customFormat="1" ht="21" customHeight="1" x14ac:dyDescent="0.3">
      <c r="A237" s="371"/>
      <c r="B237" s="372"/>
      <c r="C237" s="371"/>
      <c r="D237" s="371"/>
      <c r="E237" s="373"/>
      <c r="F237" s="374"/>
      <c r="G237" s="371"/>
      <c r="H237" s="375"/>
      <c r="I237" s="375"/>
      <c r="K237" s="377"/>
      <c r="L237" s="377"/>
      <c r="N237" s="378"/>
      <c r="P237" s="378"/>
      <c r="R237" s="378"/>
      <c r="T237" s="378"/>
      <c r="V237" s="378"/>
      <c r="X237" s="146"/>
      <c r="Z237" s="146"/>
      <c r="AB237" s="146"/>
      <c r="AD237" s="146"/>
      <c r="AF237" s="146"/>
      <c r="AH237" s="146"/>
      <c r="AJ237" s="146"/>
      <c r="AL237" s="146"/>
      <c r="AN237" s="146"/>
      <c r="AP237" s="63"/>
      <c r="AR237" s="371"/>
      <c r="AS237" s="371"/>
      <c r="AT237" s="371"/>
      <c r="AU237" s="371"/>
      <c r="AV237" s="371"/>
      <c r="AW237" s="371"/>
      <c r="AX237" s="371"/>
      <c r="AY237" s="371"/>
      <c r="AZ237" s="371"/>
      <c r="BA237" s="371"/>
      <c r="BB237" s="371"/>
      <c r="BC237" s="371"/>
    </row>
    <row r="238" spans="1:55" s="376" customFormat="1" ht="21" customHeight="1" x14ac:dyDescent="0.3">
      <c r="A238" s="371"/>
      <c r="B238" s="372"/>
      <c r="C238" s="371"/>
      <c r="D238" s="371"/>
      <c r="E238" s="373"/>
      <c r="F238" s="374"/>
      <c r="G238" s="371"/>
      <c r="H238" s="375"/>
      <c r="I238" s="375"/>
      <c r="K238" s="377"/>
      <c r="L238" s="377"/>
      <c r="N238" s="378"/>
      <c r="P238" s="378"/>
      <c r="R238" s="378"/>
      <c r="T238" s="378"/>
      <c r="V238" s="378"/>
      <c r="X238" s="146"/>
      <c r="Z238" s="146"/>
      <c r="AB238" s="146"/>
      <c r="AD238" s="146"/>
      <c r="AF238" s="146"/>
      <c r="AH238" s="146"/>
      <c r="AJ238" s="146"/>
      <c r="AL238" s="146"/>
      <c r="AN238" s="146"/>
      <c r="AP238" s="63"/>
      <c r="AR238" s="371"/>
      <c r="AS238" s="371"/>
      <c r="AT238" s="371"/>
      <c r="AU238" s="371"/>
      <c r="AV238" s="371"/>
      <c r="AW238" s="371"/>
      <c r="AX238" s="371"/>
      <c r="AY238" s="371"/>
      <c r="AZ238" s="371"/>
      <c r="BA238" s="371"/>
      <c r="BB238" s="371"/>
      <c r="BC238" s="371"/>
    </row>
    <row r="239" spans="1:55" s="376" customFormat="1" ht="21" customHeight="1" x14ac:dyDescent="0.3">
      <c r="A239" s="371"/>
      <c r="B239" s="372"/>
      <c r="C239" s="371"/>
      <c r="D239" s="371"/>
      <c r="E239" s="373"/>
      <c r="F239" s="374"/>
      <c r="G239" s="371"/>
      <c r="H239" s="375"/>
      <c r="I239" s="375"/>
      <c r="K239" s="377"/>
      <c r="L239" s="377"/>
      <c r="N239" s="378"/>
      <c r="P239" s="378"/>
      <c r="R239" s="378"/>
      <c r="T239" s="378"/>
      <c r="V239" s="378"/>
      <c r="X239" s="146"/>
      <c r="Z239" s="146"/>
      <c r="AB239" s="146"/>
      <c r="AD239" s="146"/>
      <c r="AF239" s="146"/>
      <c r="AH239" s="146"/>
      <c r="AJ239" s="146"/>
      <c r="AL239" s="146"/>
      <c r="AN239" s="146"/>
      <c r="AP239" s="63"/>
      <c r="AR239" s="371"/>
      <c r="AS239" s="371"/>
      <c r="AT239" s="371"/>
      <c r="AU239" s="371"/>
      <c r="AV239" s="371"/>
      <c r="AW239" s="371"/>
      <c r="AX239" s="371"/>
      <c r="AY239" s="371"/>
      <c r="AZ239" s="371"/>
      <c r="BA239" s="371"/>
      <c r="BB239" s="371"/>
      <c r="BC239" s="371"/>
    </row>
    <row r="240" spans="1:55" s="376" customFormat="1" ht="21" customHeight="1" x14ac:dyDescent="0.3">
      <c r="A240" s="371"/>
      <c r="B240" s="372"/>
      <c r="C240" s="371"/>
      <c r="D240" s="371"/>
      <c r="E240" s="373"/>
      <c r="F240" s="374"/>
      <c r="G240" s="371"/>
      <c r="H240" s="375"/>
      <c r="I240" s="375"/>
      <c r="K240" s="377"/>
      <c r="L240" s="377"/>
      <c r="N240" s="378"/>
      <c r="P240" s="378"/>
      <c r="R240" s="378"/>
      <c r="T240" s="378"/>
      <c r="V240" s="378"/>
      <c r="X240" s="146"/>
      <c r="Z240" s="146"/>
      <c r="AB240" s="146"/>
      <c r="AD240" s="146"/>
      <c r="AF240" s="146"/>
      <c r="AH240" s="146"/>
      <c r="AJ240" s="146"/>
      <c r="AL240" s="146"/>
      <c r="AN240" s="146"/>
      <c r="AP240" s="63"/>
      <c r="AR240" s="371"/>
      <c r="AS240" s="371"/>
      <c r="AT240" s="371"/>
      <c r="AU240" s="371"/>
      <c r="AV240" s="371"/>
      <c r="AW240" s="371"/>
      <c r="AX240" s="371"/>
      <c r="AY240" s="371"/>
      <c r="AZ240" s="371"/>
      <c r="BA240" s="371"/>
      <c r="BB240" s="371"/>
      <c r="BC240" s="371"/>
    </row>
    <row r="241" spans="1:55" s="376" customFormat="1" ht="21" customHeight="1" x14ac:dyDescent="0.3">
      <c r="A241" s="371"/>
      <c r="B241" s="372"/>
      <c r="C241" s="371"/>
      <c r="D241" s="371"/>
      <c r="E241" s="373"/>
      <c r="F241" s="374"/>
      <c r="G241" s="371"/>
      <c r="H241" s="375"/>
      <c r="I241" s="375"/>
      <c r="K241" s="377"/>
      <c r="L241" s="377"/>
      <c r="N241" s="378"/>
      <c r="P241" s="378"/>
      <c r="R241" s="378"/>
      <c r="T241" s="378"/>
      <c r="V241" s="378"/>
      <c r="X241" s="146"/>
      <c r="Z241" s="146"/>
      <c r="AB241" s="146"/>
      <c r="AD241" s="146"/>
      <c r="AF241" s="146"/>
      <c r="AH241" s="146"/>
      <c r="AJ241" s="146"/>
      <c r="AL241" s="146"/>
      <c r="AN241" s="146"/>
      <c r="AP241" s="63"/>
      <c r="AR241" s="371"/>
      <c r="AS241" s="371"/>
      <c r="AT241" s="371"/>
      <c r="AU241" s="371"/>
      <c r="AV241" s="371"/>
      <c r="AW241" s="371"/>
      <c r="AX241" s="371"/>
      <c r="AY241" s="371"/>
      <c r="AZ241" s="371"/>
      <c r="BA241" s="371"/>
      <c r="BB241" s="371"/>
      <c r="BC241" s="371"/>
    </row>
    <row r="242" spans="1:55" s="376" customFormat="1" ht="21" customHeight="1" x14ac:dyDescent="0.3">
      <c r="A242" s="371"/>
      <c r="B242" s="372"/>
      <c r="C242" s="371"/>
      <c r="D242" s="371"/>
      <c r="E242" s="373"/>
      <c r="F242" s="374"/>
      <c r="G242" s="371"/>
      <c r="H242" s="375"/>
      <c r="I242" s="375"/>
      <c r="K242" s="377"/>
      <c r="L242" s="377"/>
      <c r="N242" s="378"/>
      <c r="P242" s="378"/>
      <c r="R242" s="378"/>
      <c r="T242" s="378"/>
      <c r="V242" s="378"/>
      <c r="X242" s="146"/>
      <c r="Z242" s="146"/>
      <c r="AB242" s="146"/>
      <c r="AD242" s="146"/>
      <c r="AF242" s="146"/>
      <c r="AH242" s="146"/>
      <c r="AJ242" s="146"/>
      <c r="AL242" s="146"/>
      <c r="AN242" s="146"/>
      <c r="AP242" s="63"/>
      <c r="AR242" s="371"/>
      <c r="AS242" s="371"/>
      <c r="AT242" s="371"/>
      <c r="AU242" s="371"/>
      <c r="AV242" s="371"/>
      <c r="AW242" s="371"/>
      <c r="AX242" s="371"/>
      <c r="AY242" s="371"/>
      <c r="AZ242" s="371"/>
      <c r="BA242" s="371"/>
      <c r="BB242" s="371"/>
      <c r="BC242" s="371"/>
    </row>
    <row r="243" spans="1:55" s="376" customFormat="1" ht="21" customHeight="1" x14ac:dyDescent="0.3">
      <c r="A243" s="371"/>
      <c r="B243" s="372"/>
      <c r="C243" s="371"/>
      <c r="D243" s="371"/>
      <c r="E243" s="373"/>
      <c r="F243" s="374"/>
      <c r="G243" s="371"/>
      <c r="H243" s="375"/>
      <c r="I243" s="375"/>
      <c r="K243" s="377"/>
      <c r="L243" s="377"/>
      <c r="N243" s="378"/>
      <c r="P243" s="378"/>
      <c r="R243" s="378"/>
      <c r="T243" s="378"/>
      <c r="V243" s="378"/>
      <c r="X243" s="146"/>
      <c r="Z243" s="146"/>
      <c r="AB243" s="146"/>
      <c r="AD243" s="146"/>
      <c r="AF243" s="146"/>
      <c r="AH243" s="146"/>
      <c r="AJ243" s="146"/>
      <c r="AL243" s="146"/>
      <c r="AN243" s="146"/>
      <c r="AP243" s="63"/>
      <c r="AR243" s="371"/>
      <c r="AS243" s="371"/>
      <c r="AT243" s="371"/>
      <c r="AU243" s="371"/>
      <c r="AV243" s="371"/>
      <c r="AW243" s="371"/>
      <c r="AX243" s="371"/>
      <c r="AY243" s="371"/>
      <c r="AZ243" s="371"/>
      <c r="BA243" s="371"/>
      <c r="BB243" s="371"/>
      <c r="BC243" s="371"/>
    </row>
    <row r="244" spans="1:55" s="376" customFormat="1" ht="21" customHeight="1" x14ac:dyDescent="0.3">
      <c r="A244" s="371"/>
      <c r="B244" s="372"/>
      <c r="C244" s="371"/>
      <c r="D244" s="371"/>
      <c r="E244" s="373"/>
      <c r="F244" s="374"/>
      <c r="G244" s="371"/>
      <c r="H244" s="375"/>
      <c r="I244" s="375"/>
      <c r="K244" s="377"/>
      <c r="L244" s="377"/>
      <c r="N244" s="378"/>
      <c r="P244" s="378"/>
      <c r="R244" s="378"/>
      <c r="T244" s="378"/>
      <c r="V244" s="378"/>
      <c r="X244" s="146"/>
      <c r="Z244" s="146"/>
      <c r="AB244" s="146"/>
      <c r="AD244" s="146"/>
      <c r="AF244" s="146"/>
      <c r="AH244" s="146"/>
      <c r="AJ244" s="146"/>
      <c r="AL244" s="146"/>
      <c r="AN244" s="146"/>
      <c r="AP244" s="63"/>
      <c r="AR244" s="371"/>
      <c r="AS244" s="371"/>
      <c r="AT244" s="371"/>
      <c r="AU244" s="371"/>
      <c r="AV244" s="371"/>
      <c r="AW244" s="371"/>
      <c r="AX244" s="371"/>
      <c r="AY244" s="371"/>
      <c r="AZ244" s="371"/>
      <c r="BA244" s="371"/>
      <c r="BB244" s="371"/>
      <c r="BC244" s="371"/>
    </row>
    <row r="245" spans="1:55" s="376" customFormat="1" ht="21" customHeight="1" x14ac:dyDescent="0.3">
      <c r="A245" s="371"/>
      <c r="B245" s="372"/>
      <c r="C245" s="371"/>
      <c r="D245" s="371"/>
      <c r="E245" s="373"/>
      <c r="F245" s="374"/>
      <c r="G245" s="371"/>
      <c r="H245" s="375"/>
      <c r="I245" s="375"/>
      <c r="K245" s="377"/>
      <c r="L245" s="377"/>
      <c r="N245" s="378"/>
      <c r="P245" s="378"/>
      <c r="R245" s="378"/>
      <c r="T245" s="378"/>
      <c r="V245" s="378"/>
      <c r="X245" s="146"/>
      <c r="Z245" s="146"/>
      <c r="AB245" s="146"/>
      <c r="AD245" s="146"/>
      <c r="AF245" s="146"/>
      <c r="AH245" s="146"/>
      <c r="AJ245" s="146"/>
      <c r="AL245" s="146"/>
      <c r="AN245" s="146"/>
      <c r="AP245" s="63"/>
      <c r="AR245" s="371"/>
      <c r="AS245" s="371"/>
      <c r="AT245" s="371"/>
      <c r="AU245" s="371"/>
      <c r="AV245" s="371"/>
      <c r="AW245" s="371"/>
      <c r="AX245" s="371"/>
      <c r="AY245" s="371"/>
      <c r="AZ245" s="371"/>
      <c r="BA245" s="371"/>
      <c r="BB245" s="371"/>
      <c r="BC245" s="371"/>
    </row>
    <row r="246" spans="1:55" s="376" customFormat="1" ht="21" customHeight="1" x14ac:dyDescent="0.3">
      <c r="A246" s="371"/>
      <c r="B246" s="372"/>
      <c r="C246" s="371"/>
      <c r="D246" s="371"/>
      <c r="E246" s="373"/>
      <c r="F246" s="374"/>
      <c r="G246" s="371"/>
      <c r="H246" s="375"/>
      <c r="I246" s="375"/>
      <c r="K246" s="377"/>
      <c r="L246" s="377"/>
      <c r="N246" s="378"/>
      <c r="P246" s="378"/>
      <c r="R246" s="378"/>
      <c r="T246" s="378"/>
      <c r="V246" s="378"/>
      <c r="X246" s="146"/>
      <c r="Z246" s="146"/>
      <c r="AB246" s="146"/>
      <c r="AD246" s="146"/>
      <c r="AF246" s="146"/>
      <c r="AH246" s="146"/>
      <c r="AJ246" s="146"/>
      <c r="AL246" s="146"/>
      <c r="AN246" s="146"/>
      <c r="AP246" s="63"/>
      <c r="AR246" s="371"/>
      <c r="AS246" s="371"/>
      <c r="AT246" s="371"/>
      <c r="AU246" s="371"/>
      <c r="AV246" s="371"/>
      <c r="AW246" s="371"/>
      <c r="AX246" s="371"/>
      <c r="AY246" s="371"/>
      <c r="AZ246" s="371"/>
      <c r="BA246" s="371"/>
      <c r="BB246" s="371"/>
      <c r="BC246" s="371"/>
    </row>
    <row r="247" spans="1:55" s="376" customFormat="1" ht="21" customHeight="1" x14ac:dyDescent="0.3">
      <c r="A247" s="371"/>
      <c r="B247" s="372"/>
      <c r="C247" s="371"/>
      <c r="D247" s="371"/>
      <c r="E247" s="373"/>
      <c r="F247" s="374"/>
      <c r="G247" s="371"/>
      <c r="H247" s="375"/>
      <c r="I247" s="375"/>
      <c r="K247" s="377"/>
      <c r="L247" s="377"/>
      <c r="N247" s="378"/>
      <c r="P247" s="378"/>
      <c r="R247" s="378"/>
      <c r="T247" s="378"/>
      <c r="V247" s="378"/>
      <c r="X247" s="146"/>
      <c r="Z247" s="146"/>
      <c r="AB247" s="146"/>
      <c r="AD247" s="146"/>
      <c r="AF247" s="146"/>
      <c r="AH247" s="146"/>
      <c r="AJ247" s="146"/>
      <c r="AL247" s="146"/>
      <c r="AN247" s="146"/>
      <c r="AP247" s="63"/>
      <c r="AR247" s="371"/>
      <c r="AS247" s="371"/>
      <c r="AT247" s="371"/>
      <c r="AU247" s="371"/>
      <c r="AV247" s="371"/>
      <c r="AW247" s="371"/>
      <c r="AX247" s="371"/>
      <c r="AY247" s="371"/>
      <c r="AZ247" s="371"/>
      <c r="BA247" s="371"/>
      <c r="BB247" s="371"/>
      <c r="BC247" s="371"/>
    </row>
    <row r="248" spans="1:55" s="376" customFormat="1" ht="21" customHeight="1" x14ac:dyDescent="0.3">
      <c r="A248" s="371"/>
      <c r="B248" s="372"/>
      <c r="C248" s="371"/>
      <c r="D248" s="371"/>
      <c r="E248" s="373"/>
      <c r="F248" s="374"/>
      <c r="G248" s="371"/>
      <c r="H248" s="375"/>
      <c r="I248" s="375"/>
      <c r="K248" s="377"/>
      <c r="L248" s="377"/>
      <c r="N248" s="378"/>
      <c r="P248" s="378"/>
      <c r="R248" s="378"/>
      <c r="T248" s="378"/>
      <c r="V248" s="378"/>
      <c r="X248" s="146"/>
      <c r="Z248" s="146"/>
      <c r="AB248" s="146"/>
      <c r="AD248" s="146"/>
      <c r="AF248" s="146"/>
      <c r="AH248" s="146"/>
      <c r="AJ248" s="146"/>
      <c r="AL248" s="146"/>
      <c r="AN248" s="146"/>
      <c r="AP248" s="63"/>
      <c r="AR248" s="371"/>
      <c r="AS248" s="371"/>
      <c r="AT248" s="371"/>
      <c r="AU248" s="371"/>
      <c r="AV248" s="371"/>
      <c r="AW248" s="371"/>
      <c r="AX248" s="371"/>
      <c r="AY248" s="371"/>
      <c r="AZ248" s="371"/>
      <c r="BA248" s="371"/>
      <c r="BB248" s="371"/>
      <c r="BC248" s="371"/>
    </row>
    <row r="249" spans="1:55" s="376" customFormat="1" ht="21" customHeight="1" x14ac:dyDescent="0.3">
      <c r="A249" s="371"/>
      <c r="B249" s="372"/>
      <c r="C249" s="371"/>
      <c r="D249" s="371"/>
      <c r="E249" s="373"/>
      <c r="F249" s="374"/>
      <c r="G249" s="371"/>
      <c r="H249" s="375"/>
      <c r="I249" s="375"/>
      <c r="K249" s="377"/>
      <c r="L249" s="377"/>
      <c r="N249" s="378"/>
      <c r="P249" s="378"/>
      <c r="R249" s="378"/>
      <c r="T249" s="378"/>
      <c r="V249" s="378"/>
      <c r="X249" s="146"/>
      <c r="Z249" s="146"/>
      <c r="AB249" s="146"/>
      <c r="AD249" s="146"/>
      <c r="AF249" s="146"/>
      <c r="AH249" s="146"/>
      <c r="AJ249" s="146"/>
      <c r="AL249" s="146"/>
      <c r="AN249" s="146"/>
      <c r="AP249" s="63"/>
      <c r="AR249" s="371"/>
      <c r="AS249" s="371"/>
      <c r="AT249" s="371"/>
      <c r="AU249" s="371"/>
      <c r="AV249" s="371"/>
      <c r="AW249" s="371"/>
      <c r="AX249" s="371"/>
      <c r="AY249" s="371"/>
      <c r="AZ249" s="371"/>
      <c r="BA249" s="371"/>
      <c r="BB249" s="371"/>
      <c r="BC249" s="371"/>
    </row>
    <row r="250" spans="1:55" s="376" customFormat="1" ht="21" customHeight="1" x14ac:dyDescent="0.3">
      <c r="A250" s="371"/>
      <c r="B250" s="372"/>
      <c r="C250" s="371"/>
      <c r="D250" s="371"/>
      <c r="E250" s="373"/>
      <c r="F250" s="374"/>
      <c r="G250" s="371"/>
      <c r="H250" s="375"/>
      <c r="I250" s="375"/>
      <c r="K250" s="377"/>
      <c r="L250" s="377"/>
      <c r="N250" s="378"/>
      <c r="P250" s="378"/>
      <c r="R250" s="378"/>
      <c r="T250" s="378"/>
      <c r="V250" s="378"/>
      <c r="X250" s="146"/>
      <c r="Z250" s="146"/>
      <c r="AB250" s="146"/>
      <c r="AD250" s="146"/>
      <c r="AF250" s="146"/>
      <c r="AH250" s="146"/>
      <c r="AJ250" s="146"/>
      <c r="AL250" s="146"/>
      <c r="AN250" s="146"/>
      <c r="AP250" s="63"/>
      <c r="AR250" s="371"/>
      <c r="AS250" s="371"/>
      <c r="AT250" s="371"/>
      <c r="AU250" s="371"/>
      <c r="AV250" s="371"/>
      <c r="AW250" s="371"/>
      <c r="AX250" s="371"/>
      <c r="AY250" s="371"/>
      <c r="AZ250" s="371"/>
      <c r="BA250" s="371"/>
      <c r="BB250" s="371"/>
      <c r="BC250" s="371"/>
    </row>
    <row r="251" spans="1:55" s="376" customFormat="1" ht="21" customHeight="1" x14ac:dyDescent="0.3">
      <c r="A251" s="371"/>
      <c r="B251" s="372"/>
      <c r="C251" s="371"/>
      <c r="D251" s="371"/>
      <c r="E251" s="373"/>
      <c r="F251" s="374"/>
      <c r="G251" s="371"/>
      <c r="H251" s="375"/>
      <c r="I251" s="375"/>
      <c r="K251" s="377"/>
      <c r="L251" s="377"/>
      <c r="N251" s="378"/>
      <c r="P251" s="378"/>
      <c r="R251" s="378"/>
      <c r="T251" s="378"/>
      <c r="V251" s="378"/>
      <c r="X251" s="146"/>
      <c r="Z251" s="146"/>
      <c r="AB251" s="146"/>
      <c r="AD251" s="146"/>
      <c r="AF251" s="146"/>
      <c r="AH251" s="146"/>
      <c r="AJ251" s="146"/>
      <c r="AL251" s="146"/>
      <c r="AN251" s="146"/>
      <c r="AP251" s="63"/>
      <c r="AR251" s="371"/>
      <c r="AS251" s="371"/>
      <c r="AT251" s="371"/>
      <c r="AU251" s="371"/>
      <c r="AV251" s="371"/>
      <c r="AW251" s="371"/>
      <c r="AX251" s="371"/>
      <c r="AY251" s="371"/>
      <c r="AZ251" s="371"/>
      <c r="BA251" s="371"/>
      <c r="BB251" s="371"/>
      <c r="BC251" s="371"/>
    </row>
    <row r="252" spans="1:55" s="376" customFormat="1" ht="21" customHeight="1" x14ac:dyDescent="0.3">
      <c r="A252" s="371"/>
      <c r="B252" s="372"/>
      <c r="C252" s="371"/>
      <c r="D252" s="371"/>
      <c r="E252" s="373"/>
      <c r="F252" s="374"/>
      <c r="G252" s="371"/>
      <c r="H252" s="375"/>
      <c r="I252" s="375"/>
      <c r="K252" s="377"/>
      <c r="L252" s="377"/>
      <c r="N252" s="378"/>
      <c r="P252" s="378"/>
      <c r="R252" s="378"/>
      <c r="T252" s="378"/>
      <c r="V252" s="378"/>
      <c r="X252" s="146"/>
      <c r="Z252" s="146"/>
      <c r="AB252" s="146"/>
      <c r="AD252" s="146"/>
      <c r="AF252" s="146"/>
      <c r="AH252" s="146"/>
      <c r="AJ252" s="146"/>
      <c r="AL252" s="146"/>
      <c r="AN252" s="146"/>
      <c r="AP252" s="63"/>
      <c r="AR252" s="371"/>
      <c r="AS252" s="371"/>
      <c r="AT252" s="371"/>
      <c r="AU252" s="371"/>
      <c r="AV252" s="371"/>
      <c r="AW252" s="371"/>
      <c r="AX252" s="371"/>
      <c r="AY252" s="371"/>
      <c r="AZ252" s="371"/>
      <c r="BA252" s="371"/>
      <c r="BB252" s="371"/>
      <c r="BC252" s="371"/>
    </row>
    <row r="253" spans="1:55" s="376" customFormat="1" ht="21" customHeight="1" x14ac:dyDescent="0.3">
      <c r="A253" s="371"/>
      <c r="B253" s="372"/>
      <c r="C253" s="371"/>
      <c r="D253" s="371"/>
      <c r="E253" s="373"/>
      <c r="F253" s="374"/>
      <c r="G253" s="371"/>
      <c r="H253" s="375"/>
      <c r="I253" s="375"/>
      <c r="K253" s="377"/>
      <c r="L253" s="377"/>
      <c r="N253" s="378"/>
      <c r="P253" s="378"/>
      <c r="R253" s="378"/>
      <c r="T253" s="378"/>
      <c r="V253" s="378"/>
      <c r="X253" s="146"/>
      <c r="Z253" s="146"/>
      <c r="AB253" s="146"/>
      <c r="AD253" s="146"/>
      <c r="AF253" s="146"/>
      <c r="AH253" s="146"/>
      <c r="AJ253" s="146"/>
      <c r="AL253" s="146"/>
      <c r="AN253" s="146"/>
      <c r="AP253" s="63"/>
      <c r="AR253" s="371"/>
      <c r="AS253" s="371"/>
      <c r="AT253" s="371"/>
      <c r="AU253" s="371"/>
      <c r="AV253" s="371"/>
      <c r="AW253" s="371"/>
      <c r="AX253" s="371"/>
      <c r="AY253" s="371"/>
      <c r="AZ253" s="371"/>
      <c r="BA253" s="371"/>
      <c r="BB253" s="371"/>
      <c r="BC253" s="371"/>
    </row>
    <row r="254" spans="1:55" s="376" customFormat="1" ht="21" customHeight="1" x14ac:dyDescent="0.3">
      <c r="A254" s="371"/>
      <c r="B254" s="372"/>
      <c r="C254" s="371"/>
      <c r="D254" s="371"/>
      <c r="E254" s="373"/>
      <c r="F254" s="374"/>
      <c r="G254" s="371"/>
      <c r="H254" s="375"/>
      <c r="I254" s="375"/>
      <c r="K254" s="377"/>
      <c r="L254" s="377"/>
      <c r="N254" s="378"/>
      <c r="P254" s="378"/>
      <c r="R254" s="378"/>
      <c r="T254" s="378"/>
      <c r="V254" s="378"/>
      <c r="X254" s="146"/>
      <c r="Z254" s="146"/>
      <c r="AB254" s="146"/>
      <c r="AD254" s="146"/>
      <c r="AF254" s="146"/>
      <c r="AH254" s="146"/>
      <c r="AJ254" s="146"/>
      <c r="AL254" s="146"/>
      <c r="AN254" s="146"/>
      <c r="AP254" s="63"/>
      <c r="AR254" s="371"/>
      <c r="AS254" s="371"/>
      <c r="AT254" s="371"/>
      <c r="AU254" s="371"/>
      <c r="AV254" s="371"/>
      <c r="AW254" s="371"/>
      <c r="AX254" s="371"/>
      <c r="AY254" s="371"/>
      <c r="AZ254" s="371"/>
      <c r="BA254" s="371"/>
      <c r="BB254" s="371"/>
      <c r="BC254" s="371"/>
    </row>
    <row r="255" spans="1:55" s="376" customFormat="1" ht="21" customHeight="1" x14ac:dyDescent="0.3">
      <c r="A255" s="371"/>
      <c r="B255" s="372"/>
      <c r="C255" s="371"/>
      <c r="D255" s="371"/>
      <c r="E255" s="373"/>
      <c r="F255" s="374"/>
      <c r="G255" s="371"/>
      <c r="H255" s="375"/>
      <c r="I255" s="375"/>
      <c r="K255" s="377"/>
      <c r="L255" s="377"/>
      <c r="N255" s="378"/>
      <c r="P255" s="378"/>
      <c r="R255" s="378"/>
      <c r="T255" s="378"/>
      <c r="V255" s="378"/>
      <c r="X255" s="146"/>
      <c r="Z255" s="146"/>
      <c r="AB255" s="146"/>
      <c r="AD255" s="146"/>
      <c r="AF255" s="146"/>
      <c r="AH255" s="146"/>
      <c r="AJ255" s="146"/>
      <c r="AL255" s="146"/>
      <c r="AN255" s="146"/>
      <c r="AP255" s="63"/>
      <c r="AR255" s="371"/>
      <c r="AS255" s="371"/>
      <c r="AT255" s="371"/>
      <c r="AU255" s="371"/>
      <c r="AV255" s="371"/>
      <c r="AW255" s="371"/>
      <c r="AX255" s="371"/>
      <c r="AY255" s="371"/>
      <c r="AZ255" s="371"/>
      <c r="BA255" s="371"/>
      <c r="BB255" s="371"/>
      <c r="BC255" s="371"/>
    </row>
    <row r="256" spans="1:55" s="376" customFormat="1" ht="21" customHeight="1" x14ac:dyDescent="0.3">
      <c r="A256" s="371"/>
      <c r="B256" s="372"/>
      <c r="C256" s="371"/>
      <c r="D256" s="371"/>
      <c r="E256" s="373"/>
      <c r="F256" s="374"/>
      <c r="G256" s="371"/>
      <c r="H256" s="375"/>
      <c r="I256" s="375"/>
      <c r="K256" s="377"/>
      <c r="L256" s="377"/>
      <c r="N256" s="378"/>
      <c r="P256" s="378"/>
      <c r="R256" s="378"/>
      <c r="T256" s="378"/>
      <c r="V256" s="378"/>
      <c r="X256" s="146"/>
      <c r="Z256" s="146"/>
      <c r="AB256" s="146"/>
      <c r="AD256" s="146"/>
      <c r="AF256" s="146"/>
      <c r="AH256" s="146"/>
      <c r="AJ256" s="146"/>
      <c r="AL256" s="146"/>
      <c r="AN256" s="146"/>
      <c r="AP256" s="63"/>
      <c r="AR256" s="371"/>
      <c r="AS256" s="371"/>
      <c r="AT256" s="371"/>
      <c r="AU256" s="371"/>
      <c r="AV256" s="371"/>
      <c r="AW256" s="371"/>
      <c r="AX256" s="371"/>
      <c r="AY256" s="371"/>
      <c r="AZ256" s="371"/>
      <c r="BA256" s="371"/>
      <c r="BB256" s="371"/>
      <c r="BC256" s="371"/>
    </row>
    <row r="257" spans="1:55" s="376" customFormat="1" ht="21" customHeight="1" x14ac:dyDescent="0.3">
      <c r="A257" s="371"/>
      <c r="B257" s="372"/>
      <c r="C257" s="371"/>
      <c r="D257" s="371"/>
      <c r="E257" s="373"/>
      <c r="F257" s="374"/>
      <c r="G257" s="371"/>
      <c r="H257" s="375"/>
      <c r="I257" s="375"/>
      <c r="K257" s="377"/>
      <c r="L257" s="377"/>
      <c r="N257" s="378"/>
      <c r="P257" s="378"/>
      <c r="R257" s="378"/>
      <c r="T257" s="378"/>
      <c r="V257" s="378"/>
      <c r="X257" s="146"/>
      <c r="Z257" s="146"/>
      <c r="AB257" s="146"/>
      <c r="AD257" s="146"/>
      <c r="AF257" s="146"/>
      <c r="AH257" s="146"/>
      <c r="AJ257" s="146"/>
      <c r="AL257" s="146"/>
      <c r="AN257" s="146"/>
      <c r="AP257" s="63"/>
      <c r="AR257" s="371"/>
      <c r="AS257" s="371"/>
      <c r="AT257" s="371"/>
      <c r="AU257" s="371"/>
      <c r="AV257" s="371"/>
      <c r="AW257" s="371"/>
      <c r="AX257" s="371"/>
      <c r="AY257" s="371"/>
      <c r="AZ257" s="371"/>
      <c r="BA257" s="371"/>
      <c r="BB257" s="371"/>
      <c r="BC257" s="371"/>
    </row>
    <row r="258" spans="1:55" s="376" customFormat="1" ht="21" customHeight="1" x14ac:dyDescent="0.3">
      <c r="A258" s="371"/>
      <c r="B258" s="372"/>
      <c r="C258" s="371"/>
      <c r="D258" s="371"/>
      <c r="E258" s="373"/>
      <c r="F258" s="374"/>
      <c r="G258" s="371"/>
      <c r="H258" s="375"/>
      <c r="I258" s="375"/>
      <c r="K258" s="377"/>
      <c r="L258" s="377"/>
      <c r="N258" s="378"/>
      <c r="P258" s="378"/>
      <c r="R258" s="378"/>
      <c r="T258" s="378"/>
      <c r="V258" s="378"/>
      <c r="X258" s="146"/>
      <c r="Z258" s="146"/>
      <c r="AB258" s="146"/>
      <c r="AD258" s="146"/>
      <c r="AF258" s="146"/>
      <c r="AH258" s="146"/>
      <c r="AJ258" s="146"/>
      <c r="AL258" s="146"/>
      <c r="AN258" s="146"/>
      <c r="AP258" s="63"/>
      <c r="AR258" s="371"/>
      <c r="AS258" s="371"/>
      <c r="AT258" s="371"/>
      <c r="AU258" s="371"/>
      <c r="AV258" s="371"/>
      <c r="AW258" s="371"/>
      <c r="AX258" s="371"/>
      <c r="AY258" s="371"/>
      <c r="AZ258" s="371"/>
      <c r="BA258" s="371"/>
      <c r="BB258" s="371"/>
      <c r="BC258" s="371"/>
    </row>
    <row r="259" spans="1:55" s="376" customFormat="1" ht="21" customHeight="1" x14ac:dyDescent="0.3">
      <c r="A259" s="371"/>
      <c r="B259" s="372"/>
      <c r="C259" s="371"/>
      <c r="D259" s="371"/>
      <c r="E259" s="373"/>
      <c r="F259" s="374"/>
      <c r="G259" s="371"/>
      <c r="H259" s="375"/>
      <c r="I259" s="375"/>
      <c r="K259" s="377"/>
      <c r="L259" s="377"/>
      <c r="N259" s="378"/>
      <c r="P259" s="378"/>
      <c r="R259" s="378"/>
      <c r="T259" s="378"/>
      <c r="V259" s="378"/>
      <c r="X259" s="146"/>
      <c r="Z259" s="146"/>
      <c r="AB259" s="146"/>
      <c r="AD259" s="146"/>
      <c r="AF259" s="146"/>
      <c r="AH259" s="146"/>
      <c r="AJ259" s="146"/>
      <c r="AL259" s="146"/>
      <c r="AN259" s="146"/>
      <c r="AP259" s="63"/>
      <c r="AR259" s="371"/>
      <c r="AS259" s="371"/>
      <c r="AT259" s="371"/>
      <c r="AU259" s="371"/>
      <c r="AV259" s="371"/>
      <c r="AW259" s="371"/>
      <c r="AX259" s="371"/>
      <c r="AY259" s="371"/>
      <c r="AZ259" s="371"/>
      <c r="BA259" s="371"/>
      <c r="BB259" s="371"/>
      <c r="BC259" s="371"/>
    </row>
    <row r="260" spans="1:55" s="376" customFormat="1" ht="21" customHeight="1" x14ac:dyDescent="0.3">
      <c r="A260" s="371"/>
      <c r="B260" s="372"/>
      <c r="C260" s="371"/>
      <c r="D260" s="371"/>
      <c r="E260" s="373"/>
      <c r="F260" s="374"/>
      <c r="G260" s="371"/>
      <c r="H260" s="375"/>
      <c r="I260" s="375"/>
      <c r="K260" s="377"/>
      <c r="L260" s="377"/>
      <c r="N260" s="378"/>
      <c r="P260" s="378"/>
      <c r="R260" s="378"/>
      <c r="T260" s="378"/>
      <c r="V260" s="378"/>
      <c r="X260" s="146"/>
      <c r="Z260" s="146"/>
      <c r="AB260" s="146"/>
      <c r="AD260" s="146"/>
      <c r="AF260" s="146"/>
      <c r="AH260" s="146"/>
      <c r="AJ260" s="146"/>
      <c r="AL260" s="146"/>
      <c r="AN260" s="146"/>
      <c r="AP260" s="63"/>
      <c r="AR260" s="371"/>
      <c r="AS260" s="371"/>
      <c r="AT260" s="371"/>
      <c r="AU260" s="371"/>
      <c r="AV260" s="371"/>
      <c r="AW260" s="371"/>
      <c r="AX260" s="371"/>
      <c r="AY260" s="371"/>
      <c r="AZ260" s="371"/>
      <c r="BA260" s="371"/>
      <c r="BB260" s="371"/>
      <c r="BC260" s="371"/>
    </row>
    <row r="261" spans="1:55" s="376" customFormat="1" ht="21" customHeight="1" x14ac:dyDescent="0.3">
      <c r="A261" s="371"/>
      <c r="B261" s="372"/>
      <c r="C261" s="371"/>
      <c r="D261" s="371"/>
      <c r="E261" s="373"/>
      <c r="F261" s="374"/>
      <c r="G261" s="371"/>
      <c r="H261" s="375"/>
      <c r="I261" s="375"/>
      <c r="K261" s="377"/>
      <c r="L261" s="377"/>
      <c r="N261" s="378"/>
      <c r="P261" s="378"/>
      <c r="R261" s="378"/>
      <c r="T261" s="378"/>
      <c r="V261" s="378"/>
      <c r="X261" s="146"/>
      <c r="Z261" s="146"/>
      <c r="AB261" s="146"/>
      <c r="AD261" s="146"/>
      <c r="AF261" s="146"/>
      <c r="AH261" s="146"/>
      <c r="AJ261" s="146"/>
      <c r="AL261" s="146"/>
      <c r="AN261" s="146"/>
      <c r="AP261" s="63"/>
      <c r="AR261" s="371"/>
      <c r="AS261" s="371"/>
      <c r="AT261" s="371"/>
      <c r="AU261" s="371"/>
      <c r="AV261" s="371"/>
      <c r="AW261" s="371"/>
      <c r="AX261" s="371"/>
      <c r="AY261" s="371"/>
      <c r="AZ261" s="371"/>
      <c r="BA261" s="371"/>
      <c r="BB261" s="371"/>
      <c r="BC261" s="371"/>
    </row>
    <row r="262" spans="1:55" s="376" customFormat="1" ht="21" customHeight="1" x14ac:dyDescent="0.3">
      <c r="A262" s="371"/>
      <c r="B262" s="372"/>
      <c r="C262" s="371"/>
      <c r="D262" s="371"/>
      <c r="E262" s="373"/>
      <c r="F262" s="374"/>
      <c r="G262" s="371"/>
      <c r="H262" s="375"/>
      <c r="I262" s="375"/>
      <c r="K262" s="377"/>
      <c r="L262" s="377"/>
      <c r="N262" s="378"/>
      <c r="P262" s="378"/>
      <c r="R262" s="378"/>
      <c r="T262" s="378"/>
      <c r="V262" s="378"/>
      <c r="X262" s="146"/>
      <c r="Z262" s="146"/>
      <c r="AB262" s="146"/>
      <c r="AD262" s="146"/>
      <c r="AF262" s="146"/>
      <c r="AH262" s="146"/>
      <c r="AJ262" s="146"/>
      <c r="AL262" s="146"/>
      <c r="AN262" s="146"/>
      <c r="AP262" s="63"/>
      <c r="AR262" s="371"/>
      <c r="AS262" s="371"/>
      <c r="AT262" s="371"/>
      <c r="AU262" s="371"/>
      <c r="AV262" s="371"/>
      <c r="AW262" s="371"/>
      <c r="AX262" s="371"/>
      <c r="AY262" s="371"/>
      <c r="AZ262" s="371"/>
      <c r="BA262" s="371"/>
      <c r="BB262" s="371"/>
      <c r="BC262" s="371"/>
    </row>
    <row r="263" spans="1:55" s="376" customFormat="1" ht="21" customHeight="1" x14ac:dyDescent="0.3">
      <c r="A263" s="371"/>
      <c r="B263" s="372"/>
      <c r="C263" s="371"/>
      <c r="D263" s="371"/>
      <c r="E263" s="373"/>
      <c r="F263" s="374"/>
      <c r="G263" s="371"/>
      <c r="H263" s="375"/>
      <c r="I263" s="375"/>
      <c r="K263" s="377"/>
      <c r="L263" s="377"/>
      <c r="N263" s="378"/>
      <c r="P263" s="378"/>
      <c r="R263" s="378"/>
      <c r="T263" s="378"/>
      <c r="V263" s="378"/>
      <c r="X263" s="146"/>
      <c r="Z263" s="146"/>
      <c r="AB263" s="146"/>
      <c r="AD263" s="146"/>
      <c r="AF263" s="146"/>
      <c r="AH263" s="146"/>
      <c r="AJ263" s="146"/>
      <c r="AL263" s="146"/>
      <c r="AN263" s="146"/>
      <c r="AP263" s="63"/>
      <c r="AR263" s="371"/>
      <c r="AS263" s="371"/>
      <c r="AT263" s="371"/>
      <c r="AU263" s="371"/>
      <c r="AV263" s="371"/>
      <c r="AW263" s="371"/>
      <c r="AX263" s="371"/>
      <c r="AY263" s="371"/>
      <c r="AZ263" s="371"/>
      <c r="BA263" s="371"/>
      <c r="BB263" s="371"/>
      <c r="BC263" s="371"/>
    </row>
    <row r="264" spans="1:55" s="376" customFormat="1" ht="21" customHeight="1" x14ac:dyDescent="0.3">
      <c r="A264" s="371"/>
      <c r="B264" s="372"/>
      <c r="C264" s="371"/>
      <c r="D264" s="371"/>
      <c r="E264" s="373"/>
      <c r="F264" s="374"/>
      <c r="G264" s="371"/>
      <c r="H264" s="375"/>
      <c r="I264" s="375"/>
      <c r="K264" s="377"/>
      <c r="L264" s="377"/>
      <c r="N264" s="378"/>
      <c r="P264" s="378"/>
      <c r="R264" s="378"/>
      <c r="T264" s="378"/>
      <c r="V264" s="378"/>
      <c r="X264" s="146"/>
      <c r="Z264" s="146"/>
      <c r="AB264" s="146"/>
      <c r="AD264" s="146"/>
      <c r="AF264" s="146"/>
      <c r="AH264" s="146"/>
      <c r="AJ264" s="146"/>
      <c r="AL264" s="146"/>
      <c r="AN264" s="146"/>
      <c r="AP264" s="63"/>
      <c r="AR264" s="371"/>
      <c r="AS264" s="371"/>
      <c r="AT264" s="371"/>
      <c r="AU264" s="371"/>
      <c r="AV264" s="371"/>
      <c r="AW264" s="371"/>
      <c r="AX264" s="371"/>
      <c r="AY264" s="371"/>
      <c r="AZ264" s="371"/>
      <c r="BA264" s="371"/>
      <c r="BB264" s="371"/>
      <c r="BC264" s="371"/>
    </row>
    <row r="265" spans="1:55" s="376" customFormat="1" ht="21" customHeight="1" x14ac:dyDescent="0.3">
      <c r="A265" s="371"/>
      <c r="B265" s="372"/>
      <c r="C265" s="371"/>
      <c r="D265" s="371"/>
      <c r="E265" s="373"/>
      <c r="F265" s="374"/>
      <c r="G265" s="371"/>
      <c r="H265" s="375"/>
      <c r="I265" s="375"/>
      <c r="K265" s="377"/>
      <c r="L265" s="377"/>
      <c r="N265" s="378"/>
      <c r="P265" s="378"/>
      <c r="R265" s="378"/>
      <c r="T265" s="378"/>
      <c r="V265" s="378"/>
      <c r="X265" s="146"/>
      <c r="Z265" s="146"/>
      <c r="AB265" s="146"/>
      <c r="AD265" s="146"/>
      <c r="AF265" s="146"/>
      <c r="AH265" s="146"/>
      <c r="AJ265" s="146"/>
      <c r="AL265" s="146"/>
      <c r="AN265" s="146"/>
      <c r="AP265" s="63"/>
      <c r="AR265" s="371"/>
      <c r="AS265" s="371"/>
      <c r="AT265" s="371"/>
      <c r="AU265" s="371"/>
      <c r="AV265" s="371"/>
      <c r="AW265" s="371"/>
      <c r="AX265" s="371"/>
      <c r="AY265" s="371"/>
      <c r="AZ265" s="371"/>
      <c r="BA265" s="371"/>
      <c r="BB265" s="371"/>
      <c r="BC265" s="371"/>
    </row>
    <row r="266" spans="1:55" s="376" customFormat="1" ht="21" customHeight="1" x14ac:dyDescent="0.3">
      <c r="A266" s="371"/>
      <c r="B266" s="372"/>
      <c r="C266" s="371"/>
      <c r="D266" s="371"/>
      <c r="E266" s="373"/>
      <c r="F266" s="374"/>
      <c r="G266" s="371"/>
      <c r="H266" s="375"/>
      <c r="I266" s="375"/>
      <c r="K266" s="377"/>
      <c r="L266" s="377"/>
      <c r="N266" s="378"/>
      <c r="P266" s="378"/>
      <c r="R266" s="378"/>
      <c r="T266" s="378"/>
      <c r="V266" s="378"/>
      <c r="X266" s="146"/>
      <c r="Z266" s="146"/>
      <c r="AB266" s="146"/>
      <c r="AD266" s="146"/>
      <c r="AF266" s="146"/>
      <c r="AH266" s="146"/>
      <c r="AJ266" s="146"/>
      <c r="AL266" s="146"/>
      <c r="AN266" s="146"/>
      <c r="AP266" s="63"/>
      <c r="AR266" s="371"/>
      <c r="AS266" s="371"/>
      <c r="AT266" s="371"/>
      <c r="AU266" s="371"/>
      <c r="AV266" s="371"/>
      <c r="AW266" s="371"/>
      <c r="AX266" s="371"/>
      <c r="AY266" s="371"/>
      <c r="AZ266" s="371"/>
      <c r="BA266" s="371"/>
      <c r="BB266" s="371"/>
      <c r="BC266" s="371"/>
    </row>
    <row r="267" spans="1:55" s="376" customFormat="1" ht="21" customHeight="1" x14ac:dyDescent="0.3">
      <c r="A267" s="371"/>
      <c r="B267" s="372"/>
      <c r="C267" s="371"/>
      <c r="D267" s="371"/>
      <c r="E267" s="373"/>
      <c r="F267" s="374"/>
      <c r="G267" s="371"/>
      <c r="H267" s="375"/>
      <c r="I267" s="375"/>
      <c r="K267" s="377"/>
      <c r="L267" s="377"/>
      <c r="N267" s="378"/>
      <c r="P267" s="378"/>
      <c r="R267" s="378"/>
      <c r="T267" s="378"/>
      <c r="V267" s="378"/>
      <c r="X267" s="146"/>
      <c r="Z267" s="146"/>
      <c r="AB267" s="146"/>
      <c r="AD267" s="146"/>
      <c r="AF267" s="146"/>
      <c r="AH267" s="146"/>
      <c r="AJ267" s="146"/>
      <c r="AL267" s="146"/>
      <c r="AN267" s="146"/>
      <c r="AP267" s="63"/>
      <c r="AR267" s="371"/>
      <c r="AS267" s="371"/>
      <c r="AT267" s="371"/>
      <c r="AU267" s="371"/>
      <c r="AV267" s="371"/>
      <c r="AW267" s="371"/>
      <c r="AX267" s="371"/>
      <c r="AY267" s="371"/>
      <c r="AZ267" s="371"/>
      <c r="BA267" s="371"/>
      <c r="BB267" s="371"/>
      <c r="BC267" s="371"/>
    </row>
    <row r="268" spans="1:55" s="376" customFormat="1" ht="21" customHeight="1" x14ac:dyDescent="0.3">
      <c r="A268" s="371"/>
      <c r="B268" s="372"/>
      <c r="C268" s="371"/>
      <c r="D268" s="371"/>
      <c r="E268" s="373"/>
      <c r="F268" s="374"/>
      <c r="G268" s="371"/>
      <c r="H268" s="375"/>
      <c r="I268" s="375"/>
      <c r="K268" s="377"/>
      <c r="L268" s="377"/>
      <c r="N268" s="378"/>
      <c r="P268" s="378"/>
      <c r="R268" s="378"/>
      <c r="T268" s="378"/>
      <c r="V268" s="378"/>
      <c r="X268" s="146"/>
      <c r="Z268" s="146"/>
      <c r="AB268" s="146"/>
      <c r="AD268" s="146"/>
      <c r="AF268" s="146"/>
      <c r="AH268" s="146"/>
      <c r="AJ268" s="146"/>
      <c r="AL268" s="146"/>
      <c r="AN268" s="146"/>
      <c r="AP268" s="63"/>
      <c r="AR268" s="371"/>
      <c r="AS268" s="371"/>
      <c r="AT268" s="371"/>
      <c r="AU268" s="371"/>
      <c r="AV268" s="371"/>
      <c r="AW268" s="371"/>
      <c r="AX268" s="371"/>
      <c r="AY268" s="371"/>
      <c r="AZ268" s="371"/>
      <c r="BA268" s="371"/>
      <c r="BB268" s="371"/>
      <c r="BC268" s="371"/>
    </row>
    <row r="269" spans="1:55" s="376" customFormat="1" ht="21" customHeight="1" x14ac:dyDescent="0.3">
      <c r="A269" s="371"/>
      <c r="B269" s="372"/>
      <c r="C269" s="371"/>
      <c r="D269" s="371"/>
      <c r="E269" s="373"/>
      <c r="F269" s="374"/>
      <c r="G269" s="371"/>
      <c r="H269" s="375"/>
      <c r="I269" s="375"/>
      <c r="K269" s="377"/>
      <c r="L269" s="377"/>
      <c r="N269" s="378"/>
      <c r="P269" s="378"/>
      <c r="R269" s="378"/>
      <c r="T269" s="378"/>
      <c r="V269" s="378"/>
      <c r="X269" s="146"/>
      <c r="Z269" s="146"/>
      <c r="AB269" s="146"/>
      <c r="AD269" s="146"/>
      <c r="AF269" s="146"/>
      <c r="AH269" s="146"/>
      <c r="AJ269" s="146"/>
      <c r="AL269" s="146"/>
      <c r="AN269" s="146"/>
      <c r="AP269" s="63"/>
      <c r="AR269" s="371"/>
      <c r="AS269" s="371"/>
      <c r="AT269" s="371"/>
      <c r="AU269" s="371"/>
      <c r="AV269" s="371"/>
      <c r="AW269" s="371"/>
      <c r="AX269" s="371"/>
      <c r="AY269" s="371"/>
      <c r="AZ269" s="371"/>
      <c r="BA269" s="371"/>
      <c r="BB269" s="371"/>
      <c r="BC269" s="371"/>
    </row>
    <row r="270" spans="1:55" s="376" customFormat="1" ht="21" customHeight="1" x14ac:dyDescent="0.3">
      <c r="A270" s="371"/>
      <c r="B270" s="372"/>
      <c r="C270" s="371"/>
      <c r="D270" s="371"/>
      <c r="E270" s="373"/>
      <c r="F270" s="374"/>
      <c r="G270" s="371"/>
      <c r="H270" s="375"/>
      <c r="I270" s="375"/>
      <c r="K270" s="377"/>
      <c r="L270" s="377"/>
      <c r="N270" s="378"/>
      <c r="P270" s="378"/>
      <c r="R270" s="378"/>
      <c r="T270" s="378"/>
      <c r="V270" s="378"/>
      <c r="X270" s="146"/>
      <c r="Z270" s="146"/>
      <c r="AB270" s="146"/>
      <c r="AD270" s="146"/>
      <c r="AF270" s="146"/>
      <c r="AH270" s="146"/>
      <c r="AJ270" s="146"/>
      <c r="AL270" s="146"/>
      <c r="AN270" s="146"/>
      <c r="AP270" s="63"/>
      <c r="AR270" s="371"/>
      <c r="AS270" s="371"/>
      <c r="AT270" s="371"/>
      <c r="AU270" s="371"/>
      <c r="AV270" s="371"/>
      <c r="AW270" s="371"/>
      <c r="AX270" s="371"/>
      <c r="AY270" s="371"/>
      <c r="AZ270" s="371"/>
      <c r="BA270" s="371"/>
      <c r="BB270" s="371"/>
      <c r="BC270" s="371"/>
    </row>
    <row r="271" spans="1:55" s="376" customFormat="1" ht="21" customHeight="1" x14ac:dyDescent="0.3">
      <c r="A271" s="371"/>
      <c r="B271" s="372"/>
      <c r="C271" s="371"/>
      <c r="D271" s="371"/>
      <c r="E271" s="373"/>
      <c r="F271" s="374"/>
      <c r="G271" s="371"/>
      <c r="H271" s="375"/>
      <c r="I271" s="375"/>
      <c r="K271" s="377"/>
      <c r="L271" s="377"/>
      <c r="N271" s="378"/>
      <c r="P271" s="378"/>
      <c r="R271" s="378"/>
      <c r="T271" s="378"/>
      <c r="V271" s="378"/>
      <c r="X271" s="146"/>
      <c r="Z271" s="146"/>
      <c r="AB271" s="146"/>
      <c r="AD271" s="146"/>
      <c r="AF271" s="146"/>
      <c r="AH271" s="146"/>
      <c r="AJ271" s="146"/>
      <c r="AL271" s="146"/>
      <c r="AN271" s="146"/>
      <c r="AP271" s="63"/>
      <c r="AR271" s="371"/>
      <c r="AS271" s="371"/>
      <c r="AT271" s="371"/>
      <c r="AU271" s="371"/>
      <c r="AV271" s="371"/>
      <c r="AW271" s="371"/>
      <c r="AX271" s="371"/>
      <c r="AY271" s="371"/>
      <c r="AZ271" s="371"/>
      <c r="BA271" s="371"/>
      <c r="BB271" s="371"/>
      <c r="BC271" s="371"/>
    </row>
    <row r="272" spans="1:55" s="376" customFormat="1" ht="21" customHeight="1" x14ac:dyDescent="0.3">
      <c r="A272" s="371"/>
      <c r="B272" s="372"/>
      <c r="C272" s="371"/>
      <c r="D272" s="371"/>
      <c r="E272" s="373"/>
      <c r="F272" s="374"/>
      <c r="G272" s="371"/>
      <c r="H272" s="375"/>
      <c r="I272" s="375"/>
      <c r="K272" s="377"/>
      <c r="L272" s="377"/>
      <c r="N272" s="378"/>
      <c r="P272" s="378"/>
      <c r="R272" s="378"/>
      <c r="T272" s="378"/>
      <c r="V272" s="378"/>
      <c r="X272" s="146"/>
      <c r="Z272" s="146"/>
      <c r="AB272" s="146"/>
      <c r="AD272" s="146"/>
      <c r="AF272" s="146"/>
      <c r="AH272" s="146"/>
      <c r="AJ272" s="146"/>
      <c r="AL272" s="146"/>
      <c r="AN272" s="146"/>
      <c r="AP272" s="63"/>
      <c r="AR272" s="371"/>
      <c r="AS272" s="371"/>
      <c r="AT272" s="371"/>
      <c r="AU272" s="371"/>
      <c r="AV272" s="371"/>
      <c r="AW272" s="371"/>
      <c r="AX272" s="371"/>
      <c r="AY272" s="371"/>
      <c r="AZ272" s="371"/>
      <c r="BA272" s="371"/>
      <c r="BB272" s="371"/>
      <c r="BC272" s="371"/>
    </row>
    <row r="273" spans="1:55" s="376" customFormat="1" ht="21" customHeight="1" x14ac:dyDescent="0.3">
      <c r="A273" s="371"/>
      <c r="B273" s="372"/>
      <c r="C273" s="371"/>
      <c r="D273" s="371"/>
      <c r="E273" s="373"/>
      <c r="F273" s="374"/>
      <c r="G273" s="371"/>
      <c r="H273" s="375"/>
      <c r="I273" s="375"/>
      <c r="K273" s="377"/>
      <c r="L273" s="377"/>
      <c r="N273" s="378"/>
      <c r="P273" s="378"/>
      <c r="R273" s="378"/>
      <c r="T273" s="378"/>
      <c r="V273" s="378"/>
      <c r="X273" s="146"/>
      <c r="Z273" s="146"/>
      <c r="AB273" s="146"/>
      <c r="AD273" s="146"/>
      <c r="AF273" s="146"/>
      <c r="AH273" s="146"/>
      <c r="AJ273" s="146"/>
      <c r="AL273" s="146"/>
      <c r="AN273" s="146"/>
      <c r="AP273" s="63"/>
      <c r="AR273" s="371"/>
      <c r="AS273" s="371"/>
      <c r="AT273" s="371"/>
      <c r="AU273" s="371"/>
      <c r="AV273" s="371"/>
      <c r="AW273" s="371"/>
      <c r="AX273" s="371"/>
      <c r="AY273" s="371"/>
      <c r="AZ273" s="371"/>
      <c r="BA273" s="371"/>
      <c r="BB273" s="371"/>
      <c r="BC273" s="371"/>
    </row>
    <row r="274" spans="1:55" s="376" customFormat="1" ht="21" customHeight="1" x14ac:dyDescent="0.3">
      <c r="A274" s="371"/>
      <c r="B274" s="372"/>
      <c r="C274" s="371"/>
      <c r="D274" s="371"/>
      <c r="E274" s="373"/>
      <c r="F274" s="374"/>
      <c r="G274" s="371"/>
      <c r="H274" s="375"/>
      <c r="I274" s="375"/>
      <c r="K274" s="377"/>
      <c r="L274" s="377"/>
      <c r="N274" s="378"/>
      <c r="P274" s="378"/>
      <c r="R274" s="378"/>
      <c r="T274" s="378"/>
      <c r="V274" s="378"/>
      <c r="X274" s="146"/>
      <c r="Z274" s="146"/>
      <c r="AB274" s="146"/>
      <c r="AD274" s="146"/>
      <c r="AF274" s="146"/>
      <c r="AH274" s="146"/>
      <c r="AJ274" s="146"/>
      <c r="AL274" s="146"/>
      <c r="AN274" s="146"/>
      <c r="AP274" s="63"/>
      <c r="AR274" s="371"/>
      <c r="AS274" s="371"/>
      <c r="AT274" s="371"/>
      <c r="AU274" s="371"/>
      <c r="AV274" s="371"/>
      <c r="AW274" s="371"/>
      <c r="AX274" s="371"/>
      <c r="AY274" s="371"/>
      <c r="AZ274" s="371"/>
      <c r="BA274" s="371"/>
      <c r="BB274" s="371"/>
      <c r="BC274" s="371"/>
    </row>
    <row r="275" spans="1:55" s="376" customFormat="1" ht="21" customHeight="1" x14ac:dyDescent="0.3">
      <c r="A275" s="371"/>
      <c r="B275" s="372"/>
      <c r="C275" s="371"/>
      <c r="D275" s="371"/>
      <c r="E275" s="373"/>
      <c r="F275" s="374"/>
      <c r="G275" s="371"/>
      <c r="H275" s="375"/>
      <c r="I275" s="375"/>
      <c r="K275" s="377"/>
      <c r="L275" s="377"/>
      <c r="N275" s="378"/>
      <c r="P275" s="378"/>
      <c r="R275" s="378"/>
      <c r="T275" s="378"/>
      <c r="V275" s="378"/>
      <c r="X275" s="146"/>
      <c r="Z275" s="146"/>
      <c r="AB275" s="146"/>
      <c r="AD275" s="146"/>
      <c r="AF275" s="146"/>
      <c r="AH275" s="146"/>
      <c r="AJ275" s="146"/>
      <c r="AL275" s="146"/>
      <c r="AN275" s="146"/>
      <c r="AP275" s="63"/>
      <c r="AR275" s="371"/>
      <c r="AS275" s="371"/>
      <c r="AT275" s="371"/>
      <c r="AU275" s="371"/>
      <c r="AV275" s="371"/>
      <c r="AW275" s="371"/>
      <c r="AX275" s="371"/>
      <c r="AY275" s="371"/>
      <c r="AZ275" s="371"/>
      <c r="BA275" s="371"/>
      <c r="BB275" s="371"/>
      <c r="BC275" s="371"/>
    </row>
    <row r="276" spans="1:55" s="376" customFormat="1" ht="21" customHeight="1" x14ac:dyDescent="0.3">
      <c r="A276" s="371"/>
      <c r="B276" s="372"/>
      <c r="C276" s="371"/>
      <c r="D276" s="371"/>
      <c r="E276" s="373"/>
      <c r="F276" s="374"/>
      <c r="G276" s="371"/>
      <c r="H276" s="375"/>
      <c r="I276" s="375"/>
      <c r="K276" s="377"/>
      <c r="L276" s="377"/>
      <c r="N276" s="378"/>
      <c r="P276" s="378"/>
      <c r="R276" s="378"/>
      <c r="T276" s="378"/>
      <c r="V276" s="378"/>
      <c r="X276" s="146"/>
      <c r="Z276" s="146"/>
      <c r="AB276" s="146"/>
      <c r="AD276" s="146"/>
      <c r="AF276" s="146"/>
      <c r="AH276" s="146"/>
      <c r="AJ276" s="146"/>
      <c r="AL276" s="146"/>
      <c r="AN276" s="146"/>
      <c r="AP276" s="63"/>
      <c r="AR276" s="371"/>
      <c r="AS276" s="371"/>
      <c r="AT276" s="371"/>
      <c r="AU276" s="371"/>
      <c r="AV276" s="371"/>
      <c r="AW276" s="371"/>
      <c r="AX276" s="371"/>
      <c r="AY276" s="371"/>
      <c r="AZ276" s="371"/>
      <c r="BA276" s="371"/>
      <c r="BB276" s="371"/>
      <c r="BC276" s="371"/>
    </row>
    <row r="277" spans="1:55" s="376" customFormat="1" ht="21" customHeight="1" x14ac:dyDescent="0.3">
      <c r="A277" s="371"/>
      <c r="B277" s="372"/>
      <c r="C277" s="371"/>
      <c r="D277" s="371"/>
      <c r="E277" s="373"/>
      <c r="F277" s="374"/>
      <c r="G277" s="371"/>
      <c r="H277" s="375"/>
      <c r="I277" s="375"/>
      <c r="K277" s="377"/>
      <c r="L277" s="377"/>
      <c r="N277" s="378"/>
      <c r="P277" s="378"/>
      <c r="R277" s="378"/>
      <c r="T277" s="378"/>
      <c r="V277" s="378"/>
      <c r="X277" s="146"/>
      <c r="Z277" s="146"/>
      <c r="AB277" s="146"/>
      <c r="AD277" s="146"/>
      <c r="AF277" s="146"/>
      <c r="AH277" s="146"/>
      <c r="AJ277" s="146"/>
      <c r="AL277" s="146"/>
      <c r="AN277" s="146"/>
      <c r="AP277" s="63"/>
      <c r="AR277" s="371"/>
      <c r="AS277" s="371"/>
      <c r="AT277" s="371"/>
      <c r="AU277" s="371"/>
      <c r="AV277" s="371"/>
      <c r="AW277" s="371"/>
      <c r="AX277" s="371"/>
      <c r="AY277" s="371"/>
      <c r="AZ277" s="371"/>
      <c r="BA277" s="371"/>
      <c r="BB277" s="371"/>
      <c r="BC277" s="371"/>
    </row>
    <row r="278" spans="1:55" s="376" customFormat="1" ht="21" customHeight="1" x14ac:dyDescent="0.3">
      <c r="A278" s="371"/>
      <c r="B278" s="372"/>
      <c r="C278" s="371"/>
      <c r="D278" s="371"/>
      <c r="E278" s="373"/>
      <c r="F278" s="374"/>
      <c r="G278" s="371"/>
      <c r="H278" s="375"/>
      <c r="I278" s="375"/>
      <c r="K278" s="377"/>
      <c r="L278" s="377"/>
      <c r="N278" s="378"/>
      <c r="P278" s="378"/>
      <c r="R278" s="378"/>
      <c r="T278" s="378"/>
      <c r="V278" s="378"/>
      <c r="X278" s="146"/>
      <c r="Z278" s="146"/>
      <c r="AB278" s="146"/>
      <c r="AD278" s="146"/>
      <c r="AF278" s="146"/>
      <c r="AH278" s="146"/>
      <c r="AJ278" s="146"/>
      <c r="AL278" s="146"/>
      <c r="AN278" s="146"/>
      <c r="AP278" s="63"/>
      <c r="AR278" s="371"/>
      <c r="AS278" s="371"/>
      <c r="AT278" s="371"/>
      <c r="AU278" s="371"/>
      <c r="AV278" s="371"/>
      <c r="AW278" s="371"/>
      <c r="AX278" s="371"/>
      <c r="AY278" s="371"/>
      <c r="AZ278" s="371"/>
      <c r="BA278" s="371"/>
      <c r="BB278" s="371"/>
      <c r="BC278" s="371"/>
    </row>
    <row r="279" spans="1:55" s="376" customFormat="1" ht="21" customHeight="1" x14ac:dyDescent="0.3">
      <c r="A279" s="371"/>
      <c r="B279" s="372"/>
      <c r="C279" s="371"/>
      <c r="D279" s="371"/>
      <c r="E279" s="373"/>
      <c r="F279" s="374"/>
      <c r="G279" s="371"/>
      <c r="H279" s="375"/>
      <c r="I279" s="375"/>
      <c r="K279" s="377"/>
      <c r="L279" s="377"/>
      <c r="N279" s="378"/>
      <c r="P279" s="378"/>
      <c r="R279" s="378"/>
      <c r="T279" s="378"/>
      <c r="V279" s="378"/>
      <c r="X279" s="146"/>
      <c r="Z279" s="146"/>
      <c r="AB279" s="146"/>
      <c r="AD279" s="146"/>
      <c r="AF279" s="146"/>
      <c r="AH279" s="146"/>
      <c r="AJ279" s="146"/>
      <c r="AL279" s="146"/>
      <c r="AN279" s="146"/>
      <c r="AP279" s="63"/>
      <c r="AR279" s="371"/>
      <c r="AS279" s="371"/>
      <c r="AT279" s="371"/>
      <c r="AU279" s="371"/>
      <c r="AV279" s="371"/>
      <c r="AW279" s="371"/>
      <c r="AX279" s="371"/>
      <c r="AY279" s="371"/>
      <c r="AZ279" s="371"/>
      <c r="BA279" s="371"/>
      <c r="BB279" s="371"/>
      <c r="BC279" s="371"/>
    </row>
    <row r="280" spans="1:55" s="376" customFormat="1" ht="21" customHeight="1" x14ac:dyDescent="0.3">
      <c r="A280" s="371"/>
      <c r="B280" s="372"/>
      <c r="C280" s="371"/>
      <c r="D280" s="371"/>
      <c r="E280" s="373"/>
      <c r="F280" s="374"/>
      <c r="G280" s="371"/>
      <c r="H280" s="375"/>
      <c r="I280" s="375"/>
      <c r="K280" s="377"/>
      <c r="L280" s="377"/>
      <c r="N280" s="378"/>
      <c r="P280" s="378"/>
      <c r="R280" s="378"/>
      <c r="T280" s="378"/>
      <c r="V280" s="378"/>
      <c r="X280" s="146"/>
      <c r="Z280" s="146"/>
      <c r="AB280" s="146"/>
      <c r="AD280" s="146"/>
      <c r="AF280" s="146"/>
      <c r="AH280" s="146"/>
      <c r="AJ280" s="146"/>
      <c r="AL280" s="146"/>
      <c r="AN280" s="146"/>
      <c r="AP280" s="63"/>
      <c r="AR280" s="371"/>
      <c r="AS280" s="371"/>
      <c r="AT280" s="371"/>
      <c r="AU280" s="371"/>
      <c r="AV280" s="371"/>
      <c r="AW280" s="371"/>
      <c r="AX280" s="371"/>
      <c r="AY280" s="371"/>
      <c r="AZ280" s="371"/>
      <c r="BA280" s="371"/>
      <c r="BB280" s="371"/>
      <c r="BC280" s="371"/>
    </row>
    <row r="281" spans="1:55" s="376" customFormat="1" ht="21" customHeight="1" x14ac:dyDescent="0.3">
      <c r="A281" s="371"/>
      <c r="B281" s="372"/>
      <c r="C281" s="371"/>
      <c r="D281" s="371"/>
      <c r="E281" s="373"/>
      <c r="F281" s="374"/>
      <c r="G281" s="371"/>
      <c r="H281" s="375"/>
      <c r="I281" s="375"/>
      <c r="K281" s="377"/>
      <c r="L281" s="377"/>
      <c r="N281" s="378"/>
      <c r="P281" s="378"/>
      <c r="R281" s="378"/>
      <c r="T281" s="378"/>
      <c r="V281" s="378"/>
      <c r="X281" s="146"/>
      <c r="Z281" s="146"/>
      <c r="AB281" s="146"/>
      <c r="AD281" s="146"/>
      <c r="AF281" s="146"/>
      <c r="AH281" s="146"/>
      <c r="AJ281" s="146"/>
      <c r="AL281" s="146"/>
      <c r="AN281" s="146"/>
      <c r="AP281" s="63"/>
      <c r="AR281" s="371"/>
      <c r="AS281" s="371"/>
      <c r="AT281" s="371"/>
      <c r="AU281" s="371"/>
      <c r="AV281" s="371"/>
      <c r="AW281" s="371"/>
      <c r="AX281" s="371"/>
      <c r="AY281" s="371"/>
      <c r="AZ281" s="371"/>
      <c r="BA281" s="371"/>
      <c r="BB281" s="371"/>
      <c r="BC281" s="371"/>
    </row>
    <row r="282" spans="1:55" s="376" customFormat="1" ht="21" customHeight="1" x14ac:dyDescent="0.3">
      <c r="A282" s="371"/>
      <c r="B282" s="372"/>
      <c r="C282" s="371"/>
      <c r="D282" s="371"/>
      <c r="E282" s="373"/>
      <c r="F282" s="374"/>
      <c r="G282" s="371"/>
      <c r="H282" s="375"/>
      <c r="I282" s="375"/>
      <c r="K282" s="377"/>
      <c r="L282" s="377"/>
      <c r="N282" s="378"/>
      <c r="P282" s="378"/>
      <c r="R282" s="378"/>
      <c r="T282" s="378"/>
      <c r="V282" s="378"/>
      <c r="X282" s="146"/>
      <c r="Z282" s="146"/>
      <c r="AB282" s="146"/>
      <c r="AD282" s="146"/>
      <c r="AF282" s="146"/>
      <c r="AH282" s="146"/>
      <c r="AJ282" s="146"/>
      <c r="AL282" s="146"/>
      <c r="AN282" s="146"/>
      <c r="AP282" s="63"/>
      <c r="AR282" s="371"/>
      <c r="AS282" s="371"/>
      <c r="AT282" s="371"/>
      <c r="AU282" s="371"/>
      <c r="AV282" s="371"/>
      <c r="AW282" s="371"/>
      <c r="AX282" s="371"/>
      <c r="AY282" s="371"/>
      <c r="AZ282" s="371"/>
      <c r="BA282" s="371"/>
      <c r="BB282" s="371"/>
      <c r="BC282" s="371"/>
    </row>
    <row r="283" spans="1:55" s="376" customFormat="1" ht="21" customHeight="1" x14ac:dyDescent="0.3">
      <c r="A283" s="371"/>
      <c r="B283" s="372"/>
      <c r="C283" s="371"/>
      <c r="D283" s="371"/>
      <c r="E283" s="373"/>
      <c r="F283" s="374"/>
      <c r="G283" s="371"/>
      <c r="H283" s="375"/>
      <c r="I283" s="375"/>
      <c r="K283" s="377"/>
      <c r="L283" s="377"/>
      <c r="N283" s="378"/>
      <c r="P283" s="378"/>
      <c r="R283" s="378"/>
      <c r="T283" s="378"/>
      <c r="V283" s="378"/>
      <c r="X283" s="146"/>
      <c r="Z283" s="146"/>
      <c r="AB283" s="146"/>
      <c r="AD283" s="146"/>
      <c r="AF283" s="146"/>
      <c r="AH283" s="146"/>
      <c r="AJ283" s="146"/>
      <c r="AL283" s="146"/>
      <c r="AN283" s="146"/>
      <c r="AP283" s="63"/>
      <c r="AR283" s="371"/>
      <c r="AS283" s="371"/>
      <c r="AT283" s="371"/>
      <c r="AU283" s="371"/>
      <c r="AV283" s="371"/>
      <c r="AW283" s="371"/>
      <c r="AX283" s="371"/>
      <c r="AY283" s="371"/>
      <c r="AZ283" s="371"/>
      <c r="BA283" s="371"/>
      <c r="BB283" s="371"/>
      <c r="BC283" s="371"/>
    </row>
    <row r="284" spans="1:55" s="376" customFormat="1" ht="21" customHeight="1" x14ac:dyDescent="0.3">
      <c r="A284" s="371"/>
      <c r="B284" s="372"/>
      <c r="C284" s="371"/>
      <c r="D284" s="371"/>
      <c r="E284" s="373"/>
      <c r="F284" s="374"/>
      <c r="G284" s="371"/>
      <c r="H284" s="375"/>
      <c r="I284" s="375"/>
      <c r="K284" s="377"/>
      <c r="L284" s="377"/>
      <c r="N284" s="378"/>
      <c r="P284" s="378"/>
      <c r="R284" s="378"/>
      <c r="T284" s="378"/>
      <c r="V284" s="378"/>
      <c r="X284" s="146"/>
      <c r="Z284" s="146"/>
      <c r="AB284" s="146"/>
      <c r="AD284" s="146"/>
      <c r="AF284" s="146"/>
      <c r="AH284" s="146"/>
      <c r="AJ284" s="146"/>
      <c r="AL284" s="146"/>
      <c r="AN284" s="146"/>
      <c r="AP284" s="63"/>
      <c r="AR284" s="371"/>
      <c r="AS284" s="371"/>
      <c r="AT284" s="371"/>
      <c r="AU284" s="371"/>
      <c r="AV284" s="371"/>
      <c r="AW284" s="371"/>
      <c r="AX284" s="371"/>
      <c r="AY284" s="371"/>
      <c r="AZ284" s="371"/>
      <c r="BA284" s="371"/>
      <c r="BB284" s="371"/>
      <c r="BC284" s="371"/>
    </row>
    <row r="285" spans="1:55" s="376" customFormat="1" ht="21" customHeight="1" x14ac:dyDescent="0.3">
      <c r="A285" s="371"/>
      <c r="B285" s="372"/>
      <c r="C285" s="371"/>
      <c r="D285" s="371"/>
      <c r="E285" s="373"/>
      <c r="F285" s="374"/>
      <c r="G285" s="371"/>
      <c r="H285" s="375"/>
      <c r="I285" s="375"/>
      <c r="K285" s="377"/>
      <c r="L285" s="377"/>
      <c r="N285" s="378"/>
      <c r="P285" s="378"/>
      <c r="R285" s="378"/>
      <c r="T285" s="378"/>
      <c r="V285" s="378"/>
      <c r="X285" s="146"/>
      <c r="Z285" s="146"/>
      <c r="AB285" s="146"/>
      <c r="AD285" s="146"/>
      <c r="AF285" s="146"/>
      <c r="AH285" s="146"/>
      <c r="AJ285" s="146"/>
      <c r="AL285" s="146"/>
      <c r="AN285" s="146"/>
      <c r="AP285" s="63"/>
      <c r="AR285" s="371"/>
      <c r="AS285" s="371"/>
      <c r="AT285" s="371"/>
      <c r="AU285" s="371"/>
      <c r="AV285" s="371"/>
      <c r="AW285" s="371"/>
      <c r="AX285" s="371"/>
      <c r="AY285" s="371"/>
      <c r="AZ285" s="371"/>
      <c r="BA285" s="371"/>
      <c r="BB285" s="371"/>
      <c r="BC285" s="371"/>
    </row>
    <row r="286" spans="1:55" s="376" customFormat="1" ht="21" customHeight="1" x14ac:dyDescent="0.3">
      <c r="A286" s="371"/>
      <c r="B286" s="372"/>
      <c r="C286" s="371"/>
      <c r="D286" s="371"/>
      <c r="E286" s="373"/>
      <c r="F286" s="374"/>
      <c r="G286" s="371"/>
      <c r="H286" s="375"/>
      <c r="I286" s="375"/>
      <c r="K286" s="377"/>
      <c r="L286" s="377"/>
      <c r="N286" s="378"/>
      <c r="P286" s="378"/>
      <c r="R286" s="378"/>
      <c r="T286" s="378"/>
      <c r="V286" s="378"/>
      <c r="X286" s="146"/>
      <c r="Z286" s="146"/>
      <c r="AB286" s="146"/>
      <c r="AD286" s="146"/>
      <c r="AF286" s="146"/>
      <c r="AH286" s="146"/>
      <c r="AJ286" s="146"/>
      <c r="AL286" s="146"/>
      <c r="AN286" s="146"/>
      <c r="AP286" s="63"/>
      <c r="AR286" s="371"/>
      <c r="AS286" s="371"/>
      <c r="AT286" s="371"/>
      <c r="AU286" s="371"/>
      <c r="AV286" s="371"/>
      <c r="AW286" s="371"/>
      <c r="AX286" s="371"/>
      <c r="AY286" s="371"/>
      <c r="AZ286" s="371"/>
      <c r="BA286" s="371"/>
      <c r="BB286" s="371"/>
      <c r="BC286" s="371"/>
    </row>
    <row r="287" spans="1:55" s="376" customFormat="1" ht="21" customHeight="1" x14ac:dyDescent="0.3">
      <c r="A287" s="371"/>
      <c r="B287" s="372"/>
      <c r="C287" s="371"/>
      <c r="D287" s="371"/>
      <c r="E287" s="373"/>
      <c r="F287" s="374"/>
      <c r="G287" s="371"/>
      <c r="H287" s="375"/>
      <c r="I287" s="375"/>
      <c r="K287" s="377"/>
      <c r="L287" s="377"/>
      <c r="N287" s="378"/>
      <c r="P287" s="378"/>
      <c r="R287" s="378"/>
      <c r="T287" s="378"/>
      <c r="V287" s="378"/>
      <c r="X287" s="146"/>
      <c r="Z287" s="146"/>
      <c r="AB287" s="146"/>
      <c r="AD287" s="146"/>
      <c r="AF287" s="146"/>
      <c r="AH287" s="146"/>
      <c r="AJ287" s="146"/>
      <c r="AL287" s="146"/>
      <c r="AN287" s="146"/>
      <c r="AP287" s="63"/>
      <c r="AR287" s="371"/>
      <c r="AS287" s="371"/>
      <c r="AT287" s="371"/>
      <c r="AU287" s="371"/>
      <c r="AV287" s="371"/>
      <c r="AW287" s="371"/>
      <c r="AX287" s="371"/>
      <c r="AY287" s="371"/>
      <c r="AZ287" s="371"/>
      <c r="BA287" s="371"/>
      <c r="BB287" s="371"/>
      <c r="BC287" s="371"/>
    </row>
    <row r="288" spans="1:55" s="376" customFormat="1" ht="21" customHeight="1" x14ac:dyDescent="0.3">
      <c r="A288" s="371"/>
      <c r="B288" s="372"/>
      <c r="C288" s="371"/>
      <c r="D288" s="371"/>
      <c r="E288" s="373"/>
      <c r="F288" s="374"/>
      <c r="G288" s="371"/>
      <c r="H288" s="375"/>
      <c r="I288" s="375"/>
      <c r="K288" s="377"/>
      <c r="L288" s="377"/>
      <c r="N288" s="378"/>
      <c r="P288" s="378"/>
      <c r="R288" s="378"/>
      <c r="T288" s="378"/>
      <c r="V288" s="378"/>
      <c r="X288" s="146"/>
      <c r="Z288" s="146"/>
      <c r="AB288" s="146"/>
      <c r="AD288" s="146"/>
      <c r="AF288" s="146"/>
      <c r="AH288" s="146"/>
      <c r="AJ288" s="146"/>
      <c r="AL288" s="146"/>
      <c r="AN288" s="146"/>
      <c r="AP288" s="63"/>
      <c r="AR288" s="371"/>
      <c r="AS288" s="371"/>
      <c r="AT288" s="371"/>
      <c r="AU288" s="371"/>
      <c r="AV288" s="371"/>
      <c r="AW288" s="371"/>
      <c r="AX288" s="371"/>
      <c r="AY288" s="371"/>
      <c r="AZ288" s="371"/>
      <c r="BA288" s="371"/>
      <c r="BB288" s="371"/>
      <c r="BC288" s="371"/>
    </row>
    <row r="289" spans="1:55" s="376" customFormat="1" ht="21" customHeight="1" x14ac:dyDescent="0.3">
      <c r="A289" s="371"/>
      <c r="B289" s="372"/>
      <c r="C289" s="371"/>
      <c r="D289" s="371"/>
      <c r="E289" s="373"/>
      <c r="F289" s="374"/>
      <c r="G289" s="371"/>
      <c r="H289" s="375"/>
      <c r="I289" s="375"/>
      <c r="K289" s="377"/>
      <c r="L289" s="377"/>
      <c r="N289" s="378"/>
      <c r="P289" s="378"/>
      <c r="R289" s="378"/>
      <c r="T289" s="378"/>
      <c r="V289" s="378"/>
      <c r="X289" s="146"/>
      <c r="Z289" s="146"/>
      <c r="AB289" s="146"/>
      <c r="AD289" s="146"/>
      <c r="AF289" s="146"/>
      <c r="AH289" s="146"/>
      <c r="AJ289" s="146"/>
      <c r="AL289" s="146"/>
      <c r="AN289" s="146"/>
      <c r="AP289" s="63"/>
      <c r="AR289" s="371"/>
      <c r="AS289" s="371"/>
      <c r="AT289" s="371"/>
      <c r="AU289" s="371"/>
      <c r="AV289" s="371"/>
      <c r="AW289" s="371"/>
      <c r="AX289" s="371"/>
      <c r="AY289" s="371"/>
      <c r="AZ289" s="371"/>
      <c r="BA289" s="371"/>
      <c r="BB289" s="371"/>
      <c r="BC289" s="371"/>
    </row>
    <row r="290" spans="1:55" s="376" customFormat="1" ht="21" customHeight="1" x14ac:dyDescent="0.3">
      <c r="A290" s="371"/>
      <c r="B290" s="372"/>
      <c r="C290" s="371"/>
      <c r="D290" s="371"/>
      <c r="E290" s="373"/>
      <c r="F290" s="374"/>
      <c r="G290" s="371"/>
      <c r="H290" s="375"/>
      <c r="I290" s="375"/>
      <c r="K290" s="377"/>
      <c r="L290" s="377"/>
      <c r="N290" s="378"/>
      <c r="P290" s="378"/>
      <c r="R290" s="378"/>
      <c r="T290" s="378"/>
      <c r="V290" s="378"/>
      <c r="X290" s="146"/>
      <c r="Z290" s="146"/>
      <c r="AB290" s="146"/>
      <c r="AD290" s="146"/>
      <c r="AF290" s="146"/>
      <c r="AH290" s="146"/>
      <c r="AJ290" s="146"/>
      <c r="AL290" s="146"/>
      <c r="AN290" s="146"/>
      <c r="AP290" s="63"/>
      <c r="AR290" s="371"/>
      <c r="AS290" s="371"/>
      <c r="AT290" s="371"/>
      <c r="AU290" s="371"/>
      <c r="AV290" s="371"/>
      <c r="AW290" s="371"/>
      <c r="AX290" s="371"/>
      <c r="AY290" s="371"/>
      <c r="AZ290" s="371"/>
      <c r="BA290" s="371"/>
      <c r="BB290" s="371"/>
      <c r="BC290" s="371"/>
    </row>
    <row r="291" spans="1:55" s="376" customFormat="1" ht="21" customHeight="1" x14ac:dyDescent="0.3">
      <c r="A291" s="371"/>
      <c r="B291" s="372"/>
      <c r="C291" s="371"/>
      <c r="D291" s="371"/>
      <c r="E291" s="373"/>
      <c r="F291" s="374"/>
      <c r="G291" s="371"/>
      <c r="H291" s="375"/>
      <c r="I291" s="375"/>
      <c r="K291" s="377"/>
      <c r="L291" s="377"/>
      <c r="N291" s="378"/>
      <c r="P291" s="378"/>
      <c r="R291" s="378"/>
      <c r="T291" s="378"/>
      <c r="V291" s="378"/>
      <c r="X291" s="146"/>
      <c r="Z291" s="146"/>
      <c r="AB291" s="146"/>
      <c r="AD291" s="146"/>
      <c r="AF291" s="146"/>
      <c r="AH291" s="146"/>
      <c r="AJ291" s="146"/>
      <c r="AL291" s="146"/>
      <c r="AN291" s="146"/>
      <c r="AP291" s="63"/>
      <c r="AR291" s="371"/>
      <c r="AS291" s="371"/>
      <c r="AT291" s="371"/>
      <c r="AU291" s="371"/>
      <c r="AV291" s="371"/>
      <c r="AW291" s="371"/>
      <c r="AX291" s="371"/>
      <c r="AY291" s="371"/>
      <c r="AZ291" s="371"/>
      <c r="BA291" s="371"/>
      <c r="BB291" s="371"/>
      <c r="BC291" s="371"/>
    </row>
    <row r="292" spans="1:55" s="376" customFormat="1" ht="21" customHeight="1" x14ac:dyDescent="0.3">
      <c r="A292" s="371"/>
      <c r="B292" s="372"/>
      <c r="C292" s="371"/>
      <c r="D292" s="371"/>
      <c r="E292" s="373"/>
      <c r="F292" s="374"/>
      <c r="G292" s="371"/>
      <c r="H292" s="375"/>
      <c r="I292" s="375"/>
      <c r="K292" s="377"/>
      <c r="L292" s="377"/>
      <c r="N292" s="378"/>
      <c r="P292" s="378"/>
      <c r="R292" s="378"/>
      <c r="T292" s="378"/>
      <c r="V292" s="378"/>
      <c r="X292" s="146"/>
      <c r="Z292" s="146"/>
      <c r="AB292" s="146"/>
      <c r="AD292" s="146"/>
      <c r="AF292" s="146"/>
      <c r="AH292" s="146"/>
      <c r="AJ292" s="146"/>
      <c r="AL292" s="146"/>
      <c r="AN292" s="146"/>
      <c r="AP292" s="63"/>
      <c r="AR292" s="371"/>
      <c r="AS292" s="371"/>
      <c r="AT292" s="371"/>
      <c r="AU292" s="371"/>
      <c r="AV292" s="371"/>
      <c r="AW292" s="371"/>
      <c r="AX292" s="371"/>
      <c r="AY292" s="371"/>
      <c r="AZ292" s="371"/>
      <c r="BA292" s="371"/>
      <c r="BB292" s="371"/>
      <c r="BC292" s="371"/>
    </row>
    <row r="293" spans="1:55" s="376" customFormat="1" ht="21" customHeight="1" x14ac:dyDescent="0.3">
      <c r="A293" s="371"/>
      <c r="B293" s="372"/>
      <c r="C293" s="371"/>
      <c r="D293" s="371"/>
      <c r="E293" s="373"/>
      <c r="F293" s="374"/>
      <c r="G293" s="371"/>
      <c r="H293" s="375"/>
      <c r="I293" s="375"/>
      <c r="K293" s="377"/>
      <c r="L293" s="377"/>
      <c r="N293" s="378"/>
      <c r="P293" s="378"/>
      <c r="R293" s="378"/>
      <c r="T293" s="378"/>
      <c r="V293" s="378"/>
      <c r="X293" s="146"/>
      <c r="Z293" s="146"/>
      <c r="AB293" s="146"/>
      <c r="AD293" s="146"/>
      <c r="AF293" s="146"/>
      <c r="AH293" s="146"/>
      <c r="AJ293" s="146"/>
      <c r="AL293" s="146"/>
      <c r="AN293" s="146"/>
      <c r="AP293" s="63"/>
      <c r="AR293" s="371"/>
      <c r="AS293" s="371"/>
      <c r="AT293" s="371"/>
      <c r="AU293" s="371"/>
      <c r="AV293" s="371"/>
      <c r="AW293" s="371"/>
      <c r="AX293" s="371"/>
      <c r="AY293" s="371"/>
      <c r="AZ293" s="371"/>
      <c r="BA293" s="371"/>
      <c r="BB293" s="371"/>
      <c r="BC293" s="371"/>
    </row>
    <row r="294" spans="1:55" s="376" customFormat="1" ht="21" customHeight="1" x14ac:dyDescent="0.3">
      <c r="A294" s="371"/>
      <c r="B294" s="372"/>
      <c r="C294" s="371"/>
      <c r="D294" s="371"/>
      <c r="E294" s="373"/>
      <c r="F294" s="374"/>
      <c r="G294" s="371"/>
      <c r="H294" s="375"/>
      <c r="I294" s="375"/>
      <c r="K294" s="377"/>
      <c r="L294" s="377"/>
      <c r="N294" s="378"/>
      <c r="P294" s="378"/>
      <c r="R294" s="378"/>
      <c r="T294" s="378"/>
      <c r="V294" s="378"/>
      <c r="X294" s="146"/>
      <c r="Z294" s="146"/>
      <c r="AB294" s="146"/>
      <c r="AD294" s="146"/>
      <c r="AF294" s="146"/>
      <c r="AH294" s="146"/>
      <c r="AJ294" s="146"/>
      <c r="AL294" s="146"/>
      <c r="AN294" s="146"/>
      <c r="AP294" s="63"/>
      <c r="AR294" s="371"/>
      <c r="AS294" s="371"/>
      <c r="AT294" s="371"/>
      <c r="AU294" s="371"/>
      <c r="AV294" s="371"/>
      <c r="AW294" s="371"/>
      <c r="AX294" s="371"/>
      <c r="AY294" s="371"/>
      <c r="AZ294" s="371"/>
      <c r="BA294" s="371"/>
      <c r="BB294" s="371"/>
      <c r="BC294" s="371"/>
    </row>
    <row r="295" spans="1:55" s="376" customFormat="1" ht="21" customHeight="1" x14ac:dyDescent="0.3">
      <c r="A295" s="371"/>
      <c r="B295" s="372"/>
      <c r="C295" s="371"/>
      <c r="D295" s="371"/>
      <c r="E295" s="373"/>
      <c r="F295" s="374"/>
      <c r="G295" s="371"/>
      <c r="H295" s="375"/>
      <c r="I295" s="375"/>
      <c r="K295" s="377"/>
      <c r="L295" s="377"/>
      <c r="N295" s="378"/>
      <c r="P295" s="378"/>
      <c r="R295" s="378"/>
      <c r="T295" s="378"/>
      <c r="V295" s="378"/>
      <c r="X295" s="146"/>
      <c r="Z295" s="146"/>
      <c r="AB295" s="146"/>
      <c r="AD295" s="146"/>
      <c r="AF295" s="146"/>
      <c r="AH295" s="146"/>
      <c r="AJ295" s="146"/>
      <c r="AL295" s="146"/>
      <c r="AN295" s="146"/>
      <c r="AP295" s="63"/>
      <c r="AR295" s="371"/>
      <c r="AS295" s="371"/>
      <c r="AT295" s="371"/>
      <c r="AU295" s="371"/>
      <c r="AV295" s="371"/>
      <c r="AW295" s="371"/>
      <c r="AX295" s="371"/>
      <c r="AY295" s="371"/>
      <c r="AZ295" s="371"/>
      <c r="BA295" s="371"/>
      <c r="BB295" s="371"/>
      <c r="BC295" s="371"/>
    </row>
    <row r="296" spans="1:55" s="376" customFormat="1" ht="21" customHeight="1" x14ac:dyDescent="0.3">
      <c r="A296" s="371"/>
      <c r="B296" s="372"/>
      <c r="C296" s="371"/>
      <c r="D296" s="371"/>
      <c r="E296" s="373"/>
      <c r="F296" s="374"/>
      <c r="G296" s="371"/>
      <c r="H296" s="375"/>
      <c r="I296" s="375"/>
      <c r="K296" s="377"/>
      <c r="L296" s="377"/>
      <c r="N296" s="378"/>
      <c r="P296" s="378"/>
      <c r="R296" s="378"/>
      <c r="T296" s="378"/>
      <c r="V296" s="378"/>
      <c r="X296" s="146"/>
      <c r="Z296" s="146"/>
      <c r="AB296" s="146"/>
      <c r="AD296" s="146"/>
      <c r="AF296" s="146"/>
      <c r="AH296" s="146"/>
      <c r="AJ296" s="146"/>
      <c r="AL296" s="146"/>
      <c r="AN296" s="146"/>
      <c r="AP296" s="63"/>
      <c r="AR296" s="371"/>
      <c r="AS296" s="371"/>
      <c r="AT296" s="371"/>
      <c r="AU296" s="371"/>
      <c r="AV296" s="371"/>
      <c r="AW296" s="371"/>
      <c r="AX296" s="371"/>
      <c r="AY296" s="371"/>
      <c r="AZ296" s="371"/>
      <c r="BA296" s="371"/>
      <c r="BB296" s="371"/>
      <c r="BC296" s="371"/>
    </row>
    <row r="297" spans="1:55" s="376" customFormat="1" ht="21" customHeight="1" x14ac:dyDescent="0.3">
      <c r="A297" s="371"/>
      <c r="B297" s="372"/>
      <c r="C297" s="371"/>
      <c r="D297" s="371"/>
      <c r="E297" s="373"/>
      <c r="F297" s="374"/>
      <c r="G297" s="371"/>
      <c r="H297" s="375"/>
      <c r="I297" s="375"/>
      <c r="K297" s="377"/>
      <c r="L297" s="377"/>
      <c r="N297" s="378"/>
      <c r="P297" s="378"/>
      <c r="R297" s="378"/>
      <c r="T297" s="378"/>
      <c r="V297" s="378"/>
      <c r="X297" s="146"/>
      <c r="Z297" s="146"/>
      <c r="AB297" s="146"/>
      <c r="AD297" s="146"/>
      <c r="AF297" s="146"/>
      <c r="AH297" s="146"/>
      <c r="AJ297" s="146"/>
      <c r="AL297" s="146"/>
      <c r="AN297" s="146"/>
      <c r="AP297" s="63"/>
      <c r="AR297" s="371"/>
      <c r="AS297" s="371"/>
      <c r="AT297" s="371"/>
      <c r="AU297" s="371"/>
      <c r="AV297" s="371"/>
      <c r="AW297" s="371"/>
      <c r="AX297" s="371"/>
      <c r="AY297" s="371"/>
      <c r="AZ297" s="371"/>
      <c r="BA297" s="371"/>
      <c r="BB297" s="371"/>
      <c r="BC297" s="371"/>
    </row>
    <row r="298" spans="1:55" s="376" customFormat="1" ht="21" customHeight="1" x14ac:dyDescent="0.3">
      <c r="A298" s="371"/>
      <c r="B298" s="372"/>
      <c r="C298" s="371"/>
      <c r="D298" s="371"/>
      <c r="E298" s="373"/>
      <c r="F298" s="374"/>
      <c r="G298" s="371"/>
      <c r="H298" s="375"/>
      <c r="I298" s="375"/>
      <c r="K298" s="377"/>
      <c r="L298" s="377"/>
      <c r="N298" s="378"/>
      <c r="P298" s="378"/>
      <c r="R298" s="378"/>
      <c r="T298" s="378"/>
      <c r="V298" s="378"/>
      <c r="X298" s="146"/>
      <c r="Z298" s="146"/>
      <c r="AB298" s="146"/>
      <c r="AD298" s="146"/>
      <c r="AF298" s="146"/>
      <c r="AH298" s="146"/>
      <c r="AJ298" s="146"/>
      <c r="AL298" s="146"/>
      <c r="AN298" s="146"/>
      <c r="AP298" s="63"/>
      <c r="AR298" s="371"/>
      <c r="AS298" s="371"/>
      <c r="AT298" s="371"/>
      <c r="AU298" s="371"/>
      <c r="AV298" s="371"/>
      <c r="AW298" s="371"/>
      <c r="AX298" s="371"/>
      <c r="AY298" s="371"/>
      <c r="AZ298" s="371"/>
      <c r="BA298" s="371"/>
      <c r="BB298" s="371"/>
      <c r="BC298" s="371"/>
    </row>
    <row r="299" spans="1:55" s="376" customFormat="1" ht="21" customHeight="1" x14ac:dyDescent="0.3">
      <c r="A299" s="371"/>
      <c r="B299" s="372"/>
      <c r="C299" s="371"/>
      <c r="D299" s="371"/>
      <c r="E299" s="373"/>
      <c r="F299" s="374"/>
      <c r="G299" s="371"/>
      <c r="H299" s="375"/>
      <c r="I299" s="375"/>
      <c r="K299" s="377"/>
      <c r="L299" s="377"/>
      <c r="N299" s="378"/>
      <c r="P299" s="378"/>
      <c r="R299" s="378"/>
      <c r="T299" s="378"/>
      <c r="V299" s="378"/>
      <c r="X299" s="146"/>
      <c r="Z299" s="146"/>
      <c r="AB299" s="146"/>
      <c r="AD299" s="146"/>
      <c r="AF299" s="146"/>
      <c r="AH299" s="146"/>
      <c r="AJ299" s="146"/>
      <c r="AL299" s="146"/>
      <c r="AN299" s="146"/>
      <c r="AP299" s="63"/>
      <c r="AR299" s="371"/>
      <c r="AS299" s="371"/>
      <c r="AT299" s="371"/>
      <c r="AU299" s="371"/>
      <c r="AV299" s="371"/>
      <c r="AW299" s="371"/>
      <c r="AX299" s="371"/>
      <c r="AY299" s="371"/>
      <c r="AZ299" s="371"/>
      <c r="BA299" s="371"/>
      <c r="BB299" s="371"/>
      <c r="BC299" s="371"/>
    </row>
    <row r="300" spans="1:55" s="376" customFormat="1" ht="21" customHeight="1" x14ac:dyDescent="0.3">
      <c r="A300" s="371"/>
      <c r="B300" s="372"/>
      <c r="C300" s="371"/>
      <c r="D300" s="371"/>
      <c r="E300" s="373"/>
      <c r="F300" s="374"/>
      <c r="G300" s="371"/>
      <c r="H300" s="375"/>
      <c r="I300" s="375"/>
      <c r="K300" s="377"/>
      <c r="L300" s="377"/>
      <c r="N300" s="378"/>
      <c r="P300" s="378"/>
      <c r="R300" s="378"/>
      <c r="T300" s="378"/>
      <c r="V300" s="378"/>
      <c r="X300" s="146"/>
      <c r="Z300" s="146"/>
      <c r="AB300" s="146"/>
      <c r="AD300" s="146"/>
      <c r="AF300" s="146"/>
      <c r="AH300" s="146"/>
      <c r="AJ300" s="146"/>
      <c r="AL300" s="146"/>
      <c r="AN300" s="146"/>
      <c r="AP300" s="63"/>
      <c r="AR300" s="371"/>
      <c r="AS300" s="371"/>
      <c r="AT300" s="371"/>
      <c r="AU300" s="371"/>
      <c r="AV300" s="371"/>
      <c r="AW300" s="371"/>
      <c r="AX300" s="371"/>
      <c r="AY300" s="371"/>
      <c r="AZ300" s="371"/>
      <c r="BA300" s="371"/>
      <c r="BB300" s="371"/>
      <c r="BC300" s="371"/>
    </row>
    <row r="301" spans="1:55" s="376" customFormat="1" ht="21" customHeight="1" x14ac:dyDescent="0.3">
      <c r="A301" s="371"/>
      <c r="B301" s="372"/>
      <c r="C301" s="371"/>
      <c r="D301" s="371"/>
      <c r="E301" s="373"/>
      <c r="F301" s="374"/>
      <c r="G301" s="371"/>
      <c r="H301" s="375"/>
      <c r="I301" s="375"/>
      <c r="K301" s="377"/>
      <c r="L301" s="377"/>
      <c r="N301" s="378"/>
      <c r="P301" s="378"/>
      <c r="R301" s="378"/>
      <c r="T301" s="378"/>
      <c r="V301" s="378"/>
      <c r="X301" s="146"/>
      <c r="Z301" s="146"/>
      <c r="AB301" s="146"/>
      <c r="AD301" s="146"/>
      <c r="AF301" s="146"/>
      <c r="AH301" s="146"/>
      <c r="AJ301" s="146"/>
      <c r="AL301" s="146"/>
      <c r="AN301" s="146"/>
      <c r="AP301" s="63"/>
      <c r="AR301" s="371"/>
      <c r="AS301" s="371"/>
      <c r="AT301" s="371"/>
      <c r="AU301" s="371"/>
      <c r="AV301" s="371"/>
      <c r="AW301" s="371"/>
      <c r="AX301" s="371"/>
      <c r="AY301" s="371"/>
      <c r="AZ301" s="371"/>
      <c r="BA301" s="371"/>
      <c r="BB301" s="371"/>
      <c r="BC301" s="371"/>
    </row>
    <row r="302" spans="1:55" s="376" customFormat="1" ht="21" customHeight="1" x14ac:dyDescent="0.3">
      <c r="A302" s="371"/>
      <c r="B302" s="372"/>
      <c r="C302" s="371"/>
      <c r="D302" s="371"/>
      <c r="E302" s="373"/>
      <c r="F302" s="374"/>
      <c r="G302" s="371"/>
      <c r="H302" s="375"/>
      <c r="I302" s="375"/>
      <c r="K302" s="377"/>
      <c r="L302" s="377"/>
      <c r="N302" s="378"/>
      <c r="P302" s="378"/>
      <c r="R302" s="378"/>
      <c r="T302" s="378"/>
      <c r="V302" s="378"/>
      <c r="X302" s="146"/>
      <c r="Z302" s="146"/>
      <c r="AB302" s="146"/>
      <c r="AD302" s="146"/>
      <c r="AF302" s="146"/>
      <c r="AH302" s="146"/>
      <c r="AJ302" s="146"/>
      <c r="AL302" s="146"/>
      <c r="AN302" s="146"/>
      <c r="AP302" s="63"/>
      <c r="AR302" s="371"/>
      <c r="AS302" s="371"/>
      <c r="AT302" s="371"/>
      <c r="AU302" s="371"/>
      <c r="AV302" s="371"/>
      <c r="AW302" s="371"/>
      <c r="AX302" s="371"/>
      <c r="AY302" s="371"/>
      <c r="AZ302" s="371"/>
      <c r="BA302" s="371"/>
      <c r="BB302" s="371"/>
      <c r="BC302" s="371"/>
    </row>
    <row r="303" spans="1:55" s="376" customFormat="1" ht="21" customHeight="1" x14ac:dyDescent="0.3">
      <c r="A303" s="371"/>
      <c r="B303" s="372"/>
      <c r="C303" s="371"/>
      <c r="D303" s="371"/>
      <c r="E303" s="373"/>
      <c r="F303" s="374"/>
      <c r="G303" s="371"/>
      <c r="H303" s="375"/>
      <c r="I303" s="375"/>
      <c r="K303" s="377"/>
      <c r="L303" s="377"/>
      <c r="N303" s="378"/>
      <c r="P303" s="378"/>
      <c r="R303" s="378"/>
      <c r="T303" s="378"/>
      <c r="V303" s="378"/>
      <c r="X303" s="146"/>
      <c r="Z303" s="146"/>
      <c r="AB303" s="146"/>
      <c r="AD303" s="146"/>
      <c r="AF303" s="146"/>
      <c r="AH303" s="146"/>
      <c r="AJ303" s="146"/>
      <c r="AL303" s="146"/>
      <c r="AN303" s="146"/>
      <c r="AP303" s="63"/>
      <c r="AR303" s="371"/>
      <c r="AS303" s="371"/>
      <c r="AT303" s="371"/>
      <c r="AU303" s="371"/>
      <c r="AV303" s="371"/>
      <c r="AW303" s="371"/>
      <c r="AX303" s="371"/>
      <c r="AY303" s="371"/>
      <c r="AZ303" s="371"/>
      <c r="BA303" s="371"/>
      <c r="BB303" s="371"/>
      <c r="BC303" s="371"/>
    </row>
    <row r="304" spans="1:55" s="376" customFormat="1" ht="21" customHeight="1" x14ac:dyDescent="0.3">
      <c r="A304" s="371"/>
      <c r="B304" s="372"/>
      <c r="C304" s="371"/>
      <c r="D304" s="371"/>
      <c r="E304" s="373"/>
      <c r="F304" s="374"/>
      <c r="G304" s="371"/>
      <c r="H304" s="375"/>
      <c r="I304" s="375"/>
      <c r="K304" s="377"/>
      <c r="L304" s="377"/>
      <c r="N304" s="378"/>
      <c r="P304" s="378"/>
      <c r="R304" s="378"/>
      <c r="T304" s="378"/>
      <c r="V304" s="378"/>
      <c r="X304" s="146"/>
      <c r="Z304" s="146"/>
      <c r="AB304" s="146"/>
      <c r="AD304" s="146"/>
      <c r="AF304" s="146"/>
      <c r="AH304" s="146"/>
      <c r="AJ304" s="146"/>
      <c r="AL304" s="146"/>
      <c r="AN304" s="146"/>
      <c r="AP304" s="63"/>
      <c r="AR304" s="371"/>
      <c r="AS304" s="371"/>
      <c r="AT304" s="371"/>
      <c r="AU304" s="371"/>
      <c r="AV304" s="371"/>
      <c r="AW304" s="371"/>
      <c r="AX304" s="371"/>
      <c r="AY304" s="371"/>
      <c r="AZ304" s="371"/>
      <c r="BA304" s="371"/>
      <c r="BB304" s="371"/>
      <c r="BC304" s="371"/>
    </row>
    <row r="305" spans="1:55" s="376" customFormat="1" ht="21" customHeight="1" x14ac:dyDescent="0.3">
      <c r="A305" s="371"/>
      <c r="B305" s="372"/>
      <c r="C305" s="371"/>
      <c r="D305" s="371"/>
      <c r="E305" s="373"/>
      <c r="F305" s="374"/>
      <c r="G305" s="371"/>
      <c r="H305" s="375"/>
      <c r="I305" s="375"/>
      <c r="K305" s="377"/>
      <c r="L305" s="377"/>
      <c r="N305" s="378"/>
      <c r="P305" s="378"/>
      <c r="R305" s="378"/>
      <c r="T305" s="378"/>
      <c r="V305" s="378"/>
      <c r="X305" s="146"/>
      <c r="Z305" s="146"/>
      <c r="AB305" s="146"/>
      <c r="AD305" s="146"/>
      <c r="AF305" s="146"/>
      <c r="AH305" s="146"/>
      <c r="AJ305" s="146"/>
      <c r="AL305" s="146"/>
      <c r="AN305" s="146"/>
      <c r="AP305" s="63"/>
      <c r="AR305" s="371"/>
      <c r="AS305" s="371"/>
      <c r="AT305" s="371"/>
      <c r="AU305" s="371"/>
      <c r="AV305" s="371"/>
      <c r="AW305" s="371"/>
      <c r="AX305" s="371"/>
      <c r="AY305" s="371"/>
      <c r="AZ305" s="371"/>
      <c r="BA305" s="371"/>
      <c r="BB305" s="371"/>
      <c r="BC305" s="371"/>
    </row>
    <row r="306" spans="1:55" s="376" customFormat="1" ht="21" customHeight="1" x14ac:dyDescent="0.3">
      <c r="A306" s="371"/>
      <c r="B306" s="372"/>
      <c r="C306" s="371"/>
      <c r="D306" s="371"/>
      <c r="E306" s="373"/>
      <c r="F306" s="374"/>
      <c r="G306" s="371"/>
      <c r="H306" s="375"/>
      <c r="I306" s="375"/>
      <c r="K306" s="377"/>
      <c r="L306" s="377"/>
      <c r="N306" s="378"/>
      <c r="P306" s="378"/>
      <c r="R306" s="378"/>
      <c r="T306" s="378"/>
      <c r="V306" s="378"/>
      <c r="X306" s="146"/>
      <c r="Z306" s="146"/>
      <c r="AB306" s="146"/>
      <c r="AD306" s="146"/>
      <c r="AF306" s="146"/>
      <c r="AH306" s="146"/>
      <c r="AJ306" s="146"/>
      <c r="AL306" s="146"/>
      <c r="AN306" s="146"/>
      <c r="AP306" s="63"/>
      <c r="AR306" s="371"/>
      <c r="AS306" s="371"/>
      <c r="AT306" s="371"/>
      <c r="AU306" s="371"/>
      <c r="AV306" s="371"/>
      <c r="AW306" s="371"/>
      <c r="AX306" s="371"/>
      <c r="AY306" s="371"/>
      <c r="AZ306" s="371"/>
      <c r="BA306" s="371"/>
      <c r="BB306" s="371"/>
      <c r="BC306" s="371"/>
    </row>
    <row r="307" spans="1:55" s="376" customFormat="1" ht="21" customHeight="1" x14ac:dyDescent="0.3">
      <c r="A307" s="371"/>
      <c r="B307" s="372"/>
      <c r="C307" s="371"/>
      <c r="D307" s="371"/>
      <c r="E307" s="373"/>
      <c r="F307" s="374"/>
      <c r="G307" s="371"/>
      <c r="H307" s="375"/>
      <c r="I307" s="375"/>
      <c r="K307" s="377"/>
      <c r="L307" s="377"/>
      <c r="N307" s="378"/>
      <c r="P307" s="378"/>
      <c r="R307" s="378"/>
      <c r="T307" s="378"/>
      <c r="V307" s="378"/>
      <c r="X307" s="146"/>
      <c r="Z307" s="146"/>
      <c r="AB307" s="146"/>
      <c r="AD307" s="146"/>
      <c r="AF307" s="146"/>
      <c r="AH307" s="146"/>
      <c r="AJ307" s="146"/>
      <c r="AL307" s="146"/>
      <c r="AN307" s="146"/>
      <c r="AP307" s="63"/>
      <c r="AR307" s="371"/>
      <c r="AS307" s="371"/>
      <c r="AT307" s="371"/>
      <c r="AU307" s="371"/>
      <c r="AV307" s="371"/>
      <c r="AW307" s="371"/>
      <c r="AX307" s="371"/>
      <c r="AY307" s="371"/>
      <c r="AZ307" s="371"/>
      <c r="BA307" s="371"/>
      <c r="BB307" s="371"/>
      <c r="BC307" s="371"/>
    </row>
    <row r="308" spans="1:55" s="376" customFormat="1" ht="21" customHeight="1" x14ac:dyDescent="0.3">
      <c r="A308" s="371"/>
      <c r="B308" s="372"/>
      <c r="C308" s="371"/>
      <c r="D308" s="371"/>
      <c r="E308" s="373"/>
      <c r="F308" s="374"/>
      <c r="G308" s="371"/>
      <c r="H308" s="375"/>
      <c r="I308" s="375"/>
      <c r="K308" s="377"/>
      <c r="L308" s="377"/>
      <c r="N308" s="378"/>
      <c r="P308" s="378"/>
      <c r="R308" s="378"/>
      <c r="T308" s="378"/>
      <c r="V308" s="378"/>
      <c r="X308" s="146"/>
      <c r="Z308" s="146"/>
      <c r="AB308" s="146"/>
      <c r="AD308" s="146"/>
      <c r="AF308" s="146"/>
      <c r="AH308" s="146"/>
      <c r="AJ308" s="146"/>
      <c r="AL308" s="146"/>
      <c r="AN308" s="146"/>
      <c r="AP308" s="63"/>
      <c r="AR308" s="371"/>
      <c r="AS308" s="371"/>
      <c r="AT308" s="371"/>
      <c r="AU308" s="371"/>
      <c r="AV308" s="371"/>
      <c r="AW308" s="371"/>
      <c r="AX308" s="371"/>
      <c r="AY308" s="371"/>
      <c r="AZ308" s="371"/>
      <c r="BA308" s="371"/>
      <c r="BB308" s="371"/>
      <c r="BC308" s="371"/>
    </row>
    <row r="309" spans="1:55" s="376" customFormat="1" ht="21" customHeight="1" x14ac:dyDescent="0.3">
      <c r="A309" s="371"/>
      <c r="B309" s="372"/>
      <c r="C309" s="371"/>
      <c r="D309" s="371"/>
      <c r="E309" s="373"/>
      <c r="F309" s="374"/>
      <c r="G309" s="371"/>
      <c r="H309" s="375"/>
      <c r="I309" s="375"/>
      <c r="K309" s="377"/>
      <c r="L309" s="377"/>
      <c r="N309" s="378"/>
      <c r="P309" s="378"/>
      <c r="R309" s="378"/>
      <c r="T309" s="378"/>
      <c r="V309" s="378"/>
      <c r="X309" s="146"/>
      <c r="Z309" s="146"/>
      <c r="AB309" s="146"/>
      <c r="AD309" s="146"/>
      <c r="AF309" s="146"/>
      <c r="AH309" s="146"/>
      <c r="AJ309" s="146"/>
      <c r="AL309" s="146"/>
      <c r="AN309" s="146"/>
      <c r="AP309" s="63"/>
      <c r="AR309" s="371"/>
      <c r="AS309" s="371"/>
      <c r="AT309" s="371"/>
      <c r="AU309" s="371"/>
      <c r="AV309" s="371"/>
      <c r="AW309" s="371"/>
      <c r="AX309" s="371"/>
      <c r="AY309" s="371"/>
      <c r="AZ309" s="371"/>
      <c r="BA309" s="371"/>
      <c r="BB309" s="371"/>
      <c r="BC309" s="371"/>
    </row>
    <row r="310" spans="1:55" s="376" customFormat="1" ht="21" customHeight="1" x14ac:dyDescent="0.3">
      <c r="A310" s="371"/>
      <c r="B310" s="372"/>
      <c r="C310" s="371"/>
      <c r="D310" s="371"/>
      <c r="E310" s="373"/>
      <c r="F310" s="374"/>
      <c r="G310" s="371"/>
      <c r="H310" s="375"/>
      <c r="I310" s="375"/>
      <c r="K310" s="377"/>
      <c r="L310" s="377"/>
      <c r="N310" s="378"/>
      <c r="P310" s="378"/>
      <c r="R310" s="378"/>
      <c r="T310" s="378"/>
      <c r="V310" s="378"/>
      <c r="X310" s="146"/>
      <c r="Z310" s="146"/>
      <c r="AB310" s="146"/>
      <c r="AD310" s="146"/>
      <c r="AF310" s="146"/>
      <c r="AH310" s="146"/>
      <c r="AJ310" s="146"/>
      <c r="AL310" s="146"/>
      <c r="AN310" s="146"/>
      <c r="AP310" s="63"/>
      <c r="AR310" s="371"/>
      <c r="AS310" s="371"/>
      <c r="AT310" s="371"/>
      <c r="AU310" s="371"/>
      <c r="AV310" s="371"/>
      <c r="AW310" s="371"/>
      <c r="AX310" s="371"/>
      <c r="AY310" s="371"/>
      <c r="AZ310" s="371"/>
      <c r="BA310" s="371"/>
      <c r="BB310" s="371"/>
      <c r="BC310" s="371"/>
    </row>
    <row r="311" spans="1:55" s="376" customFormat="1" ht="21" customHeight="1" x14ac:dyDescent="0.3">
      <c r="A311" s="371"/>
      <c r="B311" s="372"/>
      <c r="C311" s="371"/>
      <c r="D311" s="371"/>
      <c r="E311" s="373"/>
      <c r="F311" s="374"/>
      <c r="G311" s="371"/>
      <c r="H311" s="375"/>
      <c r="I311" s="375"/>
      <c r="K311" s="377"/>
      <c r="L311" s="377"/>
      <c r="N311" s="378"/>
      <c r="P311" s="378"/>
      <c r="R311" s="378"/>
      <c r="T311" s="378"/>
      <c r="V311" s="378"/>
      <c r="X311" s="146"/>
      <c r="Z311" s="146"/>
      <c r="AB311" s="146"/>
      <c r="AD311" s="146"/>
      <c r="AF311" s="146"/>
      <c r="AH311" s="146"/>
      <c r="AJ311" s="146"/>
      <c r="AL311" s="146"/>
      <c r="AN311" s="146"/>
      <c r="AP311" s="63"/>
      <c r="AR311" s="371"/>
      <c r="AS311" s="371"/>
      <c r="AT311" s="371"/>
      <c r="AU311" s="371"/>
      <c r="AV311" s="371"/>
      <c r="AW311" s="371"/>
      <c r="AX311" s="371"/>
      <c r="AY311" s="371"/>
      <c r="AZ311" s="371"/>
      <c r="BA311" s="371"/>
      <c r="BB311" s="371"/>
      <c r="BC311" s="371"/>
    </row>
    <row r="312" spans="1:55" s="376" customFormat="1" ht="21" customHeight="1" x14ac:dyDescent="0.3">
      <c r="A312" s="371"/>
      <c r="B312" s="372"/>
      <c r="C312" s="371"/>
      <c r="D312" s="371"/>
      <c r="E312" s="373"/>
      <c r="F312" s="374"/>
      <c r="G312" s="371"/>
      <c r="H312" s="375"/>
      <c r="I312" s="375"/>
      <c r="K312" s="377"/>
      <c r="L312" s="377"/>
      <c r="N312" s="378"/>
      <c r="P312" s="378"/>
      <c r="R312" s="378"/>
      <c r="T312" s="378"/>
      <c r="V312" s="378"/>
      <c r="X312" s="146"/>
      <c r="Z312" s="146"/>
      <c r="AB312" s="146"/>
      <c r="AD312" s="146"/>
      <c r="AF312" s="146"/>
      <c r="AH312" s="146"/>
      <c r="AJ312" s="146"/>
      <c r="AL312" s="146"/>
      <c r="AN312" s="146"/>
      <c r="AP312" s="63"/>
      <c r="AR312" s="371"/>
      <c r="AS312" s="371"/>
      <c r="AT312" s="371"/>
      <c r="AU312" s="371"/>
      <c r="AV312" s="371"/>
      <c r="AW312" s="371"/>
      <c r="AX312" s="371"/>
      <c r="AY312" s="371"/>
      <c r="AZ312" s="371"/>
      <c r="BA312" s="371"/>
      <c r="BB312" s="371"/>
      <c r="BC312" s="371"/>
    </row>
    <row r="313" spans="1:55" s="376" customFormat="1" ht="21" customHeight="1" x14ac:dyDescent="0.3">
      <c r="A313" s="371"/>
      <c r="B313" s="372"/>
      <c r="C313" s="371"/>
      <c r="D313" s="371"/>
      <c r="E313" s="373"/>
      <c r="F313" s="374"/>
      <c r="G313" s="371"/>
      <c r="H313" s="375"/>
      <c r="I313" s="375"/>
      <c r="K313" s="377"/>
      <c r="L313" s="377"/>
      <c r="N313" s="378"/>
      <c r="P313" s="378"/>
      <c r="R313" s="378"/>
      <c r="T313" s="378"/>
      <c r="V313" s="378"/>
      <c r="X313" s="146"/>
      <c r="Z313" s="146"/>
      <c r="AB313" s="146"/>
      <c r="AD313" s="146"/>
      <c r="AF313" s="146"/>
      <c r="AH313" s="146"/>
      <c r="AJ313" s="146"/>
      <c r="AL313" s="146"/>
      <c r="AN313" s="146"/>
      <c r="AP313" s="63"/>
      <c r="AR313" s="371"/>
      <c r="AS313" s="371"/>
      <c r="AT313" s="371"/>
      <c r="AU313" s="371"/>
      <c r="AV313" s="371"/>
      <c r="AW313" s="371"/>
      <c r="AX313" s="371"/>
      <c r="AY313" s="371"/>
      <c r="AZ313" s="371"/>
      <c r="BA313" s="371"/>
      <c r="BB313" s="371"/>
      <c r="BC313" s="371"/>
    </row>
    <row r="314" spans="1:55" s="376" customFormat="1" ht="21" customHeight="1" x14ac:dyDescent="0.3">
      <c r="A314" s="371"/>
      <c r="B314" s="372"/>
      <c r="C314" s="371"/>
      <c r="D314" s="371"/>
      <c r="E314" s="373"/>
      <c r="F314" s="374"/>
      <c r="G314" s="371"/>
      <c r="H314" s="375"/>
      <c r="I314" s="375"/>
      <c r="K314" s="377"/>
      <c r="L314" s="377"/>
      <c r="N314" s="378"/>
      <c r="P314" s="378"/>
      <c r="R314" s="378"/>
      <c r="T314" s="378"/>
      <c r="V314" s="378"/>
      <c r="X314" s="146"/>
      <c r="Z314" s="146"/>
      <c r="AB314" s="146"/>
      <c r="AD314" s="146"/>
      <c r="AF314" s="146"/>
      <c r="AH314" s="146"/>
      <c r="AJ314" s="146"/>
      <c r="AL314" s="146"/>
      <c r="AN314" s="146"/>
      <c r="AP314" s="63"/>
      <c r="AR314" s="371"/>
      <c r="AS314" s="371"/>
      <c r="AT314" s="371"/>
      <c r="AU314" s="371"/>
      <c r="AV314" s="371"/>
      <c r="AW314" s="371"/>
      <c r="AX314" s="371"/>
      <c r="AY314" s="371"/>
      <c r="AZ314" s="371"/>
      <c r="BA314" s="371"/>
      <c r="BB314" s="371"/>
      <c r="BC314" s="371"/>
    </row>
    <row r="315" spans="1:55" s="376" customFormat="1" ht="21" customHeight="1" x14ac:dyDescent="0.3">
      <c r="A315" s="371"/>
      <c r="B315" s="372"/>
      <c r="C315" s="371"/>
      <c r="D315" s="371"/>
      <c r="E315" s="373"/>
      <c r="F315" s="374"/>
      <c r="G315" s="371"/>
      <c r="H315" s="375"/>
      <c r="I315" s="375"/>
      <c r="K315" s="377"/>
      <c r="L315" s="377"/>
      <c r="N315" s="378"/>
      <c r="P315" s="378"/>
      <c r="R315" s="378"/>
      <c r="T315" s="378"/>
      <c r="V315" s="378"/>
      <c r="X315" s="146"/>
      <c r="Z315" s="146"/>
      <c r="AB315" s="146"/>
      <c r="AD315" s="146"/>
      <c r="AF315" s="146"/>
      <c r="AH315" s="146"/>
      <c r="AJ315" s="146"/>
      <c r="AL315" s="146"/>
      <c r="AN315" s="146"/>
      <c r="AP315" s="63"/>
      <c r="AR315" s="371"/>
      <c r="AS315" s="371"/>
      <c r="AT315" s="371"/>
      <c r="AU315" s="371"/>
      <c r="AV315" s="371"/>
      <c r="AW315" s="371"/>
      <c r="AX315" s="371"/>
      <c r="AY315" s="371"/>
      <c r="AZ315" s="371"/>
      <c r="BA315" s="371"/>
      <c r="BB315" s="371"/>
      <c r="BC315" s="371"/>
    </row>
    <row r="316" spans="1:55" s="376" customFormat="1" ht="21" customHeight="1" x14ac:dyDescent="0.3">
      <c r="A316" s="371"/>
      <c r="B316" s="372"/>
      <c r="C316" s="371"/>
      <c r="D316" s="371"/>
      <c r="E316" s="373"/>
      <c r="F316" s="374"/>
      <c r="G316" s="371"/>
      <c r="H316" s="375"/>
      <c r="I316" s="375"/>
      <c r="K316" s="377"/>
      <c r="L316" s="377"/>
      <c r="N316" s="378"/>
      <c r="P316" s="378"/>
      <c r="R316" s="378"/>
      <c r="T316" s="378"/>
      <c r="V316" s="378"/>
      <c r="X316" s="146"/>
      <c r="Z316" s="146"/>
      <c r="AB316" s="146"/>
      <c r="AD316" s="146"/>
      <c r="AF316" s="146"/>
      <c r="AH316" s="146"/>
      <c r="AJ316" s="146"/>
      <c r="AL316" s="146"/>
      <c r="AN316" s="146"/>
      <c r="AP316" s="63"/>
      <c r="AR316" s="371"/>
      <c r="AS316" s="371"/>
      <c r="AT316" s="371"/>
      <c r="AU316" s="371"/>
      <c r="AV316" s="371"/>
      <c r="AW316" s="371"/>
      <c r="AX316" s="371"/>
      <c r="AY316" s="371"/>
      <c r="AZ316" s="371"/>
      <c r="BA316" s="371"/>
      <c r="BB316" s="371"/>
      <c r="BC316" s="371"/>
    </row>
    <row r="317" spans="1:55" s="376" customFormat="1" ht="21" customHeight="1" x14ac:dyDescent="0.3">
      <c r="A317" s="371"/>
      <c r="B317" s="372"/>
      <c r="C317" s="371"/>
      <c r="D317" s="371"/>
      <c r="E317" s="373"/>
      <c r="F317" s="374"/>
      <c r="G317" s="371"/>
      <c r="H317" s="375"/>
      <c r="I317" s="375"/>
      <c r="K317" s="377"/>
      <c r="L317" s="377"/>
      <c r="N317" s="378"/>
      <c r="P317" s="378"/>
      <c r="R317" s="378"/>
      <c r="T317" s="378"/>
      <c r="V317" s="378"/>
      <c r="X317" s="146"/>
      <c r="Z317" s="146"/>
      <c r="AB317" s="146"/>
      <c r="AD317" s="146"/>
      <c r="AF317" s="146"/>
      <c r="AH317" s="146"/>
      <c r="AJ317" s="146"/>
      <c r="AL317" s="146"/>
      <c r="AN317" s="146"/>
      <c r="AP317" s="63"/>
      <c r="AR317" s="371"/>
      <c r="AS317" s="371"/>
      <c r="AT317" s="371"/>
      <c r="AU317" s="371"/>
      <c r="AV317" s="371"/>
      <c r="AW317" s="371"/>
      <c r="AX317" s="371"/>
      <c r="AY317" s="371"/>
      <c r="AZ317" s="371"/>
      <c r="BA317" s="371"/>
      <c r="BB317" s="371"/>
      <c r="BC317" s="371"/>
    </row>
    <row r="318" spans="1:55" s="376" customFormat="1" ht="21" customHeight="1" x14ac:dyDescent="0.3">
      <c r="A318" s="371"/>
      <c r="B318" s="372"/>
      <c r="C318" s="371"/>
      <c r="D318" s="371"/>
      <c r="E318" s="373"/>
      <c r="F318" s="374"/>
      <c r="G318" s="371"/>
      <c r="H318" s="375"/>
      <c r="I318" s="375"/>
      <c r="K318" s="377"/>
      <c r="L318" s="377"/>
      <c r="N318" s="378"/>
      <c r="P318" s="378"/>
      <c r="R318" s="378"/>
      <c r="T318" s="378"/>
      <c r="V318" s="378"/>
      <c r="X318" s="146"/>
      <c r="Z318" s="146"/>
      <c r="AB318" s="146"/>
      <c r="AD318" s="146"/>
      <c r="AF318" s="146"/>
      <c r="AH318" s="146"/>
      <c r="AJ318" s="146"/>
      <c r="AL318" s="146"/>
      <c r="AN318" s="146"/>
      <c r="AP318" s="63"/>
      <c r="AR318" s="371"/>
      <c r="AS318" s="371"/>
      <c r="AT318" s="371"/>
      <c r="AU318" s="371"/>
      <c r="AV318" s="371"/>
      <c r="AW318" s="371"/>
      <c r="AX318" s="371"/>
      <c r="AY318" s="371"/>
      <c r="AZ318" s="371"/>
      <c r="BA318" s="371"/>
      <c r="BB318" s="371"/>
      <c r="BC318" s="371"/>
    </row>
    <row r="319" spans="1:55" s="376" customFormat="1" ht="21" customHeight="1" x14ac:dyDescent="0.3">
      <c r="A319" s="371"/>
      <c r="B319" s="372"/>
      <c r="C319" s="371"/>
      <c r="D319" s="371"/>
      <c r="E319" s="373"/>
      <c r="F319" s="374"/>
      <c r="G319" s="371"/>
      <c r="H319" s="375"/>
      <c r="I319" s="375"/>
      <c r="K319" s="377"/>
      <c r="L319" s="377"/>
      <c r="N319" s="378"/>
      <c r="P319" s="378"/>
      <c r="R319" s="378"/>
      <c r="T319" s="378"/>
      <c r="V319" s="378"/>
      <c r="X319" s="146"/>
      <c r="Z319" s="146"/>
      <c r="AB319" s="146"/>
      <c r="AD319" s="146"/>
      <c r="AF319" s="146"/>
      <c r="AH319" s="146"/>
      <c r="AJ319" s="146"/>
      <c r="AL319" s="146"/>
      <c r="AN319" s="146"/>
      <c r="AP319" s="63"/>
      <c r="AR319" s="371"/>
      <c r="AS319" s="371"/>
      <c r="AT319" s="371"/>
      <c r="AU319" s="371"/>
      <c r="AV319" s="371"/>
      <c r="AW319" s="371"/>
      <c r="AX319" s="371"/>
      <c r="AY319" s="371"/>
      <c r="AZ319" s="371"/>
      <c r="BA319" s="371"/>
      <c r="BB319" s="371"/>
      <c r="BC319" s="371"/>
    </row>
    <row r="320" spans="1:55" s="376" customFormat="1" ht="21" customHeight="1" x14ac:dyDescent="0.3">
      <c r="A320" s="371"/>
      <c r="B320" s="372"/>
      <c r="C320" s="371"/>
      <c r="D320" s="371"/>
      <c r="E320" s="373"/>
      <c r="F320" s="374"/>
      <c r="G320" s="371"/>
      <c r="H320" s="375"/>
      <c r="I320" s="375"/>
      <c r="K320" s="377"/>
      <c r="L320" s="377"/>
      <c r="N320" s="378"/>
      <c r="P320" s="378"/>
      <c r="R320" s="378"/>
      <c r="T320" s="378"/>
      <c r="V320" s="378"/>
      <c r="X320" s="146"/>
      <c r="Z320" s="146"/>
      <c r="AB320" s="146"/>
      <c r="AD320" s="146"/>
      <c r="AF320" s="146"/>
      <c r="AH320" s="146"/>
      <c r="AJ320" s="146"/>
      <c r="AL320" s="146"/>
      <c r="AN320" s="146"/>
      <c r="AP320" s="63"/>
      <c r="AR320" s="371"/>
      <c r="AS320" s="371"/>
      <c r="AT320" s="371"/>
      <c r="AU320" s="371"/>
      <c r="AV320" s="371"/>
      <c r="AW320" s="371"/>
      <c r="AX320" s="371"/>
      <c r="AY320" s="371"/>
      <c r="AZ320" s="371"/>
      <c r="BA320" s="371"/>
      <c r="BB320" s="371"/>
      <c r="BC320" s="371"/>
    </row>
    <row r="321" spans="1:55" s="376" customFormat="1" ht="21" customHeight="1" x14ac:dyDescent="0.3">
      <c r="A321" s="371"/>
      <c r="B321" s="372"/>
      <c r="C321" s="371"/>
      <c r="D321" s="371"/>
      <c r="E321" s="373"/>
      <c r="F321" s="374"/>
      <c r="G321" s="371"/>
      <c r="H321" s="375"/>
      <c r="I321" s="375"/>
      <c r="K321" s="377"/>
      <c r="L321" s="377"/>
      <c r="N321" s="378"/>
      <c r="P321" s="378"/>
      <c r="R321" s="378"/>
      <c r="T321" s="378"/>
      <c r="V321" s="378"/>
      <c r="X321" s="146"/>
      <c r="Z321" s="146"/>
      <c r="AB321" s="146"/>
      <c r="AD321" s="146"/>
      <c r="AF321" s="146"/>
      <c r="AH321" s="146"/>
      <c r="AJ321" s="146"/>
      <c r="AL321" s="146"/>
      <c r="AN321" s="146"/>
      <c r="AP321" s="63"/>
      <c r="AR321" s="371"/>
      <c r="AS321" s="371"/>
      <c r="AT321" s="371"/>
      <c r="AU321" s="371"/>
      <c r="AV321" s="371"/>
      <c r="AW321" s="371"/>
      <c r="AX321" s="371"/>
      <c r="AY321" s="371"/>
      <c r="AZ321" s="371"/>
      <c r="BA321" s="371"/>
      <c r="BB321" s="371"/>
      <c r="BC321" s="371"/>
    </row>
    <row r="322" spans="1:55" s="376" customFormat="1" ht="21" customHeight="1" x14ac:dyDescent="0.3">
      <c r="A322" s="371"/>
      <c r="B322" s="372"/>
      <c r="C322" s="371"/>
      <c r="D322" s="371"/>
      <c r="E322" s="373"/>
      <c r="F322" s="374"/>
      <c r="G322" s="371"/>
      <c r="H322" s="375"/>
      <c r="I322" s="375"/>
      <c r="K322" s="377"/>
      <c r="L322" s="377"/>
      <c r="N322" s="378"/>
      <c r="P322" s="378"/>
      <c r="R322" s="378"/>
      <c r="T322" s="378"/>
      <c r="V322" s="378"/>
      <c r="X322" s="146"/>
      <c r="Z322" s="146"/>
      <c r="AB322" s="146"/>
      <c r="AD322" s="146"/>
      <c r="AF322" s="146"/>
      <c r="AH322" s="146"/>
      <c r="AJ322" s="146"/>
      <c r="AL322" s="146"/>
      <c r="AN322" s="146"/>
      <c r="AP322" s="63"/>
      <c r="AR322" s="371"/>
      <c r="AS322" s="371"/>
      <c r="AT322" s="371"/>
      <c r="AU322" s="371"/>
      <c r="AV322" s="371"/>
      <c r="AW322" s="371"/>
      <c r="AX322" s="371"/>
      <c r="AY322" s="371"/>
      <c r="AZ322" s="371"/>
      <c r="BA322" s="371"/>
      <c r="BB322" s="371"/>
      <c r="BC322" s="371"/>
    </row>
    <row r="323" spans="1:55" s="376" customFormat="1" ht="21" customHeight="1" x14ac:dyDescent="0.3">
      <c r="A323" s="371"/>
      <c r="B323" s="372"/>
      <c r="C323" s="371"/>
      <c r="D323" s="371"/>
      <c r="E323" s="373"/>
      <c r="F323" s="374"/>
      <c r="G323" s="371"/>
      <c r="H323" s="375"/>
      <c r="I323" s="375"/>
      <c r="K323" s="377"/>
      <c r="L323" s="377"/>
      <c r="N323" s="378"/>
      <c r="P323" s="378"/>
      <c r="R323" s="378"/>
      <c r="T323" s="378"/>
      <c r="V323" s="378"/>
      <c r="X323" s="146"/>
      <c r="Z323" s="146"/>
      <c r="AB323" s="146"/>
      <c r="AD323" s="146"/>
      <c r="AF323" s="146"/>
      <c r="AH323" s="146"/>
      <c r="AJ323" s="146"/>
      <c r="AL323" s="146"/>
      <c r="AN323" s="146"/>
      <c r="AP323" s="63"/>
      <c r="AR323" s="371"/>
      <c r="AS323" s="371"/>
      <c r="AT323" s="371"/>
      <c r="AU323" s="371"/>
      <c r="AV323" s="371"/>
      <c r="AW323" s="371"/>
      <c r="AX323" s="371"/>
      <c r="AY323" s="371"/>
      <c r="AZ323" s="371"/>
      <c r="BA323" s="371"/>
      <c r="BB323" s="371"/>
      <c r="BC323" s="371"/>
    </row>
    <row r="324" spans="1:55" s="376" customFormat="1" ht="21" customHeight="1" x14ac:dyDescent="0.3">
      <c r="A324" s="371"/>
      <c r="B324" s="372"/>
      <c r="C324" s="371"/>
      <c r="D324" s="371"/>
      <c r="E324" s="373"/>
      <c r="F324" s="374"/>
      <c r="G324" s="371"/>
      <c r="H324" s="375"/>
      <c r="I324" s="375"/>
      <c r="K324" s="377"/>
      <c r="L324" s="377"/>
      <c r="N324" s="378"/>
      <c r="P324" s="378"/>
      <c r="R324" s="378"/>
      <c r="T324" s="378"/>
      <c r="V324" s="378"/>
      <c r="X324" s="146"/>
      <c r="Z324" s="146"/>
      <c r="AB324" s="146"/>
      <c r="AD324" s="146"/>
      <c r="AF324" s="146"/>
      <c r="AH324" s="146"/>
      <c r="AJ324" s="146"/>
      <c r="AL324" s="146"/>
      <c r="AN324" s="146"/>
      <c r="AP324" s="63"/>
      <c r="AR324" s="371"/>
      <c r="AS324" s="371"/>
      <c r="AT324" s="371"/>
      <c r="AU324" s="371"/>
      <c r="AV324" s="371"/>
      <c r="AW324" s="371"/>
      <c r="AX324" s="371"/>
      <c r="AY324" s="371"/>
      <c r="AZ324" s="371"/>
      <c r="BA324" s="371"/>
      <c r="BB324" s="371"/>
      <c r="BC324" s="371"/>
    </row>
    <row r="325" spans="1:55" s="376" customFormat="1" ht="21" customHeight="1" x14ac:dyDescent="0.3">
      <c r="A325" s="371"/>
      <c r="B325" s="372"/>
      <c r="C325" s="371"/>
      <c r="D325" s="371"/>
      <c r="E325" s="373"/>
      <c r="F325" s="374"/>
      <c r="G325" s="371"/>
      <c r="H325" s="375"/>
      <c r="I325" s="375"/>
      <c r="K325" s="377"/>
      <c r="L325" s="377"/>
      <c r="N325" s="378"/>
      <c r="P325" s="378"/>
      <c r="R325" s="378"/>
      <c r="T325" s="378"/>
      <c r="V325" s="378"/>
      <c r="X325" s="146"/>
      <c r="Z325" s="146"/>
      <c r="AB325" s="146"/>
      <c r="AD325" s="146"/>
      <c r="AF325" s="146"/>
      <c r="AH325" s="146"/>
      <c r="AJ325" s="146"/>
      <c r="AL325" s="146"/>
      <c r="AN325" s="146"/>
      <c r="AP325" s="63"/>
      <c r="AR325" s="371"/>
      <c r="AS325" s="371"/>
      <c r="AT325" s="371"/>
      <c r="AU325" s="371"/>
      <c r="AV325" s="371"/>
      <c r="AW325" s="371"/>
      <c r="AX325" s="371"/>
      <c r="AY325" s="371"/>
      <c r="AZ325" s="371"/>
      <c r="BA325" s="371"/>
      <c r="BB325" s="371"/>
      <c r="BC325" s="371"/>
    </row>
    <row r="326" spans="1:55" s="376" customFormat="1" ht="21" customHeight="1" x14ac:dyDescent="0.3">
      <c r="A326" s="371"/>
      <c r="B326" s="372"/>
      <c r="C326" s="371"/>
      <c r="D326" s="371"/>
      <c r="E326" s="373"/>
      <c r="F326" s="374"/>
      <c r="G326" s="371"/>
      <c r="H326" s="375"/>
      <c r="I326" s="375"/>
      <c r="K326" s="377"/>
      <c r="L326" s="377"/>
      <c r="N326" s="378"/>
      <c r="P326" s="378"/>
      <c r="R326" s="378"/>
      <c r="T326" s="378"/>
      <c r="V326" s="378"/>
      <c r="X326" s="146"/>
      <c r="Z326" s="146"/>
      <c r="AB326" s="146"/>
      <c r="AD326" s="146"/>
      <c r="AF326" s="146"/>
      <c r="AH326" s="146"/>
      <c r="AJ326" s="146"/>
      <c r="AL326" s="146"/>
      <c r="AN326" s="146"/>
      <c r="AP326" s="63"/>
      <c r="AR326" s="371"/>
      <c r="AS326" s="371"/>
      <c r="AT326" s="371"/>
      <c r="AU326" s="371"/>
      <c r="AV326" s="371"/>
      <c r="AW326" s="371"/>
      <c r="AX326" s="371"/>
      <c r="AY326" s="371"/>
      <c r="AZ326" s="371"/>
      <c r="BA326" s="371"/>
      <c r="BB326" s="371"/>
      <c r="BC326" s="371"/>
    </row>
    <row r="327" spans="1:55" s="376" customFormat="1" ht="21" customHeight="1" x14ac:dyDescent="0.3">
      <c r="A327" s="371"/>
      <c r="B327" s="372"/>
      <c r="C327" s="371"/>
      <c r="D327" s="371"/>
      <c r="E327" s="373"/>
      <c r="F327" s="374"/>
      <c r="G327" s="371"/>
      <c r="H327" s="375"/>
      <c r="I327" s="375"/>
      <c r="K327" s="377"/>
      <c r="L327" s="377"/>
      <c r="N327" s="378"/>
      <c r="P327" s="378"/>
      <c r="R327" s="378"/>
      <c r="T327" s="378"/>
      <c r="V327" s="378"/>
      <c r="X327" s="146"/>
      <c r="Z327" s="146"/>
      <c r="AB327" s="146"/>
      <c r="AD327" s="146"/>
      <c r="AF327" s="146"/>
      <c r="AH327" s="146"/>
      <c r="AJ327" s="146"/>
      <c r="AL327" s="146"/>
      <c r="AN327" s="146"/>
      <c r="AP327" s="63"/>
      <c r="AR327" s="371"/>
      <c r="AS327" s="371"/>
      <c r="AT327" s="371"/>
      <c r="AU327" s="371"/>
      <c r="AV327" s="371"/>
      <c r="AW327" s="371"/>
      <c r="AX327" s="371"/>
      <c r="AY327" s="371"/>
      <c r="AZ327" s="371"/>
      <c r="BA327" s="371"/>
      <c r="BB327" s="371"/>
      <c r="BC327" s="371"/>
    </row>
    <row r="328" spans="1:55" s="376" customFormat="1" ht="21" customHeight="1" x14ac:dyDescent="0.3">
      <c r="A328" s="371"/>
      <c r="B328" s="372"/>
      <c r="C328" s="371"/>
      <c r="D328" s="371"/>
      <c r="E328" s="373"/>
      <c r="F328" s="374"/>
      <c r="G328" s="371"/>
      <c r="H328" s="375"/>
      <c r="I328" s="375"/>
      <c r="K328" s="377"/>
      <c r="L328" s="377"/>
      <c r="N328" s="378"/>
      <c r="P328" s="378"/>
      <c r="R328" s="378"/>
      <c r="T328" s="378"/>
      <c r="V328" s="378"/>
      <c r="X328" s="146"/>
      <c r="Z328" s="146"/>
      <c r="AB328" s="146"/>
      <c r="AD328" s="146"/>
      <c r="AF328" s="146"/>
      <c r="AH328" s="146"/>
      <c r="AJ328" s="146"/>
      <c r="AL328" s="146"/>
      <c r="AN328" s="146"/>
      <c r="AP328" s="63"/>
      <c r="AR328" s="371"/>
      <c r="AS328" s="371"/>
      <c r="AT328" s="371"/>
      <c r="AU328" s="371"/>
      <c r="AV328" s="371"/>
      <c r="AW328" s="371"/>
      <c r="AX328" s="371"/>
      <c r="AY328" s="371"/>
      <c r="AZ328" s="371"/>
      <c r="BA328" s="371"/>
      <c r="BB328" s="371"/>
      <c r="BC328" s="371"/>
    </row>
    <row r="329" spans="1:55" s="376" customFormat="1" ht="21" customHeight="1" x14ac:dyDescent="0.3">
      <c r="A329" s="371"/>
      <c r="B329" s="372"/>
      <c r="C329" s="371"/>
      <c r="D329" s="371"/>
      <c r="E329" s="373"/>
      <c r="F329" s="374"/>
      <c r="G329" s="371"/>
      <c r="H329" s="375"/>
      <c r="I329" s="375"/>
      <c r="K329" s="377"/>
      <c r="L329" s="377"/>
      <c r="N329" s="378"/>
      <c r="P329" s="378"/>
      <c r="R329" s="378"/>
      <c r="T329" s="378"/>
      <c r="V329" s="378"/>
      <c r="X329" s="146"/>
      <c r="Z329" s="146"/>
      <c r="AB329" s="146"/>
      <c r="AD329" s="146"/>
      <c r="AF329" s="146"/>
      <c r="AH329" s="146"/>
      <c r="AJ329" s="146"/>
      <c r="AL329" s="146"/>
      <c r="AN329" s="146"/>
      <c r="AP329" s="63"/>
      <c r="AR329" s="371"/>
      <c r="AS329" s="371"/>
      <c r="AT329" s="371"/>
      <c r="AU329" s="371"/>
      <c r="AV329" s="371"/>
      <c r="AW329" s="371"/>
      <c r="AX329" s="371"/>
      <c r="AY329" s="371"/>
      <c r="AZ329" s="371"/>
      <c r="BA329" s="371"/>
      <c r="BB329" s="371"/>
      <c r="BC329" s="371"/>
    </row>
    <row r="330" spans="1:55" s="376" customFormat="1" ht="21" customHeight="1" x14ac:dyDescent="0.3">
      <c r="A330" s="371"/>
      <c r="B330" s="372"/>
      <c r="C330" s="371"/>
      <c r="D330" s="371"/>
      <c r="E330" s="373"/>
      <c r="F330" s="374"/>
      <c r="G330" s="371"/>
      <c r="H330" s="375"/>
      <c r="I330" s="375"/>
      <c r="K330" s="377"/>
      <c r="L330" s="377"/>
      <c r="N330" s="378"/>
      <c r="P330" s="378"/>
      <c r="R330" s="378"/>
      <c r="T330" s="378"/>
      <c r="V330" s="378"/>
      <c r="X330" s="146"/>
      <c r="Z330" s="146"/>
      <c r="AB330" s="146"/>
      <c r="AD330" s="146"/>
      <c r="AF330" s="146"/>
      <c r="AH330" s="146"/>
      <c r="AJ330" s="146"/>
      <c r="AL330" s="146"/>
      <c r="AN330" s="146"/>
      <c r="AP330" s="63"/>
      <c r="AR330" s="371"/>
      <c r="AS330" s="371"/>
      <c r="AT330" s="371"/>
      <c r="AU330" s="371"/>
      <c r="AV330" s="371"/>
      <c r="AW330" s="371"/>
      <c r="AX330" s="371"/>
      <c r="AY330" s="371"/>
      <c r="AZ330" s="371"/>
      <c r="BA330" s="371"/>
      <c r="BB330" s="371"/>
      <c r="BC330" s="371"/>
    </row>
    <row r="331" spans="1:55" s="376" customFormat="1" ht="21" customHeight="1" x14ac:dyDescent="0.3">
      <c r="A331" s="371"/>
      <c r="B331" s="372"/>
      <c r="C331" s="371"/>
      <c r="D331" s="371"/>
      <c r="E331" s="373"/>
      <c r="F331" s="374"/>
      <c r="G331" s="371"/>
      <c r="H331" s="375"/>
      <c r="I331" s="375"/>
      <c r="K331" s="377"/>
      <c r="L331" s="377"/>
      <c r="N331" s="378"/>
      <c r="P331" s="378"/>
      <c r="R331" s="378"/>
      <c r="T331" s="378"/>
      <c r="V331" s="378"/>
      <c r="X331" s="146"/>
      <c r="Z331" s="146"/>
      <c r="AB331" s="146"/>
      <c r="AD331" s="146"/>
      <c r="AF331" s="146"/>
      <c r="AH331" s="146"/>
      <c r="AJ331" s="146"/>
      <c r="AL331" s="146"/>
      <c r="AN331" s="146"/>
      <c r="AP331" s="63"/>
      <c r="AR331" s="371"/>
      <c r="AS331" s="371"/>
      <c r="AT331" s="371"/>
      <c r="AU331" s="371"/>
      <c r="AV331" s="371"/>
      <c r="AW331" s="371"/>
      <c r="AX331" s="371"/>
      <c r="AY331" s="371"/>
      <c r="AZ331" s="371"/>
      <c r="BA331" s="371"/>
      <c r="BB331" s="371"/>
      <c r="BC331" s="371"/>
    </row>
    <row r="332" spans="1:55" s="376" customFormat="1" ht="21" customHeight="1" x14ac:dyDescent="0.3">
      <c r="A332" s="371"/>
      <c r="B332" s="372"/>
      <c r="C332" s="371"/>
      <c r="D332" s="371"/>
      <c r="E332" s="373"/>
      <c r="F332" s="374"/>
      <c r="G332" s="371"/>
      <c r="H332" s="375"/>
      <c r="I332" s="375"/>
      <c r="K332" s="377"/>
      <c r="L332" s="377"/>
      <c r="N332" s="378"/>
      <c r="P332" s="378"/>
      <c r="R332" s="378"/>
      <c r="T332" s="378"/>
      <c r="V332" s="378"/>
      <c r="X332" s="146"/>
      <c r="Z332" s="146"/>
      <c r="AB332" s="146"/>
      <c r="AD332" s="146"/>
      <c r="AF332" s="146"/>
      <c r="AH332" s="146"/>
      <c r="AJ332" s="146"/>
      <c r="AL332" s="146"/>
      <c r="AN332" s="146"/>
      <c r="AP332" s="63"/>
      <c r="AR332" s="371"/>
      <c r="AS332" s="371"/>
      <c r="AT332" s="371"/>
      <c r="AU332" s="371"/>
      <c r="AV332" s="371"/>
      <c r="AW332" s="371"/>
      <c r="AX332" s="371"/>
      <c r="AY332" s="371"/>
      <c r="AZ332" s="371"/>
      <c r="BA332" s="371"/>
      <c r="BB332" s="371"/>
      <c r="BC332" s="371"/>
    </row>
    <row r="333" spans="1:55" s="376" customFormat="1" ht="21" customHeight="1" x14ac:dyDescent="0.3">
      <c r="A333" s="371"/>
      <c r="B333" s="372"/>
      <c r="C333" s="371"/>
      <c r="D333" s="371"/>
      <c r="E333" s="373"/>
      <c r="F333" s="374"/>
      <c r="G333" s="371"/>
      <c r="H333" s="375"/>
      <c r="I333" s="375"/>
      <c r="K333" s="377"/>
      <c r="L333" s="377"/>
      <c r="N333" s="378"/>
      <c r="P333" s="378"/>
      <c r="R333" s="378"/>
      <c r="T333" s="378"/>
      <c r="V333" s="378"/>
      <c r="X333" s="146"/>
      <c r="Z333" s="146"/>
      <c r="AB333" s="146"/>
      <c r="AD333" s="146"/>
      <c r="AF333" s="146"/>
      <c r="AH333" s="146"/>
      <c r="AJ333" s="146"/>
      <c r="AL333" s="146"/>
      <c r="AN333" s="146"/>
      <c r="AP333" s="63"/>
      <c r="AR333" s="371"/>
      <c r="AS333" s="371"/>
      <c r="AT333" s="371"/>
      <c r="AU333" s="371"/>
      <c r="AV333" s="371"/>
      <c r="AW333" s="371"/>
      <c r="AX333" s="371"/>
      <c r="AY333" s="371"/>
      <c r="AZ333" s="371"/>
      <c r="BA333" s="371"/>
      <c r="BB333" s="371"/>
      <c r="BC333" s="371"/>
    </row>
    <row r="334" spans="1:55" s="376" customFormat="1" ht="21" customHeight="1" x14ac:dyDescent="0.3">
      <c r="A334" s="371"/>
      <c r="B334" s="372"/>
      <c r="C334" s="371"/>
      <c r="D334" s="371"/>
      <c r="E334" s="373"/>
      <c r="F334" s="374"/>
      <c r="G334" s="371"/>
      <c r="H334" s="375"/>
      <c r="I334" s="375"/>
      <c r="K334" s="377"/>
      <c r="L334" s="377"/>
      <c r="N334" s="378"/>
      <c r="P334" s="378"/>
      <c r="R334" s="378"/>
      <c r="T334" s="378"/>
      <c r="V334" s="378"/>
      <c r="X334" s="146"/>
      <c r="Z334" s="146"/>
      <c r="AB334" s="146"/>
      <c r="AD334" s="146"/>
      <c r="AF334" s="146"/>
      <c r="AH334" s="146"/>
      <c r="AJ334" s="146"/>
      <c r="AL334" s="146"/>
      <c r="AN334" s="146"/>
      <c r="AP334" s="63"/>
      <c r="AR334" s="371"/>
      <c r="AS334" s="371"/>
      <c r="AT334" s="371"/>
      <c r="AU334" s="371"/>
      <c r="AV334" s="371"/>
      <c r="AW334" s="371"/>
      <c r="AX334" s="371"/>
      <c r="AY334" s="371"/>
      <c r="AZ334" s="371"/>
      <c r="BA334" s="371"/>
      <c r="BB334" s="371"/>
      <c r="BC334" s="371"/>
    </row>
    <row r="335" spans="1:55" s="376" customFormat="1" ht="21" customHeight="1" x14ac:dyDescent="0.3">
      <c r="A335" s="371"/>
      <c r="B335" s="372"/>
      <c r="C335" s="371"/>
      <c r="D335" s="371"/>
      <c r="E335" s="373"/>
      <c r="F335" s="374"/>
      <c r="G335" s="371"/>
      <c r="H335" s="375"/>
      <c r="I335" s="375"/>
      <c r="K335" s="377"/>
      <c r="L335" s="377"/>
      <c r="N335" s="378"/>
      <c r="P335" s="378"/>
      <c r="R335" s="378"/>
      <c r="T335" s="378"/>
      <c r="V335" s="378"/>
      <c r="X335" s="146"/>
      <c r="Z335" s="146"/>
      <c r="AB335" s="146"/>
      <c r="AD335" s="146"/>
      <c r="AF335" s="146"/>
      <c r="AH335" s="146"/>
      <c r="AJ335" s="146"/>
      <c r="AL335" s="146"/>
      <c r="AN335" s="146"/>
      <c r="AP335" s="63"/>
      <c r="AR335" s="371"/>
      <c r="AS335" s="371"/>
      <c r="AT335" s="371"/>
      <c r="AU335" s="371"/>
      <c r="AV335" s="371"/>
      <c r="AW335" s="371"/>
      <c r="AX335" s="371"/>
      <c r="AY335" s="371"/>
      <c r="AZ335" s="371"/>
      <c r="BA335" s="371"/>
      <c r="BB335" s="371"/>
      <c r="BC335" s="371"/>
    </row>
    <row r="336" spans="1:55" s="376" customFormat="1" ht="21" customHeight="1" x14ac:dyDescent="0.3">
      <c r="A336" s="371"/>
      <c r="B336" s="372"/>
      <c r="C336" s="371"/>
      <c r="D336" s="371"/>
      <c r="E336" s="373"/>
      <c r="F336" s="374"/>
      <c r="G336" s="371"/>
      <c r="H336" s="375"/>
      <c r="I336" s="375"/>
      <c r="K336" s="377"/>
      <c r="L336" s="377"/>
      <c r="N336" s="378"/>
      <c r="P336" s="378"/>
      <c r="R336" s="378"/>
      <c r="T336" s="378"/>
      <c r="V336" s="378"/>
      <c r="X336" s="146"/>
      <c r="Z336" s="146"/>
      <c r="AB336" s="146"/>
      <c r="AD336" s="146"/>
      <c r="AF336" s="146"/>
      <c r="AH336" s="146"/>
      <c r="AJ336" s="146"/>
      <c r="AL336" s="146"/>
      <c r="AN336" s="146"/>
      <c r="AP336" s="63"/>
      <c r="AR336" s="371"/>
      <c r="AS336" s="371"/>
      <c r="AT336" s="371"/>
      <c r="AU336" s="371"/>
      <c r="AV336" s="371"/>
      <c r="AW336" s="371"/>
      <c r="AX336" s="371"/>
      <c r="AY336" s="371"/>
      <c r="AZ336" s="371"/>
      <c r="BA336" s="371"/>
      <c r="BB336" s="371"/>
      <c r="BC336" s="371"/>
    </row>
    <row r="337" spans="1:55" s="376" customFormat="1" ht="21" customHeight="1" x14ac:dyDescent="0.3">
      <c r="A337" s="371"/>
      <c r="B337" s="372"/>
      <c r="C337" s="371"/>
      <c r="D337" s="371"/>
      <c r="E337" s="373"/>
      <c r="F337" s="374"/>
      <c r="G337" s="371"/>
      <c r="H337" s="375"/>
      <c r="I337" s="375"/>
      <c r="K337" s="377"/>
      <c r="L337" s="377"/>
      <c r="N337" s="378"/>
      <c r="P337" s="378"/>
      <c r="R337" s="378"/>
      <c r="T337" s="378"/>
      <c r="V337" s="378"/>
      <c r="X337" s="146"/>
      <c r="Z337" s="146"/>
      <c r="AB337" s="146"/>
      <c r="AD337" s="146"/>
      <c r="AF337" s="146"/>
      <c r="AH337" s="146"/>
      <c r="AJ337" s="146"/>
      <c r="AL337" s="146"/>
      <c r="AN337" s="146"/>
      <c r="AP337" s="63"/>
      <c r="AR337" s="371"/>
      <c r="AS337" s="371"/>
      <c r="AT337" s="371"/>
      <c r="AU337" s="371"/>
      <c r="AV337" s="371"/>
      <c r="AW337" s="371"/>
      <c r="AX337" s="371"/>
      <c r="AY337" s="371"/>
      <c r="AZ337" s="371"/>
      <c r="BA337" s="371"/>
      <c r="BB337" s="371"/>
      <c r="BC337" s="371"/>
    </row>
    <row r="338" spans="1:55" s="376" customFormat="1" ht="21" customHeight="1" x14ac:dyDescent="0.3">
      <c r="A338" s="371"/>
      <c r="B338" s="372"/>
      <c r="C338" s="371"/>
      <c r="D338" s="371"/>
      <c r="E338" s="373"/>
      <c r="F338" s="374"/>
      <c r="G338" s="371"/>
      <c r="H338" s="375"/>
      <c r="I338" s="375"/>
      <c r="K338" s="377"/>
      <c r="L338" s="377"/>
      <c r="N338" s="378"/>
      <c r="P338" s="378"/>
      <c r="R338" s="378"/>
      <c r="T338" s="378"/>
      <c r="V338" s="378"/>
      <c r="X338" s="146"/>
      <c r="Z338" s="146"/>
      <c r="AB338" s="146"/>
      <c r="AD338" s="146"/>
      <c r="AF338" s="146"/>
      <c r="AH338" s="146"/>
      <c r="AJ338" s="146"/>
      <c r="AL338" s="146"/>
      <c r="AN338" s="146"/>
      <c r="AP338" s="63"/>
      <c r="AR338" s="371"/>
      <c r="AS338" s="371"/>
      <c r="AT338" s="371"/>
      <c r="AU338" s="371"/>
      <c r="AV338" s="371"/>
      <c r="AW338" s="371"/>
      <c r="AX338" s="371"/>
      <c r="AY338" s="371"/>
      <c r="AZ338" s="371"/>
      <c r="BA338" s="371"/>
      <c r="BB338" s="371"/>
      <c r="BC338" s="371"/>
    </row>
    <row r="339" spans="1:55" s="376" customFormat="1" ht="21" customHeight="1" x14ac:dyDescent="0.3">
      <c r="A339" s="371"/>
      <c r="B339" s="372"/>
      <c r="C339" s="371"/>
      <c r="D339" s="371"/>
      <c r="E339" s="373"/>
      <c r="F339" s="374"/>
      <c r="G339" s="371"/>
      <c r="H339" s="375"/>
      <c r="I339" s="375"/>
      <c r="K339" s="377"/>
      <c r="L339" s="377"/>
      <c r="N339" s="378"/>
      <c r="P339" s="378"/>
      <c r="R339" s="378"/>
      <c r="T339" s="378"/>
      <c r="V339" s="378"/>
      <c r="X339" s="146"/>
      <c r="Z339" s="146"/>
      <c r="AB339" s="146"/>
      <c r="AD339" s="146"/>
      <c r="AF339" s="146"/>
      <c r="AH339" s="146"/>
      <c r="AJ339" s="146"/>
      <c r="AL339" s="146"/>
      <c r="AN339" s="146"/>
      <c r="AP339" s="63"/>
      <c r="AR339" s="371"/>
      <c r="AS339" s="371"/>
      <c r="AT339" s="371"/>
      <c r="AU339" s="371"/>
      <c r="AV339" s="371"/>
      <c r="AW339" s="371"/>
      <c r="AX339" s="371"/>
      <c r="AY339" s="371"/>
      <c r="AZ339" s="371"/>
      <c r="BA339" s="371"/>
      <c r="BB339" s="371"/>
      <c r="BC339" s="371"/>
    </row>
    <row r="340" spans="1:55" s="376" customFormat="1" ht="21" customHeight="1" x14ac:dyDescent="0.3">
      <c r="A340" s="371"/>
      <c r="B340" s="372"/>
      <c r="C340" s="371"/>
      <c r="D340" s="371"/>
      <c r="E340" s="373"/>
      <c r="F340" s="374"/>
      <c r="G340" s="371"/>
      <c r="H340" s="375"/>
      <c r="I340" s="375"/>
      <c r="K340" s="377"/>
      <c r="L340" s="377"/>
      <c r="N340" s="378"/>
      <c r="P340" s="378"/>
      <c r="R340" s="378"/>
      <c r="T340" s="378"/>
      <c r="V340" s="378"/>
      <c r="X340" s="146"/>
      <c r="Z340" s="146"/>
      <c r="AB340" s="146"/>
      <c r="AD340" s="146"/>
      <c r="AF340" s="146"/>
      <c r="AH340" s="146"/>
      <c r="AJ340" s="146"/>
      <c r="AL340" s="146"/>
      <c r="AN340" s="146"/>
      <c r="AP340" s="63"/>
      <c r="AR340" s="371"/>
      <c r="AS340" s="371"/>
      <c r="AT340" s="371"/>
      <c r="AU340" s="371"/>
      <c r="AV340" s="371"/>
      <c r="AW340" s="371"/>
      <c r="AX340" s="371"/>
      <c r="AY340" s="371"/>
      <c r="AZ340" s="371"/>
      <c r="BA340" s="371"/>
      <c r="BB340" s="371"/>
      <c r="BC340" s="371"/>
    </row>
    <row r="341" spans="1:55" s="376" customFormat="1" ht="21" customHeight="1" x14ac:dyDescent="0.3">
      <c r="A341" s="371"/>
      <c r="B341" s="372"/>
      <c r="C341" s="371"/>
      <c r="D341" s="371"/>
      <c r="E341" s="373"/>
      <c r="F341" s="374"/>
      <c r="G341" s="371"/>
      <c r="H341" s="375"/>
      <c r="I341" s="375"/>
      <c r="K341" s="377"/>
      <c r="L341" s="377"/>
      <c r="N341" s="378"/>
      <c r="P341" s="378"/>
      <c r="R341" s="378"/>
      <c r="T341" s="378"/>
      <c r="V341" s="378"/>
      <c r="X341" s="146"/>
      <c r="Z341" s="146"/>
      <c r="AB341" s="146"/>
      <c r="AD341" s="146"/>
      <c r="AF341" s="146"/>
      <c r="AH341" s="146"/>
      <c r="AJ341" s="146"/>
      <c r="AL341" s="146"/>
      <c r="AN341" s="146"/>
      <c r="AP341" s="63"/>
      <c r="AR341" s="371"/>
      <c r="AS341" s="371"/>
      <c r="AT341" s="371"/>
      <c r="AU341" s="371"/>
      <c r="AV341" s="371"/>
      <c r="AW341" s="371"/>
      <c r="AX341" s="371"/>
      <c r="AY341" s="371"/>
      <c r="AZ341" s="371"/>
      <c r="BA341" s="371"/>
      <c r="BB341" s="371"/>
      <c r="BC341" s="371"/>
    </row>
    <row r="342" spans="1:55" s="376" customFormat="1" ht="21" customHeight="1" x14ac:dyDescent="0.3">
      <c r="A342" s="371"/>
      <c r="B342" s="372"/>
      <c r="C342" s="371"/>
      <c r="D342" s="371"/>
      <c r="E342" s="373"/>
      <c r="F342" s="374"/>
      <c r="G342" s="371"/>
      <c r="H342" s="375"/>
      <c r="I342" s="375"/>
      <c r="K342" s="377"/>
      <c r="L342" s="377"/>
      <c r="N342" s="378"/>
      <c r="P342" s="378"/>
      <c r="R342" s="378"/>
      <c r="T342" s="378"/>
      <c r="V342" s="378"/>
      <c r="X342" s="146"/>
      <c r="Z342" s="146"/>
      <c r="AB342" s="146"/>
      <c r="AD342" s="146"/>
      <c r="AF342" s="146"/>
      <c r="AH342" s="146"/>
      <c r="AJ342" s="146"/>
      <c r="AL342" s="146"/>
      <c r="AN342" s="146"/>
      <c r="AP342" s="63"/>
      <c r="AR342" s="371"/>
      <c r="AS342" s="371"/>
      <c r="AT342" s="371"/>
      <c r="AU342" s="371"/>
      <c r="AV342" s="371"/>
      <c r="AW342" s="371"/>
      <c r="AX342" s="371"/>
      <c r="AY342" s="371"/>
      <c r="AZ342" s="371"/>
      <c r="BA342" s="371"/>
      <c r="BB342" s="371"/>
      <c r="BC342" s="371"/>
    </row>
    <row r="343" spans="1:55" s="376" customFormat="1" ht="21" customHeight="1" x14ac:dyDescent="0.3">
      <c r="A343" s="371"/>
      <c r="B343" s="372"/>
      <c r="C343" s="371"/>
      <c r="D343" s="371"/>
      <c r="E343" s="373"/>
      <c r="F343" s="374"/>
      <c r="G343" s="371"/>
      <c r="H343" s="375"/>
      <c r="I343" s="375"/>
      <c r="K343" s="377"/>
      <c r="L343" s="377"/>
      <c r="N343" s="378"/>
      <c r="P343" s="378"/>
      <c r="R343" s="378"/>
      <c r="T343" s="378"/>
      <c r="V343" s="378"/>
      <c r="X343" s="146"/>
      <c r="Z343" s="146"/>
      <c r="AB343" s="146"/>
      <c r="AD343" s="146"/>
      <c r="AF343" s="146"/>
      <c r="AH343" s="146"/>
      <c r="AJ343" s="146"/>
      <c r="AL343" s="146"/>
      <c r="AN343" s="146"/>
      <c r="AP343" s="63"/>
      <c r="AR343" s="371"/>
      <c r="AS343" s="371"/>
      <c r="AT343" s="371"/>
      <c r="AU343" s="371"/>
      <c r="AV343" s="371"/>
      <c r="AW343" s="371"/>
      <c r="AX343" s="371"/>
      <c r="AY343" s="371"/>
      <c r="AZ343" s="371"/>
      <c r="BA343" s="371"/>
      <c r="BB343" s="371"/>
      <c r="BC343" s="371"/>
    </row>
    <row r="344" spans="1:55" s="376" customFormat="1" ht="21" customHeight="1" x14ac:dyDescent="0.3">
      <c r="A344" s="371"/>
      <c r="B344" s="372"/>
      <c r="C344" s="371"/>
      <c r="D344" s="371"/>
      <c r="E344" s="373"/>
      <c r="F344" s="374"/>
      <c r="G344" s="371"/>
      <c r="H344" s="375"/>
      <c r="I344" s="375"/>
      <c r="K344" s="377"/>
      <c r="L344" s="377"/>
      <c r="N344" s="378"/>
      <c r="P344" s="378"/>
      <c r="R344" s="378"/>
      <c r="T344" s="378"/>
      <c r="V344" s="378"/>
      <c r="X344" s="146"/>
      <c r="Z344" s="146"/>
      <c r="AB344" s="146"/>
      <c r="AD344" s="146"/>
      <c r="AF344" s="146"/>
      <c r="AH344" s="146"/>
      <c r="AJ344" s="146"/>
      <c r="AL344" s="146"/>
      <c r="AN344" s="146"/>
      <c r="AP344" s="63"/>
      <c r="AR344" s="371"/>
      <c r="AS344" s="371"/>
      <c r="AT344" s="371"/>
      <c r="AU344" s="371"/>
      <c r="AV344" s="371"/>
      <c r="AW344" s="371"/>
      <c r="AX344" s="371"/>
      <c r="AY344" s="371"/>
      <c r="AZ344" s="371"/>
      <c r="BA344" s="371"/>
      <c r="BB344" s="371"/>
      <c r="BC344" s="371"/>
    </row>
    <row r="345" spans="1:55" s="376" customFormat="1" ht="21" customHeight="1" x14ac:dyDescent="0.3">
      <c r="A345" s="371"/>
      <c r="B345" s="372"/>
      <c r="C345" s="371"/>
      <c r="D345" s="371"/>
      <c r="E345" s="373"/>
      <c r="F345" s="374"/>
      <c r="G345" s="371"/>
      <c r="H345" s="375"/>
      <c r="I345" s="375"/>
      <c r="K345" s="377"/>
      <c r="L345" s="377"/>
      <c r="N345" s="378"/>
      <c r="P345" s="378"/>
      <c r="R345" s="378"/>
      <c r="T345" s="378"/>
      <c r="V345" s="378"/>
      <c r="X345" s="146"/>
      <c r="Z345" s="146"/>
      <c r="AB345" s="146"/>
      <c r="AD345" s="146"/>
      <c r="AF345" s="146"/>
      <c r="AH345" s="146"/>
      <c r="AJ345" s="146"/>
      <c r="AL345" s="146"/>
      <c r="AN345" s="146"/>
      <c r="AP345" s="63"/>
      <c r="AR345" s="371"/>
      <c r="AS345" s="371"/>
      <c r="AT345" s="371"/>
      <c r="AU345" s="371"/>
      <c r="AV345" s="371"/>
      <c r="AW345" s="371"/>
      <c r="AX345" s="371"/>
      <c r="AY345" s="371"/>
      <c r="AZ345" s="371"/>
      <c r="BA345" s="371"/>
      <c r="BB345" s="371"/>
      <c r="BC345" s="371"/>
    </row>
    <row r="346" spans="1:55" s="376" customFormat="1" ht="21" customHeight="1" x14ac:dyDescent="0.3">
      <c r="A346" s="371"/>
      <c r="B346" s="372"/>
      <c r="C346" s="371"/>
      <c r="D346" s="371"/>
      <c r="E346" s="373"/>
      <c r="F346" s="374"/>
      <c r="G346" s="371"/>
      <c r="H346" s="375"/>
      <c r="I346" s="375"/>
      <c r="K346" s="377"/>
      <c r="L346" s="377"/>
      <c r="N346" s="378"/>
      <c r="P346" s="378"/>
      <c r="R346" s="378"/>
      <c r="T346" s="378"/>
      <c r="V346" s="378"/>
      <c r="X346" s="146"/>
      <c r="Z346" s="146"/>
      <c r="AB346" s="146"/>
      <c r="AD346" s="146"/>
      <c r="AF346" s="146"/>
      <c r="AH346" s="146"/>
      <c r="AJ346" s="146"/>
      <c r="AL346" s="146"/>
      <c r="AN346" s="146"/>
      <c r="AP346" s="63"/>
      <c r="AR346" s="371"/>
      <c r="AS346" s="371"/>
      <c r="AT346" s="371"/>
      <c r="AU346" s="371"/>
      <c r="AV346" s="371"/>
      <c r="AW346" s="371"/>
      <c r="AX346" s="371"/>
      <c r="AY346" s="371"/>
      <c r="AZ346" s="371"/>
      <c r="BA346" s="371"/>
      <c r="BB346" s="371"/>
      <c r="BC346" s="371"/>
    </row>
    <row r="347" spans="1:55" s="376" customFormat="1" ht="21" customHeight="1" x14ac:dyDescent="0.3">
      <c r="A347" s="371"/>
      <c r="B347" s="372"/>
      <c r="C347" s="371"/>
      <c r="D347" s="371"/>
      <c r="E347" s="373"/>
      <c r="F347" s="374"/>
      <c r="G347" s="371"/>
      <c r="H347" s="375"/>
      <c r="I347" s="375"/>
      <c r="K347" s="377"/>
      <c r="L347" s="377"/>
      <c r="N347" s="378"/>
      <c r="P347" s="378"/>
      <c r="R347" s="378"/>
      <c r="T347" s="378"/>
      <c r="V347" s="378"/>
      <c r="X347" s="146"/>
      <c r="Z347" s="146"/>
      <c r="AB347" s="146"/>
      <c r="AD347" s="146"/>
      <c r="AF347" s="146"/>
      <c r="AH347" s="146"/>
      <c r="AJ347" s="146"/>
      <c r="AL347" s="146"/>
      <c r="AN347" s="146"/>
      <c r="AP347" s="63"/>
      <c r="AR347" s="371"/>
      <c r="AS347" s="371"/>
      <c r="AT347" s="371"/>
      <c r="AU347" s="371"/>
      <c r="AV347" s="371"/>
      <c r="AW347" s="371"/>
      <c r="AX347" s="371"/>
      <c r="AY347" s="371"/>
      <c r="AZ347" s="371"/>
      <c r="BA347" s="371"/>
      <c r="BB347" s="371"/>
      <c r="BC347" s="371"/>
    </row>
    <row r="348" spans="1:55" s="376" customFormat="1" ht="21" customHeight="1" x14ac:dyDescent="0.3">
      <c r="A348" s="371"/>
      <c r="B348" s="372"/>
      <c r="C348" s="371"/>
      <c r="D348" s="371"/>
      <c r="E348" s="373"/>
      <c r="F348" s="374"/>
      <c r="G348" s="371"/>
      <c r="H348" s="375"/>
      <c r="I348" s="375"/>
      <c r="K348" s="377"/>
      <c r="L348" s="377"/>
      <c r="N348" s="378"/>
      <c r="P348" s="378"/>
      <c r="R348" s="378"/>
      <c r="T348" s="378"/>
      <c r="V348" s="378"/>
      <c r="X348" s="146"/>
      <c r="Z348" s="146"/>
      <c r="AB348" s="146"/>
      <c r="AD348" s="146"/>
      <c r="AF348" s="146"/>
      <c r="AH348" s="146"/>
      <c r="AJ348" s="146"/>
      <c r="AL348" s="146"/>
      <c r="AN348" s="146"/>
      <c r="AP348" s="63"/>
      <c r="AR348" s="371"/>
      <c r="AS348" s="371"/>
      <c r="AT348" s="371"/>
      <c r="AU348" s="371"/>
      <c r="AV348" s="371"/>
      <c r="AW348" s="371"/>
      <c r="AX348" s="371"/>
      <c r="AY348" s="371"/>
      <c r="AZ348" s="371"/>
      <c r="BA348" s="371"/>
      <c r="BB348" s="371"/>
      <c r="BC348" s="371"/>
    </row>
    <row r="349" spans="1:55" s="376" customFormat="1" ht="21" customHeight="1" x14ac:dyDescent="0.3">
      <c r="A349" s="371"/>
      <c r="B349" s="372"/>
      <c r="C349" s="371"/>
      <c r="D349" s="371"/>
      <c r="E349" s="373"/>
      <c r="F349" s="374"/>
      <c r="G349" s="371"/>
      <c r="H349" s="375"/>
      <c r="I349" s="375"/>
      <c r="K349" s="377"/>
      <c r="L349" s="377"/>
      <c r="N349" s="378"/>
      <c r="P349" s="378"/>
      <c r="R349" s="378"/>
      <c r="T349" s="378"/>
      <c r="V349" s="378"/>
      <c r="X349" s="146"/>
      <c r="Z349" s="146"/>
      <c r="AB349" s="146"/>
      <c r="AD349" s="146"/>
      <c r="AF349" s="146"/>
      <c r="AH349" s="146"/>
      <c r="AJ349" s="146"/>
      <c r="AL349" s="146"/>
      <c r="AN349" s="146"/>
      <c r="AP349" s="63"/>
      <c r="AR349" s="371"/>
      <c r="AS349" s="371"/>
      <c r="AT349" s="371"/>
      <c r="AU349" s="371"/>
      <c r="AV349" s="371"/>
      <c r="AW349" s="371"/>
      <c r="AX349" s="371"/>
      <c r="AY349" s="371"/>
      <c r="AZ349" s="371"/>
      <c r="BA349" s="371"/>
      <c r="BB349" s="371"/>
      <c r="BC349" s="371"/>
    </row>
    <row r="350" spans="1:55" s="376" customFormat="1" ht="21" customHeight="1" x14ac:dyDescent="0.3">
      <c r="A350" s="371"/>
      <c r="B350" s="372"/>
      <c r="C350" s="371"/>
      <c r="D350" s="371"/>
      <c r="E350" s="373"/>
      <c r="F350" s="374"/>
      <c r="G350" s="371"/>
      <c r="H350" s="375"/>
      <c r="I350" s="375"/>
      <c r="K350" s="377"/>
      <c r="L350" s="377"/>
      <c r="N350" s="378"/>
      <c r="P350" s="378"/>
      <c r="R350" s="378"/>
      <c r="T350" s="378"/>
      <c r="V350" s="378"/>
      <c r="X350" s="146"/>
      <c r="Z350" s="146"/>
      <c r="AB350" s="146"/>
      <c r="AD350" s="146"/>
      <c r="AF350" s="146"/>
      <c r="AH350" s="146"/>
      <c r="AJ350" s="146"/>
      <c r="AL350" s="146"/>
      <c r="AN350" s="146"/>
      <c r="AP350" s="63"/>
      <c r="AR350" s="371"/>
      <c r="AS350" s="371"/>
      <c r="AT350" s="371"/>
      <c r="AU350" s="371"/>
      <c r="AV350" s="371"/>
      <c r="AW350" s="371"/>
      <c r="AX350" s="371"/>
      <c r="AY350" s="371"/>
      <c r="AZ350" s="371"/>
      <c r="BA350" s="371"/>
      <c r="BB350" s="371"/>
      <c r="BC350" s="371"/>
    </row>
    <row r="351" spans="1:55" s="376" customFormat="1" ht="21" customHeight="1" x14ac:dyDescent="0.3">
      <c r="A351" s="371"/>
      <c r="B351" s="372"/>
      <c r="C351" s="371"/>
      <c r="D351" s="371"/>
      <c r="E351" s="373"/>
      <c r="F351" s="374"/>
      <c r="G351" s="371"/>
      <c r="H351" s="375"/>
      <c r="I351" s="375"/>
      <c r="K351" s="377"/>
      <c r="L351" s="377"/>
      <c r="N351" s="378"/>
      <c r="P351" s="378"/>
      <c r="R351" s="378"/>
      <c r="T351" s="378"/>
      <c r="V351" s="378"/>
      <c r="X351" s="146"/>
      <c r="Z351" s="146"/>
      <c r="AB351" s="146"/>
      <c r="AD351" s="146"/>
      <c r="AF351" s="146"/>
      <c r="AH351" s="146"/>
      <c r="AJ351" s="146"/>
      <c r="AL351" s="146"/>
      <c r="AN351" s="146"/>
      <c r="AP351" s="63"/>
      <c r="AR351" s="371"/>
      <c r="AS351" s="371"/>
      <c r="AT351" s="371"/>
      <c r="AU351" s="371"/>
      <c r="AV351" s="371"/>
      <c r="AW351" s="371"/>
      <c r="AX351" s="371"/>
      <c r="AY351" s="371"/>
      <c r="AZ351" s="371"/>
      <c r="BA351" s="371"/>
      <c r="BB351" s="371"/>
      <c r="BC351" s="371"/>
    </row>
    <row r="352" spans="1:55" s="376" customFormat="1" ht="21" customHeight="1" x14ac:dyDescent="0.3">
      <c r="A352" s="371"/>
      <c r="B352" s="372"/>
      <c r="C352" s="371"/>
      <c r="D352" s="371"/>
      <c r="E352" s="373"/>
      <c r="F352" s="374"/>
      <c r="G352" s="371"/>
      <c r="H352" s="375"/>
      <c r="I352" s="375"/>
      <c r="K352" s="377"/>
      <c r="L352" s="377"/>
      <c r="N352" s="378"/>
      <c r="P352" s="378"/>
      <c r="R352" s="378"/>
      <c r="T352" s="378"/>
      <c r="V352" s="378"/>
      <c r="X352" s="146"/>
      <c r="Z352" s="146"/>
      <c r="AB352" s="146"/>
      <c r="AD352" s="146"/>
      <c r="AF352" s="146"/>
      <c r="AH352" s="146"/>
      <c r="AJ352" s="146"/>
      <c r="AL352" s="146"/>
      <c r="AN352" s="146"/>
      <c r="AP352" s="63"/>
      <c r="AR352" s="371"/>
      <c r="AS352" s="371"/>
      <c r="AT352" s="371"/>
      <c r="AU352" s="371"/>
      <c r="AV352" s="371"/>
      <c r="AW352" s="371"/>
      <c r="AX352" s="371"/>
      <c r="AY352" s="371"/>
      <c r="AZ352" s="371"/>
      <c r="BA352" s="371"/>
      <c r="BB352" s="371"/>
      <c r="BC352" s="371"/>
    </row>
    <row r="353" spans="1:55" s="376" customFormat="1" ht="21" customHeight="1" x14ac:dyDescent="0.3">
      <c r="A353" s="371"/>
      <c r="B353" s="372"/>
      <c r="C353" s="371"/>
      <c r="D353" s="371"/>
      <c r="E353" s="373"/>
      <c r="F353" s="374"/>
      <c r="G353" s="371"/>
      <c r="H353" s="375"/>
      <c r="I353" s="375"/>
      <c r="K353" s="377"/>
      <c r="L353" s="377"/>
      <c r="N353" s="378"/>
      <c r="P353" s="378"/>
      <c r="R353" s="378"/>
      <c r="T353" s="378"/>
      <c r="V353" s="378"/>
      <c r="X353" s="146"/>
      <c r="Z353" s="146"/>
      <c r="AB353" s="146"/>
      <c r="AD353" s="146"/>
      <c r="AF353" s="146"/>
      <c r="AH353" s="146"/>
      <c r="AJ353" s="146"/>
      <c r="AL353" s="146"/>
      <c r="AN353" s="146"/>
      <c r="AP353" s="63"/>
      <c r="AR353" s="371"/>
      <c r="AS353" s="371"/>
      <c r="AT353" s="371"/>
      <c r="AU353" s="371"/>
      <c r="AV353" s="371"/>
      <c r="AW353" s="371"/>
      <c r="AX353" s="371"/>
      <c r="AY353" s="371"/>
      <c r="AZ353" s="371"/>
      <c r="BA353" s="371"/>
      <c r="BB353" s="371"/>
      <c r="BC353" s="371"/>
    </row>
    <row r="354" spans="1:55" s="376" customFormat="1" ht="21" customHeight="1" x14ac:dyDescent="0.3">
      <c r="A354" s="371"/>
      <c r="B354" s="372"/>
      <c r="C354" s="371"/>
      <c r="D354" s="371"/>
      <c r="E354" s="373"/>
      <c r="F354" s="374"/>
      <c r="G354" s="371"/>
      <c r="H354" s="375"/>
      <c r="I354" s="375"/>
      <c r="K354" s="377"/>
      <c r="L354" s="377"/>
      <c r="N354" s="378"/>
      <c r="P354" s="378"/>
      <c r="R354" s="378"/>
      <c r="T354" s="378"/>
      <c r="V354" s="378"/>
      <c r="X354" s="146"/>
      <c r="Z354" s="146"/>
      <c r="AB354" s="146"/>
      <c r="AD354" s="146"/>
      <c r="AF354" s="146"/>
      <c r="AH354" s="146"/>
      <c r="AJ354" s="146"/>
      <c r="AL354" s="146"/>
      <c r="AN354" s="146"/>
      <c r="AP354" s="63"/>
      <c r="AR354" s="371"/>
      <c r="AS354" s="371"/>
      <c r="AT354" s="371"/>
      <c r="AU354" s="371"/>
      <c r="AV354" s="371"/>
      <c r="AW354" s="371"/>
      <c r="AX354" s="371"/>
      <c r="AY354" s="371"/>
      <c r="AZ354" s="371"/>
      <c r="BA354" s="371"/>
      <c r="BB354" s="371"/>
      <c r="BC354" s="371"/>
    </row>
    <row r="355" spans="1:55" s="376" customFormat="1" ht="21" customHeight="1" x14ac:dyDescent="0.3">
      <c r="A355" s="371"/>
      <c r="B355" s="372"/>
      <c r="C355" s="371"/>
      <c r="D355" s="371"/>
      <c r="E355" s="373"/>
      <c r="F355" s="374"/>
      <c r="G355" s="371"/>
      <c r="H355" s="375"/>
      <c r="I355" s="375"/>
      <c r="K355" s="377"/>
      <c r="L355" s="377"/>
      <c r="N355" s="378"/>
      <c r="P355" s="378"/>
      <c r="R355" s="378"/>
      <c r="T355" s="378"/>
      <c r="V355" s="378"/>
      <c r="X355" s="146"/>
      <c r="Z355" s="146"/>
      <c r="AB355" s="146"/>
      <c r="AD355" s="146"/>
      <c r="AF355" s="146"/>
      <c r="AH355" s="146"/>
      <c r="AJ355" s="146"/>
      <c r="AL355" s="146"/>
      <c r="AN355" s="146"/>
      <c r="AP355" s="63"/>
      <c r="AR355" s="371"/>
      <c r="AS355" s="371"/>
      <c r="AT355" s="371"/>
      <c r="AU355" s="371"/>
      <c r="AV355" s="371"/>
      <c r="AW355" s="371"/>
      <c r="AX355" s="371"/>
      <c r="AY355" s="371"/>
      <c r="AZ355" s="371"/>
      <c r="BA355" s="371"/>
      <c r="BB355" s="371"/>
      <c r="BC355" s="371"/>
    </row>
    <row r="356" spans="1:55" s="376" customFormat="1" ht="21" customHeight="1" x14ac:dyDescent="0.3">
      <c r="A356" s="371"/>
      <c r="B356" s="372"/>
      <c r="C356" s="371"/>
      <c r="D356" s="371"/>
      <c r="E356" s="373"/>
      <c r="F356" s="374"/>
      <c r="G356" s="371"/>
      <c r="H356" s="375"/>
      <c r="I356" s="375"/>
      <c r="K356" s="377"/>
      <c r="L356" s="377"/>
      <c r="N356" s="378"/>
      <c r="P356" s="378"/>
      <c r="R356" s="378"/>
      <c r="T356" s="378"/>
      <c r="V356" s="378"/>
      <c r="X356" s="146"/>
      <c r="Z356" s="146"/>
      <c r="AB356" s="146"/>
      <c r="AD356" s="146"/>
      <c r="AF356" s="146"/>
      <c r="AH356" s="146"/>
      <c r="AJ356" s="146"/>
      <c r="AL356" s="146"/>
      <c r="AN356" s="146"/>
      <c r="AP356" s="63"/>
      <c r="AR356" s="371"/>
      <c r="AS356" s="371"/>
      <c r="AT356" s="371"/>
      <c r="AU356" s="371"/>
      <c r="AV356" s="371"/>
      <c r="AW356" s="371"/>
      <c r="AX356" s="371"/>
      <c r="AY356" s="371"/>
      <c r="AZ356" s="371"/>
      <c r="BA356" s="371"/>
      <c r="BB356" s="371"/>
      <c r="BC356" s="371"/>
    </row>
    <row r="357" spans="1:55" s="376" customFormat="1" ht="21" customHeight="1" x14ac:dyDescent="0.3">
      <c r="A357" s="371"/>
      <c r="B357" s="372"/>
      <c r="C357" s="371"/>
      <c r="D357" s="371"/>
      <c r="E357" s="373"/>
      <c r="F357" s="374"/>
      <c r="G357" s="371"/>
      <c r="H357" s="375"/>
      <c r="I357" s="375"/>
      <c r="K357" s="377"/>
      <c r="L357" s="377"/>
      <c r="N357" s="378"/>
      <c r="P357" s="378"/>
      <c r="R357" s="378"/>
      <c r="T357" s="378"/>
      <c r="V357" s="378"/>
      <c r="X357" s="146"/>
      <c r="Z357" s="146"/>
      <c r="AB357" s="146"/>
      <c r="AD357" s="146"/>
      <c r="AF357" s="146"/>
      <c r="AH357" s="146"/>
      <c r="AJ357" s="146"/>
      <c r="AL357" s="146"/>
      <c r="AN357" s="146"/>
      <c r="AP357" s="63"/>
      <c r="AR357" s="371"/>
      <c r="AS357" s="371"/>
      <c r="AT357" s="371"/>
      <c r="AU357" s="371"/>
      <c r="AV357" s="371"/>
      <c r="AW357" s="371"/>
      <c r="AX357" s="371"/>
      <c r="AY357" s="371"/>
      <c r="AZ357" s="371"/>
      <c r="BA357" s="371"/>
      <c r="BB357" s="371"/>
      <c r="BC357" s="371"/>
    </row>
    <row r="358" spans="1:55" s="376" customFormat="1" ht="21" customHeight="1" x14ac:dyDescent="0.3">
      <c r="A358" s="371"/>
      <c r="B358" s="372"/>
      <c r="C358" s="371"/>
      <c r="D358" s="371"/>
      <c r="E358" s="373"/>
      <c r="F358" s="374"/>
      <c r="G358" s="371"/>
      <c r="H358" s="375"/>
      <c r="I358" s="375"/>
      <c r="K358" s="377"/>
      <c r="L358" s="377"/>
      <c r="N358" s="378"/>
      <c r="P358" s="378"/>
      <c r="R358" s="378"/>
      <c r="T358" s="378"/>
      <c r="V358" s="378"/>
      <c r="X358" s="146"/>
      <c r="Z358" s="146"/>
      <c r="AB358" s="146"/>
      <c r="AD358" s="146"/>
      <c r="AF358" s="146"/>
      <c r="AH358" s="146"/>
      <c r="AJ358" s="146"/>
      <c r="AL358" s="146"/>
      <c r="AN358" s="146"/>
      <c r="AP358" s="63"/>
      <c r="AR358" s="371"/>
      <c r="AS358" s="371"/>
      <c r="AT358" s="371"/>
      <c r="AU358" s="371"/>
      <c r="AV358" s="371"/>
      <c r="AW358" s="371"/>
      <c r="AX358" s="371"/>
      <c r="AY358" s="371"/>
      <c r="AZ358" s="371"/>
      <c r="BA358" s="371"/>
      <c r="BB358" s="371"/>
      <c r="BC358" s="371"/>
    </row>
    <row r="359" spans="1:55" s="376" customFormat="1" ht="21" customHeight="1" x14ac:dyDescent="0.3">
      <c r="A359" s="371"/>
      <c r="B359" s="372"/>
      <c r="C359" s="371"/>
      <c r="D359" s="371"/>
      <c r="E359" s="373"/>
      <c r="F359" s="374"/>
      <c r="G359" s="371"/>
      <c r="H359" s="375"/>
      <c r="I359" s="375"/>
      <c r="K359" s="377"/>
      <c r="L359" s="377"/>
      <c r="N359" s="378"/>
      <c r="P359" s="378"/>
      <c r="R359" s="378"/>
      <c r="T359" s="378"/>
      <c r="V359" s="378"/>
      <c r="X359" s="146"/>
      <c r="Z359" s="146"/>
      <c r="AB359" s="146"/>
      <c r="AD359" s="146"/>
      <c r="AF359" s="146"/>
      <c r="AH359" s="146"/>
      <c r="AJ359" s="146"/>
      <c r="AL359" s="146"/>
      <c r="AN359" s="146"/>
      <c r="AP359" s="63"/>
      <c r="AR359" s="371"/>
      <c r="AS359" s="371"/>
      <c r="AT359" s="371"/>
      <c r="AU359" s="371"/>
      <c r="AV359" s="371"/>
      <c r="AW359" s="371"/>
      <c r="AX359" s="371"/>
      <c r="AY359" s="371"/>
      <c r="AZ359" s="371"/>
      <c r="BA359" s="371"/>
      <c r="BB359" s="371"/>
      <c r="BC359" s="371"/>
    </row>
    <row r="360" spans="1:55" s="376" customFormat="1" ht="21" customHeight="1" x14ac:dyDescent="0.3">
      <c r="A360" s="371"/>
      <c r="B360" s="372"/>
      <c r="C360" s="371"/>
      <c r="D360" s="371"/>
      <c r="E360" s="373"/>
      <c r="F360" s="374"/>
      <c r="G360" s="371"/>
      <c r="H360" s="375"/>
      <c r="I360" s="375"/>
      <c r="K360" s="377"/>
      <c r="L360" s="377"/>
      <c r="N360" s="378"/>
      <c r="P360" s="378"/>
      <c r="R360" s="378"/>
      <c r="T360" s="378"/>
      <c r="V360" s="378"/>
      <c r="X360" s="146"/>
      <c r="Z360" s="146"/>
      <c r="AB360" s="146"/>
      <c r="AD360" s="146"/>
      <c r="AF360" s="146"/>
      <c r="AH360" s="146"/>
      <c r="AJ360" s="146"/>
      <c r="AL360" s="146"/>
      <c r="AN360" s="146"/>
      <c r="AP360" s="63"/>
      <c r="AR360" s="371"/>
      <c r="AS360" s="371"/>
      <c r="AT360" s="371"/>
      <c r="AU360" s="371"/>
      <c r="AV360" s="371"/>
      <c r="AW360" s="371"/>
      <c r="AX360" s="371"/>
      <c r="AY360" s="371"/>
      <c r="AZ360" s="371"/>
      <c r="BA360" s="371"/>
      <c r="BB360" s="371"/>
      <c r="BC360" s="371"/>
    </row>
    <row r="361" spans="1:55" s="376" customFormat="1" ht="21" customHeight="1" x14ac:dyDescent="0.3">
      <c r="A361" s="371"/>
      <c r="B361" s="372"/>
      <c r="C361" s="371"/>
      <c r="D361" s="371"/>
      <c r="E361" s="373"/>
      <c r="F361" s="374"/>
      <c r="G361" s="371"/>
      <c r="H361" s="375"/>
      <c r="I361" s="375"/>
      <c r="K361" s="377"/>
      <c r="L361" s="377"/>
      <c r="N361" s="378"/>
      <c r="P361" s="378"/>
      <c r="R361" s="378"/>
      <c r="T361" s="378"/>
      <c r="V361" s="378"/>
      <c r="X361" s="146"/>
      <c r="Z361" s="146"/>
      <c r="AB361" s="146"/>
      <c r="AD361" s="146"/>
      <c r="AF361" s="146"/>
      <c r="AH361" s="146"/>
      <c r="AJ361" s="146"/>
      <c r="AL361" s="146"/>
      <c r="AN361" s="146"/>
      <c r="AP361" s="63"/>
      <c r="AR361" s="371"/>
      <c r="AS361" s="371"/>
      <c r="AT361" s="371"/>
      <c r="AU361" s="371"/>
      <c r="AV361" s="371"/>
      <c r="AW361" s="371"/>
      <c r="AX361" s="371"/>
      <c r="AY361" s="371"/>
      <c r="AZ361" s="371"/>
      <c r="BA361" s="371"/>
      <c r="BB361" s="371"/>
      <c r="BC361" s="371"/>
    </row>
    <row r="362" spans="1:55" s="376" customFormat="1" ht="21" customHeight="1" x14ac:dyDescent="0.3">
      <c r="A362" s="371"/>
      <c r="B362" s="372"/>
      <c r="C362" s="371"/>
      <c r="D362" s="371"/>
      <c r="E362" s="373"/>
      <c r="F362" s="374"/>
      <c r="G362" s="371"/>
      <c r="H362" s="375"/>
      <c r="I362" s="375"/>
      <c r="K362" s="377"/>
      <c r="L362" s="377"/>
      <c r="N362" s="378"/>
      <c r="P362" s="378"/>
      <c r="R362" s="378"/>
      <c r="T362" s="378"/>
      <c r="V362" s="378"/>
      <c r="X362" s="146"/>
      <c r="Z362" s="146"/>
      <c r="AB362" s="146"/>
      <c r="AD362" s="146"/>
      <c r="AF362" s="146"/>
      <c r="AH362" s="146"/>
      <c r="AJ362" s="146"/>
      <c r="AL362" s="146"/>
      <c r="AN362" s="146"/>
      <c r="AP362" s="63"/>
      <c r="AR362" s="371"/>
      <c r="AS362" s="371"/>
      <c r="AT362" s="371"/>
      <c r="AU362" s="371"/>
      <c r="AV362" s="371"/>
      <c r="AW362" s="371"/>
      <c r="AX362" s="371"/>
      <c r="AY362" s="371"/>
      <c r="AZ362" s="371"/>
      <c r="BA362" s="371"/>
      <c r="BB362" s="371"/>
      <c r="BC362" s="371"/>
    </row>
    <row r="363" spans="1:55" s="376" customFormat="1" ht="21" customHeight="1" x14ac:dyDescent="0.3">
      <c r="A363" s="371"/>
      <c r="B363" s="372"/>
      <c r="C363" s="371"/>
      <c r="D363" s="371"/>
      <c r="E363" s="373"/>
      <c r="F363" s="374"/>
      <c r="G363" s="371"/>
      <c r="H363" s="375"/>
      <c r="I363" s="375"/>
      <c r="K363" s="377"/>
      <c r="L363" s="377"/>
      <c r="N363" s="378"/>
      <c r="P363" s="378"/>
      <c r="R363" s="378"/>
      <c r="T363" s="378"/>
      <c r="V363" s="378"/>
      <c r="X363" s="146"/>
      <c r="Z363" s="146"/>
      <c r="AB363" s="146"/>
      <c r="AD363" s="146"/>
      <c r="AF363" s="146"/>
      <c r="AH363" s="146"/>
      <c r="AJ363" s="146"/>
      <c r="AL363" s="146"/>
      <c r="AN363" s="146"/>
      <c r="AP363" s="63"/>
      <c r="AR363" s="371"/>
      <c r="AS363" s="371"/>
      <c r="AT363" s="371"/>
      <c r="AU363" s="371"/>
      <c r="AV363" s="371"/>
      <c r="AW363" s="371"/>
      <c r="AX363" s="371"/>
      <c r="AY363" s="371"/>
      <c r="AZ363" s="371"/>
      <c r="BA363" s="371"/>
      <c r="BB363" s="371"/>
      <c r="BC363" s="371"/>
    </row>
    <row r="364" spans="1:55" s="376" customFormat="1" ht="21" customHeight="1" x14ac:dyDescent="0.3">
      <c r="A364" s="371"/>
      <c r="B364" s="372"/>
      <c r="C364" s="371"/>
      <c r="D364" s="371"/>
      <c r="E364" s="373"/>
      <c r="F364" s="374"/>
      <c r="G364" s="371"/>
      <c r="H364" s="375"/>
      <c r="I364" s="375"/>
      <c r="K364" s="377"/>
      <c r="L364" s="377"/>
      <c r="N364" s="378"/>
      <c r="P364" s="378"/>
      <c r="R364" s="378"/>
      <c r="T364" s="378"/>
      <c r="V364" s="378"/>
      <c r="X364" s="146"/>
      <c r="Z364" s="146"/>
      <c r="AB364" s="146"/>
      <c r="AD364" s="146"/>
      <c r="AF364" s="146"/>
      <c r="AH364" s="146"/>
      <c r="AJ364" s="146"/>
      <c r="AL364" s="146"/>
      <c r="AN364" s="146"/>
      <c r="AP364" s="63"/>
      <c r="AR364" s="371"/>
      <c r="AS364" s="371"/>
      <c r="AT364" s="371"/>
      <c r="AU364" s="371"/>
      <c r="AV364" s="371"/>
      <c r="AW364" s="371"/>
      <c r="AX364" s="371"/>
      <c r="AY364" s="371"/>
      <c r="AZ364" s="371"/>
      <c r="BA364" s="371"/>
      <c r="BB364" s="371"/>
      <c r="BC364" s="371"/>
    </row>
    <row r="365" spans="1:55" s="376" customFormat="1" ht="21" customHeight="1" x14ac:dyDescent="0.3">
      <c r="A365" s="371"/>
      <c r="B365" s="372"/>
      <c r="C365" s="371"/>
      <c r="D365" s="371"/>
      <c r="E365" s="373"/>
      <c r="F365" s="374"/>
      <c r="G365" s="371"/>
      <c r="H365" s="375"/>
      <c r="I365" s="375"/>
      <c r="K365" s="377"/>
      <c r="L365" s="377"/>
      <c r="N365" s="378"/>
      <c r="P365" s="378"/>
      <c r="R365" s="378"/>
      <c r="T365" s="378"/>
      <c r="V365" s="378"/>
      <c r="X365" s="146"/>
      <c r="Z365" s="146"/>
      <c r="AB365" s="146"/>
      <c r="AD365" s="146"/>
      <c r="AF365" s="146"/>
      <c r="AH365" s="146"/>
      <c r="AJ365" s="146"/>
      <c r="AL365" s="146"/>
      <c r="AN365" s="146"/>
      <c r="AP365" s="63"/>
      <c r="AR365" s="371"/>
      <c r="AS365" s="371"/>
      <c r="AT365" s="371"/>
      <c r="AU365" s="371"/>
      <c r="AV365" s="371"/>
      <c r="AW365" s="371"/>
      <c r="AX365" s="371"/>
      <c r="AY365" s="371"/>
      <c r="AZ365" s="371"/>
      <c r="BA365" s="371"/>
      <c r="BB365" s="371"/>
      <c r="BC365" s="371"/>
    </row>
    <row r="366" spans="1:55" s="376" customFormat="1" ht="21" customHeight="1" x14ac:dyDescent="0.3">
      <c r="A366" s="371"/>
      <c r="B366" s="372"/>
      <c r="C366" s="371"/>
      <c r="D366" s="371"/>
      <c r="E366" s="373"/>
      <c r="F366" s="374"/>
      <c r="G366" s="371"/>
      <c r="H366" s="375"/>
      <c r="I366" s="375"/>
      <c r="K366" s="377"/>
      <c r="L366" s="377"/>
      <c r="N366" s="378"/>
      <c r="P366" s="378"/>
      <c r="R366" s="378"/>
      <c r="T366" s="378"/>
      <c r="V366" s="378"/>
      <c r="X366" s="146"/>
      <c r="Z366" s="146"/>
      <c r="AB366" s="146"/>
      <c r="AD366" s="146"/>
      <c r="AF366" s="146"/>
      <c r="AH366" s="146"/>
      <c r="AJ366" s="146"/>
      <c r="AL366" s="146"/>
      <c r="AN366" s="146"/>
      <c r="AP366" s="63"/>
      <c r="AR366" s="371"/>
      <c r="AS366" s="371"/>
      <c r="AT366" s="371"/>
      <c r="AU366" s="371"/>
      <c r="AV366" s="371"/>
      <c r="AW366" s="371"/>
      <c r="AX366" s="371"/>
      <c r="AY366" s="371"/>
      <c r="AZ366" s="371"/>
      <c r="BA366" s="371"/>
      <c r="BB366" s="371"/>
      <c r="BC366" s="371"/>
    </row>
    <row r="367" spans="1:55" s="376" customFormat="1" ht="21" customHeight="1" x14ac:dyDescent="0.3">
      <c r="A367" s="371"/>
      <c r="B367" s="372"/>
      <c r="C367" s="371"/>
      <c r="D367" s="371"/>
      <c r="E367" s="373"/>
      <c r="F367" s="374"/>
      <c r="G367" s="371"/>
      <c r="H367" s="375"/>
      <c r="I367" s="375"/>
      <c r="K367" s="377"/>
      <c r="L367" s="377"/>
      <c r="N367" s="378"/>
      <c r="P367" s="378"/>
      <c r="R367" s="378"/>
      <c r="T367" s="378"/>
      <c r="V367" s="378"/>
      <c r="X367" s="146"/>
      <c r="Z367" s="146"/>
      <c r="AB367" s="146"/>
      <c r="AD367" s="146"/>
      <c r="AF367" s="146"/>
      <c r="AH367" s="146"/>
      <c r="AJ367" s="146"/>
      <c r="AL367" s="146"/>
      <c r="AN367" s="146"/>
      <c r="AP367" s="63"/>
      <c r="AR367" s="371"/>
      <c r="AS367" s="371"/>
      <c r="AT367" s="371"/>
      <c r="AU367" s="371"/>
      <c r="AV367" s="371"/>
      <c r="AW367" s="371"/>
      <c r="AX367" s="371"/>
      <c r="AY367" s="371"/>
      <c r="AZ367" s="371"/>
      <c r="BA367" s="371"/>
      <c r="BB367" s="371"/>
      <c r="BC367" s="371"/>
    </row>
    <row r="368" spans="1:55" s="376" customFormat="1" ht="21" customHeight="1" x14ac:dyDescent="0.3">
      <c r="A368" s="371"/>
      <c r="B368" s="372"/>
      <c r="C368" s="371"/>
      <c r="D368" s="371"/>
      <c r="E368" s="373"/>
      <c r="F368" s="374"/>
      <c r="G368" s="371"/>
      <c r="H368" s="375"/>
      <c r="I368" s="375"/>
      <c r="K368" s="377"/>
      <c r="L368" s="377"/>
      <c r="N368" s="378"/>
      <c r="P368" s="378"/>
      <c r="R368" s="378"/>
      <c r="T368" s="378"/>
      <c r="V368" s="378"/>
      <c r="X368" s="146"/>
      <c r="Z368" s="146"/>
      <c r="AB368" s="146"/>
      <c r="AD368" s="146"/>
      <c r="AF368" s="146"/>
      <c r="AH368" s="146"/>
      <c r="AJ368" s="146"/>
      <c r="AL368" s="146"/>
      <c r="AN368" s="146"/>
      <c r="AP368" s="63"/>
      <c r="AR368" s="371"/>
      <c r="AS368" s="371"/>
      <c r="AT368" s="371"/>
      <c r="AU368" s="371"/>
      <c r="AV368" s="371"/>
      <c r="AW368" s="371"/>
      <c r="AX368" s="371"/>
      <c r="AY368" s="371"/>
      <c r="AZ368" s="371"/>
      <c r="BA368" s="371"/>
      <c r="BB368" s="371"/>
      <c r="BC368" s="371"/>
    </row>
    <row r="369" spans="1:55" s="376" customFormat="1" ht="21" customHeight="1" x14ac:dyDescent="0.3">
      <c r="A369" s="371"/>
      <c r="B369" s="372"/>
      <c r="C369" s="371"/>
      <c r="D369" s="371"/>
      <c r="E369" s="373"/>
      <c r="F369" s="374"/>
      <c r="G369" s="371"/>
      <c r="H369" s="375"/>
      <c r="I369" s="375"/>
      <c r="K369" s="377"/>
      <c r="L369" s="377"/>
      <c r="N369" s="378"/>
      <c r="P369" s="378"/>
      <c r="R369" s="378"/>
      <c r="T369" s="378"/>
      <c r="V369" s="378"/>
      <c r="X369" s="146"/>
      <c r="Z369" s="146"/>
      <c r="AB369" s="146"/>
      <c r="AD369" s="146"/>
      <c r="AF369" s="146"/>
      <c r="AH369" s="146"/>
      <c r="AJ369" s="146"/>
      <c r="AL369" s="146"/>
      <c r="AN369" s="146"/>
      <c r="AP369" s="63"/>
      <c r="AR369" s="371"/>
      <c r="AS369" s="371"/>
      <c r="AT369" s="371"/>
      <c r="AU369" s="371"/>
      <c r="AV369" s="371"/>
      <c r="AW369" s="371"/>
      <c r="AX369" s="371"/>
      <c r="AY369" s="371"/>
      <c r="AZ369" s="371"/>
      <c r="BA369" s="371"/>
      <c r="BB369" s="371"/>
      <c r="BC369" s="371"/>
    </row>
    <row r="370" spans="1:55" s="376" customFormat="1" ht="21" customHeight="1" x14ac:dyDescent="0.3">
      <c r="A370" s="371"/>
      <c r="B370" s="372"/>
      <c r="C370" s="371"/>
      <c r="D370" s="371"/>
      <c r="E370" s="373"/>
      <c r="F370" s="374"/>
      <c r="G370" s="371"/>
      <c r="H370" s="375"/>
      <c r="I370" s="375"/>
      <c r="K370" s="377"/>
      <c r="L370" s="377"/>
      <c r="N370" s="378"/>
      <c r="P370" s="378"/>
      <c r="R370" s="378"/>
      <c r="T370" s="378"/>
      <c r="V370" s="378"/>
      <c r="X370" s="146"/>
      <c r="Z370" s="146"/>
      <c r="AB370" s="146"/>
      <c r="AD370" s="146"/>
      <c r="AF370" s="146"/>
      <c r="AH370" s="146"/>
      <c r="AJ370" s="146"/>
      <c r="AL370" s="146"/>
      <c r="AN370" s="146"/>
      <c r="AP370" s="63"/>
      <c r="AR370" s="371"/>
      <c r="AS370" s="371"/>
      <c r="AT370" s="371"/>
      <c r="AU370" s="371"/>
      <c r="AV370" s="371"/>
      <c r="AW370" s="371"/>
      <c r="AX370" s="371"/>
      <c r="AY370" s="371"/>
      <c r="AZ370" s="371"/>
      <c r="BA370" s="371"/>
      <c r="BB370" s="371"/>
      <c r="BC370" s="371"/>
    </row>
    <row r="371" spans="1:55" s="376" customFormat="1" ht="21" customHeight="1" x14ac:dyDescent="0.3">
      <c r="A371" s="371"/>
      <c r="B371" s="372"/>
      <c r="C371" s="371"/>
      <c r="D371" s="371"/>
      <c r="E371" s="373"/>
      <c r="F371" s="374"/>
      <c r="G371" s="371"/>
      <c r="H371" s="375"/>
      <c r="I371" s="375"/>
      <c r="K371" s="377"/>
      <c r="L371" s="377"/>
      <c r="N371" s="378"/>
      <c r="P371" s="378"/>
      <c r="R371" s="378"/>
      <c r="T371" s="378"/>
      <c r="V371" s="378"/>
      <c r="X371" s="146"/>
      <c r="Z371" s="146"/>
      <c r="AB371" s="146"/>
      <c r="AD371" s="146"/>
      <c r="AF371" s="146"/>
      <c r="AH371" s="146"/>
      <c r="AJ371" s="146"/>
      <c r="AL371" s="146"/>
      <c r="AN371" s="146"/>
      <c r="AP371" s="63"/>
      <c r="AR371" s="371"/>
      <c r="AS371" s="371"/>
      <c r="AT371" s="371"/>
      <c r="AU371" s="371"/>
      <c r="AV371" s="371"/>
      <c r="AW371" s="371"/>
      <c r="AX371" s="371"/>
      <c r="AY371" s="371"/>
      <c r="AZ371" s="371"/>
      <c r="BA371" s="371"/>
      <c r="BB371" s="371"/>
      <c r="BC371" s="371"/>
    </row>
    <row r="372" spans="1:55" s="376" customFormat="1" ht="21" customHeight="1" x14ac:dyDescent="0.3">
      <c r="A372" s="371"/>
      <c r="B372" s="372"/>
      <c r="C372" s="371"/>
      <c r="D372" s="371"/>
      <c r="E372" s="373"/>
      <c r="F372" s="374"/>
      <c r="G372" s="371"/>
      <c r="H372" s="375"/>
      <c r="I372" s="375"/>
      <c r="K372" s="377"/>
      <c r="L372" s="377"/>
      <c r="N372" s="378"/>
      <c r="P372" s="378"/>
      <c r="R372" s="378"/>
      <c r="T372" s="378"/>
      <c r="V372" s="378"/>
      <c r="X372" s="146"/>
      <c r="Z372" s="146"/>
      <c r="AB372" s="146"/>
      <c r="AD372" s="146"/>
      <c r="AF372" s="146"/>
      <c r="AH372" s="146"/>
      <c r="AJ372" s="146"/>
      <c r="AL372" s="146"/>
      <c r="AN372" s="146"/>
      <c r="AP372" s="63"/>
      <c r="AR372" s="371"/>
      <c r="AS372" s="371"/>
      <c r="AT372" s="371"/>
      <c r="AU372" s="371"/>
      <c r="AV372" s="371"/>
      <c r="AW372" s="371"/>
      <c r="AX372" s="371"/>
      <c r="AY372" s="371"/>
      <c r="AZ372" s="371"/>
      <c r="BA372" s="371"/>
      <c r="BB372" s="371"/>
      <c r="BC372" s="371"/>
    </row>
    <row r="373" spans="1:55" s="376" customFormat="1" ht="21" customHeight="1" x14ac:dyDescent="0.3">
      <c r="A373" s="371"/>
      <c r="B373" s="372"/>
      <c r="C373" s="371"/>
      <c r="D373" s="371"/>
      <c r="E373" s="373"/>
      <c r="F373" s="374"/>
      <c r="G373" s="371"/>
      <c r="H373" s="375"/>
      <c r="I373" s="375"/>
      <c r="K373" s="377"/>
      <c r="L373" s="377"/>
      <c r="N373" s="378"/>
      <c r="P373" s="378"/>
      <c r="R373" s="378"/>
      <c r="T373" s="378"/>
      <c r="V373" s="378"/>
      <c r="X373" s="146"/>
      <c r="Z373" s="146"/>
      <c r="AB373" s="146"/>
      <c r="AD373" s="146"/>
      <c r="AF373" s="146"/>
      <c r="AH373" s="146"/>
      <c r="AJ373" s="146"/>
      <c r="AL373" s="146"/>
      <c r="AN373" s="146"/>
      <c r="AP373" s="63"/>
      <c r="AR373" s="371"/>
      <c r="AS373" s="371"/>
      <c r="AT373" s="371"/>
      <c r="AU373" s="371"/>
      <c r="AV373" s="371"/>
      <c r="AW373" s="371"/>
      <c r="AX373" s="371"/>
      <c r="AY373" s="371"/>
      <c r="AZ373" s="371"/>
      <c r="BA373" s="371"/>
      <c r="BB373" s="371"/>
      <c r="BC373" s="371"/>
    </row>
    <row r="374" spans="1:55" s="376" customFormat="1" ht="21" customHeight="1" x14ac:dyDescent="0.3">
      <c r="A374" s="371"/>
      <c r="B374" s="372"/>
      <c r="C374" s="371"/>
      <c r="D374" s="371"/>
      <c r="E374" s="373"/>
      <c r="F374" s="374"/>
      <c r="G374" s="371"/>
      <c r="H374" s="375"/>
      <c r="I374" s="375"/>
      <c r="K374" s="377"/>
      <c r="L374" s="377"/>
      <c r="N374" s="378"/>
      <c r="P374" s="378"/>
      <c r="R374" s="378"/>
      <c r="T374" s="378"/>
      <c r="V374" s="378"/>
      <c r="X374" s="146"/>
      <c r="Z374" s="146"/>
      <c r="AB374" s="146"/>
      <c r="AD374" s="146"/>
      <c r="AF374" s="146"/>
      <c r="AH374" s="146"/>
      <c r="AJ374" s="146"/>
      <c r="AL374" s="146"/>
      <c r="AN374" s="146"/>
      <c r="AP374" s="63"/>
      <c r="AR374" s="371"/>
      <c r="AS374" s="371"/>
      <c r="AT374" s="371"/>
      <c r="AU374" s="371"/>
      <c r="AV374" s="371"/>
      <c r="AW374" s="371"/>
      <c r="AX374" s="371"/>
      <c r="AY374" s="371"/>
      <c r="AZ374" s="371"/>
      <c r="BA374" s="371"/>
      <c r="BB374" s="371"/>
      <c r="BC374" s="371"/>
    </row>
    <row r="375" spans="1:55" s="376" customFormat="1" ht="21" customHeight="1" x14ac:dyDescent="0.3">
      <c r="A375" s="371"/>
      <c r="B375" s="372"/>
      <c r="C375" s="371"/>
      <c r="D375" s="371"/>
      <c r="E375" s="373"/>
      <c r="F375" s="374"/>
      <c r="G375" s="371"/>
      <c r="H375" s="375"/>
      <c r="I375" s="375"/>
      <c r="K375" s="377"/>
      <c r="L375" s="377"/>
      <c r="N375" s="378"/>
      <c r="P375" s="378"/>
      <c r="R375" s="378"/>
      <c r="T375" s="378"/>
      <c r="V375" s="378"/>
      <c r="X375" s="146"/>
      <c r="Z375" s="146"/>
      <c r="AB375" s="146"/>
      <c r="AD375" s="146"/>
      <c r="AF375" s="146"/>
      <c r="AH375" s="146"/>
      <c r="AJ375" s="146"/>
      <c r="AL375" s="146"/>
      <c r="AN375" s="146"/>
      <c r="AP375" s="63"/>
      <c r="AR375" s="371"/>
      <c r="AS375" s="371"/>
      <c r="AT375" s="371"/>
      <c r="AU375" s="371"/>
      <c r="AV375" s="371"/>
      <c r="AW375" s="371"/>
      <c r="AX375" s="371"/>
      <c r="AY375" s="371"/>
      <c r="AZ375" s="371"/>
      <c r="BA375" s="371"/>
      <c r="BB375" s="371"/>
      <c r="BC375" s="371"/>
    </row>
    <row r="376" spans="1:55" s="376" customFormat="1" ht="21" customHeight="1" x14ac:dyDescent="0.3">
      <c r="A376" s="371"/>
      <c r="B376" s="372"/>
      <c r="C376" s="371"/>
      <c r="D376" s="371"/>
      <c r="E376" s="373"/>
      <c r="F376" s="374"/>
      <c r="G376" s="371"/>
      <c r="H376" s="375"/>
      <c r="I376" s="375"/>
      <c r="K376" s="377"/>
      <c r="L376" s="377"/>
      <c r="N376" s="378"/>
      <c r="P376" s="378"/>
      <c r="R376" s="378"/>
      <c r="T376" s="378"/>
      <c r="V376" s="378"/>
      <c r="X376" s="146"/>
      <c r="Z376" s="146"/>
      <c r="AB376" s="146"/>
      <c r="AD376" s="146"/>
      <c r="AF376" s="146"/>
      <c r="AH376" s="146"/>
      <c r="AJ376" s="146"/>
      <c r="AL376" s="146"/>
      <c r="AN376" s="146"/>
      <c r="AP376" s="63"/>
      <c r="AR376" s="371"/>
      <c r="AS376" s="371"/>
      <c r="AT376" s="371"/>
      <c r="AU376" s="371"/>
      <c r="AV376" s="371"/>
      <c r="AW376" s="371"/>
      <c r="AX376" s="371"/>
      <c r="AY376" s="371"/>
      <c r="AZ376" s="371"/>
      <c r="BA376" s="371"/>
      <c r="BB376" s="371"/>
      <c r="BC376" s="371"/>
    </row>
    <row r="377" spans="1:55" s="376" customFormat="1" ht="21" customHeight="1" x14ac:dyDescent="0.3">
      <c r="A377" s="371"/>
      <c r="B377" s="372"/>
      <c r="C377" s="371"/>
      <c r="D377" s="371"/>
      <c r="E377" s="373"/>
      <c r="F377" s="374"/>
      <c r="G377" s="371"/>
      <c r="H377" s="375"/>
      <c r="I377" s="375"/>
      <c r="K377" s="377"/>
      <c r="L377" s="377"/>
      <c r="N377" s="378"/>
      <c r="P377" s="378"/>
      <c r="R377" s="378"/>
      <c r="T377" s="378"/>
      <c r="V377" s="378"/>
      <c r="X377" s="146"/>
      <c r="Z377" s="146"/>
      <c r="AB377" s="146"/>
      <c r="AD377" s="146"/>
      <c r="AF377" s="146"/>
      <c r="AH377" s="146"/>
      <c r="AJ377" s="146"/>
      <c r="AL377" s="146"/>
      <c r="AN377" s="146"/>
      <c r="AP377" s="63"/>
      <c r="AR377" s="371"/>
      <c r="AS377" s="371"/>
      <c r="AT377" s="371"/>
      <c r="AU377" s="371"/>
      <c r="AV377" s="371"/>
      <c r="AW377" s="371"/>
      <c r="AX377" s="371"/>
      <c r="AY377" s="371"/>
      <c r="AZ377" s="371"/>
      <c r="BA377" s="371"/>
      <c r="BB377" s="371"/>
      <c r="BC377" s="371"/>
    </row>
  </sheetData>
  <printOptions horizontalCentered="1"/>
  <pageMargins left="0.51181102362204722" right="0.51181102362204722" top="0.35433070866141736" bottom="0.35433070866141736" header="0.11811023622047245" footer="0.11811023622047245"/>
  <pageSetup paperSize="9" orientation="portrait" verticalDpi="4294967293" r:id="rId1"/>
  <headerFooter>
    <oddHeader>&amp;LQUÍMICOS&amp;R"El Origen"</oddHeader>
    <oddFooter>&amp;L&amp;P&amp;R&amp;D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theme="5" tint="0.39997558519241921"/>
  </sheetPr>
  <dimension ref="A1:BE398"/>
  <sheetViews>
    <sheetView topLeftCell="C7" zoomScaleNormal="100" workbookViewId="0">
      <selection activeCell="AB202" sqref="AB202"/>
    </sheetView>
  </sheetViews>
  <sheetFormatPr baseColWidth="10" defaultColWidth="11.5703125" defaultRowHeight="21" customHeight="1" x14ac:dyDescent="0.3"/>
  <cols>
    <col min="1" max="1" width="5.85546875" style="371" customWidth="1"/>
    <col min="2" max="2" width="10.140625" style="372" customWidth="1"/>
    <col min="3" max="3" width="7.5703125" style="371" customWidth="1"/>
    <col min="4" max="4" width="50.7109375" style="371" customWidth="1"/>
    <col min="5" max="5" width="15.7109375" style="373" customWidth="1"/>
    <col min="6" max="6" width="15.7109375" style="374" customWidth="1"/>
    <col min="7" max="7" width="1.7109375" style="371" customWidth="1"/>
    <col min="8" max="9" width="14.7109375" style="375" hidden="1" customWidth="1"/>
    <col min="10" max="10" width="1.7109375" style="376" hidden="1" customWidth="1"/>
    <col min="11" max="12" width="14.7109375" style="377" hidden="1" customWidth="1"/>
    <col min="13" max="13" width="1.7109375" style="376" hidden="1" customWidth="1"/>
    <col min="14" max="14" width="14.7109375" style="382" customWidth="1"/>
    <col min="15" max="15" width="1.7109375" style="376" customWidth="1"/>
    <col min="16" max="16" width="14.7109375" style="382" hidden="1" customWidth="1"/>
    <col min="17" max="17" width="1.7109375" style="376" hidden="1" customWidth="1"/>
    <col min="18" max="18" width="14.7109375" style="382" hidden="1" customWidth="1"/>
    <col min="19" max="19" width="1.7109375" style="376" hidden="1" customWidth="1"/>
    <col min="20" max="20" width="14.7109375" style="382" hidden="1" customWidth="1"/>
    <col min="21" max="21" width="1.7109375" style="376" hidden="1" customWidth="1"/>
    <col min="22" max="22" width="14.7109375" style="382" hidden="1" customWidth="1"/>
    <col min="23" max="23" width="1.7109375" style="376" hidden="1" customWidth="1"/>
    <col min="24" max="24" width="14.7109375" style="382" hidden="1" customWidth="1"/>
    <col min="25" max="25" width="1.7109375" style="376" hidden="1" customWidth="1"/>
    <col min="26" max="26" width="16.5703125" style="146" hidden="1" customWidth="1"/>
    <col min="27" max="27" width="1.7109375" style="376" hidden="1" customWidth="1"/>
    <col min="28" max="28" width="16.5703125" style="146" customWidth="1"/>
    <col min="29" max="29" width="1.7109375" style="376" customWidth="1"/>
    <col min="30" max="30" width="16.5703125" style="146" customWidth="1"/>
    <col min="31" max="31" width="1.7109375" style="376" hidden="1" customWidth="1"/>
    <col min="32" max="32" width="16.5703125" style="146" customWidth="1"/>
    <col min="33" max="33" width="1.7109375" style="376" customWidth="1"/>
    <col min="34" max="34" width="16.5703125" style="146" customWidth="1"/>
    <col min="35" max="35" width="1.7109375" style="376" customWidth="1"/>
    <col min="36" max="36" width="16.5703125" style="146" customWidth="1"/>
    <col min="37" max="37" width="1.7109375" style="376" customWidth="1"/>
    <col min="38" max="38" width="15.7109375" style="146" customWidth="1"/>
    <col min="39" max="39" width="1.7109375" style="376" customWidth="1"/>
    <col min="40" max="40" width="15.7109375" style="146" customWidth="1"/>
    <col min="41" max="41" width="1.7109375" style="376" customWidth="1"/>
    <col min="42" max="42" width="14.85546875" style="146" customWidth="1"/>
    <col min="43" max="43" width="1.7109375" style="376" customWidth="1"/>
    <col min="44" max="44" width="13.85546875" style="63" customWidth="1"/>
    <col min="45" max="45" width="1.7109375" style="376" customWidth="1"/>
    <col min="46" max="50" width="11.5703125" style="371"/>
    <col min="51" max="51" width="11.5703125" style="371" customWidth="1"/>
    <col min="52" max="16384" width="11.5703125" style="371"/>
  </cols>
  <sheetData>
    <row r="1" spans="1:57" ht="21" customHeight="1" x14ac:dyDescent="0.3">
      <c r="N1" s="378"/>
      <c r="P1" s="378"/>
      <c r="R1" s="378"/>
      <c r="T1" s="378"/>
      <c r="V1" s="378"/>
      <c r="X1" s="378"/>
    </row>
    <row r="2" spans="1:57" ht="21" customHeight="1" x14ac:dyDescent="0.3">
      <c r="N2" s="378"/>
      <c r="P2" s="378"/>
      <c r="R2" s="378"/>
      <c r="T2" s="378"/>
      <c r="V2" s="378"/>
      <c r="X2" s="378"/>
    </row>
    <row r="3" spans="1:57" ht="21" customHeight="1" x14ac:dyDescent="0.3">
      <c r="N3" s="378"/>
      <c r="P3" s="378"/>
      <c r="R3" s="378"/>
      <c r="T3" s="378"/>
      <c r="V3" s="378"/>
      <c r="X3" s="378"/>
    </row>
    <row r="4" spans="1:57" ht="21" customHeight="1" thickBot="1" x14ac:dyDescent="0.35">
      <c r="N4" s="378"/>
      <c r="P4" s="378"/>
      <c r="R4" s="378"/>
      <c r="T4" s="378"/>
      <c r="V4" s="378"/>
      <c r="X4" s="378"/>
    </row>
    <row r="5" spans="1:57" ht="21" customHeight="1" thickBot="1" x14ac:dyDescent="0.35">
      <c r="H5" s="379" t="s">
        <v>535</v>
      </c>
      <c r="I5" s="379"/>
      <c r="J5" s="380"/>
      <c r="K5" s="381">
        <v>2.5</v>
      </c>
      <c r="L5" s="381">
        <v>1.5</v>
      </c>
      <c r="N5" s="452"/>
      <c r="P5" s="452"/>
      <c r="R5" s="452"/>
      <c r="T5" s="452"/>
      <c r="V5" s="452"/>
    </row>
    <row r="6" spans="1:57" ht="21" customHeight="1" x14ac:dyDescent="0.3">
      <c r="N6" s="452"/>
      <c r="P6" s="452"/>
      <c r="R6" s="452"/>
      <c r="T6" s="452"/>
      <c r="V6" s="452"/>
    </row>
    <row r="7" spans="1:57" ht="21" customHeight="1" x14ac:dyDescent="0.3">
      <c r="D7" s="383" t="s">
        <v>209</v>
      </c>
      <c r="E7" s="384"/>
      <c r="F7" s="385"/>
      <c r="G7" s="386"/>
      <c r="H7" s="387" t="s">
        <v>507</v>
      </c>
      <c r="I7" s="388"/>
      <c r="J7" s="389"/>
      <c r="K7" s="390"/>
      <c r="L7" s="390"/>
      <c r="M7" s="389"/>
      <c r="N7" s="469">
        <v>45473</v>
      </c>
      <c r="O7" s="457"/>
      <c r="P7" s="469">
        <v>45425</v>
      </c>
      <c r="Q7" s="457"/>
      <c r="R7" s="469">
        <v>45409</v>
      </c>
      <c r="S7" s="457"/>
      <c r="T7" s="459">
        <v>45373</v>
      </c>
      <c r="U7" s="457"/>
      <c r="V7" s="456">
        <v>45349</v>
      </c>
      <c r="W7" s="457"/>
      <c r="X7" s="458">
        <v>45330</v>
      </c>
      <c r="Z7" s="350"/>
      <c r="AB7" s="350"/>
      <c r="AD7" s="350"/>
      <c r="AF7" s="351"/>
      <c r="AH7" s="349"/>
      <c r="AJ7" s="349"/>
      <c r="AL7" s="352"/>
      <c r="AN7" s="353"/>
      <c r="AP7" s="353"/>
      <c r="AR7" s="103"/>
    </row>
    <row r="8" spans="1:57" ht="21" customHeight="1" x14ac:dyDescent="0.3">
      <c r="A8" s="392" t="s">
        <v>19</v>
      </c>
      <c r="B8" s="393"/>
      <c r="G8" s="386"/>
      <c r="H8" s="394" t="s">
        <v>39</v>
      </c>
      <c r="I8" s="394" t="s">
        <v>173</v>
      </c>
      <c r="J8" s="395"/>
      <c r="K8" s="396" t="s">
        <v>39</v>
      </c>
      <c r="L8" s="396" t="s">
        <v>173</v>
      </c>
      <c r="M8" s="395"/>
      <c r="N8" s="470"/>
      <c r="O8" s="398"/>
      <c r="P8" s="470"/>
      <c r="Q8" s="398"/>
      <c r="R8" s="470"/>
      <c r="S8" s="398"/>
      <c r="T8" s="460"/>
      <c r="U8" s="398"/>
      <c r="V8" s="454"/>
      <c r="W8" s="398"/>
      <c r="X8" s="397"/>
      <c r="Y8" s="398"/>
      <c r="Z8" s="355"/>
      <c r="AA8" s="398"/>
      <c r="AB8" s="355"/>
      <c r="AC8" s="398"/>
      <c r="AD8" s="355"/>
      <c r="AE8" s="398"/>
      <c r="AF8" s="356"/>
      <c r="AG8" s="398"/>
      <c r="AH8" s="357"/>
      <c r="AI8" s="398"/>
      <c r="AJ8" s="357"/>
      <c r="AK8" s="398"/>
      <c r="AL8" s="358"/>
      <c r="AM8" s="398"/>
      <c r="AN8" s="359"/>
      <c r="AO8" s="398"/>
      <c r="AP8" s="359"/>
      <c r="AQ8" s="398"/>
      <c r="AR8" s="360"/>
      <c r="AS8" s="383"/>
    </row>
    <row r="9" spans="1:57" ht="21" hidden="1" customHeight="1" thickBot="1" x14ac:dyDescent="0.35">
      <c r="D9" s="399" t="s">
        <v>355</v>
      </c>
      <c r="E9" s="400"/>
      <c r="F9" s="401"/>
      <c r="G9" s="386"/>
      <c r="H9" s="402"/>
      <c r="I9" s="403"/>
      <c r="J9" s="404"/>
      <c r="K9" s="405">
        <v>2.5</v>
      </c>
      <c r="L9" s="406">
        <v>1.5</v>
      </c>
      <c r="M9" s="404"/>
      <c r="N9" s="462"/>
      <c r="O9" s="407"/>
      <c r="P9" s="462"/>
      <c r="Q9" s="407"/>
      <c r="R9" s="462"/>
      <c r="S9" s="407"/>
      <c r="T9" s="461"/>
      <c r="U9" s="407"/>
      <c r="V9" s="452"/>
      <c r="W9" s="407"/>
      <c r="Y9" s="407"/>
      <c r="Z9" s="361"/>
      <c r="AA9" s="407"/>
      <c r="AB9" s="361"/>
      <c r="AC9" s="407"/>
      <c r="AD9" s="361"/>
      <c r="AE9" s="407"/>
      <c r="AF9" s="361"/>
      <c r="AG9" s="407"/>
      <c r="AH9" s="361"/>
      <c r="AI9" s="407"/>
      <c r="AJ9" s="361"/>
      <c r="AK9" s="407"/>
      <c r="AL9" s="361"/>
      <c r="AM9" s="407"/>
      <c r="AN9" s="361"/>
      <c r="AO9" s="407"/>
      <c r="AP9" s="361"/>
      <c r="AQ9" s="407"/>
      <c r="AR9" s="78"/>
      <c r="AS9" s="78"/>
    </row>
    <row r="10" spans="1:57" ht="5.0999999999999996" customHeight="1" thickBot="1" x14ac:dyDescent="0.35">
      <c r="D10" s="408"/>
      <c r="E10" s="409"/>
      <c r="F10" s="410"/>
      <c r="H10" s="411"/>
      <c r="I10" s="411"/>
      <c r="J10" s="407"/>
      <c r="K10" s="412"/>
      <c r="L10" s="412"/>
      <c r="M10" s="407"/>
      <c r="N10" s="462"/>
      <c r="O10" s="407"/>
      <c r="P10" s="462"/>
      <c r="Q10" s="407"/>
      <c r="R10" s="462"/>
      <c r="S10" s="407"/>
      <c r="T10" s="461"/>
      <c r="U10" s="407"/>
      <c r="V10" s="452"/>
      <c r="W10" s="407"/>
      <c r="Y10" s="407"/>
      <c r="AA10" s="407"/>
      <c r="AC10" s="407"/>
      <c r="AE10" s="407"/>
      <c r="AG10" s="407"/>
      <c r="AI10" s="407"/>
      <c r="AK10" s="407"/>
      <c r="AM10" s="407"/>
      <c r="AO10" s="407"/>
      <c r="AQ10" s="407"/>
      <c r="AR10" s="78"/>
      <c r="AS10" s="78"/>
    </row>
    <row r="11" spans="1:57" s="376" customFormat="1" ht="21" customHeight="1" thickBot="1" x14ac:dyDescent="0.35">
      <c r="A11" s="371"/>
      <c r="B11" s="372"/>
      <c r="C11" s="371"/>
      <c r="D11" s="431" t="s">
        <v>38</v>
      </c>
      <c r="E11" s="414"/>
      <c r="F11" s="415"/>
      <c r="G11" s="371"/>
      <c r="H11" s="416">
        <f>MROUND(K11+24,50)</f>
        <v>113650</v>
      </c>
      <c r="I11" s="416">
        <f>MROUND(L11+24,50)</f>
        <v>68200</v>
      </c>
      <c r="J11" s="386"/>
      <c r="K11" s="417">
        <f>N11*$K$9</f>
        <v>113637.5</v>
      </c>
      <c r="L11" s="417">
        <f>N11*$L$9</f>
        <v>68182.5</v>
      </c>
      <c r="M11" s="389"/>
      <c r="N11" s="482">
        <v>45455</v>
      </c>
      <c r="P11" s="471">
        <v>45425</v>
      </c>
      <c r="R11" s="471">
        <v>45386</v>
      </c>
      <c r="T11" s="461" t="s">
        <v>564</v>
      </c>
      <c r="V11" s="452"/>
      <c r="X11" s="382"/>
      <c r="Z11" s="363"/>
      <c r="AB11" s="146"/>
      <c r="AD11" s="146"/>
      <c r="AF11" s="146"/>
      <c r="AH11" s="146"/>
      <c r="AJ11" s="146"/>
      <c r="AL11" s="146"/>
      <c r="AN11" s="146"/>
      <c r="AP11" s="146"/>
      <c r="AR11" s="63"/>
      <c r="AT11" s="371"/>
      <c r="AU11" s="371"/>
      <c r="AV11" s="371"/>
      <c r="AW11" s="371"/>
      <c r="AX11" s="371"/>
      <c r="AY11" s="371"/>
      <c r="AZ11" s="371"/>
      <c r="BA11" s="371"/>
      <c r="BB11" s="371"/>
      <c r="BC11" s="371"/>
      <c r="BD11" s="371"/>
      <c r="BE11" s="371"/>
    </row>
    <row r="12" spans="1:57" ht="5.25" customHeight="1" x14ac:dyDescent="0.3">
      <c r="D12" s="408"/>
      <c r="E12" s="409"/>
      <c r="F12" s="410"/>
      <c r="H12" s="411"/>
      <c r="I12" s="411"/>
      <c r="J12" s="407"/>
      <c r="K12" s="412"/>
      <c r="L12" s="412"/>
      <c r="M12" s="407"/>
      <c r="N12" s="468"/>
      <c r="O12" s="407"/>
      <c r="P12" s="462"/>
      <c r="Q12" s="407"/>
      <c r="R12" s="462"/>
      <c r="S12" s="407"/>
      <c r="T12" s="461"/>
      <c r="U12" s="407"/>
      <c r="V12" s="452"/>
      <c r="W12" s="407"/>
      <c r="Y12" s="407"/>
      <c r="AA12" s="407"/>
      <c r="AC12" s="407"/>
      <c r="AE12" s="407"/>
      <c r="AG12" s="407"/>
      <c r="AI12" s="407"/>
      <c r="AK12" s="407"/>
      <c r="AM12" s="407"/>
      <c r="AO12" s="407"/>
      <c r="AQ12" s="407"/>
      <c r="AR12" s="78"/>
      <c r="AS12" s="78"/>
    </row>
    <row r="13" spans="1:57" s="376" customFormat="1" ht="21" customHeight="1" x14ac:dyDescent="0.3">
      <c r="A13" s="371"/>
      <c r="B13" s="372"/>
      <c r="C13" s="371"/>
      <c r="D13" s="421" t="s">
        <v>610</v>
      </c>
      <c r="E13" s="419">
        <f t="shared" ref="E13:F17" si="0">H13</f>
        <v>8400</v>
      </c>
      <c r="F13" s="420">
        <f t="shared" si="0"/>
        <v>5050</v>
      </c>
      <c r="G13" s="371"/>
      <c r="H13" s="416">
        <f t="shared" ref="H13:I17" si="1">MROUND(K13+24,50)</f>
        <v>8400</v>
      </c>
      <c r="I13" s="416">
        <f t="shared" si="1"/>
        <v>5050</v>
      </c>
      <c r="J13" s="386"/>
      <c r="K13" s="417">
        <f t="shared" ref="K13:K28" si="2">N13*$K$9</f>
        <v>8373.75</v>
      </c>
      <c r="L13" s="417">
        <f t="shared" ref="L13:L28" si="3">N13*$L$9</f>
        <v>5024.25</v>
      </c>
      <c r="M13" s="389"/>
      <c r="N13" s="468">
        <v>3349.5</v>
      </c>
      <c r="P13" s="462">
        <v>3190</v>
      </c>
      <c r="R13" s="462">
        <v>3190</v>
      </c>
      <c r="T13" s="468">
        <v>2949.2056000000007</v>
      </c>
      <c r="V13" s="452">
        <v>2681.0960000000005</v>
      </c>
      <c r="X13" s="382">
        <v>2437.36</v>
      </c>
      <c r="Z13" s="363">
        <f t="shared" ref="Z13:Z23" si="4">N13/P13</f>
        <v>1.05</v>
      </c>
      <c r="AB13" s="146"/>
      <c r="AD13" s="146"/>
      <c r="AF13" s="146"/>
      <c r="AH13" s="146"/>
      <c r="AJ13" s="146"/>
      <c r="AL13" s="146"/>
      <c r="AN13" s="146"/>
      <c r="AP13" s="146"/>
      <c r="AR13" s="63"/>
      <c r="AT13" s="371"/>
      <c r="AU13" s="371"/>
      <c r="AV13" s="371"/>
      <c r="AW13" s="371"/>
      <c r="AX13" s="371"/>
      <c r="AY13" s="371"/>
      <c r="AZ13" s="371"/>
      <c r="BA13" s="371"/>
      <c r="BB13" s="371"/>
      <c r="BC13" s="371"/>
      <c r="BD13" s="371"/>
      <c r="BE13" s="371"/>
    </row>
    <row r="14" spans="1:57" s="376" customFormat="1" ht="21" customHeight="1" x14ac:dyDescent="0.3">
      <c r="A14" s="371"/>
      <c r="B14" s="372"/>
      <c r="C14" s="371"/>
      <c r="D14" s="421" t="s">
        <v>579</v>
      </c>
      <c r="E14" s="419">
        <f t="shared" si="0"/>
        <v>10150</v>
      </c>
      <c r="F14" s="420">
        <f t="shared" si="0"/>
        <v>6100</v>
      </c>
      <c r="G14" s="371"/>
      <c r="H14" s="416">
        <f t="shared" si="1"/>
        <v>10150</v>
      </c>
      <c r="I14" s="416">
        <f t="shared" si="1"/>
        <v>6100</v>
      </c>
      <c r="J14" s="386"/>
      <c r="K14" s="417">
        <f t="shared" si="2"/>
        <v>10106.25</v>
      </c>
      <c r="L14" s="417">
        <f t="shared" si="3"/>
        <v>6063.75</v>
      </c>
      <c r="M14" s="389"/>
      <c r="N14" s="468">
        <v>4042.5</v>
      </c>
      <c r="P14" s="474">
        <v>3850</v>
      </c>
      <c r="R14" s="462">
        <v>3825</v>
      </c>
      <c r="T14" s="468">
        <v>3561.6834000000003</v>
      </c>
      <c r="V14" s="452">
        <v>3237.8940000000002</v>
      </c>
      <c r="X14" s="382">
        <v>2943.54</v>
      </c>
      <c r="Z14" s="363">
        <f t="shared" si="4"/>
        <v>1.05</v>
      </c>
      <c r="AB14" s="146"/>
      <c r="AD14" s="146"/>
      <c r="AF14" s="146"/>
      <c r="AH14" s="146"/>
      <c r="AJ14" s="146"/>
      <c r="AL14" s="146"/>
      <c r="AN14" s="146"/>
      <c r="AP14" s="146"/>
      <c r="AR14" s="63"/>
      <c r="AT14" s="371"/>
      <c r="AU14" s="371"/>
      <c r="AV14" s="371"/>
      <c r="AW14" s="371"/>
      <c r="AX14" s="371"/>
      <c r="AY14" s="371"/>
      <c r="AZ14" s="371"/>
      <c r="BA14" s="371"/>
      <c r="BB14" s="371"/>
      <c r="BC14" s="371"/>
      <c r="BD14" s="371"/>
      <c r="BE14" s="371"/>
    </row>
    <row r="15" spans="1:57" s="376" customFormat="1" ht="21" customHeight="1" x14ac:dyDescent="0.3">
      <c r="A15" s="371"/>
      <c r="B15" s="372"/>
      <c r="C15" s="371"/>
      <c r="D15" s="421" t="s">
        <v>580</v>
      </c>
      <c r="E15" s="419">
        <f t="shared" si="0"/>
        <v>16800</v>
      </c>
      <c r="F15" s="420">
        <f t="shared" si="0"/>
        <v>10100</v>
      </c>
      <c r="G15" s="371"/>
      <c r="H15" s="416">
        <f t="shared" si="1"/>
        <v>16800</v>
      </c>
      <c r="I15" s="416">
        <f t="shared" si="1"/>
        <v>10100</v>
      </c>
      <c r="J15" s="386"/>
      <c r="K15" s="417">
        <f t="shared" si="2"/>
        <v>16799.974999999999</v>
      </c>
      <c r="L15" s="417">
        <f t="shared" si="3"/>
        <v>10079.985000000001</v>
      </c>
      <c r="M15" s="389"/>
      <c r="N15" s="468">
        <v>6719.99</v>
      </c>
      <c r="P15" s="462">
        <v>6400</v>
      </c>
      <c r="R15" s="462">
        <v>6400</v>
      </c>
      <c r="T15" s="468">
        <v>5931.952400000001</v>
      </c>
      <c r="V15" s="452">
        <v>5392.6840000000002</v>
      </c>
      <c r="X15" s="382">
        <v>4902.4399999999996</v>
      </c>
      <c r="Z15" s="363">
        <f t="shared" si="4"/>
        <v>1.0499984375</v>
      </c>
      <c r="AB15" s="146"/>
      <c r="AD15" s="146"/>
      <c r="AF15" s="146"/>
      <c r="AH15" s="146"/>
      <c r="AJ15" s="146"/>
      <c r="AL15" s="146"/>
      <c r="AN15" s="146"/>
      <c r="AP15" s="146"/>
      <c r="AR15" s="63"/>
      <c r="AT15" s="371"/>
      <c r="AU15" s="371"/>
      <c r="AV15" s="371"/>
      <c r="AW15" s="371"/>
      <c r="AX15" s="371"/>
      <c r="AY15" s="371"/>
      <c r="AZ15" s="371"/>
      <c r="BA15" s="371"/>
      <c r="BB15" s="371"/>
      <c r="BC15" s="371"/>
      <c r="BD15" s="371"/>
      <c r="BE15" s="371"/>
    </row>
    <row r="16" spans="1:57" s="376" customFormat="1" ht="21" customHeight="1" x14ac:dyDescent="0.3">
      <c r="A16" s="371"/>
      <c r="B16" s="372"/>
      <c r="C16" s="371"/>
      <c r="D16" s="421" t="s">
        <v>581</v>
      </c>
      <c r="E16" s="419">
        <f t="shared" si="0"/>
        <v>18800</v>
      </c>
      <c r="F16" s="420">
        <f t="shared" si="0"/>
        <v>11300</v>
      </c>
      <c r="G16" s="371"/>
      <c r="H16" s="416">
        <f t="shared" si="1"/>
        <v>18800</v>
      </c>
      <c r="I16" s="416">
        <f t="shared" si="1"/>
        <v>11300</v>
      </c>
      <c r="J16" s="386"/>
      <c r="K16" s="417">
        <f t="shared" si="2"/>
        <v>18768.75</v>
      </c>
      <c r="L16" s="417">
        <f t="shared" si="3"/>
        <v>11261.25</v>
      </c>
      <c r="M16" s="389"/>
      <c r="N16" s="468">
        <v>7507.5</v>
      </c>
      <c r="P16" s="462">
        <v>7150</v>
      </c>
      <c r="R16" s="462">
        <v>7150</v>
      </c>
      <c r="T16" s="468">
        <v>6823.7708000000002</v>
      </c>
      <c r="V16" s="452">
        <v>6203.4279999999999</v>
      </c>
      <c r="X16" s="382">
        <v>5639.48</v>
      </c>
      <c r="Z16" s="363">
        <f t="shared" si="4"/>
        <v>1.05</v>
      </c>
      <c r="AB16" s="146"/>
      <c r="AD16" s="146"/>
      <c r="AF16" s="146"/>
      <c r="AH16" s="146"/>
      <c r="AJ16" s="146"/>
      <c r="AL16" s="146"/>
      <c r="AN16" s="146"/>
      <c r="AP16" s="146"/>
      <c r="AR16" s="63"/>
      <c r="AT16" s="371"/>
      <c r="AU16" s="371"/>
      <c r="AV16" s="371"/>
      <c r="AW16" s="371"/>
      <c r="AX16" s="371"/>
      <c r="AY16" s="371"/>
      <c r="AZ16" s="371"/>
      <c r="BA16" s="371"/>
      <c r="BB16" s="371"/>
      <c r="BC16" s="371"/>
      <c r="BD16" s="371"/>
      <c r="BE16" s="371"/>
    </row>
    <row r="17" spans="1:57" s="376" customFormat="1" ht="21" customHeight="1" x14ac:dyDescent="0.3">
      <c r="A17" s="371"/>
      <c r="B17" s="372" t="s">
        <v>563</v>
      </c>
      <c r="C17" s="371"/>
      <c r="D17" s="421" t="s">
        <v>254</v>
      </c>
      <c r="E17" s="419">
        <f t="shared" si="0"/>
        <v>7050</v>
      </c>
      <c r="F17" s="420">
        <f t="shared" si="0"/>
        <v>4250</v>
      </c>
      <c r="G17" s="371"/>
      <c r="H17" s="416">
        <f t="shared" si="1"/>
        <v>7050</v>
      </c>
      <c r="I17" s="416">
        <f t="shared" si="1"/>
        <v>4250</v>
      </c>
      <c r="J17" s="386"/>
      <c r="K17" s="417">
        <f t="shared" si="2"/>
        <v>7035.0250000000005</v>
      </c>
      <c r="L17" s="417">
        <f t="shared" si="3"/>
        <v>4221.0150000000003</v>
      </c>
      <c r="M17" s="389"/>
      <c r="N17" s="468">
        <v>2814.01</v>
      </c>
      <c r="P17" s="462">
        <v>2680</v>
      </c>
      <c r="R17" s="462">
        <v>2680</v>
      </c>
      <c r="T17" s="468">
        <v>2729.5059000000006</v>
      </c>
      <c r="V17" s="455">
        <v>2481.3690000000001</v>
      </c>
      <c r="X17" s="382">
        <v>2255.79</v>
      </c>
      <c r="Z17" s="363">
        <f t="shared" si="4"/>
        <v>1.0500037313432837</v>
      </c>
      <c r="AB17" s="146"/>
      <c r="AD17" s="146"/>
      <c r="AF17" s="146"/>
      <c r="AH17" s="146"/>
      <c r="AJ17" s="146"/>
      <c r="AL17" s="146"/>
      <c r="AN17" s="146"/>
      <c r="AP17" s="146"/>
      <c r="AR17" s="63"/>
      <c r="AT17" s="371"/>
      <c r="AU17" s="371"/>
      <c r="AV17" s="371"/>
      <c r="AW17" s="371"/>
      <c r="AX17" s="371"/>
      <c r="AY17" s="371"/>
      <c r="AZ17" s="371"/>
      <c r="BA17" s="371"/>
      <c r="BB17" s="371"/>
      <c r="BC17" s="371"/>
      <c r="BD17" s="371"/>
      <c r="BE17" s="371"/>
    </row>
    <row r="18" spans="1:57" s="376" customFormat="1" ht="21" customHeight="1" x14ac:dyDescent="0.3">
      <c r="A18" s="371"/>
      <c r="B18" s="372"/>
      <c r="C18" s="371"/>
      <c r="D18" s="421" t="s">
        <v>685</v>
      </c>
      <c r="E18" s="419">
        <f t="shared" ref="E18:F23" si="5">H18</f>
        <v>13400</v>
      </c>
      <c r="F18" s="420">
        <f t="shared" si="5"/>
        <v>8050</v>
      </c>
      <c r="G18" s="371"/>
      <c r="H18" s="416">
        <f t="shared" ref="H18:I23" si="6">MROUND(K18+24,50)</f>
        <v>13400</v>
      </c>
      <c r="I18" s="416">
        <f t="shared" si="6"/>
        <v>8050</v>
      </c>
      <c r="J18" s="386"/>
      <c r="K18" s="417">
        <f t="shared" si="2"/>
        <v>13387.5</v>
      </c>
      <c r="L18" s="417">
        <f t="shared" si="3"/>
        <v>8032.5</v>
      </c>
      <c r="M18" s="389"/>
      <c r="N18" s="468">
        <v>5355</v>
      </c>
      <c r="P18" s="462">
        <v>5100</v>
      </c>
      <c r="R18" s="462">
        <v>5100</v>
      </c>
      <c r="T18" s="468">
        <v>4720.0527000000011</v>
      </c>
      <c r="V18" s="452">
        <v>4290.9570000000003</v>
      </c>
      <c r="X18" s="382">
        <v>3900.87</v>
      </c>
      <c r="Z18" s="363">
        <f t="shared" si="4"/>
        <v>1.05</v>
      </c>
      <c r="AB18" s="146"/>
      <c r="AD18" s="146"/>
      <c r="AF18" s="146"/>
      <c r="AH18" s="146"/>
      <c r="AJ18" s="146"/>
      <c r="AL18" s="146"/>
      <c r="AN18" s="146"/>
      <c r="AP18" s="146"/>
      <c r="AR18" s="63"/>
      <c r="AT18" s="371"/>
      <c r="AU18" s="371"/>
      <c r="AV18" s="371"/>
      <c r="AW18" s="371"/>
      <c r="AX18" s="371"/>
      <c r="AY18" s="371"/>
      <c r="AZ18" s="371"/>
      <c r="BA18" s="371"/>
      <c r="BB18" s="371"/>
      <c r="BC18" s="371"/>
      <c r="BD18" s="371"/>
      <c r="BE18" s="371"/>
    </row>
    <row r="19" spans="1:57" s="376" customFormat="1" ht="21" customHeight="1" x14ac:dyDescent="0.3">
      <c r="A19" s="371"/>
      <c r="B19" s="372"/>
      <c r="C19" s="371"/>
      <c r="D19" s="421" t="s">
        <v>686</v>
      </c>
      <c r="E19" s="419">
        <f t="shared" si="5"/>
        <v>36500</v>
      </c>
      <c r="F19" s="420">
        <f t="shared" si="5"/>
        <v>21900</v>
      </c>
      <c r="G19" s="371"/>
      <c r="H19" s="416">
        <f t="shared" si="6"/>
        <v>36500</v>
      </c>
      <c r="I19" s="416">
        <f t="shared" si="6"/>
        <v>21900</v>
      </c>
      <c r="J19" s="386"/>
      <c r="K19" s="417">
        <f t="shared" si="2"/>
        <v>36487.5</v>
      </c>
      <c r="L19" s="417">
        <f t="shared" si="3"/>
        <v>21892.5</v>
      </c>
      <c r="M19" s="389"/>
      <c r="N19" s="468">
        <v>14595</v>
      </c>
      <c r="P19" s="462"/>
      <c r="R19" s="462"/>
      <c r="T19" s="468"/>
      <c r="V19" s="452"/>
      <c r="X19" s="382"/>
      <c r="Z19" s="363" t="e">
        <f t="shared" si="4"/>
        <v>#DIV/0!</v>
      </c>
      <c r="AB19" s="146"/>
      <c r="AD19" s="146"/>
      <c r="AF19" s="146"/>
      <c r="AH19" s="146"/>
      <c r="AJ19" s="146"/>
      <c r="AL19" s="146"/>
      <c r="AN19" s="146"/>
      <c r="AP19" s="146"/>
      <c r="AR19" s="63"/>
      <c r="AT19" s="371"/>
      <c r="AU19" s="371"/>
      <c r="AV19" s="371"/>
      <c r="AW19" s="371"/>
      <c r="AX19" s="371"/>
      <c r="AY19" s="371"/>
      <c r="AZ19" s="371"/>
      <c r="BA19" s="371"/>
      <c r="BB19" s="371"/>
      <c r="BC19" s="371"/>
      <c r="BD19" s="371"/>
      <c r="BE19" s="371"/>
    </row>
    <row r="20" spans="1:57" s="376" customFormat="1" ht="21" customHeight="1" x14ac:dyDescent="0.3">
      <c r="A20" s="371"/>
      <c r="B20" s="372"/>
      <c r="C20" s="371"/>
      <c r="D20" s="421" t="s">
        <v>587</v>
      </c>
      <c r="E20" s="419">
        <f t="shared" si="5"/>
        <v>14100</v>
      </c>
      <c r="F20" s="420">
        <f t="shared" si="5"/>
        <v>8500</v>
      </c>
      <c r="G20" s="371"/>
      <c r="H20" s="416">
        <f t="shared" si="6"/>
        <v>14100</v>
      </c>
      <c r="I20" s="416">
        <f t="shared" si="6"/>
        <v>8500</v>
      </c>
      <c r="J20" s="386"/>
      <c r="K20" s="417">
        <f t="shared" si="2"/>
        <v>14085.275</v>
      </c>
      <c r="L20" s="417">
        <f t="shared" si="3"/>
        <v>8451.1649999999991</v>
      </c>
      <c r="M20" s="389"/>
      <c r="N20" s="468">
        <v>5634.11</v>
      </c>
      <c r="P20" s="462">
        <v>5365.8055000000013</v>
      </c>
      <c r="R20" s="462">
        <v>5365.8055000000013</v>
      </c>
      <c r="T20" s="468">
        <v>5365.8055000000013</v>
      </c>
      <c r="V20" s="452">
        <v>4878.005000000001</v>
      </c>
      <c r="X20" s="382">
        <v>4434.55</v>
      </c>
      <c r="Z20" s="363">
        <f t="shared" si="4"/>
        <v>1.0500026510465201</v>
      </c>
      <c r="AB20" s="146"/>
      <c r="AD20" s="146"/>
      <c r="AF20" s="146"/>
      <c r="AH20" s="146"/>
      <c r="AJ20" s="146"/>
      <c r="AL20" s="146"/>
      <c r="AN20" s="146"/>
      <c r="AP20" s="146"/>
      <c r="AR20" s="63"/>
      <c r="AT20" s="371"/>
      <c r="AU20" s="371"/>
      <c r="AV20" s="371"/>
      <c r="AW20" s="371"/>
      <c r="AX20" s="371"/>
      <c r="AY20" s="371"/>
      <c r="AZ20" s="371"/>
      <c r="BA20" s="371"/>
      <c r="BB20" s="371"/>
      <c r="BC20" s="371"/>
      <c r="BD20" s="371"/>
      <c r="BE20" s="371"/>
    </row>
    <row r="21" spans="1:57" s="376" customFormat="1" ht="21" customHeight="1" x14ac:dyDescent="0.3">
      <c r="A21" s="371"/>
      <c r="B21" s="372"/>
      <c r="C21" s="371"/>
      <c r="D21" s="421" t="s">
        <v>687</v>
      </c>
      <c r="E21" s="419">
        <f t="shared" si="5"/>
        <v>39000</v>
      </c>
      <c r="F21" s="420">
        <f t="shared" si="5"/>
        <v>23400</v>
      </c>
      <c r="G21" s="371"/>
      <c r="H21" s="416">
        <f t="shared" si="6"/>
        <v>39000</v>
      </c>
      <c r="I21" s="416">
        <f t="shared" si="6"/>
        <v>23400</v>
      </c>
      <c r="J21" s="386"/>
      <c r="K21" s="417">
        <f t="shared" si="2"/>
        <v>38987.85</v>
      </c>
      <c r="L21" s="417">
        <f t="shared" si="3"/>
        <v>23392.71</v>
      </c>
      <c r="M21" s="389"/>
      <c r="N21" s="468">
        <v>15595.14</v>
      </c>
      <c r="P21" s="462"/>
      <c r="R21" s="462"/>
      <c r="T21" s="468"/>
      <c r="V21" s="452"/>
      <c r="X21" s="382"/>
      <c r="Z21" s="363" t="e">
        <f t="shared" si="4"/>
        <v>#DIV/0!</v>
      </c>
      <c r="AB21" s="146"/>
      <c r="AD21" s="146"/>
      <c r="AF21" s="146"/>
      <c r="AH21" s="146"/>
      <c r="AJ21" s="146"/>
      <c r="AL21" s="146"/>
      <c r="AN21" s="146"/>
      <c r="AP21" s="146"/>
      <c r="AR21" s="63"/>
      <c r="AT21" s="371"/>
      <c r="AU21" s="371"/>
      <c r="AV21" s="371"/>
      <c r="AW21" s="371"/>
      <c r="AX21" s="371"/>
      <c r="AY21" s="371"/>
      <c r="AZ21" s="371"/>
      <c r="BA21" s="371"/>
      <c r="BB21" s="371"/>
      <c r="BC21" s="371"/>
      <c r="BD21" s="371"/>
      <c r="BE21" s="371"/>
    </row>
    <row r="22" spans="1:57" s="376" customFormat="1" ht="21" customHeight="1" x14ac:dyDescent="0.3">
      <c r="A22" s="371"/>
      <c r="B22" s="372"/>
      <c r="C22" s="371"/>
      <c r="D22" s="421" t="s">
        <v>688</v>
      </c>
      <c r="E22" s="419">
        <f t="shared" si="5"/>
        <v>1700</v>
      </c>
      <c r="F22" s="420">
        <f t="shared" si="5"/>
        <v>1050</v>
      </c>
      <c r="G22" s="371"/>
      <c r="H22" s="416">
        <f t="shared" si="6"/>
        <v>1700</v>
      </c>
      <c r="I22" s="416">
        <f t="shared" si="6"/>
        <v>1050</v>
      </c>
      <c r="J22" s="386"/>
      <c r="K22" s="417">
        <f t="shared" si="2"/>
        <v>1677.6750000000002</v>
      </c>
      <c r="L22" s="417">
        <f t="shared" si="3"/>
        <v>1006.605</v>
      </c>
      <c r="M22" s="389"/>
      <c r="N22" s="468">
        <v>671.07</v>
      </c>
      <c r="P22" s="462"/>
      <c r="R22" s="462">
        <v>1295</v>
      </c>
      <c r="T22" s="468">
        <v>1464.0879000000002</v>
      </c>
      <c r="V22" s="452">
        <v>1330.989</v>
      </c>
      <c r="X22" s="382">
        <v>1209.99</v>
      </c>
      <c r="Z22" s="363" t="e">
        <f t="shared" si="4"/>
        <v>#DIV/0!</v>
      </c>
      <c r="AB22" s="146"/>
      <c r="AD22" s="146"/>
      <c r="AF22" s="146"/>
      <c r="AH22" s="146"/>
      <c r="AJ22" s="146"/>
      <c r="AL22" s="146"/>
      <c r="AN22" s="146"/>
      <c r="AP22" s="146"/>
      <c r="AR22" s="63"/>
      <c r="AT22" s="371"/>
      <c r="AU22" s="371"/>
      <c r="AV22" s="371"/>
      <c r="AW22" s="371"/>
      <c r="AX22" s="371"/>
      <c r="AY22" s="371"/>
      <c r="AZ22" s="371"/>
      <c r="BA22" s="371"/>
      <c r="BB22" s="371"/>
      <c r="BC22" s="371"/>
      <c r="BD22" s="371"/>
      <c r="BE22" s="371"/>
    </row>
    <row r="23" spans="1:57" s="376" customFormat="1" ht="21" customHeight="1" x14ac:dyDescent="0.3">
      <c r="A23" s="371"/>
      <c r="B23" s="372"/>
      <c r="C23" s="371"/>
      <c r="D23" s="421" t="s">
        <v>689</v>
      </c>
      <c r="E23" s="419">
        <f t="shared" si="5"/>
        <v>3400</v>
      </c>
      <c r="F23" s="420">
        <f t="shared" si="5"/>
        <v>2050</v>
      </c>
      <c r="G23" s="371"/>
      <c r="H23" s="416">
        <f t="shared" si="6"/>
        <v>3400</v>
      </c>
      <c r="I23" s="416">
        <f t="shared" si="6"/>
        <v>2050</v>
      </c>
      <c r="J23" s="386"/>
      <c r="K23" s="417">
        <f t="shared" si="2"/>
        <v>3400</v>
      </c>
      <c r="L23" s="417">
        <f t="shared" si="3"/>
        <v>2040</v>
      </c>
      <c r="M23" s="389"/>
      <c r="N23" s="468">
        <v>1360</v>
      </c>
      <c r="P23" s="462"/>
      <c r="R23" s="462">
        <v>1995</v>
      </c>
      <c r="T23" s="468">
        <v>2156.2200000000003</v>
      </c>
      <c r="V23" s="452">
        <v>1960.2</v>
      </c>
      <c r="X23" s="382">
        <v>1782</v>
      </c>
      <c r="Z23" s="363" t="e">
        <f t="shared" si="4"/>
        <v>#DIV/0!</v>
      </c>
      <c r="AB23" s="146"/>
      <c r="AD23" s="146"/>
      <c r="AF23" s="146"/>
      <c r="AH23" s="146"/>
      <c r="AJ23" s="146"/>
      <c r="AL23" s="146"/>
      <c r="AN23" s="146"/>
      <c r="AP23" s="146"/>
      <c r="AR23" s="63"/>
      <c r="AT23" s="371"/>
      <c r="AU23" s="371"/>
      <c r="AV23" s="371"/>
      <c r="AW23" s="371"/>
      <c r="AX23" s="371"/>
      <c r="AY23" s="371"/>
      <c r="AZ23" s="371"/>
      <c r="BA23" s="371"/>
      <c r="BB23" s="371"/>
      <c r="BC23" s="371"/>
      <c r="BD23" s="371"/>
      <c r="BE23" s="371"/>
    </row>
    <row r="24" spans="1:57" s="376" customFormat="1" ht="21" customHeight="1" x14ac:dyDescent="0.3">
      <c r="A24" s="371"/>
      <c r="B24" s="372"/>
      <c r="C24" s="371"/>
      <c r="D24" s="421" t="s">
        <v>690</v>
      </c>
      <c r="E24" s="419">
        <f t="shared" ref="E24:F26" si="7">H24</f>
        <v>5100</v>
      </c>
      <c r="F24" s="420">
        <f t="shared" si="7"/>
        <v>3100</v>
      </c>
      <c r="G24" s="371"/>
      <c r="H24" s="416">
        <f t="shared" ref="H24:I26" si="8">MROUND(K24+24,50)</f>
        <v>5100</v>
      </c>
      <c r="I24" s="416">
        <f t="shared" si="8"/>
        <v>3100</v>
      </c>
      <c r="J24" s="386"/>
      <c r="K24" s="417">
        <f t="shared" si="2"/>
        <v>5100</v>
      </c>
      <c r="L24" s="417">
        <f t="shared" si="3"/>
        <v>3060</v>
      </c>
      <c r="M24" s="389"/>
      <c r="N24" s="468">
        <v>2040</v>
      </c>
      <c r="P24" s="462"/>
      <c r="R24" s="462">
        <v>1295</v>
      </c>
      <c r="T24" s="468">
        <v>1464.0879000000002</v>
      </c>
      <c r="V24" s="452">
        <v>1330.989</v>
      </c>
      <c r="X24" s="382">
        <v>1209.99</v>
      </c>
      <c r="Z24" s="363" t="e">
        <f t="shared" ref="Z24:Z35" si="9">N24/P24</f>
        <v>#DIV/0!</v>
      </c>
      <c r="AB24" s="146"/>
      <c r="AD24" s="146"/>
      <c r="AF24" s="146"/>
      <c r="AH24" s="146"/>
      <c r="AJ24" s="146"/>
      <c r="AL24" s="146"/>
      <c r="AN24" s="146"/>
      <c r="AP24" s="146"/>
      <c r="AR24" s="63"/>
      <c r="AT24" s="371"/>
      <c r="AU24" s="371"/>
      <c r="AV24" s="371"/>
      <c r="AW24" s="371"/>
      <c r="AX24" s="371"/>
      <c r="AY24" s="371"/>
      <c r="AZ24" s="371"/>
      <c r="BA24" s="371"/>
      <c r="BB24" s="371"/>
      <c r="BC24" s="371"/>
      <c r="BD24" s="371"/>
      <c r="BE24" s="371"/>
    </row>
    <row r="25" spans="1:57" s="376" customFormat="1" ht="21" customHeight="1" x14ac:dyDescent="0.3">
      <c r="A25" s="371"/>
      <c r="B25" s="372"/>
      <c r="C25" s="371"/>
      <c r="D25" s="421" t="s">
        <v>691</v>
      </c>
      <c r="E25" s="419">
        <f t="shared" si="7"/>
        <v>8950</v>
      </c>
      <c r="F25" s="420">
        <f t="shared" si="7"/>
        <v>5400</v>
      </c>
      <c r="G25" s="371"/>
      <c r="H25" s="416">
        <f t="shared" si="8"/>
        <v>8950</v>
      </c>
      <c r="I25" s="416">
        <f t="shared" si="8"/>
        <v>5400</v>
      </c>
      <c r="J25" s="386"/>
      <c r="K25" s="417">
        <f t="shared" si="2"/>
        <v>8925</v>
      </c>
      <c r="L25" s="417">
        <f t="shared" si="3"/>
        <v>5355</v>
      </c>
      <c r="M25" s="389"/>
      <c r="N25" s="468">
        <v>3570</v>
      </c>
      <c r="P25" s="462"/>
      <c r="R25" s="462">
        <v>1995</v>
      </c>
      <c r="T25" s="468">
        <v>2156.2200000000003</v>
      </c>
      <c r="V25" s="452">
        <v>1960.2</v>
      </c>
      <c r="X25" s="382">
        <v>1782</v>
      </c>
      <c r="Z25" s="363" t="e">
        <f t="shared" si="9"/>
        <v>#DIV/0!</v>
      </c>
      <c r="AB25" s="146"/>
      <c r="AD25" s="146"/>
      <c r="AF25" s="146"/>
      <c r="AH25" s="146"/>
      <c r="AJ25" s="146"/>
      <c r="AL25" s="146"/>
      <c r="AN25" s="146"/>
      <c r="AP25" s="146"/>
      <c r="AR25" s="63"/>
      <c r="AT25" s="371"/>
      <c r="AU25" s="371"/>
      <c r="AV25" s="371"/>
      <c r="AW25" s="371"/>
      <c r="AX25" s="371"/>
      <c r="AY25" s="371"/>
      <c r="AZ25" s="371"/>
      <c r="BA25" s="371"/>
      <c r="BB25" s="371"/>
      <c r="BC25" s="371"/>
      <c r="BD25" s="371"/>
      <c r="BE25" s="371"/>
    </row>
    <row r="26" spans="1:57" s="376" customFormat="1" ht="21" customHeight="1" x14ac:dyDescent="0.3">
      <c r="A26" s="371"/>
      <c r="B26" s="372"/>
      <c r="C26" s="371"/>
      <c r="D26" s="421" t="s">
        <v>692</v>
      </c>
      <c r="E26" s="419">
        <f t="shared" si="7"/>
        <v>3300</v>
      </c>
      <c r="F26" s="420">
        <f t="shared" si="7"/>
        <v>2000</v>
      </c>
      <c r="G26" s="371"/>
      <c r="H26" s="416">
        <f t="shared" si="8"/>
        <v>3300</v>
      </c>
      <c r="I26" s="416">
        <f t="shared" si="8"/>
        <v>2000</v>
      </c>
      <c r="J26" s="386"/>
      <c r="K26" s="417">
        <f t="shared" si="2"/>
        <v>3255</v>
      </c>
      <c r="L26" s="417">
        <f t="shared" si="3"/>
        <v>1953</v>
      </c>
      <c r="M26" s="389"/>
      <c r="N26" s="468">
        <v>1302</v>
      </c>
      <c r="P26" s="462">
        <v>1240</v>
      </c>
      <c r="R26" s="462">
        <v>1240</v>
      </c>
      <c r="T26" s="468">
        <v>1451.2982000000002</v>
      </c>
      <c r="V26" s="452">
        <v>1319.3620000000001</v>
      </c>
      <c r="X26" s="382">
        <v>1199.42</v>
      </c>
      <c r="Z26" s="363">
        <f t="shared" si="9"/>
        <v>1.05</v>
      </c>
      <c r="AB26" s="146"/>
      <c r="AD26" s="146"/>
      <c r="AF26" s="146"/>
      <c r="AH26" s="146"/>
      <c r="AJ26" s="146"/>
      <c r="AL26" s="146"/>
      <c r="AN26" s="146"/>
      <c r="AP26" s="146"/>
      <c r="AR26" s="63"/>
      <c r="AT26" s="371"/>
      <c r="AU26" s="371"/>
      <c r="AV26" s="371"/>
      <c r="AW26" s="371"/>
      <c r="AX26" s="371"/>
      <c r="AY26" s="371"/>
      <c r="AZ26" s="371"/>
      <c r="BA26" s="371"/>
      <c r="BB26" s="371"/>
      <c r="BC26" s="371"/>
      <c r="BD26" s="371"/>
      <c r="BE26" s="371"/>
    </row>
    <row r="27" spans="1:57" s="376" customFormat="1" ht="21" customHeight="1" x14ac:dyDescent="0.3">
      <c r="A27" s="371"/>
      <c r="B27" s="372"/>
      <c r="C27" s="371"/>
      <c r="D27" s="421" t="s">
        <v>256</v>
      </c>
      <c r="E27" s="419">
        <f>H27</f>
        <v>10350</v>
      </c>
      <c r="F27" s="420">
        <f>I27</f>
        <v>6250</v>
      </c>
      <c r="G27" s="371"/>
      <c r="H27" s="416">
        <f>MROUND(K27+24,50)</f>
        <v>10350</v>
      </c>
      <c r="I27" s="416">
        <f>MROUND(L27+24,50)</f>
        <v>6250</v>
      </c>
      <c r="J27" s="386"/>
      <c r="K27" s="417">
        <f t="shared" si="2"/>
        <v>10342.474999999999</v>
      </c>
      <c r="L27" s="417">
        <f t="shared" si="3"/>
        <v>6205.4849999999997</v>
      </c>
      <c r="M27" s="389"/>
      <c r="N27" s="468">
        <v>4136.99</v>
      </c>
      <c r="P27" s="462"/>
      <c r="R27" s="462"/>
      <c r="T27" s="468"/>
      <c r="V27" s="452"/>
      <c r="X27" s="382"/>
      <c r="Z27" s="363" t="e">
        <f t="shared" si="9"/>
        <v>#DIV/0!</v>
      </c>
      <c r="AB27" s="146"/>
      <c r="AD27" s="146"/>
      <c r="AF27" s="146"/>
      <c r="AH27" s="146"/>
      <c r="AJ27" s="146"/>
      <c r="AL27" s="146"/>
      <c r="AN27" s="146"/>
      <c r="AP27" s="146"/>
      <c r="AR27" s="63"/>
      <c r="AT27" s="371"/>
      <c r="AU27" s="371"/>
      <c r="AV27" s="371"/>
      <c r="AW27" s="371"/>
      <c r="AX27" s="371"/>
      <c r="AY27" s="371"/>
      <c r="AZ27" s="371"/>
      <c r="BA27" s="371"/>
      <c r="BB27" s="371"/>
      <c r="BC27" s="371"/>
      <c r="BD27" s="371"/>
      <c r="BE27" s="371"/>
    </row>
    <row r="28" spans="1:57" s="376" customFormat="1" ht="21" customHeight="1" x14ac:dyDescent="0.3">
      <c r="A28" s="371"/>
      <c r="B28" s="372"/>
      <c r="C28" s="371"/>
      <c r="D28" s="421" t="s">
        <v>611</v>
      </c>
      <c r="E28" s="419">
        <f t="shared" ref="E28:F35" si="10">H28</f>
        <v>13350</v>
      </c>
      <c r="F28" s="420">
        <f t="shared" si="10"/>
        <v>8050</v>
      </c>
      <c r="G28" s="371"/>
      <c r="H28" s="416">
        <f>MROUND(K28+24,50)</f>
        <v>13350</v>
      </c>
      <c r="I28" s="416">
        <f>MROUND(L28+24,50)</f>
        <v>8050</v>
      </c>
      <c r="J28" s="386"/>
      <c r="K28" s="417">
        <f t="shared" si="2"/>
        <v>13335</v>
      </c>
      <c r="L28" s="417">
        <f t="shared" si="3"/>
        <v>8001</v>
      </c>
      <c r="M28" s="389"/>
      <c r="N28" s="468">
        <v>5334</v>
      </c>
      <c r="P28" s="474">
        <v>5080</v>
      </c>
      <c r="R28" s="468">
        <v>5052.9237000000012</v>
      </c>
      <c r="T28" s="468">
        <v>5052.9237000000012</v>
      </c>
      <c r="V28" s="452">
        <v>4593.5670000000009</v>
      </c>
      <c r="X28" s="382">
        <v>4175.97</v>
      </c>
      <c r="Z28" s="363">
        <f t="shared" si="9"/>
        <v>1.05</v>
      </c>
      <c r="AB28" s="146"/>
      <c r="AD28" s="146"/>
      <c r="AF28" s="146"/>
      <c r="AH28" s="146"/>
      <c r="AJ28" s="146"/>
      <c r="AL28" s="146"/>
      <c r="AN28" s="146"/>
      <c r="AP28" s="146"/>
      <c r="AR28" s="63"/>
      <c r="AT28" s="371"/>
      <c r="AU28" s="371"/>
      <c r="AV28" s="371"/>
      <c r="AW28" s="371"/>
      <c r="AX28" s="371"/>
      <c r="AY28" s="371"/>
      <c r="AZ28" s="371"/>
      <c r="BA28" s="371"/>
      <c r="BB28" s="371"/>
      <c r="BC28" s="371"/>
      <c r="BD28" s="371"/>
      <c r="BE28" s="371"/>
    </row>
    <row r="29" spans="1:57" s="376" customFormat="1" ht="21" customHeight="1" x14ac:dyDescent="0.3">
      <c r="A29" s="371"/>
      <c r="B29" s="372"/>
      <c r="C29" s="371"/>
      <c r="D29" s="421" t="s">
        <v>684</v>
      </c>
      <c r="E29" s="419">
        <f t="shared" si="10"/>
        <v>6800</v>
      </c>
      <c r="F29" s="420">
        <f t="shared" si="10"/>
        <v>4100</v>
      </c>
      <c r="G29" s="371"/>
      <c r="H29" s="416">
        <f t="shared" ref="H29:I35" si="11">MROUND(K29+24,50)</f>
        <v>6800</v>
      </c>
      <c r="I29" s="416">
        <f t="shared" si="11"/>
        <v>4100</v>
      </c>
      <c r="J29" s="386"/>
      <c r="K29" s="417">
        <f t="shared" ref="K29:K35" si="12">N29*$K$9</f>
        <v>6785.5999999999995</v>
      </c>
      <c r="L29" s="417">
        <f t="shared" ref="L29:L35" si="13">N29*$L$9</f>
        <v>4071.3599999999997</v>
      </c>
      <c r="M29" s="389"/>
      <c r="N29" s="468">
        <v>2714.24</v>
      </c>
      <c r="P29" s="462">
        <v>2585</v>
      </c>
      <c r="R29" s="462">
        <v>2585</v>
      </c>
      <c r="T29" s="461">
        <v>2499</v>
      </c>
      <c r="V29" s="452">
        <v>2262.7000000000003</v>
      </c>
      <c r="X29" s="382">
        <v>2057</v>
      </c>
      <c r="Z29" s="363">
        <f t="shared" si="9"/>
        <v>1.0499961315280464</v>
      </c>
      <c r="AB29" s="146"/>
      <c r="AD29" s="146"/>
      <c r="AF29" s="146"/>
      <c r="AH29" s="146"/>
      <c r="AJ29" s="146"/>
      <c r="AL29" s="146"/>
      <c r="AN29" s="146"/>
      <c r="AP29" s="146"/>
      <c r="AR29" s="63"/>
      <c r="AT29" s="371"/>
      <c r="AU29" s="371"/>
      <c r="AV29" s="371"/>
      <c r="AW29" s="371"/>
      <c r="AX29" s="371"/>
      <c r="AY29" s="371"/>
      <c r="AZ29" s="371"/>
      <c r="BA29" s="371"/>
      <c r="BB29" s="371"/>
      <c r="BC29" s="371"/>
      <c r="BD29" s="371"/>
      <c r="BE29" s="371"/>
    </row>
    <row r="30" spans="1:57" s="376" customFormat="1" ht="21" customHeight="1" x14ac:dyDescent="0.3">
      <c r="A30" s="371"/>
      <c r="B30" s="372"/>
      <c r="C30" s="371"/>
      <c r="D30" s="421" t="s">
        <v>683</v>
      </c>
      <c r="E30" s="419">
        <f t="shared" si="10"/>
        <v>9200</v>
      </c>
      <c r="F30" s="420">
        <f t="shared" si="10"/>
        <v>5550</v>
      </c>
      <c r="G30" s="371"/>
      <c r="H30" s="416">
        <f t="shared" si="11"/>
        <v>9200</v>
      </c>
      <c r="I30" s="416">
        <f t="shared" si="11"/>
        <v>5550</v>
      </c>
      <c r="J30" s="386"/>
      <c r="K30" s="417">
        <f t="shared" si="12"/>
        <v>9174.375</v>
      </c>
      <c r="L30" s="417">
        <f t="shared" si="13"/>
        <v>5504.625</v>
      </c>
      <c r="M30" s="389"/>
      <c r="N30" s="468">
        <v>3669.75</v>
      </c>
      <c r="P30" s="474">
        <v>3495</v>
      </c>
      <c r="R30" s="462"/>
      <c r="T30" s="461"/>
      <c r="V30" s="452"/>
      <c r="X30" s="382"/>
      <c r="Z30" s="363">
        <f t="shared" si="9"/>
        <v>1.05</v>
      </c>
      <c r="AB30" s="146"/>
      <c r="AD30" s="146"/>
      <c r="AF30" s="146"/>
      <c r="AH30" s="146"/>
      <c r="AJ30" s="146"/>
      <c r="AL30" s="146"/>
      <c r="AN30" s="146"/>
      <c r="AP30" s="146"/>
      <c r="AR30" s="63"/>
      <c r="AT30" s="371"/>
      <c r="AU30" s="371"/>
      <c r="AV30" s="371"/>
      <c r="AW30" s="371"/>
      <c r="AX30" s="371"/>
      <c r="AY30" s="371"/>
      <c r="AZ30" s="371"/>
      <c r="BA30" s="371"/>
      <c r="BB30" s="371"/>
      <c r="BC30" s="371"/>
      <c r="BD30" s="371"/>
      <c r="BE30" s="371"/>
    </row>
    <row r="31" spans="1:57" s="376" customFormat="1" ht="21" customHeight="1" x14ac:dyDescent="0.3">
      <c r="A31" s="371"/>
      <c r="B31" s="372"/>
      <c r="C31" s="371"/>
      <c r="D31" s="421" t="s">
        <v>602</v>
      </c>
      <c r="E31" s="419">
        <f t="shared" si="10"/>
        <v>7450</v>
      </c>
      <c r="F31" s="420">
        <f t="shared" si="10"/>
        <v>4500</v>
      </c>
      <c r="G31" s="371"/>
      <c r="H31" s="416">
        <f t="shared" si="11"/>
        <v>7450</v>
      </c>
      <c r="I31" s="416">
        <f t="shared" si="11"/>
        <v>4500</v>
      </c>
      <c r="J31" s="386"/>
      <c r="K31" s="417">
        <f t="shared" si="12"/>
        <v>7428.75</v>
      </c>
      <c r="L31" s="417">
        <f t="shared" si="13"/>
        <v>4457.25</v>
      </c>
      <c r="M31" s="389"/>
      <c r="N31" s="468">
        <v>2971.5</v>
      </c>
      <c r="P31" s="462">
        <v>2830</v>
      </c>
      <c r="R31" s="462">
        <v>2830</v>
      </c>
      <c r="T31" s="468">
        <v>2563.0825000000004</v>
      </c>
      <c r="V31" s="452">
        <v>2330.0750000000003</v>
      </c>
      <c r="X31" s="382">
        <v>2118.25</v>
      </c>
      <c r="Z31" s="363">
        <f t="shared" si="9"/>
        <v>1.05</v>
      </c>
      <c r="AB31" s="146"/>
      <c r="AD31" s="146"/>
      <c r="AF31" s="146"/>
      <c r="AH31" s="146"/>
      <c r="AJ31" s="146"/>
      <c r="AL31" s="146"/>
      <c r="AN31" s="146"/>
      <c r="AP31" s="146"/>
      <c r="AR31" s="63"/>
      <c r="AT31" s="371"/>
      <c r="AU31" s="371"/>
      <c r="AV31" s="371"/>
      <c r="AW31" s="371"/>
      <c r="AX31" s="371"/>
      <c r="AY31" s="371"/>
      <c r="AZ31" s="371"/>
      <c r="BA31" s="371"/>
      <c r="BB31" s="371"/>
      <c r="BC31" s="371"/>
      <c r="BD31" s="371"/>
      <c r="BE31" s="371"/>
    </row>
    <row r="32" spans="1:57" s="376" customFormat="1" ht="21" customHeight="1" x14ac:dyDescent="0.3">
      <c r="A32" s="371"/>
      <c r="B32" s="372"/>
      <c r="C32" s="371"/>
      <c r="D32" s="421" t="s">
        <v>607</v>
      </c>
      <c r="E32" s="419">
        <f t="shared" si="10"/>
        <v>17700</v>
      </c>
      <c r="F32" s="420">
        <f t="shared" si="10"/>
        <v>10600</v>
      </c>
      <c r="G32" s="371"/>
      <c r="H32" s="416">
        <f t="shared" si="11"/>
        <v>17700</v>
      </c>
      <c r="I32" s="416">
        <f t="shared" si="11"/>
        <v>10600</v>
      </c>
      <c r="J32" s="386"/>
      <c r="K32" s="417">
        <f t="shared" si="12"/>
        <v>17653.125</v>
      </c>
      <c r="L32" s="417">
        <f t="shared" si="13"/>
        <v>10591.875</v>
      </c>
      <c r="M32" s="389"/>
      <c r="N32" s="468">
        <v>7061.25</v>
      </c>
      <c r="P32" s="462">
        <v>6725</v>
      </c>
      <c r="R32" s="462">
        <v>6725</v>
      </c>
      <c r="T32" s="468">
        <v>6118.0867000000017</v>
      </c>
      <c r="V32" s="452">
        <v>5561.8970000000008</v>
      </c>
      <c r="X32" s="382">
        <v>5056.2700000000004</v>
      </c>
      <c r="Z32" s="363">
        <f t="shared" si="9"/>
        <v>1.05</v>
      </c>
      <c r="AB32" s="146"/>
      <c r="AD32" s="146"/>
      <c r="AF32" s="146"/>
      <c r="AH32" s="146"/>
      <c r="AJ32" s="146"/>
      <c r="AL32" s="146"/>
      <c r="AN32" s="146"/>
      <c r="AP32" s="146"/>
      <c r="AR32" s="63"/>
      <c r="AT32" s="371"/>
      <c r="AU32" s="371"/>
      <c r="AV32" s="371"/>
      <c r="AW32" s="371"/>
      <c r="AX32" s="371"/>
      <c r="AY32" s="371"/>
      <c r="AZ32" s="371"/>
      <c r="BA32" s="371"/>
      <c r="BB32" s="371"/>
      <c r="BC32" s="371"/>
      <c r="BD32" s="371"/>
      <c r="BE32" s="371"/>
    </row>
    <row r="33" spans="1:57" s="376" customFormat="1" ht="21" customHeight="1" x14ac:dyDescent="0.3">
      <c r="A33" s="371"/>
      <c r="B33" s="372"/>
      <c r="C33" s="371"/>
      <c r="D33" s="421" t="s">
        <v>606</v>
      </c>
      <c r="E33" s="419">
        <f t="shared" si="10"/>
        <v>57100</v>
      </c>
      <c r="F33" s="420">
        <f t="shared" si="10"/>
        <v>34250</v>
      </c>
      <c r="G33" s="371"/>
      <c r="H33" s="416">
        <f t="shared" si="11"/>
        <v>57100</v>
      </c>
      <c r="I33" s="416">
        <f t="shared" si="11"/>
        <v>34250</v>
      </c>
      <c r="J33" s="386"/>
      <c r="K33" s="417">
        <f t="shared" si="12"/>
        <v>57054.375</v>
      </c>
      <c r="L33" s="417">
        <f t="shared" si="13"/>
        <v>34232.625</v>
      </c>
      <c r="M33" s="389"/>
      <c r="N33" s="468">
        <v>22821.75</v>
      </c>
      <c r="P33" s="462">
        <v>21735</v>
      </c>
      <c r="R33" s="462">
        <v>21735</v>
      </c>
      <c r="T33" s="468">
        <v>19765.616200000004</v>
      </c>
      <c r="V33" s="452">
        <v>17968.742000000002</v>
      </c>
      <c r="X33" s="382">
        <v>16335.22</v>
      </c>
      <c r="Z33" s="363">
        <f t="shared" si="9"/>
        <v>1.05</v>
      </c>
      <c r="AB33" s="146"/>
      <c r="AD33" s="146"/>
      <c r="AF33" s="146"/>
      <c r="AH33" s="146"/>
      <c r="AJ33" s="146"/>
      <c r="AL33" s="146"/>
      <c r="AN33" s="146"/>
      <c r="AP33" s="146"/>
      <c r="AR33" s="63"/>
      <c r="AT33" s="371"/>
      <c r="AU33" s="371"/>
      <c r="AV33" s="371"/>
      <c r="AW33" s="371"/>
      <c r="AX33" s="371"/>
      <c r="AY33" s="371"/>
      <c r="AZ33" s="371"/>
      <c r="BA33" s="371"/>
      <c r="BB33" s="371"/>
      <c r="BC33" s="371"/>
      <c r="BD33" s="371"/>
      <c r="BE33" s="371"/>
    </row>
    <row r="34" spans="1:57" s="376" customFormat="1" ht="21" customHeight="1" x14ac:dyDescent="0.3">
      <c r="A34" s="371"/>
      <c r="B34" s="372"/>
      <c r="C34" s="371"/>
      <c r="D34" s="421" t="s">
        <v>589</v>
      </c>
      <c r="E34" s="419">
        <f t="shared" si="10"/>
        <v>9450</v>
      </c>
      <c r="F34" s="420">
        <f t="shared" si="10"/>
        <v>5700</v>
      </c>
      <c r="G34" s="371"/>
      <c r="H34" s="416">
        <f t="shared" si="11"/>
        <v>9450</v>
      </c>
      <c r="I34" s="416">
        <f t="shared" si="11"/>
        <v>5700</v>
      </c>
      <c r="J34" s="386"/>
      <c r="K34" s="417">
        <f t="shared" si="12"/>
        <v>9423.7750000000015</v>
      </c>
      <c r="L34" s="417">
        <f t="shared" si="13"/>
        <v>5654.2650000000003</v>
      </c>
      <c r="M34" s="389"/>
      <c r="N34" s="468">
        <v>3769.51</v>
      </c>
      <c r="P34" s="462">
        <v>3590</v>
      </c>
      <c r="R34" s="462">
        <v>3590</v>
      </c>
      <c r="T34" s="468">
        <v>3268.7545000000005</v>
      </c>
      <c r="V34" s="452">
        <v>2971.5950000000003</v>
      </c>
      <c r="X34" s="382">
        <v>2701.45</v>
      </c>
      <c r="Z34" s="363">
        <f t="shared" si="9"/>
        <v>1.0500027855153204</v>
      </c>
      <c r="AB34" s="146"/>
      <c r="AD34" s="146"/>
      <c r="AF34" s="146"/>
      <c r="AH34" s="146"/>
      <c r="AJ34" s="146"/>
      <c r="AL34" s="146"/>
      <c r="AN34" s="146"/>
      <c r="AP34" s="146"/>
      <c r="AR34" s="63"/>
      <c r="AT34" s="371"/>
      <c r="AU34" s="371"/>
      <c r="AV34" s="371"/>
      <c r="AW34" s="371"/>
      <c r="AX34" s="371"/>
      <c r="AY34" s="371"/>
      <c r="AZ34" s="371"/>
      <c r="BA34" s="371"/>
      <c r="BB34" s="371"/>
      <c r="BC34" s="371"/>
      <c r="BD34" s="371"/>
      <c r="BE34" s="371"/>
    </row>
    <row r="35" spans="1:57" s="376" customFormat="1" ht="21" customHeight="1" x14ac:dyDescent="0.3">
      <c r="A35" s="371"/>
      <c r="B35" s="372"/>
      <c r="C35" s="371"/>
      <c r="D35" s="421" t="s">
        <v>275</v>
      </c>
      <c r="E35" s="419">
        <f t="shared" si="10"/>
        <v>12050</v>
      </c>
      <c r="F35" s="420">
        <f t="shared" si="10"/>
        <v>7250</v>
      </c>
      <c r="G35" s="371"/>
      <c r="H35" s="416">
        <f t="shared" si="11"/>
        <v>12050</v>
      </c>
      <c r="I35" s="416">
        <f t="shared" si="11"/>
        <v>7250</v>
      </c>
      <c r="J35" s="386"/>
      <c r="K35" s="417">
        <f t="shared" si="12"/>
        <v>12009.375</v>
      </c>
      <c r="L35" s="417">
        <f t="shared" si="13"/>
        <v>7205.625</v>
      </c>
      <c r="M35" s="389"/>
      <c r="N35" s="468">
        <v>4803.75</v>
      </c>
      <c r="P35" s="462">
        <v>4575</v>
      </c>
      <c r="R35" s="462">
        <v>4575</v>
      </c>
      <c r="T35" s="468">
        <v>4240.7233000000006</v>
      </c>
      <c r="V35" s="452">
        <v>3855.2030000000004</v>
      </c>
      <c r="X35" s="382">
        <v>3504.73</v>
      </c>
      <c r="Z35" s="363">
        <f t="shared" si="9"/>
        <v>1.05</v>
      </c>
      <c r="AB35" s="146"/>
      <c r="AD35" s="146"/>
      <c r="AF35" s="146"/>
      <c r="AH35" s="146"/>
      <c r="AJ35" s="146"/>
      <c r="AL35" s="146"/>
      <c r="AN35" s="146"/>
      <c r="AP35" s="146"/>
      <c r="AR35" s="63"/>
      <c r="AT35" s="371"/>
      <c r="AU35" s="371"/>
      <c r="AV35" s="371"/>
      <c r="AW35" s="371"/>
      <c r="AX35" s="371"/>
      <c r="AY35" s="371"/>
      <c r="AZ35" s="371"/>
      <c r="BA35" s="371"/>
      <c r="BB35" s="371"/>
      <c r="BC35" s="371"/>
      <c r="BD35" s="371"/>
      <c r="BE35" s="371"/>
    </row>
    <row r="36" spans="1:57" s="376" customFormat="1" ht="21" customHeight="1" x14ac:dyDescent="0.3">
      <c r="A36" s="371"/>
      <c r="B36" s="372"/>
      <c r="C36" s="371"/>
      <c r="D36" s="421" t="s">
        <v>585</v>
      </c>
      <c r="E36" s="419">
        <f t="shared" ref="E36:F43" si="14">H36</f>
        <v>6800</v>
      </c>
      <c r="F36" s="420">
        <f t="shared" si="14"/>
        <v>4100</v>
      </c>
      <c r="G36" s="371"/>
      <c r="H36" s="416">
        <f t="shared" ref="H36:I43" si="15">MROUND(K36+24,50)</f>
        <v>6800</v>
      </c>
      <c r="I36" s="416">
        <f t="shared" si="15"/>
        <v>4100</v>
      </c>
      <c r="J36" s="386"/>
      <c r="K36" s="417">
        <f t="shared" ref="K36:K43" si="16">N36*$K$9</f>
        <v>6759.375</v>
      </c>
      <c r="L36" s="417">
        <f t="shared" ref="L36:L43" si="17">N36*$L$9</f>
        <v>4055.625</v>
      </c>
      <c r="M36" s="389"/>
      <c r="N36" s="468">
        <v>2703.75</v>
      </c>
      <c r="P36" s="462">
        <v>2575</v>
      </c>
      <c r="R36" s="462">
        <v>2575</v>
      </c>
      <c r="T36" s="468">
        <v>2689.5638000000008</v>
      </c>
      <c r="V36" s="452">
        <v>2445.0580000000004</v>
      </c>
      <c r="X36" s="382">
        <v>2222.7800000000002</v>
      </c>
      <c r="Z36" s="363">
        <f t="shared" ref="Z36:Z43" si="18">N36/P36</f>
        <v>1.05</v>
      </c>
      <c r="AB36" s="146"/>
      <c r="AD36" s="146"/>
      <c r="AF36" s="146"/>
      <c r="AH36" s="146"/>
      <c r="AJ36" s="146"/>
      <c r="AL36" s="146"/>
      <c r="AN36" s="146"/>
      <c r="AP36" s="146"/>
      <c r="AR36" s="63"/>
      <c r="AT36" s="371"/>
      <c r="AU36" s="371"/>
      <c r="AV36" s="371"/>
      <c r="AW36" s="371"/>
      <c r="AX36" s="371"/>
      <c r="AY36" s="371"/>
      <c r="AZ36" s="371"/>
      <c r="BA36" s="371"/>
      <c r="BB36" s="371"/>
      <c r="BC36" s="371"/>
      <c r="BD36" s="371"/>
      <c r="BE36" s="371"/>
    </row>
    <row r="37" spans="1:57" s="376" customFormat="1" ht="21" customHeight="1" x14ac:dyDescent="0.3">
      <c r="A37" s="371"/>
      <c r="B37" s="372"/>
      <c r="C37" s="371"/>
      <c r="D37" s="421" t="s">
        <v>586</v>
      </c>
      <c r="E37" s="419">
        <f t="shared" si="14"/>
        <v>8950</v>
      </c>
      <c r="F37" s="420">
        <f t="shared" si="14"/>
        <v>5400</v>
      </c>
      <c r="G37" s="371"/>
      <c r="H37" s="416">
        <f t="shared" si="15"/>
        <v>8950</v>
      </c>
      <c r="I37" s="416">
        <f t="shared" si="15"/>
        <v>5400</v>
      </c>
      <c r="J37" s="386"/>
      <c r="K37" s="417">
        <f t="shared" si="16"/>
        <v>8938.125</v>
      </c>
      <c r="L37" s="417">
        <f t="shared" si="17"/>
        <v>5362.875</v>
      </c>
      <c r="M37" s="389"/>
      <c r="N37" s="468">
        <v>3575.25</v>
      </c>
      <c r="P37" s="462">
        <v>3405</v>
      </c>
      <c r="R37" s="462">
        <v>3405</v>
      </c>
      <c r="T37" s="468">
        <v>3561.6834000000003</v>
      </c>
      <c r="V37" s="452">
        <v>3237.8940000000002</v>
      </c>
      <c r="X37" s="382">
        <v>2943.54</v>
      </c>
      <c r="Z37" s="363">
        <f t="shared" si="18"/>
        <v>1.05</v>
      </c>
      <c r="AB37" s="146"/>
      <c r="AD37" s="146"/>
      <c r="AF37" s="146"/>
      <c r="AH37" s="146"/>
      <c r="AJ37" s="146"/>
      <c r="AL37" s="146"/>
      <c r="AN37" s="146"/>
      <c r="AP37" s="146"/>
      <c r="AR37" s="63"/>
      <c r="AT37" s="371"/>
      <c r="AU37" s="371"/>
      <c r="AV37" s="371"/>
      <c r="AW37" s="371"/>
      <c r="AX37" s="371"/>
      <c r="AY37" s="371"/>
      <c r="AZ37" s="371"/>
      <c r="BA37" s="371"/>
      <c r="BB37" s="371"/>
      <c r="BC37" s="371"/>
      <c r="BD37" s="371"/>
      <c r="BE37" s="371"/>
    </row>
    <row r="38" spans="1:57" s="376" customFormat="1" ht="21" customHeight="1" x14ac:dyDescent="0.3">
      <c r="A38" s="371"/>
      <c r="B38" s="372" t="s">
        <v>563</v>
      </c>
      <c r="C38" s="371"/>
      <c r="D38" s="421" t="s">
        <v>258</v>
      </c>
      <c r="E38" s="419">
        <f t="shared" si="14"/>
        <v>12950</v>
      </c>
      <c r="F38" s="420">
        <f t="shared" si="14"/>
        <v>7750</v>
      </c>
      <c r="G38" s="371"/>
      <c r="H38" s="416">
        <f t="shared" si="15"/>
        <v>12950</v>
      </c>
      <c r="I38" s="416">
        <f t="shared" si="15"/>
        <v>7750</v>
      </c>
      <c r="J38" s="386"/>
      <c r="K38" s="417">
        <f t="shared" si="16"/>
        <v>12901.15</v>
      </c>
      <c r="L38" s="417">
        <f t="shared" si="17"/>
        <v>7740.6900000000005</v>
      </c>
      <c r="M38" s="389"/>
      <c r="N38" s="468">
        <v>5160.46</v>
      </c>
      <c r="P38" s="462">
        <v>4914.72</v>
      </c>
      <c r="R38" s="462">
        <v>4914.72</v>
      </c>
      <c r="T38" s="468">
        <v>4249.0481000000009</v>
      </c>
      <c r="V38" s="455">
        <v>3862.7710000000006</v>
      </c>
      <c r="X38" s="382">
        <v>3511.61</v>
      </c>
      <c r="Z38" s="363">
        <f t="shared" si="18"/>
        <v>1.050000813881564</v>
      </c>
      <c r="AB38" s="146"/>
      <c r="AD38" s="146"/>
      <c r="AF38" s="146"/>
      <c r="AH38" s="146"/>
      <c r="AJ38" s="146"/>
      <c r="AL38" s="146"/>
      <c r="AN38" s="146"/>
      <c r="AP38" s="146"/>
      <c r="AR38" s="63"/>
      <c r="AT38" s="371"/>
      <c r="AU38" s="371"/>
      <c r="AV38" s="371"/>
      <c r="AW38" s="371"/>
      <c r="AX38" s="371"/>
      <c r="AY38" s="371"/>
      <c r="AZ38" s="371"/>
      <c r="BA38" s="371"/>
      <c r="BB38" s="371"/>
      <c r="BC38" s="371"/>
      <c r="BD38" s="371"/>
      <c r="BE38" s="371"/>
    </row>
    <row r="39" spans="1:57" s="376" customFormat="1" ht="21" customHeight="1" x14ac:dyDescent="0.3">
      <c r="A39" s="371"/>
      <c r="B39" s="372"/>
      <c r="C39" s="371"/>
      <c r="D39" s="421" t="s">
        <v>259</v>
      </c>
      <c r="E39" s="419">
        <f t="shared" si="14"/>
        <v>21450</v>
      </c>
      <c r="F39" s="420">
        <f t="shared" si="14"/>
        <v>12900</v>
      </c>
      <c r="G39" s="371"/>
      <c r="H39" s="416">
        <f t="shared" si="15"/>
        <v>21450</v>
      </c>
      <c r="I39" s="416">
        <f t="shared" si="15"/>
        <v>12900</v>
      </c>
      <c r="J39" s="386"/>
      <c r="K39" s="417">
        <f t="shared" si="16"/>
        <v>21447.224999999999</v>
      </c>
      <c r="L39" s="417">
        <f t="shared" si="17"/>
        <v>12868.334999999999</v>
      </c>
      <c r="M39" s="389"/>
      <c r="N39" s="468">
        <v>8578.89</v>
      </c>
      <c r="P39" s="462">
        <v>8170.36</v>
      </c>
      <c r="R39" s="462">
        <v>8170.36</v>
      </c>
      <c r="T39" s="468">
        <v>7278.7913000000008</v>
      </c>
      <c r="V39" s="452">
        <v>6617.0830000000005</v>
      </c>
      <c r="X39" s="382">
        <v>6015.53</v>
      </c>
      <c r="Z39" s="363">
        <f t="shared" si="18"/>
        <v>1.0500014687235324</v>
      </c>
      <c r="AB39" s="146"/>
      <c r="AD39" s="146"/>
      <c r="AF39" s="146"/>
      <c r="AH39" s="146"/>
      <c r="AJ39" s="146"/>
      <c r="AL39" s="146"/>
      <c r="AN39" s="146"/>
      <c r="AP39" s="146"/>
      <c r="AR39" s="63"/>
      <c r="AT39" s="371"/>
      <c r="AU39" s="371"/>
      <c r="AV39" s="371"/>
      <c r="AW39" s="371"/>
      <c r="AX39" s="371"/>
      <c r="AY39" s="371"/>
      <c r="AZ39" s="371"/>
      <c r="BA39" s="371"/>
      <c r="BB39" s="371"/>
      <c r="BC39" s="371"/>
      <c r="BD39" s="371"/>
      <c r="BE39" s="371"/>
    </row>
    <row r="40" spans="1:57" s="376" customFormat="1" ht="21" customHeight="1" x14ac:dyDescent="0.3">
      <c r="A40" s="371"/>
      <c r="B40" s="372"/>
      <c r="C40" s="371"/>
      <c r="D40" s="421" t="s">
        <v>654</v>
      </c>
      <c r="E40" s="419">
        <f t="shared" si="14"/>
        <v>45700</v>
      </c>
      <c r="F40" s="420">
        <f t="shared" si="14"/>
        <v>27400</v>
      </c>
      <c r="G40" s="371"/>
      <c r="H40" s="416">
        <f t="shared" si="15"/>
        <v>45700</v>
      </c>
      <c r="I40" s="416">
        <f t="shared" si="15"/>
        <v>27400</v>
      </c>
      <c r="J40" s="386"/>
      <c r="K40" s="417">
        <f t="shared" si="16"/>
        <v>45658.675000000003</v>
      </c>
      <c r="L40" s="417">
        <f t="shared" si="17"/>
        <v>27395.205000000002</v>
      </c>
      <c r="M40" s="389"/>
      <c r="N40" s="468">
        <v>18263.47</v>
      </c>
      <c r="P40" s="462">
        <v>17393.78</v>
      </c>
      <c r="R40" s="462"/>
      <c r="T40" s="468"/>
      <c r="V40" s="452"/>
      <c r="X40" s="382"/>
      <c r="Z40" s="363">
        <f t="shared" si="18"/>
        <v>1.0500000574918162</v>
      </c>
      <c r="AB40" s="146"/>
      <c r="AD40" s="146"/>
      <c r="AF40" s="146"/>
      <c r="AH40" s="146"/>
      <c r="AJ40" s="146"/>
      <c r="AL40" s="146"/>
      <c r="AN40" s="146"/>
      <c r="AP40" s="146"/>
      <c r="AR40" s="63"/>
      <c r="AT40" s="371"/>
      <c r="AU40" s="371"/>
      <c r="AV40" s="371"/>
      <c r="AW40" s="371"/>
      <c r="AX40" s="371"/>
      <c r="AY40" s="371"/>
      <c r="AZ40" s="371"/>
      <c r="BA40" s="371"/>
      <c r="BB40" s="371"/>
      <c r="BC40" s="371"/>
      <c r="BD40" s="371"/>
      <c r="BE40" s="371"/>
    </row>
    <row r="41" spans="1:57" s="376" customFormat="1" ht="21" customHeight="1" x14ac:dyDescent="0.3">
      <c r="A41" s="371"/>
      <c r="B41" s="372"/>
      <c r="C41" s="371"/>
      <c r="D41" s="421" t="s">
        <v>279</v>
      </c>
      <c r="E41" s="419">
        <f t="shared" si="14"/>
        <v>8950</v>
      </c>
      <c r="F41" s="420">
        <f t="shared" si="14"/>
        <v>5350</v>
      </c>
      <c r="G41" s="371"/>
      <c r="H41" s="416">
        <f t="shared" si="15"/>
        <v>8950</v>
      </c>
      <c r="I41" s="416">
        <f t="shared" si="15"/>
        <v>5350</v>
      </c>
      <c r="J41" s="386"/>
      <c r="K41" s="417">
        <f t="shared" si="16"/>
        <v>8911.875</v>
      </c>
      <c r="L41" s="417">
        <f t="shared" si="17"/>
        <v>5347.125</v>
      </c>
      <c r="M41" s="389"/>
      <c r="N41" s="468">
        <v>3564.75</v>
      </c>
      <c r="P41" s="462">
        <v>3395</v>
      </c>
      <c r="R41" s="462">
        <v>3395</v>
      </c>
      <c r="T41" s="468">
        <v>3295.3866000000007</v>
      </c>
      <c r="V41" s="452">
        <v>2995.8060000000005</v>
      </c>
      <c r="X41" s="382">
        <v>2723.46</v>
      </c>
      <c r="Z41" s="363">
        <f t="shared" si="18"/>
        <v>1.05</v>
      </c>
      <c r="AB41" s="146"/>
      <c r="AD41" s="146"/>
      <c r="AF41" s="146"/>
      <c r="AH41" s="146"/>
      <c r="AJ41" s="146"/>
      <c r="AL41" s="146"/>
      <c r="AN41" s="146"/>
      <c r="AP41" s="146"/>
      <c r="AR41" s="63"/>
      <c r="AT41" s="371"/>
      <c r="AU41" s="371"/>
      <c r="AV41" s="371"/>
      <c r="AW41" s="371"/>
      <c r="AX41" s="371"/>
      <c r="AY41" s="371"/>
      <c r="AZ41" s="371"/>
      <c r="BA41" s="371"/>
      <c r="BB41" s="371"/>
      <c r="BC41" s="371"/>
      <c r="BD41" s="371"/>
      <c r="BE41" s="371"/>
    </row>
    <row r="42" spans="1:57" s="376" customFormat="1" ht="21" customHeight="1" x14ac:dyDescent="0.3">
      <c r="A42" s="371"/>
      <c r="B42" s="372" t="s">
        <v>563</v>
      </c>
      <c r="C42" s="371"/>
      <c r="D42" s="421" t="s">
        <v>280</v>
      </c>
      <c r="E42" s="419">
        <f t="shared" si="14"/>
        <v>13800</v>
      </c>
      <c r="F42" s="420">
        <f t="shared" si="14"/>
        <v>8300</v>
      </c>
      <c r="G42" s="371"/>
      <c r="H42" s="416">
        <f t="shared" si="15"/>
        <v>13800</v>
      </c>
      <c r="I42" s="416">
        <f t="shared" si="15"/>
        <v>8300</v>
      </c>
      <c r="J42" s="386"/>
      <c r="K42" s="417">
        <f t="shared" si="16"/>
        <v>13781.25</v>
      </c>
      <c r="L42" s="417">
        <f t="shared" si="17"/>
        <v>8268.75</v>
      </c>
      <c r="M42" s="389"/>
      <c r="N42" s="468">
        <v>5512.5</v>
      </c>
      <c r="P42" s="462">
        <v>5250</v>
      </c>
      <c r="R42" s="462">
        <v>5250</v>
      </c>
      <c r="T42" s="468">
        <v>5092.8416000000016</v>
      </c>
      <c r="V42" s="455">
        <v>4629.8560000000007</v>
      </c>
      <c r="X42" s="382">
        <v>4208.96</v>
      </c>
      <c r="Z42" s="363">
        <f t="shared" si="18"/>
        <v>1.05</v>
      </c>
      <c r="AB42" s="146"/>
      <c r="AD42" s="146"/>
      <c r="AF42" s="146"/>
      <c r="AH42" s="146"/>
      <c r="AJ42" s="146"/>
      <c r="AL42" s="146"/>
      <c r="AN42" s="146"/>
      <c r="AP42" s="146"/>
      <c r="AR42" s="63"/>
      <c r="AT42" s="371"/>
      <c r="AU42" s="371"/>
      <c r="AV42" s="371"/>
      <c r="AW42" s="371"/>
      <c r="AX42" s="371"/>
      <c r="AY42" s="371"/>
      <c r="AZ42" s="371"/>
      <c r="BA42" s="371"/>
      <c r="BB42" s="371"/>
      <c r="BC42" s="371"/>
      <c r="BD42" s="371"/>
      <c r="BE42" s="371"/>
    </row>
    <row r="43" spans="1:57" s="376" customFormat="1" ht="21" customHeight="1" x14ac:dyDescent="0.3">
      <c r="A43" s="371"/>
      <c r="B43" s="372" t="s">
        <v>563</v>
      </c>
      <c r="C43" s="371"/>
      <c r="D43" s="421" t="s">
        <v>582</v>
      </c>
      <c r="E43" s="419">
        <f t="shared" si="14"/>
        <v>25150</v>
      </c>
      <c r="F43" s="420">
        <f t="shared" si="14"/>
        <v>15100</v>
      </c>
      <c r="G43" s="371"/>
      <c r="H43" s="416">
        <f t="shared" si="15"/>
        <v>25150</v>
      </c>
      <c r="I43" s="416">
        <f t="shared" si="15"/>
        <v>15100</v>
      </c>
      <c r="J43" s="386"/>
      <c r="K43" s="417">
        <f t="shared" si="16"/>
        <v>25121.275000000001</v>
      </c>
      <c r="L43" s="417">
        <f t="shared" si="17"/>
        <v>15072.764999999999</v>
      </c>
      <c r="M43" s="389"/>
      <c r="N43" s="468">
        <v>10048.51</v>
      </c>
      <c r="P43" s="474">
        <v>9570</v>
      </c>
      <c r="R43" s="462">
        <v>8285.35</v>
      </c>
      <c r="T43" s="462">
        <v>8285.35</v>
      </c>
      <c r="V43" s="455"/>
      <c r="X43" s="382">
        <v>4208.96</v>
      </c>
      <c r="Z43" s="363">
        <f t="shared" si="18"/>
        <v>1.0500010449320794</v>
      </c>
      <c r="AB43" s="146"/>
      <c r="AD43" s="146"/>
      <c r="AF43" s="146"/>
      <c r="AH43" s="146"/>
      <c r="AJ43" s="146"/>
      <c r="AL43" s="146"/>
      <c r="AN43" s="146"/>
      <c r="AP43" s="146"/>
      <c r="AR43" s="63"/>
      <c r="AT43" s="371"/>
      <c r="AU43" s="371"/>
      <c r="AV43" s="371"/>
      <c r="AW43" s="371"/>
      <c r="AX43" s="371"/>
      <c r="AY43" s="371"/>
      <c r="AZ43" s="371"/>
      <c r="BA43" s="371"/>
      <c r="BB43" s="371"/>
      <c r="BC43" s="371"/>
      <c r="BD43" s="371"/>
      <c r="BE43" s="371"/>
    </row>
    <row r="44" spans="1:57" s="376" customFormat="1" ht="21" customHeight="1" x14ac:dyDescent="0.3">
      <c r="A44" s="371"/>
      <c r="B44" s="372"/>
      <c r="C44" s="371"/>
      <c r="D44" s="418" t="s">
        <v>595</v>
      </c>
      <c r="E44" s="419">
        <f t="shared" ref="E44:F47" si="19">H44</f>
        <v>3500</v>
      </c>
      <c r="F44" s="420">
        <f t="shared" si="19"/>
        <v>2100</v>
      </c>
      <c r="G44" s="371"/>
      <c r="H44" s="416">
        <f t="shared" ref="H44:I50" si="20">MROUND(K44+24,50)</f>
        <v>3500</v>
      </c>
      <c r="I44" s="416">
        <f t="shared" si="20"/>
        <v>2100</v>
      </c>
      <c r="J44" s="386"/>
      <c r="K44" s="417">
        <f t="shared" ref="K44:K50" si="21">N44*$K$9</f>
        <v>3476.3999999999996</v>
      </c>
      <c r="L44" s="417">
        <f t="shared" ref="L44:L50" si="22">N44*$L$9</f>
        <v>2085.84</v>
      </c>
      <c r="M44" s="389"/>
      <c r="N44" s="468">
        <v>1390.56</v>
      </c>
      <c r="P44" s="462">
        <v>1324.3450000000003</v>
      </c>
      <c r="R44" s="462">
        <v>1324.3450000000003</v>
      </c>
      <c r="T44" s="468">
        <v>1324.3450000000003</v>
      </c>
      <c r="V44" s="452">
        <v>1203.95</v>
      </c>
      <c r="X44" s="382">
        <v>1094.5</v>
      </c>
      <c r="Z44" s="363">
        <f t="shared" ref="Z44:Z50" si="23">N44/P44</f>
        <v>1.0499983010469325</v>
      </c>
      <c r="AB44" s="146"/>
      <c r="AD44" s="146"/>
      <c r="AF44" s="146"/>
      <c r="AH44" s="146"/>
      <c r="AJ44" s="146"/>
      <c r="AL44" s="146"/>
      <c r="AN44" s="146"/>
      <c r="AP44" s="146"/>
      <c r="AR44" s="63"/>
      <c r="AT44" s="371"/>
      <c r="AU44" s="371"/>
      <c r="AV44" s="371"/>
      <c r="AW44" s="371"/>
      <c r="AX44" s="371"/>
      <c r="AY44" s="371"/>
      <c r="AZ44" s="371"/>
      <c r="BA44" s="371"/>
      <c r="BB44" s="371"/>
      <c r="BC44" s="371"/>
      <c r="BD44" s="371"/>
      <c r="BE44" s="371"/>
    </row>
    <row r="45" spans="1:57" s="376" customFormat="1" ht="21" customHeight="1" x14ac:dyDescent="0.3">
      <c r="A45" s="371"/>
      <c r="B45" s="372"/>
      <c r="C45" s="371"/>
      <c r="D45" s="418" t="s">
        <v>596</v>
      </c>
      <c r="E45" s="432">
        <f t="shared" si="19"/>
        <v>5000</v>
      </c>
      <c r="F45" s="433">
        <f t="shared" si="19"/>
        <v>3000</v>
      </c>
      <c r="G45" s="371"/>
      <c r="H45" s="416">
        <f t="shared" si="20"/>
        <v>5000</v>
      </c>
      <c r="I45" s="416">
        <f t="shared" si="20"/>
        <v>3000</v>
      </c>
      <c r="J45" s="386"/>
      <c r="K45" s="417">
        <f t="shared" si="21"/>
        <v>4996.2250000000004</v>
      </c>
      <c r="L45" s="417">
        <f t="shared" si="22"/>
        <v>2997.7350000000001</v>
      </c>
      <c r="M45" s="389"/>
      <c r="N45" s="468">
        <v>1998.49</v>
      </c>
      <c r="P45" s="462">
        <v>1903.3179000000005</v>
      </c>
      <c r="R45" s="462">
        <v>1903.3179000000005</v>
      </c>
      <c r="T45" s="468">
        <v>1903.3179000000005</v>
      </c>
      <c r="V45" s="452">
        <v>1730.2890000000002</v>
      </c>
      <c r="X45" s="382">
        <v>1572.99</v>
      </c>
      <c r="Z45" s="363">
        <f t="shared" si="23"/>
        <v>1.050003260096487</v>
      </c>
      <c r="AB45" s="146"/>
      <c r="AD45" s="146"/>
      <c r="AF45" s="146"/>
      <c r="AH45" s="146"/>
      <c r="AJ45" s="146"/>
      <c r="AL45" s="146"/>
      <c r="AN45" s="146"/>
      <c r="AP45" s="146"/>
      <c r="AR45" s="63"/>
      <c r="AT45" s="371"/>
      <c r="AU45" s="371"/>
      <c r="AV45" s="371"/>
      <c r="AW45" s="371"/>
      <c r="AX45" s="371"/>
      <c r="AY45" s="371"/>
      <c r="AZ45" s="371"/>
      <c r="BA45" s="371"/>
      <c r="BB45" s="371"/>
      <c r="BC45" s="371"/>
      <c r="BD45" s="371"/>
      <c r="BE45" s="371"/>
    </row>
    <row r="46" spans="1:57" s="376" customFormat="1" ht="21" customHeight="1" x14ac:dyDescent="0.3">
      <c r="A46" s="371"/>
      <c r="B46" s="372"/>
      <c r="C46" s="371"/>
      <c r="D46" s="418" t="s">
        <v>597</v>
      </c>
      <c r="E46" s="419">
        <f t="shared" si="19"/>
        <v>8250</v>
      </c>
      <c r="F46" s="420">
        <f t="shared" si="19"/>
        <v>4950</v>
      </c>
      <c r="G46" s="371"/>
      <c r="H46" s="416">
        <f t="shared" si="20"/>
        <v>8250</v>
      </c>
      <c r="I46" s="416">
        <f t="shared" si="20"/>
        <v>4950</v>
      </c>
      <c r="J46" s="386"/>
      <c r="K46" s="417">
        <f t="shared" si="21"/>
        <v>8245.5499999999993</v>
      </c>
      <c r="L46" s="417">
        <f t="shared" si="22"/>
        <v>4947.33</v>
      </c>
      <c r="M46" s="389"/>
      <c r="N46" s="468">
        <v>3298.22</v>
      </c>
      <c r="P46" s="462">
        <v>3142</v>
      </c>
      <c r="R46" s="462">
        <v>3142</v>
      </c>
      <c r="T46" s="461">
        <v>3142</v>
      </c>
      <c r="V46" s="452">
        <v>2855.6000000000004</v>
      </c>
      <c r="X46" s="382">
        <v>2596</v>
      </c>
      <c r="Z46" s="363">
        <f t="shared" si="23"/>
        <v>1.0497199236155315</v>
      </c>
      <c r="AB46" s="146"/>
      <c r="AD46" s="146"/>
      <c r="AF46" s="146"/>
      <c r="AH46" s="146"/>
      <c r="AJ46" s="146"/>
      <c r="AL46" s="146"/>
      <c r="AN46" s="146"/>
      <c r="AP46" s="146"/>
      <c r="AR46" s="63"/>
      <c r="AT46" s="371"/>
      <c r="AU46" s="371"/>
      <c r="AV46" s="371"/>
      <c r="AW46" s="371"/>
      <c r="AX46" s="371"/>
      <c r="AY46" s="371"/>
      <c r="AZ46" s="371"/>
      <c r="BA46" s="371"/>
      <c r="BB46" s="371"/>
      <c r="BC46" s="371"/>
      <c r="BD46" s="371"/>
      <c r="BE46" s="371"/>
    </row>
    <row r="47" spans="1:57" s="376" customFormat="1" ht="21" customHeight="1" x14ac:dyDescent="0.3">
      <c r="A47" s="371"/>
      <c r="B47" s="372"/>
      <c r="C47" s="371"/>
      <c r="D47" s="418" t="s">
        <v>598</v>
      </c>
      <c r="E47" s="419">
        <f t="shared" si="19"/>
        <v>17400</v>
      </c>
      <c r="F47" s="420">
        <f t="shared" si="19"/>
        <v>10450</v>
      </c>
      <c r="G47" s="371"/>
      <c r="H47" s="416">
        <f t="shared" si="20"/>
        <v>17400</v>
      </c>
      <c r="I47" s="416">
        <f t="shared" si="20"/>
        <v>10450</v>
      </c>
      <c r="J47" s="386"/>
      <c r="K47" s="417">
        <f t="shared" si="21"/>
        <v>17396.849999999999</v>
      </c>
      <c r="L47" s="417">
        <f t="shared" si="22"/>
        <v>10438.11</v>
      </c>
      <c r="M47" s="389"/>
      <c r="N47" s="468">
        <v>6958.74</v>
      </c>
      <c r="P47" s="462">
        <v>6628</v>
      </c>
      <c r="R47" s="462">
        <v>6628</v>
      </c>
      <c r="T47" s="468">
        <v>7290.1169000000018</v>
      </c>
      <c r="V47" s="452">
        <v>6627.3790000000008</v>
      </c>
      <c r="X47" s="382">
        <v>6024.89</v>
      </c>
      <c r="Z47" s="363">
        <f t="shared" si="23"/>
        <v>1.0499004224502111</v>
      </c>
      <c r="AB47" s="146"/>
      <c r="AD47" s="146"/>
      <c r="AF47" s="146"/>
      <c r="AH47" s="146"/>
      <c r="AJ47" s="146"/>
      <c r="AL47" s="146"/>
      <c r="AN47" s="146"/>
      <c r="AP47" s="146"/>
      <c r="AR47" s="63"/>
      <c r="AT47" s="371"/>
      <c r="AU47" s="371"/>
      <c r="AV47" s="371"/>
      <c r="AW47" s="371"/>
      <c r="AX47" s="371"/>
      <c r="AY47" s="371"/>
      <c r="AZ47" s="371"/>
      <c r="BA47" s="371"/>
      <c r="BB47" s="371"/>
      <c r="BC47" s="371"/>
      <c r="BD47" s="371"/>
      <c r="BE47" s="371"/>
    </row>
    <row r="48" spans="1:57" s="376" customFormat="1" ht="21" hidden="1" customHeight="1" x14ac:dyDescent="0.3">
      <c r="A48" s="371"/>
      <c r="B48" s="372"/>
      <c r="C48" s="371"/>
      <c r="D48" s="418" t="s">
        <v>599</v>
      </c>
      <c r="E48" s="419"/>
      <c r="F48" s="420"/>
      <c r="G48" s="371"/>
      <c r="H48" s="416">
        <f t="shared" si="20"/>
        <v>0</v>
      </c>
      <c r="I48" s="416">
        <f t="shared" si="20"/>
        <v>0</v>
      </c>
      <c r="J48" s="386"/>
      <c r="K48" s="417">
        <f t="shared" si="21"/>
        <v>0</v>
      </c>
      <c r="L48" s="417">
        <f t="shared" si="22"/>
        <v>0</v>
      </c>
      <c r="M48" s="389"/>
      <c r="N48" s="468">
        <v>0</v>
      </c>
      <c r="P48" s="468">
        <v>0</v>
      </c>
      <c r="R48" s="468">
        <v>0</v>
      </c>
      <c r="T48" s="468">
        <v>0</v>
      </c>
      <c r="V48" s="452">
        <v>0</v>
      </c>
      <c r="X48" s="382"/>
      <c r="Z48" s="363" t="e">
        <f t="shared" si="23"/>
        <v>#DIV/0!</v>
      </c>
      <c r="AB48" s="146"/>
      <c r="AD48" s="146"/>
      <c r="AF48" s="146"/>
      <c r="AH48" s="146"/>
      <c r="AJ48" s="146"/>
      <c r="AL48" s="146"/>
      <c r="AN48" s="146"/>
      <c r="AP48" s="146"/>
      <c r="AR48" s="63"/>
      <c r="AT48" s="371"/>
      <c r="AU48" s="371"/>
      <c r="AV48" s="371"/>
      <c r="AW48" s="371"/>
      <c r="AX48" s="371"/>
      <c r="AY48" s="371"/>
      <c r="AZ48" s="371"/>
      <c r="BA48" s="371"/>
      <c r="BB48" s="371"/>
      <c r="BC48" s="371"/>
      <c r="BD48" s="371"/>
      <c r="BE48" s="371"/>
    </row>
    <row r="49" spans="1:57" s="376" customFormat="1" ht="21" customHeight="1" x14ac:dyDescent="0.3">
      <c r="A49" s="371"/>
      <c r="B49" s="372"/>
      <c r="C49" s="371"/>
      <c r="D49" s="421" t="s">
        <v>693</v>
      </c>
      <c r="E49" s="419">
        <f t="shared" ref="E49:E56" si="24">H49</f>
        <v>3400</v>
      </c>
      <c r="F49" s="420">
        <f t="shared" ref="F49:F56" si="25">I49</f>
        <v>2050</v>
      </c>
      <c r="G49" s="371"/>
      <c r="H49" s="416">
        <f t="shared" si="20"/>
        <v>3400</v>
      </c>
      <c r="I49" s="416">
        <f t="shared" si="20"/>
        <v>2050</v>
      </c>
      <c r="J49" s="386"/>
      <c r="K49" s="417">
        <f t="shared" si="21"/>
        <v>3400</v>
      </c>
      <c r="L49" s="417">
        <f t="shared" si="22"/>
        <v>2040</v>
      </c>
      <c r="M49" s="389"/>
      <c r="N49" s="468">
        <v>1360</v>
      </c>
      <c r="P49" s="462"/>
      <c r="R49" s="462"/>
      <c r="T49" s="468"/>
      <c r="V49" s="452"/>
      <c r="X49" s="382"/>
      <c r="Z49" s="363" t="e">
        <f t="shared" si="23"/>
        <v>#DIV/0!</v>
      </c>
      <c r="AB49" s="146"/>
      <c r="AD49" s="146"/>
      <c r="AF49" s="146"/>
      <c r="AH49" s="146"/>
      <c r="AJ49" s="146"/>
      <c r="AL49" s="146"/>
      <c r="AN49" s="146"/>
      <c r="AP49" s="146"/>
      <c r="AR49" s="63"/>
      <c r="AT49" s="371"/>
      <c r="AU49" s="371"/>
      <c r="AV49" s="371"/>
      <c r="AW49" s="371"/>
      <c r="AX49" s="371"/>
      <c r="AY49" s="371"/>
      <c r="AZ49" s="371"/>
      <c r="BA49" s="371"/>
      <c r="BB49" s="371"/>
      <c r="BC49" s="371"/>
      <c r="BD49" s="371"/>
      <c r="BE49" s="371"/>
    </row>
    <row r="50" spans="1:57" s="376" customFormat="1" ht="21" customHeight="1" x14ac:dyDescent="0.3">
      <c r="A50" s="371"/>
      <c r="B50" s="372"/>
      <c r="C50" s="371"/>
      <c r="D50" s="421" t="s">
        <v>694</v>
      </c>
      <c r="E50" s="419">
        <f t="shared" si="24"/>
        <v>5100</v>
      </c>
      <c r="F50" s="420">
        <f t="shared" si="25"/>
        <v>3100</v>
      </c>
      <c r="G50" s="371"/>
      <c r="H50" s="416">
        <f t="shared" si="20"/>
        <v>5100</v>
      </c>
      <c r="I50" s="416">
        <f t="shared" si="20"/>
        <v>3100</v>
      </c>
      <c r="J50" s="386"/>
      <c r="K50" s="417">
        <f t="shared" si="21"/>
        <v>5100</v>
      </c>
      <c r="L50" s="417">
        <f t="shared" si="22"/>
        <v>3060</v>
      </c>
      <c r="M50" s="389"/>
      <c r="N50" s="468">
        <v>2040</v>
      </c>
      <c r="P50" s="462"/>
      <c r="R50" s="462"/>
      <c r="T50" s="468"/>
      <c r="V50" s="452"/>
      <c r="X50" s="382"/>
      <c r="Z50" s="363" t="e">
        <f t="shared" si="23"/>
        <v>#DIV/0!</v>
      </c>
      <c r="AB50" s="146"/>
      <c r="AD50" s="146"/>
      <c r="AF50" s="146"/>
      <c r="AH50" s="146"/>
      <c r="AJ50" s="146"/>
      <c r="AL50" s="146"/>
      <c r="AN50" s="146"/>
      <c r="AP50" s="146"/>
      <c r="AR50" s="63"/>
      <c r="AT50" s="371"/>
      <c r="AU50" s="371"/>
      <c r="AV50" s="371"/>
      <c r="AW50" s="371"/>
      <c r="AX50" s="371"/>
      <c r="AY50" s="371"/>
      <c r="AZ50" s="371"/>
      <c r="BA50" s="371"/>
      <c r="BB50" s="371"/>
      <c r="BC50" s="371"/>
      <c r="BD50" s="371"/>
      <c r="BE50" s="371"/>
    </row>
    <row r="51" spans="1:57" s="376" customFormat="1" ht="21" customHeight="1" x14ac:dyDescent="0.3">
      <c r="A51" s="371"/>
      <c r="B51" s="372"/>
      <c r="C51" s="371"/>
      <c r="D51" s="421" t="s">
        <v>695</v>
      </c>
      <c r="E51" s="419">
        <f t="shared" si="24"/>
        <v>4500</v>
      </c>
      <c r="F51" s="420">
        <f t="shared" si="25"/>
        <v>2700</v>
      </c>
      <c r="G51" s="371"/>
      <c r="H51" s="416">
        <f>MROUND(K51+24,50)</f>
        <v>4500</v>
      </c>
      <c r="I51" s="416">
        <f>MROUND(L51+24,50)</f>
        <v>2700</v>
      </c>
      <c r="J51" s="386"/>
      <c r="K51" s="417">
        <f t="shared" ref="K51:K92" si="26">N51*$K$9</f>
        <v>4459.875</v>
      </c>
      <c r="L51" s="417">
        <f t="shared" ref="L51:L92" si="27">N51*$L$9</f>
        <v>2675.9250000000002</v>
      </c>
      <c r="M51" s="389"/>
      <c r="N51" s="468">
        <v>1783.95</v>
      </c>
      <c r="P51" s="462"/>
      <c r="R51" s="462"/>
      <c r="T51" s="468"/>
      <c r="V51" s="452"/>
      <c r="X51" s="382"/>
      <c r="Z51" s="363" t="e">
        <f t="shared" ref="Z51:Z74" si="28">N51/P51</f>
        <v>#DIV/0!</v>
      </c>
      <c r="AB51" s="146"/>
      <c r="AD51" s="146"/>
      <c r="AF51" s="146"/>
      <c r="AH51" s="146"/>
      <c r="AJ51" s="146"/>
      <c r="AL51" s="146"/>
      <c r="AN51" s="146"/>
      <c r="AP51" s="146"/>
      <c r="AR51" s="63"/>
      <c r="AT51" s="371"/>
      <c r="AU51" s="371"/>
      <c r="AV51" s="371"/>
      <c r="AW51" s="371"/>
      <c r="AX51" s="371"/>
      <c r="AY51" s="371"/>
      <c r="AZ51" s="371"/>
      <c r="BA51" s="371"/>
      <c r="BB51" s="371"/>
      <c r="BC51" s="371"/>
      <c r="BD51" s="371"/>
      <c r="BE51" s="371"/>
    </row>
    <row r="52" spans="1:57" s="376" customFormat="1" ht="21" customHeight="1" x14ac:dyDescent="0.3">
      <c r="A52" s="371"/>
      <c r="B52" s="372"/>
      <c r="C52" s="371"/>
      <c r="D52" s="421" t="s">
        <v>696</v>
      </c>
      <c r="E52" s="419">
        <f t="shared" si="24"/>
        <v>12600</v>
      </c>
      <c r="F52" s="420">
        <f t="shared" si="25"/>
        <v>7550</v>
      </c>
      <c r="G52" s="371"/>
      <c r="H52" s="416">
        <f>MROUND(K52+24,50)</f>
        <v>12600</v>
      </c>
      <c r="I52" s="416">
        <f>MROUND(L52+24,50)</f>
        <v>7550</v>
      </c>
      <c r="J52" s="386"/>
      <c r="K52" s="417">
        <f t="shared" si="26"/>
        <v>12582.349999999999</v>
      </c>
      <c r="L52" s="417">
        <f t="shared" si="27"/>
        <v>7549.41</v>
      </c>
      <c r="M52" s="389"/>
      <c r="N52" s="468">
        <v>5032.9399999999996</v>
      </c>
      <c r="P52" s="462"/>
      <c r="R52" s="462"/>
      <c r="T52" s="468"/>
      <c r="V52" s="452"/>
      <c r="X52" s="382"/>
      <c r="Z52" s="363" t="e">
        <f t="shared" si="28"/>
        <v>#DIV/0!</v>
      </c>
      <c r="AB52" s="146"/>
      <c r="AD52" s="146"/>
      <c r="AF52" s="146"/>
      <c r="AH52" s="146"/>
      <c r="AJ52" s="146"/>
      <c r="AL52" s="146"/>
      <c r="AN52" s="146"/>
      <c r="AP52" s="146"/>
      <c r="AR52" s="63"/>
      <c r="AT52" s="371"/>
      <c r="AU52" s="371"/>
      <c r="AV52" s="371"/>
      <c r="AW52" s="371"/>
      <c r="AX52" s="371"/>
      <c r="AY52" s="371"/>
      <c r="AZ52" s="371"/>
      <c r="BA52" s="371"/>
      <c r="BB52" s="371"/>
      <c r="BC52" s="371"/>
      <c r="BD52" s="371"/>
      <c r="BE52" s="371"/>
    </row>
    <row r="53" spans="1:57" s="376" customFormat="1" ht="21" customHeight="1" x14ac:dyDescent="0.3">
      <c r="A53" s="371"/>
      <c r="B53" s="372"/>
      <c r="C53" s="371"/>
      <c r="D53" s="421" t="s">
        <v>74</v>
      </c>
      <c r="E53" s="419">
        <f t="shared" si="24"/>
        <v>1800</v>
      </c>
      <c r="F53" s="420">
        <f t="shared" si="25"/>
        <v>1100</v>
      </c>
      <c r="G53" s="371"/>
      <c r="H53" s="416">
        <f t="shared" ref="H53:I55" si="29">MROUND(K53+24,50)</f>
        <v>1800</v>
      </c>
      <c r="I53" s="416">
        <f t="shared" si="29"/>
        <v>1100</v>
      </c>
      <c r="J53" s="386"/>
      <c r="K53" s="417">
        <f t="shared" si="26"/>
        <v>1771.875</v>
      </c>
      <c r="L53" s="417">
        <f t="shared" si="27"/>
        <v>1063.125</v>
      </c>
      <c r="M53" s="389"/>
      <c r="N53" s="468">
        <v>708.75</v>
      </c>
      <c r="P53" s="474"/>
      <c r="R53" s="468"/>
      <c r="T53" s="468"/>
      <c r="V53" s="452"/>
      <c r="X53" s="382"/>
      <c r="Z53" s="363" t="e">
        <f t="shared" si="28"/>
        <v>#DIV/0!</v>
      </c>
      <c r="AB53" s="146"/>
      <c r="AD53" s="146"/>
      <c r="AF53" s="146"/>
      <c r="AH53" s="146"/>
      <c r="AJ53" s="146"/>
      <c r="AL53" s="146"/>
      <c r="AN53" s="146"/>
      <c r="AP53" s="146"/>
      <c r="AR53" s="63"/>
      <c r="AT53" s="371"/>
      <c r="AU53" s="371"/>
      <c r="AV53" s="371"/>
      <c r="AW53" s="371"/>
      <c r="AX53" s="371"/>
      <c r="AY53" s="371"/>
      <c r="AZ53" s="371"/>
      <c r="BA53" s="371"/>
      <c r="BB53" s="371"/>
      <c r="BC53" s="371"/>
      <c r="BD53" s="371"/>
      <c r="BE53" s="371"/>
    </row>
    <row r="54" spans="1:57" s="376" customFormat="1" ht="21" customHeight="1" x14ac:dyDescent="0.3">
      <c r="A54" s="371"/>
      <c r="B54" s="372"/>
      <c r="C54" s="371"/>
      <c r="D54" s="421" t="s">
        <v>75</v>
      </c>
      <c r="E54" s="419">
        <f t="shared" si="24"/>
        <v>3800</v>
      </c>
      <c r="F54" s="420">
        <f t="shared" si="25"/>
        <v>2300</v>
      </c>
      <c r="G54" s="371"/>
      <c r="H54" s="416">
        <f t="shared" si="29"/>
        <v>3800</v>
      </c>
      <c r="I54" s="416">
        <f t="shared" si="29"/>
        <v>2300</v>
      </c>
      <c r="J54" s="386"/>
      <c r="K54" s="417">
        <f t="shared" si="26"/>
        <v>3753.7249999999999</v>
      </c>
      <c r="L54" s="417">
        <f t="shared" si="27"/>
        <v>2252.2350000000001</v>
      </c>
      <c r="M54" s="389"/>
      <c r="N54" s="468">
        <v>1501.49</v>
      </c>
      <c r="P54" s="462"/>
      <c r="R54" s="462"/>
      <c r="T54" s="468"/>
      <c r="V54" s="452"/>
      <c r="X54" s="382"/>
      <c r="Z54" s="363" t="e">
        <f t="shared" si="28"/>
        <v>#DIV/0!</v>
      </c>
      <c r="AB54" s="146"/>
      <c r="AD54" s="146"/>
      <c r="AF54" s="146"/>
      <c r="AH54" s="146"/>
      <c r="AJ54" s="146"/>
      <c r="AL54" s="146"/>
      <c r="AN54" s="146"/>
      <c r="AP54" s="146"/>
      <c r="AR54" s="63"/>
      <c r="AT54" s="371"/>
      <c r="AU54" s="371"/>
      <c r="AV54" s="371"/>
      <c r="AW54" s="371"/>
      <c r="AX54" s="371"/>
      <c r="AY54" s="371"/>
      <c r="AZ54" s="371"/>
      <c r="BA54" s="371"/>
      <c r="BB54" s="371"/>
      <c r="BC54" s="371"/>
      <c r="BD54" s="371"/>
      <c r="BE54" s="371"/>
    </row>
    <row r="55" spans="1:57" s="376" customFormat="1" ht="21" customHeight="1" x14ac:dyDescent="0.3">
      <c r="A55" s="371"/>
      <c r="B55" s="372"/>
      <c r="C55" s="371"/>
      <c r="D55" s="421" t="s">
        <v>76</v>
      </c>
      <c r="E55" s="419">
        <f t="shared" si="24"/>
        <v>5800</v>
      </c>
      <c r="F55" s="420">
        <f t="shared" si="25"/>
        <v>3500</v>
      </c>
      <c r="G55" s="371"/>
      <c r="H55" s="416">
        <f t="shared" si="29"/>
        <v>5800</v>
      </c>
      <c r="I55" s="416">
        <f t="shared" si="29"/>
        <v>3500</v>
      </c>
      <c r="J55" s="386"/>
      <c r="K55" s="417">
        <f t="shared" si="26"/>
        <v>5775</v>
      </c>
      <c r="L55" s="417">
        <f t="shared" si="27"/>
        <v>3465</v>
      </c>
      <c r="M55" s="389"/>
      <c r="N55" s="468">
        <v>2310</v>
      </c>
      <c r="P55" s="462"/>
      <c r="R55" s="462"/>
      <c r="T55" s="468"/>
      <c r="V55" s="452"/>
      <c r="X55" s="382"/>
      <c r="Z55" s="363" t="e">
        <f t="shared" si="28"/>
        <v>#DIV/0!</v>
      </c>
      <c r="AB55" s="146"/>
      <c r="AD55" s="146"/>
      <c r="AF55" s="146"/>
      <c r="AH55" s="146"/>
      <c r="AJ55" s="146"/>
      <c r="AL55" s="146"/>
      <c r="AN55" s="146"/>
      <c r="AP55" s="146"/>
      <c r="AR55" s="63"/>
      <c r="AT55" s="371"/>
      <c r="AU55" s="371"/>
      <c r="AV55" s="371"/>
      <c r="AW55" s="371"/>
      <c r="AX55" s="371"/>
      <c r="AY55" s="371"/>
      <c r="AZ55" s="371"/>
      <c r="BA55" s="371"/>
      <c r="BB55" s="371"/>
      <c r="BC55" s="371"/>
      <c r="BD55" s="371"/>
      <c r="BE55" s="371"/>
    </row>
    <row r="56" spans="1:57" s="376" customFormat="1" ht="21" customHeight="1" x14ac:dyDescent="0.3">
      <c r="A56" s="371"/>
      <c r="B56" s="372"/>
      <c r="C56" s="371"/>
      <c r="D56" s="421" t="s">
        <v>73</v>
      </c>
      <c r="E56" s="419">
        <f t="shared" si="24"/>
        <v>11850</v>
      </c>
      <c r="F56" s="420">
        <f t="shared" si="25"/>
        <v>7100</v>
      </c>
      <c r="G56" s="371"/>
      <c r="H56" s="416">
        <f t="shared" ref="H56:I61" si="30">MROUND(K56+24,50)</f>
        <v>11850</v>
      </c>
      <c r="I56" s="416">
        <f t="shared" si="30"/>
        <v>7100</v>
      </c>
      <c r="J56" s="386"/>
      <c r="K56" s="417">
        <f t="shared" si="26"/>
        <v>11812.5</v>
      </c>
      <c r="L56" s="417">
        <f t="shared" si="27"/>
        <v>7087.5</v>
      </c>
      <c r="M56" s="389"/>
      <c r="N56" s="468">
        <v>4725</v>
      </c>
      <c r="P56" s="462"/>
      <c r="R56" s="462"/>
      <c r="T56" s="468"/>
      <c r="V56" s="452"/>
      <c r="X56" s="382"/>
      <c r="Z56" s="363" t="e">
        <f t="shared" si="28"/>
        <v>#DIV/0!</v>
      </c>
      <c r="AB56" s="146"/>
      <c r="AD56" s="146"/>
      <c r="AF56" s="146"/>
      <c r="AH56" s="146"/>
      <c r="AJ56" s="146"/>
      <c r="AL56" s="146"/>
      <c r="AN56" s="146"/>
      <c r="AP56" s="146"/>
      <c r="AR56" s="63"/>
      <c r="AT56" s="371"/>
      <c r="AU56" s="371"/>
      <c r="AV56" s="371"/>
      <c r="AW56" s="371"/>
      <c r="AX56" s="371"/>
      <c r="AY56" s="371"/>
      <c r="AZ56" s="371"/>
      <c r="BA56" s="371"/>
      <c r="BB56" s="371"/>
      <c r="BC56" s="371"/>
      <c r="BD56" s="371"/>
      <c r="BE56" s="371"/>
    </row>
    <row r="57" spans="1:57" s="376" customFormat="1" ht="21" customHeight="1" x14ac:dyDescent="0.3">
      <c r="A57" s="371"/>
      <c r="B57" s="372" t="s">
        <v>563</v>
      </c>
      <c r="C57" s="371"/>
      <c r="D57" s="421" t="s">
        <v>268</v>
      </c>
      <c r="E57" s="419">
        <f t="shared" ref="E57:E70" si="31">H57</f>
        <v>10950</v>
      </c>
      <c r="F57" s="420">
        <f t="shared" ref="F57:F70" si="32">I57</f>
        <v>6600</v>
      </c>
      <c r="G57" s="371"/>
      <c r="H57" s="416">
        <f t="shared" si="30"/>
        <v>10950</v>
      </c>
      <c r="I57" s="416">
        <f t="shared" si="30"/>
        <v>6600</v>
      </c>
      <c r="J57" s="386"/>
      <c r="K57" s="417">
        <f t="shared" si="26"/>
        <v>10920</v>
      </c>
      <c r="L57" s="417">
        <f t="shared" si="27"/>
        <v>6552</v>
      </c>
      <c r="M57" s="389"/>
      <c r="N57" s="468">
        <v>4368</v>
      </c>
      <c r="P57" s="462">
        <v>4160</v>
      </c>
      <c r="R57" s="462">
        <v>4160</v>
      </c>
      <c r="T57" s="468">
        <v>4234.0562000000009</v>
      </c>
      <c r="V57" s="455">
        <v>3849.1420000000003</v>
      </c>
      <c r="X57" s="382">
        <v>3499.22</v>
      </c>
      <c r="Z57" s="363">
        <f t="shared" si="28"/>
        <v>1.05</v>
      </c>
      <c r="AB57" s="146"/>
      <c r="AD57" s="146"/>
      <c r="AF57" s="146"/>
      <c r="AH57" s="146"/>
      <c r="AJ57" s="146"/>
      <c r="AL57" s="146"/>
      <c r="AN57" s="146"/>
      <c r="AP57" s="146"/>
      <c r="AR57" s="63"/>
      <c r="AT57" s="371"/>
      <c r="AU57" s="371"/>
      <c r="AV57" s="371"/>
      <c r="AW57" s="371"/>
      <c r="AX57" s="371"/>
      <c r="AY57" s="371"/>
      <c r="AZ57" s="371"/>
      <c r="BA57" s="371"/>
      <c r="BB57" s="371"/>
      <c r="BC57" s="371"/>
      <c r="BD57" s="371"/>
      <c r="BE57" s="371"/>
    </row>
    <row r="58" spans="1:57" s="376" customFormat="1" ht="21" customHeight="1" x14ac:dyDescent="0.3">
      <c r="A58" s="371"/>
      <c r="B58" s="372"/>
      <c r="C58" s="371"/>
      <c r="D58" s="421" t="s">
        <v>600</v>
      </c>
      <c r="E58" s="419">
        <f t="shared" si="31"/>
        <v>2100</v>
      </c>
      <c r="F58" s="420">
        <f t="shared" si="32"/>
        <v>1300</v>
      </c>
      <c r="G58" s="371"/>
      <c r="H58" s="416">
        <f t="shared" si="30"/>
        <v>2100</v>
      </c>
      <c r="I58" s="416">
        <f t="shared" si="30"/>
        <v>1300</v>
      </c>
      <c r="J58" s="386"/>
      <c r="K58" s="417">
        <f t="shared" si="26"/>
        <v>2086.9</v>
      </c>
      <c r="L58" s="417">
        <f t="shared" si="27"/>
        <v>1252.1399999999999</v>
      </c>
      <c r="M58" s="389"/>
      <c r="N58" s="468">
        <v>834.76</v>
      </c>
      <c r="P58" s="462">
        <v>795</v>
      </c>
      <c r="R58" s="462">
        <v>795</v>
      </c>
      <c r="T58" s="468">
        <v>683.33</v>
      </c>
      <c r="V58" s="452">
        <v>653.63100000000009</v>
      </c>
      <c r="X58" s="382">
        <v>594.21</v>
      </c>
      <c r="Z58" s="363">
        <f t="shared" si="28"/>
        <v>1.0500125786163521</v>
      </c>
      <c r="AB58" s="146"/>
      <c r="AD58" s="146"/>
      <c r="AF58" s="146"/>
      <c r="AH58" s="146"/>
      <c r="AJ58" s="146"/>
      <c r="AL58" s="146"/>
      <c r="AN58" s="146"/>
      <c r="AP58" s="146"/>
      <c r="AR58" s="63"/>
      <c r="AT58" s="371"/>
      <c r="AU58" s="371"/>
      <c r="AV58" s="371"/>
      <c r="AW58" s="371"/>
      <c r="AX58" s="371"/>
      <c r="AY58" s="371"/>
      <c r="AZ58" s="371"/>
      <c r="BA58" s="371"/>
      <c r="BB58" s="371"/>
      <c r="BC58" s="371"/>
      <c r="BD58" s="371"/>
      <c r="BE58" s="371"/>
    </row>
    <row r="59" spans="1:57" s="376" customFormat="1" ht="21" customHeight="1" x14ac:dyDescent="0.3">
      <c r="A59" s="371"/>
      <c r="B59" s="372"/>
      <c r="C59" s="371"/>
      <c r="D59" s="421" t="s">
        <v>272</v>
      </c>
      <c r="E59" s="419">
        <f t="shared" si="31"/>
        <v>6550</v>
      </c>
      <c r="F59" s="420">
        <f t="shared" si="32"/>
        <v>3950</v>
      </c>
      <c r="G59" s="371"/>
      <c r="H59" s="416">
        <f t="shared" si="30"/>
        <v>6550</v>
      </c>
      <c r="I59" s="416">
        <f t="shared" si="30"/>
        <v>3950</v>
      </c>
      <c r="J59" s="386"/>
      <c r="K59" s="417">
        <f t="shared" si="26"/>
        <v>6536.2249999999995</v>
      </c>
      <c r="L59" s="417">
        <f t="shared" si="27"/>
        <v>3921.7349999999997</v>
      </c>
      <c r="M59" s="389"/>
      <c r="N59" s="468">
        <v>2614.4899999999998</v>
      </c>
      <c r="P59" s="462">
        <v>2490</v>
      </c>
      <c r="R59" s="462">
        <v>2490</v>
      </c>
      <c r="T59" s="468">
        <v>2056.35</v>
      </c>
      <c r="V59" s="452">
        <v>1878.9430000000002</v>
      </c>
      <c r="X59" s="382">
        <v>1708.13</v>
      </c>
      <c r="Z59" s="363">
        <f t="shared" si="28"/>
        <v>1.0499959839357429</v>
      </c>
      <c r="AB59" s="146"/>
      <c r="AD59" s="146"/>
      <c r="AF59" s="146"/>
      <c r="AH59" s="146"/>
      <c r="AJ59" s="146"/>
      <c r="AL59" s="146"/>
      <c r="AN59" s="146"/>
      <c r="AP59" s="146"/>
      <c r="AR59" s="63"/>
      <c r="AT59" s="371"/>
      <c r="AU59" s="371"/>
      <c r="AV59" s="371"/>
      <c r="AW59" s="371"/>
      <c r="AX59" s="371"/>
      <c r="AY59" s="371"/>
      <c r="AZ59" s="371"/>
      <c r="BA59" s="371"/>
      <c r="BB59" s="371"/>
      <c r="BC59" s="371"/>
      <c r="BD59" s="371"/>
      <c r="BE59" s="371"/>
    </row>
    <row r="60" spans="1:57" s="376" customFormat="1" ht="21" customHeight="1" x14ac:dyDescent="0.3">
      <c r="A60" s="371"/>
      <c r="B60" s="372"/>
      <c r="C60" s="371"/>
      <c r="D60" s="421" t="s">
        <v>273</v>
      </c>
      <c r="E60" s="419">
        <f t="shared" si="31"/>
        <v>14600</v>
      </c>
      <c r="F60" s="420">
        <f t="shared" si="32"/>
        <v>8750</v>
      </c>
      <c r="G60" s="371"/>
      <c r="H60" s="416">
        <f t="shared" si="30"/>
        <v>14600</v>
      </c>
      <c r="I60" s="416">
        <f t="shared" si="30"/>
        <v>8750</v>
      </c>
      <c r="J60" s="386"/>
      <c r="K60" s="417">
        <f t="shared" si="26"/>
        <v>14555.650000000001</v>
      </c>
      <c r="L60" s="417">
        <f t="shared" si="27"/>
        <v>8733.39</v>
      </c>
      <c r="M60" s="389"/>
      <c r="N60" s="468">
        <v>5822.26</v>
      </c>
      <c r="P60" s="462">
        <v>5545</v>
      </c>
      <c r="R60" s="462">
        <v>5545</v>
      </c>
      <c r="T60" s="468">
        <v>4560.87</v>
      </c>
      <c r="V60" s="452">
        <v>4374.161000000001</v>
      </c>
      <c r="X60" s="382">
        <v>3976.51</v>
      </c>
      <c r="Z60" s="363">
        <f t="shared" si="28"/>
        <v>1.0500018034265104</v>
      </c>
      <c r="AB60" s="146"/>
      <c r="AD60" s="146"/>
      <c r="AF60" s="146"/>
      <c r="AH60" s="146"/>
      <c r="AJ60" s="146"/>
      <c r="AL60" s="146"/>
      <c r="AN60" s="146"/>
      <c r="AP60" s="146"/>
      <c r="AR60" s="63"/>
      <c r="AT60" s="371"/>
      <c r="AU60" s="371"/>
      <c r="AV60" s="371"/>
      <c r="AW60" s="371"/>
      <c r="AX60" s="371"/>
      <c r="AY60" s="371"/>
      <c r="AZ60" s="371"/>
      <c r="BA60" s="371"/>
      <c r="BB60" s="371"/>
      <c r="BC60" s="371"/>
      <c r="BD60" s="371"/>
      <c r="BE60" s="371"/>
    </row>
    <row r="61" spans="1:57" s="376" customFormat="1" ht="21" customHeight="1" x14ac:dyDescent="0.3">
      <c r="A61" s="371"/>
      <c r="B61" s="372"/>
      <c r="C61" s="371"/>
      <c r="D61" s="421" t="s">
        <v>601</v>
      </c>
      <c r="E61" s="419">
        <f t="shared" si="31"/>
        <v>57550</v>
      </c>
      <c r="F61" s="420">
        <f t="shared" si="32"/>
        <v>34550</v>
      </c>
      <c r="G61" s="371"/>
      <c r="H61" s="416">
        <f t="shared" si="30"/>
        <v>57550</v>
      </c>
      <c r="I61" s="416">
        <f t="shared" si="30"/>
        <v>34550</v>
      </c>
      <c r="J61" s="386"/>
      <c r="K61" s="417">
        <f t="shared" si="26"/>
        <v>57510.25</v>
      </c>
      <c r="L61" s="417">
        <f t="shared" si="27"/>
        <v>34506.149999999994</v>
      </c>
      <c r="M61" s="389"/>
      <c r="N61" s="468">
        <v>23004.1</v>
      </c>
      <c r="P61" s="462">
        <v>21908.67</v>
      </c>
      <c r="R61" s="462">
        <v>21908.67</v>
      </c>
      <c r="T61" s="468">
        <v>18236.43</v>
      </c>
      <c r="V61" s="452">
        <v>17443.547000000002</v>
      </c>
      <c r="X61" s="382">
        <v>15857.77</v>
      </c>
      <c r="Z61" s="363">
        <f t="shared" si="28"/>
        <v>1.0499998402458934</v>
      </c>
      <c r="AB61" s="146"/>
      <c r="AD61" s="146"/>
      <c r="AF61" s="146"/>
      <c r="AH61" s="146"/>
      <c r="AJ61" s="146"/>
      <c r="AL61" s="146"/>
      <c r="AN61" s="146"/>
      <c r="AP61" s="146"/>
      <c r="AR61" s="63"/>
      <c r="AT61" s="371"/>
      <c r="AU61" s="371"/>
      <c r="AV61" s="371"/>
      <c r="AW61" s="371"/>
      <c r="AX61" s="371"/>
      <c r="AY61" s="371"/>
      <c r="AZ61" s="371"/>
      <c r="BA61" s="371"/>
      <c r="BB61" s="371"/>
      <c r="BC61" s="371"/>
      <c r="BD61" s="371"/>
      <c r="BE61" s="371"/>
    </row>
    <row r="62" spans="1:57" s="376" customFormat="1" ht="21" customHeight="1" x14ac:dyDescent="0.3">
      <c r="A62" s="371"/>
      <c r="B62" s="372"/>
      <c r="C62" s="371"/>
      <c r="D62" s="421" t="s">
        <v>605</v>
      </c>
      <c r="E62" s="419">
        <f t="shared" si="31"/>
        <v>9250</v>
      </c>
      <c r="F62" s="420">
        <f t="shared" si="32"/>
        <v>5550</v>
      </c>
      <c r="G62" s="371"/>
      <c r="H62" s="416">
        <f t="shared" ref="H62:I93" si="33">MROUND(K62+24,50)</f>
        <v>9250</v>
      </c>
      <c r="I62" s="416">
        <f t="shared" si="33"/>
        <v>5550</v>
      </c>
      <c r="J62" s="386"/>
      <c r="K62" s="417">
        <f t="shared" si="26"/>
        <v>9244.5249999999996</v>
      </c>
      <c r="L62" s="417">
        <f t="shared" si="27"/>
        <v>5546.7150000000001</v>
      </c>
      <c r="M62" s="389"/>
      <c r="N62" s="468">
        <v>3697.81</v>
      </c>
      <c r="P62" s="462">
        <v>3521.73</v>
      </c>
      <c r="R62" s="462">
        <v>3521.73</v>
      </c>
      <c r="T62" s="468">
        <v>3521.7292000000002</v>
      </c>
      <c r="V62" s="452">
        <v>3201.5720000000001</v>
      </c>
      <c r="X62" s="382">
        <v>2910.52</v>
      </c>
      <c r="Z62" s="363">
        <f t="shared" si="28"/>
        <v>1.0499981543162025</v>
      </c>
      <c r="AB62" s="146"/>
      <c r="AD62" s="146"/>
      <c r="AF62" s="146"/>
      <c r="AH62" s="146"/>
      <c r="AJ62" s="146"/>
      <c r="AL62" s="146"/>
      <c r="AN62" s="146"/>
      <c r="AP62" s="146"/>
      <c r="AR62" s="63"/>
      <c r="AT62" s="371"/>
      <c r="AU62" s="371"/>
      <c r="AV62" s="371"/>
      <c r="AW62" s="371"/>
      <c r="AX62" s="371"/>
      <c r="AY62" s="371"/>
      <c r="AZ62" s="371"/>
      <c r="BA62" s="371"/>
      <c r="BB62" s="371"/>
      <c r="BC62" s="371"/>
      <c r="BD62" s="371"/>
      <c r="BE62" s="371"/>
    </row>
    <row r="63" spans="1:57" s="376" customFormat="1" ht="21" customHeight="1" x14ac:dyDescent="0.3">
      <c r="A63" s="371"/>
      <c r="B63" s="372"/>
      <c r="C63" s="371"/>
      <c r="D63" s="421" t="s">
        <v>603</v>
      </c>
      <c r="E63" s="419">
        <f t="shared" si="31"/>
        <v>9550</v>
      </c>
      <c r="F63" s="420">
        <f t="shared" si="32"/>
        <v>5750</v>
      </c>
      <c r="G63" s="371"/>
      <c r="H63" s="416">
        <f t="shared" si="33"/>
        <v>9550</v>
      </c>
      <c r="I63" s="416">
        <f t="shared" si="33"/>
        <v>5750</v>
      </c>
      <c r="J63" s="386"/>
      <c r="K63" s="417">
        <f t="shared" si="26"/>
        <v>9528.7249999999985</v>
      </c>
      <c r="L63" s="417">
        <f t="shared" si="27"/>
        <v>5717.2349999999997</v>
      </c>
      <c r="M63" s="389"/>
      <c r="N63" s="468">
        <v>3811.49</v>
      </c>
      <c r="P63" s="462">
        <v>3630</v>
      </c>
      <c r="R63" s="462">
        <v>3630</v>
      </c>
      <c r="T63" s="468">
        <v>3355.2937000000002</v>
      </c>
      <c r="V63" s="452">
        <v>3050.2669999999998</v>
      </c>
      <c r="X63" s="382">
        <v>2772.97</v>
      </c>
      <c r="Z63" s="363">
        <f t="shared" si="28"/>
        <v>1.0499972451790633</v>
      </c>
      <c r="AB63" s="146"/>
      <c r="AD63" s="146"/>
      <c r="AF63" s="146"/>
      <c r="AH63" s="146"/>
      <c r="AJ63" s="146"/>
      <c r="AL63" s="146"/>
      <c r="AN63" s="146"/>
      <c r="AP63" s="146"/>
      <c r="AR63" s="63"/>
      <c r="AT63" s="371"/>
      <c r="AU63" s="371"/>
      <c r="AV63" s="371"/>
      <c r="AW63" s="371"/>
      <c r="AX63" s="371"/>
      <c r="AY63" s="371"/>
      <c r="AZ63" s="371"/>
      <c r="BA63" s="371"/>
      <c r="BB63" s="371"/>
      <c r="BC63" s="371"/>
      <c r="BD63" s="371"/>
      <c r="BE63" s="371"/>
    </row>
    <row r="64" spans="1:57" s="376" customFormat="1" ht="21" customHeight="1" x14ac:dyDescent="0.3">
      <c r="A64" s="371"/>
      <c r="B64" s="372"/>
      <c r="C64" s="371"/>
      <c r="D64" s="421" t="s">
        <v>604</v>
      </c>
      <c r="E64" s="419">
        <f t="shared" si="31"/>
        <v>12950</v>
      </c>
      <c r="F64" s="420">
        <f t="shared" si="32"/>
        <v>7750</v>
      </c>
      <c r="G64" s="371"/>
      <c r="H64" s="416">
        <f t="shared" si="33"/>
        <v>12950</v>
      </c>
      <c r="I64" s="416">
        <f t="shared" si="33"/>
        <v>7750</v>
      </c>
      <c r="J64" s="386"/>
      <c r="K64" s="417">
        <f t="shared" si="26"/>
        <v>12915</v>
      </c>
      <c r="L64" s="417">
        <f t="shared" si="27"/>
        <v>7749</v>
      </c>
      <c r="M64" s="389"/>
      <c r="N64" s="468">
        <v>5166</v>
      </c>
      <c r="P64" s="462">
        <v>4920</v>
      </c>
      <c r="R64" s="462">
        <v>4920</v>
      </c>
      <c r="T64" s="468">
        <v>4546.9985000000006</v>
      </c>
      <c r="V64" s="452">
        <v>4133.6350000000002</v>
      </c>
      <c r="X64" s="382">
        <v>3757.85</v>
      </c>
      <c r="Z64" s="363">
        <f t="shared" si="28"/>
        <v>1.05</v>
      </c>
      <c r="AB64" s="146"/>
      <c r="AD64" s="146"/>
      <c r="AF64" s="146"/>
      <c r="AH64" s="146"/>
      <c r="AJ64" s="146"/>
      <c r="AL64" s="146"/>
      <c r="AN64" s="146"/>
      <c r="AP64" s="146"/>
      <c r="AR64" s="63"/>
      <c r="AT64" s="371"/>
      <c r="AU64" s="371"/>
      <c r="AV64" s="371"/>
      <c r="AW64" s="371"/>
      <c r="AX64" s="371"/>
      <c r="AY64" s="371"/>
      <c r="AZ64" s="371"/>
      <c r="BA64" s="371"/>
      <c r="BB64" s="371"/>
      <c r="BC64" s="371"/>
      <c r="BD64" s="371"/>
      <c r="BE64" s="371"/>
    </row>
    <row r="65" spans="1:57" s="376" customFormat="1" ht="21" customHeight="1" x14ac:dyDescent="0.3">
      <c r="A65" s="371"/>
      <c r="B65" s="372"/>
      <c r="C65" s="371"/>
      <c r="D65" s="421" t="s">
        <v>697</v>
      </c>
      <c r="E65" s="419">
        <f t="shared" si="31"/>
        <v>4350</v>
      </c>
      <c r="F65" s="420">
        <f t="shared" si="32"/>
        <v>2600</v>
      </c>
      <c r="G65" s="371"/>
      <c r="H65" s="416">
        <f>MROUND(K65+24,50)</f>
        <v>4350</v>
      </c>
      <c r="I65" s="416">
        <f>MROUND(L65+24,50)</f>
        <v>2600</v>
      </c>
      <c r="J65" s="386"/>
      <c r="K65" s="417">
        <f t="shared" si="26"/>
        <v>4330</v>
      </c>
      <c r="L65" s="417">
        <f t="shared" si="27"/>
        <v>2598</v>
      </c>
      <c r="M65" s="389"/>
      <c r="N65" s="468">
        <v>1732</v>
      </c>
      <c r="P65" s="462"/>
      <c r="R65" s="462"/>
      <c r="T65" s="468"/>
      <c r="V65" s="452"/>
      <c r="X65" s="382"/>
      <c r="Z65" s="363" t="e">
        <f t="shared" si="28"/>
        <v>#DIV/0!</v>
      </c>
      <c r="AB65" s="146"/>
      <c r="AD65" s="146"/>
      <c r="AF65" s="146"/>
      <c r="AH65" s="146"/>
      <c r="AJ65" s="146"/>
      <c r="AL65" s="146"/>
      <c r="AN65" s="146"/>
      <c r="AP65" s="146"/>
      <c r="AR65" s="63"/>
      <c r="AT65" s="371"/>
      <c r="AU65" s="371"/>
      <c r="AV65" s="371"/>
      <c r="AW65" s="371"/>
      <c r="AX65" s="371"/>
      <c r="AY65" s="371"/>
      <c r="AZ65" s="371"/>
      <c r="BA65" s="371"/>
      <c r="BB65" s="371"/>
      <c r="BC65" s="371"/>
      <c r="BD65" s="371"/>
      <c r="BE65" s="371"/>
    </row>
    <row r="66" spans="1:57" s="376" customFormat="1" ht="21" customHeight="1" x14ac:dyDescent="0.3">
      <c r="A66" s="371"/>
      <c r="B66" s="372"/>
      <c r="C66" s="371"/>
      <c r="D66" s="421" t="s">
        <v>577</v>
      </c>
      <c r="E66" s="419">
        <f t="shared" si="31"/>
        <v>4650</v>
      </c>
      <c r="F66" s="420">
        <f t="shared" si="32"/>
        <v>2800</v>
      </c>
      <c r="G66" s="371"/>
      <c r="H66" s="416">
        <f>MROUND(K66+24,50)</f>
        <v>4650</v>
      </c>
      <c r="I66" s="416">
        <f>MROUND(L66+24,50)</f>
        <v>2800</v>
      </c>
      <c r="J66" s="386"/>
      <c r="K66" s="417">
        <f t="shared" si="26"/>
        <v>4606.8500000000004</v>
      </c>
      <c r="L66" s="417">
        <f t="shared" si="27"/>
        <v>2764.11</v>
      </c>
      <c r="M66" s="389"/>
      <c r="N66" s="468">
        <v>1842.74</v>
      </c>
      <c r="P66" s="462">
        <v>1755</v>
      </c>
      <c r="R66" s="462">
        <v>1755</v>
      </c>
      <c r="T66" s="468">
        <v>1617.7337000000002</v>
      </c>
      <c r="V66" s="452">
        <v>1470.6670000000001</v>
      </c>
      <c r="X66" s="382">
        <v>1336.97</v>
      </c>
      <c r="Z66" s="363">
        <f t="shared" si="28"/>
        <v>1.0499943019943021</v>
      </c>
      <c r="AB66" s="146"/>
      <c r="AD66" s="146"/>
      <c r="AF66" s="146"/>
      <c r="AH66" s="146"/>
      <c r="AJ66" s="146"/>
      <c r="AL66" s="146"/>
      <c r="AN66" s="146"/>
      <c r="AP66" s="146"/>
      <c r="AR66" s="63"/>
      <c r="AT66" s="371"/>
      <c r="AU66" s="371"/>
      <c r="AV66" s="371"/>
      <c r="AW66" s="371"/>
      <c r="AX66" s="371"/>
      <c r="AY66" s="371"/>
      <c r="AZ66" s="371"/>
      <c r="BA66" s="371"/>
      <c r="BB66" s="371"/>
      <c r="BC66" s="371"/>
      <c r="BD66" s="371"/>
      <c r="BE66" s="371"/>
    </row>
    <row r="67" spans="1:57" s="376" customFormat="1" ht="21" customHeight="1" x14ac:dyDescent="0.3">
      <c r="A67" s="371"/>
      <c r="B67" s="372"/>
      <c r="C67" s="371"/>
      <c r="D67" s="421" t="s">
        <v>591</v>
      </c>
      <c r="E67" s="419">
        <f t="shared" si="31"/>
        <v>2700</v>
      </c>
      <c r="F67" s="420">
        <f t="shared" si="32"/>
        <v>1600</v>
      </c>
      <c r="G67" s="371"/>
      <c r="H67" s="416">
        <f t="shared" si="33"/>
        <v>2700</v>
      </c>
      <c r="I67" s="416">
        <f t="shared" si="33"/>
        <v>1600</v>
      </c>
      <c r="J67" s="386"/>
      <c r="K67" s="417">
        <f t="shared" si="26"/>
        <v>2664.375</v>
      </c>
      <c r="L67" s="417">
        <f t="shared" si="27"/>
        <v>1598.625</v>
      </c>
      <c r="M67" s="389"/>
      <c r="N67" s="468">
        <v>1065.75</v>
      </c>
      <c r="P67" s="462">
        <v>1015</v>
      </c>
      <c r="R67" s="462">
        <v>1015</v>
      </c>
      <c r="T67" s="468">
        <v>918.39000000000021</v>
      </c>
      <c r="V67" s="452">
        <v>834.90000000000009</v>
      </c>
      <c r="X67" s="382">
        <v>759</v>
      </c>
      <c r="Z67" s="363">
        <f t="shared" si="28"/>
        <v>1.05</v>
      </c>
      <c r="AB67" s="146"/>
      <c r="AD67" s="146"/>
      <c r="AF67" s="146"/>
      <c r="AH67" s="146"/>
      <c r="AJ67" s="146"/>
      <c r="AL67" s="146"/>
      <c r="AN67" s="146"/>
      <c r="AP67" s="146"/>
      <c r="AR67" s="63"/>
      <c r="AT67" s="371"/>
      <c r="AU67" s="371"/>
      <c r="AV67" s="371"/>
      <c r="AW67" s="371"/>
      <c r="AX67" s="371"/>
      <c r="AY67" s="371"/>
      <c r="AZ67" s="371"/>
      <c r="BA67" s="371"/>
      <c r="BB67" s="371"/>
      <c r="BC67" s="371"/>
      <c r="BD67" s="371"/>
      <c r="BE67" s="371"/>
    </row>
    <row r="68" spans="1:57" s="376" customFormat="1" ht="21" customHeight="1" x14ac:dyDescent="0.3">
      <c r="A68" s="371"/>
      <c r="B68" s="372"/>
      <c r="C68" s="371"/>
      <c r="D68" s="421" t="s">
        <v>698</v>
      </c>
      <c r="E68" s="419">
        <f t="shared" si="31"/>
        <v>18850</v>
      </c>
      <c r="F68" s="420">
        <f t="shared" si="32"/>
        <v>11350</v>
      </c>
      <c r="G68" s="371"/>
      <c r="H68" s="416">
        <f t="shared" si="33"/>
        <v>18850</v>
      </c>
      <c r="I68" s="416">
        <f t="shared" si="33"/>
        <v>11350</v>
      </c>
      <c r="J68" s="386"/>
      <c r="K68" s="417">
        <f t="shared" si="26"/>
        <v>18847.5</v>
      </c>
      <c r="L68" s="417">
        <f t="shared" si="27"/>
        <v>11308.5</v>
      </c>
      <c r="M68" s="389"/>
      <c r="N68" s="468">
        <v>7539</v>
      </c>
      <c r="P68" s="462">
        <v>18945</v>
      </c>
      <c r="R68" s="462">
        <v>18945</v>
      </c>
      <c r="T68" s="468">
        <v>17222.522900000004</v>
      </c>
      <c r="V68" s="452">
        <v>15656.839000000002</v>
      </c>
      <c r="X68" s="382">
        <v>14233.49</v>
      </c>
      <c r="Z68" s="363">
        <f t="shared" si="28"/>
        <v>0.39794140934283451</v>
      </c>
      <c r="AB68" s="146"/>
      <c r="AD68" s="146"/>
      <c r="AF68" s="146"/>
      <c r="AH68" s="146"/>
      <c r="AJ68" s="146"/>
      <c r="AL68" s="146"/>
      <c r="AN68" s="146"/>
      <c r="AP68" s="146"/>
      <c r="AR68" s="63"/>
      <c r="AT68" s="371"/>
      <c r="AU68" s="371"/>
      <c r="AV68" s="371"/>
      <c r="AW68" s="371"/>
      <c r="AX68" s="371"/>
      <c r="AY68" s="371"/>
      <c r="AZ68" s="371"/>
      <c r="BA68" s="371"/>
      <c r="BB68" s="371"/>
      <c r="BC68" s="371"/>
      <c r="BD68" s="371"/>
      <c r="BE68" s="371"/>
    </row>
    <row r="69" spans="1:57" s="376" customFormat="1" ht="21" customHeight="1" x14ac:dyDescent="0.3">
      <c r="A69" s="371"/>
      <c r="B69" s="372"/>
      <c r="C69" s="371"/>
      <c r="D69" s="421" t="s">
        <v>699</v>
      </c>
      <c r="E69" s="419">
        <f t="shared" si="31"/>
        <v>61650</v>
      </c>
      <c r="F69" s="420">
        <f t="shared" si="32"/>
        <v>37000</v>
      </c>
      <c r="G69" s="371"/>
      <c r="H69" s="416">
        <f t="shared" si="33"/>
        <v>61650</v>
      </c>
      <c r="I69" s="416">
        <f t="shared" si="33"/>
        <v>37000</v>
      </c>
      <c r="J69" s="386"/>
      <c r="K69" s="417">
        <f t="shared" si="26"/>
        <v>61621.875</v>
      </c>
      <c r="L69" s="417">
        <f t="shared" si="27"/>
        <v>36973.125</v>
      </c>
      <c r="M69" s="389"/>
      <c r="N69" s="468">
        <v>24648.75</v>
      </c>
      <c r="P69" s="462">
        <v>18945</v>
      </c>
      <c r="R69" s="462">
        <v>18945</v>
      </c>
      <c r="T69" s="468">
        <v>17222.522900000004</v>
      </c>
      <c r="V69" s="452">
        <v>15656.839000000002</v>
      </c>
      <c r="X69" s="382">
        <v>14233.49</v>
      </c>
      <c r="Z69" s="363">
        <f t="shared" si="28"/>
        <v>1.3010688836104514</v>
      </c>
      <c r="AB69" s="146"/>
      <c r="AD69" s="146"/>
      <c r="AF69" s="146"/>
      <c r="AH69" s="146"/>
      <c r="AJ69" s="146"/>
      <c r="AL69" s="146"/>
      <c r="AN69" s="146"/>
      <c r="AP69" s="146"/>
      <c r="AR69" s="63"/>
      <c r="AT69" s="371"/>
      <c r="AU69" s="371"/>
      <c r="AV69" s="371"/>
      <c r="AW69" s="371"/>
      <c r="AX69" s="371"/>
      <c r="AY69" s="371"/>
      <c r="AZ69" s="371"/>
      <c r="BA69" s="371"/>
      <c r="BB69" s="371"/>
      <c r="BC69" s="371"/>
      <c r="BD69" s="371"/>
      <c r="BE69" s="371"/>
    </row>
    <row r="70" spans="1:57" s="376" customFormat="1" ht="21" customHeight="1" x14ac:dyDescent="0.3">
      <c r="A70" s="371"/>
      <c r="B70" s="372"/>
      <c r="C70" s="371"/>
      <c r="D70" s="421" t="s">
        <v>700</v>
      </c>
      <c r="E70" s="419">
        <f t="shared" si="31"/>
        <v>272350</v>
      </c>
      <c r="F70" s="420">
        <f t="shared" si="32"/>
        <v>163450</v>
      </c>
      <c r="G70" s="371"/>
      <c r="H70" s="416">
        <f>MROUND(K70+24,50)</f>
        <v>272350</v>
      </c>
      <c r="I70" s="416">
        <f>MROUND(L70+24,50)</f>
        <v>163450</v>
      </c>
      <c r="J70" s="386"/>
      <c r="K70" s="417">
        <f t="shared" si="26"/>
        <v>272343.75</v>
      </c>
      <c r="L70" s="417">
        <f t="shared" si="27"/>
        <v>163406.25</v>
      </c>
      <c r="M70" s="389"/>
      <c r="N70" s="468">
        <v>108937.5</v>
      </c>
      <c r="P70" s="462">
        <v>18945</v>
      </c>
      <c r="R70" s="462">
        <v>18945</v>
      </c>
      <c r="T70" s="468">
        <v>17222.522900000004</v>
      </c>
      <c r="V70" s="452">
        <v>15656.839000000002</v>
      </c>
      <c r="X70" s="382">
        <v>14233.49</v>
      </c>
      <c r="Z70" s="363">
        <f t="shared" si="28"/>
        <v>5.7501979414093425</v>
      </c>
      <c r="AB70" s="146"/>
      <c r="AD70" s="146"/>
      <c r="AF70" s="146"/>
      <c r="AH70" s="146"/>
      <c r="AJ70" s="146"/>
      <c r="AL70" s="146"/>
      <c r="AN70" s="146"/>
      <c r="AP70" s="146"/>
      <c r="AR70" s="63"/>
      <c r="AT70" s="371"/>
      <c r="AU70" s="371"/>
      <c r="AV70" s="371"/>
      <c r="AW70" s="371"/>
      <c r="AX70" s="371"/>
      <c r="AY70" s="371"/>
      <c r="AZ70" s="371"/>
      <c r="BA70" s="371"/>
      <c r="BB70" s="371"/>
      <c r="BC70" s="371"/>
      <c r="BD70" s="371"/>
      <c r="BE70" s="371"/>
    </row>
    <row r="71" spans="1:57" s="376" customFormat="1" ht="21" customHeight="1" x14ac:dyDescent="0.3">
      <c r="A71" s="371"/>
      <c r="B71" s="372"/>
      <c r="C71" s="371"/>
      <c r="D71" s="421" t="s">
        <v>701</v>
      </c>
      <c r="E71" s="419">
        <f t="shared" ref="E71:F73" si="34">H71</f>
        <v>6150</v>
      </c>
      <c r="F71" s="420">
        <f t="shared" si="34"/>
        <v>3700</v>
      </c>
      <c r="G71" s="371"/>
      <c r="H71" s="416">
        <f t="shared" ref="H71:I73" si="35">MROUND(K71+24,50)</f>
        <v>6150</v>
      </c>
      <c r="I71" s="416">
        <f t="shared" si="35"/>
        <v>3700</v>
      </c>
      <c r="J71" s="386"/>
      <c r="K71" s="417">
        <f t="shared" si="26"/>
        <v>6133.9250000000002</v>
      </c>
      <c r="L71" s="417">
        <f t="shared" si="27"/>
        <v>3680.3550000000005</v>
      </c>
      <c r="M71" s="389"/>
      <c r="N71" s="468">
        <v>2453.5700000000002</v>
      </c>
      <c r="P71" s="462">
        <v>2336.7278000000001</v>
      </c>
      <c r="R71" s="468">
        <v>2336.7278000000006</v>
      </c>
      <c r="T71" s="468">
        <v>2336.7278000000006</v>
      </c>
      <c r="V71" s="452">
        <v>2124.2980000000002</v>
      </c>
      <c r="X71" s="382">
        <v>1931.18</v>
      </c>
      <c r="Z71" s="363">
        <f t="shared" si="28"/>
        <v>1.0500024863828812</v>
      </c>
      <c r="AB71" s="146"/>
      <c r="AD71" s="146"/>
      <c r="AF71" s="146"/>
      <c r="AH71" s="146"/>
      <c r="AJ71" s="146"/>
      <c r="AL71" s="146"/>
      <c r="AN71" s="146"/>
      <c r="AP71" s="146"/>
      <c r="AR71" s="63"/>
      <c r="AT71" s="371"/>
      <c r="AU71" s="371"/>
      <c r="AV71" s="371"/>
      <c r="AW71" s="371"/>
      <c r="AX71" s="371"/>
      <c r="AY71" s="371"/>
      <c r="AZ71" s="371"/>
      <c r="BA71" s="371"/>
      <c r="BB71" s="371"/>
      <c r="BC71" s="371"/>
      <c r="BD71" s="371"/>
      <c r="BE71" s="371"/>
    </row>
    <row r="72" spans="1:57" s="376" customFormat="1" ht="21" customHeight="1" x14ac:dyDescent="0.3">
      <c r="A72" s="371"/>
      <c r="B72" s="372"/>
      <c r="C72" s="371"/>
      <c r="D72" s="421" t="s">
        <v>702</v>
      </c>
      <c r="E72" s="419">
        <f t="shared" si="34"/>
        <v>16000</v>
      </c>
      <c r="F72" s="420">
        <f t="shared" si="34"/>
        <v>9600</v>
      </c>
      <c r="G72" s="371"/>
      <c r="H72" s="416">
        <f t="shared" si="35"/>
        <v>16000</v>
      </c>
      <c r="I72" s="416">
        <f t="shared" si="35"/>
        <v>9600</v>
      </c>
      <c r="J72" s="386"/>
      <c r="K72" s="417">
        <f t="shared" si="26"/>
        <v>15982.15</v>
      </c>
      <c r="L72" s="417">
        <f t="shared" si="27"/>
        <v>9589.2899999999991</v>
      </c>
      <c r="M72" s="389"/>
      <c r="N72" s="468">
        <v>6392.86</v>
      </c>
      <c r="P72" s="462"/>
      <c r="R72" s="468"/>
      <c r="T72" s="468"/>
      <c r="V72" s="452"/>
      <c r="X72" s="382"/>
      <c r="Z72" s="363" t="e">
        <f t="shared" si="28"/>
        <v>#DIV/0!</v>
      </c>
      <c r="AB72" s="146"/>
      <c r="AD72" s="146"/>
      <c r="AF72" s="146"/>
      <c r="AH72" s="146"/>
      <c r="AJ72" s="146"/>
      <c r="AL72" s="146"/>
      <c r="AN72" s="146"/>
      <c r="AP72" s="146"/>
      <c r="AR72" s="63"/>
      <c r="AT72" s="371"/>
      <c r="AU72" s="371"/>
      <c r="AV72" s="371"/>
      <c r="AW72" s="371"/>
      <c r="AX72" s="371"/>
      <c r="AY72" s="371"/>
      <c r="AZ72" s="371"/>
      <c r="BA72" s="371"/>
      <c r="BB72" s="371"/>
      <c r="BC72" s="371"/>
      <c r="BD72" s="371"/>
      <c r="BE72" s="371"/>
    </row>
    <row r="73" spans="1:57" s="376" customFormat="1" ht="21" customHeight="1" x14ac:dyDescent="0.3">
      <c r="A73" s="371"/>
      <c r="B73" s="372"/>
      <c r="C73" s="371"/>
      <c r="D73" s="421" t="s">
        <v>703</v>
      </c>
      <c r="E73" s="419">
        <f t="shared" si="34"/>
        <v>24150</v>
      </c>
      <c r="F73" s="420">
        <f t="shared" si="34"/>
        <v>14500</v>
      </c>
      <c r="G73" s="371"/>
      <c r="H73" s="416">
        <f t="shared" si="35"/>
        <v>24150</v>
      </c>
      <c r="I73" s="416">
        <f t="shared" si="35"/>
        <v>14500</v>
      </c>
      <c r="J73" s="386"/>
      <c r="K73" s="417">
        <f t="shared" si="26"/>
        <v>24132.05</v>
      </c>
      <c r="L73" s="417">
        <f t="shared" si="27"/>
        <v>14479.23</v>
      </c>
      <c r="M73" s="389"/>
      <c r="N73" s="468">
        <v>9652.82</v>
      </c>
      <c r="P73" s="462"/>
      <c r="R73" s="468"/>
      <c r="T73" s="468"/>
      <c r="V73" s="452"/>
      <c r="X73" s="382"/>
      <c r="Z73" s="363" t="e">
        <f t="shared" si="28"/>
        <v>#DIV/0!</v>
      </c>
      <c r="AB73" s="146"/>
      <c r="AD73" s="146"/>
      <c r="AF73" s="146"/>
      <c r="AH73" s="146"/>
      <c r="AJ73" s="146"/>
      <c r="AL73" s="146"/>
      <c r="AN73" s="146"/>
      <c r="AP73" s="146"/>
      <c r="AR73" s="63"/>
      <c r="AT73" s="371"/>
      <c r="AU73" s="371"/>
      <c r="AV73" s="371"/>
      <c r="AW73" s="371"/>
      <c r="AX73" s="371"/>
      <c r="AY73" s="371"/>
      <c r="AZ73" s="371"/>
      <c r="BA73" s="371"/>
      <c r="BB73" s="371"/>
      <c r="BC73" s="371"/>
      <c r="BD73" s="371"/>
      <c r="BE73" s="371"/>
    </row>
    <row r="74" spans="1:57" s="376" customFormat="1" ht="21" customHeight="1" x14ac:dyDescent="0.3">
      <c r="A74" s="371"/>
      <c r="B74" s="372"/>
      <c r="C74" s="371"/>
      <c r="D74" s="421" t="s">
        <v>511</v>
      </c>
      <c r="E74" s="419">
        <f>H74</f>
        <v>4200</v>
      </c>
      <c r="F74" s="420">
        <f>I74</f>
        <v>2550</v>
      </c>
      <c r="G74" s="371"/>
      <c r="H74" s="416">
        <f t="shared" si="33"/>
        <v>4200</v>
      </c>
      <c r="I74" s="416">
        <f t="shared" si="33"/>
        <v>2550</v>
      </c>
      <c r="J74" s="386"/>
      <c r="K74" s="417">
        <f t="shared" si="26"/>
        <v>4200</v>
      </c>
      <c r="L74" s="417">
        <f t="shared" si="27"/>
        <v>2520</v>
      </c>
      <c r="M74" s="389"/>
      <c r="N74" s="468">
        <v>1680</v>
      </c>
      <c r="P74" s="475">
        <v>1344</v>
      </c>
      <c r="R74" s="468">
        <v>1344</v>
      </c>
      <c r="T74" s="468">
        <v>1344</v>
      </c>
      <c r="V74" s="452">
        <v>1232</v>
      </c>
      <c r="X74" s="382">
        <v>1120</v>
      </c>
      <c r="Z74" s="363">
        <f t="shared" si="28"/>
        <v>1.25</v>
      </c>
      <c r="AB74" s="146"/>
      <c r="AD74" s="146"/>
      <c r="AF74" s="146"/>
      <c r="AH74" s="146"/>
      <c r="AJ74" s="146"/>
      <c r="AL74" s="146"/>
      <c r="AN74" s="146"/>
      <c r="AP74" s="146"/>
      <c r="AR74" s="63"/>
      <c r="AT74" s="371"/>
      <c r="AU74" s="371"/>
      <c r="AV74" s="371"/>
      <c r="AW74" s="371"/>
      <c r="AX74" s="371"/>
      <c r="AY74" s="371"/>
      <c r="AZ74" s="371"/>
      <c r="BA74" s="371"/>
      <c r="BB74" s="371"/>
      <c r="BC74" s="371"/>
      <c r="BD74" s="371"/>
      <c r="BE74" s="371"/>
    </row>
    <row r="75" spans="1:57" ht="24" customHeight="1" thickBot="1" x14ac:dyDescent="0.35">
      <c r="D75" s="422"/>
      <c r="E75" s="414"/>
      <c r="F75" s="415"/>
      <c r="G75" s="386"/>
      <c r="H75" s="416">
        <f t="shared" si="33"/>
        <v>0</v>
      </c>
      <c r="I75" s="416">
        <f t="shared" si="33"/>
        <v>0</v>
      </c>
      <c r="J75" s="386"/>
      <c r="K75" s="417">
        <f t="shared" si="26"/>
        <v>0</v>
      </c>
      <c r="L75" s="417">
        <f t="shared" si="27"/>
        <v>0</v>
      </c>
      <c r="M75" s="389"/>
      <c r="N75" s="452"/>
      <c r="P75" s="452"/>
      <c r="R75" s="452"/>
      <c r="T75" s="452"/>
      <c r="V75" s="452"/>
      <c r="Z75" s="363" t="e">
        <f>N75/T75</f>
        <v>#DIV/0!</v>
      </c>
      <c r="AB75" s="364"/>
      <c r="AD75" s="365"/>
      <c r="AF75" s="365"/>
      <c r="AH75" s="365"/>
      <c r="AJ75" s="363"/>
      <c r="AL75" s="363"/>
      <c r="AN75" s="363"/>
      <c r="AP75" s="363"/>
      <c r="AR75" s="366"/>
    </row>
    <row r="76" spans="1:57" s="376" customFormat="1" ht="21" customHeight="1" thickBot="1" x14ac:dyDescent="0.35">
      <c r="A76" s="371"/>
      <c r="B76" s="372"/>
      <c r="C76" s="371"/>
      <c r="D76" s="431" t="s">
        <v>462</v>
      </c>
      <c r="E76" s="409"/>
      <c r="F76" s="410"/>
      <c r="G76" s="371"/>
      <c r="H76" s="416">
        <f t="shared" si="33"/>
        <v>113650</v>
      </c>
      <c r="I76" s="416">
        <f t="shared" si="33"/>
        <v>68200</v>
      </c>
      <c r="J76" s="386"/>
      <c r="K76" s="417">
        <f t="shared" si="26"/>
        <v>113637.5</v>
      </c>
      <c r="L76" s="417">
        <f t="shared" si="27"/>
        <v>68182.5</v>
      </c>
      <c r="N76" s="483">
        <v>45455</v>
      </c>
      <c r="P76" s="473">
        <v>45425</v>
      </c>
      <c r="R76" s="473">
        <v>45359</v>
      </c>
      <c r="T76" s="465">
        <v>220324</v>
      </c>
      <c r="V76" s="452"/>
      <c r="X76" s="382"/>
      <c r="Z76" s="363"/>
      <c r="AB76" s="353">
        <v>45480</v>
      </c>
      <c r="AD76" s="146"/>
      <c r="AF76" s="146"/>
      <c r="AH76" s="146"/>
      <c r="AJ76" s="146"/>
      <c r="AL76" s="146"/>
      <c r="AN76" s="146"/>
      <c r="AP76" s="146"/>
      <c r="AR76" s="63"/>
      <c r="AT76" s="371"/>
      <c r="AU76" s="371"/>
      <c r="AV76" s="371"/>
      <c r="AW76" s="371"/>
      <c r="AX76" s="371"/>
      <c r="AY76" s="371"/>
      <c r="AZ76" s="371"/>
      <c r="BA76" s="371"/>
      <c r="BB76" s="371"/>
      <c r="BC76" s="371"/>
      <c r="BD76" s="371"/>
      <c r="BE76" s="371"/>
    </row>
    <row r="77" spans="1:57" s="376" customFormat="1" ht="21" customHeight="1" x14ac:dyDescent="0.3">
      <c r="A77" s="371"/>
      <c r="B77" s="372"/>
      <c r="C77" s="371"/>
      <c r="D77" s="436" t="s">
        <v>616</v>
      </c>
      <c r="E77" s="437">
        <f>H77</f>
        <v>3550</v>
      </c>
      <c r="F77" s="438">
        <f>I77</f>
        <v>2150</v>
      </c>
      <c r="G77" s="371"/>
      <c r="H77" s="416">
        <f t="shared" si="33"/>
        <v>3550</v>
      </c>
      <c r="I77" s="416">
        <f t="shared" si="33"/>
        <v>2150</v>
      </c>
      <c r="J77" s="386"/>
      <c r="K77" s="417">
        <f t="shared" si="26"/>
        <v>3514.4749999999999</v>
      </c>
      <c r="L77" s="417">
        <f t="shared" si="27"/>
        <v>2108.6849999999999</v>
      </c>
      <c r="N77" s="468">
        <v>1405.79</v>
      </c>
      <c r="P77" s="462">
        <v>1338.85</v>
      </c>
      <c r="R77" s="462">
        <v>1338.85</v>
      </c>
      <c r="T77" s="462">
        <v>1239.68</v>
      </c>
      <c r="V77" s="452">
        <v>1147.6385739</v>
      </c>
      <c r="X77" s="382">
        <v>1147.6385739</v>
      </c>
      <c r="Z77" s="363">
        <f>N77/P77</f>
        <v>1.0499981327258467</v>
      </c>
      <c r="AB77" s="146">
        <v>1476</v>
      </c>
      <c r="AD77" s="146"/>
      <c r="AF77" s="146"/>
      <c r="AH77" s="146"/>
      <c r="AJ77" s="146"/>
      <c r="AL77" s="146"/>
      <c r="AN77" s="146"/>
      <c r="AP77" s="146"/>
      <c r="AR77" s="63"/>
      <c r="AT77" s="371"/>
      <c r="AU77" s="371"/>
      <c r="AV77" s="371"/>
      <c r="AW77" s="371"/>
      <c r="AX77" s="371"/>
      <c r="AY77" s="371"/>
      <c r="AZ77" s="371"/>
      <c r="BA77" s="371"/>
      <c r="BB77" s="371"/>
      <c r="BC77" s="371"/>
      <c r="BD77" s="371"/>
      <c r="BE77" s="371"/>
    </row>
    <row r="78" spans="1:57" s="376" customFormat="1" ht="21" customHeight="1" x14ac:dyDescent="0.3">
      <c r="A78" s="371"/>
      <c r="B78" s="372"/>
      <c r="C78" s="371"/>
      <c r="D78" s="436" t="s">
        <v>617</v>
      </c>
      <c r="E78" s="437">
        <f t="shared" ref="E78:F88" si="36">H78</f>
        <v>5050</v>
      </c>
      <c r="F78" s="438">
        <f t="shared" si="36"/>
        <v>3050</v>
      </c>
      <c r="G78" s="371"/>
      <c r="H78" s="416">
        <f t="shared" si="33"/>
        <v>5050</v>
      </c>
      <c r="I78" s="416">
        <f t="shared" si="33"/>
        <v>3050</v>
      </c>
      <c r="J78" s="386"/>
      <c r="K78" s="417">
        <f t="shared" si="26"/>
        <v>5038.8500000000004</v>
      </c>
      <c r="L78" s="417">
        <f t="shared" si="27"/>
        <v>3023.31</v>
      </c>
      <c r="N78" s="468">
        <v>2015.54</v>
      </c>
      <c r="P78" s="462">
        <v>1919.56</v>
      </c>
      <c r="R78" s="462">
        <v>1919.56</v>
      </c>
      <c r="T78" s="462">
        <v>1777.37</v>
      </c>
      <c r="V78" s="452">
        <v>1645.4006478000001</v>
      </c>
      <c r="X78" s="382">
        <v>1645.4006478000001</v>
      </c>
      <c r="Z78" s="363">
        <f t="shared" ref="Z78:Z88" si="37">N78/P78</f>
        <v>1.0500010419054366</v>
      </c>
      <c r="AB78" s="146">
        <v>2116</v>
      </c>
      <c r="AD78" s="146"/>
      <c r="AF78" s="146"/>
      <c r="AH78" s="146"/>
      <c r="AJ78" s="146"/>
      <c r="AL78" s="146"/>
      <c r="AN78" s="146"/>
      <c r="AP78" s="146"/>
      <c r="AR78" s="63"/>
      <c r="AT78" s="371"/>
      <c r="AU78" s="371"/>
      <c r="AV78" s="371"/>
      <c r="AW78" s="371"/>
      <c r="AX78" s="371"/>
      <c r="AY78" s="371"/>
      <c r="AZ78" s="371"/>
      <c r="BA78" s="371"/>
      <c r="BB78" s="371"/>
      <c r="BC78" s="371"/>
      <c r="BD78" s="371"/>
      <c r="BE78" s="371"/>
    </row>
    <row r="79" spans="1:57" s="376" customFormat="1" ht="21" customHeight="1" x14ac:dyDescent="0.3">
      <c r="A79" s="371"/>
      <c r="B79" s="372" t="s">
        <v>563</v>
      </c>
      <c r="C79" s="371"/>
      <c r="D79" s="436" t="s">
        <v>618</v>
      </c>
      <c r="E79" s="437">
        <f t="shared" si="36"/>
        <v>8350</v>
      </c>
      <c r="F79" s="438">
        <f t="shared" si="36"/>
        <v>5000</v>
      </c>
      <c r="G79" s="371"/>
      <c r="H79" s="416">
        <f t="shared" si="33"/>
        <v>8350</v>
      </c>
      <c r="I79" s="416">
        <f t="shared" si="33"/>
        <v>5000</v>
      </c>
      <c r="J79" s="386"/>
      <c r="K79" s="417">
        <f t="shared" si="26"/>
        <v>8301.125</v>
      </c>
      <c r="L79" s="417">
        <f t="shared" si="27"/>
        <v>4980.6749999999993</v>
      </c>
      <c r="N79" s="468">
        <v>3320.45</v>
      </c>
      <c r="P79" s="462">
        <v>3162.33</v>
      </c>
      <c r="R79" s="462">
        <v>3162.33</v>
      </c>
      <c r="T79" s="462">
        <v>2928.08</v>
      </c>
      <c r="V79" s="455">
        <v>2636</v>
      </c>
      <c r="X79" s="382">
        <v>2710.6637649000004</v>
      </c>
      <c r="Z79" s="363">
        <f t="shared" si="37"/>
        <v>1.0500011067788624</v>
      </c>
      <c r="AB79" s="146">
        <v>3486</v>
      </c>
      <c r="AD79" s="146"/>
      <c r="AF79" s="146"/>
      <c r="AH79" s="146"/>
      <c r="AJ79" s="146"/>
      <c r="AL79" s="146"/>
      <c r="AN79" s="146"/>
      <c r="AP79" s="146"/>
      <c r="AR79" s="63"/>
      <c r="AT79" s="371"/>
      <c r="AU79" s="371"/>
      <c r="AV79" s="371"/>
      <c r="AW79" s="371"/>
      <c r="AX79" s="371"/>
      <c r="AY79" s="371"/>
      <c r="AZ79" s="371"/>
      <c r="BA79" s="371"/>
      <c r="BB79" s="371"/>
      <c r="BC79" s="371"/>
      <c r="BD79" s="371"/>
      <c r="BE79" s="371"/>
    </row>
    <row r="80" spans="1:57" s="376" customFormat="1" ht="21" customHeight="1" x14ac:dyDescent="0.3">
      <c r="A80" s="371"/>
      <c r="B80" s="372" t="s">
        <v>563</v>
      </c>
      <c r="C80" s="371"/>
      <c r="D80" s="436" t="s">
        <v>619</v>
      </c>
      <c r="E80" s="437">
        <f t="shared" si="36"/>
        <v>14600</v>
      </c>
      <c r="F80" s="438">
        <f t="shared" si="36"/>
        <v>8750</v>
      </c>
      <c r="G80" s="371"/>
      <c r="H80" s="416">
        <f t="shared" si="33"/>
        <v>14600</v>
      </c>
      <c r="I80" s="416">
        <f t="shared" si="33"/>
        <v>8750</v>
      </c>
      <c r="J80" s="386"/>
      <c r="K80" s="417">
        <f t="shared" si="26"/>
        <v>14565.225</v>
      </c>
      <c r="L80" s="417">
        <f t="shared" si="27"/>
        <v>8739.1350000000002</v>
      </c>
      <c r="N80" s="468">
        <v>5826.09</v>
      </c>
      <c r="P80" s="462">
        <v>5548.66</v>
      </c>
      <c r="R80" s="462">
        <v>5548.66</v>
      </c>
      <c r="T80" s="462">
        <v>5137.6499999999996</v>
      </c>
      <c r="V80" s="455">
        <v>4624</v>
      </c>
      <c r="X80" s="382">
        <v>4756.1717112000006</v>
      </c>
      <c r="Z80" s="363">
        <f t="shared" si="37"/>
        <v>1.049999459328919</v>
      </c>
      <c r="AB80" s="146">
        <v>6116</v>
      </c>
      <c r="AD80" s="146"/>
      <c r="AF80" s="146"/>
      <c r="AH80" s="146"/>
      <c r="AJ80" s="146"/>
      <c r="AL80" s="146"/>
      <c r="AN80" s="146"/>
      <c r="AP80" s="146"/>
      <c r="AR80" s="63"/>
      <c r="AT80" s="371"/>
      <c r="AU80" s="371"/>
      <c r="AV80" s="371"/>
      <c r="AW80" s="371"/>
      <c r="AX80" s="371"/>
      <c r="AY80" s="371"/>
      <c r="AZ80" s="371"/>
      <c r="BA80" s="371"/>
      <c r="BB80" s="371"/>
      <c r="BC80" s="371"/>
      <c r="BD80" s="371"/>
      <c r="BE80" s="371"/>
    </row>
    <row r="81" spans="1:57" s="376" customFormat="1" ht="21" customHeight="1" x14ac:dyDescent="0.3">
      <c r="A81" s="371"/>
      <c r="B81" s="488" t="s">
        <v>714</v>
      </c>
      <c r="C81" s="476"/>
      <c r="D81" s="436" t="s">
        <v>620</v>
      </c>
      <c r="E81" s="437">
        <f t="shared" si="36"/>
        <v>26950</v>
      </c>
      <c r="F81" s="438">
        <f t="shared" si="36"/>
        <v>16150</v>
      </c>
      <c r="G81" s="371"/>
      <c r="H81" s="416">
        <f t="shared" si="33"/>
        <v>26950</v>
      </c>
      <c r="I81" s="416">
        <f t="shared" si="33"/>
        <v>16150</v>
      </c>
      <c r="J81" s="386"/>
      <c r="K81" s="417">
        <f t="shared" si="26"/>
        <v>26917.5</v>
      </c>
      <c r="L81" s="417">
        <f t="shared" si="27"/>
        <v>16150.5</v>
      </c>
      <c r="N81" s="455">
        <v>10767</v>
      </c>
      <c r="P81" s="462">
        <v>9765.5400000000009</v>
      </c>
      <c r="R81" s="462">
        <v>9765.5400000000009</v>
      </c>
      <c r="T81" s="462">
        <v>9042.17</v>
      </c>
      <c r="V81" s="455">
        <v>8138</v>
      </c>
      <c r="X81" s="382">
        <v>8370.7848042000005</v>
      </c>
      <c r="Z81" s="363">
        <f t="shared" si="37"/>
        <v>1.1025503965986518</v>
      </c>
      <c r="AB81" s="146">
        <v>10763</v>
      </c>
      <c r="AD81" s="146">
        <v>10253.82</v>
      </c>
      <c r="AF81" s="146"/>
      <c r="AH81" s="146"/>
      <c r="AJ81" s="146"/>
      <c r="AL81" s="146"/>
      <c r="AN81" s="146"/>
      <c r="AP81" s="146"/>
      <c r="AR81" s="63"/>
      <c r="AT81" s="371"/>
      <c r="AU81" s="371"/>
      <c r="AV81" s="371"/>
      <c r="AW81" s="371"/>
      <c r="AX81" s="371"/>
      <c r="AY81" s="371"/>
      <c r="AZ81" s="371"/>
      <c r="BA81" s="371"/>
      <c r="BB81" s="371"/>
      <c r="BC81" s="371"/>
      <c r="BD81" s="371"/>
      <c r="BE81" s="371"/>
    </row>
    <row r="82" spans="1:57" s="376" customFormat="1" ht="21" customHeight="1" x14ac:dyDescent="0.3">
      <c r="A82" s="371"/>
      <c r="B82" s="372" t="s">
        <v>563</v>
      </c>
      <c r="C82" s="371"/>
      <c r="D82" s="439" t="s">
        <v>621</v>
      </c>
      <c r="E82" s="437">
        <f t="shared" si="36"/>
        <v>1850</v>
      </c>
      <c r="F82" s="438">
        <f t="shared" si="36"/>
        <v>1100</v>
      </c>
      <c r="G82" s="371"/>
      <c r="H82" s="416">
        <f t="shared" si="33"/>
        <v>1850</v>
      </c>
      <c r="I82" s="416">
        <f t="shared" si="33"/>
        <v>1100</v>
      </c>
      <c r="J82" s="386"/>
      <c r="K82" s="417">
        <f t="shared" si="26"/>
        <v>1814.75</v>
      </c>
      <c r="L82" s="417">
        <f t="shared" si="27"/>
        <v>1088.8499999999999</v>
      </c>
      <c r="N82" s="468">
        <v>725.9</v>
      </c>
      <c r="P82" s="462">
        <v>691.33</v>
      </c>
      <c r="R82" s="462">
        <v>691.33</v>
      </c>
      <c r="T82" s="462">
        <v>627.46</v>
      </c>
      <c r="V82" s="455">
        <v>565</v>
      </c>
      <c r="X82" s="382">
        <v>580.87405740000008</v>
      </c>
      <c r="Z82" s="363">
        <f t="shared" si="37"/>
        <v>1.0500050627052202</v>
      </c>
      <c r="AB82" s="146">
        <v>751</v>
      </c>
      <c r="AD82" s="146"/>
      <c r="AF82" s="146"/>
      <c r="AH82" s="146"/>
      <c r="AJ82" s="146"/>
      <c r="AL82" s="146"/>
      <c r="AN82" s="146"/>
      <c r="AP82" s="146"/>
      <c r="AR82" s="63"/>
      <c r="AT82" s="371"/>
      <c r="AU82" s="371"/>
      <c r="AV82" s="371"/>
      <c r="AW82" s="371"/>
      <c r="AX82" s="371"/>
      <c r="AY82" s="371"/>
      <c r="AZ82" s="371"/>
      <c r="BA82" s="371"/>
      <c r="BB82" s="371"/>
      <c r="BC82" s="371"/>
      <c r="BD82" s="371"/>
      <c r="BE82" s="371"/>
    </row>
    <row r="83" spans="1:57" s="376" customFormat="1" ht="21" customHeight="1" x14ac:dyDescent="0.3">
      <c r="A83" s="371"/>
      <c r="B83" s="372"/>
      <c r="C83" s="371"/>
      <c r="D83" s="439" t="s">
        <v>622</v>
      </c>
      <c r="E83" s="437">
        <f t="shared" si="36"/>
        <v>3800</v>
      </c>
      <c r="F83" s="438">
        <f t="shared" si="36"/>
        <v>2300</v>
      </c>
      <c r="G83" s="371"/>
      <c r="H83" s="416">
        <f t="shared" si="33"/>
        <v>3800</v>
      </c>
      <c r="I83" s="416">
        <f t="shared" si="33"/>
        <v>2300</v>
      </c>
      <c r="J83" s="386"/>
      <c r="K83" s="417">
        <f t="shared" si="26"/>
        <v>3796.9250000000002</v>
      </c>
      <c r="L83" s="417">
        <f t="shared" si="27"/>
        <v>2278.1549999999997</v>
      </c>
      <c r="N83" s="468">
        <v>1518.77</v>
      </c>
      <c r="P83" s="462">
        <v>1446.46</v>
      </c>
      <c r="R83" s="462">
        <v>1446.46</v>
      </c>
      <c r="T83" s="462">
        <v>1333.14</v>
      </c>
      <c r="V83" s="452">
        <v>1234.1443569</v>
      </c>
      <c r="X83" s="382">
        <v>1234.1443569</v>
      </c>
      <c r="Z83" s="363">
        <f t="shared" si="37"/>
        <v>1.0499910125409619</v>
      </c>
      <c r="AB83" s="146">
        <v>1595</v>
      </c>
      <c r="AD83" s="146"/>
      <c r="AF83" s="146"/>
      <c r="AH83" s="146"/>
      <c r="AJ83" s="146"/>
      <c r="AL83" s="146"/>
      <c r="AN83" s="146"/>
      <c r="AP83" s="146"/>
      <c r="AR83" s="63"/>
      <c r="AT83" s="371"/>
      <c r="AU83" s="371"/>
      <c r="AV83" s="371"/>
      <c r="AW83" s="371"/>
      <c r="AX83" s="371"/>
      <c r="AY83" s="371"/>
      <c r="AZ83" s="371"/>
      <c r="BA83" s="371"/>
      <c r="BB83" s="371"/>
      <c r="BC83" s="371"/>
      <c r="BD83" s="371"/>
      <c r="BE83" s="371"/>
    </row>
    <row r="84" spans="1:57" s="376" customFormat="1" ht="21" customHeight="1" x14ac:dyDescent="0.3">
      <c r="A84" s="371"/>
      <c r="B84" s="372" t="s">
        <v>563</v>
      </c>
      <c r="C84" s="371"/>
      <c r="D84" s="439" t="s">
        <v>623</v>
      </c>
      <c r="E84" s="437">
        <f t="shared" si="36"/>
        <v>5800</v>
      </c>
      <c r="F84" s="438">
        <f t="shared" si="36"/>
        <v>3500</v>
      </c>
      <c r="G84" s="371"/>
      <c r="H84" s="416">
        <f t="shared" si="33"/>
        <v>5800</v>
      </c>
      <c r="I84" s="416">
        <f t="shared" si="33"/>
        <v>3500</v>
      </c>
      <c r="J84" s="386"/>
      <c r="K84" s="417">
        <f t="shared" si="26"/>
        <v>5765.3499999999995</v>
      </c>
      <c r="L84" s="417">
        <f t="shared" si="27"/>
        <v>3459.21</v>
      </c>
      <c r="N84" s="468">
        <v>2306.14</v>
      </c>
      <c r="P84" s="462">
        <v>2196.33</v>
      </c>
      <c r="R84" s="462">
        <v>2196.33</v>
      </c>
      <c r="T84" s="462">
        <v>2024.27</v>
      </c>
      <c r="V84" s="455">
        <v>1822</v>
      </c>
      <c r="X84" s="382">
        <v>1873.9549919999999</v>
      </c>
      <c r="Z84" s="363">
        <f t="shared" si="37"/>
        <v>1.0499970405175907</v>
      </c>
      <c r="AB84" s="146">
        <v>2421</v>
      </c>
      <c r="AD84" s="146"/>
      <c r="AF84" s="146"/>
      <c r="AH84" s="146"/>
      <c r="AJ84" s="146"/>
      <c r="AL84" s="146"/>
      <c r="AN84" s="146"/>
      <c r="AP84" s="146"/>
      <c r="AR84" s="63"/>
      <c r="AT84" s="371"/>
      <c r="AU84" s="371"/>
      <c r="AV84" s="371"/>
      <c r="AW84" s="371"/>
      <c r="AX84" s="371"/>
      <c r="AY84" s="371"/>
      <c r="AZ84" s="371"/>
      <c r="BA84" s="371"/>
      <c r="BB84" s="371"/>
      <c r="BC84" s="371"/>
      <c r="BD84" s="371"/>
      <c r="BE84" s="371"/>
    </row>
    <row r="85" spans="1:57" s="376" customFormat="1" ht="21" customHeight="1" x14ac:dyDescent="0.3">
      <c r="A85" s="371"/>
      <c r="B85" s="372" t="s">
        <v>563</v>
      </c>
      <c r="C85" s="371"/>
      <c r="D85" s="439" t="s">
        <v>624</v>
      </c>
      <c r="E85" s="437">
        <f t="shared" si="36"/>
        <v>10250</v>
      </c>
      <c r="F85" s="438">
        <f t="shared" si="36"/>
        <v>6150</v>
      </c>
      <c r="G85" s="371"/>
      <c r="H85" s="416">
        <f t="shared" si="33"/>
        <v>10250</v>
      </c>
      <c r="I85" s="416">
        <f t="shared" si="33"/>
        <v>6150</v>
      </c>
      <c r="J85" s="386"/>
      <c r="K85" s="417">
        <f t="shared" si="26"/>
        <v>10215.424999999999</v>
      </c>
      <c r="L85" s="417">
        <f t="shared" si="27"/>
        <v>6129.2550000000001</v>
      </c>
      <c r="N85" s="468">
        <v>4086.17</v>
      </c>
      <c r="P85" s="462">
        <v>3891.58</v>
      </c>
      <c r="R85" s="462">
        <v>3891.58</v>
      </c>
      <c r="T85" s="462">
        <v>3586.71</v>
      </c>
      <c r="V85" s="455">
        <v>3229</v>
      </c>
      <c r="X85" s="382">
        <v>3320.3923389000001</v>
      </c>
      <c r="Z85" s="363">
        <f t="shared" si="37"/>
        <v>1.0500028266154107</v>
      </c>
      <c r="AB85" s="146">
        <v>4289</v>
      </c>
      <c r="AD85" s="146"/>
      <c r="AF85" s="146"/>
      <c r="AH85" s="146"/>
      <c r="AJ85" s="146"/>
      <c r="AL85" s="146"/>
      <c r="AN85" s="146"/>
      <c r="AP85" s="146"/>
      <c r="AR85" s="63"/>
      <c r="AT85" s="371"/>
      <c r="AU85" s="371"/>
      <c r="AV85" s="371"/>
      <c r="AW85" s="371"/>
      <c r="AX85" s="371"/>
      <c r="AY85" s="371"/>
      <c r="AZ85" s="371"/>
      <c r="BA85" s="371"/>
      <c r="BB85" s="371"/>
      <c r="BC85" s="371"/>
      <c r="BD85" s="371"/>
      <c r="BE85" s="371"/>
    </row>
    <row r="86" spans="1:57" s="376" customFormat="1" ht="21" customHeight="1" x14ac:dyDescent="0.3">
      <c r="A86" s="371"/>
      <c r="B86" s="372"/>
      <c r="C86" s="371"/>
      <c r="D86" s="439" t="s">
        <v>341</v>
      </c>
      <c r="E86" s="437">
        <f t="shared" si="36"/>
        <v>7500</v>
      </c>
      <c r="F86" s="438">
        <f t="shared" si="36"/>
        <v>4500</v>
      </c>
      <c r="G86" s="371"/>
      <c r="H86" s="416">
        <f t="shared" si="33"/>
        <v>7500</v>
      </c>
      <c r="I86" s="416">
        <f t="shared" si="33"/>
        <v>4500</v>
      </c>
      <c r="J86" s="386"/>
      <c r="K86" s="417">
        <f t="shared" si="26"/>
        <v>7499.5</v>
      </c>
      <c r="L86" s="417">
        <f t="shared" si="27"/>
        <v>4499.7000000000007</v>
      </c>
      <c r="N86" s="468">
        <v>2999.8</v>
      </c>
      <c r="P86" s="462">
        <v>2856.95</v>
      </c>
      <c r="R86" s="462">
        <v>2856.95</v>
      </c>
      <c r="T86" s="462">
        <v>2645.33</v>
      </c>
      <c r="V86" s="452">
        <v>2448.9079524000003</v>
      </c>
      <c r="X86" s="382">
        <v>2448.9079524000003</v>
      </c>
      <c r="Z86" s="363">
        <f t="shared" si="37"/>
        <v>1.0500008750590666</v>
      </c>
      <c r="AB86" s="146">
        <v>2603</v>
      </c>
      <c r="AD86" s="146"/>
      <c r="AF86" s="146"/>
      <c r="AH86" s="146"/>
      <c r="AJ86" s="146"/>
      <c r="AL86" s="146"/>
      <c r="AN86" s="146"/>
      <c r="AP86" s="146"/>
      <c r="AR86" s="63"/>
      <c r="AT86" s="371"/>
      <c r="AU86" s="371"/>
      <c r="AV86" s="371"/>
      <c r="AW86" s="371"/>
      <c r="AX86" s="371"/>
      <c r="AY86" s="371"/>
      <c r="AZ86" s="371"/>
      <c r="BA86" s="371"/>
      <c r="BB86" s="371"/>
      <c r="BC86" s="371"/>
      <c r="BD86" s="371"/>
      <c r="BE86" s="371"/>
    </row>
    <row r="87" spans="1:57" s="376" customFormat="1" ht="21" customHeight="1" x14ac:dyDescent="0.3">
      <c r="A87" s="371"/>
      <c r="B87" s="372"/>
      <c r="C87" s="371"/>
      <c r="D87" s="439" t="s">
        <v>704</v>
      </c>
      <c r="E87" s="437">
        <f>H87</f>
        <v>0</v>
      </c>
      <c r="F87" s="438">
        <f>I87</f>
        <v>0</v>
      </c>
      <c r="G87" s="371"/>
      <c r="H87" s="416">
        <f>MROUND(K87+24,50)</f>
        <v>0</v>
      </c>
      <c r="I87" s="416">
        <f>MROUND(L87+24,50)</f>
        <v>0</v>
      </c>
      <c r="J87" s="386"/>
      <c r="K87" s="417">
        <f t="shared" si="26"/>
        <v>0</v>
      </c>
      <c r="L87" s="417">
        <f t="shared" si="27"/>
        <v>0</v>
      </c>
      <c r="N87" s="468">
        <v>0</v>
      </c>
      <c r="P87" s="462"/>
      <c r="R87" s="462"/>
      <c r="T87" s="462"/>
      <c r="V87" s="452"/>
      <c r="X87" s="382"/>
      <c r="Z87" s="363" t="e">
        <f t="shared" si="37"/>
        <v>#DIV/0!</v>
      </c>
      <c r="AB87" s="146">
        <v>1897</v>
      </c>
      <c r="AD87" s="146"/>
      <c r="AF87" s="146"/>
      <c r="AH87" s="146"/>
      <c r="AJ87" s="146"/>
      <c r="AL87" s="146"/>
      <c r="AN87" s="146"/>
      <c r="AP87" s="146"/>
      <c r="AR87" s="63"/>
      <c r="AT87" s="371"/>
      <c r="AU87" s="371"/>
      <c r="AV87" s="371"/>
      <c r="AW87" s="371"/>
      <c r="AX87" s="371"/>
      <c r="AY87" s="371"/>
      <c r="AZ87" s="371"/>
      <c r="BA87" s="371"/>
      <c r="BB87" s="371"/>
      <c r="BC87" s="371"/>
      <c r="BD87" s="371"/>
      <c r="BE87" s="371"/>
    </row>
    <row r="88" spans="1:57" s="376" customFormat="1" ht="21" customHeight="1" x14ac:dyDescent="0.3">
      <c r="A88" s="371"/>
      <c r="B88" s="372"/>
      <c r="C88" s="371"/>
      <c r="D88" s="439" t="s">
        <v>704</v>
      </c>
      <c r="E88" s="437">
        <f t="shared" si="36"/>
        <v>5000</v>
      </c>
      <c r="F88" s="438">
        <f t="shared" si="36"/>
        <v>3000</v>
      </c>
      <c r="G88" s="371"/>
      <c r="H88" s="416">
        <f t="shared" si="33"/>
        <v>5000</v>
      </c>
      <c r="I88" s="416">
        <f t="shared" si="33"/>
        <v>3000</v>
      </c>
      <c r="J88" s="386"/>
      <c r="K88" s="417">
        <f t="shared" si="26"/>
        <v>4992.45</v>
      </c>
      <c r="L88" s="417">
        <f t="shared" si="27"/>
        <v>2995.4700000000003</v>
      </c>
      <c r="N88" s="468">
        <v>1996.98</v>
      </c>
      <c r="P88" s="462">
        <v>1901.89</v>
      </c>
      <c r="R88" s="462">
        <v>1901.89</v>
      </c>
      <c r="T88" s="462">
        <v>1761.01</v>
      </c>
      <c r="V88" s="452">
        <v>1467.51</v>
      </c>
      <c r="X88" s="382">
        <v>1467.51</v>
      </c>
      <c r="Z88" s="363">
        <f t="shared" si="37"/>
        <v>1.0499976339325618</v>
      </c>
      <c r="AB88" s="146">
        <v>1897</v>
      </c>
      <c r="AD88" s="146"/>
      <c r="AF88" s="146"/>
      <c r="AH88" s="146"/>
      <c r="AJ88" s="146"/>
      <c r="AL88" s="146"/>
      <c r="AN88" s="146"/>
      <c r="AP88" s="146"/>
      <c r="AR88" s="63"/>
      <c r="AT88" s="371"/>
      <c r="AU88" s="371"/>
      <c r="AV88" s="371"/>
      <c r="AW88" s="371"/>
      <c r="AX88" s="371"/>
      <c r="AY88" s="371"/>
      <c r="AZ88" s="371"/>
      <c r="BA88" s="371"/>
      <c r="BB88" s="371"/>
      <c r="BC88" s="371"/>
      <c r="BD88" s="371"/>
      <c r="BE88" s="371"/>
    </row>
    <row r="89" spans="1:57" s="376" customFormat="1" ht="27.75" customHeight="1" thickBot="1" x14ac:dyDescent="0.35">
      <c r="A89" s="371"/>
      <c r="B89" s="372"/>
      <c r="C89" s="371"/>
      <c r="D89" s="371"/>
      <c r="E89" s="373"/>
      <c r="F89" s="374"/>
      <c r="G89" s="371"/>
      <c r="H89" s="416">
        <f t="shared" si="33"/>
        <v>0</v>
      </c>
      <c r="I89" s="416">
        <f t="shared" si="33"/>
        <v>0</v>
      </c>
      <c r="J89" s="386"/>
      <c r="K89" s="417">
        <f t="shared" si="26"/>
        <v>0</v>
      </c>
      <c r="L89" s="417">
        <f t="shared" si="27"/>
        <v>0</v>
      </c>
      <c r="N89" s="452"/>
      <c r="P89" s="452"/>
      <c r="R89" s="452"/>
      <c r="T89" s="452"/>
      <c r="V89" s="452"/>
      <c r="X89" s="382"/>
      <c r="Z89" s="363" t="e">
        <f t="shared" ref="Z89:Z94" si="38">N89/T89</f>
        <v>#DIV/0!</v>
      </c>
      <c r="AB89" s="146"/>
      <c r="AD89" s="146"/>
      <c r="AF89" s="146"/>
      <c r="AH89" s="146"/>
      <c r="AJ89" s="146"/>
      <c r="AL89" s="146"/>
      <c r="AN89" s="146"/>
      <c r="AP89" s="146"/>
      <c r="AR89" s="63"/>
      <c r="AT89" s="371"/>
      <c r="AU89" s="371"/>
      <c r="AV89" s="371"/>
      <c r="AW89" s="371"/>
      <c r="AX89" s="371"/>
      <c r="AY89" s="371"/>
      <c r="AZ89" s="371"/>
      <c r="BA89" s="371"/>
      <c r="BB89" s="371"/>
      <c r="BC89" s="371"/>
      <c r="BD89" s="371"/>
      <c r="BE89" s="371"/>
    </row>
    <row r="90" spans="1:57" s="376" customFormat="1" ht="21" customHeight="1" thickBot="1" x14ac:dyDescent="0.35">
      <c r="A90" s="371"/>
      <c r="B90" s="372"/>
      <c r="C90" s="371"/>
      <c r="D90" s="431" t="s">
        <v>448</v>
      </c>
      <c r="E90" s="373"/>
      <c r="F90" s="374"/>
      <c r="G90" s="371"/>
      <c r="H90" s="416">
        <f t="shared" si="33"/>
        <v>113700</v>
      </c>
      <c r="I90" s="416">
        <f t="shared" si="33"/>
        <v>68250</v>
      </c>
      <c r="J90" s="386"/>
      <c r="K90" s="417">
        <f t="shared" si="26"/>
        <v>113700</v>
      </c>
      <c r="L90" s="417">
        <f t="shared" si="27"/>
        <v>68220</v>
      </c>
      <c r="N90" s="492">
        <v>45480</v>
      </c>
      <c r="P90" s="473">
        <v>45425</v>
      </c>
      <c r="R90" s="473">
        <v>45331</v>
      </c>
      <c r="T90" s="465">
        <v>230324</v>
      </c>
      <c r="V90" s="452"/>
      <c r="X90" s="382"/>
      <c r="Z90" s="363">
        <f t="shared" si="38"/>
        <v>0.19746096802764801</v>
      </c>
      <c r="AB90" s="353"/>
      <c r="AD90" s="146"/>
      <c r="AF90" s="146"/>
      <c r="AH90" s="146"/>
      <c r="AJ90" s="146"/>
      <c r="AL90" s="146"/>
      <c r="AN90" s="146"/>
      <c r="AP90" s="146"/>
      <c r="AR90" s="63"/>
      <c r="AT90" s="371"/>
      <c r="AU90" s="371"/>
      <c r="AV90" s="371"/>
      <c r="AW90" s="371"/>
      <c r="AX90" s="371"/>
      <c r="AY90" s="371"/>
      <c r="AZ90" s="371"/>
      <c r="BA90" s="371"/>
      <c r="BB90" s="371"/>
      <c r="BC90" s="371"/>
      <c r="BD90" s="371"/>
      <c r="BE90" s="371"/>
    </row>
    <row r="91" spans="1:57" s="376" customFormat="1" ht="21" customHeight="1" x14ac:dyDescent="0.3">
      <c r="A91" s="371"/>
      <c r="B91" s="372"/>
      <c r="C91" s="371"/>
      <c r="D91" s="436" t="s">
        <v>630</v>
      </c>
      <c r="E91" s="437">
        <f t="shared" ref="E91:F95" si="39">H91</f>
        <v>3250</v>
      </c>
      <c r="F91" s="438">
        <f t="shared" si="39"/>
        <v>1950</v>
      </c>
      <c r="G91" s="371"/>
      <c r="H91" s="416">
        <f t="shared" si="33"/>
        <v>3250</v>
      </c>
      <c r="I91" s="416">
        <f t="shared" si="33"/>
        <v>1950</v>
      </c>
      <c r="J91" s="386"/>
      <c r="K91" s="417">
        <f t="shared" si="26"/>
        <v>3209.875</v>
      </c>
      <c r="L91" s="417">
        <f t="shared" si="27"/>
        <v>1925.9250000000002</v>
      </c>
      <c r="N91" s="490">
        <v>1283.95</v>
      </c>
      <c r="P91" s="462">
        <v>1283.96</v>
      </c>
      <c r="R91" s="462">
        <v>1283.96</v>
      </c>
      <c r="T91" s="462">
        <v>1283.95</v>
      </c>
      <c r="V91" s="452">
        <v>1116.49</v>
      </c>
      <c r="X91" s="382">
        <v>1116.49</v>
      </c>
      <c r="Z91" s="363">
        <f t="shared" si="38"/>
        <v>1</v>
      </c>
      <c r="AB91" s="146"/>
      <c r="AD91" s="146"/>
      <c r="AF91" s="146"/>
      <c r="AH91" s="146"/>
      <c r="AJ91" s="146"/>
      <c r="AL91" s="146"/>
      <c r="AN91" s="146"/>
      <c r="AP91" s="146"/>
      <c r="AR91" s="63"/>
      <c r="AT91" s="371"/>
      <c r="AU91" s="371"/>
      <c r="AV91" s="371"/>
      <c r="AW91" s="371"/>
      <c r="AX91" s="371"/>
      <c r="AY91" s="371"/>
      <c r="AZ91" s="371"/>
      <c r="BA91" s="371"/>
      <c r="BB91" s="371"/>
      <c r="BC91" s="371"/>
      <c r="BD91" s="371"/>
      <c r="BE91" s="371"/>
    </row>
    <row r="92" spans="1:57" s="376" customFormat="1" ht="21" customHeight="1" x14ac:dyDescent="0.3">
      <c r="A92" s="371"/>
      <c r="B92" s="372"/>
      <c r="C92" s="371"/>
      <c r="D92" s="436" t="s">
        <v>631</v>
      </c>
      <c r="E92" s="437">
        <f t="shared" si="39"/>
        <v>4500</v>
      </c>
      <c r="F92" s="438">
        <f t="shared" si="39"/>
        <v>2700</v>
      </c>
      <c r="G92" s="371"/>
      <c r="H92" s="416">
        <f t="shared" si="33"/>
        <v>4500</v>
      </c>
      <c r="I92" s="416">
        <f t="shared" si="33"/>
        <v>2700</v>
      </c>
      <c r="J92" s="386"/>
      <c r="K92" s="417">
        <f t="shared" si="26"/>
        <v>4491.2</v>
      </c>
      <c r="L92" s="417">
        <f t="shared" si="27"/>
        <v>2694.7200000000003</v>
      </c>
      <c r="N92" s="490">
        <v>1796.48</v>
      </c>
      <c r="P92" s="462">
        <v>1796.48</v>
      </c>
      <c r="R92" s="462">
        <v>1796.48</v>
      </c>
      <c r="T92" s="462">
        <v>1796.48</v>
      </c>
      <c r="V92" s="452">
        <v>1562.16</v>
      </c>
      <c r="X92" s="382">
        <v>1562.16</v>
      </c>
      <c r="Z92" s="363">
        <f t="shared" si="38"/>
        <v>1</v>
      </c>
      <c r="AB92" s="146"/>
      <c r="AD92" s="146"/>
      <c r="AF92" s="146"/>
      <c r="AH92" s="146"/>
      <c r="AJ92" s="146"/>
      <c r="AL92" s="146"/>
      <c r="AN92" s="146"/>
      <c r="AP92" s="146"/>
      <c r="AR92" s="63"/>
      <c r="AT92" s="371"/>
      <c r="AU92" s="371"/>
      <c r="AV92" s="371"/>
      <c r="AW92" s="371"/>
      <c r="AX92" s="371"/>
      <c r="AY92" s="371"/>
      <c r="AZ92" s="371"/>
      <c r="BA92" s="371"/>
      <c r="BB92" s="371"/>
      <c r="BC92" s="371"/>
      <c r="BD92" s="371"/>
      <c r="BE92" s="371"/>
    </row>
    <row r="93" spans="1:57" s="376" customFormat="1" ht="21" customHeight="1" x14ac:dyDescent="0.3">
      <c r="A93" s="371"/>
      <c r="B93" s="372"/>
      <c r="C93" s="371"/>
      <c r="D93" s="436" t="s">
        <v>632</v>
      </c>
      <c r="E93" s="437">
        <f t="shared" si="39"/>
        <v>7450</v>
      </c>
      <c r="F93" s="438">
        <f t="shared" si="39"/>
        <v>4450</v>
      </c>
      <c r="G93" s="371"/>
      <c r="H93" s="416">
        <f t="shared" si="33"/>
        <v>7450</v>
      </c>
      <c r="I93" s="416">
        <f t="shared" si="33"/>
        <v>4450</v>
      </c>
      <c r="J93" s="386"/>
      <c r="K93" s="417">
        <f t="shared" ref="K93:K117" si="40">N93*$K$9</f>
        <v>7416.5250000000005</v>
      </c>
      <c r="L93" s="417">
        <f t="shared" ref="L93:L117" si="41">N93*$L$9</f>
        <v>4449.915</v>
      </c>
      <c r="N93" s="490">
        <v>2966.61</v>
      </c>
      <c r="P93" s="462">
        <v>2966.61</v>
      </c>
      <c r="R93" s="462">
        <v>2966.61</v>
      </c>
      <c r="T93" s="462">
        <v>2966.61</v>
      </c>
      <c r="V93" s="452">
        <v>2579.66</v>
      </c>
      <c r="X93" s="382">
        <v>2579.66</v>
      </c>
      <c r="Z93" s="363">
        <f t="shared" si="38"/>
        <v>1</v>
      </c>
      <c r="AB93" s="146"/>
      <c r="AD93" s="146"/>
      <c r="AF93" s="146"/>
      <c r="AH93" s="146"/>
      <c r="AJ93" s="146"/>
      <c r="AL93" s="146"/>
      <c r="AN93" s="146"/>
      <c r="AP93" s="146"/>
      <c r="AR93" s="63"/>
      <c r="AT93" s="371"/>
      <c r="AU93" s="371"/>
      <c r="AV93" s="371"/>
      <c r="AW93" s="371"/>
      <c r="AX93" s="371"/>
      <c r="AY93" s="371"/>
      <c r="AZ93" s="371"/>
      <c r="BA93" s="371"/>
      <c r="BB93" s="371"/>
      <c r="BC93" s="371"/>
      <c r="BD93" s="371"/>
      <c r="BE93" s="371"/>
    </row>
    <row r="94" spans="1:57" s="376" customFormat="1" ht="21" customHeight="1" x14ac:dyDescent="0.3">
      <c r="A94" s="371"/>
      <c r="B94" s="372"/>
      <c r="C94" s="371"/>
      <c r="D94" s="436" t="s">
        <v>633</v>
      </c>
      <c r="E94" s="442">
        <f t="shared" si="39"/>
        <v>13050</v>
      </c>
      <c r="F94" s="443">
        <f t="shared" si="39"/>
        <v>7850</v>
      </c>
      <c r="G94" s="371"/>
      <c r="H94" s="416">
        <f t="shared" ref="H94:I117" si="42">MROUND(K94+24,50)</f>
        <v>13050</v>
      </c>
      <c r="I94" s="416">
        <f t="shared" si="42"/>
        <v>7850</v>
      </c>
      <c r="J94" s="386"/>
      <c r="K94" s="417">
        <f t="shared" si="40"/>
        <v>13046.849999999999</v>
      </c>
      <c r="L94" s="417">
        <f t="shared" si="41"/>
        <v>7828.11</v>
      </c>
      <c r="N94" s="490">
        <v>5218.74</v>
      </c>
      <c r="P94" s="474">
        <v>5218.74</v>
      </c>
      <c r="R94" s="462">
        <v>6483.75</v>
      </c>
      <c r="T94" s="462">
        <v>5218.74</v>
      </c>
      <c r="V94" s="452">
        <v>4538.04</v>
      </c>
      <c r="X94" s="382">
        <v>4538.04</v>
      </c>
      <c r="Z94" s="363">
        <f t="shared" si="38"/>
        <v>1</v>
      </c>
      <c r="AB94" s="146"/>
      <c r="AD94" s="146"/>
      <c r="AF94" s="146"/>
      <c r="AH94" s="146"/>
      <c r="AJ94" s="146"/>
      <c r="AL94" s="146"/>
      <c r="AN94" s="146"/>
      <c r="AP94" s="146"/>
      <c r="AR94" s="63"/>
      <c r="AT94" s="371"/>
      <c r="AU94" s="371"/>
      <c r="AV94" s="371"/>
      <c r="AW94" s="371"/>
      <c r="AX94" s="371"/>
      <c r="AY94" s="371"/>
      <c r="AZ94" s="371"/>
      <c r="BA94" s="371"/>
      <c r="BB94" s="371"/>
      <c r="BC94" s="371"/>
      <c r="BD94" s="371"/>
      <c r="BE94" s="371"/>
    </row>
    <row r="95" spans="1:57" s="376" customFormat="1" ht="21" customHeight="1" x14ac:dyDescent="0.3">
      <c r="A95" s="371"/>
      <c r="B95" s="372"/>
      <c r="C95" s="371"/>
      <c r="D95" s="439" t="s">
        <v>637</v>
      </c>
      <c r="E95" s="437">
        <f t="shared" si="39"/>
        <v>3550</v>
      </c>
      <c r="F95" s="438">
        <f t="shared" si="39"/>
        <v>2150</v>
      </c>
      <c r="G95" s="371"/>
      <c r="H95" s="416">
        <f t="shared" si="42"/>
        <v>3550</v>
      </c>
      <c r="I95" s="416">
        <f t="shared" si="42"/>
        <v>2150</v>
      </c>
      <c r="J95" s="386"/>
      <c r="K95" s="417">
        <f t="shared" si="40"/>
        <v>3520.65</v>
      </c>
      <c r="L95" s="417">
        <f t="shared" si="41"/>
        <v>2112.39</v>
      </c>
      <c r="N95" s="490">
        <v>1408.26</v>
      </c>
      <c r="P95" s="462">
        <v>1408.26</v>
      </c>
      <c r="R95" s="462">
        <v>1408.26</v>
      </c>
      <c r="T95" s="462">
        <v>1468.25</v>
      </c>
      <c r="V95" s="452">
        <v>1468</v>
      </c>
      <c r="X95" s="382">
        <v>1468</v>
      </c>
      <c r="Z95" s="363">
        <f t="shared" ref="Z95:Z159" si="43">N95/T95</f>
        <v>0.95914183551847432</v>
      </c>
      <c r="AB95" s="146"/>
      <c r="AD95" s="146"/>
      <c r="AF95" s="146"/>
      <c r="AH95" s="146"/>
      <c r="AJ95" s="146"/>
      <c r="AL95" s="146"/>
      <c r="AN95" s="146"/>
      <c r="AP95" s="146"/>
      <c r="AR95" s="63"/>
      <c r="AT95" s="371"/>
      <c r="AU95" s="371"/>
      <c r="AV95" s="371"/>
      <c r="AW95" s="371"/>
      <c r="AX95" s="371"/>
      <c r="AY95" s="371"/>
      <c r="AZ95" s="371"/>
      <c r="BA95" s="371"/>
      <c r="BB95" s="371"/>
      <c r="BC95" s="371"/>
      <c r="BD95" s="371"/>
      <c r="BE95" s="371"/>
    </row>
    <row r="96" spans="1:57" s="376" customFormat="1" ht="21" customHeight="1" x14ac:dyDescent="0.3">
      <c r="A96" s="371"/>
      <c r="B96" s="372"/>
      <c r="C96" s="371"/>
      <c r="D96" s="440" t="s">
        <v>449</v>
      </c>
      <c r="E96" s="373"/>
      <c r="F96" s="374"/>
      <c r="G96" s="371"/>
      <c r="H96" s="416">
        <f t="shared" si="42"/>
        <v>0</v>
      </c>
      <c r="I96" s="416">
        <f t="shared" si="42"/>
        <v>0</v>
      </c>
      <c r="J96" s="386"/>
      <c r="K96" s="417">
        <f t="shared" si="40"/>
        <v>0</v>
      </c>
      <c r="L96" s="417">
        <f t="shared" si="41"/>
        <v>0</v>
      </c>
      <c r="N96" s="493"/>
      <c r="P96" s="452"/>
      <c r="R96" s="452"/>
      <c r="T96" s="452"/>
      <c r="V96" s="452">
        <v>0</v>
      </c>
      <c r="X96" s="382">
        <v>0</v>
      </c>
      <c r="Z96" s="363" t="e">
        <f t="shared" si="43"/>
        <v>#DIV/0!</v>
      </c>
      <c r="AB96" s="146"/>
      <c r="AD96" s="146"/>
      <c r="AF96" s="146"/>
      <c r="AH96" s="146"/>
      <c r="AJ96" s="146"/>
      <c r="AL96" s="146"/>
      <c r="AN96" s="146"/>
      <c r="AP96" s="146"/>
      <c r="AR96" s="63"/>
      <c r="AT96" s="371"/>
      <c r="AU96" s="371"/>
      <c r="AV96" s="371"/>
      <c r="AW96" s="371"/>
      <c r="AX96" s="371"/>
      <c r="AY96" s="371"/>
      <c r="AZ96" s="371"/>
      <c r="BA96" s="371"/>
      <c r="BB96" s="371"/>
      <c r="BC96" s="371"/>
      <c r="BD96" s="371"/>
      <c r="BE96" s="371"/>
    </row>
    <row r="97" spans="1:57" s="376" customFormat="1" ht="21" customHeight="1" x14ac:dyDescent="0.3">
      <c r="A97" s="371"/>
      <c r="B97" s="372"/>
      <c r="C97" s="371"/>
      <c r="D97" s="439" t="s">
        <v>635</v>
      </c>
      <c r="E97" s="437">
        <f t="shared" ref="E97:F99" si="44">H97</f>
        <v>1450</v>
      </c>
      <c r="F97" s="438">
        <f t="shared" si="44"/>
        <v>900</v>
      </c>
      <c r="G97" s="371"/>
      <c r="H97" s="416">
        <f t="shared" si="42"/>
        <v>1450</v>
      </c>
      <c r="I97" s="416">
        <f t="shared" si="42"/>
        <v>900</v>
      </c>
      <c r="J97" s="386"/>
      <c r="K97" s="417">
        <f t="shared" si="40"/>
        <v>1423.875</v>
      </c>
      <c r="L97" s="417">
        <f t="shared" si="41"/>
        <v>854.32499999999993</v>
      </c>
      <c r="N97" s="490">
        <v>569.54999999999995</v>
      </c>
      <c r="P97" s="462">
        <v>569.54999999999995</v>
      </c>
      <c r="R97" s="462">
        <v>569.54999999999995</v>
      </c>
      <c r="T97" s="462">
        <v>569.54999999999995</v>
      </c>
      <c r="V97" s="452">
        <v>495.26</v>
      </c>
      <c r="X97" s="382">
        <v>495.26</v>
      </c>
      <c r="Z97" s="363">
        <f t="shared" si="43"/>
        <v>1</v>
      </c>
      <c r="AB97" s="146"/>
      <c r="AD97" s="146"/>
      <c r="AF97" s="146"/>
      <c r="AH97" s="146"/>
      <c r="AJ97" s="146"/>
      <c r="AL97" s="146"/>
      <c r="AN97" s="146"/>
      <c r="AP97" s="146"/>
      <c r="AR97" s="63"/>
      <c r="AT97" s="371"/>
      <c r="AU97" s="371"/>
      <c r="AV97" s="371"/>
      <c r="AW97" s="371"/>
      <c r="AX97" s="371"/>
      <c r="AY97" s="371"/>
      <c r="AZ97" s="371"/>
      <c r="BA97" s="371"/>
      <c r="BB97" s="371"/>
      <c r="BC97" s="371"/>
      <c r="BD97" s="371"/>
      <c r="BE97" s="371"/>
    </row>
    <row r="98" spans="1:57" ht="21" customHeight="1" x14ac:dyDescent="0.3">
      <c r="D98" s="439" t="s">
        <v>634</v>
      </c>
      <c r="E98" s="450">
        <f t="shared" si="44"/>
        <v>2850</v>
      </c>
      <c r="F98" s="451">
        <f t="shared" si="44"/>
        <v>1750</v>
      </c>
      <c r="H98" s="416">
        <f t="shared" si="42"/>
        <v>2850</v>
      </c>
      <c r="I98" s="416">
        <f t="shared" si="42"/>
        <v>1750</v>
      </c>
      <c r="J98" s="386"/>
      <c r="K98" s="417">
        <f t="shared" si="40"/>
        <v>2847.6</v>
      </c>
      <c r="L98" s="417">
        <f t="shared" si="41"/>
        <v>1708.56</v>
      </c>
      <c r="N98" s="490">
        <v>1139.04</v>
      </c>
      <c r="P98" s="462">
        <v>1139.04</v>
      </c>
      <c r="R98" s="462">
        <v>1139.04</v>
      </c>
      <c r="T98" s="462">
        <v>1139.04</v>
      </c>
      <c r="V98" s="452">
        <v>990.47</v>
      </c>
      <c r="X98" s="382">
        <v>990.47</v>
      </c>
      <c r="Z98" s="363">
        <f t="shared" si="43"/>
        <v>1</v>
      </c>
    </row>
    <row r="99" spans="1:57" ht="21" customHeight="1" x14ac:dyDescent="0.3">
      <c r="D99" s="439" t="s">
        <v>636</v>
      </c>
      <c r="E99" s="437">
        <f t="shared" si="44"/>
        <v>8750</v>
      </c>
      <c r="F99" s="438">
        <f t="shared" si="44"/>
        <v>5250</v>
      </c>
      <c r="H99" s="416">
        <f t="shared" si="42"/>
        <v>8750</v>
      </c>
      <c r="I99" s="416">
        <f t="shared" si="42"/>
        <v>5250</v>
      </c>
      <c r="J99" s="386"/>
      <c r="K99" s="417">
        <f t="shared" si="40"/>
        <v>8749.75</v>
      </c>
      <c r="L99" s="417">
        <f t="shared" si="41"/>
        <v>5249.85</v>
      </c>
      <c r="N99" s="490">
        <v>3499.9</v>
      </c>
      <c r="P99" s="462">
        <v>3499.9</v>
      </c>
      <c r="R99" s="462">
        <v>3499.9</v>
      </c>
      <c r="T99" s="462">
        <v>3499.9</v>
      </c>
      <c r="V99" s="452">
        <v>3043.39</v>
      </c>
      <c r="X99" s="382">
        <v>3043.39</v>
      </c>
      <c r="Z99" s="363">
        <f t="shared" si="43"/>
        <v>1</v>
      </c>
    </row>
    <row r="100" spans="1:57" ht="21" hidden="1" customHeight="1" x14ac:dyDescent="0.3">
      <c r="C100" s="476"/>
      <c r="D100" s="440" t="s">
        <v>453</v>
      </c>
      <c r="H100" s="416">
        <f t="shared" si="42"/>
        <v>0</v>
      </c>
      <c r="I100" s="416">
        <f t="shared" si="42"/>
        <v>0</v>
      </c>
      <c r="J100" s="386"/>
      <c r="K100" s="417">
        <f t="shared" si="40"/>
        <v>0</v>
      </c>
      <c r="L100" s="417">
        <f t="shared" si="41"/>
        <v>0</v>
      </c>
      <c r="N100" s="493"/>
      <c r="P100" s="452"/>
      <c r="R100" s="452"/>
      <c r="T100" s="452"/>
      <c r="V100" s="452">
        <v>0</v>
      </c>
      <c r="X100" s="382">
        <v>0</v>
      </c>
      <c r="Z100" s="363" t="e">
        <f t="shared" si="43"/>
        <v>#DIV/0!</v>
      </c>
    </row>
    <row r="101" spans="1:57" ht="21" hidden="1" customHeight="1" x14ac:dyDescent="0.3">
      <c r="C101" s="476"/>
      <c r="D101" s="439" t="s">
        <v>454</v>
      </c>
      <c r="E101" s="437">
        <f t="shared" ref="E101:F103" si="45">H101</f>
        <v>2850</v>
      </c>
      <c r="F101" s="438">
        <f t="shared" si="45"/>
        <v>1700</v>
      </c>
      <c r="H101" s="416">
        <f t="shared" si="42"/>
        <v>2850</v>
      </c>
      <c r="I101" s="416">
        <f t="shared" si="42"/>
        <v>1700</v>
      </c>
      <c r="J101" s="386"/>
      <c r="K101" s="417">
        <f t="shared" si="40"/>
        <v>2821.6000000000004</v>
      </c>
      <c r="L101" s="417">
        <f t="shared" si="41"/>
        <v>1692.96</v>
      </c>
      <c r="N101" s="491">
        <v>1128.6400000000001</v>
      </c>
      <c r="P101" s="462">
        <v>1128.6400000000001</v>
      </c>
      <c r="R101" s="462">
        <v>1128.6400000000001</v>
      </c>
      <c r="T101" s="452">
        <v>1079.5730000000001</v>
      </c>
      <c r="V101" s="452">
        <v>981.43</v>
      </c>
      <c r="X101" s="382">
        <v>981.43</v>
      </c>
      <c r="Z101" s="363">
        <f t="shared" si="43"/>
        <v>1.0454503771398507</v>
      </c>
    </row>
    <row r="102" spans="1:57" ht="21" hidden="1" customHeight="1" x14ac:dyDescent="0.3">
      <c r="C102" s="476"/>
      <c r="D102" s="439" t="s">
        <v>455</v>
      </c>
      <c r="E102" s="450">
        <f t="shared" si="45"/>
        <v>5450</v>
      </c>
      <c r="F102" s="451">
        <f t="shared" si="45"/>
        <v>3300</v>
      </c>
      <c r="H102" s="416">
        <f t="shared" si="42"/>
        <v>5450</v>
      </c>
      <c r="I102" s="416">
        <f t="shared" si="42"/>
        <v>3300</v>
      </c>
      <c r="J102" s="386"/>
      <c r="K102" s="417">
        <f t="shared" si="40"/>
        <v>5436.25</v>
      </c>
      <c r="L102" s="417">
        <f t="shared" si="41"/>
        <v>3261.75</v>
      </c>
      <c r="N102" s="491">
        <v>2174.5</v>
      </c>
      <c r="P102" s="462">
        <v>2174.5</v>
      </c>
      <c r="R102" s="462">
        <v>2174.5</v>
      </c>
      <c r="T102" s="452">
        <v>2079.9569999999999</v>
      </c>
      <c r="V102" s="452">
        <v>1890.87</v>
      </c>
      <c r="X102" s="382">
        <v>1890.87</v>
      </c>
      <c r="Z102" s="363">
        <f t="shared" si="43"/>
        <v>1.0454543050649605</v>
      </c>
    </row>
    <row r="103" spans="1:57" ht="21" hidden="1" customHeight="1" x14ac:dyDescent="0.3">
      <c r="C103" s="476"/>
      <c r="D103" s="439" t="s">
        <v>456</v>
      </c>
      <c r="E103" s="437">
        <f t="shared" si="45"/>
        <v>21200</v>
      </c>
      <c r="F103" s="438">
        <f t="shared" si="45"/>
        <v>12700</v>
      </c>
      <c r="H103" s="416">
        <f t="shared" si="42"/>
        <v>21200</v>
      </c>
      <c r="I103" s="416">
        <f t="shared" si="42"/>
        <v>12700</v>
      </c>
      <c r="J103" s="386"/>
      <c r="K103" s="417">
        <f t="shared" si="40"/>
        <v>21162.25</v>
      </c>
      <c r="L103" s="417">
        <f t="shared" si="41"/>
        <v>12697.349999999999</v>
      </c>
      <c r="N103" s="491">
        <v>8464.9</v>
      </c>
      <c r="P103" s="462">
        <v>8464.9</v>
      </c>
      <c r="R103" s="462">
        <v>8464.9</v>
      </c>
      <c r="T103" s="452">
        <v>8096.8580000000002</v>
      </c>
      <c r="V103" s="452">
        <v>7360.78</v>
      </c>
      <c r="X103" s="382">
        <v>7360.78</v>
      </c>
      <c r="Z103" s="363">
        <f t="shared" si="43"/>
        <v>1.0454549159686386</v>
      </c>
    </row>
    <row r="104" spans="1:57" ht="21" hidden="1" customHeight="1" x14ac:dyDescent="0.3">
      <c r="D104" s="440" t="s">
        <v>486</v>
      </c>
      <c r="H104" s="416">
        <f t="shared" si="42"/>
        <v>0</v>
      </c>
      <c r="I104" s="416">
        <f t="shared" si="42"/>
        <v>0</v>
      </c>
      <c r="J104" s="386"/>
      <c r="K104" s="417">
        <f t="shared" si="40"/>
        <v>0</v>
      </c>
      <c r="L104" s="417">
        <f t="shared" si="41"/>
        <v>0</v>
      </c>
      <c r="N104" s="493"/>
      <c r="P104" s="452"/>
      <c r="R104" s="452"/>
      <c r="T104" s="452"/>
      <c r="V104" s="452">
        <v>0</v>
      </c>
      <c r="X104" s="382">
        <v>0</v>
      </c>
      <c r="Z104" s="363" t="e">
        <f t="shared" si="43"/>
        <v>#DIV/0!</v>
      </c>
    </row>
    <row r="105" spans="1:57" ht="21" customHeight="1" x14ac:dyDescent="0.3">
      <c r="D105" s="439" t="s">
        <v>626</v>
      </c>
      <c r="E105" s="437">
        <f t="shared" ref="E105:F110" si="46">H105</f>
        <v>1900</v>
      </c>
      <c r="F105" s="438">
        <f t="shared" si="46"/>
        <v>1150</v>
      </c>
      <c r="H105" s="416">
        <f t="shared" si="42"/>
        <v>1900</v>
      </c>
      <c r="I105" s="416">
        <f t="shared" si="42"/>
        <v>1150</v>
      </c>
      <c r="J105" s="386"/>
      <c r="K105" s="417">
        <f t="shared" si="40"/>
        <v>1876.8000000000002</v>
      </c>
      <c r="L105" s="417">
        <f t="shared" si="41"/>
        <v>1126.08</v>
      </c>
      <c r="N105" s="490">
        <v>750.72</v>
      </c>
      <c r="P105" s="474">
        <v>750.72</v>
      </c>
      <c r="R105" s="462">
        <v>825.79</v>
      </c>
      <c r="T105" s="462">
        <v>750.72</v>
      </c>
      <c r="V105" s="452">
        <v>718.08</v>
      </c>
      <c r="X105" s="382">
        <v>718.08</v>
      </c>
      <c r="Z105" s="363">
        <f t="shared" si="43"/>
        <v>1</v>
      </c>
    </row>
    <row r="106" spans="1:57" ht="21" customHeight="1" x14ac:dyDescent="0.3">
      <c r="D106" s="439" t="s">
        <v>627</v>
      </c>
      <c r="E106" s="444">
        <f t="shared" si="46"/>
        <v>4000</v>
      </c>
      <c r="F106" s="445">
        <f t="shared" si="46"/>
        <v>2400</v>
      </c>
      <c r="H106" s="416">
        <f t="shared" si="42"/>
        <v>4000</v>
      </c>
      <c r="I106" s="416">
        <f t="shared" si="42"/>
        <v>2400</v>
      </c>
      <c r="J106" s="386"/>
      <c r="K106" s="417">
        <f t="shared" si="40"/>
        <v>3973.6000000000004</v>
      </c>
      <c r="L106" s="417">
        <f t="shared" si="41"/>
        <v>2384.16</v>
      </c>
      <c r="N106" s="490">
        <v>1589.44</v>
      </c>
      <c r="P106" s="474">
        <v>1589.44</v>
      </c>
      <c r="R106" s="462">
        <v>1748.39</v>
      </c>
      <c r="T106" s="462">
        <v>1589.44</v>
      </c>
      <c r="V106" s="452">
        <v>1520.34</v>
      </c>
      <c r="X106" s="382">
        <v>1520.34</v>
      </c>
      <c r="Z106" s="363">
        <f t="shared" si="43"/>
        <v>1</v>
      </c>
    </row>
    <row r="107" spans="1:57" ht="21" customHeight="1" x14ac:dyDescent="0.3">
      <c r="D107" s="439" t="s">
        <v>628</v>
      </c>
      <c r="E107" s="442">
        <f t="shared" si="46"/>
        <v>6900</v>
      </c>
      <c r="F107" s="443">
        <f t="shared" si="46"/>
        <v>4150</v>
      </c>
      <c r="H107" s="416">
        <f t="shared" si="42"/>
        <v>6900</v>
      </c>
      <c r="I107" s="416">
        <f t="shared" si="42"/>
        <v>4150</v>
      </c>
      <c r="J107" s="386"/>
      <c r="K107" s="417">
        <f t="shared" si="40"/>
        <v>6873.7</v>
      </c>
      <c r="L107" s="417">
        <f t="shared" si="41"/>
        <v>4124.22</v>
      </c>
      <c r="N107" s="490">
        <v>2749.48</v>
      </c>
      <c r="P107" s="474">
        <v>2749.48</v>
      </c>
      <c r="R107" s="462">
        <v>2749.348</v>
      </c>
      <c r="T107" s="462">
        <v>2749.48</v>
      </c>
      <c r="V107" s="452"/>
      <c r="Z107" s="363">
        <f t="shared" si="43"/>
        <v>1</v>
      </c>
    </row>
    <row r="108" spans="1:57" ht="21" customHeight="1" x14ac:dyDescent="0.3">
      <c r="D108" s="439" t="s">
        <v>629</v>
      </c>
      <c r="E108" s="442">
        <f t="shared" si="46"/>
        <v>11750</v>
      </c>
      <c r="F108" s="443">
        <f t="shared" si="46"/>
        <v>7050</v>
      </c>
      <c r="H108" s="416">
        <f t="shared" si="42"/>
        <v>11750</v>
      </c>
      <c r="I108" s="416">
        <f t="shared" si="42"/>
        <v>7050</v>
      </c>
      <c r="J108" s="386"/>
      <c r="K108" s="417">
        <f t="shared" si="40"/>
        <v>11713.599999999999</v>
      </c>
      <c r="L108" s="417">
        <f t="shared" si="41"/>
        <v>7028.16</v>
      </c>
      <c r="N108" s="490">
        <v>4685.4399999999996</v>
      </c>
      <c r="P108" s="474">
        <v>4685.45</v>
      </c>
      <c r="R108" s="462">
        <v>4685.45</v>
      </c>
      <c r="T108" s="462">
        <v>4685.4399999999996</v>
      </c>
      <c r="V108" s="452">
        <v>4074.3</v>
      </c>
      <c r="X108" s="382">
        <v>4074.3</v>
      </c>
      <c r="Z108" s="363">
        <f t="shared" si="43"/>
        <v>1</v>
      </c>
    </row>
    <row r="109" spans="1:57" s="376" customFormat="1" ht="21" customHeight="1" x14ac:dyDescent="0.3">
      <c r="A109" s="371"/>
      <c r="B109" s="372"/>
      <c r="C109" s="371"/>
      <c r="D109" s="439" t="s">
        <v>659</v>
      </c>
      <c r="E109" s="437">
        <f t="shared" si="46"/>
        <v>44000</v>
      </c>
      <c r="F109" s="438">
        <f t="shared" si="46"/>
        <v>26400</v>
      </c>
      <c r="G109" s="371"/>
      <c r="H109" s="416">
        <f t="shared" si="42"/>
        <v>44000</v>
      </c>
      <c r="I109" s="416">
        <f t="shared" si="42"/>
        <v>26400</v>
      </c>
      <c r="J109" s="386"/>
      <c r="K109" s="417">
        <f t="shared" si="40"/>
        <v>44000</v>
      </c>
      <c r="L109" s="417">
        <f t="shared" si="41"/>
        <v>26400</v>
      </c>
      <c r="N109" s="490">
        <v>17600</v>
      </c>
      <c r="P109" s="462">
        <v>12986.4</v>
      </c>
      <c r="R109" s="462">
        <v>12986.4</v>
      </c>
      <c r="T109" s="462">
        <v>12986.4</v>
      </c>
      <c r="V109" s="452">
        <v>11292.52</v>
      </c>
      <c r="X109" s="382">
        <v>11292.52</v>
      </c>
      <c r="Z109" s="363">
        <f t="shared" si="43"/>
        <v>1.3552639684593113</v>
      </c>
      <c r="AB109" s="146"/>
      <c r="AD109" s="146"/>
      <c r="AF109" s="146"/>
      <c r="AH109" s="146"/>
      <c r="AJ109" s="146"/>
      <c r="AL109" s="146"/>
      <c r="AN109" s="146"/>
      <c r="AP109" s="146"/>
      <c r="AR109" s="63"/>
      <c r="AT109" s="371"/>
      <c r="AU109" s="371"/>
      <c r="AV109" s="371"/>
      <c r="AW109" s="371"/>
      <c r="AX109" s="371"/>
      <c r="AY109" s="371"/>
      <c r="AZ109" s="371"/>
      <c r="BA109" s="371"/>
      <c r="BB109" s="371"/>
      <c r="BC109" s="371"/>
      <c r="BD109" s="371"/>
      <c r="BE109" s="371"/>
    </row>
    <row r="110" spans="1:57" s="376" customFormat="1" ht="21" customHeight="1" x14ac:dyDescent="0.3">
      <c r="A110" s="371"/>
      <c r="B110" s="372"/>
      <c r="C110" s="371"/>
      <c r="D110" s="439" t="s">
        <v>681</v>
      </c>
      <c r="E110" s="437">
        <f t="shared" si="46"/>
        <v>6250</v>
      </c>
      <c r="F110" s="438">
        <f t="shared" si="46"/>
        <v>3750</v>
      </c>
      <c r="G110" s="371"/>
      <c r="H110" s="416">
        <f t="shared" si="42"/>
        <v>6250</v>
      </c>
      <c r="I110" s="416">
        <f t="shared" si="42"/>
        <v>3750</v>
      </c>
      <c r="J110" s="386"/>
      <c r="K110" s="417">
        <f t="shared" si="40"/>
        <v>6250</v>
      </c>
      <c r="L110" s="417">
        <f t="shared" si="41"/>
        <v>3750</v>
      </c>
      <c r="N110" s="490">
        <v>2500</v>
      </c>
      <c r="P110" s="462">
        <v>2500</v>
      </c>
      <c r="R110" s="462"/>
      <c r="T110" s="462"/>
      <c r="V110" s="452"/>
      <c r="X110" s="382"/>
      <c r="Z110" s="363"/>
      <c r="AB110" s="146"/>
      <c r="AD110" s="146"/>
      <c r="AF110" s="146"/>
      <c r="AH110" s="146"/>
      <c r="AJ110" s="146"/>
      <c r="AL110" s="146"/>
      <c r="AN110" s="146"/>
      <c r="AP110" s="146"/>
      <c r="AR110" s="63"/>
      <c r="AT110" s="371"/>
      <c r="AU110" s="371"/>
      <c r="AV110" s="371"/>
      <c r="AW110" s="371"/>
      <c r="AX110" s="371"/>
      <c r="AY110" s="371"/>
      <c r="AZ110" s="371"/>
      <c r="BA110" s="371"/>
      <c r="BB110" s="371"/>
      <c r="BC110" s="371"/>
      <c r="BD110" s="371"/>
      <c r="BE110" s="371"/>
    </row>
    <row r="111" spans="1:57" s="376" customFormat="1" ht="21" customHeight="1" x14ac:dyDescent="0.3">
      <c r="A111" s="371"/>
      <c r="B111" s="372"/>
      <c r="C111" s="371"/>
      <c r="D111" s="383"/>
      <c r="E111" s="373"/>
      <c r="F111" s="374"/>
      <c r="G111" s="371"/>
      <c r="H111" s="416">
        <f t="shared" si="42"/>
        <v>0</v>
      </c>
      <c r="I111" s="416">
        <f t="shared" si="42"/>
        <v>0</v>
      </c>
      <c r="J111" s="386"/>
      <c r="K111" s="417">
        <f t="shared" si="40"/>
        <v>0</v>
      </c>
      <c r="L111" s="417">
        <f t="shared" si="41"/>
        <v>0</v>
      </c>
      <c r="N111" s="452"/>
      <c r="P111" s="452"/>
      <c r="R111" s="452"/>
      <c r="T111" s="452"/>
      <c r="V111" s="452"/>
      <c r="X111" s="382"/>
      <c r="Z111" s="363" t="e">
        <f t="shared" si="43"/>
        <v>#DIV/0!</v>
      </c>
      <c r="AB111" s="146"/>
      <c r="AD111" s="146"/>
      <c r="AF111" s="146"/>
      <c r="AH111" s="146"/>
      <c r="AJ111" s="146"/>
      <c r="AL111" s="146"/>
      <c r="AN111" s="146"/>
      <c r="AP111" s="146"/>
      <c r="AR111" s="63"/>
      <c r="AT111" s="371"/>
      <c r="AU111" s="371"/>
      <c r="AV111" s="371"/>
      <c r="AW111" s="371"/>
      <c r="AX111" s="371"/>
      <c r="AY111" s="371"/>
      <c r="AZ111" s="371"/>
      <c r="BA111" s="371"/>
      <c r="BB111" s="371"/>
      <c r="BC111" s="371"/>
      <c r="BD111" s="371"/>
      <c r="BE111" s="371"/>
    </row>
    <row r="112" spans="1:57" s="376" customFormat="1" ht="21" hidden="1" customHeight="1" x14ac:dyDescent="0.3">
      <c r="A112" s="371"/>
      <c r="B112" s="372"/>
      <c r="C112" s="476"/>
      <c r="D112" s="439" t="s">
        <v>660</v>
      </c>
      <c r="E112" s="437">
        <f t="shared" ref="E112:F117" si="47">H112</f>
        <v>3600</v>
      </c>
      <c r="F112" s="438">
        <f t="shared" si="47"/>
        <v>2150</v>
      </c>
      <c r="G112" s="371"/>
      <c r="H112" s="416">
        <f t="shared" si="42"/>
        <v>3600</v>
      </c>
      <c r="I112" s="416">
        <f t="shared" si="42"/>
        <v>2150</v>
      </c>
      <c r="J112" s="386"/>
      <c r="K112" s="417">
        <f t="shared" si="40"/>
        <v>3573.72444</v>
      </c>
      <c r="L112" s="417">
        <f t="shared" si="41"/>
        <v>2144.2346639999996</v>
      </c>
      <c r="N112" s="462">
        <v>1429.4897759999999</v>
      </c>
      <c r="P112" s="452">
        <v>1429.4897759999999</v>
      </c>
      <c r="R112" s="452">
        <v>1429.4897759999999</v>
      </c>
      <c r="T112" s="452">
        <v>1429.4897759999999</v>
      </c>
      <c r="V112" s="452">
        <v>1299.5361599999999</v>
      </c>
      <c r="X112" s="382">
        <v>1299.5361599999999</v>
      </c>
      <c r="Z112" s="363">
        <f t="shared" si="43"/>
        <v>1</v>
      </c>
      <c r="AB112" s="146"/>
      <c r="AD112" s="146"/>
      <c r="AF112" s="146"/>
      <c r="AH112" s="146"/>
      <c r="AJ112" s="146"/>
      <c r="AL112" s="146"/>
      <c r="AN112" s="146"/>
      <c r="AP112" s="146"/>
      <c r="AR112" s="63"/>
      <c r="AT112" s="371"/>
      <c r="AU112" s="371"/>
      <c r="AV112" s="371"/>
      <c r="AW112" s="371"/>
      <c r="AX112" s="371"/>
      <c r="AY112" s="371"/>
      <c r="AZ112" s="371"/>
      <c r="BA112" s="371"/>
      <c r="BB112" s="371"/>
      <c r="BC112" s="371"/>
      <c r="BD112" s="371"/>
      <c r="BE112" s="371"/>
    </row>
    <row r="113" spans="1:57" s="376" customFormat="1" ht="21" hidden="1" customHeight="1" x14ac:dyDescent="0.3">
      <c r="A113" s="371"/>
      <c r="B113" s="372"/>
      <c r="C113" s="476"/>
      <c r="D113" s="439" t="s">
        <v>661</v>
      </c>
      <c r="E113" s="444">
        <f t="shared" si="47"/>
        <v>6950</v>
      </c>
      <c r="F113" s="445">
        <f t="shared" si="47"/>
        <v>4150</v>
      </c>
      <c r="G113" s="371"/>
      <c r="H113" s="416">
        <f t="shared" si="42"/>
        <v>6950</v>
      </c>
      <c r="I113" s="416">
        <f t="shared" si="42"/>
        <v>4150</v>
      </c>
      <c r="J113" s="386"/>
      <c r="K113" s="417">
        <f t="shared" si="40"/>
        <v>6918.1612499999992</v>
      </c>
      <c r="L113" s="417">
        <f t="shared" si="41"/>
        <v>4150.8967499999999</v>
      </c>
      <c r="N113" s="462">
        <v>2767.2644999999998</v>
      </c>
      <c r="P113" s="452">
        <v>2767.2644999999998</v>
      </c>
      <c r="R113" s="452">
        <v>2767.2644999999998</v>
      </c>
      <c r="T113" s="452">
        <v>2767.2644999999998</v>
      </c>
      <c r="V113" s="452">
        <v>2515.6949999999997</v>
      </c>
      <c r="X113" s="382">
        <v>2515.6949999999997</v>
      </c>
      <c r="Z113" s="363">
        <f t="shared" si="43"/>
        <v>1</v>
      </c>
      <c r="AB113" s="146"/>
      <c r="AD113" s="146"/>
      <c r="AF113" s="146"/>
      <c r="AH113" s="146"/>
      <c r="AJ113" s="146"/>
      <c r="AL113" s="146"/>
      <c r="AN113" s="146"/>
      <c r="AP113" s="146"/>
      <c r="AR113" s="63"/>
      <c r="AT113" s="371"/>
      <c r="AU113" s="371"/>
      <c r="AV113" s="371"/>
      <c r="AW113" s="371"/>
      <c r="AX113" s="371"/>
      <c r="AY113" s="371"/>
      <c r="AZ113" s="371"/>
      <c r="BA113" s="371"/>
      <c r="BB113" s="371"/>
      <c r="BC113" s="371"/>
      <c r="BD113" s="371"/>
      <c r="BE113" s="371"/>
    </row>
    <row r="114" spans="1:57" s="376" customFormat="1" ht="21" hidden="1" customHeight="1" x14ac:dyDescent="0.3">
      <c r="A114" s="371"/>
      <c r="B114" s="372"/>
      <c r="C114" s="476"/>
      <c r="D114" s="439" t="s">
        <v>368</v>
      </c>
      <c r="E114" s="437">
        <f t="shared" si="47"/>
        <v>2600</v>
      </c>
      <c r="F114" s="438">
        <f t="shared" si="47"/>
        <v>1550</v>
      </c>
      <c r="G114" s="371"/>
      <c r="H114" s="416">
        <f t="shared" si="42"/>
        <v>2600</v>
      </c>
      <c r="I114" s="416">
        <f t="shared" si="42"/>
        <v>1550</v>
      </c>
      <c r="J114" s="386"/>
      <c r="K114" s="417">
        <f t="shared" si="40"/>
        <v>2573.7536467500004</v>
      </c>
      <c r="L114" s="417">
        <f t="shared" si="41"/>
        <v>1544.2521880500001</v>
      </c>
      <c r="N114" s="462">
        <v>1029.5014587000001</v>
      </c>
      <c r="P114" s="452">
        <v>1029.5014587000001</v>
      </c>
      <c r="R114" s="452">
        <v>1029.5014587000001</v>
      </c>
      <c r="T114" s="452">
        <v>1029.5014587000001</v>
      </c>
      <c r="V114" s="452">
        <v>935.91041699999994</v>
      </c>
      <c r="X114" s="382">
        <v>935.91041699999994</v>
      </c>
      <c r="Z114" s="363">
        <f t="shared" si="43"/>
        <v>1</v>
      </c>
      <c r="AB114" s="146"/>
      <c r="AD114" s="146"/>
      <c r="AF114" s="146"/>
      <c r="AH114" s="146"/>
      <c r="AJ114" s="146"/>
      <c r="AL114" s="146"/>
      <c r="AN114" s="146"/>
      <c r="AP114" s="146"/>
      <c r="AR114" s="63"/>
      <c r="AT114" s="371"/>
      <c r="AU114" s="371"/>
      <c r="AV114" s="371"/>
      <c r="AW114" s="371"/>
      <c r="AX114" s="371"/>
      <c r="AY114" s="371"/>
      <c r="AZ114" s="371"/>
      <c r="BA114" s="371"/>
      <c r="BB114" s="371"/>
      <c r="BC114" s="371"/>
      <c r="BD114" s="371"/>
      <c r="BE114" s="371"/>
    </row>
    <row r="115" spans="1:57" s="376" customFormat="1" ht="21" hidden="1" customHeight="1" x14ac:dyDescent="0.3">
      <c r="A115" s="371"/>
      <c r="B115" s="372"/>
      <c r="C115" s="476"/>
      <c r="D115" s="439" t="s">
        <v>367</v>
      </c>
      <c r="E115" s="437">
        <f t="shared" si="47"/>
        <v>4100</v>
      </c>
      <c r="F115" s="438">
        <f t="shared" si="47"/>
        <v>2450</v>
      </c>
      <c r="G115" s="371"/>
      <c r="H115" s="416">
        <f t="shared" si="42"/>
        <v>4100</v>
      </c>
      <c r="I115" s="416">
        <f t="shared" si="42"/>
        <v>2450</v>
      </c>
      <c r="J115" s="386"/>
      <c r="K115" s="417">
        <f t="shared" si="40"/>
        <v>4075.5876232500004</v>
      </c>
      <c r="L115" s="417">
        <f t="shared" si="41"/>
        <v>2445.3525739500001</v>
      </c>
      <c r="N115" s="462">
        <v>1630.2350493000001</v>
      </c>
      <c r="P115" s="452">
        <v>1630.2350493000001</v>
      </c>
      <c r="R115" s="452">
        <v>1630.2350493000001</v>
      </c>
      <c r="T115" s="452">
        <v>1630.2350493000001</v>
      </c>
      <c r="V115" s="452">
        <v>1482.0318629999999</v>
      </c>
      <c r="X115" s="382">
        <v>1482.0318629999999</v>
      </c>
      <c r="Z115" s="363">
        <f t="shared" si="43"/>
        <v>1</v>
      </c>
      <c r="AB115" s="146"/>
      <c r="AD115" s="146"/>
      <c r="AF115" s="146"/>
      <c r="AH115" s="146"/>
      <c r="AJ115" s="146"/>
      <c r="AL115" s="146"/>
      <c r="AN115" s="146"/>
      <c r="AP115" s="146"/>
      <c r="AR115" s="63"/>
      <c r="AT115" s="371"/>
      <c r="AU115" s="371"/>
      <c r="AV115" s="371"/>
      <c r="AW115" s="371"/>
      <c r="AX115" s="371"/>
      <c r="AY115" s="371"/>
      <c r="AZ115" s="371"/>
      <c r="BA115" s="371"/>
      <c r="BB115" s="371"/>
      <c r="BC115" s="371"/>
      <c r="BD115" s="371"/>
      <c r="BE115" s="371"/>
    </row>
    <row r="116" spans="1:57" s="376" customFormat="1" ht="21" hidden="1" customHeight="1" x14ac:dyDescent="0.3">
      <c r="A116" s="371"/>
      <c r="B116" s="372"/>
      <c r="C116" s="476"/>
      <c r="D116" s="439" t="s">
        <v>366</v>
      </c>
      <c r="E116" s="442">
        <f t="shared" si="47"/>
        <v>7700</v>
      </c>
      <c r="F116" s="443">
        <f t="shared" si="47"/>
        <v>4600</v>
      </c>
      <c r="G116" s="371"/>
      <c r="H116" s="416">
        <f t="shared" si="42"/>
        <v>7700</v>
      </c>
      <c r="I116" s="416">
        <f t="shared" si="42"/>
        <v>4600</v>
      </c>
      <c r="J116" s="386"/>
      <c r="K116" s="417">
        <f t="shared" si="40"/>
        <v>7663.9390327500023</v>
      </c>
      <c r="L116" s="417">
        <f t="shared" si="41"/>
        <v>4598.3634196500007</v>
      </c>
      <c r="N116" s="462">
        <v>3065.5756131000007</v>
      </c>
      <c r="P116" s="452">
        <v>3065.5756131000007</v>
      </c>
      <c r="R116" s="452">
        <v>3065.5756131000007</v>
      </c>
      <c r="T116" s="452">
        <v>3065.5756131000007</v>
      </c>
      <c r="V116" s="452">
        <v>2786.8869210000003</v>
      </c>
      <c r="X116" s="382">
        <v>2786.8869210000003</v>
      </c>
      <c r="Z116" s="363">
        <f t="shared" si="43"/>
        <v>1</v>
      </c>
      <c r="AB116" s="146"/>
      <c r="AD116" s="146"/>
      <c r="AF116" s="146"/>
      <c r="AH116" s="146"/>
      <c r="AJ116" s="146"/>
      <c r="AL116" s="146"/>
      <c r="AN116" s="146"/>
      <c r="AP116" s="146"/>
      <c r="AR116" s="63"/>
      <c r="AT116" s="371"/>
      <c r="AU116" s="371"/>
      <c r="AV116" s="371"/>
      <c r="AW116" s="371"/>
      <c r="AX116" s="371"/>
      <c r="AY116" s="371"/>
      <c r="AZ116" s="371"/>
      <c r="BA116" s="371"/>
      <c r="BB116" s="371"/>
      <c r="BC116" s="371"/>
      <c r="BD116" s="371"/>
      <c r="BE116" s="371"/>
    </row>
    <row r="117" spans="1:57" s="376" customFormat="1" ht="21" hidden="1" customHeight="1" x14ac:dyDescent="0.3">
      <c r="A117" s="371"/>
      <c r="B117" s="372"/>
      <c r="C117" s="476"/>
      <c r="D117" s="439" t="s">
        <v>365</v>
      </c>
      <c r="E117" s="437">
        <f t="shared" si="47"/>
        <v>8700</v>
      </c>
      <c r="F117" s="438">
        <f t="shared" si="47"/>
        <v>5250</v>
      </c>
      <c r="G117" s="371"/>
      <c r="H117" s="416">
        <f t="shared" si="42"/>
        <v>8700</v>
      </c>
      <c r="I117" s="416">
        <f t="shared" si="42"/>
        <v>5250</v>
      </c>
      <c r="J117" s="386"/>
      <c r="K117" s="417">
        <f t="shared" si="40"/>
        <v>8678.5367955000002</v>
      </c>
      <c r="L117" s="417">
        <f t="shared" si="41"/>
        <v>5207.1220772999995</v>
      </c>
      <c r="N117" s="462">
        <v>3471.4147181999997</v>
      </c>
      <c r="P117" s="452">
        <v>3471.4147181999997</v>
      </c>
      <c r="R117" s="452">
        <v>3471.4147181999997</v>
      </c>
      <c r="T117" s="452">
        <v>3471.4147181999997</v>
      </c>
      <c r="V117" s="452">
        <v>3155.8315619999994</v>
      </c>
      <c r="X117" s="382">
        <v>3155.8315619999994</v>
      </c>
      <c r="Z117" s="363">
        <f t="shared" si="43"/>
        <v>1</v>
      </c>
      <c r="AB117" s="146"/>
      <c r="AD117" s="146"/>
      <c r="AF117" s="146"/>
      <c r="AH117" s="146"/>
      <c r="AJ117" s="146"/>
      <c r="AL117" s="146"/>
      <c r="AN117" s="146"/>
      <c r="AP117" s="146"/>
      <c r="AR117" s="63"/>
      <c r="AT117" s="371"/>
      <c r="AU117" s="371"/>
      <c r="AV117" s="371"/>
      <c r="AW117" s="371"/>
      <c r="AX117" s="371"/>
      <c r="AY117" s="371"/>
      <c r="AZ117" s="371"/>
      <c r="BA117" s="371"/>
      <c r="BB117" s="371"/>
      <c r="BC117" s="371"/>
      <c r="BD117" s="371"/>
      <c r="BE117" s="371"/>
    </row>
    <row r="118" spans="1:57" s="376" customFormat="1" ht="9.9499999999999993" customHeight="1" thickBot="1" x14ac:dyDescent="0.35">
      <c r="A118" s="371"/>
      <c r="B118" s="372"/>
      <c r="C118" s="371"/>
      <c r="D118" s="422"/>
      <c r="E118" s="414"/>
      <c r="F118" s="415"/>
      <c r="G118" s="371"/>
      <c r="H118" s="416"/>
      <c r="I118" s="416"/>
      <c r="J118" s="386"/>
      <c r="K118" s="417"/>
      <c r="L118" s="417"/>
      <c r="M118" s="389"/>
      <c r="N118" s="452"/>
      <c r="P118" s="452"/>
      <c r="R118" s="452"/>
      <c r="T118" s="452"/>
      <c r="V118" s="452"/>
      <c r="X118" s="382"/>
      <c r="Z118" s="363" t="e">
        <f t="shared" si="43"/>
        <v>#DIV/0!</v>
      </c>
      <c r="AB118" s="146"/>
      <c r="AD118" s="146"/>
      <c r="AF118" s="146"/>
      <c r="AH118" s="146"/>
      <c r="AJ118" s="146"/>
      <c r="AL118" s="146"/>
      <c r="AN118" s="146"/>
      <c r="AP118" s="146"/>
      <c r="AR118" s="63"/>
      <c r="AT118" s="371"/>
      <c r="AU118" s="371"/>
      <c r="AV118" s="371"/>
      <c r="AW118" s="371"/>
      <c r="AX118" s="371"/>
      <c r="AY118" s="371"/>
      <c r="AZ118" s="371"/>
      <c r="BA118" s="371"/>
      <c r="BB118" s="371"/>
      <c r="BC118" s="371"/>
      <c r="BD118" s="371"/>
      <c r="BE118" s="371"/>
    </row>
    <row r="119" spans="1:57" ht="21" customHeight="1" thickBot="1" x14ac:dyDescent="0.35">
      <c r="D119" s="413" t="s">
        <v>114</v>
      </c>
      <c r="H119" s="416">
        <f t="shared" ref="H119:I147" si="48">MROUND(K119+24,50)</f>
        <v>113700</v>
      </c>
      <c r="I119" s="416">
        <f t="shared" si="48"/>
        <v>68250</v>
      </c>
      <c r="J119" s="386"/>
      <c r="K119" s="417">
        <f t="shared" ref="K119:K147" si="49">N119*$K$9</f>
        <v>113700</v>
      </c>
      <c r="L119" s="417">
        <f t="shared" ref="L119:L147" si="50">N119*$L$9</f>
        <v>68220</v>
      </c>
      <c r="N119" s="489">
        <v>45480</v>
      </c>
      <c r="P119" s="472">
        <v>45425</v>
      </c>
      <c r="R119" s="472">
        <v>45387</v>
      </c>
      <c r="T119" s="463">
        <v>220324</v>
      </c>
      <c r="V119" s="452"/>
      <c r="Z119" s="363">
        <f>N119/P119</f>
        <v>1.0012107870115574</v>
      </c>
    </row>
    <row r="120" spans="1:57" s="376" customFormat="1" ht="21" customHeight="1" x14ac:dyDescent="0.3">
      <c r="A120" s="371"/>
      <c r="B120" s="488" t="s">
        <v>713</v>
      </c>
      <c r="C120" s="476"/>
      <c r="D120" s="436" t="s">
        <v>342</v>
      </c>
      <c r="E120" s="437">
        <f>H120</f>
        <v>14050</v>
      </c>
      <c r="F120" s="438">
        <f>I120</f>
        <v>8450</v>
      </c>
      <c r="G120" s="371"/>
      <c r="H120" s="416">
        <f t="shared" si="48"/>
        <v>14050</v>
      </c>
      <c r="I120" s="416">
        <f t="shared" si="48"/>
        <v>8450</v>
      </c>
      <c r="J120" s="386"/>
      <c r="K120" s="417">
        <f t="shared" si="49"/>
        <v>14017.5</v>
      </c>
      <c r="L120" s="417">
        <f t="shared" si="50"/>
        <v>8410.5</v>
      </c>
      <c r="N120" s="490">
        <v>5607</v>
      </c>
      <c r="P120" s="462">
        <v>5339.2</v>
      </c>
      <c r="R120" s="462">
        <v>5339.2</v>
      </c>
      <c r="T120" s="462">
        <v>4642.78</v>
      </c>
      <c r="V120" s="452">
        <v>4642.78</v>
      </c>
      <c r="X120" s="382">
        <v>4037.2</v>
      </c>
      <c r="Z120" s="363">
        <f t="shared" ref="Z120:Z146" si="51">N120/P120</f>
        <v>1.0501573269403657</v>
      </c>
      <c r="AB120" s="146">
        <f>P120*1.05</f>
        <v>5606.16</v>
      </c>
      <c r="AD120" s="146"/>
      <c r="AF120" s="146"/>
      <c r="AH120" s="146"/>
      <c r="AJ120" s="146"/>
      <c r="AL120" s="146"/>
      <c r="AN120" s="146"/>
      <c r="AP120" s="146"/>
      <c r="AR120" s="63"/>
      <c r="AT120" s="371"/>
      <c r="AU120" s="371"/>
      <c r="AV120" s="371"/>
      <c r="AW120" s="371"/>
      <c r="AX120" s="371"/>
      <c r="AY120" s="371"/>
      <c r="AZ120" s="371"/>
      <c r="BA120" s="371"/>
      <c r="BB120" s="371"/>
      <c r="BC120" s="371"/>
      <c r="BD120" s="371"/>
      <c r="BE120" s="371"/>
    </row>
    <row r="121" spans="1:57" s="376" customFormat="1" ht="21" customHeight="1" x14ac:dyDescent="0.3">
      <c r="A121" s="371"/>
      <c r="B121" s="372"/>
      <c r="C121" s="371"/>
      <c r="D121" s="439" t="s">
        <v>316</v>
      </c>
      <c r="E121" s="437">
        <f t="shared" ref="E121:F147" si="52">H121</f>
        <v>14100</v>
      </c>
      <c r="F121" s="438">
        <f t="shared" si="52"/>
        <v>8500</v>
      </c>
      <c r="G121" s="371"/>
      <c r="H121" s="416">
        <f t="shared" si="48"/>
        <v>14100</v>
      </c>
      <c r="I121" s="416">
        <f t="shared" si="48"/>
        <v>8500</v>
      </c>
      <c r="J121" s="386"/>
      <c r="K121" s="417">
        <f t="shared" si="49"/>
        <v>14085.325000000001</v>
      </c>
      <c r="L121" s="417">
        <f t="shared" si="50"/>
        <v>8451.1949999999997</v>
      </c>
      <c r="N121" s="490">
        <v>5634.13</v>
      </c>
      <c r="P121" s="462">
        <v>5365.9</v>
      </c>
      <c r="R121" s="462">
        <v>5365.9</v>
      </c>
      <c r="T121" s="462">
        <v>4666</v>
      </c>
      <c r="V121" s="452">
        <v>4665.8949999999995</v>
      </c>
      <c r="X121" s="382">
        <v>4057.3</v>
      </c>
      <c r="Z121" s="363">
        <f t="shared" si="51"/>
        <v>1.0499878864682533</v>
      </c>
      <c r="AB121" s="146">
        <f t="shared" ref="AB121:AB146" si="53">P121*1.05</f>
        <v>5634.1949999999997</v>
      </c>
      <c r="AD121" s="146"/>
      <c r="AF121" s="146"/>
      <c r="AH121" s="146"/>
      <c r="AJ121" s="146"/>
      <c r="AL121" s="146"/>
      <c r="AN121" s="146"/>
      <c r="AP121" s="146"/>
      <c r="AR121" s="63"/>
      <c r="AT121" s="371"/>
      <c r="AU121" s="371"/>
      <c r="AV121" s="371"/>
      <c r="AW121" s="371"/>
      <c r="AX121" s="371"/>
      <c r="AY121" s="371"/>
      <c r="AZ121" s="371"/>
      <c r="BA121" s="371"/>
      <c r="BB121" s="371"/>
      <c r="BC121" s="371"/>
      <c r="BD121" s="371"/>
      <c r="BE121" s="371"/>
    </row>
    <row r="122" spans="1:57" s="376" customFormat="1" ht="21" customHeight="1" x14ac:dyDescent="0.3">
      <c r="A122" s="371"/>
      <c r="B122" s="372"/>
      <c r="C122" s="371"/>
      <c r="D122" s="439" t="s">
        <v>717</v>
      </c>
      <c r="E122" s="437">
        <f t="shared" si="52"/>
        <v>8450</v>
      </c>
      <c r="F122" s="438">
        <f t="shared" si="52"/>
        <v>5050</v>
      </c>
      <c r="G122" s="371"/>
      <c r="H122" s="416">
        <f t="shared" si="48"/>
        <v>8450</v>
      </c>
      <c r="I122" s="416">
        <f t="shared" si="48"/>
        <v>5050</v>
      </c>
      <c r="J122" s="386"/>
      <c r="K122" s="417">
        <f t="shared" si="49"/>
        <v>8405</v>
      </c>
      <c r="L122" s="417">
        <f t="shared" si="50"/>
        <v>5043</v>
      </c>
      <c r="N122" s="490">
        <v>3362</v>
      </c>
      <c r="P122" s="462">
        <v>3361.23</v>
      </c>
      <c r="R122" s="462">
        <v>3361.23</v>
      </c>
      <c r="T122" s="462">
        <v>2922.8054999999999</v>
      </c>
      <c r="V122" s="452">
        <v>2922.8054999999999</v>
      </c>
      <c r="X122" s="382">
        <v>2541.5700000000002</v>
      </c>
      <c r="Z122" s="363">
        <f t="shared" si="51"/>
        <v>1.0002290828059965</v>
      </c>
      <c r="AB122" s="146">
        <f t="shared" si="53"/>
        <v>3529.2915000000003</v>
      </c>
      <c r="AD122" s="146"/>
      <c r="AF122" s="146"/>
      <c r="AH122" s="146"/>
      <c r="AJ122" s="146"/>
      <c r="AL122" s="146"/>
      <c r="AN122" s="146"/>
      <c r="AP122" s="146"/>
      <c r="AR122" s="63"/>
      <c r="AT122" s="371"/>
      <c r="AU122" s="371"/>
      <c r="AV122" s="371"/>
      <c r="AW122" s="371"/>
      <c r="AX122" s="371"/>
      <c r="AY122" s="371"/>
      <c r="AZ122" s="371"/>
      <c r="BA122" s="371"/>
      <c r="BB122" s="371"/>
      <c r="BC122" s="371"/>
      <c r="BD122" s="371"/>
      <c r="BE122" s="371"/>
    </row>
    <row r="123" spans="1:57" s="376" customFormat="1" ht="21" customHeight="1" x14ac:dyDescent="0.3">
      <c r="A123" s="371"/>
      <c r="B123" s="372"/>
      <c r="C123" s="371"/>
      <c r="D123" s="439" t="s">
        <v>716</v>
      </c>
      <c r="E123" s="437">
        <f>H123</f>
        <v>15550</v>
      </c>
      <c r="F123" s="438">
        <f>I123</f>
        <v>9350</v>
      </c>
      <c r="G123" s="371"/>
      <c r="H123" s="416">
        <f>MROUND(K123+24,50)</f>
        <v>15550</v>
      </c>
      <c r="I123" s="416">
        <f>MROUND(L123+24,50)</f>
        <v>9350</v>
      </c>
      <c r="J123" s="386"/>
      <c r="K123" s="417">
        <f>N123*$K$9</f>
        <v>15520</v>
      </c>
      <c r="L123" s="417">
        <f>N123*$L$9</f>
        <v>9312</v>
      </c>
      <c r="N123" s="490">
        <v>6208</v>
      </c>
      <c r="P123" s="462">
        <v>5912.01</v>
      </c>
      <c r="R123" s="462">
        <v>5912.01</v>
      </c>
      <c r="T123" s="462">
        <v>5140.8679999999995</v>
      </c>
      <c r="V123" s="452">
        <v>5140.8679999999995</v>
      </c>
      <c r="X123" s="382">
        <v>4470.32</v>
      </c>
      <c r="Z123" s="363">
        <f t="shared" si="51"/>
        <v>1.0500658828384932</v>
      </c>
      <c r="AB123" s="146">
        <f t="shared" si="53"/>
        <v>6207.6105000000007</v>
      </c>
      <c r="AD123" s="146"/>
      <c r="AF123" s="146"/>
      <c r="AH123" s="146"/>
      <c r="AJ123" s="146"/>
      <c r="AL123" s="146"/>
      <c r="AN123" s="146"/>
      <c r="AP123" s="146"/>
      <c r="AR123" s="63"/>
      <c r="AT123" s="371"/>
      <c r="AU123" s="371"/>
      <c r="AV123" s="371"/>
      <c r="AW123" s="371"/>
      <c r="AX123" s="371"/>
      <c r="AY123" s="371"/>
      <c r="AZ123" s="371"/>
      <c r="BA123" s="371"/>
      <c r="BB123" s="371"/>
      <c r="BC123" s="371"/>
      <c r="BD123" s="371"/>
      <c r="BE123" s="371"/>
    </row>
    <row r="124" spans="1:57" s="376" customFormat="1" ht="21" customHeight="1" x14ac:dyDescent="0.3">
      <c r="A124" s="371"/>
      <c r="B124" s="372"/>
      <c r="C124" s="371"/>
      <c r="D124" s="439" t="s">
        <v>324</v>
      </c>
      <c r="E124" s="437">
        <f t="shared" si="52"/>
        <v>9550</v>
      </c>
      <c r="F124" s="438">
        <f t="shared" si="52"/>
        <v>5750</v>
      </c>
      <c r="G124" s="371"/>
      <c r="H124" s="416">
        <f t="shared" si="48"/>
        <v>9550</v>
      </c>
      <c r="I124" s="416">
        <f t="shared" si="48"/>
        <v>5750</v>
      </c>
      <c r="J124" s="386"/>
      <c r="K124" s="417">
        <f t="shared" si="49"/>
        <v>9517.5</v>
      </c>
      <c r="L124" s="417">
        <f t="shared" si="50"/>
        <v>5710.5</v>
      </c>
      <c r="N124" s="490">
        <v>3807</v>
      </c>
      <c r="P124" s="462">
        <v>3625.34</v>
      </c>
      <c r="R124" s="462">
        <v>3625.34</v>
      </c>
      <c r="T124" s="462">
        <v>3152.4604999999997</v>
      </c>
      <c r="V124" s="452">
        <v>3152.4604999999997</v>
      </c>
      <c r="X124" s="382">
        <v>2741.27</v>
      </c>
      <c r="Z124" s="363">
        <f t="shared" si="51"/>
        <v>1.050108403625591</v>
      </c>
      <c r="AB124" s="146">
        <f t="shared" si="53"/>
        <v>3806.6070000000004</v>
      </c>
      <c r="AD124" s="146"/>
      <c r="AF124" s="146"/>
      <c r="AH124" s="146"/>
      <c r="AJ124" s="146"/>
      <c r="AL124" s="146"/>
      <c r="AN124" s="146"/>
      <c r="AP124" s="146"/>
      <c r="AR124" s="63"/>
      <c r="AT124" s="371"/>
      <c r="AU124" s="371"/>
      <c r="AV124" s="371"/>
      <c r="AW124" s="371"/>
      <c r="AX124" s="371"/>
      <c r="AY124" s="371"/>
      <c r="AZ124" s="371"/>
      <c r="BA124" s="371"/>
      <c r="BB124" s="371"/>
      <c r="BC124" s="371"/>
      <c r="BD124" s="371"/>
      <c r="BE124" s="371"/>
    </row>
    <row r="125" spans="1:57" s="376" customFormat="1" ht="21" customHeight="1" x14ac:dyDescent="0.3">
      <c r="A125" s="371"/>
      <c r="B125" s="372"/>
      <c r="C125" s="371"/>
      <c r="D125" s="439" t="s">
        <v>120</v>
      </c>
      <c r="E125" s="437">
        <f t="shared" si="52"/>
        <v>15150</v>
      </c>
      <c r="F125" s="438">
        <f t="shared" si="52"/>
        <v>9100</v>
      </c>
      <c r="G125" s="371"/>
      <c r="H125" s="416">
        <f t="shared" si="48"/>
        <v>15150</v>
      </c>
      <c r="I125" s="416">
        <f t="shared" si="48"/>
        <v>9100</v>
      </c>
      <c r="J125" s="386"/>
      <c r="K125" s="417">
        <f t="shared" si="49"/>
        <v>15121.925000000001</v>
      </c>
      <c r="L125" s="417">
        <f t="shared" si="50"/>
        <v>9073.1550000000007</v>
      </c>
      <c r="N125" s="490">
        <v>6048.77</v>
      </c>
      <c r="P125" s="462">
        <v>6451.39</v>
      </c>
      <c r="R125" s="462">
        <v>6451.39</v>
      </c>
      <c r="T125" s="462">
        <v>5609.9070000000002</v>
      </c>
      <c r="V125" s="452">
        <v>5609.9070000000002</v>
      </c>
      <c r="X125" s="382">
        <v>4878.18</v>
      </c>
      <c r="Z125" s="363">
        <f t="shared" si="51"/>
        <v>0.93759174379474808</v>
      </c>
      <c r="AB125" s="146">
        <f t="shared" si="53"/>
        <v>6773.9595000000008</v>
      </c>
      <c r="AD125" s="146"/>
      <c r="AF125" s="146"/>
      <c r="AH125" s="146"/>
      <c r="AJ125" s="146"/>
      <c r="AL125" s="146"/>
      <c r="AN125" s="146"/>
      <c r="AP125" s="146"/>
      <c r="AR125" s="63"/>
      <c r="AT125" s="371"/>
      <c r="AU125" s="371"/>
      <c r="AV125" s="371"/>
      <c r="AW125" s="371"/>
      <c r="AX125" s="371"/>
      <c r="AY125" s="371"/>
      <c r="AZ125" s="371"/>
      <c r="BA125" s="371"/>
      <c r="BB125" s="371"/>
      <c r="BC125" s="371"/>
      <c r="BD125" s="371"/>
      <c r="BE125" s="371"/>
    </row>
    <row r="126" spans="1:57" s="376" customFormat="1" ht="21" customHeight="1" x14ac:dyDescent="0.3">
      <c r="A126" s="371"/>
      <c r="B126" s="372" t="s">
        <v>563</v>
      </c>
      <c r="C126" s="371"/>
      <c r="D126" s="439" t="s">
        <v>561</v>
      </c>
      <c r="E126" s="437">
        <f t="shared" si="52"/>
        <v>14950</v>
      </c>
      <c r="F126" s="438">
        <f t="shared" si="52"/>
        <v>9000</v>
      </c>
      <c r="G126" s="371"/>
      <c r="H126" s="416">
        <f t="shared" si="48"/>
        <v>14950</v>
      </c>
      <c r="I126" s="416">
        <f t="shared" si="48"/>
        <v>9000</v>
      </c>
      <c r="J126" s="386"/>
      <c r="K126" s="417">
        <f t="shared" si="49"/>
        <v>14921.724999999999</v>
      </c>
      <c r="L126" s="417">
        <f t="shared" si="50"/>
        <v>8953.0349999999999</v>
      </c>
      <c r="N126" s="490">
        <v>5968.69</v>
      </c>
      <c r="P126" s="462">
        <v>5968.69</v>
      </c>
      <c r="R126" s="462">
        <v>5968.69</v>
      </c>
      <c r="T126" s="462">
        <v>5190.0994999999994</v>
      </c>
      <c r="V126" s="455">
        <v>5190.0994999999994</v>
      </c>
      <c r="X126" s="382">
        <v>4513.13</v>
      </c>
      <c r="Z126" s="363">
        <f t="shared" si="51"/>
        <v>1</v>
      </c>
      <c r="AB126" s="146">
        <f t="shared" si="53"/>
        <v>6267.1244999999999</v>
      </c>
      <c r="AD126" s="146"/>
      <c r="AF126" s="146"/>
      <c r="AH126" s="146"/>
      <c r="AJ126" s="146"/>
      <c r="AL126" s="146"/>
      <c r="AN126" s="146"/>
      <c r="AP126" s="146"/>
      <c r="AR126" s="63"/>
      <c r="AT126" s="371"/>
      <c r="AU126" s="371"/>
      <c r="AV126" s="371"/>
      <c r="AW126" s="371"/>
      <c r="AX126" s="371"/>
      <c r="AY126" s="371"/>
      <c r="AZ126" s="371"/>
      <c r="BA126" s="371"/>
      <c r="BB126" s="371"/>
      <c r="BC126" s="371"/>
      <c r="BD126" s="371"/>
      <c r="BE126" s="371"/>
    </row>
    <row r="127" spans="1:57" s="376" customFormat="1" ht="21" customHeight="1" x14ac:dyDescent="0.3">
      <c r="A127" s="371"/>
      <c r="B127" s="372"/>
      <c r="C127" s="371"/>
      <c r="D127" s="439" t="s">
        <v>668</v>
      </c>
      <c r="E127" s="437">
        <f>H127</f>
        <v>6850</v>
      </c>
      <c r="F127" s="438">
        <f>I127</f>
        <v>4100</v>
      </c>
      <c r="G127" s="371"/>
      <c r="H127" s="416">
        <f>MROUND(K127+24,50)</f>
        <v>6850</v>
      </c>
      <c r="I127" s="416">
        <f>MROUND(L127+24,50)</f>
        <v>4100</v>
      </c>
      <c r="J127" s="386"/>
      <c r="K127" s="417">
        <f>N127*$K$9</f>
        <v>6810</v>
      </c>
      <c r="L127" s="417">
        <f>N127*$L$9</f>
        <v>4086</v>
      </c>
      <c r="N127" s="490">
        <v>2724</v>
      </c>
      <c r="P127" s="462">
        <v>2594.36</v>
      </c>
      <c r="R127" s="462">
        <v>2594.36</v>
      </c>
      <c r="T127" s="462">
        <v>2255.9665</v>
      </c>
      <c r="V127" s="452">
        <v>2255.9665</v>
      </c>
      <c r="X127" s="382">
        <v>1961.71</v>
      </c>
      <c r="Z127" s="363">
        <f t="shared" si="51"/>
        <v>1.0499699347816032</v>
      </c>
      <c r="AB127" s="146">
        <f t="shared" si="53"/>
        <v>2724.0780000000004</v>
      </c>
      <c r="AD127" s="146"/>
      <c r="AF127" s="146"/>
      <c r="AH127" s="146"/>
      <c r="AJ127" s="146"/>
      <c r="AL127" s="146"/>
      <c r="AN127" s="146"/>
      <c r="AP127" s="146"/>
      <c r="AR127" s="63"/>
      <c r="AT127" s="371"/>
      <c r="AU127" s="371"/>
      <c r="AV127" s="371"/>
      <c r="AW127" s="371"/>
      <c r="AX127" s="371"/>
      <c r="AY127" s="371"/>
      <c r="AZ127" s="371"/>
      <c r="BA127" s="371"/>
      <c r="BB127" s="371"/>
      <c r="BC127" s="371"/>
      <c r="BD127" s="371"/>
      <c r="BE127" s="371"/>
    </row>
    <row r="128" spans="1:57" s="376" customFormat="1" ht="21" customHeight="1" x14ac:dyDescent="0.3">
      <c r="A128" s="371"/>
      <c r="B128" s="372"/>
      <c r="C128" s="371"/>
      <c r="D128" s="439" t="s">
        <v>669</v>
      </c>
      <c r="E128" s="437">
        <f>H128</f>
        <v>9100</v>
      </c>
      <c r="F128" s="438">
        <f>I128</f>
        <v>5450</v>
      </c>
      <c r="G128" s="371"/>
      <c r="H128" s="416">
        <f>MROUND(K128+24,50)</f>
        <v>9100</v>
      </c>
      <c r="I128" s="416">
        <f>MROUND(L128+24,50)</f>
        <v>5450</v>
      </c>
      <c r="J128" s="386"/>
      <c r="K128" s="417">
        <f>N128*$K$9</f>
        <v>9080.4</v>
      </c>
      <c r="L128" s="417">
        <f>N128*$L$9</f>
        <v>5448.24</v>
      </c>
      <c r="N128" s="490">
        <v>3632.16</v>
      </c>
      <c r="P128" s="462">
        <v>3704.44</v>
      </c>
      <c r="R128" s="462">
        <v>3704.44</v>
      </c>
      <c r="T128" s="462">
        <v>3222.2999999999997</v>
      </c>
      <c r="V128" s="452">
        <v>3222.2999999999997</v>
      </c>
      <c r="X128" s="382">
        <v>2802</v>
      </c>
      <c r="Z128" s="363">
        <f t="shared" si="51"/>
        <v>0.98048827893014867</v>
      </c>
      <c r="AB128" s="146">
        <f t="shared" si="53"/>
        <v>3889.6620000000003</v>
      </c>
      <c r="AD128" s="146"/>
      <c r="AF128" s="146"/>
      <c r="AH128" s="146"/>
      <c r="AJ128" s="146"/>
      <c r="AL128" s="146"/>
      <c r="AN128" s="146"/>
      <c r="AP128" s="146"/>
      <c r="AR128" s="63"/>
      <c r="AT128" s="371"/>
      <c r="AU128" s="371"/>
      <c r="AV128" s="371"/>
      <c r="AW128" s="371"/>
      <c r="AX128" s="371"/>
      <c r="AY128" s="371"/>
      <c r="AZ128" s="371"/>
      <c r="BA128" s="371"/>
      <c r="BB128" s="371"/>
      <c r="BC128" s="371"/>
      <c r="BD128" s="371"/>
      <c r="BE128" s="371"/>
    </row>
    <row r="129" spans="1:57" s="376" customFormat="1" ht="21" customHeight="1" x14ac:dyDescent="0.3">
      <c r="A129" s="371"/>
      <c r="B129" s="372"/>
      <c r="C129" s="371"/>
      <c r="D129" s="439" t="s">
        <v>318</v>
      </c>
      <c r="E129" s="437">
        <f t="shared" si="52"/>
        <v>9400</v>
      </c>
      <c r="F129" s="438">
        <f t="shared" si="52"/>
        <v>5650</v>
      </c>
      <c r="G129" s="371"/>
      <c r="H129" s="416">
        <f t="shared" si="48"/>
        <v>9400</v>
      </c>
      <c r="I129" s="416">
        <f t="shared" si="48"/>
        <v>5650</v>
      </c>
      <c r="J129" s="386"/>
      <c r="K129" s="417">
        <f t="shared" si="49"/>
        <v>9372.5</v>
      </c>
      <c r="L129" s="417">
        <f t="shared" si="50"/>
        <v>5623.5</v>
      </c>
      <c r="N129" s="490">
        <v>3749</v>
      </c>
      <c r="P129" s="462">
        <v>3570.06</v>
      </c>
      <c r="R129" s="462">
        <v>3570.06</v>
      </c>
      <c r="T129" s="462">
        <v>3104.4019999999996</v>
      </c>
      <c r="V129" s="452">
        <v>3104.4019999999996</v>
      </c>
      <c r="X129" s="382">
        <v>2699.48</v>
      </c>
      <c r="Z129" s="363">
        <f t="shared" si="51"/>
        <v>1.0501224069063264</v>
      </c>
      <c r="AB129" s="146">
        <f t="shared" si="53"/>
        <v>3748.5630000000001</v>
      </c>
      <c r="AD129" s="146"/>
      <c r="AF129" s="146"/>
      <c r="AH129" s="146"/>
      <c r="AJ129" s="146"/>
      <c r="AL129" s="146"/>
      <c r="AN129" s="146"/>
      <c r="AP129" s="146"/>
      <c r="AR129" s="63"/>
      <c r="AT129" s="371"/>
      <c r="AU129" s="371"/>
      <c r="AV129" s="371"/>
      <c r="AW129" s="371"/>
      <c r="AX129" s="371"/>
      <c r="AY129" s="371"/>
      <c r="AZ129" s="371"/>
      <c r="BA129" s="371"/>
      <c r="BB129" s="371"/>
      <c r="BC129" s="371"/>
      <c r="BD129" s="371"/>
      <c r="BE129" s="371"/>
    </row>
    <row r="130" spans="1:57" s="376" customFormat="1" ht="21" customHeight="1" x14ac:dyDescent="0.3">
      <c r="A130" s="371"/>
      <c r="B130" s="372"/>
      <c r="C130" s="371"/>
      <c r="D130" s="439" t="s">
        <v>638</v>
      </c>
      <c r="E130" s="437">
        <f t="shared" si="52"/>
        <v>18200</v>
      </c>
      <c r="F130" s="438">
        <f t="shared" si="52"/>
        <v>10950</v>
      </c>
      <c r="G130" s="371"/>
      <c r="H130" s="416">
        <f t="shared" si="48"/>
        <v>18200</v>
      </c>
      <c r="I130" s="416">
        <f t="shared" si="48"/>
        <v>10950</v>
      </c>
      <c r="J130" s="386"/>
      <c r="K130" s="417">
        <f t="shared" si="49"/>
        <v>18197.5</v>
      </c>
      <c r="L130" s="417">
        <f t="shared" si="50"/>
        <v>10918.5</v>
      </c>
      <c r="N130" s="490">
        <v>7279</v>
      </c>
      <c r="P130" s="462">
        <v>6617.49</v>
      </c>
      <c r="R130" s="462">
        <v>6617.49</v>
      </c>
      <c r="T130" s="462">
        <v>5754.3355000000001</v>
      </c>
      <c r="V130" s="452">
        <v>5754.3355000000001</v>
      </c>
      <c r="X130" s="382">
        <v>5003.7700000000004</v>
      </c>
      <c r="Z130" s="363">
        <f t="shared" si="51"/>
        <v>1.0999638835872816</v>
      </c>
      <c r="AB130" s="146">
        <f t="shared" si="53"/>
        <v>6948.3644999999997</v>
      </c>
      <c r="AD130" s="146"/>
      <c r="AF130" s="146"/>
      <c r="AH130" s="146"/>
      <c r="AJ130" s="146"/>
      <c r="AL130" s="146"/>
      <c r="AN130" s="146"/>
      <c r="AP130" s="146"/>
      <c r="AR130" s="63"/>
      <c r="AT130" s="371"/>
      <c r="AU130" s="371"/>
      <c r="AV130" s="371"/>
      <c r="AW130" s="371"/>
      <c r="AX130" s="371"/>
      <c r="AY130" s="371"/>
      <c r="AZ130" s="371"/>
      <c r="BA130" s="371"/>
      <c r="BB130" s="371"/>
      <c r="BC130" s="371"/>
      <c r="BD130" s="371"/>
      <c r="BE130" s="371"/>
    </row>
    <row r="131" spans="1:57" s="376" customFormat="1" ht="21" customHeight="1" x14ac:dyDescent="0.3">
      <c r="A131" s="371"/>
      <c r="B131" s="372"/>
      <c r="C131" s="371"/>
      <c r="D131" s="439" t="s">
        <v>350</v>
      </c>
      <c r="E131" s="437">
        <f t="shared" si="52"/>
        <v>22000</v>
      </c>
      <c r="F131" s="438">
        <f t="shared" si="52"/>
        <v>13200</v>
      </c>
      <c r="G131" s="371"/>
      <c r="H131" s="416">
        <f t="shared" si="48"/>
        <v>22000</v>
      </c>
      <c r="I131" s="416">
        <f t="shared" si="48"/>
        <v>13200</v>
      </c>
      <c r="J131" s="386"/>
      <c r="K131" s="417">
        <f t="shared" si="49"/>
        <v>21970</v>
      </c>
      <c r="L131" s="417">
        <f t="shared" si="50"/>
        <v>13182</v>
      </c>
      <c r="N131" s="490">
        <v>8788</v>
      </c>
      <c r="P131" s="462">
        <v>8369.2000000000007</v>
      </c>
      <c r="R131" s="462">
        <v>8369.2000000000007</v>
      </c>
      <c r="T131" s="462">
        <v>7277.5679999999993</v>
      </c>
      <c r="V131" s="452">
        <v>7277.5679999999993</v>
      </c>
      <c r="X131" s="382">
        <v>6328.32</v>
      </c>
      <c r="Z131" s="363">
        <f t="shared" si="51"/>
        <v>1.050040625149357</v>
      </c>
      <c r="AB131" s="146">
        <f t="shared" si="53"/>
        <v>8787.6600000000017</v>
      </c>
      <c r="AD131" s="146"/>
      <c r="AF131" s="146"/>
      <c r="AH131" s="146"/>
      <c r="AJ131" s="146"/>
      <c r="AL131" s="146"/>
      <c r="AN131" s="146"/>
      <c r="AP131" s="146"/>
      <c r="AR131" s="63"/>
      <c r="AT131" s="371"/>
      <c r="AU131" s="371"/>
      <c r="AV131" s="371"/>
      <c r="AW131" s="371"/>
      <c r="AX131" s="371"/>
      <c r="AY131" s="371"/>
      <c r="AZ131" s="371"/>
      <c r="BA131" s="371"/>
      <c r="BB131" s="371"/>
      <c r="BC131" s="371"/>
      <c r="BD131" s="371"/>
      <c r="BE131" s="371"/>
    </row>
    <row r="132" spans="1:57" s="376" customFormat="1" ht="21" customHeight="1" x14ac:dyDescent="0.3">
      <c r="A132" s="371"/>
      <c r="B132" s="372"/>
      <c r="C132" s="371"/>
      <c r="D132" s="439" t="s">
        <v>128</v>
      </c>
      <c r="E132" s="437">
        <f t="shared" si="52"/>
        <v>9600</v>
      </c>
      <c r="F132" s="438">
        <f t="shared" si="52"/>
        <v>5750</v>
      </c>
      <c r="G132" s="371"/>
      <c r="H132" s="416">
        <f t="shared" si="48"/>
        <v>9600</v>
      </c>
      <c r="I132" s="416">
        <f t="shared" si="48"/>
        <v>5750</v>
      </c>
      <c r="J132" s="386"/>
      <c r="K132" s="417">
        <f t="shared" si="49"/>
        <v>9554.2999999999993</v>
      </c>
      <c r="L132" s="417">
        <f t="shared" si="50"/>
        <v>5732.58</v>
      </c>
      <c r="N132" s="490">
        <v>3821.72</v>
      </c>
      <c r="P132" s="462">
        <v>3862.47</v>
      </c>
      <c r="R132" s="462">
        <v>3862.47</v>
      </c>
      <c r="T132" s="462">
        <v>3656.9999999999995</v>
      </c>
      <c r="V132" s="452">
        <v>3656.9999999999995</v>
      </c>
      <c r="X132" s="382">
        <v>3180</v>
      </c>
      <c r="Z132" s="363">
        <f t="shared" si="51"/>
        <v>0.9894497562440614</v>
      </c>
      <c r="AB132" s="146">
        <f t="shared" si="53"/>
        <v>4055.5934999999999</v>
      </c>
      <c r="AD132" s="146"/>
      <c r="AF132" s="146"/>
      <c r="AH132" s="146"/>
      <c r="AJ132" s="146"/>
      <c r="AL132" s="146"/>
      <c r="AN132" s="146"/>
      <c r="AP132" s="146"/>
      <c r="AR132" s="63"/>
      <c r="AT132" s="371"/>
      <c r="AU132" s="371"/>
      <c r="AV132" s="371"/>
      <c r="AW132" s="371"/>
      <c r="AX132" s="371"/>
      <c r="AY132" s="371"/>
      <c r="AZ132" s="371"/>
      <c r="BA132" s="371"/>
      <c r="BB132" s="371"/>
      <c r="BC132" s="371"/>
      <c r="BD132" s="371"/>
      <c r="BE132" s="371"/>
    </row>
    <row r="133" spans="1:57" s="376" customFormat="1" ht="21" customHeight="1" x14ac:dyDescent="0.3">
      <c r="A133" s="371"/>
      <c r="B133" s="372"/>
      <c r="C133" s="371"/>
      <c r="D133" s="439" t="s">
        <v>715</v>
      </c>
      <c r="E133" s="437">
        <f t="shared" si="52"/>
        <v>11500</v>
      </c>
      <c r="F133" s="438">
        <f t="shared" si="52"/>
        <v>6900</v>
      </c>
      <c r="G133" s="371"/>
      <c r="H133" s="416">
        <f t="shared" si="48"/>
        <v>11500</v>
      </c>
      <c r="I133" s="416">
        <f t="shared" si="48"/>
        <v>6900</v>
      </c>
      <c r="J133" s="386"/>
      <c r="K133" s="417">
        <f t="shared" si="49"/>
        <v>11487.625</v>
      </c>
      <c r="L133" s="417">
        <f t="shared" si="50"/>
        <v>6892.5750000000007</v>
      </c>
      <c r="N133" s="490">
        <v>4595.05</v>
      </c>
      <c r="P133" s="462">
        <v>4375.09</v>
      </c>
      <c r="R133" s="462">
        <v>4375.09</v>
      </c>
      <c r="T133" s="462">
        <v>3804.4299999999994</v>
      </c>
      <c r="V133" s="452">
        <v>3804.4299999999994</v>
      </c>
      <c r="X133" s="382">
        <v>3308.2</v>
      </c>
      <c r="Z133" s="363">
        <f t="shared" si="51"/>
        <v>1.0502755371889492</v>
      </c>
      <c r="AB133" s="146">
        <f t="shared" si="53"/>
        <v>4593.8445000000002</v>
      </c>
      <c r="AD133" s="146"/>
      <c r="AF133" s="146"/>
      <c r="AH133" s="146"/>
      <c r="AJ133" s="146"/>
      <c r="AL133" s="146"/>
      <c r="AN133" s="146"/>
      <c r="AP133" s="146"/>
      <c r="AR133" s="63"/>
      <c r="AT133" s="371"/>
      <c r="AU133" s="371"/>
      <c r="AV133" s="371"/>
      <c r="AW133" s="371"/>
      <c r="AX133" s="371"/>
      <c r="AY133" s="371"/>
      <c r="AZ133" s="371"/>
      <c r="BA133" s="371"/>
      <c r="BB133" s="371"/>
      <c r="BC133" s="371"/>
      <c r="BD133" s="371"/>
      <c r="BE133" s="371"/>
    </row>
    <row r="134" spans="1:57" s="376" customFormat="1" ht="21" customHeight="1" x14ac:dyDescent="0.3">
      <c r="A134" s="371"/>
      <c r="B134" s="372"/>
      <c r="C134" s="371"/>
      <c r="D134" s="439" t="s">
        <v>130</v>
      </c>
      <c r="E134" s="437">
        <f t="shared" si="52"/>
        <v>3900</v>
      </c>
      <c r="F134" s="438">
        <f t="shared" si="52"/>
        <v>2350</v>
      </c>
      <c r="G134" s="371"/>
      <c r="H134" s="416">
        <f t="shared" si="48"/>
        <v>3900</v>
      </c>
      <c r="I134" s="416">
        <f t="shared" si="48"/>
        <v>2350</v>
      </c>
      <c r="J134" s="386"/>
      <c r="K134" s="417">
        <f t="shared" si="49"/>
        <v>3882.5</v>
      </c>
      <c r="L134" s="417">
        <f t="shared" si="50"/>
        <v>2329.5</v>
      </c>
      <c r="N134" s="490">
        <v>1553</v>
      </c>
      <c r="P134" s="474">
        <v>1478.78</v>
      </c>
      <c r="R134" s="462">
        <v>1774.7949999999998</v>
      </c>
      <c r="T134" s="462">
        <v>1543.3</v>
      </c>
      <c r="V134" s="452">
        <v>1543.3</v>
      </c>
      <c r="X134" s="382">
        <v>1342</v>
      </c>
      <c r="Z134" s="363">
        <f t="shared" si="51"/>
        <v>1.050190021504213</v>
      </c>
      <c r="AB134" s="146">
        <f t="shared" si="53"/>
        <v>1552.7190000000001</v>
      </c>
      <c r="AD134" s="146"/>
      <c r="AF134" s="146"/>
      <c r="AH134" s="146"/>
      <c r="AJ134" s="146"/>
      <c r="AL134" s="146"/>
      <c r="AN134" s="146"/>
      <c r="AP134" s="146"/>
      <c r="AR134" s="63"/>
      <c r="AT134" s="371"/>
      <c r="AU134" s="371"/>
      <c r="AV134" s="371"/>
      <c r="AW134" s="371"/>
      <c r="AX134" s="371"/>
      <c r="AY134" s="371"/>
      <c r="AZ134" s="371"/>
      <c r="BA134" s="371"/>
      <c r="BB134" s="371"/>
      <c r="BC134" s="371"/>
      <c r="BD134" s="371"/>
      <c r="BE134" s="371"/>
    </row>
    <row r="135" spans="1:57" s="376" customFormat="1" ht="21" hidden="1" customHeight="1" x14ac:dyDescent="0.3">
      <c r="A135" s="371"/>
      <c r="B135" s="372"/>
      <c r="C135" s="371"/>
      <c r="D135" s="439" t="s">
        <v>345</v>
      </c>
      <c r="E135" s="437">
        <f t="shared" si="52"/>
        <v>3750</v>
      </c>
      <c r="F135" s="438">
        <f t="shared" si="52"/>
        <v>2250</v>
      </c>
      <c r="G135" s="371"/>
      <c r="H135" s="416">
        <f t="shared" si="48"/>
        <v>3750</v>
      </c>
      <c r="I135" s="416">
        <f t="shared" si="48"/>
        <v>2250</v>
      </c>
      <c r="J135" s="386"/>
      <c r="K135" s="417">
        <f t="shared" si="49"/>
        <v>3750.1801874999996</v>
      </c>
      <c r="L135" s="417">
        <f t="shared" si="50"/>
        <v>2250.1081124999996</v>
      </c>
      <c r="N135" s="491">
        <v>1500.0720749999998</v>
      </c>
      <c r="P135" s="462">
        <v>1500.0720749999998</v>
      </c>
      <c r="R135" s="462">
        <v>1500.0720749999998</v>
      </c>
      <c r="T135" s="462">
        <v>1304.4105</v>
      </c>
      <c r="V135" s="452">
        <v>1304.4105</v>
      </c>
      <c r="X135" s="382">
        <v>1134.27</v>
      </c>
      <c r="Z135" s="363">
        <f t="shared" si="51"/>
        <v>1</v>
      </c>
      <c r="AB135" s="146">
        <f t="shared" si="53"/>
        <v>1575.07567875</v>
      </c>
      <c r="AD135" s="146"/>
      <c r="AF135" s="146"/>
      <c r="AH135" s="146"/>
      <c r="AJ135" s="146"/>
      <c r="AL135" s="146"/>
      <c r="AN135" s="146"/>
      <c r="AP135" s="146"/>
      <c r="AR135" s="63"/>
      <c r="AT135" s="371"/>
      <c r="AU135" s="371"/>
      <c r="AV135" s="371"/>
      <c r="AW135" s="371"/>
      <c r="AX135" s="371"/>
      <c r="AY135" s="371"/>
      <c r="AZ135" s="371"/>
      <c r="BA135" s="371"/>
      <c r="BB135" s="371"/>
      <c r="BC135" s="371"/>
      <c r="BD135" s="371"/>
      <c r="BE135" s="371"/>
    </row>
    <row r="136" spans="1:57" s="376" customFormat="1" ht="21" customHeight="1" x14ac:dyDescent="0.3">
      <c r="A136" s="371"/>
      <c r="B136" s="372"/>
      <c r="C136" s="371"/>
      <c r="D136" s="439" t="s">
        <v>710</v>
      </c>
      <c r="E136" s="437">
        <f t="shared" si="52"/>
        <v>7300</v>
      </c>
      <c r="F136" s="438">
        <f t="shared" si="52"/>
        <v>4400</v>
      </c>
      <c r="G136" s="371"/>
      <c r="H136" s="416">
        <f t="shared" si="48"/>
        <v>7300</v>
      </c>
      <c r="I136" s="416">
        <f t="shared" si="48"/>
        <v>4400</v>
      </c>
      <c r="J136" s="386"/>
      <c r="K136" s="417">
        <f t="shared" si="49"/>
        <v>7275</v>
      </c>
      <c r="L136" s="417">
        <f t="shared" si="50"/>
        <v>4365</v>
      </c>
      <c r="N136" s="490">
        <v>2910</v>
      </c>
      <c r="P136" s="462">
        <v>2771.35</v>
      </c>
      <c r="R136" s="462">
        <v>2771.35</v>
      </c>
      <c r="T136" s="462">
        <v>2409.8595</v>
      </c>
      <c r="V136" s="452">
        <v>2409.8595</v>
      </c>
      <c r="X136" s="382">
        <v>2095.5300000000002</v>
      </c>
      <c r="Z136" s="363">
        <f t="shared" si="51"/>
        <v>1.0500297688852005</v>
      </c>
      <c r="AB136" s="146">
        <f t="shared" si="53"/>
        <v>2909.9175</v>
      </c>
      <c r="AD136" s="146"/>
      <c r="AF136" s="146"/>
      <c r="AH136" s="146"/>
      <c r="AJ136" s="146"/>
      <c r="AL136" s="146"/>
      <c r="AN136" s="146"/>
      <c r="AP136" s="146"/>
      <c r="AR136" s="63"/>
      <c r="AT136" s="371"/>
      <c r="AU136" s="371"/>
      <c r="AV136" s="371"/>
      <c r="AW136" s="371"/>
      <c r="AX136" s="371"/>
      <c r="AY136" s="371"/>
      <c r="AZ136" s="371"/>
      <c r="BA136" s="371"/>
      <c r="BB136" s="371"/>
      <c r="BC136" s="371"/>
      <c r="BD136" s="371"/>
      <c r="BE136" s="371"/>
    </row>
    <row r="137" spans="1:57" s="376" customFormat="1" ht="21" customHeight="1" x14ac:dyDescent="0.3">
      <c r="A137" s="371"/>
      <c r="B137" s="372"/>
      <c r="C137" s="371"/>
      <c r="D137" s="439" t="s">
        <v>709</v>
      </c>
      <c r="E137" s="437">
        <f t="shared" si="52"/>
        <v>17000</v>
      </c>
      <c r="F137" s="438">
        <f t="shared" si="52"/>
        <v>10200</v>
      </c>
      <c r="G137" s="371"/>
      <c r="H137" s="416">
        <f t="shared" si="48"/>
        <v>17000</v>
      </c>
      <c r="I137" s="416">
        <f t="shared" si="48"/>
        <v>10200</v>
      </c>
      <c r="J137" s="386"/>
      <c r="K137" s="417">
        <f t="shared" si="49"/>
        <v>16975</v>
      </c>
      <c r="L137" s="417">
        <f t="shared" si="50"/>
        <v>10185</v>
      </c>
      <c r="N137" s="490">
        <v>6790</v>
      </c>
      <c r="P137" s="462">
        <v>6172.04</v>
      </c>
      <c r="R137" s="462">
        <v>6172.04</v>
      </c>
      <c r="T137" s="462">
        <v>5366.9924999999994</v>
      </c>
      <c r="V137" s="452">
        <v>5366.9924999999994</v>
      </c>
      <c r="X137" s="382">
        <v>4666.95</v>
      </c>
      <c r="Z137" s="363">
        <f t="shared" si="51"/>
        <v>1.1001224878646283</v>
      </c>
      <c r="AB137" s="146">
        <f t="shared" si="53"/>
        <v>6480.6419999999998</v>
      </c>
      <c r="AD137" s="146"/>
      <c r="AF137" s="146"/>
      <c r="AH137" s="146"/>
      <c r="AJ137" s="146"/>
      <c r="AL137" s="146"/>
      <c r="AN137" s="146"/>
      <c r="AP137" s="146"/>
      <c r="AR137" s="63"/>
      <c r="AT137" s="371"/>
      <c r="AU137" s="371"/>
      <c r="AV137" s="371"/>
      <c r="AW137" s="371"/>
      <c r="AX137" s="371"/>
      <c r="AY137" s="371"/>
      <c r="AZ137" s="371"/>
      <c r="BA137" s="371"/>
      <c r="BB137" s="371"/>
      <c r="BC137" s="371"/>
      <c r="BD137" s="371"/>
      <c r="BE137" s="371"/>
    </row>
    <row r="138" spans="1:57" s="376" customFormat="1" ht="21" customHeight="1" x14ac:dyDescent="0.3">
      <c r="A138" s="371"/>
      <c r="B138" s="372"/>
      <c r="C138" s="371"/>
      <c r="D138" s="439" t="s">
        <v>706</v>
      </c>
      <c r="E138" s="437">
        <f t="shared" si="52"/>
        <v>13150</v>
      </c>
      <c r="F138" s="438">
        <f t="shared" si="52"/>
        <v>7900</v>
      </c>
      <c r="G138" s="371"/>
      <c r="H138" s="416">
        <f t="shared" si="48"/>
        <v>13150</v>
      </c>
      <c r="I138" s="416">
        <f t="shared" si="48"/>
        <v>7900</v>
      </c>
      <c r="J138" s="386"/>
      <c r="K138" s="417">
        <f t="shared" si="49"/>
        <v>13125</v>
      </c>
      <c r="L138" s="417">
        <f t="shared" si="50"/>
        <v>7875</v>
      </c>
      <c r="N138" s="490">
        <v>5250</v>
      </c>
      <c r="P138" s="462">
        <v>4999.04</v>
      </c>
      <c r="R138" s="462">
        <v>4999.04</v>
      </c>
      <c r="T138" s="462">
        <v>4347.6899999999996</v>
      </c>
      <c r="V138" s="452">
        <v>4347.6899999999996</v>
      </c>
      <c r="X138" s="382">
        <v>3780.6</v>
      </c>
      <c r="Z138" s="363">
        <f t="shared" si="51"/>
        <v>1.0502016387146331</v>
      </c>
      <c r="AB138" s="146">
        <f t="shared" si="53"/>
        <v>5248.9920000000002</v>
      </c>
      <c r="AD138" s="146"/>
      <c r="AF138" s="146"/>
      <c r="AH138" s="146"/>
      <c r="AJ138" s="146"/>
      <c r="AL138" s="146"/>
      <c r="AN138" s="146"/>
      <c r="AP138" s="146"/>
      <c r="AR138" s="63"/>
      <c r="AT138" s="371"/>
      <c r="AU138" s="371"/>
      <c r="AV138" s="371"/>
      <c r="AW138" s="371"/>
      <c r="AX138" s="371"/>
      <c r="AY138" s="371"/>
      <c r="AZ138" s="371"/>
      <c r="BA138" s="371"/>
      <c r="BB138" s="371"/>
      <c r="BC138" s="371"/>
      <c r="BD138" s="371"/>
      <c r="BE138" s="371"/>
    </row>
    <row r="139" spans="1:57" s="376" customFormat="1" ht="21" customHeight="1" x14ac:dyDescent="0.3">
      <c r="A139" s="371"/>
      <c r="B139" s="372"/>
      <c r="C139" s="371"/>
      <c r="D139" s="439" t="s">
        <v>705</v>
      </c>
      <c r="E139" s="437">
        <f>H139</f>
        <v>2550</v>
      </c>
      <c r="F139" s="438">
        <f>I139</f>
        <v>1550</v>
      </c>
      <c r="G139" s="371"/>
      <c r="H139" s="416">
        <f>MROUND(K139+24,50)</f>
        <v>2550</v>
      </c>
      <c r="I139" s="416">
        <f>MROUND(L139+24,50)</f>
        <v>1550</v>
      </c>
      <c r="J139" s="386"/>
      <c r="K139" s="417">
        <f>N139*$K$9</f>
        <v>2533.375</v>
      </c>
      <c r="L139" s="417">
        <f>N139*$L$9</f>
        <v>1520.0250000000001</v>
      </c>
      <c r="N139" s="490">
        <v>1013.35</v>
      </c>
      <c r="P139" s="462">
        <v>1179.44</v>
      </c>
      <c r="R139" s="462">
        <v>1179.44</v>
      </c>
      <c r="T139" s="462">
        <v>1025.8</v>
      </c>
      <c r="V139" s="452">
        <v>1025.8</v>
      </c>
      <c r="X139" s="382">
        <v>892</v>
      </c>
      <c r="Z139" s="363">
        <f t="shared" si="51"/>
        <v>0.85917893237468623</v>
      </c>
      <c r="AB139" s="146">
        <f t="shared" si="53"/>
        <v>1238.412</v>
      </c>
      <c r="AD139" s="146"/>
      <c r="AF139" s="146"/>
      <c r="AH139" s="146"/>
      <c r="AJ139" s="146"/>
      <c r="AL139" s="146"/>
      <c r="AN139" s="146"/>
      <c r="AP139" s="146"/>
      <c r="AR139" s="63"/>
      <c r="AT139" s="371"/>
      <c r="AU139" s="371"/>
      <c r="AV139" s="371"/>
      <c r="AW139" s="371"/>
      <c r="AX139" s="371"/>
      <c r="AY139" s="371"/>
      <c r="AZ139" s="371"/>
      <c r="BA139" s="371"/>
      <c r="BB139" s="371"/>
      <c r="BC139" s="371"/>
      <c r="BD139" s="371"/>
      <c r="BE139" s="371"/>
    </row>
    <row r="140" spans="1:57" s="376" customFormat="1" ht="21" customHeight="1" x14ac:dyDescent="0.3">
      <c r="A140" s="371"/>
      <c r="B140" s="372"/>
      <c r="C140" s="371"/>
      <c r="D140" s="439" t="s">
        <v>707</v>
      </c>
      <c r="E140" s="437">
        <f t="shared" si="52"/>
        <v>8500</v>
      </c>
      <c r="F140" s="438">
        <f t="shared" si="52"/>
        <v>5100</v>
      </c>
      <c r="G140" s="371"/>
      <c r="H140" s="416">
        <f t="shared" si="48"/>
        <v>8500</v>
      </c>
      <c r="I140" s="416">
        <f t="shared" si="48"/>
        <v>5100</v>
      </c>
      <c r="J140" s="386"/>
      <c r="K140" s="417">
        <f t="shared" si="49"/>
        <v>8462.5</v>
      </c>
      <c r="L140" s="417">
        <f t="shared" si="50"/>
        <v>5077.5</v>
      </c>
      <c r="N140" s="490">
        <v>3385</v>
      </c>
      <c r="P140" s="462">
        <v>3222.9</v>
      </c>
      <c r="R140" s="462">
        <v>3222.9</v>
      </c>
      <c r="T140" s="462">
        <v>2802.5154999999995</v>
      </c>
      <c r="V140" s="452">
        <v>2802.5154999999995</v>
      </c>
      <c r="X140" s="382">
        <v>2436.9699999999998</v>
      </c>
      <c r="Z140" s="363">
        <f t="shared" si="51"/>
        <v>1.0502963169816004</v>
      </c>
      <c r="AB140" s="146">
        <f t="shared" si="53"/>
        <v>3384.0450000000001</v>
      </c>
      <c r="AD140" s="146"/>
      <c r="AF140" s="146"/>
      <c r="AH140" s="146"/>
      <c r="AJ140" s="146"/>
      <c r="AL140" s="146"/>
      <c r="AN140" s="146"/>
      <c r="AP140" s="146"/>
      <c r="AR140" s="63"/>
      <c r="AT140" s="371"/>
      <c r="AU140" s="371"/>
      <c r="AV140" s="371"/>
      <c r="AW140" s="371"/>
      <c r="AX140" s="371"/>
      <c r="AY140" s="371"/>
      <c r="AZ140" s="371"/>
      <c r="BA140" s="371"/>
      <c r="BB140" s="371"/>
      <c r="BC140" s="371"/>
      <c r="BD140" s="371"/>
      <c r="BE140" s="371"/>
    </row>
    <row r="141" spans="1:57" s="376" customFormat="1" ht="21" customHeight="1" x14ac:dyDescent="0.3">
      <c r="A141" s="371"/>
      <c r="B141" s="372"/>
      <c r="C141" s="371"/>
      <c r="D141" s="439" t="s">
        <v>708</v>
      </c>
      <c r="E141" s="437">
        <f t="shared" si="52"/>
        <v>13250</v>
      </c>
      <c r="F141" s="438">
        <f t="shared" si="52"/>
        <v>7950</v>
      </c>
      <c r="G141" s="371"/>
      <c r="H141" s="416">
        <f t="shared" si="48"/>
        <v>13250</v>
      </c>
      <c r="I141" s="416">
        <f t="shared" si="48"/>
        <v>7950</v>
      </c>
      <c r="J141" s="386"/>
      <c r="K141" s="417">
        <f t="shared" si="49"/>
        <v>13210</v>
      </c>
      <c r="L141" s="417">
        <f t="shared" si="50"/>
        <v>7926</v>
      </c>
      <c r="N141" s="490">
        <v>5284</v>
      </c>
      <c r="P141" s="462">
        <v>5031.8900000000003</v>
      </c>
      <c r="R141" s="462">
        <v>5031.8900000000003</v>
      </c>
      <c r="T141" s="462">
        <v>4375.5544999999993</v>
      </c>
      <c r="V141" s="452">
        <v>4375.5544999999993</v>
      </c>
      <c r="X141" s="382">
        <v>3804.83</v>
      </c>
      <c r="Z141" s="363">
        <f t="shared" si="51"/>
        <v>1.050102446595613</v>
      </c>
      <c r="AB141" s="146">
        <f t="shared" si="53"/>
        <v>5283.4845000000005</v>
      </c>
      <c r="AD141" s="146"/>
      <c r="AF141" s="146"/>
      <c r="AH141" s="146"/>
      <c r="AJ141" s="146"/>
      <c r="AL141" s="146"/>
      <c r="AN141" s="146"/>
      <c r="AP141" s="146"/>
      <c r="AR141" s="63"/>
      <c r="AT141" s="371"/>
      <c r="AU141" s="371"/>
      <c r="AV141" s="371"/>
      <c r="AW141" s="371"/>
      <c r="AX141" s="371"/>
      <c r="AY141" s="371"/>
      <c r="AZ141" s="371"/>
      <c r="BA141" s="371"/>
      <c r="BB141" s="371"/>
      <c r="BC141" s="371"/>
      <c r="BD141" s="371"/>
      <c r="BE141" s="371"/>
    </row>
    <row r="142" spans="1:57" s="376" customFormat="1" ht="21" customHeight="1" x14ac:dyDescent="0.3">
      <c r="A142" s="371"/>
      <c r="B142" s="372"/>
      <c r="C142" s="371"/>
      <c r="D142" s="439" t="s">
        <v>233</v>
      </c>
      <c r="E142" s="437">
        <f t="shared" si="52"/>
        <v>7500</v>
      </c>
      <c r="F142" s="438">
        <f t="shared" si="52"/>
        <v>4500</v>
      </c>
      <c r="G142" s="371"/>
      <c r="H142" s="416">
        <f t="shared" si="48"/>
        <v>7500</v>
      </c>
      <c r="I142" s="416">
        <f t="shared" si="48"/>
        <v>4500</v>
      </c>
      <c r="J142" s="386"/>
      <c r="K142" s="417">
        <f t="shared" si="49"/>
        <v>7497.5</v>
      </c>
      <c r="L142" s="417">
        <f t="shared" si="50"/>
        <v>4498.5</v>
      </c>
      <c r="N142" s="490">
        <v>2999</v>
      </c>
      <c r="P142" s="462">
        <v>2855.09</v>
      </c>
      <c r="R142" s="462">
        <v>2855.09</v>
      </c>
      <c r="T142" s="462">
        <v>2482.6889999999999</v>
      </c>
      <c r="V142" s="452">
        <v>2482.6889999999999</v>
      </c>
      <c r="X142" s="382">
        <v>2158.86</v>
      </c>
      <c r="Z142" s="363">
        <f t="shared" si="51"/>
        <v>1.0504047157882939</v>
      </c>
      <c r="AB142" s="146">
        <f t="shared" si="53"/>
        <v>2997.8445000000002</v>
      </c>
      <c r="AD142" s="146"/>
      <c r="AF142" s="146"/>
      <c r="AH142" s="146"/>
      <c r="AJ142" s="146"/>
      <c r="AL142" s="146"/>
      <c r="AN142" s="146"/>
      <c r="AP142" s="146"/>
      <c r="AR142" s="63"/>
      <c r="AT142" s="371"/>
      <c r="AU142" s="371"/>
      <c r="AV142" s="371"/>
      <c r="AW142" s="371"/>
      <c r="AX142" s="371"/>
      <c r="AY142" s="371"/>
      <c r="AZ142" s="371"/>
      <c r="BA142" s="371"/>
      <c r="BB142" s="371"/>
      <c r="BC142" s="371"/>
      <c r="BD142" s="371"/>
      <c r="BE142" s="371"/>
    </row>
    <row r="143" spans="1:57" s="376" customFormat="1" ht="21" customHeight="1" x14ac:dyDescent="0.3">
      <c r="A143" s="371"/>
      <c r="B143" s="372"/>
      <c r="C143" s="371"/>
      <c r="D143" s="439" t="s">
        <v>138</v>
      </c>
      <c r="E143" s="437">
        <f t="shared" si="52"/>
        <v>8550</v>
      </c>
      <c r="F143" s="438">
        <f t="shared" si="52"/>
        <v>5150</v>
      </c>
      <c r="G143" s="371"/>
      <c r="H143" s="416">
        <f t="shared" si="48"/>
        <v>8550</v>
      </c>
      <c r="I143" s="416">
        <f t="shared" si="48"/>
        <v>5150</v>
      </c>
      <c r="J143" s="386"/>
      <c r="K143" s="417">
        <f t="shared" si="49"/>
        <v>8520</v>
      </c>
      <c r="L143" s="417">
        <f t="shared" si="50"/>
        <v>5112</v>
      </c>
      <c r="N143" s="490">
        <v>3408</v>
      </c>
      <c r="P143" s="474">
        <v>3634.97</v>
      </c>
      <c r="R143" s="452">
        <v>3793</v>
      </c>
      <c r="T143" s="461">
        <v>3793</v>
      </c>
      <c r="V143" s="452">
        <v>3792.9989999999998</v>
      </c>
      <c r="X143" s="382">
        <v>3298.26</v>
      </c>
      <c r="Z143" s="363">
        <f t="shared" si="51"/>
        <v>0.93755931960924033</v>
      </c>
      <c r="AB143" s="146">
        <f t="shared" si="53"/>
        <v>3816.7184999999999</v>
      </c>
      <c r="AD143" s="146"/>
      <c r="AF143" s="146"/>
      <c r="AH143" s="146"/>
      <c r="AJ143" s="146"/>
      <c r="AL143" s="146"/>
      <c r="AN143" s="146"/>
      <c r="AP143" s="146"/>
      <c r="AR143" s="63"/>
      <c r="AT143" s="371"/>
      <c r="AU143" s="371"/>
      <c r="AV143" s="371"/>
      <c r="AW143" s="371"/>
      <c r="AX143" s="371"/>
      <c r="AY143" s="371"/>
      <c r="AZ143" s="371"/>
      <c r="BA143" s="371"/>
      <c r="BB143" s="371"/>
      <c r="BC143" s="371"/>
      <c r="BD143" s="371"/>
      <c r="BE143" s="371"/>
    </row>
    <row r="144" spans="1:57" s="376" customFormat="1" ht="21" customHeight="1" x14ac:dyDescent="0.3">
      <c r="A144" s="371"/>
      <c r="B144" s="372"/>
      <c r="C144" s="371"/>
      <c r="D144" s="439" t="s">
        <v>662</v>
      </c>
      <c r="E144" s="437">
        <f t="shared" si="52"/>
        <v>12050</v>
      </c>
      <c r="F144" s="438">
        <f t="shared" si="52"/>
        <v>7250</v>
      </c>
      <c r="G144" s="371"/>
      <c r="H144" s="416">
        <f t="shared" si="48"/>
        <v>12050</v>
      </c>
      <c r="I144" s="416">
        <f t="shared" si="48"/>
        <v>7250</v>
      </c>
      <c r="J144" s="386"/>
      <c r="K144" s="417">
        <f t="shared" si="49"/>
        <v>12017.5</v>
      </c>
      <c r="L144" s="417">
        <f t="shared" si="50"/>
        <v>7210.5</v>
      </c>
      <c r="N144" s="490">
        <v>4807</v>
      </c>
      <c r="P144" s="462">
        <v>4578.3100000000004</v>
      </c>
      <c r="R144" s="462">
        <v>4578.3100000000004</v>
      </c>
      <c r="T144" s="462">
        <v>3981.1389999999997</v>
      </c>
      <c r="V144" s="452">
        <v>3981.1389999999997</v>
      </c>
      <c r="X144" s="382">
        <v>3461.86</v>
      </c>
      <c r="Z144" s="363">
        <f t="shared" si="51"/>
        <v>1.0499507460176352</v>
      </c>
      <c r="AB144" s="146">
        <f t="shared" si="53"/>
        <v>4807.2255000000005</v>
      </c>
      <c r="AD144" s="146"/>
      <c r="AF144" s="146"/>
      <c r="AH144" s="146"/>
      <c r="AJ144" s="146"/>
      <c r="AL144" s="146"/>
      <c r="AN144" s="146"/>
      <c r="AP144" s="146"/>
      <c r="AR144" s="63"/>
      <c r="AT144" s="371"/>
      <c r="AU144" s="371"/>
      <c r="AV144" s="371"/>
      <c r="AW144" s="371"/>
      <c r="AX144" s="371"/>
      <c r="AY144" s="371"/>
      <c r="AZ144" s="371"/>
      <c r="BA144" s="371"/>
      <c r="BB144" s="371"/>
      <c r="BC144" s="371"/>
      <c r="BD144" s="371"/>
      <c r="BE144" s="371"/>
    </row>
    <row r="145" spans="1:57" s="376" customFormat="1" ht="21" customHeight="1" x14ac:dyDescent="0.3">
      <c r="A145" s="371"/>
      <c r="B145" s="372"/>
      <c r="C145" s="371"/>
      <c r="D145" s="439" t="s">
        <v>672</v>
      </c>
      <c r="E145" s="437">
        <f>H145</f>
        <v>10300</v>
      </c>
      <c r="F145" s="438">
        <f>I145</f>
        <v>6200</v>
      </c>
      <c r="G145" s="371"/>
      <c r="H145" s="416">
        <f>MROUND(K145+24,50)</f>
        <v>10300</v>
      </c>
      <c r="I145" s="416">
        <f>MROUND(L145+24,50)</f>
        <v>6200</v>
      </c>
      <c r="J145" s="386"/>
      <c r="K145" s="417">
        <f>N145*$K$9</f>
        <v>10290.550000000001</v>
      </c>
      <c r="L145" s="417">
        <f>N145*$L$9</f>
        <v>6174.33</v>
      </c>
      <c r="N145" s="490">
        <v>4116.22</v>
      </c>
      <c r="P145" s="462">
        <v>3919.41</v>
      </c>
      <c r="R145" s="462">
        <v>3919.41</v>
      </c>
      <c r="T145" s="462">
        <v>3408.1859999999997</v>
      </c>
      <c r="V145" s="452">
        <v>3408.1859999999997</v>
      </c>
      <c r="X145" s="382">
        <v>2963.64</v>
      </c>
      <c r="Z145" s="363">
        <f t="shared" si="51"/>
        <v>1.0502141904011064</v>
      </c>
      <c r="AB145" s="146">
        <f t="shared" si="53"/>
        <v>4115.3805000000002</v>
      </c>
      <c r="AD145" s="146"/>
      <c r="AF145" s="146"/>
      <c r="AH145" s="146"/>
      <c r="AJ145" s="146"/>
      <c r="AL145" s="146"/>
      <c r="AN145" s="146"/>
      <c r="AP145" s="146"/>
      <c r="AR145" s="63"/>
      <c r="AT145" s="371"/>
      <c r="AU145" s="371"/>
      <c r="AV145" s="371"/>
      <c r="AW145" s="371"/>
      <c r="AX145" s="371"/>
      <c r="AY145" s="371"/>
      <c r="AZ145" s="371"/>
      <c r="BA145" s="371"/>
      <c r="BB145" s="371"/>
      <c r="BC145" s="371"/>
      <c r="BD145" s="371"/>
      <c r="BE145" s="371"/>
    </row>
    <row r="146" spans="1:57" s="376" customFormat="1" ht="21" customHeight="1" x14ac:dyDescent="0.3">
      <c r="A146" s="371"/>
      <c r="B146" s="372"/>
      <c r="C146" s="371"/>
      <c r="D146" s="439" t="s">
        <v>667</v>
      </c>
      <c r="E146" s="437">
        <f t="shared" si="52"/>
        <v>8850</v>
      </c>
      <c r="F146" s="438">
        <f t="shared" si="52"/>
        <v>5350</v>
      </c>
      <c r="G146" s="371"/>
      <c r="H146" s="416">
        <f t="shared" si="48"/>
        <v>8850</v>
      </c>
      <c r="I146" s="416">
        <f t="shared" si="48"/>
        <v>5350</v>
      </c>
      <c r="J146" s="386"/>
      <c r="K146" s="417">
        <f t="shared" si="49"/>
        <v>8845.4</v>
      </c>
      <c r="L146" s="417">
        <f t="shared" si="50"/>
        <v>5307.24</v>
      </c>
      <c r="N146" s="490">
        <v>3538.16</v>
      </c>
      <c r="P146" s="462">
        <v>3369.21</v>
      </c>
      <c r="R146" s="462">
        <v>3369.21</v>
      </c>
      <c r="T146" s="462">
        <v>2929.7514999999999</v>
      </c>
      <c r="V146" s="452">
        <v>2929.7514999999999</v>
      </c>
      <c r="X146" s="382">
        <v>2547.61</v>
      </c>
      <c r="Z146" s="363">
        <f t="shared" si="51"/>
        <v>1.0501452862837282</v>
      </c>
      <c r="AB146" s="146">
        <f t="shared" si="53"/>
        <v>3537.6705000000002</v>
      </c>
      <c r="AD146" s="146"/>
      <c r="AF146" s="146"/>
      <c r="AH146" s="146"/>
      <c r="AJ146" s="146"/>
      <c r="AL146" s="146"/>
      <c r="AN146" s="146"/>
      <c r="AP146" s="146"/>
      <c r="AR146" s="63"/>
      <c r="AT146" s="371"/>
      <c r="AU146" s="371"/>
      <c r="AV146" s="371"/>
      <c r="AW146" s="371"/>
      <c r="AX146" s="371"/>
      <c r="AY146" s="371"/>
      <c r="AZ146" s="371"/>
      <c r="BA146" s="371"/>
      <c r="BB146" s="371"/>
      <c r="BC146" s="371"/>
      <c r="BD146" s="371"/>
      <c r="BE146" s="371"/>
    </row>
    <row r="147" spans="1:57" s="376" customFormat="1" ht="21" hidden="1" customHeight="1" x14ac:dyDescent="0.3">
      <c r="A147" s="371"/>
      <c r="B147" s="372"/>
      <c r="C147" s="371"/>
      <c r="D147" s="439" t="s">
        <v>471</v>
      </c>
      <c r="E147" s="437">
        <f t="shared" si="52"/>
        <v>4400</v>
      </c>
      <c r="F147" s="438">
        <f t="shared" si="52"/>
        <v>2650</v>
      </c>
      <c r="G147" s="371"/>
      <c r="H147" s="416">
        <f t="shared" si="48"/>
        <v>4400</v>
      </c>
      <c r="I147" s="416">
        <f t="shared" si="48"/>
        <v>2650</v>
      </c>
      <c r="J147" s="386"/>
      <c r="K147" s="417">
        <f t="shared" si="49"/>
        <v>4380.375</v>
      </c>
      <c r="L147" s="417">
        <f t="shared" si="50"/>
        <v>2628.2250000000004</v>
      </c>
      <c r="N147" s="462">
        <v>1752.15</v>
      </c>
      <c r="P147" s="462">
        <v>1752.15</v>
      </c>
      <c r="R147" s="462">
        <v>1752.15</v>
      </c>
      <c r="T147" s="462">
        <v>1523.6004999999998</v>
      </c>
      <c r="V147" s="452">
        <v>1523.6004999999998</v>
      </c>
      <c r="X147" s="382">
        <v>1324.87</v>
      </c>
      <c r="Z147" s="363">
        <f t="shared" si="43"/>
        <v>1.1500061860047961</v>
      </c>
      <c r="AB147" s="146"/>
      <c r="AD147" s="146"/>
      <c r="AF147" s="146"/>
      <c r="AH147" s="146"/>
      <c r="AJ147" s="146"/>
      <c r="AL147" s="146"/>
      <c r="AN147" s="146"/>
      <c r="AP147" s="146"/>
      <c r="AR147" s="63"/>
      <c r="AT147" s="371"/>
      <c r="AU147" s="371"/>
      <c r="AV147" s="371"/>
      <c r="AW147" s="371"/>
      <c r="AX147" s="371"/>
      <c r="AY147" s="371"/>
      <c r="AZ147" s="371"/>
      <c r="BA147" s="371"/>
      <c r="BB147" s="371"/>
      <c r="BC147" s="371"/>
      <c r="BD147" s="371"/>
      <c r="BE147" s="371"/>
    </row>
    <row r="148" spans="1:57" s="376" customFormat="1" ht="9.9499999999999993" customHeight="1" thickBot="1" x14ac:dyDescent="0.35">
      <c r="A148" s="371"/>
      <c r="B148" s="372"/>
      <c r="C148" s="371"/>
      <c r="D148" s="371"/>
      <c r="E148" s="373"/>
      <c r="F148" s="374"/>
      <c r="G148" s="371"/>
      <c r="H148" s="416"/>
      <c r="I148" s="416"/>
      <c r="J148" s="386"/>
      <c r="K148" s="417"/>
      <c r="L148" s="417"/>
      <c r="N148" s="452"/>
      <c r="P148" s="452"/>
      <c r="R148" s="452"/>
      <c r="T148" s="452"/>
      <c r="V148" s="452"/>
      <c r="X148" s="382"/>
      <c r="Z148" s="363" t="e">
        <f t="shared" si="43"/>
        <v>#DIV/0!</v>
      </c>
      <c r="AB148" s="146"/>
      <c r="AD148" s="146"/>
      <c r="AF148" s="146"/>
      <c r="AH148" s="146"/>
      <c r="AJ148" s="146"/>
      <c r="AL148" s="146"/>
      <c r="AN148" s="146"/>
      <c r="AP148" s="146"/>
      <c r="AR148" s="63"/>
      <c r="AT148" s="371"/>
      <c r="AU148" s="371"/>
      <c r="AV148" s="371"/>
      <c r="AW148" s="371"/>
      <c r="AX148" s="371"/>
      <c r="AY148" s="371"/>
      <c r="AZ148" s="371"/>
      <c r="BA148" s="371"/>
      <c r="BB148" s="371"/>
      <c r="BC148" s="371"/>
      <c r="BD148" s="371"/>
      <c r="BE148" s="371"/>
    </row>
    <row r="149" spans="1:57" ht="21" customHeight="1" thickBot="1" x14ac:dyDescent="0.35">
      <c r="D149" s="413" t="s">
        <v>523</v>
      </c>
      <c r="E149" s="414"/>
      <c r="F149" s="415"/>
      <c r="G149" s="386"/>
      <c r="H149" s="416"/>
      <c r="I149" s="416"/>
      <c r="J149" s="386"/>
      <c r="K149" s="417"/>
      <c r="L149" s="417"/>
      <c r="M149" s="389"/>
      <c r="N149" s="471">
        <v>45390</v>
      </c>
      <c r="P149" s="471">
        <v>45390</v>
      </c>
      <c r="R149" s="471">
        <v>45390</v>
      </c>
      <c r="T149" s="452"/>
      <c r="V149" s="452"/>
      <c r="Z149" s="363" t="e">
        <f t="shared" si="43"/>
        <v>#DIV/0!</v>
      </c>
      <c r="AB149" s="364"/>
      <c r="AD149" s="365"/>
      <c r="AF149" s="365"/>
      <c r="AH149" s="365"/>
      <c r="AJ149" s="363"/>
      <c r="AL149" s="363"/>
      <c r="AN149" s="363"/>
      <c r="AP149" s="363"/>
      <c r="AR149" s="366"/>
    </row>
    <row r="150" spans="1:57" ht="21" customHeight="1" x14ac:dyDescent="0.3">
      <c r="A150" s="371" t="s">
        <v>244</v>
      </c>
      <c r="B150" s="372">
        <v>45306</v>
      </c>
      <c r="C150" s="371">
        <v>990</v>
      </c>
      <c r="D150" s="418" t="s">
        <v>524</v>
      </c>
      <c r="E150" s="419">
        <f t="shared" ref="E150:F152" si="54">H150</f>
        <v>7250</v>
      </c>
      <c r="F150" s="420">
        <f t="shared" si="54"/>
        <v>4350</v>
      </c>
      <c r="G150" s="386"/>
      <c r="H150" s="416">
        <f t="shared" ref="H150:I152" si="55">MROUND(K150+24,50)</f>
        <v>7250</v>
      </c>
      <c r="I150" s="416">
        <f t="shared" si="55"/>
        <v>4350</v>
      </c>
      <c r="J150" s="386"/>
      <c r="K150" s="417">
        <f>N150*$K$9</f>
        <v>7250</v>
      </c>
      <c r="L150" s="417">
        <f>N150*$L$9</f>
        <v>4350</v>
      </c>
      <c r="M150" s="389"/>
      <c r="N150" s="462">
        <v>2900</v>
      </c>
      <c r="P150" s="462">
        <v>2900</v>
      </c>
      <c r="R150" s="462">
        <v>2900</v>
      </c>
      <c r="T150" s="452">
        <v>2200</v>
      </c>
      <c r="V150" s="452">
        <v>2000</v>
      </c>
      <c r="X150" s="382">
        <v>2000</v>
      </c>
      <c r="Z150" s="363">
        <f t="shared" si="43"/>
        <v>1.3181818181818181</v>
      </c>
      <c r="AB150" s="364"/>
      <c r="AD150" s="365"/>
      <c r="AF150" s="365"/>
      <c r="AH150" s="365"/>
      <c r="AJ150" s="363"/>
      <c r="AL150" s="363"/>
      <c r="AN150" s="363"/>
      <c r="AP150" s="363"/>
      <c r="AR150" s="366"/>
    </row>
    <row r="151" spans="1:57" ht="21" customHeight="1" x14ac:dyDescent="0.3">
      <c r="A151" s="371" t="s">
        <v>244</v>
      </c>
      <c r="B151" s="372">
        <v>45306</v>
      </c>
      <c r="C151" s="371">
        <v>988</v>
      </c>
      <c r="D151" s="421" t="s">
        <v>525</v>
      </c>
      <c r="E151" s="419">
        <f t="shared" si="54"/>
        <v>12250</v>
      </c>
      <c r="F151" s="420">
        <f t="shared" si="54"/>
        <v>7350</v>
      </c>
      <c r="G151" s="386"/>
      <c r="H151" s="416">
        <f t="shared" si="55"/>
        <v>12250</v>
      </c>
      <c r="I151" s="416">
        <f t="shared" si="55"/>
        <v>7350</v>
      </c>
      <c r="J151" s="386"/>
      <c r="K151" s="417">
        <f>N151*$K$9</f>
        <v>12250</v>
      </c>
      <c r="L151" s="417">
        <f>N151*$L$9</f>
        <v>7350</v>
      </c>
      <c r="M151" s="389"/>
      <c r="N151" s="462">
        <v>4900</v>
      </c>
      <c r="P151" s="462">
        <v>4900</v>
      </c>
      <c r="R151" s="462">
        <v>4900</v>
      </c>
      <c r="T151" s="452">
        <v>4000</v>
      </c>
      <c r="V151" s="452">
        <v>3630</v>
      </c>
      <c r="X151" s="382">
        <v>3630</v>
      </c>
      <c r="Z151" s="363">
        <f t="shared" si="43"/>
        <v>1.2250000000000001</v>
      </c>
      <c r="AB151" s="364"/>
      <c r="AD151" s="365"/>
      <c r="AF151" s="365"/>
      <c r="AH151" s="365"/>
      <c r="AJ151" s="363"/>
      <c r="AL151" s="363"/>
      <c r="AN151" s="363"/>
      <c r="AP151" s="363"/>
      <c r="AR151" s="366"/>
    </row>
    <row r="152" spans="1:57" ht="21" customHeight="1" x14ac:dyDescent="0.3">
      <c r="A152" s="371" t="s">
        <v>244</v>
      </c>
      <c r="B152" s="372">
        <v>45306</v>
      </c>
      <c r="C152" s="371">
        <v>988</v>
      </c>
      <c r="D152" s="421" t="s">
        <v>526</v>
      </c>
      <c r="E152" s="419">
        <f t="shared" si="54"/>
        <v>48000</v>
      </c>
      <c r="F152" s="420">
        <f t="shared" si="54"/>
        <v>28800</v>
      </c>
      <c r="G152" s="386"/>
      <c r="H152" s="416">
        <f t="shared" si="55"/>
        <v>48000</v>
      </c>
      <c r="I152" s="416">
        <f t="shared" si="55"/>
        <v>28800</v>
      </c>
      <c r="J152" s="386"/>
      <c r="K152" s="417">
        <f>N152*$K$9</f>
        <v>48000</v>
      </c>
      <c r="L152" s="417">
        <f>N152*$L$9</f>
        <v>28800</v>
      </c>
      <c r="M152" s="389"/>
      <c r="N152" s="462">
        <v>19200</v>
      </c>
      <c r="P152" s="462">
        <v>19200</v>
      </c>
      <c r="R152" s="462">
        <v>19200</v>
      </c>
      <c r="T152" s="452">
        <v>16500</v>
      </c>
      <c r="V152" s="452">
        <v>15000</v>
      </c>
      <c r="X152" s="382">
        <v>15000</v>
      </c>
      <c r="Z152" s="363">
        <f t="shared" si="43"/>
        <v>1.1636363636363636</v>
      </c>
      <c r="AB152" s="364"/>
      <c r="AD152" s="365"/>
      <c r="AF152" s="365"/>
      <c r="AH152" s="365"/>
      <c r="AJ152" s="363"/>
      <c r="AL152" s="363"/>
      <c r="AN152" s="363"/>
      <c r="AP152" s="363"/>
      <c r="AR152" s="366"/>
    </row>
    <row r="153" spans="1:57" ht="9.9499999999999993" customHeight="1" thickBot="1" x14ac:dyDescent="0.35">
      <c r="D153" s="422"/>
      <c r="E153" s="414"/>
      <c r="F153" s="415"/>
      <c r="G153" s="386"/>
      <c r="H153" s="416"/>
      <c r="I153" s="416"/>
      <c r="J153" s="386"/>
      <c r="K153" s="417"/>
      <c r="L153" s="417"/>
      <c r="M153" s="389"/>
      <c r="N153" s="452"/>
      <c r="P153" s="452"/>
      <c r="R153" s="452"/>
      <c r="T153" s="452"/>
      <c r="V153" s="452"/>
      <c r="Z153" s="363" t="e">
        <f t="shared" si="43"/>
        <v>#DIV/0!</v>
      </c>
      <c r="AB153" s="364"/>
      <c r="AD153" s="365"/>
      <c r="AF153" s="365"/>
      <c r="AH153" s="365"/>
      <c r="AJ153" s="363"/>
      <c r="AL153" s="363"/>
      <c r="AN153" s="363"/>
      <c r="AP153" s="363"/>
      <c r="AR153" s="366"/>
    </row>
    <row r="154" spans="1:57" ht="21" customHeight="1" thickBot="1" x14ac:dyDescent="0.35">
      <c r="D154" s="413" t="s">
        <v>531</v>
      </c>
      <c r="E154" s="414"/>
      <c r="F154" s="415"/>
      <c r="G154" s="386"/>
      <c r="H154" s="416"/>
      <c r="I154" s="416"/>
      <c r="J154" s="386"/>
      <c r="K154" s="417"/>
      <c r="L154" s="417"/>
      <c r="M154" s="389"/>
      <c r="N154" s="492">
        <v>45480</v>
      </c>
      <c r="P154" s="472">
        <v>45425</v>
      </c>
      <c r="R154" s="472">
        <v>45322</v>
      </c>
      <c r="T154" s="463">
        <v>230324</v>
      </c>
      <c r="V154" s="452"/>
      <c r="Z154" s="363">
        <f t="shared" si="43"/>
        <v>0.19746096802764801</v>
      </c>
      <c r="AB154" s="364"/>
      <c r="AD154" s="365"/>
      <c r="AF154" s="365"/>
      <c r="AH154" s="365"/>
      <c r="AJ154" s="363"/>
      <c r="AL154" s="363"/>
      <c r="AN154" s="363"/>
      <c r="AP154" s="363"/>
      <c r="AR154" s="366"/>
    </row>
    <row r="155" spans="1:57" ht="21" customHeight="1" x14ac:dyDescent="0.3">
      <c r="A155" s="371" t="s">
        <v>241</v>
      </c>
      <c r="B155" s="481">
        <v>45274</v>
      </c>
      <c r="C155" s="371" t="s">
        <v>642</v>
      </c>
      <c r="D155" s="418" t="s">
        <v>540</v>
      </c>
      <c r="E155" s="419">
        <f t="shared" ref="E155:F157" si="56">H155</f>
        <v>7250</v>
      </c>
      <c r="F155" s="420">
        <f t="shared" si="56"/>
        <v>4350</v>
      </c>
      <c r="G155" s="386"/>
      <c r="H155" s="416">
        <f t="shared" ref="H155:I172" si="57">MROUND(K155+24,50)</f>
        <v>7250</v>
      </c>
      <c r="I155" s="416">
        <f t="shared" si="57"/>
        <v>4350</v>
      </c>
      <c r="J155" s="386"/>
      <c r="K155" s="417">
        <f>N155*$K$9</f>
        <v>7250</v>
      </c>
      <c r="L155" s="417">
        <f>N155*$L$9</f>
        <v>4350</v>
      </c>
      <c r="M155" s="389"/>
      <c r="N155" s="490">
        <v>2900</v>
      </c>
      <c r="P155" s="462">
        <v>1900</v>
      </c>
      <c r="R155" s="462">
        <v>1900</v>
      </c>
      <c r="T155" s="462">
        <v>1900</v>
      </c>
      <c r="V155" s="452">
        <v>1674</v>
      </c>
      <c r="X155" s="382">
        <v>1674</v>
      </c>
      <c r="Z155" s="363">
        <f t="shared" si="43"/>
        <v>1.5263157894736843</v>
      </c>
      <c r="AB155" s="364"/>
      <c r="AD155" s="365"/>
      <c r="AF155" s="365"/>
      <c r="AH155" s="365"/>
      <c r="AJ155" s="363"/>
      <c r="AL155" s="363"/>
      <c r="AN155" s="363"/>
      <c r="AP155" s="363"/>
      <c r="AR155" s="366"/>
    </row>
    <row r="156" spans="1:57" ht="21" customHeight="1" x14ac:dyDescent="0.3">
      <c r="A156" s="371" t="s">
        <v>241</v>
      </c>
      <c r="B156" s="481">
        <v>45274</v>
      </c>
      <c r="C156" s="371" t="s">
        <v>243</v>
      </c>
      <c r="D156" s="421" t="s">
        <v>539</v>
      </c>
      <c r="E156" s="419">
        <f t="shared" si="56"/>
        <v>6250</v>
      </c>
      <c r="F156" s="420">
        <f t="shared" si="56"/>
        <v>3750</v>
      </c>
      <c r="G156" s="386"/>
      <c r="H156" s="416">
        <f t="shared" si="57"/>
        <v>6250</v>
      </c>
      <c r="I156" s="416">
        <f t="shared" si="57"/>
        <v>3750</v>
      </c>
      <c r="J156" s="386"/>
      <c r="K156" s="417">
        <f>N156*$K$9</f>
        <v>6250</v>
      </c>
      <c r="L156" s="417">
        <f>N156*$L$9</f>
        <v>3750</v>
      </c>
      <c r="M156" s="389"/>
      <c r="N156" s="490">
        <v>2500</v>
      </c>
      <c r="P156" s="474">
        <v>2500</v>
      </c>
      <c r="R156" s="462">
        <v>2331.73</v>
      </c>
      <c r="T156" s="462">
        <v>2063.48</v>
      </c>
      <c r="V156" s="452">
        <v>1587.29</v>
      </c>
      <c r="X156" s="382">
        <v>1587.29</v>
      </c>
      <c r="Z156" s="363">
        <f t="shared" si="43"/>
        <v>1.2115455444201058</v>
      </c>
      <c r="AB156" s="364"/>
      <c r="AD156" s="365"/>
      <c r="AF156" s="365"/>
      <c r="AH156" s="365"/>
      <c r="AJ156" s="363"/>
      <c r="AL156" s="363"/>
      <c r="AN156" s="363"/>
      <c r="AP156" s="363"/>
      <c r="AR156" s="366"/>
    </row>
    <row r="157" spans="1:57" ht="21" customHeight="1" x14ac:dyDescent="0.3">
      <c r="A157" s="371" t="s">
        <v>241</v>
      </c>
      <c r="B157" s="481">
        <v>45274</v>
      </c>
      <c r="C157" s="371" t="s">
        <v>642</v>
      </c>
      <c r="D157" s="421" t="s">
        <v>485</v>
      </c>
      <c r="E157" s="419">
        <f t="shared" si="56"/>
        <v>9750</v>
      </c>
      <c r="F157" s="420">
        <f t="shared" si="56"/>
        <v>5850</v>
      </c>
      <c r="G157" s="386"/>
      <c r="H157" s="416">
        <f t="shared" si="57"/>
        <v>9750</v>
      </c>
      <c r="I157" s="416">
        <f t="shared" si="57"/>
        <v>5850</v>
      </c>
      <c r="J157" s="386"/>
      <c r="K157" s="417">
        <f>N157*$K$9</f>
        <v>9750</v>
      </c>
      <c r="L157" s="417">
        <f>N157*$L$9</f>
        <v>5850</v>
      </c>
      <c r="M157" s="389"/>
      <c r="N157" s="490">
        <v>3900</v>
      </c>
      <c r="P157" s="462">
        <v>3100</v>
      </c>
      <c r="R157" s="462">
        <v>3100</v>
      </c>
      <c r="T157" s="462">
        <v>3100</v>
      </c>
      <c r="V157" s="452">
        <v>2676.94</v>
      </c>
      <c r="X157" s="382">
        <v>2676.94</v>
      </c>
      <c r="Z157" s="363">
        <f t="shared" si="43"/>
        <v>1.2580645161290323</v>
      </c>
      <c r="AB157" s="364"/>
      <c r="AD157" s="365"/>
      <c r="AF157" s="365"/>
      <c r="AH157" s="365"/>
      <c r="AJ157" s="363"/>
      <c r="AL157" s="363"/>
      <c r="AN157" s="363"/>
      <c r="AP157" s="363"/>
      <c r="AR157" s="366"/>
    </row>
    <row r="158" spans="1:57" ht="21" hidden="1" customHeight="1" x14ac:dyDescent="0.3">
      <c r="A158" s="371" t="s">
        <v>241</v>
      </c>
      <c r="B158" s="372">
        <v>45274</v>
      </c>
      <c r="C158" s="371">
        <v>4775</v>
      </c>
      <c r="D158" s="421" t="s">
        <v>351</v>
      </c>
      <c r="E158" s="419"/>
      <c r="F158" s="420"/>
      <c r="G158" s="386"/>
      <c r="H158" s="416">
        <f t="shared" si="57"/>
        <v>6700</v>
      </c>
      <c r="I158" s="416">
        <f t="shared" si="57"/>
        <v>4000</v>
      </c>
      <c r="J158" s="386"/>
      <c r="K158" s="417">
        <f>N158*$K$9</f>
        <v>6654.375</v>
      </c>
      <c r="L158" s="417">
        <f>N158*$L$9</f>
        <v>3992.625</v>
      </c>
      <c r="M158" s="389"/>
      <c r="N158" s="452">
        <v>2661.75</v>
      </c>
      <c r="P158" s="452">
        <v>2661.75</v>
      </c>
      <c r="R158" s="452">
        <v>2661.75</v>
      </c>
      <c r="T158" s="452">
        <v>2661.75</v>
      </c>
      <c r="V158" s="452">
        <v>2047.5</v>
      </c>
      <c r="X158" s="382">
        <v>2047.5</v>
      </c>
      <c r="Z158" s="363">
        <f t="shared" si="43"/>
        <v>1</v>
      </c>
      <c r="AB158" s="364"/>
      <c r="AD158" s="365"/>
      <c r="AF158" s="365"/>
      <c r="AH158" s="365"/>
      <c r="AJ158" s="363"/>
      <c r="AL158" s="363"/>
      <c r="AN158" s="363"/>
      <c r="AP158" s="363"/>
      <c r="AR158" s="366"/>
    </row>
    <row r="159" spans="1:57" ht="9.9499999999999993" customHeight="1" thickBot="1" x14ac:dyDescent="0.35">
      <c r="D159" s="422"/>
      <c r="E159" s="414"/>
      <c r="F159" s="415"/>
      <c r="G159" s="386"/>
      <c r="H159" s="416">
        <f t="shared" si="57"/>
        <v>0</v>
      </c>
      <c r="I159" s="416">
        <f t="shared" si="57"/>
        <v>0</v>
      </c>
      <c r="J159" s="386"/>
      <c r="K159" s="417">
        <f t="shared" ref="K159:K179" si="58">N159*$K$9</f>
        <v>0</v>
      </c>
      <c r="L159" s="417">
        <f t="shared" ref="L159:L179" si="59">N159*$L$9</f>
        <v>0</v>
      </c>
      <c r="M159" s="389"/>
      <c r="N159" s="452"/>
      <c r="P159" s="452"/>
      <c r="R159" s="452"/>
      <c r="T159" s="452"/>
      <c r="V159" s="452"/>
      <c r="Z159" s="363" t="e">
        <f t="shared" si="43"/>
        <v>#DIV/0!</v>
      </c>
      <c r="AB159" s="364"/>
      <c r="AD159" s="365"/>
      <c r="AF159" s="365"/>
      <c r="AH159" s="365"/>
      <c r="AJ159" s="363"/>
      <c r="AL159" s="363"/>
      <c r="AN159" s="363"/>
      <c r="AP159" s="363"/>
      <c r="AR159" s="366"/>
    </row>
    <row r="160" spans="1:57" s="376" customFormat="1" ht="21" customHeight="1" thickBot="1" x14ac:dyDescent="0.35">
      <c r="A160" s="371"/>
      <c r="B160" s="372"/>
      <c r="C160" s="371"/>
      <c r="D160" s="423" t="s">
        <v>18</v>
      </c>
      <c r="E160" s="78"/>
      <c r="F160" s="78"/>
      <c r="G160" s="371"/>
      <c r="H160" s="416">
        <f t="shared" si="57"/>
        <v>113700</v>
      </c>
      <c r="I160" s="416">
        <f t="shared" si="57"/>
        <v>68250</v>
      </c>
      <c r="J160" s="386"/>
      <c r="K160" s="417">
        <f t="shared" si="58"/>
        <v>113700</v>
      </c>
      <c r="L160" s="417">
        <f t="shared" si="59"/>
        <v>68220</v>
      </c>
      <c r="N160" s="492">
        <v>45480</v>
      </c>
      <c r="P160" s="472">
        <v>45425</v>
      </c>
      <c r="R160" s="472">
        <v>45350</v>
      </c>
      <c r="T160" s="465">
        <v>220324</v>
      </c>
      <c r="V160" s="452"/>
      <c r="X160" s="382"/>
      <c r="Z160" s="363">
        <f t="shared" ref="Z160:Z227" si="60">N160/T160</f>
        <v>0.20642326755142426</v>
      </c>
      <c r="AB160" s="146"/>
      <c r="AD160" s="146"/>
      <c r="AF160" s="146"/>
      <c r="AH160" s="146"/>
      <c r="AJ160" s="146"/>
      <c r="AL160" s="146"/>
      <c r="AN160" s="146"/>
      <c r="AP160" s="146"/>
      <c r="AR160" s="63"/>
      <c r="AT160" s="371"/>
      <c r="AU160" s="371"/>
      <c r="AV160" s="371"/>
      <c r="AW160" s="371"/>
      <c r="AX160" s="371"/>
      <c r="AY160" s="371"/>
      <c r="AZ160" s="371"/>
      <c r="BA160" s="371"/>
      <c r="BB160" s="371"/>
      <c r="BC160" s="371"/>
      <c r="BD160" s="371"/>
      <c r="BE160" s="371"/>
    </row>
    <row r="161" spans="1:57" s="376" customFormat="1" ht="21" customHeight="1" x14ac:dyDescent="0.3">
      <c r="A161" s="371"/>
      <c r="B161" s="372"/>
      <c r="C161" s="371"/>
      <c r="D161" s="424" t="s">
        <v>565</v>
      </c>
      <c r="E161" s="425">
        <f>H161</f>
        <v>9750</v>
      </c>
      <c r="F161" s="426">
        <f>I161</f>
        <v>5850</v>
      </c>
      <c r="G161" s="371"/>
      <c r="H161" s="416">
        <f t="shared" si="57"/>
        <v>9750</v>
      </c>
      <c r="I161" s="416">
        <f t="shared" si="57"/>
        <v>5850</v>
      </c>
      <c r="J161" s="386"/>
      <c r="K161" s="417">
        <f t="shared" si="58"/>
        <v>9720</v>
      </c>
      <c r="L161" s="417">
        <f t="shared" si="59"/>
        <v>5832</v>
      </c>
      <c r="N161" s="490">
        <v>3888</v>
      </c>
      <c r="P161" s="462">
        <v>3600</v>
      </c>
      <c r="R161" s="462">
        <v>3600</v>
      </c>
      <c r="T161" s="462">
        <v>3600</v>
      </c>
      <c r="V161" s="452">
        <v>3515</v>
      </c>
      <c r="X161" s="382">
        <v>3515</v>
      </c>
      <c r="Z161" s="363">
        <f t="shared" si="60"/>
        <v>1.08</v>
      </c>
      <c r="AB161" s="146"/>
      <c r="AD161" s="146"/>
      <c r="AF161" s="146"/>
      <c r="AH161" s="146"/>
      <c r="AJ161" s="146"/>
      <c r="AL161" s="146"/>
      <c r="AN161" s="146"/>
      <c r="AP161" s="146"/>
      <c r="AR161" s="63"/>
      <c r="AT161" s="371"/>
      <c r="AU161" s="371"/>
      <c r="AV161" s="371"/>
      <c r="AW161" s="371"/>
      <c r="AX161" s="371"/>
      <c r="AY161" s="371"/>
      <c r="AZ161" s="371"/>
      <c r="BA161" s="371"/>
      <c r="BB161" s="371"/>
      <c r="BC161" s="371"/>
      <c r="BD161" s="371"/>
      <c r="BE161" s="371"/>
    </row>
    <row r="162" spans="1:57" s="376" customFormat="1" ht="21" customHeight="1" x14ac:dyDescent="0.3">
      <c r="A162" s="371"/>
      <c r="B162" s="372"/>
      <c r="C162" s="371"/>
      <c r="D162" s="427" t="s">
        <v>566</v>
      </c>
      <c r="E162" s="425">
        <f t="shared" ref="E162:F179" si="61">H162</f>
        <v>34600</v>
      </c>
      <c r="F162" s="426">
        <f t="shared" si="61"/>
        <v>20750</v>
      </c>
      <c r="G162" s="371"/>
      <c r="H162" s="416">
        <f t="shared" si="57"/>
        <v>34600</v>
      </c>
      <c r="I162" s="416">
        <f t="shared" si="57"/>
        <v>20750</v>
      </c>
      <c r="J162" s="386"/>
      <c r="K162" s="417">
        <f t="shared" si="58"/>
        <v>34560.025000000001</v>
      </c>
      <c r="L162" s="417">
        <f t="shared" si="59"/>
        <v>20736.014999999999</v>
      </c>
      <c r="N162" s="490">
        <v>13824.01</v>
      </c>
      <c r="P162" s="462">
        <v>12800</v>
      </c>
      <c r="R162" s="462">
        <v>12800</v>
      </c>
      <c r="T162" s="462">
        <v>12800</v>
      </c>
      <c r="V162" s="452">
        <v>11327</v>
      </c>
      <c r="X162" s="382">
        <v>11327</v>
      </c>
      <c r="Z162" s="363">
        <f t="shared" si="60"/>
        <v>1.0800007812500001</v>
      </c>
      <c r="AB162" s="146"/>
      <c r="AD162" s="146"/>
      <c r="AF162" s="146"/>
      <c r="AH162" s="146"/>
      <c r="AJ162" s="146"/>
      <c r="AL162" s="146"/>
      <c r="AN162" s="146"/>
      <c r="AP162" s="146"/>
      <c r="AR162" s="63"/>
      <c r="AT162" s="371"/>
      <c r="AU162" s="371"/>
      <c r="AV162" s="371"/>
      <c r="AW162" s="371"/>
      <c r="AX162" s="371"/>
      <c r="AY162" s="371"/>
      <c r="AZ162" s="371"/>
      <c r="BA162" s="371"/>
      <c r="BB162" s="371"/>
      <c r="BC162" s="371"/>
      <c r="BD162" s="371"/>
      <c r="BE162" s="371"/>
    </row>
    <row r="163" spans="1:57" s="376" customFormat="1" ht="21" customHeight="1" x14ac:dyDescent="0.3">
      <c r="A163" s="371"/>
      <c r="B163" s="372"/>
      <c r="C163" s="371"/>
      <c r="D163" s="427" t="s">
        <v>562</v>
      </c>
      <c r="E163" s="425">
        <f t="shared" si="61"/>
        <v>324800</v>
      </c>
      <c r="F163" s="426">
        <f t="shared" si="61"/>
        <v>194900</v>
      </c>
      <c r="G163" s="371"/>
      <c r="H163" s="416">
        <f t="shared" si="57"/>
        <v>324800</v>
      </c>
      <c r="I163" s="416">
        <f t="shared" si="57"/>
        <v>194900</v>
      </c>
      <c r="J163" s="386"/>
      <c r="K163" s="417">
        <f t="shared" si="58"/>
        <v>324763.625</v>
      </c>
      <c r="L163" s="417">
        <f t="shared" si="59"/>
        <v>194858.17499999999</v>
      </c>
      <c r="N163" s="494">
        <v>129905.45</v>
      </c>
      <c r="P163" s="467">
        <v>119541.83</v>
      </c>
      <c r="R163" s="467">
        <v>119541.83</v>
      </c>
      <c r="T163" s="467">
        <v>119541.83</v>
      </c>
      <c r="V163" s="452">
        <v>106598</v>
      </c>
      <c r="X163" s="382">
        <v>106598</v>
      </c>
      <c r="Z163" s="363">
        <f t="shared" si="60"/>
        <v>1.086694506851702</v>
      </c>
      <c r="AB163" s="146"/>
      <c r="AD163" s="146"/>
      <c r="AF163" s="146"/>
      <c r="AH163" s="146"/>
      <c r="AJ163" s="146"/>
      <c r="AL163" s="146"/>
      <c r="AN163" s="146"/>
      <c r="AP163" s="146"/>
      <c r="AR163" s="63"/>
      <c r="AT163" s="371"/>
      <c r="AU163" s="371"/>
      <c r="AV163" s="371"/>
      <c r="AW163" s="371"/>
      <c r="AX163" s="371"/>
      <c r="AY163" s="371"/>
      <c r="AZ163" s="371"/>
      <c r="BA163" s="371"/>
      <c r="BB163" s="371"/>
      <c r="BC163" s="371"/>
      <c r="BD163" s="371"/>
      <c r="BE163" s="371"/>
    </row>
    <row r="164" spans="1:57" s="376" customFormat="1" ht="21" customHeight="1" x14ac:dyDescent="0.3">
      <c r="A164" s="371"/>
      <c r="B164" s="372"/>
      <c r="C164" s="371"/>
      <c r="D164" s="427" t="s">
        <v>575</v>
      </c>
      <c r="E164" s="425">
        <f t="shared" si="61"/>
        <v>5900</v>
      </c>
      <c r="F164" s="426">
        <f t="shared" si="61"/>
        <v>3550</v>
      </c>
      <c r="G164" s="371"/>
      <c r="H164" s="416">
        <f t="shared" si="57"/>
        <v>5900</v>
      </c>
      <c r="I164" s="416">
        <f t="shared" si="57"/>
        <v>3550</v>
      </c>
      <c r="J164" s="386"/>
      <c r="K164" s="417">
        <f t="shared" si="58"/>
        <v>5875</v>
      </c>
      <c r="L164" s="417">
        <f t="shared" si="59"/>
        <v>3525</v>
      </c>
      <c r="N164" s="490">
        <v>2350</v>
      </c>
      <c r="P164" s="462">
        <v>2180</v>
      </c>
      <c r="R164" s="462">
        <v>2180</v>
      </c>
      <c r="T164" s="462">
        <v>2180</v>
      </c>
      <c r="V164" s="452"/>
      <c r="X164" s="382"/>
      <c r="Z164" s="363">
        <f t="shared" si="60"/>
        <v>1.0779816513761469</v>
      </c>
      <c r="AB164" s="146"/>
      <c r="AD164" s="146"/>
      <c r="AF164" s="146"/>
      <c r="AH164" s="146"/>
      <c r="AJ164" s="146"/>
      <c r="AL164" s="146"/>
      <c r="AN164" s="146"/>
      <c r="AP164" s="146"/>
      <c r="AR164" s="63"/>
      <c r="AT164" s="371"/>
      <c r="AU164" s="371"/>
      <c r="AV164" s="371"/>
      <c r="AW164" s="371"/>
      <c r="AX164" s="371"/>
      <c r="AY164" s="371"/>
      <c r="AZ164" s="371"/>
      <c r="BA164" s="371"/>
      <c r="BB164" s="371"/>
      <c r="BC164" s="371"/>
      <c r="BD164" s="371"/>
      <c r="BE164" s="371"/>
    </row>
    <row r="165" spans="1:57" s="376" customFormat="1" ht="21" customHeight="1" x14ac:dyDescent="0.3">
      <c r="A165" s="371"/>
      <c r="B165" s="372"/>
      <c r="C165" s="371"/>
      <c r="D165" s="427" t="s">
        <v>576</v>
      </c>
      <c r="E165" s="425">
        <f t="shared" si="61"/>
        <v>18100</v>
      </c>
      <c r="F165" s="426">
        <f t="shared" si="61"/>
        <v>10900</v>
      </c>
      <c r="G165" s="371"/>
      <c r="H165" s="416">
        <f t="shared" si="57"/>
        <v>18100</v>
      </c>
      <c r="I165" s="416">
        <f t="shared" si="57"/>
        <v>10900</v>
      </c>
      <c r="J165" s="386"/>
      <c r="K165" s="417">
        <f t="shared" si="58"/>
        <v>18087.525000000001</v>
      </c>
      <c r="L165" s="417">
        <f t="shared" si="59"/>
        <v>10852.514999999999</v>
      </c>
      <c r="N165" s="490">
        <v>7235.01</v>
      </c>
      <c r="P165" s="462">
        <v>6050</v>
      </c>
      <c r="R165" s="462">
        <v>6050</v>
      </c>
      <c r="T165" s="462">
        <v>6050</v>
      </c>
      <c r="V165" s="452"/>
      <c r="X165" s="382"/>
      <c r="Z165" s="363">
        <f t="shared" si="60"/>
        <v>1.1958694214876033</v>
      </c>
      <c r="AB165" s="146"/>
      <c r="AD165" s="146"/>
      <c r="AF165" s="146"/>
      <c r="AH165" s="146"/>
      <c r="AJ165" s="146"/>
      <c r="AL165" s="146"/>
      <c r="AN165" s="146"/>
      <c r="AP165" s="146"/>
      <c r="AR165" s="63"/>
      <c r="AT165" s="371"/>
      <c r="AU165" s="371"/>
      <c r="AV165" s="371"/>
      <c r="AW165" s="371"/>
      <c r="AX165" s="371"/>
      <c r="AY165" s="371"/>
      <c r="AZ165" s="371"/>
      <c r="BA165" s="371"/>
      <c r="BB165" s="371"/>
      <c r="BC165" s="371"/>
      <c r="BD165" s="371"/>
      <c r="BE165" s="371"/>
    </row>
    <row r="166" spans="1:57" s="376" customFormat="1" ht="21" customHeight="1" x14ac:dyDescent="0.3">
      <c r="A166" s="371"/>
      <c r="B166" s="372"/>
      <c r="C166" s="371"/>
      <c r="D166" s="427" t="s">
        <v>544</v>
      </c>
      <c r="E166" s="425">
        <f t="shared" si="61"/>
        <v>89150</v>
      </c>
      <c r="F166" s="426">
        <f t="shared" si="61"/>
        <v>53500</v>
      </c>
      <c r="G166" s="371"/>
      <c r="H166" s="416">
        <f t="shared" si="57"/>
        <v>89150</v>
      </c>
      <c r="I166" s="416">
        <f t="shared" si="57"/>
        <v>53500</v>
      </c>
      <c r="J166" s="386"/>
      <c r="K166" s="417">
        <f t="shared" si="58"/>
        <v>89121.175000000003</v>
      </c>
      <c r="L166" s="417">
        <f t="shared" si="59"/>
        <v>53472.705000000002</v>
      </c>
      <c r="N166" s="490">
        <v>35648.47</v>
      </c>
      <c r="P166" s="462">
        <v>32700</v>
      </c>
      <c r="R166" s="462">
        <v>32700</v>
      </c>
      <c r="T166" s="462">
        <v>32700</v>
      </c>
      <c r="V166" s="452">
        <v>24547</v>
      </c>
      <c r="X166" s="382">
        <v>24547</v>
      </c>
      <c r="Z166" s="363">
        <f t="shared" si="60"/>
        <v>1.0901672782874618</v>
      </c>
      <c r="AB166" s="146"/>
      <c r="AD166" s="146"/>
      <c r="AF166" s="146"/>
      <c r="AH166" s="146"/>
      <c r="AJ166" s="146"/>
      <c r="AL166" s="146"/>
      <c r="AN166" s="146"/>
      <c r="AP166" s="146"/>
      <c r="AR166" s="63"/>
      <c r="AT166" s="371"/>
      <c r="AU166" s="371"/>
      <c r="AV166" s="371"/>
      <c r="AW166" s="371"/>
      <c r="AX166" s="371"/>
      <c r="AY166" s="371"/>
      <c r="AZ166" s="371"/>
      <c r="BA166" s="371"/>
      <c r="BB166" s="371"/>
      <c r="BC166" s="371"/>
      <c r="BD166" s="371"/>
      <c r="BE166" s="371"/>
    </row>
    <row r="167" spans="1:57" s="376" customFormat="1" ht="21" customHeight="1" x14ac:dyDescent="0.3">
      <c r="A167" s="371"/>
      <c r="B167" s="372"/>
      <c r="C167" s="371"/>
      <c r="D167" s="427" t="s">
        <v>574</v>
      </c>
      <c r="E167" s="425">
        <f t="shared" si="61"/>
        <v>5900</v>
      </c>
      <c r="F167" s="426">
        <f t="shared" si="61"/>
        <v>3550</v>
      </c>
      <c r="G167" s="371"/>
      <c r="H167" s="416">
        <f t="shared" si="57"/>
        <v>5900</v>
      </c>
      <c r="I167" s="416">
        <f t="shared" si="57"/>
        <v>3550</v>
      </c>
      <c r="J167" s="386"/>
      <c r="K167" s="417">
        <f t="shared" si="58"/>
        <v>5875</v>
      </c>
      <c r="L167" s="417">
        <f t="shared" si="59"/>
        <v>3525</v>
      </c>
      <c r="N167" s="490">
        <v>2350</v>
      </c>
      <c r="P167" s="462">
        <v>2180</v>
      </c>
      <c r="R167" s="462">
        <v>2180</v>
      </c>
      <c r="T167" s="452">
        <v>2180</v>
      </c>
      <c r="V167" s="452">
        <v>1940</v>
      </c>
      <c r="X167" s="382">
        <v>1940</v>
      </c>
      <c r="Z167" s="363">
        <f t="shared" si="60"/>
        <v>1.0779816513761469</v>
      </c>
      <c r="AB167" s="146"/>
      <c r="AD167" s="146"/>
      <c r="AF167" s="146"/>
      <c r="AH167" s="146"/>
      <c r="AJ167" s="146"/>
      <c r="AL167" s="146"/>
      <c r="AN167" s="146"/>
      <c r="AP167" s="146"/>
      <c r="AR167" s="63"/>
      <c r="AT167" s="371"/>
      <c r="AU167" s="371"/>
      <c r="AV167" s="371"/>
      <c r="AW167" s="371"/>
      <c r="AX167" s="371"/>
      <c r="AY167" s="371"/>
      <c r="AZ167" s="371"/>
      <c r="BA167" s="371"/>
      <c r="BB167" s="371"/>
      <c r="BC167" s="371"/>
      <c r="BD167" s="371"/>
      <c r="BE167" s="371"/>
    </row>
    <row r="168" spans="1:57" s="376" customFormat="1" ht="21" customHeight="1" x14ac:dyDescent="0.3">
      <c r="A168" s="371"/>
      <c r="B168" s="372"/>
      <c r="C168" s="371"/>
      <c r="D168" s="427" t="s">
        <v>546</v>
      </c>
      <c r="E168" s="425">
        <f t="shared" si="61"/>
        <v>18100</v>
      </c>
      <c r="F168" s="426">
        <f t="shared" si="61"/>
        <v>10900</v>
      </c>
      <c r="G168" s="371"/>
      <c r="H168" s="416">
        <f t="shared" si="57"/>
        <v>18100</v>
      </c>
      <c r="I168" s="416">
        <f t="shared" si="57"/>
        <v>10900</v>
      </c>
      <c r="J168" s="386"/>
      <c r="K168" s="417">
        <f t="shared" si="58"/>
        <v>18087.525000000001</v>
      </c>
      <c r="L168" s="417">
        <f t="shared" si="59"/>
        <v>10852.514999999999</v>
      </c>
      <c r="N168" s="490">
        <v>7235.01</v>
      </c>
      <c r="P168" s="462">
        <v>6050</v>
      </c>
      <c r="R168" s="462">
        <v>6050</v>
      </c>
      <c r="T168" s="452">
        <v>6050</v>
      </c>
      <c r="V168" s="452">
        <v>5340</v>
      </c>
      <c r="X168" s="382">
        <v>5340</v>
      </c>
      <c r="Z168" s="363">
        <f t="shared" si="60"/>
        <v>1.1958694214876033</v>
      </c>
      <c r="AB168" s="146"/>
      <c r="AD168" s="146"/>
      <c r="AF168" s="146"/>
      <c r="AH168" s="146"/>
      <c r="AJ168" s="146"/>
      <c r="AL168" s="146"/>
      <c r="AN168" s="146"/>
      <c r="AP168" s="146"/>
      <c r="AR168" s="63"/>
      <c r="AT168" s="371"/>
      <c r="AU168" s="371"/>
      <c r="AV168" s="371"/>
      <c r="AW168" s="371"/>
      <c r="AX168" s="371"/>
      <c r="AY168" s="371"/>
      <c r="AZ168" s="371"/>
      <c r="BA168" s="371"/>
      <c r="BB168" s="371"/>
      <c r="BC168" s="371"/>
      <c r="BD168" s="371"/>
      <c r="BE168" s="371"/>
    </row>
    <row r="169" spans="1:57" s="376" customFormat="1" ht="21" customHeight="1" x14ac:dyDescent="0.3">
      <c r="A169" s="371"/>
      <c r="B169" s="372"/>
      <c r="C169" s="371"/>
      <c r="D169" s="427" t="s">
        <v>547</v>
      </c>
      <c r="E169" s="425">
        <f t="shared" si="61"/>
        <v>5900</v>
      </c>
      <c r="F169" s="426">
        <f t="shared" si="61"/>
        <v>3550</v>
      </c>
      <c r="G169" s="371"/>
      <c r="H169" s="416">
        <f t="shared" si="57"/>
        <v>5900</v>
      </c>
      <c r="I169" s="416">
        <f t="shared" si="57"/>
        <v>3550</v>
      </c>
      <c r="J169" s="386"/>
      <c r="K169" s="417">
        <f t="shared" si="58"/>
        <v>5875</v>
      </c>
      <c r="L169" s="417">
        <f t="shared" si="59"/>
        <v>3525</v>
      </c>
      <c r="N169" s="490">
        <v>2350</v>
      </c>
      <c r="P169" s="462">
        <v>2180</v>
      </c>
      <c r="R169" s="462">
        <v>2180</v>
      </c>
      <c r="T169" s="452">
        <v>2180</v>
      </c>
      <c r="V169" s="452">
        <v>1940</v>
      </c>
      <c r="X169" s="382">
        <v>1940</v>
      </c>
      <c r="Z169" s="363">
        <f t="shared" si="60"/>
        <v>1.0779816513761469</v>
      </c>
      <c r="AB169" s="146"/>
      <c r="AD169" s="146"/>
      <c r="AF169" s="146"/>
      <c r="AH169" s="146"/>
      <c r="AJ169" s="146"/>
      <c r="AL169" s="146"/>
      <c r="AN169" s="146"/>
      <c r="AP169" s="146"/>
      <c r="AR169" s="63"/>
      <c r="AT169" s="371"/>
      <c r="AU169" s="371"/>
      <c r="AV169" s="371"/>
      <c r="AW169" s="371"/>
      <c r="AX169" s="371"/>
      <c r="AY169" s="371"/>
      <c r="AZ169" s="371"/>
      <c r="BA169" s="371"/>
      <c r="BB169" s="371"/>
      <c r="BC169" s="371"/>
      <c r="BD169" s="371"/>
      <c r="BE169" s="371"/>
    </row>
    <row r="170" spans="1:57" s="376" customFormat="1" ht="21" customHeight="1" x14ac:dyDescent="0.3">
      <c r="A170" s="371"/>
      <c r="B170" s="372"/>
      <c r="C170" s="371"/>
      <c r="D170" s="427" t="s">
        <v>548</v>
      </c>
      <c r="E170" s="425">
        <f t="shared" si="61"/>
        <v>18100</v>
      </c>
      <c r="F170" s="426">
        <f t="shared" si="61"/>
        <v>10900</v>
      </c>
      <c r="G170" s="371"/>
      <c r="H170" s="416">
        <f t="shared" si="57"/>
        <v>18100</v>
      </c>
      <c r="I170" s="416">
        <f t="shared" si="57"/>
        <v>10900</v>
      </c>
      <c r="J170" s="386"/>
      <c r="K170" s="417">
        <f t="shared" si="58"/>
        <v>18087.525000000001</v>
      </c>
      <c r="L170" s="417">
        <f t="shared" si="59"/>
        <v>10852.514999999999</v>
      </c>
      <c r="N170" s="490">
        <v>7235.01</v>
      </c>
      <c r="P170" s="462">
        <v>6050</v>
      </c>
      <c r="R170" s="462">
        <v>6050</v>
      </c>
      <c r="T170" s="452">
        <v>6050</v>
      </c>
      <c r="V170" s="452">
        <v>5340</v>
      </c>
      <c r="X170" s="382">
        <v>5340</v>
      </c>
      <c r="Z170" s="363">
        <f t="shared" si="60"/>
        <v>1.1958694214876033</v>
      </c>
      <c r="AB170" s="146"/>
      <c r="AD170" s="146"/>
      <c r="AF170" s="146"/>
      <c r="AH170" s="146"/>
      <c r="AJ170" s="146"/>
      <c r="AL170" s="146"/>
      <c r="AN170" s="146"/>
      <c r="AP170" s="146"/>
      <c r="AR170" s="63"/>
      <c r="AT170" s="371"/>
      <c r="AU170" s="371"/>
      <c r="AV170" s="371"/>
      <c r="AW170" s="371"/>
      <c r="AX170" s="371"/>
      <c r="AY170" s="371"/>
      <c r="AZ170" s="371"/>
      <c r="BA170" s="371"/>
      <c r="BB170" s="371"/>
      <c r="BC170" s="371"/>
      <c r="BD170" s="371"/>
      <c r="BE170" s="371"/>
    </row>
    <row r="171" spans="1:57" s="376" customFormat="1" ht="21" customHeight="1" x14ac:dyDescent="0.3">
      <c r="A171" s="371"/>
      <c r="B171" s="372"/>
      <c r="C171" s="371"/>
      <c r="D171" s="427" t="s">
        <v>573</v>
      </c>
      <c r="E171" s="425">
        <f t="shared" si="61"/>
        <v>10550</v>
      </c>
      <c r="F171" s="426">
        <f t="shared" si="61"/>
        <v>6350</v>
      </c>
      <c r="G171" s="371"/>
      <c r="H171" s="416">
        <f t="shared" si="57"/>
        <v>10550</v>
      </c>
      <c r="I171" s="416">
        <f t="shared" si="57"/>
        <v>6350</v>
      </c>
      <c r="J171" s="386"/>
      <c r="K171" s="417">
        <f t="shared" si="58"/>
        <v>10533.675000000001</v>
      </c>
      <c r="L171" s="417">
        <f t="shared" si="59"/>
        <v>6320.2049999999999</v>
      </c>
      <c r="N171" s="490">
        <v>4213.47</v>
      </c>
      <c r="P171" s="462">
        <v>3900</v>
      </c>
      <c r="R171" s="462">
        <v>3900</v>
      </c>
      <c r="T171" s="462">
        <v>3900</v>
      </c>
      <c r="V171" s="452">
        <v>3440</v>
      </c>
      <c r="X171" s="382">
        <v>3440</v>
      </c>
      <c r="Z171" s="363">
        <f t="shared" si="60"/>
        <v>1.0803769230769231</v>
      </c>
      <c r="AB171" s="146"/>
      <c r="AD171" s="146"/>
      <c r="AF171" s="146"/>
      <c r="AH171" s="146"/>
      <c r="AJ171" s="146"/>
      <c r="AL171" s="146"/>
      <c r="AN171" s="146"/>
      <c r="AP171" s="146"/>
      <c r="AR171" s="63"/>
      <c r="AT171" s="371"/>
      <c r="AU171" s="371"/>
      <c r="AV171" s="371"/>
      <c r="AW171" s="371"/>
      <c r="AX171" s="371"/>
      <c r="AY171" s="371"/>
      <c r="AZ171" s="371"/>
      <c r="BA171" s="371"/>
      <c r="BB171" s="371"/>
      <c r="BC171" s="371"/>
      <c r="BD171" s="371"/>
      <c r="BE171" s="371"/>
    </row>
    <row r="172" spans="1:57" s="376" customFormat="1" ht="21" customHeight="1" x14ac:dyDescent="0.3">
      <c r="A172" s="371"/>
      <c r="B172" s="372"/>
      <c r="C172" s="371"/>
      <c r="D172" s="427" t="s">
        <v>572</v>
      </c>
      <c r="E172" s="425">
        <f t="shared" si="61"/>
        <v>29850</v>
      </c>
      <c r="F172" s="426">
        <f t="shared" si="61"/>
        <v>17950</v>
      </c>
      <c r="G172" s="371"/>
      <c r="H172" s="416">
        <f t="shared" si="57"/>
        <v>29850</v>
      </c>
      <c r="I172" s="416">
        <f t="shared" si="57"/>
        <v>17950</v>
      </c>
      <c r="J172" s="386"/>
      <c r="K172" s="417">
        <f t="shared" si="58"/>
        <v>29847.95</v>
      </c>
      <c r="L172" s="417">
        <f t="shared" si="59"/>
        <v>17908.77</v>
      </c>
      <c r="N172" s="490">
        <v>11939.18</v>
      </c>
      <c r="P172" s="462">
        <v>11050</v>
      </c>
      <c r="R172" s="462">
        <v>11050</v>
      </c>
      <c r="T172" s="462">
        <v>11050</v>
      </c>
      <c r="V172" s="452">
        <v>9785</v>
      </c>
      <c r="X172" s="382">
        <v>9785</v>
      </c>
      <c r="Z172" s="363">
        <f t="shared" si="60"/>
        <v>1.0804687782805431</v>
      </c>
      <c r="AB172" s="146"/>
      <c r="AD172" s="146"/>
      <c r="AF172" s="146"/>
      <c r="AH172" s="146"/>
      <c r="AJ172" s="146"/>
      <c r="AL172" s="146"/>
      <c r="AN172" s="146"/>
      <c r="AP172" s="146"/>
      <c r="AR172" s="63"/>
      <c r="AT172" s="371"/>
      <c r="AU172" s="371"/>
      <c r="AV172" s="371"/>
      <c r="AW172" s="371"/>
      <c r="AX172" s="371"/>
      <c r="AY172" s="371"/>
      <c r="AZ172" s="371"/>
      <c r="BA172" s="371"/>
      <c r="BB172" s="371"/>
      <c r="BC172" s="371"/>
      <c r="BD172" s="371"/>
      <c r="BE172" s="371"/>
    </row>
    <row r="173" spans="1:57" s="376" customFormat="1" ht="21" customHeight="1" x14ac:dyDescent="0.3">
      <c r="A173" s="371"/>
      <c r="B173" s="372"/>
      <c r="C173" s="371"/>
      <c r="D173" s="427" t="s">
        <v>551</v>
      </c>
      <c r="E173" s="425">
        <f t="shared" si="61"/>
        <v>285250</v>
      </c>
      <c r="F173" s="426">
        <f t="shared" si="61"/>
        <v>171150</v>
      </c>
      <c r="G173" s="371"/>
      <c r="H173" s="416">
        <f t="shared" ref="H173:I179" si="62">MROUND(K173+24,50)</f>
        <v>285250</v>
      </c>
      <c r="I173" s="416">
        <f t="shared" si="62"/>
        <v>171150</v>
      </c>
      <c r="J173" s="386"/>
      <c r="K173" s="417">
        <f t="shared" si="58"/>
        <v>285224.8</v>
      </c>
      <c r="L173" s="417">
        <f t="shared" si="59"/>
        <v>171134.88</v>
      </c>
      <c r="N173" s="494">
        <v>114089.92</v>
      </c>
      <c r="P173" s="467">
        <v>105036.75</v>
      </c>
      <c r="R173" s="467">
        <v>105036.75</v>
      </c>
      <c r="T173" s="467">
        <v>105036.75</v>
      </c>
      <c r="V173" s="452">
        <v>91387</v>
      </c>
      <c r="X173" s="382">
        <v>91387</v>
      </c>
      <c r="Z173" s="363">
        <f t="shared" si="60"/>
        <v>1.0861904999916696</v>
      </c>
      <c r="AB173" s="146"/>
      <c r="AD173" s="146"/>
      <c r="AF173" s="146"/>
      <c r="AH173" s="146"/>
      <c r="AJ173" s="146"/>
      <c r="AL173" s="146"/>
      <c r="AN173" s="146"/>
      <c r="AP173" s="146"/>
      <c r="AR173" s="63"/>
      <c r="AT173" s="371"/>
      <c r="AU173" s="371"/>
      <c r="AV173" s="371"/>
      <c r="AW173" s="371"/>
      <c r="AX173" s="371"/>
      <c r="AY173" s="371"/>
      <c r="AZ173" s="371"/>
      <c r="BA173" s="371"/>
      <c r="BB173" s="371"/>
      <c r="BC173" s="371"/>
      <c r="BD173" s="371"/>
      <c r="BE173" s="371"/>
    </row>
    <row r="174" spans="1:57" s="376" customFormat="1" ht="21" customHeight="1" x14ac:dyDescent="0.3">
      <c r="A174" s="371"/>
      <c r="B174" s="372"/>
      <c r="C174" s="371"/>
      <c r="D174" s="427" t="s">
        <v>571</v>
      </c>
      <c r="E174" s="425">
        <f t="shared" si="61"/>
        <v>9600</v>
      </c>
      <c r="F174" s="426">
        <f t="shared" si="61"/>
        <v>5800</v>
      </c>
      <c r="G174" s="371"/>
      <c r="H174" s="416">
        <f t="shared" si="62"/>
        <v>9600</v>
      </c>
      <c r="I174" s="416">
        <f t="shared" si="62"/>
        <v>5800</v>
      </c>
      <c r="J174" s="386"/>
      <c r="K174" s="417">
        <f t="shared" si="58"/>
        <v>9585</v>
      </c>
      <c r="L174" s="417">
        <f t="shared" si="59"/>
        <v>5751</v>
      </c>
      <c r="N174" s="490">
        <v>3834</v>
      </c>
      <c r="P174" s="462">
        <v>3550</v>
      </c>
      <c r="R174" s="462">
        <v>3550</v>
      </c>
      <c r="T174" s="462">
        <v>3550</v>
      </c>
      <c r="V174" s="452">
        <v>3155</v>
      </c>
      <c r="X174" s="382">
        <v>3155</v>
      </c>
      <c r="Z174" s="363">
        <f t="shared" si="60"/>
        <v>1.08</v>
      </c>
      <c r="AB174" s="146"/>
      <c r="AD174" s="146"/>
      <c r="AF174" s="146"/>
      <c r="AH174" s="146"/>
      <c r="AJ174" s="146"/>
      <c r="AL174" s="146"/>
      <c r="AN174" s="146"/>
      <c r="AP174" s="146"/>
      <c r="AR174" s="63"/>
      <c r="AT174" s="371"/>
      <c r="AU174" s="371"/>
      <c r="AV174" s="371"/>
      <c r="AW174" s="371"/>
      <c r="AX174" s="371"/>
      <c r="AY174" s="371"/>
      <c r="AZ174" s="371"/>
      <c r="BA174" s="371"/>
      <c r="BB174" s="371"/>
      <c r="BC174" s="371"/>
      <c r="BD174" s="371"/>
      <c r="BE174" s="371"/>
    </row>
    <row r="175" spans="1:57" s="376" customFormat="1" ht="21" customHeight="1" x14ac:dyDescent="0.3">
      <c r="A175" s="371"/>
      <c r="B175" s="372"/>
      <c r="C175" s="371"/>
      <c r="D175" s="427" t="s">
        <v>570</v>
      </c>
      <c r="E175" s="425">
        <f t="shared" si="61"/>
        <v>34600</v>
      </c>
      <c r="F175" s="426">
        <f t="shared" si="61"/>
        <v>20750</v>
      </c>
      <c r="G175" s="371"/>
      <c r="H175" s="416">
        <f t="shared" si="62"/>
        <v>34600</v>
      </c>
      <c r="I175" s="416">
        <f t="shared" si="62"/>
        <v>20750</v>
      </c>
      <c r="J175" s="386"/>
      <c r="K175" s="417">
        <f t="shared" si="58"/>
        <v>34560.025000000001</v>
      </c>
      <c r="L175" s="417">
        <f t="shared" si="59"/>
        <v>20736.014999999999</v>
      </c>
      <c r="N175" s="490">
        <v>13824.01</v>
      </c>
      <c r="P175" s="462">
        <v>12800</v>
      </c>
      <c r="R175" s="462">
        <v>12800</v>
      </c>
      <c r="T175" s="462">
        <v>12800</v>
      </c>
      <c r="V175" s="452">
        <v>11361</v>
      </c>
      <c r="X175" s="382">
        <v>11361</v>
      </c>
      <c r="Z175" s="363">
        <f t="shared" si="60"/>
        <v>1.0800007812500001</v>
      </c>
      <c r="AB175" s="146"/>
      <c r="AD175" s="146"/>
      <c r="AF175" s="146"/>
      <c r="AH175" s="146"/>
      <c r="AJ175" s="146"/>
      <c r="AL175" s="146"/>
      <c r="AN175" s="146"/>
      <c r="AP175" s="146"/>
      <c r="AR175" s="63"/>
      <c r="AT175" s="371"/>
      <c r="AU175" s="371"/>
      <c r="AV175" s="371"/>
      <c r="AW175" s="371"/>
      <c r="AX175" s="371"/>
      <c r="AY175" s="371"/>
      <c r="AZ175" s="371"/>
      <c r="BA175" s="371"/>
      <c r="BB175" s="371"/>
      <c r="BC175" s="371"/>
      <c r="BD175" s="371"/>
      <c r="BE175" s="371"/>
    </row>
    <row r="176" spans="1:57" s="376" customFormat="1" ht="21" customHeight="1" x14ac:dyDescent="0.3">
      <c r="A176" s="371"/>
      <c r="B176" s="372"/>
      <c r="C176" s="371"/>
      <c r="D176" s="427" t="s">
        <v>569</v>
      </c>
      <c r="E176" s="425">
        <f t="shared" si="61"/>
        <v>14300</v>
      </c>
      <c r="F176" s="426">
        <f t="shared" si="61"/>
        <v>8600</v>
      </c>
      <c r="G176" s="371"/>
      <c r="H176" s="416">
        <f t="shared" si="62"/>
        <v>14300</v>
      </c>
      <c r="I176" s="416">
        <f t="shared" si="62"/>
        <v>8600</v>
      </c>
      <c r="J176" s="386"/>
      <c r="K176" s="417">
        <f t="shared" si="58"/>
        <v>14285</v>
      </c>
      <c r="L176" s="417">
        <f t="shared" si="59"/>
        <v>8571</v>
      </c>
      <c r="N176" s="490">
        <v>5714</v>
      </c>
      <c r="P176" s="462">
        <v>5100</v>
      </c>
      <c r="R176" s="462">
        <v>5100</v>
      </c>
      <c r="T176" s="462">
        <v>5099.99</v>
      </c>
      <c r="V176" s="452">
        <v>4430</v>
      </c>
      <c r="X176" s="382">
        <v>4430</v>
      </c>
      <c r="Z176" s="363">
        <f t="shared" si="60"/>
        <v>1.1203943537144192</v>
      </c>
      <c r="AB176" s="146"/>
      <c r="AD176" s="146"/>
      <c r="AF176" s="146"/>
      <c r="AH176" s="146"/>
      <c r="AJ176" s="146"/>
      <c r="AL176" s="146"/>
      <c r="AN176" s="146"/>
      <c r="AP176" s="146"/>
      <c r="AR176" s="63"/>
      <c r="AT176" s="371"/>
      <c r="AU176" s="371"/>
      <c r="AV176" s="371"/>
      <c r="AW176" s="371"/>
      <c r="AX176" s="371"/>
      <c r="AY176" s="371"/>
      <c r="AZ176" s="371"/>
      <c r="BA176" s="371"/>
      <c r="BB176" s="371"/>
      <c r="BC176" s="371"/>
      <c r="BD176" s="371"/>
      <c r="BE176" s="371"/>
    </row>
    <row r="177" spans="1:57" s="376" customFormat="1" ht="21" customHeight="1" x14ac:dyDescent="0.3">
      <c r="A177" s="371"/>
      <c r="B177" s="372"/>
      <c r="C177" s="371"/>
      <c r="D177" s="427" t="s">
        <v>567</v>
      </c>
      <c r="E177" s="425">
        <f t="shared" si="61"/>
        <v>9200</v>
      </c>
      <c r="F177" s="426">
        <f t="shared" si="61"/>
        <v>5550</v>
      </c>
      <c r="G177" s="371"/>
      <c r="H177" s="416">
        <f t="shared" si="62"/>
        <v>9200</v>
      </c>
      <c r="I177" s="416">
        <f t="shared" si="62"/>
        <v>5550</v>
      </c>
      <c r="J177" s="386"/>
      <c r="K177" s="417">
        <f t="shared" si="58"/>
        <v>9175</v>
      </c>
      <c r="L177" s="417">
        <f t="shared" si="59"/>
        <v>5505</v>
      </c>
      <c r="N177" s="490">
        <v>3670</v>
      </c>
      <c r="P177" s="462">
        <v>3340</v>
      </c>
      <c r="R177" s="462">
        <v>3340</v>
      </c>
      <c r="T177" s="462">
        <v>3340</v>
      </c>
      <c r="V177" s="452">
        <v>3035</v>
      </c>
      <c r="X177" s="382">
        <v>3035</v>
      </c>
      <c r="Z177" s="363">
        <f t="shared" si="60"/>
        <v>1.0988023952095809</v>
      </c>
      <c r="AB177" s="146"/>
      <c r="AD177" s="146"/>
      <c r="AF177" s="146"/>
      <c r="AH177" s="146"/>
      <c r="AJ177" s="146"/>
      <c r="AL177" s="146"/>
      <c r="AN177" s="146"/>
      <c r="AP177" s="146"/>
      <c r="AR177" s="63"/>
      <c r="AT177" s="371"/>
      <c r="AU177" s="371"/>
      <c r="AV177" s="371"/>
      <c r="AW177" s="371"/>
      <c r="AX177" s="371"/>
      <c r="AY177" s="371"/>
      <c r="AZ177" s="371"/>
      <c r="BA177" s="371"/>
      <c r="BB177" s="371"/>
      <c r="BC177" s="371"/>
      <c r="BD177" s="371"/>
      <c r="BE177" s="371"/>
    </row>
    <row r="178" spans="1:57" s="376" customFormat="1" ht="21" customHeight="1" x14ac:dyDescent="0.3">
      <c r="A178" s="371"/>
      <c r="B178" s="372"/>
      <c r="C178" s="371"/>
      <c r="D178" s="427" t="s">
        <v>568</v>
      </c>
      <c r="E178" s="425">
        <f t="shared" si="61"/>
        <v>5900</v>
      </c>
      <c r="F178" s="426">
        <f t="shared" si="61"/>
        <v>3550</v>
      </c>
      <c r="G178" s="371"/>
      <c r="H178" s="416">
        <f t="shared" si="62"/>
        <v>5900</v>
      </c>
      <c r="I178" s="416">
        <f t="shared" si="62"/>
        <v>3550</v>
      </c>
      <c r="J178" s="386"/>
      <c r="K178" s="417">
        <f t="shared" si="58"/>
        <v>5875</v>
      </c>
      <c r="L178" s="417">
        <f t="shared" si="59"/>
        <v>3525</v>
      </c>
      <c r="N178" s="490">
        <v>2350</v>
      </c>
      <c r="P178" s="462">
        <v>2180</v>
      </c>
      <c r="R178" s="462">
        <v>2180</v>
      </c>
      <c r="T178" s="452">
        <v>2180</v>
      </c>
      <c r="V178" s="452">
        <v>1940</v>
      </c>
      <c r="X178" s="382">
        <v>1940</v>
      </c>
      <c r="Z178" s="363">
        <f t="shared" si="60"/>
        <v>1.0779816513761469</v>
      </c>
      <c r="AB178" s="146"/>
      <c r="AD178" s="146"/>
      <c r="AF178" s="146"/>
      <c r="AH178" s="146"/>
      <c r="AJ178" s="146"/>
      <c r="AL178" s="146"/>
      <c r="AN178" s="146"/>
      <c r="AP178" s="146"/>
      <c r="AR178" s="63"/>
      <c r="AT178" s="371"/>
      <c r="AU178" s="371"/>
      <c r="AV178" s="371"/>
      <c r="AW178" s="371"/>
      <c r="AX178" s="371"/>
      <c r="AY178" s="371"/>
      <c r="AZ178" s="371"/>
      <c r="BA178" s="371"/>
      <c r="BB178" s="371"/>
      <c r="BC178" s="371"/>
      <c r="BD178" s="371"/>
      <c r="BE178" s="371"/>
    </row>
    <row r="179" spans="1:57" s="376" customFormat="1" ht="21" customHeight="1" x14ac:dyDescent="0.3">
      <c r="A179" s="371"/>
      <c r="B179" s="372"/>
      <c r="C179" s="371"/>
      <c r="D179" s="427" t="s">
        <v>556</v>
      </c>
      <c r="E179" s="425">
        <f t="shared" si="61"/>
        <v>18100</v>
      </c>
      <c r="F179" s="426">
        <f t="shared" si="61"/>
        <v>10900</v>
      </c>
      <c r="G179" s="371"/>
      <c r="H179" s="416">
        <f t="shared" si="62"/>
        <v>18100</v>
      </c>
      <c r="I179" s="416">
        <f t="shared" si="62"/>
        <v>10900</v>
      </c>
      <c r="J179" s="386"/>
      <c r="K179" s="417">
        <f t="shared" si="58"/>
        <v>18087.525000000001</v>
      </c>
      <c r="L179" s="417">
        <f t="shared" si="59"/>
        <v>10852.514999999999</v>
      </c>
      <c r="N179" s="490">
        <v>7235.01</v>
      </c>
      <c r="P179" s="462">
        <v>6050</v>
      </c>
      <c r="R179" s="462">
        <v>6050</v>
      </c>
      <c r="T179" s="452">
        <v>6050</v>
      </c>
      <c r="V179" s="452">
        <v>5340</v>
      </c>
      <c r="X179" s="382">
        <v>5340</v>
      </c>
      <c r="Z179" s="363">
        <f t="shared" si="60"/>
        <v>1.1958694214876033</v>
      </c>
      <c r="AB179" s="146"/>
      <c r="AD179" s="146"/>
      <c r="AF179" s="146"/>
      <c r="AH179" s="146"/>
      <c r="AJ179" s="146"/>
      <c r="AL179" s="146"/>
      <c r="AN179" s="146"/>
      <c r="AP179" s="146"/>
      <c r="AR179" s="63"/>
      <c r="AT179" s="371"/>
      <c r="AU179" s="371"/>
      <c r="AV179" s="371"/>
      <c r="AW179" s="371"/>
      <c r="AX179" s="371"/>
      <c r="AY179" s="371"/>
      <c r="AZ179" s="371"/>
      <c r="BA179" s="371"/>
      <c r="BB179" s="371"/>
      <c r="BC179" s="371"/>
      <c r="BD179" s="371"/>
      <c r="BE179" s="371"/>
    </row>
    <row r="180" spans="1:57" s="376" customFormat="1" ht="21" customHeight="1" thickBot="1" x14ac:dyDescent="0.35">
      <c r="A180" s="371"/>
      <c r="B180" s="372"/>
      <c r="C180" s="371"/>
      <c r="D180" s="422"/>
      <c r="E180" s="414"/>
      <c r="F180" s="415"/>
      <c r="G180" s="386"/>
      <c r="H180" s="416"/>
      <c r="I180" s="416"/>
      <c r="J180" s="386"/>
      <c r="K180" s="417"/>
      <c r="L180" s="417"/>
      <c r="M180" s="389"/>
      <c r="N180" s="452"/>
      <c r="P180" s="452"/>
      <c r="R180" s="452"/>
      <c r="T180" s="452"/>
      <c r="V180" s="452"/>
      <c r="X180" s="382"/>
      <c r="Z180" s="363" t="e">
        <f t="shared" si="60"/>
        <v>#DIV/0!</v>
      </c>
      <c r="AB180" s="364"/>
      <c r="AD180" s="365"/>
      <c r="AF180" s="365"/>
      <c r="AH180" s="365"/>
      <c r="AJ180" s="363"/>
      <c r="AL180" s="363"/>
      <c r="AN180" s="363"/>
      <c r="AP180" s="363"/>
      <c r="AR180" s="366"/>
      <c r="AT180" s="371"/>
      <c r="AU180" s="371"/>
      <c r="AV180" s="371"/>
      <c r="AW180" s="371"/>
      <c r="AX180" s="371"/>
      <c r="AY180" s="371"/>
      <c r="AZ180" s="371"/>
      <c r="BA180" s="371"/>
      <c r="BB180" s="371"/>
      <c r="BC180" s="371"/>
      <c r="BD180" s="371"/>
      <c r="BE180" s="371"/>
    </row>
    <row r="181" spans="1:57" s="376" customFormat="1" ht="21" customHeight="1" thickBot="1" x14ac:dyDescent="0.35">
      <c r="A181" s="371"/>
      <c r="B181" s="372"/>
      <c r="C181" s="371"/>
      <c r="D181" s="413" t="s">
        <v>529</v>
      </c>
      <c r="E181" s="414"/>
      <c r="F181" s="415"/>
      <c r="G181" s="386"/>
      <c r="H181" s="416"/>
      <c r="I181" s="416"/>
      <c r="J181" s="386"/>
      <c r="K181" s="417"/>
      <c r="L181" s="417"/>
      <c r="M181" s="389"/>
      <c r="N181" s="472">
        <v>45350</v>
      </c>
      <c r="P181" s="472">
        <v>45350</v>
      </c>
      <c r="R181" s="472">
        <v>45350</v>
      </c>
      <c r="T181" s="452"/>
      <c r="V181" s="452"/>
      <c r="X181" s="382"/>
      <c r="Z181" s="363" t="e">
        <f t="shared" si="60"/>
        <v>#DIV/0!</v>
      </c>
      <c r="AB181" s="364"/>
      <c r="AD181" s="365"/>
      <c r="AF181" s="365"/>
      <c r="AH181" s="365"/>
      <c r="AJ181" s="363"/>
      <c r="AL181" s="363"/>
      <c r="AN181" s="363"/>
      <c r="AP181" s="363"/>
      <c r="AR181" s="366"/>
      <c r="AT181" s="371"/>
      <c r="AU181" s="371"/>
      <c r="AV181" s="371"/>
      <c r="AW181" s="371"/>
      <c r="AX181" s="371"/>
      <c r="AY181" s="371"/>
      <c r="AZ181" s="371"/>
      <c r="BA181" s="371"/>
      <c r="BB181" s="371"/>
      <c r="BC181" s="371"/>
      <c r="BD181" s="371"/>
      <c r="BE181" s="371"/>
    </row>
    <row r="182" spans="1:57" s="376" customFormat="1" ht="21" customHeight="1" x14ac:dyDescent="0.3">
      <c r="A182" s="371" t="s">
        <v>200</v>
      </c>
      <c r="B182" s="372">
        <v>45330</v>
      </c>
      <c r="C182" s="371"/>
      <c r="D182" s="418" t="s">
        <v>557</v>
      </c>
      <c r="E182" s="419">
        <f>H182</f>
        <v>5200</v>
      </c>
      <c r="F182" s="420">
        <f>I182</f>
        <v>3150</v>
      </c>
      <c r="G182" s="386"/>
      <c r="H182" s="416">
        <f>MROUND(K182+24,50)</f>
        <v>5200</v>
      </c>
      <c r="I182" s="416">
        <f>MROUND(L182+24,50)</f>
        <v>3150</v>
      </c>
      <c r="J182" s="386"/>
      <c r="K182" s="417">
        <f>N182*$K$9</f>
        <v>5175</v>
      </c>
      <c r="L182" s="417">
        <f>N182*$L$9</f>
        <v>3105</v>
      </c>
      <c r="M182" s="389"/>
      <c r="N182" s="462">
        <v>2070</v>
      </c>
      <c r="P182" s="462">
        <v>2070</v>
      </c>
      <c r="R182" s="462">
        <v>2070</v>
      </c>
      <c r="T182" s="452">
        <v>2000</v>
      </c>
      <c r="V182" s="452">
        <v>2000</v>
      </c>
      <c r="X182" s="382">
        <v>2000</v>
      </c>
      <c r="Z182" s="363">
        <f t="shared" si="60"/>
        <v>1.0349999999999999</v>
      </c>
      <c r="AB182" s="367"/>
      <c r="AC182" s="428"/>
      <c r="AD182" s="364"/>
      <c r="AF182" s="368"/>
      <c r="AH182" s="365"/>
      <c r="AJ182" s="362"/>
      <c r="AL182" s="363"/>
      <c r="AN182" s="363"/>
      <c r="AP182" s="363"/>
      <c r="AR182" s="366"/>
      <c r="AT182" s="371"/>
      <c r="AU182" s="371"/>
      <c r="AV182" s="371"/>
      <c r="AW182" s="371"/>
      <c r="AX182" s="371"/>
      <c r="AY182" s="371"/>
      <c r="AZ182" s="371"/>
      <c r="BA182" s="371"/>
      <c r="BB182" s="371"/>
      <c r="BC182" s="371"/>
      <c r="BD182" s="371"/>
      <c r="BE182" s="371"/>
    </row>
    <row r="183" spans="1:57" s="376" customFormat="1" ht="22.5" customHeight="1" x14ac:dyDescent="0.3">
      <c r="A183" s="371" t="s">
        <v>200</v>
      </c>
      <c r="B183" s="372">
        <v>45330</v>
      </c>
      <c r="C183" s="371"/>
      <c r="D183" s="421" t="s">
        <v>558</v>
      </c>
      <c r="E183" s="419">
        <f>H183</f>
        <v>4700</v>
      </c>
      <c r="F183" s="420">
        <f>I183</f>
        <v>2850</v>
      </c>
      <c r="G183" s="386"/>
      <c r="H183" s="416">
        <f>MROUND(K183+24,50)</f>
        <v>4700</v>
      </c>
      <c r="I183" s="416">
        <f>MROUND(L183+24,50)</f>
        <v>2850</v>
      </c>
      <c r="J183" s="386"/>
      <c r="K183" s="417">
        <f>N183*$K$9</f>
        <v>4700</v>
      </c>
      <c r="L183" s="417">
        <f>N183*$L$9</f>
        <v>2820</v>
      </c>
      <c r="M183" s="389"/>
      <c r="N183" s="462">
        <v>1880</v>
      </c>
      <c r="P183" s="462">
        <v>1880</v>
      </c>
      <c r="R183" s="462">
        <v>1880</v>
      </c>
      <c r="T183" s="452">
        <v>1800</v>
      </c>
      <c r="V183" s="452">
        <v>1800</v>
      </c>
      <c r="X183" s="382">
        <v>1800</v>
      </c>
      <c r="Z183" s="363">
        <f t="shared" si="60"/>
        <v>1.0444444444444445</v>
      </c>
      <c r="AB183" s="367"/>
      <c r="AC183" s="428"/>
      <c r="AD183" s="364"/>
      <c r="AF183" s="368"/>
      <c r="AH183" s="365"/>
      <c r="AJ183" s="362"/>
      <c r="AL183" s="363"/>
      <c r="AN183" s="363"/>
      <c r="AP183" s="363"/>
      <c r="AR183" s="366"/>
      <c r="AT183" s="371"/>
      <c r="AU183" s="371"/>
      <c r="AV183" s="371"/>
      <c r="AW183" s="371"/>
      <c r="AX183" s="371"/>
      <c r="AY183" s="371"/>
      <c r="AZ183" s="371"/>
      <c r="BA183" s="371"/>
      <c r="BB183" s="371"/>
      <c r="BC183" s="371"/>
      <c r="BD183" s="371"/>
      <c r="BE183" s="371"/>
    </row>
    <row r="184" spans="1:57" s="376" customFormat="1" ht="17.100000000000001" customHeight="1" thickBot="1" x14ac:dyDescent="0.35">
      <c r="A184" s="371"/>
      <c r="B184" s="372"/>
      <c r="C184" s="371"/>
      <c r="D184" s="422"/>
      <c r="E184" s="414"/>
      <c r="F184" s="415"/>
      <c r="G184" s="386"/>
      <c r="H184" s="416"/>
      <c r="I184" s="416"/>
      <c r="J184" s="386"/>
      <c r="K184" s="417"/>
      <c r="L184" s="417"/>
      <c r="M184" s="389"/>
      <c r="N184" s="452"/>
      <c r="P184" s="452"/>
      <c r="R184" s="452"/>
      <c r="T184" s="452"/>
      <c r="V184" s="452"/>
      <c r="X184" s="382"/>
      <c r="Z184" s="363" t="e">
        <f t="shared" si="60"/>
        <v>#DIV/0!</v>
      </c>
      <c r="AB184" s="367"/>
      <c r="AC184" s="428"/>
      <c r="AD184" s="364"/>
      <c r="AF184" s="368"/>
      <c r="AH184" s="365"/>
      <c r="AJ184" s="362"/>
      <c r="AL184" s="363"/>
      <c r="AN184" s="363"/>
      <c r="AP184" s="363"/>
      <c r="AR184" s="366"/>
      <c r="AT184" s="371"/>
      <c r="AU184" s="371"/>
      <c r="AV184" s="371"/>
      <c r="AW184" s="371"/>
      <c r="AX184" s="371"/>
      <c r="AY184" s="371"/>
      <c r="AZ184" s="371"/>
      <c r="BA184" s="371"/>
      <c r="BB184" s="371"/>
      <c r="BC184" s="371"/>
      <c r="BD184" s="371"/>
      <c r="BE184" s="371"/>
    </row>
    <row r="185" spans="1:57" s="376" customFormat="1" ht="21" customHeight="1" thickBot="1" x14ac:dyDescent="0.35">
      <c r="A185" s="371"/>
      <c r="B185" s="372"/>
      <c r="C185" s="371"/>
      <c r="D185" s="413" t="s">
        <v>527</v>
      </c>
      <c r="E185" s="414"/>
      <c r="F185" s="415"/>
      <c r="G185" s="386"/>
      <c r="H185" s="416"/>
      <c r="I185" s="416"/>
      <c r="J185" s="386"/>
      <c r="K185" s="417"/>
      <c r="L185" s="417"/>
      <c r="M185" s="389"/>
      <c r="N185" s="492">
        <v>45480</v>
      </c>
      <c r="P185" s="472">
        <v>45425</v>
      </c>
      <c r="R185" s="472">
        <v>45377</v>
      </c>
      <c r="T185" s="465">
        <v>220324</v>
      </c>
      <c r="V185" s="452"/>
      <c r="X185" s="382"/>
      <c r="Z185" s="363">
        <f t="shared" si="60"/>
        <v>0.20642326755142426</v>
      </c>
      <c r="AB185" s="364"/>
      <c r="AD185" s="365"/>
      <c r="AF185" s="365"/>
      <c r="AH185" s="365"/>
      <c r="AJ185" s="363"/>
      <c r="AL185" s="363"/>
      <c r="AN185" s="363"/>
      <c r="AP185" s="363"/>
      <c r="AR185" s="367"/>
      <c r="AT185" s="371"/>
      <c r="AU185" s="371"/>
      <c r="AV185" s="371"/>
      <c r="AW185" s="371"/>
      <c r="AX185" s="371"/>
      <c r="AY185" s="371"/>
      <c r="AZ185" s="371"/>
      <c r="BA185" s="371"/>
      <c r="BB185" s="371"/>
      <c r="BC185" s="371"/>
      <c r="BD185" s="371"/>
      <c r="BE185" s="371"/>
    </row>
    <row r="186" spans="1:57" s="376" customFormat="1" ht="21" customHeight="1" x14ac:dyDescent="0.3">
      <c r="A186" s="371" t="s">
        <v>480</v>
      </c>
      <c r="B186" s="372">
        <v>45260</v>
      </c>
      <c r="C186" s="371">
        <v>1220</v>
      </c>
      <c r="D186" s="418" t="s">
        <v>475</v>
      </c>
      <c r="E186" s="419">
        <f t="shared" ref="E186:F192" si="63">H186</f>
        <v>4050</v>
      </c>
      <c r="F186" s="420">
        <f t="shared" si="63"/>
        <v>2450</v>
      </c>
      <c r="G186" s="386"/>
      <c r="H186" s="416">
        <f t="shared" ref="H186:I193" si="64">MROUND(K186+24,50)</f>
        <v>4050</v>
      </c>
      <c r="I186" s="416">
        <f t="shared" si="64"/>
        <v>2450</v>
      </c>
      <c r="J186" s="386"/>
      <c r="K186" s="417">
        <f t="shared" ref="K186:K193" si="65">N186*$K$9</f>
        <v>4027.7249999999999</v>
      </c>
      <c r="L186" s="417">
        <f t="shared" ref="L186:L193" si="66">N186*$L$9</f>
        <v>2416.6349999999998</v>
      </c>
      <c r="M186" s="389"/>
      <c r="N186" s="490">
        <v>1611.09</v>
      </c>
      <c r="P186" s="462">
        <v>1611.09</v>
      </c>
      <c r="R186" s="462">
        <v>1611.09</v>
      </c>
      <c r="T186" s="462">
        <v>1468.9412000000002</v>
      </c>
      <c r="V186" s="452">
        <v>1468.9412000000002</v>
      </c>
      <c r="X186" s="382">
        <v>1184.6300000000001</v>
      </c>
      <c r="Z186" s="363">
        <f t="shared" si="60"/>
        <v>1.0967695643637743</v>
      </c>
      <c r="AB186" s="364"/>
      <c r="AD186" s="365"/>
      <c r="AF186" s="365"/>
      <c r="AH186" s="365"/>
      <c r="AJ186" s="363"/>
      <c r="AL186" s="363"/>
      <c r="AN186" s="363"/>
      <c r="AP186" s="363"/>
      <c r="AR186" s="366"/>
      <c r="AT186" s="371"/>
      <c r="AU186" s="371"/>
      <c r="AV186" s="371"/>
      <c r="AW186" s="371"/>
      <c r="AX186" s="371"/>
      <c r="AY186" s="371"/>
      <c r="AZ186" s="371"/>
      <c r="BA186" s="371"/>
      <c r="BB186" s="371"/>
      <c r="BC186" s="371"/>
      <c r="BD186" s="371"/>
      <c r="BE186" s="371"/>
    </row>
    <row r="187" spans="1:57" s="376" customFormat="1" ht="21" customHeight="1" x14ac:dyDescent="0.3">
      <c r="A187" s="371" t="s">
        <v>480</v>
      </c>
      <c r="B187" s="372" t="s">
        <v>563</v>
      </c>
      <c r="C187" s="371">
        <v>1221</v>
      </c>
      <c r="D187" s="421" t="s">
        <v>476</v>
      </c>
      <c r="E187" s="419">
        <f t="shared" si="63"/>
        <v>6050</v>
      </c>
      <c r="F187" s="420">
        <f t="shared" si="63"/>
        <v>3650</v>
      </c>
      <c r="G187" s="386"/>
      <c r="H187" s="416">
        <f t="shared" si="64"/>
        <v>6050</v>
      </c>
      <c r="I187" s="416">
        <f t="shared" si="64"/>
        <v>3650</v>
      </c>
      <c r="J187" s="386"/>
      <c r="K187" s="417">
        <f t="shared" si="65"/>
        <v>6041.5750000000007</v>
      </c>
      <c r="L187" s="417">
        <f t="shared" si="66"/>
        <v>3624.9450000000002</v>
      </c>
      <c r="M187" s="389"/>
      <c r="N187" s="490">
        <v>2416.63</v>
      </c>
      <c r="P187" s="462">
        <v>2416.63</v>
      </c>
      <c r="R187" s="462">
        <v>2416.63</v>
      </c>
      <c r="T187" s="462">
        <v>2213.1891999999998</v>
      </c>
      <c r="V187" s="455">
        <v>2213.1891999999998</v>
      </c>
      <c r="X187" s="382">
        <v>1784.83</v>
      </c>
      <c r="Z187" s="363">
        <f t="shared" si="60"/>
        <v>1.0919220101019833</v>
      </c>
      <c r="AB187" s="364"/>
      <c r="AD187" s="365"/>
      <c r="AF187" s="365"/>
      <c r="AH187" s="365"/>
      <c r="AJ187" s="363"/>
      <c r="AL187" s="363"/>
      <c r="AN187" s="363"/>
      <c r="AP187" s="363"/>
      <c r="AR187" s="366"/>
      <c r="AT187" s="371"/>
      <c r="AU187" s="371"/>
      <c r="AV187" s="371"/>
      <c r="AW187" s="371"/>
      <c r="AX187" s="371"/>
      <c r="AY187" s="371"/>
      <c r="AZ187" s="371"/>
      <c r="BA187" s="371"/>
      <c r="BB187" s="371"/>
      <c r="BC187" s="371"/>
      <c r="BD187" s="371"/>
      <c r="BE187" s="371"/>
    </row>
    <row r="188" spans="1:57" s="376" customFormat="1" ht="21" customHeight="1" x14ac:dyDescent="0.3">
      <c r="A188" s="371" t="s">
        <v>480</v>
      </c>
      <c r="B188" s="372">
        <v>45260</v>
      </c>
      <c r="C188" s="371">
        <v>1230</v>
      </c>
      <c r="D188" s="421" t="s">
        <v>477</v>
      </c>
      <c r="E188" s="419">
        <f t="shared" si="63"/>
        <v>4200</v>
      </c>
      <c r="F188" s="420">
        <f t="shared" si="63"/>
        <v>2550</v>
      </c>
      <c r="G188" s="386"/>
      <c r="H188" s="416">
        <f t="shared" si="64"/>
        <v>4200</v>
      </c>
      <c r="I188" s="416">
        <f t="shared" si="64"/>
        <v>2550</v>
      </c>
      <c r="J188" s="386"/>
      <c r="K188" s="417">
        <f t="shared" si="65"/>
        <v>4185.6750000000002</v>
      </c>
      <c r="L188" s="417">
        <f t="shared" si="66"/>
        <v>2511.4049999999997</v>
      </c>
      <c r="M188" s="389"/>
      <c r="N188" s="490">
        <v>1674.27</v>
      </c>
      <c r="P188" s="462">
        <v>1674.27</v>
      </c>
      <c r="R188" s="462">
        <v>1674.27</v>
      </c>
      <c r="T188" s="462">
        <v>1547.91</v>
      </c>
      <c r="V188" s="452">
        <v>1547.2719999999999</v>
      </c>
      <c r="X188" s="382">
        <v>1247.8</v>
      </c>
      <c r="Z188" s="363">
        <f t="shared" si="60"/>
        <v>1.0816326530612244</v>
      </c>
      <c r="AB188" s="364"/>
      <c r="AD188" s="365"/>
      <c r="AF188" s="365"/>
      <c r="AH188" s="365"/>
      <c r="AJ188" s="363"/>
      <c r="AL188" s="363"/>
      <c r="AN188" s="363"/>
      <c r="AP188" s="363"/>
      <c r="AR188" s="366"/>
      <c r="AT188" s="371"/>
      <c r="AU188" s="371"/>
      <c r="AV188" s="371"/>
      <c r="AW188" s="371"/>
      <c r="AX188" s="371"/>
      <c r="AY188" s="371"/>
      <c r="AZ188" s="371"/>
      <c r="BA188" s="371"/>
      <c r="BB188" s="371"/>
      <c r="BC188" s="371"/>
      <c r="BD188" s="371"/>
      <c r="BE188" s="371"/>
    </row>
    <row r="189" spans="1:57" s="376" customFormat="1" ht="21" customHeight="1" x14ac:dyDescent="0.3">
      <c r="A189" s="371" t="s">
        <v>480</v>
      </c>
      <c r="B189" s="372" t="s">
        <v>563</v>
      </c>
      <c r="C189" s="371">
        <v>1231</v>
      </c>
      <c r="D189" s="421" t="s">
        <v>478</v>
      </c>
      <c r="E189" s="419">
        <f t="shared" si="63"/>
        <v>6700</v>
      </c>
      <c r="F189" s="420">
        <f t="shared" si="63"/>
        <v>4050</v>
      </c>
      <c r="G189" s="386"/>
      <c r="H189" s="416">
        <f t="shared" si="64"/>
        <v>6700</v>
      </c>
      <c r="I189" s="416">
        <f t="shared" si="64"/>
        <v>4050</v>
      </c>
      <c r="J189" s="386"/>
      <c r="K189" s="417">
        <f t="shared" si="65"/>
        <v>6673.4000000000005</v>
      </c>
      <c r="L189" s="417">
        <f t="shared" si="66"/>
        <v>4004.04</v>
      </c>
      <c r="M189" s="389"/>
      <c r="N189" s="490">
        <v>2669.36</v>
      </c>
      <c r="P189" s="462">
        <v>2669.36</v>
      </c>
      <c r="R189" s="462">
        <v>2669.36</v>
      </c>
      <c r="T189" s="462">
        <v>2467.8108000000002</v>
      </c>
      <c r="V189" s="455">
        <v>2467.8108000000002</v>
      </c>
      <c r="X189" s="382">
        <v>1990.17</v>
      </c>
      <c r="Z189" s="363">
        <f t="shared" si="60"/>
        <v>1.0816712529177681</v>
      </c>
      <c r="AB189" s="364"/>
      <c r="AD189" s="365"/>
      <c r="AF189" s="365"/>
      <c r="AH189" s="365"/>
      <c r="AJ189" s="363"/>
      <c r="AL189" s="363"/>
      <c r="AN189" s="363"/>
      <c r="AP189" s="363"/>
      <c r="AR189" s="366"/>
      <c r="AT189" s="371"/>
      <c r="AU189" s="371"/>
      <c r="AV189" s="371"/>
      <c r="AW189" s="371"/>
      <c r="AX189" s="371"/>
      <c r="AY189" s="371"/>
      <c r="AZ189" s="371"/>
      <c r="BA189" s="371"/>
      <c r="BB189" s="371"/>
      <c r="BC189" s="371"/>
      <c r="BD189" s="371"/>
      <c r="BE189" s="371"/>
    </row>
    <row r="190" spans="1:57" s="376" customFormat="1" ht="21" customHeight="1" x14ac:dyDescent="0.3">
      <c r="A190" s="371" t="s">
        <v>480</v>
      </c>
      <c r="B190" s="372">
        <v>45260</v>
      </c>
      <c r="C190" s="371">
        <v>1231</v>
      </c>
      <c r="D190" s="421" t="s">
        <v>479</v>
      </c>
      <c r="E190" s="419">
        <f t="shared" si="63"/>
        <v>3150</v>
      </c>
      <c r="F190" s="420">
        <f t="shared" si="63"/>
        <v>1900</v>
      </c>
      <c r="G190" s="386"/>
      <c r="H190" s="416">
        <f t="shared" si="64"/>
        <v>3150</v>
      </c>
      <c r="I190" s="416">
        <f t="shared" si="64"/>
        <v>1900</v>
      </c>
      <c r="J190" s="386"/>
      <c r="K190" s="417">
        <f t="shared" si="65"/>
        <v>3119.5</v>
      </c>
      <c r="L190" s="417">
        <f t="shared" si="66"/>
        <v>1871.6999999999998</v>
      </c>
      <c r="M190" s="389"/>
      <c r="N190" s="490">
        <v>1247.8</v>
      </c>
      <c r="P190" s="462">
        <v>1247.8</v>
      </c>
      <c r="R190" s="462">
        <v>1247.8</v>
      </c>
      <c r="T190" s="462">
        <v>1155.5683999999999</v>
      </c>
      <c r="V190" s="452">
        <v>1155.5683999999999</v>
      </c>
      <c r="X190" s="382">
        <v>931.91</v>
      </c>
      <c r="Z190" s="363">
        <f t="shared" si="60"/>
        <v>1.0798149205187682</v>
      </c>
      <c r="AB190" s="364"/>
      <c r="AD190" s="365"/>
      <c r="AF190" s="365"/>
      <c r="AH190" s="365"/>
      <c r="AJ190" s="363"/>
      <c r="AL190" s="363"/>
      <c r="AN190" s="363"/>
      <c r="AP190" s="363"/>
      <c r="AR190" s="366"/>
      <c r="AT190" s="371"/>
      <c r="AU190" s="371"/>
      <c r="AV190" s="371"/>
      <c r="AW190" s="371"/>
      <c r="AX190" s="371"/>
      <c r="AY190" s="371"/>
      <c r="AZ190" s="371"/>
      <c r="BA190" s="371"/>
      <c r="BB190" s="371"/>
      <c r="BC190" s="371"/>
      <c r="BD190" s="371"/>
      <c r="BE190" s="371"/>
    </row>
    <row r="191" spans="1:57" s="376" customFormat="1" ht="21" customHeight="1" x14ac:dyDescent="0.3">
      <c r="A191" s="371" t="s">
        <v>480</v>
      </c>
      <c r="B191" s="372">
        <v>45260</v>
      </c>
      <c r="C191" s="371">
        <v>1326</v>
      </c>
      <c r="D191" s="421" t="s">
        <v>673</v>
      </c>
      <c r="E191" s="429">
        <f t="shared" si="63"/>
        <v>4550</v>
      </c>
      <c r="F191" s="430">
        <f t="shared" si="63"/>
        <v>2750</v>
      </c>
      <c r="G191" s="386"/>
      <c r="H191" s="416">
        <f t="shared" si="64"/>
        <v>4550</v>
      </c>
      <c r="I191" s="416">
        <f t="shared" si="64"/>
        <v>2750</v>
      </c>
      <c r="J191" s="386"/>
      <c r="K191" s="417">
        <f t="shared" si="65"/>
        <v>4517.375</v>
      </c>
      <c r="L191" s="417">
        <f t="shared" si="66"/>
        <v>2710.4250000000002</v>
      </c>
      <c r="M191" s="389"/>
      <c r="N191" s="490">
        <v>1806.95</v>
      </c>
      <c r="P191" s="462">
        <v>1806.95</v>
      </c>
      <c r="R191" s="462">
        <v>1806.95</v>
      </c>
      <c r="T191" s="462">
        <v>1662.84</v>
      </c>
      <c r="V191" s="452">
        <v>1662.84</v>
      </c>
      <c r="X191" s="382">
        <v>1341</v>
      </c>
      <c r="Z191" s="363">
        <f t="shared" si="60"/>
        <v>1.0866649828005102</v>
      </c>
      <c r="AB191" s="364"/>
      <c r="AD191" s="365"/>
      <c r="AF191" s="365"/>
      <c r="AH191" s="365"/>
      <c r="AJ191" s="363"/>
      <c r="AL191" s="363"/>
      <c r="AN191" s="363"/>
      <c r="AP191" s="363"/>
      <c r="AR191" s="367"/>
      <c r="AT191" s="371"/>
      <c r="AU191" s="371"/>
      <c r="AV191" s="371"/>
      <c r="AW191" s="371"/>
      <c r="AX191" s="371"/>
      <c r="AY191" s="371"/>
      <c r="AZ191" s="371"/>
      <c r="BA191" s="371"/>
      <c r="BB191" s="371"/>
      <c r="BC191" s="371"/>
      <c r="BD191" s="371"/>
      <c r="BE191" s="371"/>
    </row>
    <row r="192" spans="1:57" s="376" customFormat="1" ht="21" customHeight="1" x14ac:dyDescent="0.3">
      <c r="A192" s="371" t="s">
        <v>480</v>
      </c>
      <c r="B192" s="372">
        <v>45260</v>
      </c>
      <c r="C192" s="371">
        <v>1326</v>
      </c>
      <c r="D192" s="421" t="s">
        <v>674</v>
      </c>
      <c r="E192" s="419">
        <f t="shared" si="63"/>
        <v>33850</v>
      </c>
      <c r="F192" s="420">
        <f t="shared" si="63"/>
        <v>20300</v>
      </c>
      <c r="G192" s="386"/>
      <c r="H192" s="416">
        <f t="shared" si="64"/>
        <v>33850</v>
      </c>
      <c r="I192" s="416">
        <f t="shared" si="64"/>
        <v>20300</v>
      </c>
      <c r="J192" s="386"/>
      <c r="K192" s="417">
        <f t="shared" si="65"/>
        <v>33801.300000000003</v>
      </c>
      <c r="L192" s="417">
        <f t="shared" si="66"/>
        <v>20280.78</v>
      </c>
      <c r="M192" s="389"/>
      <c r="N192" s="490">
        <v>13520.52</v>
      </c>
      <c r="P192" s="462">
        <v>13520.52</v>
      </c>
      <c r="R192" s="462">
        <v>13520.52</v>
      </c>
      <c r="T192" s="462">
        <v>12533.92</v>
      </c>
      <c r="V192" s="452">
        <v>12533.92</v>
      </c>
      <c r="X192" s="382">
        <v>10108</v>
      </c>
      <c r="Z192" s="363">
        <f t="shared" si="60"/>
        <v>1.0787144006025251</v>
      </c>
      <c r="AB192" s="364"/>
      <c r="AD192" s="365"/>
      <c r="AF192" s="365"/>
      <c r="AH192" s="365"/>
      <c r="AJ192" s="363"/>
      <c r="AL192" s="363"/>
      <c r="AN192" s="363"/>
      <c r="AP192" s="363"/>
      <c r="AR192" s="367"/>
      <c r="AT192" s="371"/>
      <c r="AU192" s="371"/>
      <c r="AV192" s="371"/>
      <c r="AW192" s="371"/>
      <c r="AX192" s="371"/>
      <c r="AY192" s="371"/>
      <c r="AZ192" s="371"/>
      <c r="BA192" s="371"/>
      <c r="BB192" s="371"/>
      <c r="BC192" s="371"/>
      <c r="BD192" s="371"/>
      <c r="BE192" s="371"/>
    </row>
    <row r="193" spans="1:57" s="376" customFormat="1" ht="17.100000000000001" customHeight="1" thickBot="1" x14ac:dyDescent="0.35">
      <c r="A193" s="371"/>
      <c r="B193" s="372"/>
      <c r="C193" s="371"/>
      <c r="D193" s="422"/>
      <c r="E193" s="414"/>
      <c r="F193" s="415"/>
      <c r="G193" s="386"/>
      <c r="H193" s="416">
        <f t="shared" si="64"/>
        <v>0</v>
      </c>
      <c r="I193" s="416">
        <f t="shared" si="64"/>
        <v>0</v>
      </c>
      <c r="J193" s="386"/>
      <c r="K193" s="417">
        <f t="shared" si="65"/>
        <v>0</v>
      </c>
      <c r="L193" s="417">
        <f t="shared" si="66"/>
        <v>0</v>
      </c>
      <c r="M193" s="389"/>
      <c r="N193" s="452"/>
      <c r="P193" s="452"/>
      <c r="R193" s="452"/>
      <c r="T193" s="452"/>
      <c r="V193" s="452"/>
      <c r="X193" s="382"/>
      <c r="Z193" s="363" t="e">
        <f t="shared" si="60"/>
        <v>#DIV/0!</v>
      </c>
      <c r="AB193" s="364"/>
      <c r="AD193" s="365"/>
      <c r="AF193" s="365"/>
      <c r="AH193" s="365"/>
      <c r="AJ193" s="363"/>
      <c r="AL193" s="363"/>
      <c r="AN193" s="363"/>
      <c r="AP193" s="363"/>
      <c r="AR193" s="367"/>
      <c r="AT193" s="371"/>
      <c r="AU193" s="371"/>
      <c r="AV193" s="371"/>
      <c r="AW193" s="371"/>
      <c r="AX193" s="371"/>
      <c r="AY193" s="371"/>
      <c r="AZ193" s="371"/>
      <c r="BA193" s="371"/>
      <c r="BB193" s="371"/>
      <c r="BC193" s="371"/>
      <c r="BD193" s="371"/>
      <c r="BE193" s="371"/>
    </row>
    <row r="194" spans="1:57" s="376" customFormat="1" ht="21" customHeight="1" thickBot="1" x14ac:dyDescent="0.35">
      <c r="A194" s="371"/>
      <c r="B194" s="372"/>
      <c r="C194" s="371"/>
      <c r="D194" s="413" t="s">
        <v>528</v>
      </c>
      <c r="E194" s="414"/>
      <c r="F194" s="415"/>
      <c r="G194" s="386"/>
      <c r="H194" s="416"/>
      <c r="I194" s="416"/>
      <c r="J194" s="386"/>
      <c r="K194" s="417"/>
      <c r="L194" s="417"/>
      <c r="M194" s="389"/>
      <c r="N194" s="492">
        <v>45480</v>
      </c>
      <c r="P194" s="472">
        <v>45425</v>
      </c>
      <c r="R194" s="472">
        <v>45327</v>
      </c>
      <c r="T194" s="463">
        <v>220324</v>
      </c>
      <c r="V194" s="452"/>
      <c r="X194" s="382"/>
      <c r="Z194" s="363">
        <f t="shared" si="60"/>
        <v>0.20642326755142426</v>
      </c>
      <c r="AB194" s="364"/>
      <c r="AD194" s="365"/>
      <c r="AF194" s="365"/>
      <c r="AH194" s="365"/>
      <c r="AJ194" s="363"/>
      <c r="AL194" s="363"/>
      <c r="AN194" s="363"/>
      <c r="AP194" s="363"/>
      <c r="AR194" s="367"/>
      <c r="AT194" s="371"/>
      <c r="AU194" s="371"/>
      <c r="AV194" s="371"/>
      <c r="AW194" s="371"/>
      <c r="AX194" s="371"/>
      <c r="AY194" s="371"/>
      <c r="AZ194" s="371"/>
      <c r="BA194" s="371"/>
      <c r="BB194" s="371"/>
      <c r="BC194" s="371"/>
      <c r="BD194" s="371"/>
      <c r="BE194" s="371"/>
    </row>
    <row r="195" spans="1:57" s="376" customFormat="1" ht="21" customHeight="1" x14ac:dyDescent="0.3">
      <c r="A195" s="371" t="s">
        <v>238</v>
      </c>
      <c r="B195" s="372" t="s">
        <v>563</v>
      </c>
      <c r="C195" s="371">
        <v>1356</v>
      </c>
      <c r="D195" s="418" t="s">
        <v>612</v>
      </c>
      <c r="E195" s="419">
        <f t="shared" ref="E195:E205" si="67">H195</f>
        <v>3700</v>
      </c>
      <c r="F195" s="420">
        <f t="shared" ref="F195:F205" si="68">I195</f>
        <v>2250</v>
      </c>
      <c r="G195" s="386"/>
      <c r="H195" s="416">
        <f t="shared" ref="H195:H214" si="69">MROUND(K195+24,50)</f>
        <v>3700</v>
      </c>
      <c r="I195" s="416">
        <f t="shared" ref="I195:I214" si="70">MROUND(L195+24,50)</f>
        <v>2250</v>
      </c>
      <c r="J195" s="386"/>
      <c r="K195" s="417">
        <f t="shared" ref="K195:K205" si="71">N195*$K$9</f>
        <v>3691.29</v>
      </c>
      <c r="L195" s="417">
        <f t="shared" ref="L195:L205" si="72">N195*$L$9</f>
        <v>2214.7740000000003</v>
      </c>
      <c r="M195" s="389"/>
      <c r="N195" s="490">
        <v>1476.5160000000001</v>
      </c>
      <c r="P195" s="462">
        <v>1476.5160000000001</v>
      </c>
      <c r="R195" s="462">
        <v>1476.5160000000001</v>
      </c>
      <c r="T195" s="462">
        <v>1476.5160000000001</v>
      </c>
      <c r="V195" s="455">
        <v>1476.5160000000001</v>
      </c>
      <c r="X195" s="382">
        <v>1230.43</v>
      </c>
      <c r="Z195" s="363">
        <f t="shared" si="60"/>
        <v>1</v>
      </c>
      <c r="AB195" s="364"/>
      <c r="AD195" s="365"/>
      <c r="AF195" s="365"/>
      <c r="AH195" s="365"/>
      <c r="AJ195" s="363"/>
      <c r="AL195" s="363"/>
      <c r="AN195" s="363"/>
      <c r="AP195" s="363"/>
      <c r="AR195" s="366"/>
      <c r="AT195" s="371"/>
      <c r="AU195" s="371"/>
      <c r="AV195" s="371"/>
      <c r="AW195" s="371"/>
      <c r="AX195" s="371"/>
      <c r="AY195" s="371"/>
      <c r="AZ195" s="371"/>
      <c r="BA195" s="371"/>
      <c r="BB195" s="371"/>
      <c r="BC195" s="371"/>
      <c r="BD195" s="371"/>
      <c r="BE195" s="371"/>
    </row>
    <row r="196" spans="1:57" ht="21" customHeight="1" x14ac:dyDescent="0.3">
      <c r="A196" s="371" t="s">
        <v>238</v>
      </c>
      <c r="B196" s="372">
        <v>45278</v>
      </c>
      <c r="C196" s="371">
        <v>1357</v>
      </c>
      <c r="D196" s="418" t="s">
        <v>613</v>
      </c>
      <c r="E196" s="419">
        <f t="shared" si="67"/>
        <v>7050</v>
      </c>
      <c r="F196" s="420">
        <f t="shared" si="68"/>
        <v>4250</v>
      </c>
      <c r="G196" s="386"/>
      <c r="H196" s="416">
        <f t="shared" si="69"/>
        <v>7050</v>
      </c>
      <c r="I196" s="416">
        <f t="shared" si="70"/>
        <v>4250</v>
      </c>
      <c r="J196" s="386"/>
      <c r="K196" s="417">
        <f t="shared" si="71"/>
        <v>7010.4600000000009</v>
      </c>
      <c r="L196" s="417">
        <f t="shared" si="72"/>
        <v>4206.2759999999998</v>
      </c>
      <c r="M196" s="389"/>
      <c r="N196" s="490">
        <v>2804.1840000000002</v>
      </c>
      <c r="P196" s="462">
        <v>2804.1840000000002</v>
      </c>
      <c r="R196" s="462">
        <v>2804.1840000000002</v>
      </c>
      <c r="T196" s="462">
        <v>2804.1840000000002</v>
      </c>
      <c r="V196" s="452">
        <v>2804.1840000000002</v>
      </c>
      <c r="X196" s="382">
        <v>2336.8200000000002</v>
      </c>
      <c r="Z196" s="363">
        <f t="shared" si="60"/>
        <v>1</v>
      </c>
      <c r="AB196" s="364"/>
      <c r="AD196" s="365"/>
      <c r="AF196" s="365"/>
      <c r="AH196" s="365"/>
      <c r="AJ196" s="363"/>
      <c r="AL196" s="363"/>
      <c r="AN196" s="363"/>
      <c r="AP196" s="363"/>
      <c r="AR196" s="366"/>
    </row>
    <row r="197" spans="1:57" ht="21" hidden="1" customHeight="1" x14ac:dyDescent="0.3">
      <c r="A197" s="371" t="s">
        <v>238</v>
      </c>
      <c r="B197" s="372">
        <v>45278</v>
      </c>
      <c r="C197" s="476">
        <v>1357</v>
      </c>
      <c r="D197" s="421" t="s">
        <v>354</v>
      </c>
      <c r="E197" s="419">
        <f t="shared" si="67"/>
        <v>3250</v>
      </c>
      <c r="F197" s="420">
        <f t="shared" si="68"/>
        <v>1950</v>
      </c>
      <c r="G197" s="386"/>
      <c r="H197" s="416">
        <f t="shared" si="69"/>
        <v>3250</v>
      </c>
      <c r="I197" s="416">
        <f t="shared" si="70"/>
        <v>1950</v>
      </c>
      <c r="J197" s="386"/>
      <c r="K197" s="417">
        <f t="shared" si="71"/>
        <v>3213</v>
      </c>
      <c r="L197" s="417">
        <f t="shared" si="72"/>
        <v>1927.8000000000002</v>
      </c>
      <c r="M197" s="389"/>
      <c r="N197" s="490">
        <v>1285.2</v>
      </c>
      <c r="P197" s="452">
        <v>1285.2</v>
      </c>
      <c r="R197" s="452">
        <v>1285.2</v>
      </c>
      <c r="T197" s="452">
        <v>1285.2</v>
      </c>
      <c r="V197" s="452">
        <v>1285.2</v>
      </c>
      <c r="X197" s="382">
        <v>1071</v>
      </c>
      <c r="Z197" s="363">
        <f t="shared" si="60"/>
        <v>1</v>
      </c>
      <c r="AB197" s="364"/>
      <c r="AD197" s="365"/>
      <c r="AF197" s="365"/>
      <c r="AH197" s="365"/>
      <c r="AJ197" s="363"/>
      <c r="AL197" s="363"/>
      <c r="AN197" s="363"/>
      <c r="AP197" s="363"/>
      <c r="AR197" s="366"/>
    </row>
    <row r="198" spans="1:57" ht="21" customHeight="1" x14ac:dyDescent="0.3">
      <c r="A198" s="371" t="s">
        <v>238</v>
      </c>
      <c r="B198" s="372">
        <v>45278</v>
      </c>
      <c r="C198" s="371">
        <v>1357</v>
      </c>
      <c r="D198" s="421" t="s">
        <v>718</v>
      </c>
      <c r="E198" s="419">
        <f t="shared" si="67"/>
        <v>9600</v>
      </c>
      <c r="F198" s="420">
        <f t="shared" si="68"/>
        <v>5750</v>
      </c>
      <c r="G198" s="386"/>
      <c r="H198" s="416">
        <f t="shared" si="69"/>
        <v>9600</v>
      </c>
      <c r="I198" s="416">
        <f t="shared" si="70"/>
        <v>5750</v>
      </c>
      <c r="J198" s="386"/>
      <c r="K198" s="417">
        <f t="shared" si="71"/>
        <v>9580</v>
      </c>
      <c r="L198" s="417">
        <f t="shared" si="72"/>
        <v>5748</v>
      </c>
      <c r="M198" s="389"/>
      <c r="N198" s="490">
        <v>3832</v>
      </c>
      <c r="P198" s="462"/>
      <c r="R198" s="462">
        <v>1182.4079999999999</v>
      </c>
      <c r="T198" s="462">
        <v>1182.4079999999999</v>
      </c>
      <c r="V198" s="452">
        <v>1182.4079999999999</v>
      </c>
      <c r="X198" s="382">
        <v>985.34</v>
      </c>
      <c r="Z198" s="363">
        <f>N198/T198</f>
        <v>3.2408441079559682</v>
      </c>
      <c r="AB198" s="364"/>
      <c r="AD198" s="365"/>
      <c r="AF198" s="365"/>
      <c r="AH198" s="365"/>
      <c r="AJ198" s="363"/>
      <c r="AL198" s="363"/>
      <c r="AN198" s="363"/>
      <c r="AP198" s="363"/>
      <c r="AR198" s="366"/>
    </row>
    <row r="199" spans="1:57" ht="21" customHeight="1" x14ac:dyDescent="0.3">
      <c r="A199" s="371" t="s">
        <v>238</v>
      </c>
      <c r="B199" s="372">
        <v>45278</v>
      </c>
      <c r="C199" s="371">
        <v>1357</v>
      </c>
      <c r="D199" s="421" t="s">
        <v>719</v>
      </c>
      <c r="E199" s="419">
        <f t="shared" si="67"/>
        <v>3000</v>
      </c>
      <c r="F199" s="420">
        <f t="shared" si="68"/>
        <v>1800</v>
      </c>
      <c r="G199" s="386"/>
      <c r="H199" s="416">
        <f t="shared" si="69"/>
        <v>3000</v>
      </c>
      <c r="I199" s="416">
        <f t="shared" si="70"/>
        <v>1800</v>
      </c>
      <c r="J199" s="386"/>
      <c r="K199" s="417">
        <f t="shared" si="71"/>
        <v>2956.0199999999995</v>
      </c>
      <c r="L199" s="417">
        <f t="shared" si="72"/>
        <v>1773.6119999999999</v>
      </c>
      <c r="M199" s="389"/>
      <c r="N199" s="490">
        <v>1182.4079999999999</v>
      </c>
      <c r="P199" s="462">
        <v>1182.4079999999999</v>
      </c>
      <c r="R199" s="462">
        <v>1182.4079999999999</v>
      </c>
      <c r="T199" s="462">
        <v>1182.4079999999999</v>
      </c>
      <c r="V199" s="452">
        <v>1182.4079999999999</v>
      </c>
      <c r="X199" s="382">
        <v>985.34</v>
      </c>
      <c r="Z199" s="363">
        <f t="shared" si="60"/>
        <v>1</v>
      </c>
      <c r="AB199" s="364"/>
      <c r="AD199" s="365"/>
      <c r="AF199" s="365"/>
      <c r="AH199" s="365"/>
      <c r="AJ199" s="363"/>
      <c r="AL199" s="363"/>
      <c r="AN199" s="363"/>
      <c r="AP199" s="363"/>
      <c r="AR199" s="366"/>
    </row>
    <row r="200" spans="1:57" ht="21" customHeight="1" x14ac:dyDescent="0.3">
      <c r="A200" s="371" t="s">
        <v>238</v>
      </c>
      <c r="B200" s="372">
        <v>45278</v>
      </c>
      <c r="C200" s="371">
        <v>1357</v>
      </c>
      <c r="D200" s="421" t="s">
        <v>720</v>
      </c>
      <c r="E200" s="419">
        <f t="shared" si="67"/>
        <v>4900</v>
      </c>
      <c r="F200" s="420">
        <f t="shared" si="68"/>
        <v>2950</v>
      </c>
      <c r="G200" s="386"/>
      <c r="H200" s="416">
        <f t="shared" si="69"/>
        <v>4900</v>
      </c>
      <c r="I200" s="416">
        <f t="shared" si="70"/>
        <v>2950</v>
      </c>
      <c r="J200" s="386"/>
      <c r="K200" s="417">
        <f t="shared" si="71"/>
        <v>4897.7249999999995</v>
      </c>
      <c r="L200" s="417">
        <f t="shared" si="72"/>
        <v>2938.6349999999998</v>
      </c>
      <c r="M200" s="389"/>
      <c r="N200" s="490">
        <v>1959.09</v>
      </c>
      <c r="P200" s="462">
        <v>1182.4079999999999</v>
      </c>
      <c r="R200" s="462">
        <v>1182.4079999999999</v>
      </c>
      <c r="T200" s="462">
        <v>1182.4079999999999</v>
      </c>
      <c r="V200" s="452">
        <v>1182.4079999999999</v>
      </c>
      <c r="X200" s="382">
        <v>985.34</v>
      </c>
      <c r="Z200" s="363">
        <f>N200/T200</f>
        <v>1.6568646355572696</v>
      </c>
      <c r="AB200" s="364"/>
      <c r="AD200" s="365"/>
      <c r="AF200" s="365"/>
      <c r="AH200" s="365"/>
      <c r="AJ200" s="363"/>
      <c r="AL200" s="363"/>
      <c r="AN200" s="363"/>
      <c r="AP200" s="363"/>
      <c r="AR200" s="366"/>
    </row>
    <row r="201" spans="1:57" ht="21" customHeight="1" x14ac:dyDescent="0.3">
      <c r="A201" s="371" t="s">
        <v>238</v>
      </c>
      <c r="B201" s="372">
        <v>45278</v>
      </c>
      <c r="C201" s="371">
        <v>1357</v>
      </c>
      <c r="D201" s="421" t="s">
        <v>721</v>
      </c>
      <c r="E201" s="419">
        <f t="shared" si="67"/>
        <v>4050</v>
      </c>
      <c r="F201" s="420">
        <f t="shared" si="68"/>
        <v>2450</v>
      </c>
      <c r="G201" s="386"/>
      <c r="H201" s="416">
        <f t="shared" si="69"/>
        <v>4050</v>
      </c>
      <c r="I201" s="416">
        <f t="shared" si="70"/>
        <v>2450</v>
      </c>
      <c r="J201" s="386"/>
      <c r="K201" s="417">
        <f t="shared" si="71"/>
        <v>4021.4100000000003</v>
      </c>
      <c r="L201" s="417">
        <f t="shared" si="72"/>
        <v>2412.846</v>
      </c>
      <c r="M201" s="389"/>
      <c r="N201" s="490">
        <v>1608.5640000000001</v>
      </c>
      <c r="P201" s="462">
        <v>1608.5640000000001</v>
      </c>
      <c r="R201" s="462">
        <v>1608.5640000000001</v>
      </c>
      <c r="T201" s="462">
        <v>1608.5640000000001</v>
      </c>
      <c r="V201" s="452">
        <v>1608.5640000000001</v>
      </c>
      <c r="X201" s="382">
        <v>1340.47</v>
      </c>
      <c r="Z201" s="363">
        <f>N201/T201</f>
        <v>1</v>
      </c>
      <c r="AB201" s="364"/>
      <c r="AD201" s="365"/>
      <c r="AF201" s="365"/>
      <c r="AH201" s="365"/>
      <c r="AJ201" s="363"/>
      <c r="AL201" s="363"/>
      <c r="AN201" s="363"/>
      <c r="AP201" s="363"/>
      <c r="AR201" s="366"/>
    </row>
    <row r="202" spans="1:57" ht="21" customHeight="1" x14ac:dyDescent="0.3">
      <c r="A202" s="371" t="s">
        <v>238</v>
      </c>
      <c r="B202" s="372">
        <v>45278</v>
      </c>
      <c r="C202" s="371">
        <v>1357</v>
      </c>
      <c r="D202" s="421" t="s">
        <v>722</v>
      </c>
      <c r="E202" s="419">
        <f t="shared" si="67"/>
        <v>7250</v>
      </c>
      <c r="F202" s="420">
        <f t="shared" si="68"/>
        <v>4350</v>
      </c>
      <c r="G202" s="386"/>
      <c r="H202" s="416">
        <f t="shared" si="69"/>
        <v>7250</v>
      </c>
      <c r="I202" s="416">
        <f t="shared" si="70"/>
        <v>4350</v>
      </c>
      <c r="J202" s="386"/>
      <c r="K202" s="417">
        <f t="shared" si="71"/>
        <v>7208.5249999999996</v>
      </c>
      <c r="L202" s="417">
        <f t="shared" si="72"/>
        <v>4325.1149999999998</v>
      </c>
      <c r="M202" s="389"/>
      <c r="N202" s="490">
        <v>2883.41</v>
      </c>
      <c r="P202" s="462">
        <v>1608.5640000000001</v>
      </c>
      <c r="R202" s="462">
        <v>1608.5640000000001</v>
      </c>
      <c r="T202" s="462">
        <v>1608.5640000000001</v>
      </c>
      <c r="V202" s="452">
        <v>1608.5640000000001</v>
      </c>
      <c r="X202" s="382">
        <v>1340.47</v>
      </c>
      <c r="Z202" s="363">
        <f t="shared" si="60"/>
        <v>1.7925366973275541</v>
      </c>
      <c r="AB202" s="364"/>
      <c r="AD202" s="365"/>
      <c r="AF202" s="365"/>
      <c r="AH202" s="365"/>
      <c r="AJ202" s="363"/>
      <c r="AL202" s="363"/>
      <c r="AN202" s="363"/>
      <c r="AP202" s="363"/>
      <c r="AR202" s="366"/>
    </row>
    <row r="203" spans="1:57" ht="21" customHeight="1" x14ac:dyDescent="0.3">
      <c r="A203" s="371" t="s">
        <v>238</v>
      </c>
      <c r="B203" s="372">
        <v>45278</v>
      </c>
      <c r="C203" s="371">
        <v>1357</v>
      </c>
      <c r="D203" s="421" t="s">
        <v>723</v>
      </c>
      <c r="E203" s="419">
        <f t="shared" si="67"/>
        <v>4150</v>
      </c>
      <c r="F203" s="420">
        <f t="shared" si="68"/>
        <v>2500</v>
      </c>
      <c r="G203" s="386"/>
      <c r="H203" s="416">
        <f t="shared" si="69"/>
        <v>4150</v>
      </c>
      <c r="I203" s="416">
        <f t="shared" si="70"/>
        <v>2500</v>
      </c>
      <c r="J203" s="386"/>
      <c r="K203" s="417">
        <f t="shared" si="71"/>
        <v>4123.4500000000007</v>
      </c>
      <c r="L203" s="417">
        <f t="shared" si="72"/>
        <v>2474.0700000000002</v>
      </c>
      <c r="M203" s="389"/>
      <c r="N203" s="490">
        <v>1649.38</v>
      </c>
      <c r="P203" s="462">
        <v>1608.5640000000001</v>
      </c>
      <c r="R203" s="462">
        <v>1608.5640000000001</v>
      </c>
      <c r="T203" s="462">
        <v>1608.5640000000001</v>
      </c>
      <c r="V203" s="452">
        <v>1608.5640000000001</v>
      </c>
      <c r="X203" s="382">
        <v>1340.47</v>
      </c>
      <c r="Z203" s="363">
        <f t="shared" si="60"/>
        <v>1.025374184676519</v>
      </c>
      <c r="AB203" s="364"/>
      <c r="AD203" s="365"/>
      <c r="AF203" s="365"/>
      <c r="AH203" s="365"/>
      <c r="AJ203" s="363"/>
      <c r="AL203" s="363"/>
      <c r="AN203" s="363"/>
      <c r="AP203" s="363"/>
      <c r="AR203" s="366"/>
    </row>
    <row r="204" spans="1:57" ht="21" customHeight="1" x14ac:dyDescent="0.3">
      <c r="A204" s="371" t="s">
        <v>238</v>
      </c>
      <c r="B204" s="372">
        <v>45278</v>
      </c>
      <c r="C204" s="371">
        <v>1357</v>
      </c>
      <c r="D204" s="421" t="s">
        <v>724</v>
      </c>
      <c r="E204" s="419">
        <f t="shared" si="67"/>
        <v>6850</v>
      </c>
      <c r="F204" s="420">
        <f t="shared" si="68"/>
        <v>4100</v>
      </c>
      <c r="G204" s="386"/>
      <c r="H204" s="416">
        <f t="shared" si="69"/>
        <v>6850</v>
      </c>
      <c r="I204" s="416">
        <f t="shared" si="70"/>
        <v>4100</v>
      </c>
      <c r="J204" s="386"/>
      <c r="K204" s="417">
        <f t="shared" si="71"/>
        <v>6821.375</v>
      </c>
      <c r="L204" s="417">
        <f t="shared" si="72"/>
        <v>4092.8250000000003</v>
      </c>
      <c r="M204" s="389"/>
      <c r="N204" s="490">
        <v>2728.55</v>
      </c>
      <c r="P204" s="462">
        <v>1608.5640000000001</v>
      </c>
      <c r="R204" s="462">
        <v>1608.5640000000001</v>
      </c>
      <c r="T204" s="462">
        <v>1608.5640000000001</v>
      </c>
      <c r="V204" s="452">
        <v>1608.5640000000001</v>
      </c>
      <c r="X204" s="382">
        <v>1340.47</v>
      </c>
      <c r="Z204" s="363">
        <f>N204/T204</f>
        <v>1.6962644942942899</v>
      </c>
      <c r="AB204" s="364"/>
      <c r="AD204" s="365"/>
      <c r="AF204" s="365"/>
      <c r="AH204" s="365"/>
      <c r="AJ204" s="363"/>
      <c r="AL204" s="363"/>
      <c r="AN204" s="363"/>
      <c r="AP204" s="363"/>
      <c r="AR204" s="366"/>
    </row>
    <row r="205" spans="1:57" ht="21" customHeight="1" x14ac:dyDescent="0.3">
      <c r="A205" s="371" t="s">
        <v>238</v>
      </c>
      <c r="B205" s="372">
        <v>45278</v>
      </c>
      <c r="C205" s="371">
        <v>1371</v>
      </c>
      <c r="D205" s="421" t="s">
        <v>169</v>
      </c>
      <c r="E205" s="419">
        <f t="shared" si="67"/>
        <v>3250</v>
      </c>
      <c r="F205" s="420">
        <f t="shared" si="68"/>
        <v>1950</v>
      </c>
      <c r="G205" s="386"/>
      <c r="H205" s="416">
        <f t="shared" si="69"/>
        <v>3250</v>
      </c>
      <c r="I205" s="416">
        <f t="shared" si="70"/>
        <v>1950</v>
      </c>
      <c r="J205" s="386"/>
      <c r="K205" s="417">
        <f t="shared" si="71"/>
        <v>3226.1400000000003</v>
      </c>
      <c r="L205" s="417">
        <f t="shared" si="72"/>
        <v>1935.6840000000002</v>
      </c>
      <c r="M205" s="389"/>
      <c r="N205" s="490">
        <v>1290.4560000000001</v>
      </c>
      <c r="P205" s="462">
        <v>1290.4560000000001</v>
      </c>
      <c r="R205" s="462">
        <v>1290.4560000000001</v>
      </c>
      <c r="T205" s="462">
        <v>1290.4560000000001</v>
      </c>
      <c r="V205" s="452">
        <v>1290.4560000000001</v>
      </c>
      <c r="X205" s="382">
        <v>1075.3800000000001</v>
      </c>
      <c r="Z205" s="363">
        <f t="shared" si="60"/>
        <v>1</v>
      </c>
      <c r="AB205" s="364"/>
      <c r="AD205" s="365"/>
      <c r="AF205" s="365"/>
      <c r="AH205" s="365"/>
      <c r="AJ205" s="363"/>
      <c r="AL205" s="363"/>
      <c r="AN205" s="363"/>
      <c r="AP205" s="363"/>
      <c r="AR205" s="366"/>
    </row>
    <row r="206" spans="1:57" ht="17.100000000000001" customHeight="1" thickBot="1" x14ac:dyDescent="0.35">
      <c r="D206" s="422"/>
      <c r="G206" s="386"/>
      <c r="H206" s="416">
        <f t="shared" si="69"/>
        <v>0</v>
      </c>
      <c r="I206" s="416">
        <f t="shared" si="70"/>
        <v>0</v>
      </c>
      <c r="J206" s="386"/>
      <c r="K206" s="417">
        <f t="shared" ref="K206:K214" si="73">N206*$K$9</f>
        <v>0</v>
      </c>
      <c r="L206" s="417">
        <f t="shared" ref="L206:L214" si="74">N206*$L$9</f>
        <v>0</v>
      </c>
      <c r="M206" s="389"/>
      <c r="N206" s="452"/>
      <c r="P206" s="452"/>
      <c r="R206" s="452"/>
      <c r="T206" s="452"/>
      <c r="V206" s="452"/>
      <c r="Z206" s="363" t="e">
        <f t="shared" si="60"/>
        <v>#DIV/0!</v>
      </c>
      <c r="AB206" s="364"/>
      <c r="AD206" s="365"/>
      <c r="AF206" s="365"/>
      <c r="AH206" s="365"/>
      <c r="AJ206" s="363"/>
      <c r="AL206" s="363"/>
      <c r="AN206" s="363"/>
      <c r="AP206" s="363"/>
      <c r="AR206" s="366"/>
    </row>
    <row r="207" spans="1:57" s="376" customFormat="1" ht="21" customHeight="1" thickBot="1" x14ac:dyDescent="0.35">
      <c r="A207" s="371"/>
      <c r="B207" s="372"/>
      <c r="C207" s="371"/>
      <c r="D207" s="413" t="s">
        <v>1</v>
      </c>
      <c r="E207" s="373"/>
      <c r="F207" s="374"/>
      <c r="G207" s="371"/>
      <c r="H207" s="416">
        <f t="shared" si="69"/>
        <v>113700</v>
      </c>
      <c r="I207" s="416">
        <f t="shared" si="70"/>
        <v>68250</v>
      </c>
      <c r="J207" s="386"/>
      <c r="K207" s="417">
        <f t="shared" si="73"/>
        <v>113700</v>
      </c>
      <c r="L207" s="417">
        <f t="shared" si="74"/>
        <v>68220</v>
      </c>
      <c r="N207" s="492">
        <v>45480</v>
      </c>
      <c r="P207" s="472">
        <v>45425</v>
      </c>
      <c r="R207" s="472">
        <v>45385</v>
      </c>
      <c r="T207" s="464" t="s">
        <v>564</v>
      </c>
      <c r="V207" s="452"/>
      <c r="X207" s="382"/>
      <c r="Z207" s="363" t="e">
        <f t="shared" si="60"/>
        <v>#VALUE!</v>
      </c>
      <c r="AB207" s="146"/>
      <c r="AD207" s="146"/>
      <c r="AF207" s="146"/>
      <c r="AH207" s="146"/>
      <c r="AJ207" s="146"/>
      <c r="AL207" s="146"/>
      <c r="AN207" s="146"/>
      <c r="AP207" s="146"/>
      <c r="AR207" s="63"/>
      <c r="AT207" s="371"/>
      <c r="AU207" s="371"/>
      <c r="AV207" s="371"/>
      <c r="AW207" s="371"/>
      <c r="AX207" s="371"/>
      <c r="AY207" s="371"/>
      <c r="AZ207" s="371"/>
      <c r="BA207" s="371"/>
      <c r="BB207" s="371"/>
      <c r="BC207" s="371"/>
      <c r="BD207" s="371"/>
      <c r="BE207" s="371"/>
    </row>
    <row r="208" spans="1:57" s="376" customFormat="1" ht="21" customHeight="1" x14ac:dyDescent="0.3">
      <c r="A208" s="371"/>
      <c r="B208" s="372"/>
      <c r="C208" s="371"/>
      <c r="D208" s="436" t="s">
        <v>225</v>
      </c>
      <c r="E208" s="437">
        <f t="shared" ref="E208:F213" si="75">H208</f>
        <v>5400</v>
      </c>
      <c r="F208" s="438">
        <f t="shared" si="75"/>
        <v>3250</v>
      </c>
      <c r="G208" s="371"/>
      <c r="H208" s="416">
        <f t="shared" si="69"/>
        <v>5400</v>
      </c>
      <c r="I208" s="416">
        <f t="shared" si="70"/>
        <v>3250</v>
      </c>
      <c r="J208" s="386"/>
      <c r="K208" s="417">
        <f t="shared" si="73"/>
        <v>5355</v>
      </c>
      <c r="L208" s="417">
        <f t="shared" si="74"/>
        <v>3213</v>
      </c>
      <c r="N208" s="490">
        <v>2142</v>
      </c>
      <c r="P208" s="462">
        <v>2142</v>
      </c>
      <c r="R208" s="462">
        <v>2142</v>
      </c>
      <c r="T208" s="462">
        <v>1800</v>
      </c>
      <c r="V208" s="452">
        <v>1501</v>
      </c>
      <c r="X208" s="382">
        <v>1501</v>
      </c>
      <c r="Z208" s="363">
        <f t="shared" si="60"/>
        <v>1.19</v>
      </c>
      <c r="AB208" s="146"/>
      <c r="AD208" s="146"/>
      <c r="AF208" s="146"/>
      <c r="AH208" s="146"/>
      <c r="AJ208" s="146"/>
      <c r="AL208" s="146"/>
      <c r="AN208" s="146"/>
      <c r="AP208" s="146"/>
      <c r="AR208" s="63"/>
      <c r="AT208" s="371"/>
      <c r="AU208" s="371"/>
      <c r="AV208" s="371"/>
      <c r="AW208" s="371"/>
      <c r="AX208" s="371"/>
      <c r="AY208" s="371"/>
      <c r="AZ208" s="371"/>
      <c r="BA208" s="371"/>
      <c r="BB208" s="371"/>
      <c r="BC208" s="371"/>
      <c r="BD208" s="371"/>
      <c r="BE208" s="371"/>
    </row>
    <row r="209" spans="1:57" s="376" customFormat="1" ht="21" customHeight="1" x14ac:dyDescent="0.3">
      <c r="A209" s="371"/>
      <c r="B209" s="372"/>
      <c r="C209" s="371"/>
      <c r="D209" s="439" t="s">
        <v>538</v>
      </c>
      <c r="E209" s="444">
        <f t="shared" si="75"/>
        <v>5100</v>
      </c>
      <c r="F209" s="445">
        <f t="shared" si="75"/>
        <v>3050</v>
      </c>
      <c r="G209" s="371"/>
      <c r="H209" s="416">
        <f t="shared" si="69"/>
        <v>5100</v>
      </c>
      <c r="I209" s="416">
        <f t="shared" si="70"/>
        <v>3050</v>
      </c>
      <c r="J209" s="386"/>
      <c r="K209" s="417">
        <f t="shared" si="73"/>
        <v>5057.5</v>
      </c>
      <c r="L209" s="417">
        <f t="shared" si="74"/>
        <v>3034.5</v>
      </c>
      <c r="N209" s="490">
        <v>2023</v>
      </c>
      <c r="P209" s="474">
        <v>2023</v>
      </c>
      <c r="R209" s="462">
        <v>2000</v>
      </c>
      <c r="T209" s="462">
        <v>1699.99</v>
      </c>
      <c r="V209" s="452">
        <v>1361</v>
      </c>
      <c r="X209" s="382">
        <v>1361</v>
      </c>
      <c r="Z209" s="363">
        <f t="shared" si="60"/>
        <v>1.1900070000411767</v>
      </c>
      <c r="AB209" s="146"/>
      <c r="AD209" s="146"/>
      <c r="AF209" s="146"/>
      <c r="AH209" s="146"/>
      <c r="AJ209" s="146"/>
      <c r="AL209" s="146"/>
      <c r="AN209" s="146"/>
      <c r="AP209" s="146"/>
      <c r="AR209" s="63"/>
      <c r="AT209" s="371"/>
      <c r="AU209" s="371"/>
      <c r="AV209" s="371"/>
      <c r="AW209" s="371"/>
      <c r="AX209" s="371"/>
      <c r="AY209" s="371"/>
      <c r="AZ209" s="371"/>
      <c r="BA209" s="371"/>
      <c r="BB209" s="371"/>
      <c r="BC209" s="371"/>
      <c r="BD209" s="371"/>
      <c r="BE209" s="371"/>
    </row>
    <row r="210" spans="1:57" s="376" customFormat="1" ht="21" customHeight="1" x14ac:dyDescent="0.3">
      <c r="A210" s="371"/>
      <c r="B210" s="372"/>
      <c r="C210" s="371"/>
      <c r="D210" s="439" t="s">
        <v>651</v>
      </c>
      <c r="E210" s="437">
        <f t="shared" si="75"/>
        <v>5700</v>
      </c>
      <c r="F210" s="438">
        <f t="shared" si="75"/>
        <v>3400</v>
      </c>
      <c r="G210" s="371"/>
      <c r="H210" s="416">
        <f t="shared" si="69"/>
        <v>5700</v>
      </c>
      <c r="I210" s="416">
        <f t="shared" si="70"/>
        <v>3400</v>
      </c>
      <c r="J210" s="386"/>
      <c r="K210" s="417">
        <f t="shared" si="73"/>
        <v>5652.5</v>
      </c>
      <c r="L210" s="417">
        <f t="shared" si="74"/>
        <v>3391.5</v>
      </c>
      <c r="N210" s="490">
        <v>2261</v>
      </c>
      <c r="P210" s="462">
        <v>2261</v>
      </c>
      <c r="R210" s="462">
        <v>2261</v>
      </c>
      <c r="T210" s="462">
        <v>1900</v>
      </c>
      <c r="V210" s="452">
        <v>1601</v>
      </c>
      <c r="X210" s="382">
        <v>1601</v>
      </c>
      <c r="Z210" s="363">
        <f t="shared" si="60"/>
        <v>1.19</v>
      </c>
      <c r="AB210" s="146"/>
      <c r="AD210" s="146"/>
      <c r="AF210" s="146"/>
      <c r="AH210" s="146"/>
      <c r="AJ210" s="146"/>
      <c r="AL210" s="146"/>
      <c r="AN210" s="146"/>
      <c r="AP210" s="146"/>
      <c r="AR210" s="63"/>
      <c r="AT210" s="371"/>
      <c r="AU210" s="371"/>
      <c r="AV210" s="371"/>
      <c r="AW210" s="371"/>
      <c r="AX210" s="371"/>
      <c r="AY210" s="371"/>
      <c r="AZ210" s="371"/>
      <c r="BA210" s="371"/>
      <c r="BB210" s="371"/>
      <c r="BC210" s="371"/>
      <c r="BD210" s="371"/>
      <c r="BE210" s="371"/>
    </row>
    <row r="211" spans="1:57" s="376" customFormat="1" ht="21" hidden="1" customHeight="1" x14ac:dyDescent="0.3">
      <c r="A211" s="371"/>
      <c r="B211" s="372"/>
      <c r="C211" s="371"/>
      <c r="D211" s="449" t="s">
        <v>536</v>
      </c>
      <c r="E211" s="437">
        <f t="shared" si="75"/>
        <v>5700</v>
      </c>
      <c r="F211" s="438">
        <f t="shared" si="75"/>
        <v>3400</v>
      </c>
      <c r="G211" s="371"/>
      <c r="H211" s="416">
        <f t="shared" si="69"/>
        <v>5700</v>
      </c>
      <c r="I211" s="416">
        <f t="shared" si="70"/>
        <v>3400</v>
      </c>
      <c r="J211" s="386"/>
      <c r="K211" s="417">
        <f t="shared" si="73"/>
        <v>5652.5</v>
      </c>
      <c r="L211" s="417">
        <f t="shared" si="74"/>
        <v>3391.5</v>
      </c>
      <c r="N211" s="490">
        <v>2261</v>
      </c>
      <c r="P211" s="462">
        <v>2261</v>
      </c>
      <c r="R211" s="462">
        <v>2261</v>
      </c>
      <c r="T211" s="462">
        <v>1900</v>
      </c>
      <c r="V211" s="452">
        <v>1601</v>
      </c>
      <c r="X211" s="382">
        <v>1601</v>
      </c>
      <c r="Z211" s="363">
        <f t="shared" si="60"/>
        <v>1.19</v>
      </c>
      <c r="AB211" s="146"/>
      <c r="AD211" s="146"/>
      <c r="AF211" s="146"/>
      <c r="AH211" s="146"/>
      <c r="AJ211" s="146"/>
      <c r="AL211" s="146"/>
      <c r="AN211" s="146"/>
      <c r="AP211" s="146"/>
      <c r="AR211" s="63"/>
      <c r="AT211" s="371"/>
      <c r="AU211" s="371"/>
      <c r="AV211" s="371"/>
      <c r="AW211" s="371"/>
      <c r="AX211" s="371"/>
      <c r="AY211" s="371"/>
      <c r="AZ211" s="371"/>
      <c r="BA211" s="371"/>
      <c r="BB211" s="371"/>
      <c r="BC211" s="371"/>
      <c r="BD211" s="371"/>
      <c r="BE211" s="371"/>
    </row>
    <row r="212" spans="1:57" s="376" customFormat="1" ht="21" customHeight="1" x14ac:dyDescent="0.3">
      <c r="A212" s="371"/>
      <c r="B212" s="372"/>
      <c r="C212" s="371"/>
      <c r="D212" s="439" t="s">
        <v>6</v>
      </c>
      <c r="E212" s="437">
        <f t="shared" si="75"/>
        <v>6250</v>
      </c>
      <c r="F212" s="438">
        <f t="shared" si="75"/>
        <v>3750</v>
      </c>
      <c r="G212" s="371"/>
      <c r="H212" s="416">
        <f t="shared" si="69"/>
        <v>6250</v>
      </c>
      <c r="I212" s="416">
        <f t="shared" si="70"/>
        <v>3750</v>
      </c>
      <c r="J212" s="386"/>
      <c r="K212" s="417">
        <f t="shared" si="73"/>
        <v>6247.5</v>
      </c>
      <c r="L212" s="417">
        <f t="shared" si="74"/>
        <v>3748.5</v>
      </c>
      <c r="N212" s="490">
        <v>2499</v>
      </c>
      <c r="P212" s="462">
        <v>2499</v>
      </c>
      <c r="R212" s="462">
        <v>2499</v>
      </c>
      <c r="T212" s="461">
        <v>2100</v>
      </c>
      <c r="V212" s="452">
        <v>1726</v>
      </c>
      <c r="X212" s="382">
        <v>1726</v>
      </c>
      <c r="Z212" s="363">
        <f t="shared" si="60"/>
        <v>1.19</v>
      </c>
      <c r="AB212" s="146"/>
      <c r="AD212" s="146"/>
      <c r="AF212" s="146"/>
      <c r="AH212" s="146"/>
      <c r="AJ212" s="146"/>
      <c r="AL212" s="146"/>
      <c r="AN212" s="146"/>
      <c r="AP212" s="146"/>
      <c r="AR212" s="63"/>
      <c r="AT212" s="371"/>
      <c r="AU212" s="371"/>
      <c r="AV212" s="371"/>
      <c r="AW212" s="371"/>
      <c r="AX212" s="371"/>
      <c r="AY212" s="371"/>
      <c r="AZ212" s="371"/>
      <c r="BA212" s="371"/>
      <c r="BB212" s="371"/>
      <c r="BC212" s="371"/>
      <c r="BD212" s="371"/>
      <c r="BE212" s="371"/>
    </row>
    <row r="213" spans="1:57" s="376" customFormat="1" ht="21" customHeight="1" x14ac:dyDescent="0.3">
      <c r="A213" s="371"/>
      <c r="B213" s="372"/>
      <c r="C213" s="371"/>
      <c r="D213" s="439" t="s">
        <v>7</v>
      </c>
      <c r="E213" s="437">
        <f t="shared" si="75"/>
        <v>12250</v>
      </c>
      <c r="F213" s="438">
        <f t="shared" si="75"/>
        <v>7350</v>
      </c>
      <c r="G213" s="371"/>
      <c r="H213" s="416">
        <f t="shared" si="69"/>
        <v>12250</v>
      </c>
      <c r="I213" s="416">
        <f t="shared" si="70"/>
        <v>7350</v>
      </c>
      <c r="J213" s="386"/>
      <c r="K213" s="417">
        <f t="shared" si="73"/>
        <v>12250</v>
      </c>
      <c r="L213" s="417">
        <f t="shared" si="74"/>
        <v>7350</v>
      </c>
      <c r="N213" s="490">
        <v>4900</v>
      </c>
      <c r="P213" s="462">
        <v>4427</v>
      </c>
      <c r="R213" s="462">
        <v>4427</v>
      </c>
      <c r="T213" s="462">
        <v>3720</v>
      </c>
      <c r="V213" s="452">
        <v>2801</v>
      </c>
      <c r="X213" s="382">
        <v>2801</v>
      </c>
      <c r="Z213" s="363">
        <f t="shared" si="60"/>
        <v>1.3172043010752688</v>
      </c>
      <c r="AB213" s="146"/>
      <c r="AD213" s="146"/>
      <c r="AF213" s="146"/>
      <c r="AH213" s="146"/>
      <c r="AJ213" s="146"/>
      <c r="AL213" s="146"/>
      <c r="AN213" s="146"/>
      <c r="AP213" s="146"/>
      <c r="AR213" s="63"/>
      <c r="AT213" s="371"/>
      <c r="AU213" s="371"/>
      <c r="AV213" s="371"/>
      <c r="AW213" s="371"/>
      <c r="AX213" s="371"/>
      <c r="AY213" s="371"/>
      <c r="AZ213" s="371"/>
      <c r="BA213" s="371"/>
      <c r="BB213" s="371"/>
      <c r="BC213" s="371"/>
      <c r="BD213" s="371"/>
      <c r="BE213" s="371"/>
    </row>
    <row r="214" spans="1:57" s="376" customFormat="1" ht="17.100000000000001" customHeight="1" thickBot="1" x14ac:dyDescent="0.35">
      <c r="A214" s="371"/>
      <c r="B214" s="372"/>
      <c r="C214" s="371"/>
      <c r="D214" s="371"/>
      <c r="E214" s="373"/>
      <c r="F214" s="374"/>
      <c r="G214" s="371"/>
      <c r="H214" s="416">
        <f t="shared" si="69"/>
        <v>0</v>
      </c>
      <c r="I214" s="416">
        <f t="shared" si="70"/>
        <v>0</v>
      </c>
      <c r="J214" s="386"/>
      <c r="K214" s="417">
        <f t="shared" si="73"/>
        <v>0</v>
      </c>
      <c r="L214" s="417">
        <f t="shared" si="74"/>
        <v>0</v>
      </c>
      <c r="N214" s="452"/>
      <c r="P214" s="452"/>
      <c r="R214" s="452"/>
      <c r="T214" s="452"/>
      <c r="V214" s="452"/>
      <c r="X214" s="382"/>
      <c r="Z214" s="363" t="e">
        <f t="shared" si="60"/>
        <v>#DIV/0!</v>
      </c>
      <c r="AB214" s="146"/>
      <c r="AD214" s="146"/>
      <c r="AF214" s="146"/>
      <c r="AH214" s="146"/>
      <c r="AJ214" s="146"/>
      <c r="AL214" s="146"/>
      <c r="AN214" s="146"/>
      <c r="AP214" s="146"/>
      <c r="AR214" s="63"/>
      <c r="AT214" s="371"/>
      <c r="AU214" s="371"/>
      <c r="AV214" s="371"/>
      <c r="AW214" s="371"/>
      <c r="AX214" s="371"/>
      <c r="AY214" s="371"/>
      <c r="AZ214" s="371"/>
      <c r="BA214" s="371"/>
      <c r="BB214" s="371"/>
      <c r="BC214" s="371"/>
      <c r="BD214" s="371"/>
      <c r="BE214" s="371"/>
    </row>
    <row r="215" spans="1:57" s="376" customFormat="1" ht="21" customHeight="1" thickBot="1" x14ac:dyDescent="0.35">
      <c r="A215" s="371"/>
      <c r="B215" s="372"/>
      <c r="C215" s="371"/>
      <c r="D215" s="413" t="s">
        <v>639</v>
      </c>
      <c r="E215" s="414"/>
      <c r="F215" s="415"/>
      <c r="G215" s="386"/>
      <c r="H215" s="416"/>
      <c r="I215" s="416"/>
      <c r="J215" s="386"/>
      <c r="K215" s="417"/>
      <c r="L215" s="417"/>
      <c r="M215" s="389"/>
      <c r="N215" s="492">
        <v>45480</v>
      </c>
      <c r="P215" s="472">
        <v>45425</v>
      </c>
      <c r="R215" s="472">
        <v>45341</v>
      </c>
      <c r="T215" s="466">
        <v>220324</v>
      </c>
      <c r="V215" s="452"/>
      <c r="X215" s="382"/>
      <c r="Z215" s="363">
        <f t="shared" si="60"/>
        <v>0.20642326755142426</v>
      </c>
      <c r="AB215" s="367"/>
      <c r="AC215" s="428"/>
      <c r="AD215" s="364"/>
      <c r="AF215" s="368"/>
      <c r="AH215" s="365"/>
      <c r="AJ215" s="362"/>
      <c r="AL215" s="363"/>
      <c r="AN215" s="363"/>
      <c r="AP215" s="363"/>
      <c r="AR215" s="366"/>
      <c r="AT215" s="371"/>
      <c r="AU215" s="371"/>
      <c r="AV215" s="371"/>
      <c r="AW215" s="371"/>
      <c r="AX215" s="371"/>
      <c r="AY215" s="371"/>
      <c r="AZ215" s="371"/>
      <c r="BA215" s="371"/>
      <c r="BB215" s="371"/>
      <c r="BC215" s="371"/>
      <c r="BD215" s="371"/>
      <c r="BE215" s="371"/>
    </row>
    <row r="216" spans="1:57" s="376" customFormat="1" ht="21" customHeight="1" x14ac:dyDescent="0.3">
      <c r="A216" s="371" t="s">
        <v>237</v>
      </c>
      <c r="B216" s="372"/>
      <c r="C216" s="371">
        <v>2397</v>
      </c>
      <c r="D216" s="418" t="s">
        <v>207</v>
      </c>
      <c r="E216" s="419">
        <f>H216</f>
        <v>46200</v>
      </c>
      <c r="F216" s="420">
        <f>I216</f>
        <v>27750</v>
      </c>
      <c r="G216" s="386"/>
      <c r="H216" s="416">
        <f>MROUND(K216+24,50)</f>
        <v>46200</v>
      </c>
      <c r="I216" s="416">
        <f>MROUND(L216+24,50)</f>
        <v>27750</v>
      </c>
      <c r="J216" s="386"/>
      <c r="K216" s="417">
        <f>N216*$K$9</f>
        <v>46169.475000000006</v>
      </c>
      <c r="L216" s="417">
        <f>N216*$L$9</f>
        <v>27701.685000000001</v>
      </c>
      <c r="M216" s="389"/>
      <c r="N216" s="490">
        <v>18467.79</v>
      </c>
      <c r="P216" s="474">
        <v>18467.79</v>
      </c>
      <c r="R216" s="462">
        <v>16489.099999999999</v>
      </c>
      <c r="T216" s="452">
        <v>16489.099999999999</v>
      </c>
      <c r="V216" s="452">
        <v>16111.87</v>
      </c>
      <c r="X216" s="382">
        <v>16111.87</v>
      </c>
      <c r="Z216" s="363">
        <f t="shared" si="60"/>
        <v>1.1199998787077525</v>
      </c>
      <c r="AB216" s="364"/>
      <c r="AD216" s="365"/>
      <c r="AF216" s="365"/>
      <c r="AH216" s="365"/>
      <c r="AJ216" s="363"/>
      <c r="AL216" s="363"/>
      <c r="AN216" s="363"/>
      <c r="AP216" s="363"/>
      <c r="AR216" s="366"/>
      <c r="AT216" s="371"/>
      <c r="AU216" s="371"/>
      <c r="AV216" s="371"/>
      <c r="AW216" s="371"/>
      <c r="AX216" s="371"/>
      <c r="AY216" s="371"/>
      <c r="AZ216" s="371"/>
      <c r="BA216" s="371"/>
      <c r="BB216" s="371"/>
      <c r="BC216" s="371"/>
      <c r="BD216" s="371"/>
      <c r="BE216" s="371"/>
    </row>
    <row r="217" spans="1:57" s="376" customFormat="1" ht="21" customHeight="1" x14ac:dyDescent="0.3">
      <c r="A217" s="371" t="s">
        <v>237</v>
      </c>
      <c r="B217" s="372"/>
      <c r="C217" s="371"/>
      <c r="D217" s="421" t="s">
        <v>501</v>
      </c>
      <c r="E217" s="419">
        <f>H217</f>
        <v>19000</v>
      </c>
      <c r="F217" s="420">
        <f>I217</f>
        <v>11400</v>
      </c>
      <c r="G217" s="386"/>
      <c r="H217" s="416">
        <f>MROUND(K217+24,50)</f>
        <v>19000</v>
      </c>
      <c r="I217" s="416">
        <f>MROUND(L217+24,50)</f>
        <v>11400</v>
      </c>
      <c r="J217" s="386"/>
      <c r="K217" s="417">
        <f>N217*$K$9</f>
        <v>18994.400000000001</v>
      </c>
      <c r="L217" s="417">
        <f>N217*$L$9</f>
        <v>11396.64</v>
      </c>
      <c r="M217" s="389"/>
      <c r="N217" s="490">
        <v>7597.76</v>
      </c>
      <c r="P217" s="474">
        <v>7597.76</v>
      </c>
      <c r="R217" s="462">
        <v>6783.72</v>
      </c>
      <c r="T217" s="452">
        <v>6783.72</v>
      </c>
      <c r="V217" s="452">
        <v>5360</v>
      </c>
      <c r="X217" s="382">
        <v>5360</v>
      </c>
      <c r="Z217" s="363">
        <f t="shared" si="60"/>
        <v>1.1199990565648346</v>
      </c>
      <c r="AB217" s="364"/>
      <c r="AD217" s="365"/>
      <c r="AF217" s="365"/>
      <c r="AH217" s="365"/>
      <c r="AJ217" s="363"/>
      <c r="AL217" s="363"/>
      <c r="AN217" s="363"/>
      <c r="AP217" s="363"/>
      <c r="AR217" s="366"/>
      <c r="AT217" s="371"/>
      <c r="AU217" s="371"/>
      <c r="AV217" s="371"/>
      <c r="AW217" s="371"/>
      <c r="AX217" s="371"/>
      <c r="AY217" s="371"/>
      <c r="AZ217" s="371"/>
      <c r="BA217" s="371"/>
      <c r="BB217" s="371"/>
      <c r="BC217" s="371"/>
      <c r="BD217" s="371"/>
      <c r="BE217" s="371"/>
    </row>
    <row r="218" spans="1:57" s="376" customFormat="1" ht="17.100000000000001" customHeight="1" thickBot="1" x14ac:dyDescent="0.35">
      <c r="A218" s="371"/>
      <c r="B218" s="372"/>
      <c r="C218" s="371"/>
      <c r="D218" s="422"/>
      <c r="E218" s="414"/>
      <c r="F218" s="415"/>
      <c r="G218" s="386"/>
      <c r="H218" s="416"/>
      <c r="I218" s="416"/>
      <c r="J218" s="386"/>
      <c r="K218" s="417"/>
      <c r="L218" s="417"/>
      <c r="M218" s="389"/>
      <c r="N218" s="452"/>
      <c r="P218" s="452"/>
      <c r="R218" s="452"/>
      <c r="T218" s="452"/>
      <c r="V218" s="452"/>
      <c r="X218" s="382"/>
      <c r="Z218" s="363" t="e">
        <f t="shared" si="60"/>
        <v>#DIV/0!</v>
      </c>
      <c r="AB218" s="364"/>
      <c r="AD218" s="365"/>
      <c r="AF218" s="365"/>
      <c r="AH218" s="365"/>
      <c r="AJ218" s="363"/>
      <c r="AL218" s="363"/>
      <c r="AN218" s="363"/>
      <c r="AP218" s="363"/>
      <c r="AR218" s="366"/>
      <c r="AT218" s="371"/>
      <c r="AU218" s="371"/>
      <c r="AV218" s="371"/>
      <c r="AW218" s="371"/>
      <c r="AX218" s="371"/>
      <c r="AY218" s="371"/>
      <c r="AZ218" s="371"/>
      <c r="BA218" s="371"/>
      <c r="BB218" s="371"/>
      <c r="BC218" s="371"/>
      <c r="BD218" s="371"/>
      <c r="BE218" s="371"/>
    </row>
    <row r="219" spans="1:57" s="376" customFormat="1" ht="21" customHeight="1" thickBot="1" x14ac:dyDescent="0.35">
      <c r="A219" s="371"/>
      <c r="B219" s="372"/>
      <c r="C219" s="371"/>
      <c r="D219" s="413" t="s">
        <v>533</v>
      </c>
      <c r="E219" s="414"/>
      <c r="F219" s="415"/>
      <c r="G219" s="446"/>
      <c r="H219" s="416"/>
      <c r="I219" s="416"/>
      <c r="J219" s="386"/>
      <c r="K219" s="417"/>
      <c r="L219" s="417"/>
      <c r="M219" s="389"/>
      <c r="N219" s="484">
        <v>45455</v>
      </c>
      <c r="P219" s="472">
        <v>45350</v>
      </c>
      <c r="R219" s="472">
        <v>45350</v>
      </c>
      <c r="T219" s="452"/>
      <c r="V219" s="452"/>
      <c r="X219" s="382"/>
      <c r="Z219" s="363" t="e">
        <f t="shared" si="60"/>
        <v>#DIV/0!</v>
      </c>
      <c r="AB219" s="364"/>
      <c r="AD219" s="365"/>
      <c r="AF219" s="365"/>
      <c r="AH219" s="365"/>
      <c r="AJ219" s="363"/>
      <c r="AL219" s="363"/>
      <c r="AN219" s="363"/>
      <c r="AP219" s="363"/>
      <c r="AR219" s="366"/>
      <c r="AT219" s="371"/>
      <c r="AU219" s="371"/>
      <c r="AV219" s="371"/>
      <c r="AW219" s="371"/>
      <c r="AX219" s="371"/>
      <c r="AY219" s="371"/>
      <c r="AZ219" s="371"/>
      <c r="BA219" s="371"/>
      <c r="BB219" s="371"/>
      <c r="BC219" s="371"/>
      <c r="BD219" s="371"/>
      <c r="BE219" s="371"/>
    </row>
    <row r="220" spans="1:57" s="376" customFormat="1" ht="21" customHeight="1" x14ac:dyDescent="0.3">
      <c r="A220" s="371" t="s">
        <v>522</v>
      </c>
      <c r="B220" s="372"/>
      <c r="C220" s="371"/>
      <c r="D220" s="418" t="s">
        <v>346</v>
      </c>
      <c r="E220" s="419">
        <f t="shared" ref="E220:F222" si="76">H220</f>
        <v>5000</v>
      </c>
      <c r="F220" s="420">
        <f t="shared" si="76"/>
        <v>3000</v>
      </c>
      <c r="G220" s="386"/>
      <c r="H220" s="416">
        <f t="shared" ref="H220:I232" si="77">MROUND(K220+24,50)</f>
        <v>5000</v>
      </c>
      <c r="I220" s="416">
        <f t="shared" si="77"/>
        <v>3000</v>
      </c>
      <c r="J220" s="386"/>
      <c r="K220" s="417">
        <f>N220*$K$9</f>
        <v>5000</v>
      </c>
      <c r="L220" s="417">
        <f>N220*$L$9</f>
        <v>3000</v>
      </c>
      <c r="M220" s="389"/>
      <c r="N220" s="468">
        <v>2000</v>
      </c>
      <c r="P220" s="452">
        <v>1900</v>
      </c>
      <c r="R220" s="452">
        <v>1900</v>
      </c>
      <c r="T220" s="452">
        <v>1600</v>
      </c>
      <c r="V220" s="452">
        <v>1500</v>
      </c>
      <c r="X220" s="382">
        <v>1500</v>
      </c>
      <c r="Z220" s="363">
        <f t="shared" si="60"/>
        <v>1.25</v>
      </c>
      <c r="AB220" s="367"/>
      <c r="AD220" s="363"/>
      <c r="AF220" s="363"/>
      <c r="AH220" s="363"/>
      <c r="AJ220" s="363"/>
      <c r="AL220" s="369"/>
      <c r="AN220" s="363"/>
      <c r="AP220" s="363"/>
      <c r="AR220" s="367"/>
      <c r="AT220" s="371"/>
      <c r="AU220" s="371"/>
      <c r="AV220" s="371"/>
      <c r="AW220" s="371"/>
      <c r="AX220" s="371"/>
      <c r="AY220" s="371"/>
      <c r="AZ220" s="371"/>
      <c r="BA220" s="371"/>
      <c r="BB220" s="371"/>
      <c r="BC220" s="371"/>
      <c r="BD220" s="371"/>
      <c r="BE220" s="371"/>
    </row>
    <row r="221" spans="1:57" s="376" customFormat="1" ht="21" customHeight="1" x14ac:dyDescent="0.3">
      <c r="A221" s="371" t="s">
        <v>522</v>
      </c>
      <c r="B221" s="372"/>
      <c r="C221" s="371"/>
      <c r="D221" s="421" t="s">
        <v>347</v>
      </c>
      <c r="E221" s="419">
        <f t="shared" si="76"/>
        <v>5000</v>
      </c>
      <c r="F221" s="420">
        <f t="shared" si="76"/>
        <v>3000</v>
      </c>
      <c r="G221" s="386"/>
      <c r="H221" s="416">
        <f t="shared" si="77"/>
        <v>5000</v>
      </c>
      <c r="I221" s="416">
        <f t="shared" si="77"/>
        <v>3000</v>
      </c>
      <c r="J221" s="386"/>
      <c r="K221" s="417">
        <f>N221*$K$9</f>
        <v>5000</v>
      </c>
      <c r="L221" s="417">
        <f>N221*$L$9</f>
        <v>3000</v>
      </c>
      <c r="M221" s="389"/>
      <c r="N221" s="468">
        <v>2000</v>
      </c>
      <c r="P221" s="452">
        <v>1900</v>
      </c>
      <c r="R221" s="452">
        <v>1900</v>
      </c>
      <c r="T221" s="452">
        <v>1600</v>
      </c>
      <c r="V221" s="452">
        <v>1500</v>
      </c>
      <c r="X221" s="382">
        <v>1500</v>
      </c>
      <c r="Z221" s="363">
        <f t="shared" si="60"/>
        <v>1.25</v>
      </c>
      <c r="AB221" s="367"/>
      <c r="AD221" s="363"/>
      <c r="AF221" s="363"/>
      <c r="AH221" s="363"/>
      <c r="AJ221" s="363"/>
      <c r="AL221" s="369"/>
      <c r="AN221" s="363"/>
      <c r="AP221" s="363"/>
      <c r="AR221" s="367"/>
      <c r="AT221" s="371"/>
      <c r="AU221" s="371"/>
      <c r="AV221" s="371"/>
      <c r="AW221" s="371"/>
      <c r="AX221" s="371"/>
      <c r="AY221" s="371"/>
      <c r="AZ221" s="371"/>
      <c r="BA221" s="371"/>
      <c r="BB221" s="371"/>
      <c r="BC221" s="371"/>
      <c r="BD221" s="371"/>
      <c r="BE221" s="371"/>
    </row>
    <row r="222" spans="1:57" s="376" customFormat="1" ht="21" customHeight="1" x14ac:dyDescent="0.3">
      <c r="A222" s="371" t="s">
        <v>522</v>
      </c>
      <c r="B222" s="372"/>
      <c r="C222" s="371"/>
      <c r="D222" s="421" t="s">
        <v>348</v>
      </c>
      <c r="E222" s="419">
        <f t="shared" si="76"/>
        <v>5000</v>
      </c>
      <c r="F222" s="420">
        <f t="shared" si="76"/>
        <v>3000</v>
      </c>
      <c r="G222" s="386"/>
      <c r="H222" s="416">
        <f t="shared" si="77"/>
        <v>5000</v>
      </c>
      <c r="I222" s="416">
        <f t="shared" si="77"/>
        <v>3000</v>
      </c>
      <c r="J222" s="386"/>
      <c r="K222" s="417">
        <f>N222*$K$9</f>
        <v>5000</v>
      </c>
      <c r="L222" s="417">
        <f>N222*$L$9</f>
        <v>3000</v>
      </c>
      <c r="M222" s="389"/>
      <c r="N222" s="468">
        <v>2000</v>
      </c>
      <c r="P222" s="452">
        <v>1900</v>
      </c>
      <c r="R222" s="452">
        <v>1900</v>
      </c>
      <c r="T222" s="452">
        <v>1600</v>
      </c>
      <c r="V222" s="452">
        <v>1500</v>
      </c>
      <c r="X222" s="382">
        <v>1500</v>
      </c>
      <c r="Z222" s="363">
        <f t="shared" si="60"/>
        <v>1.25</v>
      </c>
      <c r="AB222" s="367"/>
      <c r="AD222" s="363"/>
      <c r="AF222" s="363"/>
      <c r="AH222" s="363"/>
      <c r="AJ222" s="363"/>
      <c r="AL222" s="369"/>
      <c r="AN222" s="363"/>
      <c r="AP222" s="363"/>
      <c r="AR222" s="367"/>
      <c r="AT222" s="371"/>
      <c r="AU222" s="371"/>
      <c r="AV222" s="371"/>
      <c r="AW222" s="371"/>
      <c r="AX222" s="371"/>
      <c r="AY222" s="371"/>
      <c r="AZ222" s="371"/>
      <c r="BA222" s="371"/>
      <c r="BB222" s="371"/>
      <c r="BC222" s="371"/>
      <c r="BD222" s="371"/>
      <c r="BE222" s="371"/>
    </row>
    <row r="223" spans="1:57" s="376" customFormat="1" ht="21" customHeight="1" thickBot="1" x14ac:dyDescent="0.35">
      <c r="A223" s="371"/>
      <c r="B223" s="372"/>
      <c r="C223" s="371"/>
      <c r="D223" s="422"/>
      <c r="E223" s="414"/>
      <c r="F223" s="415"/>
      <c r="G223" s="386"/>
      <c r="H223" s="416">
        <f t="shared" si="77"/>
        <v>0</v>
      </c>
      <c r="I223" s="416">
        <f t="shared" si="77"/>
        <v>0</v>
      </c>
      <c r="J223" s="386"/>
      <c r="K223" s="417">
        <f t="shared" ref="K223:K230" si="78">N223*$K$9</f>
        <v>0</v>
      </c>
      <c r="L223" s="417">
        <f t="shared" ref="L223:L230" si="79">N223*$L$9</f>
        <v>0</v>
      </c>
      <c r="M223" s="389"/>
      <c r="N223" s="452"/>
      <c r="P223" s="452"/>
      <c r="R223" s="452"/>
      <c r="T223" s="452"/>
      <c r="V223" s="452"/>
      <c r="X223" s="382"/>
      <c r="Z223" s="363" t="e">
        <f t="shared" si="60"/>
        <v>#DIV/0!</v>
      </c>
      <c r="AB223" s="367"/>
      <c r="AD223" s="363"/>
      <c r="AF223" s="363"/>
      <c r="AH223" s="363"/>
      <c r="AJ223" s="363"/>
      <c r="AL223" s="369"/>
      <c r="AN223" s="363"/>
      <c r="AP223" s="363"/>
      <c r="AR223" s="367"/>
      <c r="AT223" s="371"/>
      <c r="AU223" s="371"/>
      <c r="AV223" s="371"/>
      <c r="AW223" s="371"/>
      <c r="AX223" s="371"/>
      <c r="AY223" s="371"/>
      <c r="AZ223" s="371"/>
      <c r="BA223" s="371"/>
      <c r="BB223" s="371"/>
      <c r="BC223" s="371"/>
      <c r="BD223" s="371"/>
      <c r="BE223" s="371"/>
    </row>
    <row r="224" spans="1:57" s="376" customFormat="1" ht="21" customHeight="1" thickBot="1" x14ac:dyDescent="0.35">
      <c r="A224" s="371"/>
      <c r="B224" s="372"/>
      <c r="C224" s="371"/>
      <c r="D224" s="413" t="s">
        <v>9</v>
      </c>
      <c r="E224" s="373"/>
      <c r="F224" s="374"/>
      <c r="G224" s="371"/>
      <c r="H224" s="416">
        <f t="shared" si="77"/>
        <v>113700</v>
      </c>
      <c r="I224" s="416">
        <f t="shared" si="77"/>
        <v>68250</v>
      </c>
      <c r="J224" s="386"/>
      <c r="K224" s="417">
        <f t="shared" si="78"/>
        <v>113700</v>
      </c>
      <c r="L224" s="417">
        <f t="shared" si="79"/>
        <v>68220</v>
      </c>
      <c r="N224" s="492">
        <v>45480</v>
      </c>
      <c r="P224" s="472">
        <v>45425</v>
      </c>
      <c r="R224" s="472">
        <v>45317</v>
      </c>
      <c r="T224" s="463">
        <v>220324</v>
      </c>
      <c r="V224" s="452"/>
      <c r="X224" s="382"/>
      <c r="Z224" s="363">
        <f t="shared" si="60"/>
        <v>0.20642326755142426</v>
      </c>
      <c r="AB224" s="146"/>
      <c r="AD224" s="146"/>
      <c r="AF224" s="146"/>
      <c r="AH224" s="146"/>
      <c r="AJ224" s="146"/>
      <c r="AL224" s="146"/>
      <c r="AN224" s="146"/>
      <c r="AP224" s="146"/>
      <c r="AR224" s="63"/>
      <c r="AT224" s="371"/>
      <c r="AU224" s="371"/>
      <c r="AV224" s="371"/>
      <c r="AW224" s="371"/>
      <c r="AX224" s="371"/>
      <c r="AY224" s="371"/>
      <c r="AZ224" s="371"/>
      <c r="BA224" s="371"/>
      <c r="BB224" s="371"/>
      <c r="BC224" s="371"/>
      <c r="BD224" s="371"/>
      <c r="BE224" s="371"/>
    </row>
    <row r="225" spans="1:57" s="376" customFormat="1" ht="21" customHeight="1" x14ac:dyDescent="0.3">
      <c r="A225" s="371"/>
      <c r="B225" s="372"/>
      <c r="C225" s="371"/>
      <c r="D225" s="436" t="s">
        <v>311</v>
      </c>
      <c r="E225" s="437">
        <f>H225</f>
        <v>8750</v>
      </c>
      <c r="F225" s="438">
        <f>I225</f>
        <v>5250</v>
      </c>
      <c r="G225" s="371"/>
      <c r="H225" s="416">
        <f t="shared" si="77"/>
        <v>8750</v>
      </c>
      <c r="I225" s="416">
        <f t="shared" si="77"/>
        <v>5250</v>
      </c>
      <c r="J225" s="386"/>
      <c r="K225" s="417">
        <f t="shared" si="78"/>
        <v>8750</v>
      </c>
      <c r="L225" s="417">
        <f t="shared" si="79"/>
        <v>5250</v>
      </c>
      <c r="N225" s="490">
        <v>3500</v>
      </c>
      <c r="P225" s="462">
        <v>3500</v>
      </c>
      <c r="R225" s="462">
        <v>3500</v>
      </c>
      <c r="T225" s="462">
        <v>3500</v>
      </c>
      <c r="V225" s="452">
        <v>3500</v>
      </c>
      <c r="X225" s="382">
        <v>3500</v>
      </c>
      <c r="Z225" s="363">
        <f t="shared" si="60"/>
        <v>1</v>
      </c>
      <c r="AB225" s="146"/>
      <c r="AD225" s="146"/>
      <c r="AF225" s="146"/>
      <c r="AH225" s="146"/>
      <c r="AJ225" s="146"/>
      <c r="AL225" s="146"/>
      <c r="AN225" s="146"/>
      <c r="AP225" s="146"/>
      <c r="AR225" s="63"/>
      <c r="AT225" s="371"/>
      <c r="AU225" s="371"/>
      <c r="AV225" s="371"/>
      <c r="AW225" s="371"/>
      <c r="AX225" s="371"/>
      <c r="AY225" s="371"/>
      <c r="AZ225" s="371"/>
      <c r="BA225" s="371"/>
      <c r="BB225" s="371"/>
      <c r="BC225" s="371"/>
      <c r="BD225" s="371"/>
      <c r="BE225" s="371"/>
    </row>
    <row r="226" spans="1:57" s="376" customFormat="1" ht="21" customHeight="1" x14ac:dyDescent="0.3">
      <c r="A226" s="371"/>
      <c r="B226" s="372"/>
      <c r="C226" s="371"/>
      <c r="D226" s="439" t="s">
        <v>310</v>
      </c>
      <c r="E226" s="437">
        <f t="shared" ref="E226:F232" si="80">H226</f>
        <v>6000</v>
      </c>
      <c r="F226" s="438">
        <f t="shared" si="80"/>
        <v>3600</v>
      </c>
      <c r="G226" s="371"/>
      <c r="H226" s="416">
        <f t="shared" si="77"/>
        <v>6000</v>
      </c>
      <c r="I226" s="416">
        <f t="shared" si="77"/>
        <v>3600</v>
      </c>
      <c r="J226" s="386"/>
      <c r="K226" s="417">
        <f t="shared" si="78"/>
        <v>6000</v>
      </c>
      <c r="L226" s="417">
        <f t="shared" si="79"/>
        <v>3600</v>
      </c>
      <c r="N226" s="490">
        <v>2400</v>
      </c>
      <c r="P226" s="462">
        <v>1800</v>
      </c>
      <c r="R226" s="462">
        <v>1800</v>
      </c>
      <c r="T226" s="462">
        <v>1800</v>
      </c>
      <c r="V226" s="452">
        <v>1800</v>
      </c>
      <c r="X226" s="382">
        <v>1800</v>
      </c>
      <c r="Z226" s="363">
        <f t="shared" si="60"/>
        <v>1.3333333333333333</v>
      </c>
      <c r="AB226" s="146"/>
      <c r="AD226" s="146"/>
      <c r="AF226" s="146"/>
      <c r="AH226" s="146"/>
      <c r="AJ226" s="146"/>
      <c r="AL226" s="146"/>
      <c r="AN226" s="146"/>
      <c r="AP226" s="146"/>
      <c r="AR226" s="63"/>
      <c r="AT226" s="371"/>
      <c r="AU226" s="371"/>
      <c r="AV226" s="371"/>
      <c r="AW226" s="371"/>
      <c r="AX226" s="371"/>
      <c r="AY226" s="371"/>
      <c r="AZ226" s="371"/>
      <c r="BA226" s="371"/>
      <c r="BB226" s="371"/>
      <c r="BC226" s="371"/>
      <c r="BD226" s="371"/>
      <c r="BE226" s="371"/>
    </row>
    <row r="227" spans="1:57" s="376" customFormat="1" ht="21" customHeight="1" x14ac:dyDescent="0.3">
      <c r="A227" s="371"/>
      <c r="B227" s="372"/>
      <c r="C227" s="371"/>
      <c r="D227" s="439" t="s">
        <v>312</v>
      </c>
      <c r="E227" s="437">
        <f t="shared" si="80"/>
        <v>8000</v>
      </c>
      <c r="F227" s="438">
        <f t="shared" si="80"/>
        <v>4800</v>
      </c>
      <c r="G227" s="371"/>
      <c r="H227" s="416">
        <f t="shared" si="77"/>
        <v>8000</v>
      </c>
      <c r="I227" s="416">
        <f t="shared" si="77"/>
        <v>4800</v>
      </c>
      <c r="J227" s="386"/>
      <c r="K227" s="417">
        <f t="shared" si="78"/>
        <v>8000</v>
      </c>
      <c r="L227" s="417">
        <f t="shared" si="79"/>
        <v>4800</v>
      </c>
      <c r="N227" s="490">
        <v>3200</v>
      </c>
      <c r="P227" s="462">
        <v>2600</v>
      </c>
      <c r="R227" s="462">
        <v>2600</v>
      </c>
      <c r="T227" s="462">
        <v>2600</v>
      </c>
      <c r="V227" s="452">
        <v>2600</v>
      </c>
      <c r="X227" s="382">
        <v>2600</v>
      </c>
      <c r="Z227" s="363">
        <f t="shared" si="60"/>
        <v>1.2307692307692308</v>
      </c>
      <c r="AB227" s="146"/>
      <c r="AD227" s="146"/>
      <c r="AF227" s="146"/>
      <c r="AH227" s="146"/>
      <c r="AJ227" s="146"/>
      <c r="AL227" s="146"/>
      <c r="AN227" s="146"/>
      <c r="AP227" s="146"/>
      <c r="AR227" s="63"/>
      <c r="AT227" s="371"/>
      <c r="AU227" s="371"/>
      <c r="AV227" s="371"/>
      <c r="AW227" s="371"/>
      <c r="AX227" s="371"/>
      <c r="AY227" s="371"/>
      <c r="AZ227" s="371"/>
      <c r="BA227" s="371"/>
      <c r="BB227" s="371"/>
      <c r="BC227" s="371"/>
      <c r="BD227" s="371"/>
      <c r="BE227" s="371"/>
    </row>
    <row r="228" spans="1:57" s="376" customFormat="1" ht="21" customHeight="1" x14ac:dyDescent="0.3">
      <c r="A228" s="371"/>
      <c r="B228" s="372"/>
      <c r="C228" s="371"/>
      <c r="D228" s="439" t="s">
        <v>515</v>
      </c>
      <c r="E228" s="437">
        <f t="shared" si="80"/>
        <v>29750</v>
      </c>
      <c r="F228" s="438">
        <f t="shared" si="80"/>
        <v>17850</v>
      </c>
      <c r="G228" s="371"/>
      <c r="H228" s="416">
        <f t="shared" si="77"/>
        <v>29750</v>
      </c>
      <c r="I228" s="416">
        <f t="shared" si="77"/>
        <v>17850</v>
      </c>
      <c r="J228" s="386"/>
      <c r="K228" s="417">
        <f t="shared" si="78"/>
        <v>29750</v>
      </c>
      <c r="L228" s="417">
        <f t="shared" si="79"/>
        <v>17850</v>
      </c>
      <c r="N228" s="490">
        <v>11900</v>
      </c>
      <c r="P228" s="462">
        <v>8900</v>
      </c>
      <c r="R228" s="462">
        <v>8900</v>
      </c>
      <c r="T228" s="462">
        <v>8900</v>
      </c>
      <c r="V228" s="452">
        <v>8900</v>
      </c>
      <c r="X228" s="382">
        <v>8900</v>
      </c>
      <c r="Z228" s="363">
        <f t="shared" ref="Z228:Z252" si="81">N228/T228</f>
        <v>1.3370786516853932</v>
      </c>
      <c r="AB228" s="146"/>
      <c r="AD228" s="146"/>
      <c r="AF228" s="146"/>
      <c r="AH228" s="146"/>
      <c r="AJ228" s="146"/>
      <c r="AL228" s="146"/>
      <c r="AN228" s="146"/>
      <c r="AP228" s="146"/>
      <c r="AR228" s="63"/>
      <c r="AT228" s="371"/>
      <c r="AU228" s="371"/>
      <c r="AV228" s="371"/>
      <c r="AW228" s="371"/>
      <c r="AX228" s="371"/>
      <c r="AY228" s="371"/>
      <c r="AZ228" s="371"/>
      <c r="BA228" s="371"/>
      <c r="BB228" s="371"/>
      <c r="BC228" s="371"/>
      <c r="BD228" s="371"/>
      <c r="BE228" s="371"/>
    </row>
    <row r="229" spans="1:57" s="376" customFormat="1" ht="21" customHeight="1" x14ac:dyDescent="0.3">
      <c r="A229" s="371"/>
      <c r="B229" s="372"/>
      <c r="C229" s="371"/>
      <c r="D229" s="439" t="s">
        <v>640</v>
      </c>
      <c r="E229" s="437">
        <f t="shared" si="80"/>
        <v>11250</v>
      </c>
      <c r="F229" s="438">
        <f t="shared" si="80"/>
        <v>6750</v>
      </c>
      <c r="G229" s="371"/>
      <c r="H229" s="416">
        <f t="shared" si="77"/>
        <v>11250</v>
      </c>
      <c r="I229" s="416">
        <f t="shared" si="77"/>
        <v>6750</v>
      </c>
      <c r="J229" s="386"/>
      <c r="K229" s="417">
        <f t="shared" si="78"/>
        <v>11250</v>
      </c>
      <c r="L229" s="417">
        <f t="shared" si="79"/>
        <v>6750</v>
      </c>
      <c r="N229" s="490">
        <v>4500</v>
      </c>
      <c r="P229" s="462">
        <v>3900</v>
      </c>
      <c r="R229" s="462">
        <v>3900</v>
      </c>
      <c r="T229" s="462">
        <v>3900</v>
      </c>
      <c r="V229" s="452">
        <v>3900</v>
      </c>
      <c r="X229" s="382">
        <v>3900</v>
      </c>
      <c r="Z229" s="363">
        <f t="shared" si="81"/>
        <v>1.1538461538461537</v>
      </c>
      <c r="AB229" s="146"/>
      <c r="AD229" s="146"/>
      <c r="AF229" s="146"/>
      <c r="AH229" s="146"/>
      <c r="AJ229" s="146"/>
      <c r="AL229" s="146"/>
      <c r="AN229" s="146"/>
      <c r="AP229" s="146"/>
      <c r="AR229" s="63"/>
      <c r="AT229" s="371"/>
      <c r="AU229" s="371"/>
      <c r="AV229" s="371"/>
      <c r="AW229" s="371"/>
      <c r="AX229" s="371"/>
      <c r="AY229" s="371"/>
      <c r="AZ229" s="371"/>
      <c r="BA229" s="371"/>
      <c r="BB229" s="371"/>
      <c r="BC229" s="371"/>
      <c r="BD229" s="371"/>
      <c r="BE229" s="371"/>
    </row>
    <row r="230" spans="1:57" s="376" customFormat="1" ht="21" customHeight="1" x14ac:dyDescent="0.3">
      <c r="A230" s="371"/>
      <c r="B230" s="372"/>
      <c r="C230" s="371"/>
      <c r="D230" s="439" t="s">
        <v>313</v>
      </c>
      <c r="E230" s="437">
        <f t="shared" si="80"/>
        <v>9000</v>
      </c>
      <c r="F230" s="438">
        <f t="shared" si="80"/>
        <v>5400</v>
      </c>
      <c r="G230" s="371"/>
      <c r="H230" s="416">
        <f t="shared" si="77"/>
        <v>9000</v>
      </c>
      <c r="I230" s="416">
        <f t="shared" si="77"/>
        <v>5400</v>
      </c>
      <c r="J230" s="386"/>
      <c r="K230" s="417">
        <f t="shared" si="78"/>
        <v>9000</v>
      </c>
      <c r="L230" s="417">
        <f t="shared" si="79"/>
        <v>5400</v>
      </c>
      <c r="N230" s="490">
        <v>3600</v>
      </c>
      <c r="P230" s="462">
        <v>3600</v>
      </c>
      <c r="R230" s="462">
        <v>3600</v>
      </c>
      <c r="T230" s="462">
        <v>3600</v>
      </c>
      <c r="V230" s="452">
        <v>3600</v>
      </c>
      <c r="X230" s="382">
        <v>3600</v>
      </c>
      <c r="Z230" s="363">
        <f t="shared" si="81"/>
        <v>1</v>
      </c>
      <c r="AB230" s="146"/>
      <c r="AD230" s="146"/>
      <c r="AF230" s="146"/>
      <c r="AH230" s="146"/>
      <c r="AJ230" s="146"/>
      <c r="AL230" s="146"/>
      <c r="AN230" s="146"/>
      <c r="AP230" s="146"/>
      <c r="AR230" s="63"/>
      <c r="AT230" s="371"/>
      <c r="AU230" s="371"/>
      <c r="AV230" s="371"/>
      <c r="AW230" s="371"/>
      <c r="AX230" s="371"/>
      <c r="AY230" s="371"/>
      <c r="AZ230" s="371"/>
      <c r="BA230" s="371"/>
      <c r="BB230" s="371"/>
      <c r="BC230" s="371"/>
      <c r="BD230" s="371"/>
      <c r="BE230" s="371"/>
    </row>
    <row r="231" spans="1:57" s="376" customFormat="1" ht="21" customHeight="1" x14ac:dyDescent="0.3">
      <c r="A231" s="371" t="s">
        <v>241</v>
      </c>
      <c r="B231" s="372">
        <v>45274</v>
      </c>
      <c r="C231" s="371"/>
      <c r="D231" s="439" t="s">
        <v>643</v>
      </c>
      <c r="E231" s="437">
        <f t="shared" si="80"/>
        <v>7250</v>
      </c>
      <c r="F231" s="438">
        <f t="shared" si="80"/>
        <v>4350</v>
      </c>
      <c r="G231" s="371"/>
      <c r="H231" s="416">
        <f t="shared" si="77"/>
        <v>7250</v>
      </c>
      <c r="I231" s="416">
        <f t="shared" si="77"/>
        <v>4350</v>
      </c>
      <c r="J231" s="386"/>
      <c r="K231" s="417">
        <f>N231*$K$9</f>
        <v>7250</v>
      </c>
      <c r="L231" s="417">
        <f>N231*$L$9</f>
        <v>4350</v>
      </c>
      <c r="N231" s="490">
        <v>2900</v>
      </c>
      <c r="P231" s="462">
        <v>1900</v>
      </c>
      <c r="R231" s="462">
        <v>1900</v>
      </c>
      <c r="T231" s="462">
        <v>1900</v>
      </c>
      <c r="V231" s="452">
        <v>1674</v>
      </c>
      <c r="X231" s="382">
        <v>1674</v>
      </c>
      <c r="Z231" s="363">
        <f t="shared" si="81"/>
        <v>1.5263157894736843</v>
      </c>
      <c r="AB231" s="146"/>
      <c r="AD231" s="146"/>
      <c r="AF231" s="146"/>
      <c r="AH231" s="146"/>
      <c r="AJ231" s="146"/>
      <c r="AL231" s="146"/>
      <c r="AN231" s="146"/>
      <c r="AP231" s="146"/>
      <c r="AR231" s="63"/>
      <c r="AT231" s="371"/>
      <c r="AU231" s="371"/>
      <c r="AV231" s="371"/>
      <c r="AW231" s="371"/>
      <c r="AX231" s="371"/>
      <c r="AY231" s="371"/>
      <c r="AZ231" s="371"/>
      <c r="BA231" s="371"/>
      <c r="BB231" s="371"/>
      <c r="BC231" s="371"/>
      <c r="BD231" s="371"/>
      <c r="BE231" s="371"/>
    </row>
    <row r="232" spans="1:57" s="376" customFormat="1" ht="21" customHeight="1" x14ac:dyDescent="0.3">
      <c r="A232" s="371" t="s">
        <v>241</v>
      </c>
      <c r="B232" s="372">
        <v>45274</v>
      </c>
      <c r="C232" s="371"/>
      <c r="D232" s="439" t="s">
        <v>644</v>
      </c>
      <c r="E232" s="437">
        <f t="shared" si="80"/>
        <v>9750</v>
      </c>
      <c r="F232" s="438">
        <f t="shared" si="80"/>
        <v>5850</v>
      </c>
      <c r="G232" s="371"/>
      <c r="H232" s="416">
        <f t="shared" si="77"/>
        <v>9750</v>
      </c>
      <c r="I232" s="416">
        <f t="shared" si="77"/>
        <v>5850</v>
      </c>
      <c r="J232" s="386"/>
      <c r="K232" s="417">
        <f>N232*$K$9</f>
        <v>9750</v>
      </c>
      <c r="L232" s="417">
        <f>N232*$L$9</f>
        <v>5850</v>
      </c>
      <c r="N232" s="490">
        <v>3900</v>
      </c>
      <c r="P232" s="462">
        <v>3100</v>
      </c>
      <c r="R232" s="462">
        <v>3100</v>
      </c>
      <c r="T232" s="462">
        <v>3100</v>
      </c>
      <c r="V232" s="452">
        <v>1674</v>
      </c>
      <c r="X232" s="382">
        <v>1674</v>
      </c>
      <c r="Z232" s="363">
        <f t="shared" si="81"/>
        <v>1.2580645161290323</v>
      </c>
      <c r="AB232" s="146"/>
      <c r="AD232" s="146"/>
      <c r="AF232" s="146"/>
      <c r="AH232" s="146"/>
      <c r="AJ232" s="146"/>
      <c r="AL232" s="146"/>
      <c r="AN232" s="146"/>
      <c r="AP232" s="146"/>
      <c r="AR232" s="63"/>
      <c r="AT232" s="371"/>
      <c r="AU232" s="371"/>
      <c r="AV232" s="371"/>
      <c r="AW232" s="371"/>
      <c r="AX232" s="371"/>
      <c r="AY232" s="371"/>
      <c r="AZ232" s="371"/>
      <c r="BA232" s="371"/>
      <c r="BB232" s="371"/>
      <c r="BC232" s="371"/>
      <c r="BD232" s="371"/>
      <c r="BE232" s="371"/>
    </row>
    <row r="233" spans="1:57" s="376" customFormat="1" ht="21" customHeight="1" x14ac:dyDescent="0.3">
      <c r="A233" s="371" t="s">
        <v>241</v>
      </c>
      <c r="B233" s="372">
        <v>45274</v>
      </c>
      <c r="C233" s="371"/>
      <c r="D233" s="486" t="s">
        <v>711</v>
      </c>
      <c r="E233" s="487">
        <f>H233</f>
        <v>1800</v>
      </c>
      <c r="F233" s="485">
        <f>I233</f>
        <v>1100</v>
      </c>
      <c r="G233" s="371"/>
      <c r="H233" s="416">
        <f>MROUND(K233+24,50)</f>
        <v>1800</v>
      </c>
      <c r="I233" s="416">
        <f>MROUND(L233+24,50)</f>
        <v>1100</v>
      </c>
      <c r="J233" s="386"/>
      <c r="K233" s="417">
        <f>N233*$K$9</f>
        <v>1800</v>
      </c>
      <c r="L233" s="417">
        <f>N233*$L$9</f>
        <v>1080</v>
      </c>
      <c r="N233" s="490">
        <v>720</v>
      </c>
      <c r="P233" s="462"/>
      <c r="R233" s="462"/>
      <c r="T233" s="462"/>
      <c r="V233" s="452"/>
      <c r="X233" s="382"/>
      <c r="Z233" s="363" t="e">
        <f>N233/T233</f>
        <v>#DIV/0!</v>
      </c>
      <c r="AB233" s="146"/>
      <c r="AD233" s="146"/>
      <c r="AF233" s="146"/>
      <c r="AH233" s="146"/>
      <c r="AJ233" s="146"/>
      <c r="AL233" s="146"/>
      <c r="AN233" s="146"/>
      <c r="AP233" s="146"/>
      <c r="AR233" s="63"/>
      <c r="AT233" s="371"/>
      <c r="AU233" s="371"/>
      <c r="AV233" s="371"/>
      <c r="AW233" s="371"/>
      <c r="AX233" s="371"/>
      <c r="AY233" s="371"/>
      <c r="AZ233" s="371"/>
      <c r="BA233" s="371"/>
      <c r="BB233" s="371"/>
      <c r="BC233" s="371"/>
      <c r="BD233" s="371"/>
      <c r="BE233" s="371"/>
    </row>
    <row r="234" spans="1:57" s="376" customFormat="1" ht="21" customHeight="1" x14ac:dyDescent="0.3">
      <c r="A234" s="371" t="s">
        <v>241</v>
      </c>
      <c r="B234" s="372">
        <v>45274</v>
      </c>
      <c r="C234" s="371"/>
      <c r="D234" s="486" t="s">
        <v>712</v>
      </c>
      <c r="E234" s="487">
        <f>H234</f>
        <v>51000</v>
      </c>
      <c r="F234" s="485">
        <f>I234</f>
        <v>30600</v>
      </c>
      <c r="G234" s="371"/>
      <c r="H234" s="416">
        <f>MROUND(K234+24,50)</f>
        <v>51000</v>
      </c>
      <c r="I234" s="416">
        <f>MROUND(L234+24,50)</f>
        <v>30600</v>
      </c>
      <c r="J234" s="386"/>
      <c r="K234" s="417">
        <f>N234*$K$9</f>
        <v>51000</v>
      </c>
      <c r="L234" s="417">
        <f>N234*$L$9</f>
        <v>30600</v>
      </c>
      <c r="N234" s="490">
        <v>20400</v>
      </c>
      <c r="P234" s="462"/>
      <c r="R234" s="462"/>
      <c r="T234" s="462"/>
      <c r="V234" s="452"/>
      <c r="X234" s="382"/>
      <c r="Z234" s="363" t="e">
        <f>N234/T234</f>
        <v>#DIV/0!</v>
      </c>
      <c r="AB234" s="146"/>
      <c r="AD234" s="146"/>
      <c r="AF234" s="146"/>
      <c r="AH234" s="146"/>
      <c r="AJ234" s="146"/>
      <c r="AL234" s="146"/>
      <c r="AN234" s="146"/>
      <c r="AP234" s="146"/>
      <c r="AR234" s="63"/>
      <c r="AT234" s="371"/>
      <c r="AU234" s="371"/>
      <c r="AV234" s="371"/>
      <c r="AW234" s="371"/>
      <c r="AX234" s="371"/>
      <c r="AY234" s="371"/>
      <c r="AZ234" s="371"/>
      <c r="BA234" s="371"/>
      <c r="BB234" s="371"/>
      <c r="BC234" s="371"/>
      <c r="BD234" s="371"/>
      <c r="BE234" s="371"/>
    </row>
    <row r="235" spans="1:57" s="376" customFormat="1" ht="21" customHeight="1" thickBot="1" x14ac:dyDescent="0.35">
      <c r="A235" s="371"/>
      <c r="B235" s="372"/>
      <c r="C235" s="371"/>
      <c r="D235" s="422"/>
      <c r="E235" s="414"/>
      <c r="F235" s="415"/>
      <c r="G235" s="386"/>
      <c r="H235" s="416"/>
      <c r="I235" s="416"/>
      <c r="J235" s="386"/>
      <c r="K235" s="417"/>
      <c r="L235" s="417"/>
      <c r="M235" s="389"/>
      <c r="N235" s="452"/>
      <c r="P235" s="452"/>
      <c r="R235" s="452"/>
      <c r="T235" s="452"/>
      <c r="V235" s="452"/>
      <c r="X235" s="382"/>
      <c r="Z235" s="363" t="e">
        <f t="shared" si="81"/>
        <v>#DIV/0!</v>
      </c>
      <c r="AB235" s="367"/>
      <c r="AD235" s="363"/>
      <c r="AF235" s="363"/>
      <c r="AH235" s="363"/>
      <c r="AJ235" s="363"/>
      <c r="AL235" s="369"/>
      <c r="AN235" s="363"/>
      <c r="AP235" s="363"/>
      <c r="AR235" s="367"/>
      <c r="AT235" s="371"/>
      <c r="AU235" s="371"/>
      <c r="AV235" s="371"/>
      <c r="AW235" s="371"/>
      <c r="AX235" s="371"/>
      <c r="AY235" s="371"/>
      <c r="AZ235" s="371"/>
      <c r="BA235" s="371"/>
      <c r="BB235" s="371"/>
      <c r="BC235" s="371"/>
      <c r="BD235" s="371"/>
      <c r="BE235" s="371"/>
    </row>
    <row r="236" spans="1:57" s="376" customFormat="1" ht="21" customHeight="1" thickBot="1" x14ac:dyDescent="0.35">
      <c r="A236" s="371"/>
      <c r="B236" s="372"/>
      <c r="C236" s="371"/>
      <c r="D236" s="413" t="s">
        <v>680</v>
      </c>
      <c r="E236" s="414"/>
      <c r="F236" s="415"/>
      <c r="G236" s="386"/>
      <c r="H236" s="416"/>
      <c r="I236" s="416"/>
      <c r="J236" s="386"/>
      <c r="K236" s="417"/>
      <c r="L236" s="417"/>
      <c r="M236" s="389"/>
      <c r="N236" s="484">
        <v>45455</v>
      </c>
      <c r="P236" s="472">
        <v>45425</v>
      </c>
      <c r="R236" s="472">
        <v>45350</v>
      </c>
      <c r="T236" s="463">
        <v>230324</v>
      </c>
      <c r="V236" s="452"/>
      <c r="X236" s="382"/>
      <c r="Z236" s="363">
        <f t="shared" si="81"/>
        <v>0.19735242527917196</v>
      </c>
      <c r="AB236" s="364"/>
      <c r="AD236" s="365"/>
      <c r="AF236" s="365"/>
      <c r="AH236" s="365"/>
      <c r="AJ236" s="363"/>
      <c r="AL236" s="363"/>
      <c r="AN236" s="363"/>
      <c r="AP236" s="363"/>
      <c r="AR236" s="366"/>
      <c r="AT236" s="371"/>
      <c r="AU236" s="371"/>
      <c r="AV236" s="371"/>
      <c r="AW236" s="371"/>
      <c r="AX236" s="371"/>
      <c r="AY236" s="371"/>
      <c r="AZ236" s="371"/>
      <c r="BA236" s="371"/>
      <c r="BB236" s="371"/>
      <c r="BC236" s="371"/>
      <c r="BD236" s="371"/>
      <c r="BE236" s="371"/>
    </row>
    <row r="237" spans="1:57" s="376" customFormat="1" ht="21" customHeight="1" x14ac:dyDescent="0.3">
      <c r="A237" s="371" t="s">
        <v>647</v>
      </c>
      <c r="B237" s="477" t="s">
        <v>675</v>
      </c>
      <c r="C237" s="371" t="s">
        <v>645</v>
      </c>
      <c r="D237" s="418" t="s">
        <v>205</v>
      </c>
      <c r="E237" s="419">
        <f t="shared" ref="E237:F239" si="82">H237</f>
        <v>4400</v>
      </c>
      <c r="F237" s="420">
        <f t="shared" si="82"/>
        <v>2650</v>
      </c>
      <c r="G237" s="386"/>
      <c r="H237" s="416">
        <f t="shared" ref="H237:I239" si="83">MROUND(K237+24,50)</f>
        <v>4400</v>
      </c>
      <c r="I237" s="416">
        <f t="shared" si="83"/>
        <v>2650</v>
      </c>
      <c r="J237" s="386"/>
      <c r="K237" s="417">
        <f>N237*$K$9</f>
        <v>4400</v>
      </c>
      <c r="L237" s="417">
        <f>N237*$L$9</f>
        <v>2640</v>
      </c>
      <c r="M237" s="389"/>
      <c r="N237" s="468">
        <v>1760</v>
      </c>
      <c r="P237" s="462">
        <v>1760</v>
      </c>
      <c r="R237" s="462">
        <v>1760</v>
      </c>
      <c r="T237" s="462">
        <v>1760</v>
      </c>
      <c r="V237" s="452">
        <v>1530</v>
      </c>
      <c r="X237" s="382">
        <v>1530</v>
      </c>
      <c r="Z237" s="363">
        <f t="shared" si="81"/>
        <v>1</v>
      </c>
      <c r="AB237" s="364"/>
      <c r="AD237" s="365"/>
      <c r="AF237" s="365"/>
      <c r="AH237" s="365"/>
      <c r="AJ237" s="363"/>
      <c r="AL237" s="363"/>
      <c r="AN237" s="363"/>
      <c r="AP237" s="363"/>
      <c r="AR237" s="366"/>
      <c r="AT237" s="371"/>
      <c r="AU237" s="371"/>
      <c r="AV237" s="371"/>
      <c r="AW237" s="371"/>
      <c r="AX237" s="371"/>
      <c r="AY237" s="371"/>
      <c r="AZ237" s="371"/>
      <c r="BA237" s="371"/>
      <c r="BB237" s="371"/>
      <c r="BC237" s="371"/>
      <c r="BD237" s="371"/>
      <c r="BE237" s="371"/>
    </row>
    <row r="238" spans="1:57" ht="21" customHeight="1" x14ac:dyDescent="0.3">
      <c r="A238" s="371" t="s">
        <v>242</v>
      </c>
      <c r="B238" s="477" t="s">
        <v>675</v>
      </c>
      <c r="C238" s="371" t="s">
        <v>646</v>
      </c>
      <c r="D238" s="421" t="s">
        <v>560</v>
      </c>
      <c r="E238" s="419">
        <f t="shared" si="82"/>
        <v>6300</v>
      </c>
      <c r="F238" s="420">
        <f t="shared" si="82"/>
        <v>3800</v>
      </c>
      <c r="G238" s="386"/>
      <c r="H238" s="416">
        <f t="shared" si="83"/>
        <v>6300</v>
      </c>
      <c r="I238" s="416">
        <f t="shared" si="83"/>
        <v>3800</v>
      </c>
      <c r="J238" s="386"/>
      <c r="K238" s="417">
        <f>N238*$K$9</f>
        <v>6300</v>
      </c>
      <c r="L238" s="417">
        <f>N238*$L$9</f>
        <v>3780</v>
      </c>
      <c r="M238" s="389"/>
      <c r="N238" s="468">
        <v>2520</v>
      </c>
      <c r="P238" s="462">
        <v>2520</v>
      </c>
      <c r="R238" s="462">
        <v>2520</v>
      </c>
      <c r="T238" s="462">
        <v>2520</v>
      </c>
      <c r="V238" s="452">
        <v>2190</v>
      </c>
      <c r="X238" s="382">
        <v>2190</v>
      </c>
      <c r="Z238" s="363">
        <f t="shared" si="81"/>
        <v>1</v>
      </c>
      <c r="AB238" s="364"/>
      <c r="AD238" s="365"/>
      <c r="AF238" s="365"/>
      <c r="AH238" s="365"/>
      <c r="AJ238" s="363"/>
      <c r="AL238" s="363"/>
      <c r="AN238" s="363"/>
      <c r="AP238" s="363"/>
      <c r="AR238" s="366"/>
    </row>
    <row r="239" spans="1:57" ht="21" customHeight="1" x14ac:dyDescent="0.3">
      <c r="A239" s="371" t="s">
        <v>474</v>
      </c>
      <c r="B239" s="479" t="s">
        <v>676</v>
      </c>
      <c r="C239" s="371" t="s">
        <v>641</v>
      </c>
      <c r="D239" s="421" t="s">
        <v>559</v>
      </c>
      <c r="E239" s="419">
        <f t="shared" si="82"/>
        <v>15550</v>
      </c>
      <c r="F239" s="420">
        <f t="shared" si="82"/>
        <v>9350</v>
      </c>
      <c r="G239" s="446"/>
      <c r="H239" s="416">
        <f t="shared" si="83"/>
        <v>15550</v>
      </c>
      <c r="I239" s="416">
        <f t="shared" si="83"/>
        <v>9350</v>
      </c>
      <c r="J239" s="386"/>
      <c r="K239" s="417">
        <f>N239*$K$9</f>
        <v>15525</v>
      </c>
      <c r="L239" s="417">
        <f>N239*$L$9</f>
        <v>9315</v>
      </c>
      <c r="M239" s="389"/>
      <c r="N239" s="468">
        <v>6210</v>
      </c>
      <c r="P239" s="462">
        <v>6210</v>
      </c>
      <c r="R239" s="462">
        <v>6210</v>
      </c>
      <c r="T239" s="462">
        <v>6210</v>
      </c>
      <c r="V239" s="452">
        <v>6210</v>
      </c>
      <c r="X239" s="382">
        <v>6210</v>
      </c>
      <c r="Z239" s="363">
        <f t="shared" si="81"/>
        <v>1</v>
      </c>
      <c r="AB239" s="364"/>
      <c r="AD239" s="365"/>
      <c r="AF239" s="365"/>
      <c r="AH239" s="365"/>
      <c r="AJ239" s="363"/>
      <c r="AL239" s="363"/>
      <c r="AN239" s="363"/>
      <c r="AP239" s="363"/>
      <c r="AR239" s="366"/>
    </row>
    <row r="240" spans="1:57" ht="21" customHeight="1" thickBot="1" x14ac:dyDescent="0.35">
      <c r="D240" s="422"/>
      <c r="E240" s="414"/>
      <c r="F240" s="415"/>
      <c r="G240" s="446"/>
      <c r="H240" s="416"/>
      <c r="I240" s="416"/>
      <c r="J240" s="386"/>
      <c r="K240" s="417"/>
      <c r="L240" s="417"/>
      <c r="M240" s="389"/>
      <c r="N240" s="452"/>
      <c r="P240" s="452"/>
      <c r="R240" s="452"/>
      <c r="T240" s="452"/>
      <c r="V240" s="452"/>
      <c r="Z240" s="363" t="e">
        <f t="shared" si="81"/>
        <v>#DIV/0!</v>
      </c>
      <c r="AB240" s="364"/>
      <c r="AD240" s="365"/>
      <c r="AF240" s="365"/>
      <c r="AH240" s="365"/>
      <c r="AJ240" s="363"/>
      <c r="AL240" s="363"/>
      <c r="AN240" s="363"/>
      <c r="AP240" s="363"/>
      <c r="AR240" s="366"/>
    </row>
    <row r="241" spans="1:57" ht="21" customHeight="1" thickBot="1" x14ac:dyDescent="0.35">
      <c r="D241" s="413" t="s">
        <v>534</v>
      </c>
      <c r="G241" s="386"/>
      <c r="H241" s="447"/>
      <c r="I241" s="447"/>
      <c r="J241" s="386"/>
      <c r="K241" s="448"/>
      <c r="L241" s="448"/>
      <c r="M241" s="389"/>
      <c r="N241" s="484">
        <v>45455</v>
      </c>
      <c r="P241" s="472">
        <v>45425</v>
      </c>
      <c r="R241" s="472">
        <v>45350</v>
      </c>
      <c r="T241" s="463">
        <v>230324</v>
      </c>
      <c r="V241" s="452"/>
      <c r="Z241" s="363">
        <f t="shared" si="81"/>
        <v>0.19735242527917196</v>
      </c>
    </row>
    <row r="242" spans="1:57" ht="21" customHeight="1" x14ac:dyDescent="0.3">
      <c r="A242" s="371" t="s">
        <v>239</v>
      </c>
      <c r="B242" s="372">
        <v>45352</v>
      </c>
      <c r="C242" s="371">
        <v>812</v>
      </c>
      <c r="D242" s="418" t="s">
        <v>145</v>
      </c>
      <c r="E242" s="419">
        <f t="shared" ref="E242:F252" si="84">H242</f>
        <v>12800</v>
      </c>
      <c r="F242" s="420">
        <f t="shared" si="84"/>
        <v>7700</v>
      </c>
      <c r="G242" s="386"/>
      <c r="H242" s="416">
        <f t="shared" ref="H242:I252" si="85">MROUND(K242+24,50)</f>
        <v>12800</v>
      </c>
      <c r="I242" s="416">
        <f t="shared" si="85"/>
        <v>7700</v>
      </c>
      <c r="J242" s="386"/>
      <c r="K242" s="417">
        <f t="shared" ref="K242:K252" si="86">N242*$K$9</f>
        <v>12775</v>
      </c>
      <c r="L242" s="417">
        <f t="shared" ref="L242:L252" si="87">N242*$L$9</f>
        <v>7665</v>
      </c>
      <c r="M242" s="389"/>
      <c r="N242" s="468">
        <v>5110</v>
      </c>
      <c r="P242" s="474">
        <v>5110</v>
      </c>
      <c r="R242" s="462">
        <v>4687.93</v>
      </c>
      <c r="T242" s="462">
        <v>4687.93</v>
      </c>
      <c r="V242" s="452">
        <v>3551.46</v>
      </c>
      <c r="X242" s="382">
        <v>3551.46</v>
      </c>
      <c r="Z242" s="363">
        <f t="shared" si="81"/>
        <v>1.0900333409415242</v>
      </c>
      <c r="AB242" s="364"/>
      <c r="AD242" s="365"/>
      <c r="AF242" s="365"/>
      <c r="AH242" s="365"/>
      <c r="AJ242" s="363"/>
      <c r="AL242" s="363"/>
      <c r="AN242" s="363"/>
      <c r="AP242" s="363"/>
      <c r="AR242" s="366"/>
    </row>
    <row r="243" spans="1:57" ht="21" hidden="1" customHeight="1" x14ac:dyDescent="0.3">
      <c r="A243" s="371" t="s">
        <v>240</v>
      </c>
      <c r="B243" s="372">
        <v>45358</v>
      </c>
      <c r="C243" s="371">
        <v>777</v>
      </c>
      <c r="D243" s="421" t="s">
        <v>148</v>
      </c>
      <c r="E243" s="419">
        <f t="shared" si="84"/>
        <v>3100</v>
      </c>
      <c r="F243" s="420">
        <f t="shared" si="84"/>
        <v>1900</v>
      </c>
      <c r="G243" s="386"/>
      <c r="H243" s="416">
        <f t="shared" si="85"/>
        <v>3100</v>
      </c>
      <c r="I243" s="416">
        <f t="shared" si="85"/>
        <v>1900</v>
      </c>
      <c r="J243" s="386"/>
      <c r="K243" s="417">
        <f t="shared" si="86"/>
        <v>3095</v>
      </c>
      <c r="L243" s="417">
        <f t="shared" si="87"/>
        <v>1857</v>
      </c>
      <c r="M243" s="389"/>
      <c r="N243" s="474">
        <v>1238</v>
      </c>
      <c r="P243" s="474">
        <v>1238</v>
      </c>
      <c r="R243" s="461">
        <v>1400</v>
      </c>
      <c r="T243" s="461">
        <v>1248</v>
      </c>
      <c r="V243" s="452">
        <v>1248</v>
      </c>
      <c r="X243" s="382">
        <v>1248</v>
      </c>
      <c r="Z243" s="363">
        <f t="shared" si="81"/>
        <v>0.99198717948717952</v>
      </c>
      <c r="AB243" s="364"/>
      <c r="AD243" s="365"/>
      <c r="AF243" s="365"/>
      <c r="AH243" s="365"/>
      <c r="AJ243" s="363"/>
      <c r="AL243" s="363"/>
      <c r="AN243" s="363"/>
      <c r="AP243" s="363"/>
      <c r="AR243" s="366"/>
      <c r="AV243" s="371">
        <f>AB243*1.3</f>
        <v>0</v>
      </c>
    </row>
    <row r="244" spans="1:57" ht="21" customHeight="1" x14ac:dyDescent="0.3">
      <c r="A244" s="371" t="s">
        <v>339</v>
      </c>
      <c r="B244" s="372" t="s">
        <v>679</v>
      </c>
      <c r="C244" s="371">
        <v>4740</v>
      </c>
      <c r="D244" s="421" t="s">
        <v>203</v>
      </c>
      <c r="E244" s="419">
        <f t="shared" si="84"/>
        <v>8500</v>
      </c>
      <c r="F244" s="420">
        <f t="shared" si="84"/>
        <v>5100</v>
      </c>
      <c r="G244" s="386"/>
      <c r="H244" s="416">
        <f t="shared" si="85"/>
        <v>8500</v>
      </c>
      <c r="I244" s="416">
        <f t="shared" si="85"/>
        <v>5100</v>
      </c>
      <c r="J244" s="386"/>
      <c r="K244" s="417">
        <f t="shared" si="86"/>
        <v>8500</v>
      </c>
      <c r="L244" s="417">
        <f t="shared" si="87"/>
        <v>5100</v>
      </c>
      <c r="M244" s="389"/>
      <c r="N244" s="468">
        <v>3400</v>
      </c>
      <c r="P244" s="462">
        <v>3400</v>
      </c>
      <c r="R244" s="462">
        <v>3400</v>
      </c>
      <c r="T244" s="462">
        <v>1530.09</v>
      </c>
      <c r="V244" s="452">
        <v>1530.09</v>
      </c>
      <c r="X244" s="382">
        <v>1530.09</v>
      </c>
      <c r="Z244" s="363">
        <f t="shared" si="81"/>
        <v>2.2220915109568717</v>
      </c>
      <c r="AB244" s="364"/>
      <c r="AD244" s="365"/>
      <c r="AF244" s="365"/>
      <c r="AH244" s="365"/>
      <c r="AJ244" s="363"/>
      <c r="AL244" s="363"/>
      <c r="AN244" s="363"/>
      <c r="AP244" s="363"/>
      <c r="AR244" s="366"/>
    </row>
    <row r="245" spans="1:57" ht="21" hidden="1" customHeight="1" x14ac:dyDescent="0.3">
      <c r="A245" s="371" t="s">
        <v>238</v>
      </c>
      <c r="B245" s="372">
        <v>45278</v>
      </c>
      <c r="C245" s="371">
        <v>1357</v>
      </c>
      <c r="D245" s="421" t="s">
        <v>615</v>
      </c>
      <c r="E245" s="419">
        <f t="shared" si="84"/>
        <v>3000</v>
      </c>
      <c r="F245" s="420">
        <f t="shared" si="84"/>
        <v>1800</v>
      </c>
      <c r="G245" s="386"/>
      <c r="H245" s="416">
        <f t="shared" si="85"/>
        <v>3000</v>
      </c>
      <c r="I245" s="416">
        <f t="shared" si="85"/>
        <v>1800</v>
      </c>
      <c r="J245" s="386"/>
      <c r="K245" s="417">
        <f t="shared" si="86"/>
        <v>2956.0199999999995</v>
      </c>
      <c r="L245" s="417">
        <f t="shared" si="87"/>
        <v>1773.6119999999999</v>
      </c>
      <c r="M245" s="389"/>
      <c r="N245" s="462">
        <v>1182.4079999999999</v>
      </c>
      <c r="P245" s="462">
        <v>1182.4079999999999</v>
      </c>
      <c r="R245" s="462">
        <v>1182.4079999999999</v>
      </c>
      <c r="T245" s="462">
        <v>1182.4079999999999</v>
      </c>
      <c r="V245" s="452">
        <v>1182.4079999999999</v>
      </c>
      <c r="X245" s="382">
        <v>985.34</v>
      </c>
      <c r="Z245" s="363">
        <f t="shared" si="81"/>
        <v>1</v>
      </c>
      <c r="AB245" s="364">
        <f>X245*1.2</f>
        <v>1182.4079999999999</v>
      </c>
      <c r="AD245" s="365"/>
      <c r="AF245" s="365"/>
      <c r="AH245" s="365"/>
      <c r="AJ245" s="363"/>
      <c r="AL245" s="363"/>
      <c r="AN245" s="363"/>
      <c r="AP245" s="363"/>
      <c r="AR245" s="366"/>
    </row>
    <row r="246" spans="1:57" ht="21" hidden="1" customHeight="1" x14ac:dyDescent="0.3">
      <c r="A246" s="371" t="s">
        <v>238</v>
      </c>
      <c r="B246" s="372">
        <v>45278</v>
      </c>
      <c r="C246" s="371">
        <v>1357</v>
      </c>
      <c r="D246" s="421" t="s">
        <v>614</v>
      </c>
      <c r="E246" s="419">
        <f t="shared" si="84"/>
        <v>4050</v>
      </c>
      <c r="F246" s="420">
        <f t="shared" si="84"/>
        <v>2450</v>
      </c>
      <c r="G246" s="386"/>
      <c r="H246" s="416">
        <f t="shared" si="85"/>
        <v>4050</v>
      </c>
      <c r="I246" s="416">
        <f t="shared" si="85"/>
        <v>2450</v>
      </c>
      <c r="J246" s="386"/>
      <c r="K246" s="417">
        <f t="shared" si="86"/>
        <v>4021.4100000000003</v>
      </c>
      <c r="L246" s="417">
        <f t="shared" si="87"/>
        <v>2412.846</v>
      </c>
      <c r="M246" s="389"/>
      <c r="N246" s="462">
        <v>1608.5640000000001</v>
      </c>
      <c r="P246" s="462">
        <v>1608.5640000000001</v>
      </c>
      <c r="R246" s="462">
        <v>1608.5640000000001</v>
      </c>
      <c r="T246" s="462">
        <v>1608.5640000000001</v>
      </c>
      <c r="V246" s="452">
        <v>1608.5640000000001</v>
      </c>
      <c r="X246" s="382">
        <v>1340.47</v>
      </c>
      <c r="Z246" s="363">
        <f t="shared" si="81"/>
        <v>1</v>
      </c>
      <c r="AB246" s="364">
        <f>X246*1.2</f>
        <v>1608.5640000000001</v>
      </c>
      <c r="AD246" s="365"/>
      <c r="AF246" s="365"/>
      <c r="AH246" s="365"/>
      <c r="AJ246" s="363"/>
      <c r="AL246" s="363"/>
      <c r="AN246" s="363"/>
      <c r="AP246" s="363"/>
      <c r="AR246" s="366"/>
    </row>
    <row r="247" spans="1:57" ht="21" customHeight="1" x14ac:dyDescent="0.3">
      <c r="A247" s="371" t="s">
        <v>650</v>
      </c>
      <c r="B247" s="372">
        <v>45407</v>
      </c>
      <c r="C247" s="371">
        <v>1357</v>
      </c>
      <c r="D247" s="421" t="s">
        <v>652</v>
      </c>
      <c r="E247" s="419">
        <v>23500</v>
      </c>
      <c r="F247" s="420">
        <v>14500</v>
      </c>
      <c r="G247" s="386"/>
      <c r="H247" s="416">
        <f t="shared" si="85"/>
        <v>0</v>
      </c>
      <c r="I247" s="416">
        <f t="shared" si="85"/>
        <v>0</v>
      </c>
      <c r="J247" s="386"/>
      <c r="K247" s="417">
        <f t="shared" si="86"/>
        <v>0</v>
      </c>
      <c r="L247" s="417">
        <f t="shared" si="87"/>
        <v>0</v>
      </c>
      <c r="M247" s="389"/>
      <c r="N247" s="455"/>
      <c r="P247" s="455">
        <v>9000</v>
      </c>
      <c r="R247" s="462">
        <v>8200</v>
      </c>
      <c r="T247" s="462"/>
      <c r="V247" s="452"/>
      <c r="Z247" s="363" t="e">
        <f t="shared" si="81"/>
        <v>#DIV/0!</v>
      </c>
      <c r="AB247" s="364">
        <f>X247*1.2</f>
        <v>0</v>
      </c>
      <c r="AD247" s="365"/>
      <c r="AF247" s="365"/>
      <c r="AH247" s="365"/>
      <c r="AJ247" s="363"/>
      <c r="AL247" s="363"/>
      <c r="AN247" s="363"/>
      <c r="AP247" s="363"/>
      <c r="AR247" s="366"/>
    </row>
    <row r="248" spans="1:57" ht="21" customHeight="1" x14ac:dyDescent="0.3">
      <c r="A248" s="371" t="s">
        <v>650</v>
      </c>
      <c r="B248" s="372">
        <v>45407</v>
      </c>
      <c r="C248" s="371">
        <v>1357</v>
      </c>
      <c r="D248" s="421" t="s">
        <v>653</v>
      </c>
      <c r="E248" s="419">
        <v>13000</v>
      </c>
      <c r="F248" s="420">
        <v>8200</v>
      </c>
      <c r="G248" s="386"/>
      <c r="H248" s="416">
        <f t="shared" si="85"/>
        <v>0</v>
      </c>
      <c r="I248" s="416">
        <f t="shared" si="85"/>
        <v>0</v>
      </c>
      <c r="J248" s="386"/>
      <c r="K248" s="417">
        <f t="shared" si="86"/>
        <v>0</v>
      </c>
      <c r="L248" s="417">
        <f t="shared" si="87"/>
        <v>0</v>
      </c>
      <c r="M248" s="389"/>
      <c r="N248" s="455"/>
      <c r="P248" s="455">
        <v>4800</v>
      </c>
      <c r="R248" s="462">
        <v>5400</v>
      </c>
      <c r="T248" s="462"/>
      <c r="V248" s="452"/>
      <c r="Z248" s="363" t="e">
        <f t="shared" si="81"/>
        <v>#DIV/0!</v>
      </c>
      <c r="AB248" s="364">
        <f>X248*1.2</f>
        <v>0</v>
      </c>
      <c r="AD248" s="365"/>
      <c r="AF248" s="365"/>
      <c r="AH248" s="365"/>
      <c r="AJ248" s="363"/>
      <c r="AL248" s="363"/>
      <c r="AN248" s="363"/>
      <c r="AP248" s="363"/>
      <c r="AR248" s="366"/>
    </row>
    <row r="249" spans="1:57" ht="21" customHeight="1" x14ac:dyDescent="0.3">
      <c r="A249" s="371" t="s">
        <v>650</v>
      </c>
      <c r="B249" s="372">
        <v>45407</v>
      </c>
      <c r="C249" s="371">
        <v>1357</v>
      </c>
      <c r="D249" s="421" t="s">
        <v>682</v>
      </c>
      <c r="E249" s="419">
        <v>3700</v>
      </c>
      <c r="F249" s="420">
        <v>2300</v>
      </c>
      <c r="G249" s="386"/>
      <c r="H249" s="416">
        <f t="shared" si="85"/>
        <v>0</v>
      </c>
      <c r="I249" s="416">
        <f t="shared" si="85"/>
        <v>0</v>
      </c>
      <c r="J249" s="386"/>
      <c r="K249" s="417">
        <f t="shared" si="86"/>
        <v>0</v>
      </c>
      <c r="L249" s="417">
        <f t="shared" si="87"/>
        <v>0</v>
      </c>
      <c r="M249" s="389"/>
      <c r="N249" s="462"/>
      <c r="P249" s="462">
        <v>1480</v>
      </c>
      <c r="R249" s="462">
        <v>5400</v>
      </c>
      <c r="T249" s="462"/>
      <c r="V249" s="452"/>
      <c r="Z249" s="363" t="e">
        <f t="shared" si="81"/>
        <v>#DIV/0!</v>
      </c>
      <c r="AB249" s="364">
        <f>X249*1.2</f>
        <v>0</v>
      </c>
      <c r="AD249" s="365"/>
      <c r="AF249" s="365"/>
      <c r="AH249" s="365"/>
      <c r="AJ249" s="363"/>
      <c r="AL249" s="363"/>
      <c r="AN249" s="363"/>
      <c r="AP249" s="363"/>
      <c r="AR249" s="366"/>
    </row>
    <row r="250" spans="1:57" ht="21" customHeight="1" x14ac:dyDescent="0.3">
      <c r="A250" s="371" t="s">
        <v>649</v>
      </c>
      <c r="B250" s="480" t="s">
        <v>678</v>
      </c>
      <c r="C250" s="371">
        <v>531</v>
      </c>
      <c r="D250" s="421" t="s">
        <v>156</v>
      </c>
      <c r="E250" s="419">
        <f t="shared" si="84"/>
        <v>7100</v>
      </c>
      <c r="F250" s="420">
        <f t="shared" si="84"/>
        <v>4250</v>
      </c>
      <c r="G250" s="386"/>
      <c r="H250" s="416">
        <f t="shared" si="85"/>
        <v>7100</v>
      </c>
      <c r="I250" s="416">
        <f t="shared" si="85"/>
        <v>4250</v>
      </c>
      <c r="J250" s="386"/>
      <c r="K250" s="417">
        <f t="shared" si="86"/>
        <v>7075.5999999999995</v>
      </c>
      <c r="L250" s="417">
        <f t="shared" si="87"/>
        <v>4245.3599999999997</v>
      </c>
      <c r="M250" s="389"/>
      <c r="N250" s="462">
        <v>2830.24</v>
      </c>
      <c r="P250" s="462">
        <v>2830.24</v>
      </c>
      <c r="R250" s="462">
        <v>2830.24</v>
      </c>
      <c r="T250" s="462">
        <v>2621</v>
      </c>
      <c r="V250" s="455">
        <v>2621</v>
      </c>
      <c r="X250" s="382">
        <v>2339.0100000000002</v>
      </c>
      <c r="Z250" s="363">
        <f t="shared" si="81"/>
        <v>1.0798321251430751</v>
      </c>
      <c r="AB250" s="364"/>
      <c r="AD250" s="365"/>
      <c r="AF250" s="365"/>
      <c r="AH250" s="365"/>
      <c r="AJ250" s="363"/>
      <c r="AL250" s="363"/>
      <c r="AN250" s="363"/>
      <c r="AP250" s="363"/>
      <c r="AR250" s="366"/>
    </row>
    <row r="251" spans="1:57" ht="21" customHeight="1" x14ac:dyDescent="0.3">
      <c r="A251" s="371" t="s">
        <v>648</v>
      </c>
      <c r="B251" s="478" t="s">
        <v>677</v>
      </c>
      <c r="C251" s="371" t="s">
        <v>208</v>
      </c>
      <c r="D251" s="421" t="s">
        <v>331</v>
      </c>
      <c r="E251" s="419">
        <f t="shared" si="84"/>
        <v>7250</v>
      </c>
      <c r="F251" s="420">
        <f t="shared" si="84"/>
        <v>4350</v>
      </c>
      <c r="G251" s="386"/>
      <c r="H251" s="416">
        <f t="shared" si="85"/>
        <v>7250</v>
      </c>
      <c r="I251" s="416">
        <f t="shared" si="85"/>
        <v>4350</v>
      </c>
      <c r="J251" s="386"/>
      <c r="K251" s="417">
        <f t="shared" si="86"/>
        <v>7202.5250000000005</v>
      </c>
      <c r="L251" s="417">
        <f t="shared" si="87"/>
        <v>4321.5150000000003</v>
      </c>
      <c r="M251" s="389"/>
      <c r="N251" s="462">
        <v>2881.01</v>
      </c>
      <c r="P251" s="462">
        <v>2881.01</v>
      </c>
      <c r="R251" s="462">
        <v>2881.01</v>
      </c>
      <c r="T251" s="462">
        <v>2881.01</v>
      </c>
      <c r="V251" s="452">
        <v>2881.01</v>
      </c>
      <c r="X251" s="382">
        <v>2881.01</v>
      </c>
      <c r="Z251" s="363">
        <f t="shared" si="81"/>
        <v>1</v>
      </c>
      <c r="AB251" s="364"/>
      <c r="AD251" s="365"/>
      <c r="AF251" s="365"/>
      <c r="AH251" s="365"/>
      <c r="AJ251" s="363"/>
      <c r="AL251" s="363"/>
      <c r="AN251" s="363"/>
      <c r="AP251" s="363"/>
      <c r="AR251" s="367"/>
    </row>
    <row r="252" spans="1:57" ht="21" hidden="1" customHeight="1" x14ac:dyDescent="0.3">
      <c r="A252" s="371" t="s">
        <v>202</v>
      </c>
      <c r="C252" s="371" t="s">
        <v>202</v>
      </c>
      <c r="D252" s="421" t="s">
        <v>155</v>
      </c>
      <c r="E252" s="419">
        <f t="shared" si="84"/>
        <v>4550</v>
      </c>
      <c r="F252" s="420">
        <f t="shared" si="84"/>
        <v>2750</v>
      </c>
      <c r="G252" s="386"/>
      <c r="H252" s="416">
        <f t="shared" si="85"/>
        <v>4550</v>
      </c>
      <c r="I252" s="416">
        <f t="shared" si="85"/>
        <v>2750</v>
      </c>
      <c r="J252" s="386"/>
      <c r="K252" s="417">
        <f t="shared" si="86"/>
        <v>4537.5</v>
      </c>
      <c r="L252" s="417">
        <f t="shared" si="87"/>
        <v>2722.5</v>
      </c>
      <c r="M252" s="389"/>
      <c r="N252" s="452">
        <v>1815</v>
      </c>
      <c r="P252" s="452">
        <v>1815</v>
      </c>
      <c r="R252" s="452">
        <v>1815</v>
      </c>
      <c r="T252" s="452">
        <v>1815</v>
      </c>
      <c r="V252" s="452">
        <v>1815</v>
      </c>
      <c r="X252" s="382">
        <v>1815</v>
      </c>
      <c r="Z252" s="363">
        <f t="shared" si="81"/>
        <v>1</v>
      </c>
      <c r="AB252" s="365"/>
      <c r="AD252" s="365"/>
      <c r="AF252" s="365"/>
      <c r="AH252" s="365"/>
      <c r="AJ252" s="363"/>
      <c r="AL252" s="363"/>
      <c r="AN252" s="363"/>
      <c r="AP252" s="363"/>
      <c r="AR252" s="367"/>
    </row>
    <row r="253" spans="1:57" s="376" customFormat="1" ht="21" customHeight="1" x14ac:dyDescent="0.3">
      <c r="A253" s="371"/>
      <c r="B253" s="372"/>
      <c r="C253" s="371"/>
      <c r="D253" s="371"/>
      <c r="E253" s="373"/>
      <c r="F253" s="374"/>
      <c r="G253" s="371"/>
      <c r="H253" s="447"/>
      <c r="I253" s="447"/>
      <c r="J253" s="371"/>
      <c r="K253" s="448"/>
      <c r="L253" s="448"/>
      <c r="N253" s="378"/>
      <c r="P253" s="378"/>
      <c r="R253" s="378"/>
      <c r="T253" s="378"/>
      <c r="V253" s="378"/>
      <c r="X253" s="378"/>
      <c r="Z253" s="146"/>
      <c r="AB253" s="146"/>
      <c r="AD253" s="146"/>
      <c r="AF253" s="146"/>
      <c r="AH253" s="146"/>
      <c r="AJ253" s="146"/>
      <c r="AL253" s="146"/>
      <c r="AN253" s="146"/>
      <c r="AP253" s="146"/>
      <c r="AR253" s="63"/>
      <c r="AT253" s="371"/>
      <c r="AU253" s="371"/>
      <c r="AV253" s="371"/>
      <c r="AW253" s="371"/>
      <c r="AX253" s="371"/>
      <c r="AY253" s="371"/>
      <c r="AZ253" s="371"/>
      <c r="BA253" s="371"/>
      <c r="BB253" s="371"/>
      <c r="BC253" s="371"/>
      <c r="BD253" s="371"/>
      <c r="BE253" s="371"/>
    </row>
    <row r="254" spans="1:57" s="376" customFormat="1" ht="21" customHeight="1" x14ac:dyDescent="0.3">
      <c r="A254" s="371"/>
      <c r="B254" s="372"/>
      <c r="C254" s="371"/>
      <c r="D254" s="371"/>
      <c r="E254" s="373"/>
      <c r="F254" s="374"/>
      <c r="G254" s="371"/>
      <c r="H254" s="447"/>
      <c r="I254" s="447"/>
      <c r="J254" s="371"/>
      <c r="K254" s="448"/>
      <c r="L254" s="448"/>
      <c r="N254" s="378"/>
      <c r="P254" s="378"/>
      <c r="R254" s="378"/>
      <c r="T254" s="378"/>
      <c r="V254" s="378"/>
      <c r="X254" s="378"/>
      <c r="Z254" s="146"/>
      <c r="AB254" s="146"/>
      <c r="AD254" s="146"/>
      <c r="AF254" s="146"/>
      <c r="AH254" s="146"/>
      <c r="AJ254" s="146"/>
      <c r="AL254" s="146"/>
      <c r="AN254" s="146"/>
      <c r="AP254" s="146"/>
      <c r="AR254" s="63"/>
      <c r="AT254" s="371"/>
      <c r="AU254" s="371"/>
      <c r="AV254" s="371"/>
      <c r="AW254" s="371"/>
      <c r="AX254" s="371"/>
      <c r="AY254" s="371"/>
      <c r="AZ254" s="371"/>
      <c r="BA254" s="371"/>
      <c r="BB254" s="371"/>
      <c r="BC254" s="371"/>
      <c r="BD254" s="371"/>
      <c r="BE254" s="371"/>
    </row>
    <row r="255" spans="1:57" s="376" customFormat="1" ht="21" customHeight="1" x14ac:dyDescent="0.3">
      <c r="A255" s="371"/>
      <c r="B255" s="372"/>
      <c r="C255" s="371"/>
      <c r="D255" s="371"/>
      <c r="E255" s="373"/>
      <c r="F255" s="374"/>
      <c r="G255" s="371"/>
      <c r="H255" s="447"/>
      <c r="I255" s="447"/>
      <c r="J255" s="371"/>
      <c r="K255" s="448"/>
      <c r="L255" s="448"/>
      <c r="N255" s="378"/>
      <c r="P255" s="378"/>
      <c r="R255" s="378"/>
      <c r="T255" s="378"/>
      <c r="V255" s="378"/>
      <c r="X255" s="378"/>
      <c r="Z255" s="146"/>
      <c r="AB255" s="146"/>
      <c r="AD255" s="146"/>
      <c r="AF255" s="146"/>
      <c r="AH255" s="146"/>
      <c r="AJ255" s="146"/>
      <c r="AL255" s="146"/>
      <c r="AN255" s="146"/>
      <c r="AP255" s="146"/>
      <c r="AR255" s="63"/>
      <c r="AT255" s="371"/>
      <c r="AU255" s="371"/>
      <c r="AV255" s="371"/>
      <c r="AW255" s="371"/>
      <c r="AX255" s="371"/>
      <c r="AY255" s="371"/>
      <c r="AZ255" s="371"/>
      <c r="BA255" s="371"/>
      <c r="BB255" s="371"/>
      <c r="BC255" s="371"/>
      <c r="BD255" s="371"/>
      <c r="BE255" s="371"/>
    </row>
    <row r="256" spans="1:57" ht="21" customHeight="1" x14ac:dyDescent="0.3">
      <c r="N256" s="378"/>
      <c r="P256" s="378"/>
      <c r="R256" s="378"/>
      <c r="T256" s="378"/>
      <c r="V256" s="378"/>
      <c r="X256" s="378"/>
    </row>
    <row r="257" spans="1:57" s="376" customFormat="1" ht="21" customHeight="1" x14ac:dyDescent="0.3">
      <c r="A257" s="371"/>
      <c r="B257" s="372"/>
      <c r="C257" s="371"/>
      <c r="D257" s="371"/>
      <c r="E257" s="373"/>
      <c r="F257" s="374"/>
      <c r="G257" s="371"/>
      <c r="H257" s="375"/>
      <c r="I257" s="375"/>
      <c r="K257" s="377"/>
      <c r="L257" s="377"/>
      <c r="N257" s="378"/>
      <c r="P257" s="378"/>
      <c r="R257" s="378"/>
      <c r="T257" s="378"/>
      <c r="V257" s="378"/>
      <c r="X257" s="378"/>
      <c r="Z257" s="146"/>
      <c r="AB257" s="146"/>
      <c r="AD257" s="146"/>
      <c r="AF257" s="146"/>
      <c r="AH257" s="146"/>
      <c r="AJ257" s="146"/>
      <c r="AL257" s="146"/>
      <c r="AN257" s="146"/>
      <c r="AP257" s="146"/>
      <c r="AR257" s="63"/>
      <c r="AT257" s="371"/>
      <c r="AU257" s="371"/>
      <c r="AV257" s="371"/>
      <c r="AW257" s="371"/>
      <c r="AX257" s="371"/>
      <c r="AY257" s="371"/>
      <c r="AZ257" s="371"/>
      <c r="BA257" s="371"/>
      <c r="BB257" s="371"/>
      <c r="BC257" s="371"/>
      <c r="BD257" s="371"/>
      <c r="BE257" s="371"/>
    </row>
    <row r="258" spans="1:57" s="376" customFormat="1" ht="21" customHeight="1" x14ac:dyDescent="0.3">
      <c r="A258" s="371"/>
      <c r="B258" s="372"/>
      <c r="C258" s="371"/>
      <c r="D258" s="371"/>
      <c r="E258" s="373"/>
      <c r="F258" s="374"/>
      <c r="G258" s="371"/>
      <c r="H258" s="375"/>
      <c r="I258" s="375"/>
      <c r="K258" s="377"/>
      <c r="L258" s="377"/>
      <c r="N258" s="378"/>
      <c r="P258" s="378"/>
      <c r="R258" s="378"/>
      <c r="T258" s="378"/>
      <c r="V258" s="378"/>
      <c r="X258" s="378"/>
      <c r="Z258" s="146"/>
      <c r="AB258" s="146"/>
      <c r="AD258" s="146"/>
      <c r="AF258" s="146"/>
      <c r="AH258" s="146"/>
      <c r="AJ258" s="146"/>
      <c r="AL258" s="146"/>
      <c r="AN258" s="146"/>
      <c r="AP258" s="146"/>
      <c r="AR258" s="63"/>
      <c r="AT258" s="371"/>
      <c r="AU258" s="371"/>
      <c r="AV258" s="371"/>
      <c r="AW258" s="371"/>
      <c r="AX258" s="371"/>
      <c r="AY258" s="371"/>
      <c r="AZ258" s="371"/>
      <c r="BA258" s="371"/>
      <c r="BB258" s="371"/>
      <c r="BC258" s="371"/>
      <c r="BD258" s="371"/>
      <c r="BE258" s="371"/>
    </row>
    <row r="259" spans="1:57" s="376" customFormat="1" ht="21" customHeight="1" x14ac:dyDescent="0.3">
      <c r="A259" s="371"/>
      <c r="B259" s="372"/>
      <c r="C259" s="371"/>
      <c r="D259" s="371"/>
      <c r="E259" s="373"/>
      <c r="F259" s="374"/>
      <c r="G259" s="371"/>
      <c r="H259" s="375"/>
      <c r="I259" s="375"/>
      <c r="K259" s="377"/>
      <c r="L259" s="377"/>
      <c r="N259" s="378"/>
      <c r="P259" s="378"/>
      <c r="R259" s="378"/>
      <c r="T259" s="378"/>
      <c r="V259" s="378"/>
      <c r="X259" s="378"/>
      <c r="Z259" s="146"/>
      <c r="AB259" s="146"/>
      <c r="AD259" s="146"/>
      <c r="AF259" s="146"/>
      <c r="AH259" s="146"/>
      <c r="AJ259" s="146"/>
      <c r="AL259" s="146"/>
      <c r="AN259" s="146"/>
      <c r="AP259" s="146"/>
      <c r="AR259" s="63"/>
      <c r="AT259" s="371"/>
      <c r="AU259" s="371"/>
      <c r="AV259" s="371"/>
      <c r="AW259" s="371"/>
      <c r="AX259" s="371"/>
      <c r="AY259" s="371"/>
      <c r="AZ259" s="371"/>
      <c r="BA259" s="371"/>
      <c r="BB259" s="371"/>
      <c r="BC259" s="371"/>
      <c r="BD259" s="371"/>
      <c r="BE259" s="371"/>
    </row>
    <row r="260" spans="1:57" s="376" customFormat="1" ht="21" customHeight="1" x14ac:dyDescent="0.3">
      <c r="A260" s="371"/>
      <c r="B260" s="372"/>
      <c r="C260" s="371"/>
      <c r="D260" s="371"/>
      <c r="E260" s="373"/>
      <c r="F260" s="374"/>
      <c r="G260" s="371"/>
      <c r="H260" s="375"/>
      <c r="I260" s="375"/>
      <c r="K260" s="377"/>
      <c r="L260" s="377"/>
      <c r="N260" s="378"/>
      <c r="P260" s="378"/>
      <c r="R260" s="378"/>
      <c r="T260" s="378"/>
      <c r="V260" s="378"/>
      <c r="X260" s="378"/>
      <c r="Z260" s="146"/>
      <c r="AB260" s="146"/>
      <c r="AD260" s="146"/>
      <c r="AF260" s="146"/>
      <c r="AH260" s="146"/>
      <c r="AJ260" s="146"/>
      <c r="AL260" s="146"/>
      <c r="AN260" s="146"/>
      <c r="AP260" s="146"/>
      <c r="AR260" s="63"/>
      <c r="AT260" s="371"/>
      <c r="AU260" s="371"/>
      <c r="AV260" s="371"/>
      <c r="AW260" s="371"/>
      <c r="AX260" s="371"/>
      <c r="AY260" s="371"/>
      <c r="AZ260" s="371"/>
      <c r="BA260" s="371"/>
      <c r="BB260" s="371"/>
      <c r="BC260" s="371"/>
      <c r="BD260" s="371"/>
      <c r="BE260" s="371"/>
    </row>
    <row r="261" spans="1:57" s="376" customFormat="1" ht="21" customHeight="1" x14ac:dyDescent="0.3">
      <c r="A261" s="371"/>
      <c r="B261" s="372"/>
      <c r="C261" s="371"/>
      <c r="D261" s="371"/>
      <c r="E261" s="373"/>
      <c r="F261" s="374"/>
      <c r="G261" s="371"/>
      <c r="H261" s="375"/>
      <c r="I261" s="375"/>
      <c r="K261" s="377"/>
      <c r="L261" s="377"/>
      <c r="N261" s="378"/>
      <c r="P261" s="378"/>
      <c r="R261" s="378"/>
      <c r="T261" s="378"/>
      <c r="V261" s="378"/>
      <c r="X261" s="378"/>
      <c r="Z261" s="146"/>
      <c r="AB261" s="146"/>
      <c r="AD261" s="146"/>
      <c r="AF261" s="146"/>
      <c r="AH261" s="146"/>
      <c r="AJ261" s="146"/>
      <c r="AL261" s="146"/>
      <c r="AN261" s="146"/>
      <c r="AP261" s="146"/>
      <c r="AR261" s="63"/>
      <c r="AT261" s="371"/>
      <c r="AU261" s="371"/>
      <c r="AV261" s="371"/>
      <c r="AW261" s="371"/>
      <c r="AX261" s="371"/>
      <c r="AY261" s="371"/>
      <c r="AZ261" s="371"/>
      <c r="BA261" s="371"/>
      <c r="BB261" s="371"/>
      <c r="BC261" s="371"/>
      <c r="BD261" s="371"/>
      <c r="BE261" s="371"/>
    </row>
    <row r="262" spans="1:57" s="376" customFormat="1" ht="21" customHeight="1" x14ac:dyDescent="0.3">
      <c r="A262" s="371"/>
      <c r="B262" s="372"/>
      <c r="C262" s="371"/>
      <c r="D262" s="371"/>
      <c r="E262" s="373"/>
      <c r="F262" s="374"/>
      <c r="G262" s="371"/>
      <c r="H262" s="375"/>
      <c r="I262" s="375"/>
      <c r="K262" s="377"/>
      <c r="L262" s="377"/>
      <c r="N262" s="378"/>
      <c r="P262" s="378"/>
      <c r="R262" s="378"/>
      <c r="T262" s="378"/>
      <c r="V262" s="378"/>
      <c r="X262" s="378"/>
      <c r="Z262" s="146"/>
      <c r="AB262" s="146"/>
      <c r="AD262" s="146"/>
      <c r="AF262" s="146"/>
      <c r="AH262" s="146"/>
      <c r="AJ262" s="146"/>
      <c r="AL262" s="146"/>
      <c r="AN262" s="146"/>
      <c r="AP262" s="146"/>
      <c r="AR262" s="63"/>
      <c r="AT262" s="371"/>
      <c r="AU262" s="371"/>
      <c r="AV262" s="371"/>
      <c r="AW262" s="371"/>
      <c r="AX262" s="371"/>
      <c r="AY262" s="371"/>
      <c r="AZ262" s="371"/>
      <c r="BA262" s="371"/>
      <c r="BB262" s="371"/>
      <c r="BC262" s="371"/>
      <c r="BD262" s="371"/>
      <c r="BE262" s="371"/>
    </row>
    <row r="263" spans="1:57" s="376" customFormat="1" ht="21" customHeight="1" x14ac:dyDescent="0.3">
      <c r="A263" s="371"/>
      <c r="B263" s="372"/>
      <c r="C263" s="371"/>
      <c r="D263" s="371"/>
      <c r="E263" s="373"/>
      <c r="F263" s="374"/>
      <c r="G263" s="371"/>
      <c r="H263" s="375"/>
      <c r="I263" s="375"/>
      <c r="K263" s="377"/>
      <c r="L263" s="377"/>
      <c r="N263" s="378"/>
      <c r="P263" s="378"/>
      <c r="R263" s="378"/>
      <c r="T263" s="378"/>
      <c r="V263" s="378"/>
      <c r="X263" s="378"/>
      <c r="Z263" s="146"/>
      <c r="AB263" s="146"/>
      <c r="AD263" s="146"/>
      <c r="AF263" s="146"/>
      <c r="AH263" s="146"/>
      <c r="AJ263" s="146"/>
      <c r="AL263" s="146"/>
      <c r="AN263" s="146"/>
      <c r="AP263" s="146"/>
      <c r="AR263" s="63"/>
      <c r="AT263" s="371"/>
      <c r="AU263" s="371"/>
      <c r="AV263" s="371"/>
      <c r="AW263" s="371"/>
      <c r="AX263" s="371"/>
      <c r="AY263" s="371"/>
      <c r="AZ263" s="371"/>
      <c r="BA263" s="371"/>
      <c r="BB263" s="371"/>
      <c r="BC263" s="371"/>
      <c r="BD263" s="371"/>
      <c r="BE263" s="371"/>
    </row>
    <row r="264" spans="1:57" s="376" customFormat="1" ht="21" customHeight="1" x14ac:dyDescent="0.3">
      <c r="A264" s="371"/>
      <c r="B264" s="372"/>
      <c r="C264" s="371"/>
      <c r="D264" s="371"/>
      <c r="E264" s="373"/>
      <c r="F264" s="374"/>
      <c r="G264" s="371"/>
      <c r="H264" s="375"/>
      <c r="I264" s="375"/>
      <c r="K264" s="377"/>
      <c r="L264" s="377"/>
      <c r="N264" s="378"/>
      <c r="P264" s="378"/>
      <c r="R264" s="378"/>
      <c r="T264" s="378"/>
      <c r="V264" s="378"/>
      <c r="X264" s="378"/>
      <c r="Z264" s="146"/>
      <c r="AB264" s="146"/>
      <c r="AD264" s="146"/>
      <c r="AF264" s="146"/>
      <c r="AH264" s="146"/>
      <c r="AJ264" s="146"/>
      <c r="AL264" s="146"/>
      <c r="AN264" s="146"/>
      <c r="AP264" s="146"/>
      <c r="AR264" s="63"/>
      <c r="AT264" s="371"/>
      <c r="AU264" s="371"/>
      <c r="AV264" s="371"/>
      <c r="AW264" s="371"/>
      <c r="AX264" s="371"/>
      <c r="AY264" s="371"/>
      <c r="AZ264" s="371"/>
      <c r="BA264" s="371"/>
      <c r="BB264" s="371"/>
      <c r="BC264" s="371"/>
      <c r="BD264" s="371"/>
      <c r="BE264" s="371"/>
    </row>
    <row r="265" spans="1:57" s="376" customFormat="1" ht="21" customHeight="1" x14ac:dyDescent="0.3">
      <c r="A265" s="371"/>
      <c r="B265" s="372"/>
      <c r="C265" s="371"/>
      <c r="D265" s="371"/>
      <c r="E265" s="373"/>
      <c r="F265" s="374"/>
      <c r="G265" s="371"/>
      <c r="H265" s="375"/>
      <c r="I265" s="375"/>
      <c r="K265" s="377"/>
      <c r="L265" s="377"/>
      <c r="N265" s="378"/>
      <c r="P265" s="378"/>
      <c r="R265" s="378"/>
      <c r="T265" s="378"/>
      <c r="V265" s="378"/>
      <c r="X265" s="378"/>
      <c r="Z265" s="146"/>
      <c r="AB265" s="146"/>
      <c r="AD265" s="146"/>
      <c r="AF265" s="146"/>
      <c r="AH265" s="146"/>
      <c r="AJ265" s="146"/>
      <c r="AL265" s="146"/>
      <c r="AN265" s="146"/>
      <c r="AP265" s="146"/>
      <c r="AR265" s="63"/>
      <c r="AT265" s="371"/>
      <c r="AU265" s="371"/>
      <c r="AV265" s="371"/>
      <c r="AW265" s="371"/>
      <c r="AX265" s="371"/>
      <c r="AY265" s="371"/>
      <c r="AZ265" s="371"/>
      <c r="BA265" s="371"/>
      <c r="BB265" s="371"/>
      <c r="BC265" s="371"/>
      <c r="BD265" s="371"/>
      <c r="BE265" s="371"/>
    </row>
    <row r="266" spans="1:57" s="376" customFormat="1" ht="21" customHeight="1" x14ac:dyDescent="0.3">
      <c r="A266" s="371"/>
      <c r="B266" s="372"/>
      <c r="C266" s="371"/>
      <c r="D266" s="371"/>
      <c r="E266" s="373"/>
      <c r="F266" s="374"/>
      <c r="G266" s="371"/>
      <c r="H266" s="375"/>
      <c r="I266" s="375"/>
      <c r="K266" s="377"/>
      <c r="L266" s="377"/>
      <c r="N266" s="378"/>
      <c r="P266" s="378"/>
      <c r="R266" s="378"/>
      <c r="T266" s="378"/>
      <c r="V266" s="378"/>
      <c r="X266" s="378"/>
      <c r="Z266" s="146"/>
      <c r="AB266" s="146"/>
      <c r="AD266" s="146"/>
      <c r="AF266" s="146"/>
      <c r="AH266" s="146"/>
      <c r="AJ266" s="146"/>
      <c r="AL266" s="146"/>
      <c r="AN266" s="146"/>
      <c r="AP266" s="146"/>
      <c r="AR266" s="63"/>
      <c r="AT266" s="371"/>
      <c r="AU266" s="371"/>
      <c r="AV266" s="371"/>
      <c r="AW266" s="371"/>
      <c r="AX266" s="371"/>
      <c r="AY266" s="371"/>
      <c r="AZ266" s="371"/>
      <c r="BA266" s="371"/>
      <c r="BB266" s="371"/>
      <c r="BC266" s="371"/>
      <c r="BD266" s="371"/>
      <c r="BE266" s="371"/>
    </row>
    <row r="267" spans="1:57" s="376" customFormat="1" ht="21" customHeight="1" x14ac:dyDescent="0.3">
      <c r="A267" s="371"/>
      <c r="B267" s="372"/>
      <c r="C267" s="371"/>
      <c r="D267" s="371"/>
      <c r="E267" s="373"/>
      <c r="F267" s="374"/>
      <c r="G267" s="371"/>
      <c r="H267" s="375"/>
      <c r="I267" s="375"/>
      <c r="K267" s="377"/>
      <c r="L267" s="377"/>
      <c r="N267" s="378"/>
      <c r="P267" s="378"/>
      <c r="R267" s="378"/>
      <c r="T267" s="378"/>
      <c r="V267" s="378"/>
      <c r="X267" s="378"/>
      <c r="Z267" s="146"/>
      <c r="AB267" s="146"/>
      <c r="AD267" s="146"/>
      <c r="AF267" s="146"/>
      <c r="AH267" s="146"/>
      <c r="AJ267" s="146"/>
      <c r="AL267" s="146"/>
      <c r="AN267" s="146"/>
      <c r="AP267" s="146"/>
      <c r="AR267" s="63"/>
      <c r="AT267" s="371"/>
      <c r="AU267" s="371"/>
      <c r="AV267" s="371"/>
      <c r="AW267" s="371"/>
      <c r="AX267" s="371"/>
      <c r="AY267" s="371"/>
      <c r="AZ267" s="371"/>
      <c r="BA267" s="371"/>
      <c r="BB267" s="371"/>
      <c r="BC267" s="371"/>
      <c r="BD267" s="371"/>
      <c r="BE267" s="371"/>
    </row>
    <row r="268" spans="1:57" s="376" customFormat="1" ht="21" customHeight="1" x14ac:dyDescent="0.3">
      <c r="A268" s="371"/>
      <c r="B268" s="372"/>
      <c r="C268" s="371"/>
      <c r="D268" s="371"/>
      <c r="E268" s="373"/>
      <c r="F268" s="374"/>
      <c r="G268" s="371"/>
      <c r="H268" s="375"/>
      <c r="I268" s="375"/>
      <c r="K268" s="377"/>
      <c r="L268" s="377"/>
      <c r="N268" s="378"/>
      <c r="P268" s="378"/>
      <c r="R268" s="378"/>
      <c r="T268" s="378"/>
      <c r="V268" s="378"/>
      <c r="X268" s="378"/>
      <c r="Z268" s="146"/>
      <c r="AB268" s="146"/>
      <c r="AD268" s="146"/>
      <c r="AF268" s="146"/>
      <c r="AH268" s="146"/>
      <c r="AJ268" s="146"/>
      <c r="AL268" s="146"/>
      <c r="AN268" s="146"/>
      <c r="AP268" s="146"/>
      <c r="AR268" s="63"/>
      <c r="AT268" s="371"/>
      <c r="AU268" s="371"/>
      <c r="AV268" s="371"/>
      <c r="AW268" s="371"/>
      <c r="AX268" s="371"/>
      <c r="AY268" s="371"/>
      <c r="AZ268" s="371"/>
      <c r="BA268" s="371"/>
      <c r="BB268" s="371"/>
      <c r="BC268" s="371"/>
      <c r="BD268" s="371"/>
      <c r="BE268" s="371"/>
    </row>
    <row r="269" spans="1:57" s="376" customFormat="1" ht="21" customHeight="1" x14ac:dyDescent="0.3">
      <c r="A269" s="371"/>
      <c r="B269" s="372"/>
      <c r="C269" s="371"/>
      <c r="D269" s="371"/>
      <c r="E269" s="373"/>
      <c r="F269" s="374"/>
      <c r="G269" s="371"/>
      <c r="H269" s="375"/>
      <c r="I269" s="375"/>
      <c r="K269" s="377"/>
      <c r="L269" s="377"/>
      <c r="N269" s="378"/>
      <c r="P269" s="378"/>
      <c r="R269" s="378"/>
      <c r="T269" s="378"/>
      <c r="V269" s="378"/>
      <c r="X269" s="378"/>
      <c r="Z269" s="146"/>
      <c r="AB269" s="146"/>
      <c r="AD269" s="146"/>
      <c r="AF269" s="146"/>
      <c r="AH269" s="146"/>
      <c r="AJ269" s="146"/>
      <c r="AL269" s="146"/>
      <c r="AN269" s="146"/>
      <c r="AP269" s="146"/>
      <c r="AR269" s="63"/>
      <c r="AT269" s="371"/>
      <c r="AU269" s="371"/>
      <c r="AV269" s="371"/>
      <c r="AW269" s="371"/>
      <c r="AX269" s="371"/>
      <c r="AY269" s="371"/>
      <c r="AZ269" s="371"/>
      <c r="BA269" s="371"/>
      <c r="BB269" s="371"/>
      <c r="BC269" s="371"/>
      <c r="BD269" s="371"/>
      <c r="BE269" s="371"/>
    </row>
    <row r="270" spans="1:57" s="376" customFormat="1" ht="21" customHeight="1" x14ac:dyDescent="0.3">
      <c r="A270" s="371"/>
      <c r="B270" s="372"/>
      <c r="C270" s="371"/>
      <c r="D270" s="371"/>
      <c r="E270" s="373"/>
      <c r="F270" s="374"/>
      <c r="G270" s="371"/>
      <c r="H270" s="375"/>
      <c r="I270" s="375"/>
      <c r="K270" s="377"/>
      <c r="L270" s="377"/>
      <c r="N270" s="378"/>
      <c r="P270" s="378"/>
      <c r="R270" s="378"/>
      <c r="T270" s="378"/>
      <c r="V270" s="378"/>
      <c r="X270" s="378"/>
      <c r="Z270" s="146"/>
      <c r="AB270" s="146"/>
      <c r="AD270" s="146"/>
      <c r="AF270" s="146"/>
      <c r="AH270" s="146"/>
      <c r="AJ270" s="146"/>
      <c r="AL270" s="146"/>
      <c r="AN270" s="146"/>
      <c r="AP270" s="146"/>
      <c r="AR270" s="63"/>
      <c r="AT270" s="371"/>
      <c r="AU270" s="371"/>
      <c r="AV270" s="371"/>
      <c r="AW270" s="371"/>
      <c r="AX270" s="371"/>
      <c r="AY270" s="371"/>
      <c r="AZ270" s="371"/>
      <c r="BA270" s="371"/>
      <c r="BB270" s="371"/>
      <c r="BC270" s="371"/>
      <c r="BD270" s="371"/>
      <c r="BE270" s="371"/>
    </row>
    <row r="271" spans="1:57" s="376" customFormat="1" ht="21" customHeight="1" x14ac:dyDescent="0.3">
      <c r="A271" s="371"/>
      <c r="B271" s="372"/>
      <c r="C271" s="371"/>
      <c r="D271" s="371"/>
      <c r="E271" s="373"/>
      <c r="F271" s="374"/>
      <c r="G271" s="371"/>
      <c r="H271" s="375"/>
      <c r="I271" s="375"/>
      <c r="K271" s="377"/>
      <c r="L271" s="377"/>
      <c r="N271" s="378"/>
      <c r="P271" s="378"/>
      <c r="R271" s="378"/>
      <c r="T271" s="378"/>
      <c r="V271" s="378"/>
      <c r="X271" s="378"/>
      <c r="Z271" s="146"/>
      <c r="AB271" s="146"/>
      <c r="AD271" s="146"/>
      <c r="AF271" s="146"/>
      <c r="AH271" s="146"/>
      <c r="AJ271" s="146"/>
      <c r="AL271" s="146"/>
      <c r="AN271" s="146"/>
      <c r="AP271" s="146"/>
      <c r="AR271" s="63"/>
      <c r="AT271" s="371"/>
      <c r="AU271" s="371"/>
      <c r="AV271" s="371"/>
      <c r="AW271" s="371"/>
      <c r="AX271" s="371"/>
      <c r="AY271" s="371"/>
      <c r="AZ271" s="371"/>
      <c r="BA271" s="371"/>
      <c r="BB271" s="371"/>
      <c r="BC271" s="371"/>
      <c r="BD271" s="371"/>
      <c r="BE271" s="371"/>
    </row>
    <row r="272" spans="1:57" s="376" customFormat="1" ht="21" customHeight="1" x14ac:dyDescent="0.3">
      <c r="A272" s="371"/>
      <c r="B272" s="372"/>
      <c r="C272" s="371"/>
      <c r="D272" s="371"/>
      <c r="E272" s="373"/>
      <c r="F272" s="374"/>
      <c r="G272" s="371"/>
      <c r="H272" s="375"/>
      <c r="I272" s="375"/>
      <c r="K272" s="377"/>
      <c r="L272" s="377"/>
      <c r="N272" s="378"/>
      <c r="P272" s="378"/>
      <c r="R272" s="378"/>
      <c r="T272" s="378"/>
      <c r="V272" s="378"/>
      <c r="X272" s="378"/>
      <c r="Z272" s="146"/>
      <c r="AB272" s="146"/>
      <c r="AD272" s="146"/>
      <c r="AF272" s="146"/>
      <c r="AH272" s="146"/>
      <c r="AJ272" s="146"/>
      <c r="AL272" s="146"/>
      <c r="AN272" s="146"/>
      <c r="AP272" s="146"/>
      <c r="AR272" s="63"/>
      <c r="AT272" s="371"/>
      <c r="AU272" s="371"/>
      <c r="AV272" s="371"/>
      <c r="AW272" s="371"/>
      <c r="AX272" s="371"/>
      <c r="AY272" s="371"/>
      <c r="AZ272" s="371"/>
      <c r="BA272" s="371"/>
      <c r="BB272" s="371"/>
      <c r="BC272" s="371"/>
      <c r="BD272" s="371"/>
      <c r="BE272" s="371"/>
    </row>
    <row r="273" spans="1:57" s="376" customFormat="1" ht="21" customHeight="1" x14ac:dyDescent="0.3">
      <c r="A273" s="371"/>
      <c r="B273" s="372"/>
      <c r="C273" s="371"/>
      <c r="D273" s="371"/>
      <c r="E273" s="373"/>
      <c r="F273" s="374"/>
      <c r="G273" s="371"/>
      <c r="H273" s="375"/>
      <c r="I273" s="375"/>
      <c r="K273" s="377"/>
      <c r="L273" s="377"/>
      <c r="N273" s="378"/>
      <c r="P273" s="378"/>
      <c r="R273" s="378"/>
      <c r="T273" s="378"/>
      <c r="V273" s="378"/>
      <c r="X273" s="378"/>
      <c r="Z273" s="146"/>
      <c r="AB273" s="146"/>
      <c r="AD273" s="146"/>
      <c r="AF273" s="146"/>
      <c r="AH273" s="146"/>
      <c r="AJ273" s="146"/>
      <c r="AL273" s="146"/>
      <c r="AN273" s="146"/>
      <c r="AP273" s="146"/>
      <c r="AR273" s="63"/>
      <c r="AT273" s="371"/>
      <c r="AU273" s="371"/>
      <c r="AV273" s="371"/>
      <c r="AW273" s="371"/>
      <c r="AX273" s="371"/>
      <c r="AY273" s="371"/>
      <c r="AZ273" s="371"/>
      <c r="BA273" s="371"/>
      <c r="BB273" s="371"/>
      <c r="BC273" s="371"/>
      <c r="BD273" s="371"/>
      <c r="BE273" s="371"/>
    </row>
    <row r="274" spans="1:57" s="376" customFormat="1" ht="21" customHeight="1" x14ac:dyDescent="0.3">
      <c r="A274" s="371"/>
      <c r="B274" s="372"/>
      <c r="C274" s="371"/>
      <c r="D274" s="371"/>
      <c r="E274" s="373"/>
      <c r="F274" s="374"/>
      <c r="G274" s="371"/>
      <c r="H274" s="375"/>
      <c r="I274" s="375"/>
      <c r="K274" s="377"/>
      <c r="L274" s="377"/>
      <c r="N274" s="378"/>
      <c r="P274" s="378"/>
      <c r="R274" s="378"/>
      <c r="T274" s="378"/>
      <c r="V274" s="378"/>
      <c r="X274" s="378"/>
      <c r="Z274" s="146"/>
      <c r="AB274" s="146"/>
      <c r="AD274" s="146"/>
      <c r="AF274" s="146"/>
      <c r="AH274" s="146"/>
      <c r="AJ274" s="146"/>
      <c r="AL274" s="146"/>
      <c r="AN274" s="146"/>
      <c r="AP274" s="146"/>
      <c r="AR274" s="63"/>
      <c r="AT274" s="371"/>
      <c r="AU274" s="371"/>
      <c r="AV274" s="371"/>
      <c r="AW274" s="371"/>
      <c r="AX274" s="371"/>
      <c r="AY274" s="371"/>
      <c r="AZ274" s="371"/>
      <c r="BA274" s="371"/>
      <c r="BB274" s="371"/>
      <c r="BC274" s="371"/>
      <c r="BD274" s="371"/>
      <c r="BE274" s="371"/>
    </row>
    <row r="275" spans="1:57" s="376" customFormat="1" ht="21" customHeight="1" x14ac:dyDescent="0.3">
      <c r="A275" s="371"/>
      <c r="B275" s="372"/>
      <c r="C275" s="371"/>
      <c r="D275" s="371"/>
      <c r="E275" s="373"/>
      <c r="F275" s="374"/>
      <c r="G275" s="371"/>
      <c r="H275" s="375"/>
      <c r="I275" s="375"/>
      <c r="K275" s="377"/>
      <c r="L275" s="377"/>
      <c r="N275" s="378"/>
      <c r="P275" s="378"/>
      <c r="R275" s="378"/>
      <c r="T275" s="378"/>
      <c r="V275" s="378"/>
      <c r="X275" s="378"/>
      <c r="Z275" s="146"/>
      <c r="AB275" s="146"/>
      <c r="AD275" s="146"/>
      <c r="AF275" s="146"/>
      <c r="AH275" s="146"/>
      <c r="AJ275" s="146"/>
      <c r="AL275" s="146"/>
      <c r="AN275" s="146"/>
      <c r="AP275" s="146"/>
      <c r="AR275" s="63"/>
      <c r="AT275" s="371"/>
      <c r="AU275" s="371"/>
      <c r="AV275" s="371"/>
      <c r="AW275" s="371"/>
      <c r="AX275" s="371"/>
      <c r="AY275" s="371"/>
      <c r="AZ275" s="371"/>
      <c r="BA275" s="371"/>
      <c r="BB275" s="371"/>
      <c r="BC275" s="371"/>
      <c r="BD275" s="371"/>
      <c r="BE275" s="371"/>
    </row>
    <row r="276" spans="1:57" s="376" customFormat="1" ht="21" customHeight="1" x14ac:dyDescent="0.3">
      <c r="A276" s="371"/>
      <c r="B276" s="372"/>
      <c r="C276" s="371"/>
      <c r="D276" s="371"/>
      <c r="E276" s="373"/>
      <c r="F276" s="374"/>
      <c r="G276" s="371"/>
      <c r="H276" s="375"/>
      <c r="I276" s="375"/>
      <c r="K276" s="377"/>
      <c r="L276" s="377"/>
      <c r="N276" s="378"/>
      <c r="P276" s="378"/>
      <c r="R276" s="378"/>
      <c r="T276" s="378"/>
      <c r="V276" s="378"/>
      <c r="X276" s="378"/>
      <c r="Z276" s="146"/>
      <c r="AB276" s="146"/>
      <c r="AD276" s="146"/>
      <c r="AF276" s="146"/>
      <c r="AH276" s="146"/>
      <c r="AJ276" s="146"/>
      <c r="AL276" s="146"/>
      <c r="AN276" s="146"/>
      <c r="AP276" s="146"/>
      <c r="AR276" s="63"/>
      <c r="AT276" s="371"/>
      <c r="AU276" s="371"/>
      <c r="AV276" s="371"/>
      <c r="AW276" s="371"/>
      <c r="AX276" s="371"/>
      <c r="AY276" s="371"/>
      <c r="AZ276" s="371"/>
      <c r="BA276" s="371"/>
      <c r="BB276" s="371"/>
      <c r="BC276" s="371"/>
      <c r="BD276" s="371"/>
      <c r="BE276" s="371"/>
    </row>
    <row r="277" spans="1:57" s="376" customFormat="1" ht="21" customHeight="1" x14ac:dyDescent="0.3">
      <c r="A277" s="371"/>
      <c r="B277" s="372"/>
      <c r="C277" s="371"/>
      <c r="D277" s="371"/>
      <c r="E277" s="373"/>
      <c r="F277" s="374"/>
      <c r="G277" s="371"/>
      <c r="H277" s="375"/>
      <c r="I277" s="375"/>
      <c r="K277" s="377"/>
      <c r="L277" s="377"/>
      <c r="N277" s="378"/>
      <c r="P277" s="378"/>
      <c r="R277" s="378"/>
      <c r="T277" s="378"/>
      <c r="V277" s="378"/>
      <c r="X277" s="378"/>
      <c r="Z277" s="146"/>
      <c r="AB277" s="146"/>
      <c r="AD277" s="146"/>
      <c r="AF277" s="146"/>
      <c r="AH277" s="146"/>
      <c r="AJ277" s="146"/>
      <c r="AL277" s="146"/>
      <c r="AN277" s="146"/>
      <c r="AP277" s="146"/>
      <c r="AR277" s="63"/>
      <c r="AT277" s="371"/>
      <c r="AU277" s="371"/>
      <c r="AV277" s="371"/>
      <c r="AW277" s="371"/>
      <c r="AX277" s="371"/>
      <c r="AY277" s="371"/>
      <c r="AZ277" s="371"/>
      <c r="BA277" s="371"/>
      <c r="BB277" s="371"/>
      <c r="BC277" s="371"/>
      <c r="BD277" s="371"/>
      <c r="BE277" s="371"/>
    </row>
    <row r="278" spans="1:57" s="376" customFormat="1" ht="21" customHeight="1" x14ac:dyDescent="0.3">
      <c r="A278" s="371"/>
      <c r="B278" s="372"/>
      <c r="C278" s="371"/>
      <c r="D278" s="371"/>
      <c r="E278" s="373"/>
      <c r="F278" s="374"/>
      <c r="G278" s="371"/>
      <c r="H278" s="375"/>
      <c r="I278" s="375"/>
      <c r="K278" s="377"/>
      <c r="L278" s="377"/>
      <c r="N278" s="378"/>
      <c r="P278" s="378"/>
      <c r="R278" s="378"/>
      <c r="T278" s="378"/>
      <c r="V278" s="378"/>
      <c r="X278" s="378"/>
      <c r="Z278" s="146"/>
      <c r="AB278" s="146"/>
      <c r="AD278" s="146"/>
      <c r="AF278" s="146"/>
      <c r="AH278" s="146"/>
      <c r="AJ278" s="146"/>
      <c r="AL278" s="146"/>
      <c r="AN278" s="146"/>
      <c r="AP278" s="146"/>
      <c r="AR278" s="63"/>
      <c r="AT278" s="371"/>
      <c r="AU278" s="371"/>
      <c r="AV278" s="371"/>
      <c r="AW278" s="371"/>
      <c r="AX278" s="371"/>
      <c r="AY278" s="371"/>
      <c r="AZ278" s="371"/>
      <c r="BA278" s="371"/>
      <c r="BB278" s="371"/>
      <c r="BC278" s="371"/>
      <c r="BD278" s="371"/>
      <c r="BE278" s="371"/>
    </row>
    <row r="279" spans="1:57" s="376" customFormat="1" ht="21" customHeight="1" x14ac:dyDescent="0.3">
      <c r="A279" s="371"/>
      <c r="B279" s="372"/>
      <c r="C279" s="371"/>
      <c r="D279" s="371"/>
      <c r="E279" s="373"/>
      <c r="F279" s="374"/>
      <c r="G279" s="371"/>
      <c r="H279" s="375"/>
      <c r="I279" s="375"/>
      <c r="K279" s="377"/>
      <c r="L279" s="377"/>
      <c r="N279" s="378"/>
      <c r="P279" s="378"/>
      <c r="R279" s="378"/>
      <c r="T279" s="378"/>
      <c r="V279" s="378"/>
      <c r="X279" s="378"/>
      <c r="Z279" s="146"/>
      <c r="AB279" s="146"/>
      <c r="AD279" s="146"/>
      <c r="AF279" s="146"/>
      <c r="AH279" s="146"/>
      <c r="AJ279" s="146"/>
      <c r="AL279" s="146"/>
      <c r="AN279" s="146"/>
      <c r="AP279" s="146"/>
      <c r="AR279" s="63"/>
      <c r="AT279" s="371"/>
      <c r="AU279" s="371"/>
      <c r="AV279" s="371"/>
      <c r="AW279" s="371"/>
      <c r="AX279" s="371"/>
      <c r="AY279" s="371"/>
      <c r="AZ279" s="371"/>
      <c r="BA279" s="371"/>
      <c r="BB279" s="371"/>
      <c r="BC279" s="371"/>
      <c r="BD279" s="371"/>
      <c r="BE279" s="371"/>
    </row>
    <row r="280" spans="1:57" s="376" customFormat="1" ht="21" customHeight="1" x14ac:dyDescent="0.3">
      <c r="A280" s="371"/>
      <c r="B280" s="372"/>
      <c r="C280" s="371"/>
      <c r="D280" s="371"/>
      <c r="E280" s="373"/>
      <c r="F280" s="374"/>
      <c r="G280" s="371"/>
      <c r="H280" s="375"/>
      <c r="I280" s="375"/>
      <c r="K280" s="377"/>
      <c r="L280" s="377"/>
      <c r="N280" s="378"/>
      <c r="P280" s="378"/>
      <c r="R280" s="378"/>
      <c r="T280" s="378"/>
      <c r="V280" s="378"/>
      <c r="X280" s="378"/>
      <c r="Z280" s="146"/>
      <c r="AB280" s="146"/>
      <c r="AD280" s="146"/>
      <c r="AF280" s="146"/>
      <c r="AH280" s="146"/>
      <c r="AJ280" s="146"/>
      <c r="AL280" s="146"/>
      <c r="AN280" s="146"/>
      <c r="AP280" s="146"/>
      <c r="AR280" s="63"/>
      <c r="AT280" s="371"/>
      <c r="AU280" s="371"/>
      <c r="AV280" s="371"/>
      <c r="AW280" s="371"/>
      <c r="AX280" s="371"/>
      <c r="AY280" s="371"/>
      <c r="AZ280" s="371"/>
      <c r="BA280" s="371"/>
      <c r="BB280" s="371"/>
      <c r="BC280" s="371"/>
      <c r="BD280" s="371"/>
      <c r="BE280" s="371"/>
    </row>
    <row r="281" spans="1:57" s="376" customFormat="1" ht="21" customHeight="1" x14ac:dyDescent="0.3">
      <c r="A281" s="371"/>
      <c r="B281" s="372"/>
      <c r="C281" s="371"/>
      <c r="D281" s="371"/>
      <c r="E281" s="373"/>
      <c r="F281" s="374"/>
      <c r="G281" s="371"/>
      <c r="H281" s="375"/>
      <c r="I281" s="375"/>
      <c r="K281" s="377"/>
      <c r="L281" s="377"/>
      <c r="N281" s="378"/>
      <c r="P281" s="378"/>
      <c r="R281" s="378"/>
      <c r="T281" s="378"/>
      <c r="V281" s="378"/>
      <c r="X281" s="378"/>
      <c r="Z281" s="146"/>
      <c r="AB281" s="146"/>
      <c r="AD281" s="146"/>
      <c r="AF281" s="146"/>
      <c r="AH281" s="146"/>
      <c r="AJ281" s="146"/>
      <c r="AL281" s="146"/>
      <c r="AN281" s="146"/>
      <c r="AP281" s="146"/>
      <c r="AR281" s="63"/>
      <c r="AT281" s="371"/>
      <c r="AU281" s="371"/>
      <c r="AV281" s="371"/>
      <c r="AW281" s="371"/>
      <c r="AX281" s="371"/>
      <c r="AY281" s="371"/>
      <c r="AZ281" s="371"/>
      <c r="BA281" s="371"/>
      <c r="BB281" s="371"/>
      <c r="BC281" s="371"/>
      <c r="BD281" s="371"/>
      <c r="BE281" s="371"/>
    </row>
    <row r="282" spans="1:57" s="376" customFormat="1" ht="21" customHeight="1" x14ac:dyDescent="0.3">
      <c r="A282" s="371"/>
      <c r="B282" s="372"/>
      <c r="C282" s="371"/>
      <c r="D282" s="371"/>
      <c r="E282" s="373"/>
      <c r="F282" s="374"/>
      <c r="G282" s="371"/>
      <c r="H282" s="375"/>
      <c r="I282" s="375"/>
      <c r="K282" s="377"/>
      <c r="L282" s="377"/>
      <c r="N282" s="378"/>
      <c r="P282" s="378"/>
      <c r="R282" s="378"/>
      <c r="T282" s="378"/>
      <c r="V282" s="378"/>
      <c r="X282" s="378"/>
      <c r="Z282" s="146"/>
      <c r="AB282" s="146"/>
      <c r="AD282" s="146"/>
      <c r="AF282" s="146"/>
      <c r="AH282" s="146"/>
      <c r="AJ282" s="146"/>
      <c r="AL282" s="146"/>
      <c r="AN282" s="146"/>
      <c r="AP282" s="146"/>
      <c r="AR282" s="63"/>
      <c r="AT282" s="371"/>
      <c r="AU282" s="371"/>
      <c r="AV282" s="371"/>
      <c r="AW282" s="371"/>
      <c r="AX282" s="371"/>
      <c r="AY282" s="371"/>
      <c r="AZ282" s="371"/>
      <c r="BA282" s="371"/>
      <c r="BB282" s="371"/>
      <c r="BC282" s="371"/>
      <c r="BD282" s="371"/>
      <c r="BE282" s="371"/>
    </row>
    <row r="283" spans="1:57" s="376" customFormat="1" ht="21" customHeight="1" x14ac:dyDescent="0.3">
      <c r="A283" s="371"/>
      <c r="B283" s="372"/>
      <c r="C283" s="371"/>
      <c r="D283" s="371"/>
      <c r="E283" s="373"/>
      <c r="F283" s="374"/>
      <c r="G283" s="371"/>
      <c r="H283" s="375"/>
      <c r="I283" s="375"/>
      <c r="K283" s="377"/>
      <c r="L283" s="377"/>
      <c r="N283" s="378"/>
      <c r="P283" s="378"/>
      <c r="R283" s="378"/>
      <c r="T283" s="378"/>
      <c r="V283" s="378"/>
      <c r="X283" s="378"/>
      <c r="Z283" s="146"/>
      <c r="AB283" s="146"/>
      <c r="AD283" s="146"/>
      <c r="AF283" s="146"/>
      <c r="AH283" s="146"/>
      <c r="AJ283" s="146"/>
      <c r="AL283" s="146"/>
      <c r="AN283" s="146"/>
      <c r="AP283" s="146"/>
      <c r="AR283" s="63"/>
      <c r="AT283" s="371"/>
      <c r="AU283" s="371"/>
      <c r="AV283" s="371"/>
      <c r="AW283" s="371"/>
      <c r="AX283" s="371"/>
      <c r="AY283" s="371"/>
      <c r="AZ283" s="371"/>
      <c r="BA283" s="371"/>
      <c r="BB283" s="371"/>
      <c r="BC283" s="371"/>
      <c r="BD283" s="371"/>
      <c r="BE283" s="371"/>
    </row>
    <row r="284" spans="1:57" s="376" customFormat="1" ht="21" customHeight="1" x14ac:dyDescent="0.3">
      <c r="A284" s="371"/>
      <c r="B284" s="372"/>
      <c r="C284" s="371"/>
      <c r="D284" s="371"/>
      <c r="E284" s="373"/>
      <c r="F284" s="374"/>
      <c r="G284" s="371"/>
      <c r="H284" s="375"/>
      <c r="I284" s="375"/>
      <c r="K284" s="377"/>
      <c r="L284" s="377"/>
      <c r="N284" s="378"/>
      <c r="P284" s="378"/>
      <c r="R284" s="378"/>
      <c r="T284" s="378"/>
      <c r="V284" s="378"/>
      <c r="X284" s="378"/>
      <c r="Z284" s="146"/>
      <c r="AB284" s="146"/>
      <c r="AD284" s="146"/>
      <c r="AF284" s="146"/>
      <c r="AH284" s="146"/>
      <c r="AJ284" s="146"/>
      <c r="AL284" s="146"/>
      <c r="AN284" s="146"/>
      <c r="AP284" s="146"/>
      <c r="AR284" s="63"/>
      <c r="AT284" s="371"/>
      <c r="AU284" s="371"/>
      <c r="AV284" s="371"/>
      <c r="AW284" s="371"/>
      <c r="AX284" s="371"/>
      <c r="AY284" s="371"/>
      <c r="AZ284" s="371"/>
      <c r="BA284" s="371"/>
      <c r="BB284" s="371"/>
      <c r="BC284" s="371"/>
      <c r="BD284" s="371"/>
      <c r="BE284" s="371"/>
    </row>
    <row r="285" spans="1:57" s="376" customFormat="1" ht="21" customHeight="1" x14ac:dyDescent="0.3">
      <c r="A285" s="371"/>
      <c r="B285" s="372"/>
      <c r="C285" s="371"/>
      <c r="D285" s="371"/>
      <c r="E285" s="373"/>
      <c r="F285" s="374"/>
      <c r="G285" s="371"/>
      <c r="H285" s="375"/>
      <c r="I285" s="375"/>
      <c r="K285" s="377"/>
      <c r="L285" s="377"/>
      <c r="N285" s="378"/>
      <c r="P285" s="378"/>
      <c r="R285" s="378"/>
      <c r="T285" s="378"/>
      <c r="V285" s="378"/>
      <c r="X285" s="378"/>
      <c r="Z285" s="146"/>
      <c r="AB285" s="146"/>
      <c r="AD285" s="146"/>
      <c r="AF285" s="146"/>
      <c r="AH285" s="146"/>
      <c r="AJ285" s="146"/>
      <c r="AL285" s="146"/>
      <c r="AN285" s="146"/>
      <c r="AP285" s="146"/>
      <c r="AR285" s="63"/>
      <c r="AT285" s="371"/>
      <c r="AU285" s="371"/>
      <c r="AV285" s="371"/>
      <c r="AW285" s="371"/>
      <c r="AX285" s="371"/>
      <c r="AY285" s="371"/>
      <c r="AZ285" s="371"/>
      <c r="BA285" s="371"/>
      <c r="BB285" s="371"/>
      <c r="BC285" s="371"/>
      <c r="BD285" s="371"/>
      <c r="BE285" s="371"/>
    </row>
    <row r="286" spans="1:57" s="376" customFormat="1" ht="21" customHeight="1" x14ac:dyDescent="0.3">
      <c r="A286" s="371"/>
      <c r="B286" s="372"/>
      <c r="C286" s="371"/>
      <c r="D286" s="371"/>
      <c r="E286" s="373"/>
      <c r="F286" s="374"/>
      <c r="G286" s="371"/>
      <c r="H286" s="375"/>
      <c r="I286" s="375"/>
      <c r="K286" s="377"/>
      <c r="L286" s="377"/>
      <c r="N286" s="378"/>
      <c r="P286" s="378"/>
      <c r="R286" s="378"/>
      <c r="T286" s="378"/>
      <c r="V286" s="378"/>
      <c r="X286" s="378"/>
      <c r="Z286" s="146"/>
      <c r="AB286" s="146"/>
      <c r="AD286" s="146"/>
      <c r="AF286" s="146"/>
      <c r="AH286" s="146"/>
      <c r="AJ286" s="146"/>
      <c r="AL286" s="146"/>
      <c r="AN286" s="146"/>
      <c r="AP286" s="146"/>
      <c r="AR286" s="63"/>
      <c r="AT286" s="371"/>
      <c r="AU286" s="371"/>
      <c r="AV286" s="371"/>
      <c r="AW286" s="371"/>
      <c r="AX286" s="371"/>
      <c r="AY286" s="371"/>
      <c r="AZ286" s="371"/>
      <c r="BA286" s="371"/>
      <c r="BB286" s="371"/>
      <c r="BC286" s="371"/>
      <c r="BD286" s="371"/>
      <c r="BE286" s="371"/>
    </row>
    <row r="287" spans="1:57" s="376" customFormat="1" ht="21" customHeight="1" x14ac:dyDescent="0.3">
      <c r="A287" s="371"/>
      <c r="B287" s="372"/>
      <c r="C287" s="371"/>
      <c r="D287" s="371"/>
      <c r="E287" s="373"/>
      <c r="F287" s="374"/>
      <c r="G287" s="371"/>
      <c r="H287" s="375"/>
      <c r="I287" s="375"/>
      <c r="K287" s="377"/>
      <c r="L287" s="377"/>
      <c r="N287" s="378"/>
      <c r="P287" s="378"/>
      <c r="R287" s="378"/>
      <c r="T287" s="378"/>
      <c r="V287" s="378"/>
      <c r="X287" s="378"/>
      <c r="Z287" s="146"/>
      <c r="AB287" s="146"/>
      <c r="AD287" s="146"/>
      <c r="AF287" s="146"/>
      <c r="AH287" s="146"/>
      <c r="AJ287" s="146"/>
      <c r="AL287" s="146"/>
      <c r="AN287" s="146"/>
      <c r="AP287" s="146"/>
      <c r="AR287" s="63"/>
      <c r="AT287" s="371"/>
      <c r="AU287" s="371"/>
      <c r="AV287" s="371"/>
      <c r="AW287" s="371"/>
      <c r="AX287" s="371"/>
      <c r="AY287" s="371"/>
      <c r="AZ287" s="371"/>
      <c r="BA287" s="371"/>
      <c r="BB287" s="371"/>
      <c r="BC287" s="371"/>
      <c r="BD287" s="371"/>
      <c r="BE287" s="371"/>
    </row>
    <row r="288" spans="1:57" s="376" customFormat="1" ht="21" customHeight="1" x14ac:dyDescent="0.3">
      <c r="A288" s="371"/>
      <c r="B288" s="372"/>
      <c r="C288" s="371"/>
      <c r="D288" s="371"/>
      <c r="E288" s="373"/>
      <c r="F288" s="374"/>
      <c r="G288" s="371"/>
      <c r="H288" s="375"/>
      <c r="I288" s="375"/>
      <c r="K288" s="377"/>
      <c r="L288" s="377"/>
      <c r="N288" s="378"/>
      <c r="P288" s="378"/>
      <c r="R288" s="378"/>
      <c r="T288" s="378"/>
      <c r="V288" s="378"/>
      <c r="X288" s="378"/>
      <c r="Z288" s="146"/>
      <c r="AB288" s="146"/>
      <c r="AD288" s="146"/>
      <c r="AF288" s="146"/>
      <c r="AH288" s="146"/>
      <c r="AJ288" s="146"/>
      <c r="AL288" s="146"/>
      <c r="AN288" s="146"/>
      <c r="AP288" s="146"/>
      <c r="AR288" s="63"/>
      <c r="AT288" s="371"/>
      <c r="AU288" s="371"/>
      <c r="AV288" s="371"/>
      <c r="AW288" s="371"/>
      <c r="AX288" s="371"/>
      <c r="AY288" s="371"/>
      <c r="AZ288" s="371"/>
      <c r="BA288" s="371"/>
      <c r="BB288" s="371"/>
      <c r="BC288" s="371"/>
      <c r="BD288" s="371"/>
      <c r="BE288" s="371"/>
    </row>
    <row r="289" spans="1:57" s="376" customFormat="1" ht="21" customHeight="1" x14ac:dyDescent="0.3">
      <c r="A289" s="371"/>
      <c r="B289" s="372"/>
      <c r="C289" s="371"/>
      <c r="D289" s="371"/>
      <c r="E289" s="373"/>
      <c r="F289" s="374"/>
      <c r="G289" s="371"/>
      <c r="H289" s="375"/>
      <c r="I289" s="375"/>
      <c r="K289" s="377"/>
      <c r="L289" s="377"/>
      <c r="N289" s="378"/>
      <c r="P289" s="378"/>
      <c r="R289" s="378"/>
      <c r="T289" s="378"/>
      <c r="V289" s="378"/>
      <c r="X289" s="378"/>
      <c r="Z289" s="146"/>
      <c r="AB289" s="146"/>
      <c r="AD289" s="146"/>
      <c r="AF289" s="146"/>
      <c r="AH289" s="146"/>
      <c r="AJ289" s="146"/>
      <c r="AL289" s="146"/>
      <c r="AN289" s="146"/>
      <c r="AP289" s="146"/>
      <c r="AR289" s="63"/>
      <c r="AT289" s="371"/>
      <c r="AU289" s="371"/>
      <c r="AV289" s="371"/>
      <c r="AW289" s="371"/>
      <c r="AX289" s="371"/>
      <c r="AY289" s="371"/>
      <c r="AZ289" s="371"/>
      <c r="BA289" s="371"/>
      <c r="BB289" s="371"/>
      <c r="BC289" s="371"/>
      <c r="BD289" s="371"/>
      <c r="BE289" s="371"/>
    </row>
    <row r="290" spans="1:57" s="376" customFormat="1" ht="21" customHeight="1" x14ac:dyDescent="0.3">
      <c r="A290" s="371"/>
      <c r="B290" s="372"/>
      <c r="C290" s="371"/>
      <c r="D290" s="371"/>
      <c r="E290" s="373"/>
      <c r="F290" s="374"/>
      <c r="G290" s="371"/>
      <c r="H290" s="375"/>
      <c r="I290" s="375"/>
      <c r="K290" s="377"/>
      <c r="L290" s="377"/>
      <c r="N290" s="378"/>
      <c r="P290" s="378"/>
      <c r="R290" s="378"/>
      <c r="T290" s="378"/>
      <c r="V290" s="378"/>
      <c r="X290" s="378"/>
      <c r="Z290" s="146"/>
      <c r="AB290" s="146"/>
      <c r="AD290" s="146"/>
      <c r="AF290" s="146"/>
      <c r="AH290" s="146"/>
      <c r="AJ290" s="146"/>
      <c r="AL290" s="146"/>
      <c r="AN290" s="146"/>
      <c r="AP290" s="146"/>
      <c r="AR290" s="63"/>
      <c r="AT290" s="371"/>
      <c r="AU290" s="371"/>
      <c r="AV290" s="371"/>
      <c r="AW290" s="371"/>
      <c r="AX290" s="371"/>
      <c r="AY290" s="371"/>
      <c r="AZ290" s="371"/>
      <c r="BA290" s="371"/>
      <c r="BB290" s="371"/>
      <c r="BC290" s="371"/>
      <c r="BD290" s="371"/>
      <c r="BE290" s="371"/>
    </row>
    <row r="291" spans="1:57" s="376" customFormat="1" ht="21" customHeight="1" x14ac:dyDescent="0.3">
      <c r="A291" s="371"/>
      <c r="B291" s="372"/>
      <c r="C291" s="371"/>
      <c r="D291" s="371"/>
      <c r="E291" s="373"/>
      <c r="F291" s="374"/>
      <c r="G291" s="371"/>
      <c r="H291" s="375"/>
      <c r="I291" s="375"/>
      <c r="K291" s="377"/>
      <c r="L291" s="377"/>
      <c r="N291" s="378"/>
      <c r="P291" s="378"/>
      <c r="R291" s="378"/>
      <c r="T291" s="378"/>
      <c r="V291" s="378"/>
      <c r="X291" s="378"/>
      <c r="Z291" s="146"/>
      <c r="AB291" s="146"/>
      <c r="AD291" s="146"/>
      <c r="AF291" s="146"/>
      <c r="AH291" s="146"/>
      <c r="AJ291" s="146"/>
      <c r="AL291" s="146"/>
      <c r="AN291" s="146"/>
      <c r="AP291" s="146"/>
      <c r="AR291" s="63"/>
      <c r="AT291" s="371"/>
      <c r="AU291" s="371"/>
      <c r="AV291" s="371"/>
      <c r="AW291" s="371"/>
      <c r="AX291" s="371"/>
      <c r="AY291" s="371"/>
      <c r="AZ291" s="371"/>
      <c r="BA291" s="371"/>
      <c r="BB291" s="371"/>
      <c r="BC291" s="371"/>
      <c r="BD291" s="371"/>
      <c r="BE291" s="371"/>
    </row>
    <row r="292" spans="1:57" s="376" customFormat="1" ht="21" customHeight="1" x14ac:dyDescent="0.3">
      <c r="A292" s="371"/>
      <c r="B292" s="372"/>
      <c r="C292" s="371"/>
      <c r="D292" s="371"/>
      <c r="E292" s="373"/>
      <c r="F292" s="374"/>
      <c r="G292" s="371"/>
      <c r="H292" s="375"/>
      <c r="I292" s="375"/>
      <c r="K292" s="377"/>
      <c r="L292" s="377"/>
      <c r="N292" s="378"/>
      <c r="P292" s="378"/>
      <c r="R292" s="378"/>
      <c r="T292" s="378"/>
      <c r="V292" s="378"/>
      <c r="X292" s="378"/>
      <c r="Z292" s="146"/>
      <c r="AB292" s="146"/>
      <c r="AD292" s="146"/>
      <c r="AF292" s="146"/>
      <c r="AH292" s="146"/>
      <c r="AJ292" s="146"/>
      <c r="AL292" s="146"/>
      <c r="AN292" s="146"/>
      <c r="AP292" s="146"/>
      <c r="AR292" s="63"/>
      <c r="AT292" s="371"/>
      <c r="AU292" s="371"/>
      <c r="AV292" s="371"/>
      <c r="AW292" s="371"/>
      <c r="AX292" s="371"/>
      <c r="AY292" s="371"/>
      <c r="AZ292" s="371"/>
      <c r="BA292" s="371"/>
      <c r="BB292" s="371"/>
      <c r="BC292" s="371"/>
      <c r="BD292" s="371"/>
      <c r="BE292" s="371"/>
    </row>
    <row r="293" spans="1:57" s="376" customFormat="1" ht="21" customHeight="1" x14ac:dyDescent="0.3">
      <c r="A293" s="371"/>
      <c r="B293" s="372"/>
      <c r="C293" s="371"/>
      <c r="D293" s="371"/>
      <c r="E293" s="373"/>
      <c r="F293" s="374"/>
      <c r="G293" s="371"/>
      <c r="H293" s="375"/>
      <c r="I293" s="375"/>
      <c r="K293" s="377"/>
      <c r="L293" s="377"/>
      <c r="N293" s="378"/>
      <c r="P293" s="378"/>
      <c r="R293" s="378"/>
      <c r="T293" s="378"/>
      <c r="V293" s="378"/>
      <c r="X293" s="378"/>
      <c r="Z293" s="146"/>
      <c r="AB293" s="146"/>
      <c r="AD293" s="146"/>
      <c r="AF293" s="146"/>
      <c r="AH293" s="146"/>
      <c r="AJ293" s="146"/>
      <c r="AL293" s="146"/>
      <c r="AN293" s="146"/>
      <c r="AP293" s="146"/>
      <c r="AR293" s="63"/>
      <c r="AT293" s="371"/>
      <c r="AU293" s="371"/>
      <c r="AV293" s="371"/>
      <c r="AW293" s="371"/>
      <c r="AX293" s="371"/>
      <c r="AY293" s="371"/>
      <c r="AZ293" s="371"/>
      <c r="BA293" s="371"/>
      <c r="BB293" s="371"/>
      <c r="BC293" s="371"/>
      <c r="BD293" s="371"/>
      <c r="BE293" s="371"/>
    </row>
    <row r="294" spans="1:57" s="376" customFormat="1" ht="21" customHeight="1" x14ac:dyDescent="0.3">
      <c r="A294" s="371"/>
      <c r="B294" s="372"/>
      <c r="C294" s="371"/>
      <c r="D294" s="371"/>
      <c r="E294" s="373"/>
      <c r="F294" s="374"/>
      <c r="G294" s="371"/>
      <c r="H294" s="375"/>
      <c r="I294" s="375"/>
      <c r="K294" s="377"/>
      <c r="L294" s="377"/>
      <c r="N294" s="378"/>
      <c r="P294" s="378"/>
      <c r="R294" s="378"/>
      <c r="T294" s="378"/>
      <c r="V294" s="378"/>
      <c r="X294" s="378"/>
      <c r="Z294" s="146"/>
      <c r="AB294" s="146"/>
      <c r="AD294" s="146"/>
      <c r="AF294" s="146"/>
      <c r="AH294" s="146"/>
      <c r="AJ294" s="146"/>
      <c r="AL294" s="146"/>
      <c r="AN294" s="146"/>
      <c r="AP294" s="146"/>
      <c r="AR294" s="63"/>
      <c r="AT294" s="371"/>
      <c r="AU294" s="371"/>
      <c r="AV294" s="371"/>
      <c r="AW294" s="371"/>
      <c r="AX294" s="371"/>
      <c r="AY294" s="371"/>
      <c r="AZ294" s="371"/>
      <c r="BA294" s="371"/>
      <c r="BB294" s="371"/>
      <c r="BC294" s="371"/>
      <c r="BD294" s="371"/>
      <c r="BE294" s="371"/>
    </row>
    <row r="295" spans="1:57" s="376" customFormat="1" ht="21" customHeight="1" x14ac:dyDescent="0.3">
      <c r="A295" s="371"/>
      <c r="B295" s="372"/>
      <c r="C295" s="371"/>
      <c r="D295" s="371"/>
      <c r="E295" s="373"/>
      <c r="F295" s="374"/>
      <c r="G295" s="371"/>
      <c r="H295" s="375"/>
      <c r="I295" s="375"/>
      <c r="K295" s="377"/>
      <c r="L295" s="377"/>
      <c r="N295" s="378"/>
      <c r="P295" s="378"/>
      <c r="R295" s="378"/>
      <c r="T295" s="378"/>
      <c r="V295" s="378"/>
      <c r="X295" s="378"/>
      <c r="Z295" s="146"/>
      <c r="AB295" s="146"/>
      <c r="AD295" s="146"/>
      <c r="AF295" s="146"/>
      <c r="AH295" s="146"/>
      <c r="AJ295" s="146"/>
      <c r="AL295" s="146"/>
      <c r="AN295" s="146"/>
      <c r="AP295" s="146"/>
      <c r="AR295" s="63"/>
      <c r="AT295" s="371"/>
      <c r="AU295" s="371"/>
      <c r="AV295" s="371"/>
      <c r="AW295" s="371"/>
      <c r="AX295" s="371"/>
      <c r="AY295" s="371"/>
      <c r="AZ295" s="371"/>
      <c r="BA295" s="371"/>
      <c r="BB295" s="371"/>
      <c r="BC295" s="371"/>
      <c r="BD295" s="371"/>
      <c r="BE295" s="371"/>
    </row>
    <row r="296" spans="1:57" s="376" customFormat="1" ht="21" customHeight="1" x14ac:dyDescent="0.3">
      <c r="A296" s="371"/>
      <c r="B296" s="372"/>
      <c r="C296" s="371"/>
      <c r="D296" s="371"/>
      <c r="E296" s="373"/>
      <c r="F296" s="374"/>
      <c r="G296" s="371"/>
      <c r="H296" s="375"/>
      <c r="I296" s="375"/>
      <c r="K296" s="377"/>
      <c r="L296" s="377"/>
      <c r="N296" s="378"/>
      <c r="P296" s="378"/>
      <c r="R296" s="378"/>
      <c r="T296" s="378"/>
      <c r="V296" s="378"/>
      <c r="X296" s="378"/>
      <c r="Z296" s="146"/>
      <c r="AB296" s="146"/>
      <c r="AD296" s="146"/>
      <c r="AF296" s="146"/>
      <c r="AH296" s="146"/>
      <c r="AJ296" s="146"/>
      <c r="AL296" s="146"/>
      <c r="AN296" s="146"/>
      <c r="AP296" s="146"/>
      <c r="AR296" s="63"/>
      <c r="AT296" s="371"/>
      <c r="AU296" s="371"/>
      <c r="AV296" s="371"/>
      <c r="AW296" s="371"/>
      <c r="AX296" s="371"/>
      <c r="AY296" s="371"/>
      <c r="AZ296" s="371"/>
      <c r="BA296" s="371"/>
      <c r="BB296" s="371"/>
      <c r="BC296" s="371"/>
      <c r="BD296" s="371"/>
      <c r="BE296" s="371"/>
    </row>
    <row r="297" spans="1:57" s="376" customFormat="1" ht="21" customHeight="1" x14ac:dyDescent="0.3">
      <c r="A297" s="371"/>
      <c r="B297" s="372"/>
      <c r="C297" s="371"/>
      <c r="D297" s="371"/>
      <c r="E297" s="373"/>
      <c r="F297" s="374"/>
      <c r="G297" s="371"/>
      <c r="H297" s="375"/>
      <c r="I297" s="375"/>
      <c r="K297" s="377"/>
      <c r="L297" s="377"/>
      <c r="N297" s="378"/>
      <c r="P297" s="378"/>
      <c r="R297" s="378"/>
      <c r="T297" s="378"/>
      <c r="V297" s="378"/>
      <c r="X297" s="378"/>
      <c r="Z297" s="146"/>
      <c r="AB297" s="146"/>
      <c r="AD297" s="146"/>
      <c r="AF297" s="146"/>
      <c r="AH297" s="146"/>
      <c r="AJ297" s="146"/>
      <c r="AL297" s="146"/>
      <c r="AN297" s="146"/>
      <c r="AP297" s="146"/>
      <c r="AR297" s="63"/>
      <c r="AT297" s="371"/>
      <c r="AU297" s="371"/>
      <c r="AV297" s="371"/>
      <c r="AW297" s="371"/>
      <c r="AX297" s="371"/>
      <c r="AY297" s="371"/>
      <c r="AZ297" s="371"/>
      <c r="BA297" s="371"/>
      <c r="BB297" s="371"/>
      <c r="BC297" s="371"/>
      <c r="BD297" s="371"/>
      <c r="BE297" s="371"/>
    </row>
    <row r="298" spans="1:57" s="376" customFormat="1" ht="21" customHeight="1" x14ac:dyDescent="0.3">
      <c r="A298" s="371"/>
      <c r="B298" s="372"/>
      <c r="C298" s="371"/>
      <c r="D298" s="371"/>
      <c r="E298" s="373"/>
      <c r="F298" s="374"/>
      <c r="G298" s="371"/>
      <c r="H298" s="375"/>
      <c r="I298" s="375"/>
      <c r="K298" s="377"/>
      <c r="L298" s="377"/>
      <c r="N298" s="378"/>
      <c r="P298" s="378"/>
      <c r="R298" s="378"/>
      <c r="T298" s="378"/>
      <c r="V298" s="378"/>
      <c r="X298" s="378"/>
      <c r="Z298" s="146"/>
      <c r="AB298" s="146"/>
      <c r="AD298" s="146"/>
      <c r="AF298" s="146"/>
      <c r="AH298" s="146"/>
      <c r="AJ298" s="146"/>
      <c r="AL298" s="146"/>
      <c r="AN298" s="146"/>
      <c r="AP298" s="146"/>
      <c r="AR298" s="63"/>
      <c r="AT298" s="371"/>
      <c r="AU298" s="371"/>
      <c r="AV298" s="371"/>
      <c r="AW298" s="371"/>
      <c r="AX298" s="371"/>
      <c r="AY298" s="371"/>
      <c r="AZ298" s="371"/>
      <c r="BA298" s="371"/>
      <c r="BB298" s="371"/>
      <c r="BC298" s="371"/>
      <c r="BD298" s="371"/>
      <c r="BE298" s="371"/>
    </row>
    <row r="299" spans="1:57" s="376" customFormat="1" ht="21" customHeight="1" x14ac:dyDescent="0.3">
      <c r="A299" s="371"/>
      <c r="B299" s="372"/>
      <c r="C299" s="371"/>
      <c r="D299" s="371"/>
      <c r="E299" s="373"/>
      <c r="F299" s="374"/>
      <c r="G299" s="371"/>
      <c r="H299" s="375"/>
      <c r="I299" s="375"/>
      <c r="K299" s="377"/>
      <c r="L299" s="377"/>
      <c r="N299" s="378"/>
      <c r="P299" s="378"/>
      <c r="R299" s="378"/>
      <c r="T299" s="378"/>
      <c r="V299" s="378"/>
      <c r="X299" s="378"/>
      <c r="Z299" s="146"/>
      <c r="AB299" s="146"/>
      <c r="AD299" s="146"/>
      <c r="AF299" s="146"/>
      <c r="AH299" s="146"/>
      <c r="AJ299" s="146"/>
      <c r="AL299" s="146"/>
      <c r="AN299" s="146"/>
      <c r="AP299" s="146"/>
      <c r="AR299" s="63"/>
      <c r="AT299" s="371"/>
      <c r="AU299" s="371"/>
      <c r="AV299" s="371"/>
      <c r="AW299" s="371"/>
      <c r="AX299" s="371"/>
      <c r="AY299" s="371"/>
      <c r="AZ299" s="371"/>
      <c r="BA299" s="371"/>
      <c r="BB299" s="371"/>
      <c r="BC299" s="371"/>
      <c r="BD299" s="371"/>
      <c r="BE299" s="371"/>
    </row>
    <row r="300" spans="1:57" s="376" customFormat="1" ht="21" customHeight="1" x14ac:dyDescent="0.3">
      <c r="A300" s="371"/>
      <c r="B300" s="372"/>
      <c r="C300" s="371"/>
      <c r="D300" s="371"/>
      <c r="E300" s="373"/>
      <c r="F300" s="374"/>
      <c r="G300" s="371"/>
      <c r="H300" s="375"/>
      <c r="I300" s="375"/>
      <c r="K300" s="377"/>
      <c r="L300" s="377"/>
      <c r="N300" s="378"/>
      <c r="P300" s="378"/>
      <c r="R300" s="378"/>
      <c r="T300" s="378"/>
      <c r="V300" s="378"/>
      <c r="X300" s="378"/>
      <c r="Z300" s="146"/>
      <c r="AB300" s="146"/>
      <c r="AD300" s="146"/>
      <c r="AF300" s="146"/>
      <c r="AH300" s="146"/>
      <c r="AJ300" s="146"/>
      <c r="AL300" s="146"/>
      <c r="AN300" s="146"/>
      <c r="AP300" s="146"/>
      <c r="AR300" s="63"/>
      <c r="AT300" s="371"/>
      <c r="AU300" s="371"/>
      <c r="AV300" s="371"/>
      <c r="AW300" s="371"/>
      <c r="AX300" s="371"/>
      <c r="AY300" s="371"/>
      <c r="AZ300" s="371"/>
      <c r="BA300" s="371"/>
      <c r="BB300" s="371"/>
      <c r="BC300" s="371"/>
      <c r="BD300" s="371"/>
      <c r="BE300" s="371"/>
    </row>
    <row r="301" spans="1:57" s="376" customFormat="1" ht="21" customHeight="1" x14ac:dyDescent="0.3">
      <c r="A301" s="371"/>
      <c r="B301" s="372"/>
      <c r="C301" s="371"/>
      <c r="D301" s="371"/>
      <c r="E301" s="373"/>
      <c r="F301" s="374"/>
      <c r="G301" s="371"/>
      <c r="H301" s="375"/>
      <c r="I301" s="375"/>
      <c r="K301" s="377"/>
      <c r="L301" s="377"/>
      <c r="N301" s="378"/>
      <c r="P301" s="378"/>
      <c r="R301" s="378"/>
      <c r="T301" s="378"/>
      <c r="V301" s="378"/>
      <c r="X301" s="378"/>
      <c r="Z301" s="146"/>
      <c r="AB301" s="146"/>
      <c r="AD301" s="146"/>
      <c r="AF301" s="146"/>
      <c r="AH301" s="146"/>
      <c r="AJ301" s="146"/>
      <c r="AL301" s="146"/>
      <c r="AN301" s="146"/>
      <c r="AP301" s="146"/>
      <c r="AR301" s="63"/>
      <c r="AT301" s="371"/>
      <c r="AU301" s="371"/>
      <c r="AV301" s="371"/>
      <c r="AW301" s="371"/>
      <c r="AX301" s="371"/>
      <c r="AY301" s="371"/>
      <c r="AZ301" s="371"/>
      <c r="BA301" s="371"/>
      <c r="BB301" s="371"/>
      <c r="BC301" s="371"/>
      <c r="BD301" s="371"/>
      <c r="BE301" s="371"/>
    </row>
    <row r="302" spans="1:57" s="376" customFormat="1" ht="21" customHeight="1" x14ac:dyDescent="0.3">
      <c r="A302" s="371"/>
      <c r="B302" s="372"/>
      <c r="C302" s="371"/>
      <c r="D302" s="371"/>
      <c r="E302" s="373"/>
      <c r="F302" s="374"/>
      <c r="G302" s="371"/>
      <c r="H302" s="375"/>
      <c r="I302" s="375"/>
      <c r="K302" s="377"/>
      <c r="L302" s="377"/>
      <c r="N302" s="378"/>
      <c r="P302" s="378"/>
      <c r="R302" s="378"/>
      <c r="T302" s="378"/>
      <c r="V302" s="378"/>
      <c r="X302" s="378"/>
      <c r="Z302" s="146"/>
      <c r="AB302" s="146"/>
      <c r="AD302" s="146"/>
      <c r="AF302" s="146"/>
      <c r="AH302" s="146"/>
      <c r="AJ302" s="146"/>
      <c r="AL302" s="146"/>
      <c r="AN302" s="146"/>
      <c r="AP302" s="146"/>
      <c r="AR302" s="63"/>
      <c r="AT302" s="371"/>
      <c r="AU302" s="371"/>
      <c r="AV302" s="371"/>
      <c r="AW302" s="371"/>
      <c r="AX302" s="371"/>
      <c r="AY302" s="371"/>
      <c r="AZ302" s="371"/>
      <c r="BA302" s="371"/>
      <c r="BB302" s="371"/>
      <c r="BC302" s="371"/>
      <c r="BD302" s="371"/>
      <c r="BE302" s="371"/>
    </row>
    <row r="303" spans="1:57" s="376" customFormat="1" ht="21" customHeight="1" x14ac:dyDescent="0.3">
      <c r="A303" s="371"/>
      <c r="B303" s="372"/>
      <c r="C303" s="371"/>
      <c r="D303" s="371"/>
      <c r="E303" s="373"/>
      <c r="F303" s="374"/>
      <c r="G303" s="371"/>
      <c r="H303" s="375"/>
      <c r="I303" s="375"/>
      <c r="K303" s="377"/>
      <c r="L303" s="377"/>
      <c r="N303" s="378"/>
      <c r="P303" s="378"/>
      <c r="R303" s="378"/>
      <c r="T303" s="378"/>
      <c r="V303" s="378"/>
      <c r="X303" s="378"/>
      <c r="Z303" s="146"/>
      <c r="AB303" s="146"/>
      <c r="AD303" s="146"/>
      <c r="AF303" s="146"/>
      <c r="AH303" s="146"/>
      <c r="AJ303" s="146"/>
      <c r="AL303" s="146"/>
      <c r="AN303" s="146"/>
      <c r="AP303" s="146"/>
      <c r="AR303" s="63"/>
      <c r="AT303" s="371"/>
      <c r="AU303" s="371"/>
      <c r="AV303" s="371"/>
      <c r="AW303" s="371"/>
      <c r="AX303" s="371"/>
      <c r="AY303" s="371"/>
      <c r="AZ303" s="371"/>
      <c r="BA303" s="371"/>
      <c r="BB303" s="371"/>
      <c r="BC303" s="371"/>
      <c r="BD303" s="371"/>
      <c r="BE303" s="371"/>
    </row>
    <row r="304" spans="1:57" s="376" customFormat="1" ht="21" customHeight="1" x14ac:dyDescent="0.3">
      <c r="A304" s="371"/>
      <c r="B304" s="372"/>
      <c r="C304" s="371"/>
      <c r="D304" s="371"/>
      <c r="E304" s="373"/>
      <c r="F304" s="374"/>
      <c r="G304" s="371"/>
      <c r="H304" s="375"/>
      <c r="I304" s="375"/>
      <c r="K304" s="377"/>
      <c r="L304" s="377"/>
      <c r="N304" s="378"/>
      <c r="P304" s="378"/>
      <c r="R304" s="378"/>
      <c r="T304" s="378"/>
      <c r="V304" s="378"/>
      <c r="X304" s="378"/>
      <c r="Z304" s="146"/>
      <c r="AB304" s="146"/>
      <c r="AD304" s="146"/>
      <c r="AF304" s="146"/>
      <c r="AH304" s="146"/>
      <c r="AJ304" s="146"/>
      <c r="AL304" s="146"/>
      <c r="AN304" s="146"/>
      <c r="AP304" s="146"/>
      <c r="AR304" s="63"/>
      <c r="AT304" s="371"/>
      <c r="AU304" s="371"/>
      <c r="AV304" s="371"/>
      <c r="AW304" s="371"/>
      <c r="AX304" s="371"/>
      <c r="AY304" s="371"/>
      <c r="AZ304" s="371"/>
      <c r="BA304" s="371"/>
      <c r="BB304" s="371"/>
      <c r="BC304" s="371"/>
      <c r="BD304" s="371"/>
      <c r="BE304" s="371"/>
    </row>
    <row r="305" spans="1:57" s="376" customFormat="1" ht="21" customHeight="1" x14ac:dyDescent="0.3">
      <c r="A305" s="371"/>
      <c r="B305" s="372"/>
      <c r="C305" s="371"/>
      <c r="D305" s="371"/>
      <c r="E305" s="373"/>
      <c r="F305" s="374"/>
      <c r="G305" s="371"/>
      <c r="H305" s="375"/>
      <c r="I305" s="375"/>
      <c r="K305" s="377"/>
      <c r="L305" s="377"/>
      <c r="N305" s="378"/>
      <c r="P305" s="378"/>
      <c r="R305" s="378"/>
      <c r="T305" s="378"/>
      <c r="V305" s="378"/>
      <c r="X305" s="378"/>
      <c r="Z305" s="146"/>
      <c r="AB305" s="146"/>
      <c r="AD305" s="146"/>
      <c r="AF305" s="146"/>
      <c r="AH305" s="146"/>
      <c r="AJ305" s="146"/>
      <c r="AL305" s="146"/>
      <c r="AN305" s="146"/>
      <c r="AP305" s="146"/>
      <c r="AR305" s="63"/>
      <c r="AT305" s="371"/>
      <c r="AU305" s="371"/>
      <c r="AV305" s="371"/>
      <c r="AW305" s="371"/>
      <c r="AX305" s="371"/>
      <c r="AY305" s="371"/>
      <c r="AZ305" s="371"/>
      <c r="BA305" s="371"/>
      <c r="BB305" s="371"/>
      <c r="BC305" s="371"/>
      <c r="BD305" s="371"/>
      <c r="BE305" s="371"/>
    </row>
    <row r="306" spans="1:57" s="376" customFormat="1" ht="21" customHeight="1" x14ac:dyDescent="0.3">
      <c r="A306" s="371"/>
      <c r="B306" s="372"/>
      <c r="C306" s="371"/>
      <c r="D306" s="371"/>
      <c r="E306" s="373"/>
      <c r="F306" s="374"/>
      <c r="G306" s="371"/>
      <c r="H306" s="375"/>
      <c r="I306" s="375"/>
      <c r="K306" s="377"/>
      <c r="L306" s="377"/>
      <c r="N306" s="378"/>
      <c r="P306" s="378"/>
      <c r="R306" s="378"/>
      <c r="T306" s="378"/>
      <c r="V306" s="378"/>
      <c r="X306" s="378"/>
      <c r="Z306" s="146"/>
      <c r="AB306" s="146"/>
      <c r="AD306" s="146"/>
      <c r="AF306" s="146"/>
      <c r="AH306" s="146"/>
      <c r="AJ306" s="146"/>
      <c r="AL306" s="146"/>
      <c r="AN306" s="146"/>
      <c r="AP306" s="146"/>
      <c r="AR306" s="63"/>
      <c r="AT306" s="371"/>
      <c r="AU306" s="371"/>
      <c r="AV306" s="371"/>
      <c r="AW306" s="371"/>
      <c r="AX306" s="371"/>
      <c r="AY306" s="371"/>
      <c r="AZ306" s="371"/>
      <c r="BA306" s="371"/>
      <c r="BB306" s="371"/>
      <c r="BC306" s="371"/>
      <c r="BD306" s="371"/>
      <c r="BE306" s="371"/>
    </row>
    <row r="307" spans="1:57" s="376" customFormat="1" ht="21" customHeight="1" x14ac:dyDescent="0.3">
      <c r="A307" s="371"/>
      <c r="B307" s="372"/>
      <c r="C307" s="371"/>
      <c r="D307" s="371"/>
      <c r="E307" s="373"/>
      <c r="F307" s="374"/>
      <c r="G307" s="371"/>
      <c r="H307" s="375"/>
      <c r="I307" s="375"/>
      <c r="K307" s="377"/>
      <c r="L307" s="377"/>
      <c r="N307" s="378"/>
      <c r="P307" s="378"/>
      <c r="R307" s="378"/>
      <c r="T307" s="378"/>
      <c r="V307" s="378"/>
      <c r="X307" s="378"/>
      <c r="Z307" s="146"/>
      <c r="AB307" s="146"/>
      <c r="AD307" s="146"/>
      <c r="AF307" s="146"/>
      <c r="AH307" s="146"/>
      <c r="AJ307" s="146"/>
      <c r="AL307" s="146"/>
      <c r="AN307" s="146"/>
      <c r="AP307" s="146"/>
      <c r="AR307" s="63"/>
      <c r="AT307" s="371"/>
      <c r="AU307" s="371"/>
      <c r="AV307" s="371"/>
      <c r="AW307" s="371"/>
      <c r="AX307" s="371"/>
      <c r="AY307" s="371"/>
      <c r="AZ307" s="371"/>
      <c r="BA307" s="371"/>
      <c r="BB307" s="371"/>
      <c r="BC307" s="371"/>
      <c r="BD307" s="371"/>
      <c r="BE307" s="371"/>
    </row>
    <row r="308" spans="1:57" s="376" customFormat="1" ht="21" customHeight="1" x14ac:dyDescent="0.3">
      <c r="A308" s="371"/>
      <c r="B308" s="372"/>
      <c r="C308" s="371"/>
      <c r="D308" s="371"/>
      <c r="E308" s="373"/>
      <c r="F308" s="374"/>
      <c r="G308" s="371"/>
      <c r="H308" s="375"/>
      <c r="I308" s="375"/>
      <c r="K308" s="377"/>
      <c r="L308" s="377"/>
      <c r="N308" s="378"/>
      <c r="P308" s="378"/>
      <c r="R308" s="378"/>
      <c r="T308" s="378"/>
      <c r="V308" s="378"/>
      <c r="X308" s="378"/>
      <c r="Z308" s="146"/>
      <c r="AB308" s="146"/>
      <c r="AD308" s="146"/>
      <c r="AF308" s="146"/>
      <c r="AH308" s="146"/>
      <c r="AJ308" s="146"/>
      <c r="AL308" s="146"/>
      <c r="AN308" s="146"/>
      <c r="AP308" s="146"/>
      <c r="AR308" s="63"/>
      <c r="AT308" s="371"/>
      <c r="AU308" s="371"/>
      <c r="AV308" s="371"/>
      <c r="AW308" s="371"/>
      <c r="AX308" s="371"/>
      <c r="AY308" s="371"/>
      <c r="AZ308" s="371"/>
      <c r="BA308" s="371"/>
      <c r="BB308" s="371"/>
      <c r="BC308" s="371"/>
      <c r="BD308" s="371"/>
      <c r="BE308" s="371"/>
    </row>
    <row r="309" spans="1:57" s="376" customFormat="1" ht="21" customHeight="1" x14ac:dyDescent="0.3">
      <c r="A309" s="371"/>
      <c r="B309" s="372"/>
      <c r="C309" s="371"/>
      <c r="D309" s="371"/>
      <c r="E309" s="373"/>
      <c r="F309" s="374"/>
      <c r="G309" s="371"/>
      <c r="H309" s="375"/>
      <c r="I309" s="375"/>
      <c r="K309" s="377"/>
      <c r="L309" s="377"/>
      <c r="N309" s="378"/>
      <c r="P309" s="378"/>
      <c r="R309" s="378"/>
      <c r="T309" s="378"/>
      <c r="V309" s="378"/>
      <c r="X309" s="378"/>
      <c r="Z309" s="146"/>
      <c r="AB309" s="146"/>
      <c r="AD309" s="146"/>
      <c r="AF309" s="146"/>
      <c r="AH309" s="146"/>
      <c r="AJ309" s="146"/>
      <c r="AL309" s="146"/>
      <c r="AN309" s="146"/>
      <c r="AP309" s="146"/>
      <c r="AR309" s="63"/>
      <c r="AT309" s="371"/>
      <c r="AU309" s="371"/>
      <c r="AV309" s="371"/>
      <c r="AW309" s="371"/>
      <c r="AX309" s="371"/>
      <c r="AY309" s="371"/>
      <c r="AZ309" s="371"/>
      <c r="BA309" s="371"/>
      <c r="BB309" s="371"/>
      <c r="BC309" s="371"/>
      <c r="BD309" s="371"/>
      <c r="BE309" s="371"/>
    </row>
    <row r="310" spans="1:57" s="376" customFormat="1" ht="21" customHeight="1" x14ac:dyDescent="0.3">
      <c r="A310" s="371"/>
      <c r="B310" s="372"/>
      <c r="C310" s="371"/>
      <c r="D310" s="371"/>
      <c r="E310" s="373"/>
      <c r="F310" s="374"/>
      <c r="G310" s="371"/>
      <c r="H310" s="375"/>
      <c r="I310" s="375"/>
      <c r="K310" s="377"/>
      <c r="L310" s="377"/>
      <c r="N310" s="378"/>
      <c r="P310" s="378"/>
      <c r="R310" s="378"/>
      <c r="T310" s="378"/>
      <c r="V310" s="378"/>
      <c r="X310" s="378"/>
      <c r="Z310" s="146"/>
      <c r="AB310" s="146"/>
      <c r="AD310" s="146"/>
      <c r="AF310" s="146"/>
      <c r="AH310" s="146"/>
      <c r="AJ310" s="146"/>
      <c r="AL310" s="146"/>
      <c r="AN310" s="146"/>
      <c r="AP310" s="146"/>
      <c r="AR310" s="63"/>
      <c r="AT310" s="371"/>
      <c r="AU310" s="371"/>
      <c r="AV310" s="371"/>
      <c r="AW310" s="371"/>
      <c r="AX310" s="371"/>
      <c r="AY310" s="371"/>
      <c r="AZ310" s="371"/>
      <c r="BA310" s="371"/>
      <c r="BB310" s="371"/>
      <c r="BC310" s="371"/>
      <c r="BD310" s="371"/>
      <c r="BE310" s="371"/>
    </row>
    <row r="311" spans="1:57" s="376" customFormat="1" ht="21" customHeight="1" x14ac:dyDescent="0.3">
      <c r="A311" s="371"/>
      <c r="B311" s="372"/>
      <c r="C311" s="371"/>
      <c r="D311" s="371"/>
      <c r="E311" s="373"/>
      <c r="F311" s="374"/>
      <c r="G311" s="371"/>
      <c r="H311" s="375"/>
      <c r="I311" s="375"/>
      <c r="K311" s="377"/>
      <c r="L311" s="377"/>
      <c r="N311" s="378"/>
      <c r="P311" s="378"/>
      <c r="R311" s="378"/>
      <c r="T311" s="378"/>
      <c r="V311" s="378"/>
      <c r="X311" s="378"/>
      <c r="Z311" s="146"/>
      <c r="AB311" s="146"/>
      <c r="AD311" s="146"/>
      <c r="AF311" s="146"/>
      <c r="AH311" s="146"/>
      <c r="AJ311" s="146"/>
      <c r="AL311" s="146"/>
      <c r="AN311" s="146"/>
      <c r="AP311" s="146"/>
      <c r="AR311" s="63"/>
      <c r="AT311" s="371"/>
      <c r="AU311" s="371"/>
      <c r="AV311" s="371"/>
      <c r="AW311" s="371"/>
      <c r="AX311" s="371"/>
      <c r="AY311" s="371"/>
      <c r="AZ311" s="371"/>
      <c r="BA311" s="371"/>
      <c r="BB311" s="371"/>
      <c r="BC311" s="371"/>
      <c r="BD311" s="371"/>
      <c r="BE311" s="371"/>
    </row>
    <row r="312" spans="1:57" s="376" customFormat="1" ht="21" customHeight="1" x14ac:dyDescent="0.3">
      <c r="A312" s="371"/>
      <c r="B312" s="372"/>
      <c r="C312" s="371"/>
      <c r="D312" s="371"/>
      <c r="E312" s="373"/>
      <c r="F312" s="374"/>
      <c r="G312" s="371"/>
      <c r="H312" s="375"/>
      <c r="I312" s="375"/>
      <c r="K312" s="377"/>
      <c r="L312" s="377"/>
      <c r="N312" s="378"/>
      <c r="P312" s="378"/>
      <c r="R312" s="378"/>
      <c r="T312" s="378"/>
      <c r="V312" s="378"/>
      <c r="X312" s="378"/>
      <c r="Z312" s="146"/>
      <c r="AB312" s="146"/>
      <c r="AD312" s="146"/>
      <c r="AF312" s="146"/>
      <c r="AH312" s="146"/>
      <c r="AJ312" s="146"/>
      <c r="AL312" s="146"/>
      <c r="AN312" s="146"/>
      <c r="AP312" s="146"/>
      <c r="AR312" s="63"/>
      <c r="AT312" s="371"/>
      <c r="AU312" s="371"/>
      <c r="AV312" s="371"/>
      <c r="AW312" s="371"/>
      <c r="AX312" s="371"/>
      <c r="AY312" s="371"/>
      <c r="AZ312" s="371"/>
      <c r="BA312" s="371"/>
      <c r="BB312" s="371"/>
      <c r="BC312" s="371"/>
      <c r="BD312" s="371"/>
      <c r="BE312" s="371"/>
    </row>
    <row r="313" spans="1:57" s="376" customFormat="1" ht="21" customHeight="1" x14ac:dyDescent="0.3">
      <c r="A313" s="371"/>
      <c r="B313" s="372"/>
      <c r="C313" s="371"/>
      <c r="D313" s="371"/>
      <c r="E313" s="373"/>
      <c r="F313" s="374"/>
      <c r="G313" s="371"/>
      <c r="H313" s="375"/>
      <c r="I313" s="375"/>
      <c r="K313" s="377"/>
      <c r="L313" s="377"/>
      <c r="N313" s="378"/>
      <c r="P313" s="378"/>
      <c r="R313" s="378"/>
      <c r="T313" s="378"/>
      <c r="V313" s="378"/>
      <c r="X313" s="378"/>
      <c r="Z313" s="146"/>
      <c r="AB313" s="146"/>
      <c r="AD313" s="146"/>
      <c r="AF313" s="146"/>
      <c r="AH313" s="146"/>
      <c r="AJ313" s="146"/>
      <c r="AL313" s="146"/>
      <c r="AN313" s="146"/>
      <c r="AP313" s="146"/>
      <c r="AR313" s="63"/>
      <c r="AT313" s="371"/>
      <c r="AU313" s="371"/>
      <c r="AV313" s="371"/>
      <c r="AW313" s="371"/>
      <c r="AX313" s="371"/>
      <c r="AY313" s="371"/>
      <c r="AZ313" s="371"/>
      <c r="BA313" s="371"/>
      <c r="BB313" s="371"/>
      <c r="BC313" s="371"/>
      <c r="BD313" s="371"/>
      <c r="BE313" s="371"/>
    </row>
    <row r="314" spans="1:57" s="376" customFormat="1" ht="21" customHeight="1" x14ac:dyDescent="0.3">
      <c r="A314" s="371"/>
      <c r="B314" s="372"/>
      <c r="C314" s="371"/>
      <c r="D314" s="371"/>
      <c r="E314" s="373"/>
      <c r="F314" s="374"/>
      <c r="G314" s="371"/>
      <c r="H314" s="375"/>
      <c r="I314" s="375"/>
      <c r="K314" s="377"/>
      <c r="L314" s="377"/>
      <c r="N314" s="378"/>
      <c r="P314" s="378"/>
      <c r="R314" s="378"/>
      <c r="T314" s="378"/>
      <c r="V314" s="378"/>
      <c r="X314" s="378"/>
      <c r="Z314" s="146"/>
      <c r="AB314" s="146"/>
      <c r="AD314" s="146"/>
      <c r="AF314" s="146"/>
      <c r="AH314" s="146"/>
      <c r="AJ314" s="146"/>
      <c r="AL314" s="146"/>
      <c r="AN314" s="146"/>
      <c r="AP314" s="146"/>
      <c r="AR314" s="63"/>
      <c r="AT314" s="371"/>
      <c r="AU314" s="371"/>
      <c r="AV314" s="371"/>
      <c r="AW314" s="371"/>
      <c r="AX314" s="371"/>
      <c r="AY314" s="371"/>
      <c r="AZ314" s="371"/>
      <c r="BA314" s="371"/>
      <c r="BB314" s="371"/>
      <c r="BC314" s="371"/>
      <c r="BD314" s="371"/>
      <c r="BE314" s="371"/>
    </row>
    <row r="315" spans="1:57" s="376" customFormat="1" ht="21" customHeight="1" x14ac:dyDescent="0.3">
      <c r="A315" s="371"/>
      <c r="B315" s="372"/>
      <c r="C315" s="371"/>
      <c r="D315" s="371"/>
      <c r="E315" s="373"/>
      <c r="F315" s="374"/>
      <c r="G315" s="371"/>
      <c r="H315" s="375"/>
      <c r="I315" s="375"/>
      <c r="K315" s="377"/>
      <c r="L315" s="377"/>
      <c r="N315" s="378"/>
      <c r="P315" s="378"/>
      <c r="R315" s="378"/>
      <c r="T315" s="378"/>
      <c r="V315" s="378"/>
      <c r="X315" s="378"/>
      <c r="Z315" s="146"/>
      <c r="AB315" s="146"/>
      <c r="AD315" s="146"/>
      <c r="AF315" s="146"/>
      <c r="AH315" s="146"/>
      <c r="AJ315" s="146"/>
      <c r="AL315" s="146"/>
      <c r="AN315" s="146"/>
      <c r="AP315" s="146"/>
      <c r="AR315" s="63"/>
      <c r="AT315" s="371"/>
      <c r="AU315" s="371"/>
      <c r="AV315" s="371"/>
      <c r="AW315" s="371"/>
      <c r="AX315" s="371"/>
      <c r="AY315" s="371"/>
      <c r="AZ315" s="371"/>
      <c r="BA315" s="371"/>
      <c r="BB315" s="371"/>
      <c r="BC315" s="371"/>
      <c r="BD315" s="371"/>
      <c r="BE315" s="371"/>
    </row>
    <row r="316" spans="1:57" s="376" customFormat="1" ht="21" customHeight="1" x14ac:dyDescent="0.3">
      <c r="A316" s="371"/>
      <c r="B316" s="372"/>
      <c r="C316" s="371"/>
      <c r="D316" s="371"/>
      <c r="E316" s="373"/>
      <c r="F316" s="374"/>
      <c r="G316" s="371"/>
      <c r="H316" s="375"/>
      <c r="I316" s="375"/>
      <c r="K316" s="377"/>
      <c r="L316" s="377"/>
      <c r="N316" s="378"/>
      <c r="P316" s="378"/>
      <c r="R316" s="378"/>
      <c r="T316" s="378"/>
      <c r="V316" s="378"/>
      <c r="X316" s="378"/>
      <c r="Z316" s="146"/>
      <c r="AB316" s="146"/>
      <c r="AD316" s="146"/>
      <c r="AF316" s="146"/>
      <c r="AH316" s="146"/>
      <c r="AJ316" s="146"/>
      <c r="AL316" s="146"/>
      <c r="AN316" s="146"/>
      <c r="AP316" s="146"/>
      <c r="AR316" s="63"/>
      <c r="AT316" s="371"/>
      <c r="AU316" s="371"/>
      <c r="AV316" s="371"/>
      <c r="AW316" s="371"/>
      <c r="AX316" s="371"/>
      <c r="AY316" s="371"/>
      <c r="AZ316" s="371"/>
      <c r="BA316" s="371"/>
      <c r="BB316" s="371"/>
      <c r="BC316" s="371"/>
      <c r="BD316" s="371"/>
      <c r="BE316" s="371"/>
    </row>
    <row r="317" spans="1:57" s="376" customFormat="1" ht="21" customHeight="1" x14ac:dyDescent="0.3">
      <c r="A317" s="371"/>
      <c r="B317" s="372"/>
      <c r="C317" s="371"/>
      <c r="D317" s="371"/>
      <c r="E317" s="373"/>
      <c r="F317" s="374"/>
      <c r="G317" s="371"/>
      <c r="H317" s="375"/>
      <c r="I317" s="375"/>
      <c r="K317" s="377"/>
      <c r="L317" s="377"/>
      <c r="N317" s="378"/>
      <c r="P317" s="378"/>
      <c r="R317" s="378"/>
      <c r="T317" s="378"/>
      <c r="V317" s="378"/>
      <c r="X317" s="378"/>
      <c r="Z317" s="146"/>
      <c r="AB317" s="146"/>
      <c r="AD317" s="146"/>
      <c r="AF317" s="146"/>
      <c r="AH317" s="146"/>
      <c r="AJ317" s="146"/>
      <c r="AL317" s="146"/>
      <c r="AN317" s="146"/>
      <c r="AP317" s="146"/>
      <c r="AR317" s="63"/>
      <c r="AT317" s="371"/>
      <c r="AU317" s="371"/>
      <c r="AV317" s="371"/>
      <c r="AW317" s="371"/>
      <c r="AX317" s="371"/>
      <c r="AY317" s="371"/>
      <c r="AZ317" s="371"/>
      <c r="BA317" s="371"/>
      <c r="BB317" s="371"/>
      <c r="BC317" s="371"/>
      <c r="BD317" s="371"/>
      <c r="BE317" s="371"/>
    </row>
    <row r="318" spans="1:57" s="376" customFormat="1" ht="21" customHeight="1" x14ac:dyDescent="0.3">
      <c r="A318" s="371"/>
      <c r="B318" s="372"/>
      <c r="C318" s="371"/>
      <c r="D318" s="371"/>
      <c r="E318" s="373"/>
      <c r="F318" s="374"/>
      <c r="G318" s="371"/>
      <c r="H318" s="375"/>
      <c r="I318" s="375"/>
      <c r="K318" s="377"/>
      <c r="L318" s="377"/>
      <c r="N318" s="378"/>
      <c r="P318" s="378"/>
      <c r="R318" s="378"/>
      <c r="T318" s="378"/>
      <c r="V318" s="378"/>
      <c r="X318" s="378"/>
      <c r="Z318" s="146"/>
      <c r="AB318" s="146"/>
      <c r="AD318" s="146"/>
      <c r="AF318" s="146"/>
      <c r="AH318" s="146"/>
      <c r="AJ318" s="146"/>
      <c r="AL318" s="146"/>
      <c r="AN318" s="146"/>
      <c r="AP318" s="146"/>
      <c r="AR318" s="63"/>
      <c r="AT318" s="371"/>
      <c r="AU318" s="371"/>
      <c r="AV318" s="371"/>
      <c r="AW318" s="371"/>
      <c r="AX318" s="371"/>
      <c r="AY318" s="371"/>
      <c r="AZ318" s="371"/>
      <c r="BA318" s="371"/>
      <c r="BB318" s="371"/>
      <c r="BC318" s="371"/>
      <c r="BD318" s="371"/>
      <c r="BE318" s="371"/>
    </row>
    <row r="319" spans="1:57" s="376" customFormat="1" ht="21" customHeight="1" x14ac:dyDescent="0.3">
      <c r="A319" s="371"/>
      <c r="B319" s="372"/>
      <c r="C319" s="371"/>
      <c r="D319" s="371"/>
      <c r="E319" s="373"/>
      <c r="F319" s="374"/>
      <c r="G319" s="371"/>
      <c r="H319" s="375"/>
      <c r="I319" s="375"/>
      <c r="K319" s="377"/>
      <c r="L319" s="377"/>
      <c r="N319" s="378"/>
      <c r="P319" s="378"/>
      <c r="R319" s="378"/>
      <c r="T319" s="378"/>
      <c r="V319" s="378"/>
      <c r="X319" s="378"/>
      <c r="Z319" s="146"/>
      <c r="AB319" s="146"/>
      <c r="AD319" s="146"/>
      <c r="AF319" s="146"/>
      <c r="AH319" s="146"/>
      <c r="AJ319" s="146"/>
      <c r="AL319" s="146"/>
      <c r="AN319" s="146"/>
      <c r="AP319" s="146"/>
      <c r="AR319" s="63"/>
      <c r="AT319" s="371"/>
      <c r="AU319" s="371"/>
      <c r="AV319" s="371"/>
      <c r="AW319" s="371"/>
      <c r="AX319" s="371"/>
      <c r="AY319" s="371"/>
      <c r="AZ319" s="371"/>
      <c r="BA319" s="371"/>
      <c r="BB319" s="371"/>
      <c r="BC319" s="371"/>
      <c r="BD319" s="371"/>
      <c r="BE319" s="371"/>
    </row>
    <row r="320" spans="1:57" s="376" customFormat="1" ht="21" customHeight="1" x14ac:dyDescent="0.3">
      <c r="A320" s="371"/>
      <c r="B320" s="372"/>
      <c r="C320" s="371"/>
      <c r="D320" s="371"/>
      <c r="E320" s="373"/>
      <c r="F320" s="374"/>
      <c r="G320" s="371"/>
      <c r="H320" s="375"/>
      <c r="I320" s="375"/>
      <c r="K320" s="377"/>
      <c r="L320" s="377"/>
      <c r="N320" s="378"/>
      <c r="P320" s="378"/>
      <c r="R320" s="378"/>
      <c r="T320" s="378"/>
      <c r="V320" s="378"/>
      <c r="X320" s="378"/>
      <c r="Z320" s="146"/>
      <c r="AB320" s="146"/>
      <c r="AD320" s="146"/>
      <c r="AF320" s="146"/>
      <c r="AH320" s="146"/>
      <c r="AJ320" s="146"/>
      <c r="AL320" s="146"/>
      <c r="AN320" s="146"/>
      <c r="AP320" s="146"/>
      <c r="AR320" s="63"/>
      <c r="AT320" s="371"/>
      <c r="AU320" s="371"/>
      <c r="AV320" s="371"/>
      <c r="AW320" s="371"/>
      <c r="AX320" s="371"/>
      <c r="AY320" s="371"/>
      <c r="AZ320" s="371"/>
      <c r="BA320" s="371"/>
      <c r="BB320" s="371"/>
      <c r="BC320" s="371"/>
      <c r="BD320" s="371"/>
      <c r="BE320" s="371"/>
    </row>
    <row r="321" spans="1:57" s="376" customFormat="1" ht="21" customHeight="1" x14ac:dyDescent="0.3">
      <c r="A321" s="371"/>
      <c r="B321" s="372"/>
      <c r="C321" s="371"/>
      <c r="D321" s="371"/>
      <c r="E321" s="373"/>
      <c r="F321" s="374"/>
      <c r="G321" s="371"/>
      <c r="H321" s="375"/>
      <c r="I321" s="375"/>
      <c r="K321" s="377"/>
      <c r="L321" s="377"/>
      <c r="N321" s="378"/>
      <c r="P321" s="378"/>
      <c r="R321" s="378"/>
      <c r="T321" s="378"/>
      <c r="V321" s="378"/>
      <c r="X321" s="378"/>
      <c r="Z321" s="146"/>
      <c r="AB321" s="146"/>
      <c r="AD321" s="146"/>
      <c r="AF321" s="146"/>
      <c r="AH321" s="146"/>
      <c r="AJ321" s="146"/>
      <c r="AL321" s="146"/>
      <c r="AN321" s="146"/>
      <c r="AP321" s="146"/>
      <c r="AR321" s="63"/>
      <c r="AT321" s="371"/>
      <c r="AU321" s="371"/>
      <c r="AV321" s="371"/>
      <c r="AW321" s="371"/>
      <c r="AX321" s="371"/>
      <c r="AY321" s="371"/>
      <c r="AZ321" s="371"/>
      <c r="BA321" s="371"/>
      <c r="BB321" s="371"/>
      <c r="BC321" s="371"/>
      <c r="BD321" s="371"/>
      <c r="BE321" s="371"/>
    </row>
    <row r="322" spans="1:57" s="376" customFormat="1" ht="21" customHeight="1" x14ac:dyDescent="0.3">
      <c r="A322" s="371"/>
      <c r="B322" s="372"/>
      <c r="C322" s="371"/>
      <c r="D322" s="371"/>
      <c r="E322" s="373"/>
      <c r="F322" s="374"/>
      <c r="G322" s="371"/>
      <c r="H322" s="375"/>
      <c r="I322" s="375"/>
      <c r="K322" s="377"/>
      <c r="L322" s="377"/>
      <c r="N322" s="378"/>
      <c r="P322" s="378"/>
      <c r="R322" s="378"/>
      <c r="T322" s="378"/>
      <c r="V322" s="378"/>
      <c r="X322" s="378"/>
      <c r="Z322" s="146"/>
      <c r="AB322" s="146"/>
      <c r="AD322" s="146"/>
      <c r="AF322" s="146"/>
      <c r="AH322" s="146"/>
      <c r="AJ322" s="146"/>
      <c r="AL322" s="146"/>
      <c r="AN322" s="146"/>
      <c r="AP322" s="146"/>
      <c r="AR322" s="63"/>
      <c r="AT322" s="371"/>
      <c r="AU322" s="371"/>
      <c r="AV322" s="371"/>
      <c r="AW322" s="371"/>
      <c r="AX322" s="371"/>
      <c r="AY322" s="371"/>
      <c r="AZ322" s="371"/>
      <c r="BA322" s="371"/>
      <c r="BB322" s="371"/>
      <c r="BC322" s="371"/>
      <c r="BD322" s="371"/>
      <c r="BE322" s="371"/>
    </row>
    <row r="323" spans="1:57" s="376" customFormat="1" ht="21" customHeight="1" x14ac:dyDescent="0.3">
      <c r="A323" s="371"/>
      <c r="B323" s="372"/>
      <c r="C323" s="371"/>
      <c r="D323" s="371"/>
      <c r="E323" s="373"/>
      <c r="F323" s="374"/>
      <c r="G323" s="371"/>
      <c r="H323" s="375"/>
      <c r="I323" s="375"/>
      <c r="K323" s="377"/>
      <c r="L323" s="377"/>
      <c r="N323" s="378"/>
      <c r="P323" s="378"/>
      <c r="R323" s="378"/>
      <c r="T323" s="378"/>
      <c r="V323" s="378"/>
      <c r="X323" s="378"/>
      <c r="Z323" s="146"/>
      <c r="AB323" s="146"/>
      <c r="AD323" s="146"/>
      <c r="AF323" s="146"/>
      <c r="AH323" s="146"/>
      <c r="AJ323" s="146"/>
      <c r="AL323" s="146"/>
      <c r="AN323" s="146"/>
      <c r="AP323" s="146"/>
      <c r="AR323" s="63"/>
      <c r="AT323" s="371"/>
      <c r="AU323" s="371"/>
      <c r="AV323" s="371"/>
      <c r="AW323" s="371"/>
      <c r="AX323" s="371"/>
      <c r="AY323" s="371"/>
      <c r="AZ323" s="371"/>
      <c r="BA323" s="371"/>
      <c r="BB323" s="371"/>
      <c r="BC323" s="371"/>
      <c r="BD323" s="371"/>
      <c r="BE323" s="371"/>
    </row>
    <row r="324" spans="1:57" s="376" customFormat="1" ht="21" customHeight="1" x14ac:dyDescent="0.3">
      <c r="A324" s="371"/>
      <c r="B324" s="372"/>
      <c r="C324" s="371"/>
      <c r="D324" s="371"/>
      <c r="E324" s="373"/>
      <c r="F324" s="374"/>
      <c r="G324" s="371"/>
      <c r="H324" s="375"/>
      <c r="I324" s="375"/>
      <c r="K324" s="377"/>
      <c r="L324" s="377"/>
      <c r="N324" s="378"/>
      <c r="P324" s="378"/>
      <c r="R324" s="378"/>
      <c r="T324" s="378"/>
      <c r="V324" s="378"/>
      <c r="X324" s="378"/>
      <c r="Z324" s="146"/>
      <c r="AB324" s="146"/>
      <c r="AD324" s="146"/>
      <c r="AF324" s="146"/>
      <c r="AH324" s="146"/>
      <c r="AJ324" s="146"/>
      <c r="AL324" s="146"/>
      <c r="AN324" s="146"/>
      <c r="AP324" s="146"/>
      <c r="AR324" s="63"/>
      <c r="AT324" s="371"/>
      <c r="AU324" s="371"/>
      <c r="AV324" s="371"/>
      <c r="AW324" s="371"/>
      <c r="AX324" s="371"/>
      <c r="AY324" s="371"/>
      <c r="AZ324" s="371"/>
      <c r="BA324" s="371"/>
      <c r="BB324" s="371"/>
      <c r="BC324" s="371"/>
      <c r="BD324" s="371"/>
      <c r="BE324" s="371"/>
    </row>
    <row r="325" spans="1:57" s="376" customFormat="1" ht="21" customHeight="1" x14ac:dyDescent="0.3">
      <c r="A325" s="371"/>
      <c r="B325" s="372"/>
      <c r="C325" s="371"/>
      <c r="D325" s="371"/>
      <c r="E325" s="373"/>
      <c r="F325" s="374"/>
      <c r="G325" s="371"/>
      <c r="H325" s="375"/>
      <c r="I325" s="375"/>
      <c r="K325" s="377"/>
      <c r="L325" s="377"/>
      <c r="N325" s="378"/>
      <c r="P325" s="378"/>
      <c r="R325" s="378"/>
      <c r="T325" s="378"/>
      <c r="V325" s="378"/>
      <c r="X325" s="378"/>
      <c r="Z325" s="146"/>
      <c r="AB325" s="146"/>
      <c r="AD325" s="146"/>
      <c r="AF325" s="146"/>
      <c r="AH325" s="146"/>
      <c r="AJ325" s="146"/>
      <c r="AL325" s="146"/>
      <c r="AN325" s="146"/>
      <c r="AP325" s="146"/>
      <c r="AR325" s="63"/>
      <c r="AT325" s="371"/>
      <c r="AU325" s="371"/>
      <c r="AV325" s="371"/>
      <c r="AW325" s="371"/>
      <c r="AX325" s="371"/>
      <c r="AY325" s="371"/>
      <c r="AZ325" s="371"/>
      <c r="BA325" s="371"/>
      <c r="BB325" s="371"/>
      <c r="BC325" s="371"/>
      <c r="BD325" s="371"/>
      <c r="BE325" s="371"/>
    </row>
    <row r="326" spans="1:57" s="376" customFormat="1" ht="21" customHeight="1" x14ac:dyDescent="0.3">
      <c r="A326" s="371"/>
      <c r="B326" s="372"/>
      <c r="C326" s="371"/>
      <c r="D326" s="371"/>
      <c r="E326" s="373"/>
      <c r="F326" s="374"/>
      <c r="G326" s="371"/>
      <c r="H326" s="375"/>
      <c r="I326" s="375"/>
      <c r="K326" s="377"/>
      <c r="L326" s="377"/>
      <c r="N326" s="378"/>
      <c r="P326" s="378"/>
      <c r="R326" s="378"/>
      <c r="T326" s="378"/>
      <c r="V326" s="378"/>
      <c r="X326" s="378"/>
      <c r="Z326" s="146"/>
      <c r="AB326" s="146"/>
      <c r="AD326" s="146"/>
      <c r="AF326" s="146"/>
      <c r="AH326" s="146"/>
      <c r="AJ326" s="146"/>
      <c r="AL326" s="146"/>
      <c r="AN326" s="146"/>
      <c r="AP326" s="146"/>
      <c r="AR326" s="63"/>
      <c r="AT326" s="371"/>
      <c r="AU326" s="371"/>
      <c r="AV326" s="371"/>
      <c r="AW326" s="371"/>
      <c r="AX326" s="371"/>
      <c r="AY326" s="371"/>
      <c r="AZ326" s="371"/>
      <c r="BA326" s="371"/>
      <c r="BB326" s="371"/>
      <c r="BC326" s="371"/>
      <c r="BD326" s="371"/>
      <c r="BE326" s="371"/>
    </row>
    <row r="327" spans="1:57" s="376" customFormat="1" ht="21" customHeight="1" x14ac:dyDescent="0.3">
      <c r="A327" s="371"/>
      <c r="B327" s="372"/>
      <c r="C327" s="371"/>
      <c r="D327" s="371"/>
      <c r="E327" s="373"/>
      <c r="F327" s="374"/>
      <c r="G327" s="371"/>
      <c r="H327" s="375"/>
      <c r="I327" s="375"/>
      <c r="K327" s="377"/>
      <c r="L327" s="377"/>
      <c r="N327" s="378"/>
      <c r="P327" s="378"/>
      <c r="R327" s="378"/>
      <c r="T327" s="378"/>
      <c r="V327" s="378"/>
      <c r="X327" s="378"/>
      <c r="Z327" s="146"/>
      <c r="AB327" s="146"/>
      <c r="AD327" s="146"/>
      <c r="AF327" s="146"/>
      <c r="AH327" s="146"/>
      <c r="AJ327" s="146"/>
      <c r="AL327" s="146"/>
      <c r="AN327" s="146"/>
      <c r="AP327" s="146"/>
      <c r="AR327" s="63"/>
      <c r="AT327" s="371"/>
      <c r="AU327" s="371"/>
      <c r="AV327" s="371"/>
      <c r="AW327" s="371"/>
      <c r="AX327" s="371"/>
      <c r="AY327" s="371"/>
      <c r="AZ327" s="371"/>
      <c r="BA327" s="371"/>
      <c r="BB327" s="371"/>
      <c r="BC327" s="371"/>
      <c r="BD327" s="371"/>
      <c r="BE327" s="371"/>
    </row>
    <row r="328" spans="1:57" s="376" customFormat="1" ht="21" customHeight="1" x14ac:dyDescent="0.3">
      <c r="A328" s="371"/>
      <c r="B328" s="372"/>
      <c r="C328" s="371"/>
      <c r="D328" s="371"/>
      <c r="E328" s="373"/>
      <c r="F328" s="374"/>
      <c r="G328" s="371"/>
      <c r="H328" s="375"/>
      <c r="I328" s="375"/>
      <c r="K328" s="377"/>
      <c r="L328" s="377"/>
      <c r="N328" s="378"/>
      <c r="P328" s="378"/>
      <c r="R328" s="378"/>
      <c r="T328" s="378"/>
      <c r="V328" s="378"/>
      <c r="X328" s="378"/>
      <c r="Z328" s="146"/>
      <c r="AB328" s="146"/>
      <c r="AD328" s="146"/>
      <c r="AF328" s="146"/>
      <c r="AH328" s="146"/>
      <c r="AJ328" s="146"/>
      <c r="AL328" s="146"/>
      <c r="AN328" s="146"/>
      <c r="AP328" s="146"/>
      <c r="AR328" s="63"/>
      <c r="AT328" s="371"/>
      <c r="AU328" s="371"/>
      <c r="AV328" s="371"/>
      <c r="AW328" s="371"/>
      <c r="AX328" s="371"/>
      <c r="AY328" s="371"/>
      <c r="AZ328" s="371"/>
      <c r="BA328" s="371"/>
      <c r="BB328" s="371"/>
      <c r="BC328" s="371"/>
      <c r="BD328" s="371"/>
      <c r="BE328" s="371"/>
    </row>
    <row r="329" spans="1:57" s="376" customFormat="1" ht="21" customHeight="1" x14ac:dyDescent="0.3">
      <c r="A329" s="371"/>
      <c r="B329" s="372"/>
      <c r="C329" s="371"/>
      <c r="D329" s="371"/>
      <c r="E329" s="373"/>
      <c r="F329" s="374"/>
      <c r="G329" s="371"/>
      <c r="H329" s="375"/>
      <c r="I329" s="375"/>
      <c r="K329" s="377"/>
      <c r="L329" s="377"/>
      <c r="N329" s="378"/>
      <c r="P329" s="378"/>
      <c r="R329" s="378"/>
      <c r="T329" s="378"/>
      <c r="V329" s="378"/>
      <c r="X329" s="378"/>
      <c r="Z329" s="146"/>
      <c r="AB329" s="146"/>
      <c r="AD329" s="146"/>
      <c r="AF329" s="146"/>
      <c r="AH329" s="146"/>
      <c r="AJ329" s="146"/>
      <c r="AL329" s="146"/>
      <c r="AN329" s="146"/>
      <c r="AP329" s="146"/>
      <c r="AR329" s="63"/>
      <c r="AT329" s="371"/>
      <c r="AU329" s="371"/>
      <c r="AV329" s="371"/>
      <c r="AW329" s="371"/>
      <c r="AX329" s="371"/>
      <c r="AY329" s="371"/>
      <c r="AZ329" s="371"/>
      <c r="BA329" s="371"/>
      <c r="BB329" s="371"/>
      <c r="BC329" s="371"/>
      <c r="BD329" s="371"/>
      <c r="BE329" s="371"/>
    </row>
    <row r="330" spans="1:57" s="376" customFormat="1" ht="21" customHeight="1" x14ac:dyDescent="0.3">
      <c r="A330" s="371"/>
      <c r="B330" s="372"/>
      <c r="C330" s="371"/>
      <c r="D330" s="371"/>
      <c r="E330" s="373"/>
      <c r="F330" s="374"/>
      <c r="G330" s="371"/>
      <c r="H330" s="375"/>
      <c r="I330" s="375"/>
      <c r="K330" s="377"/>
      <c r="L330" s="377"/>
      <c r="N330" s="378"/>
      <c r="P330" s="378"/>
      <c r="R330" s="378"/>
      <c r="T330" s="378"/>
      <c r="V330" s="378"/>
      <c r="X330" s="378"/>
      <c r="Z330" s="146"/>
      <c r="AB330" s="146"/>
      <c r="AD330" s="146"/>
      <c r="AF330" s="146"/>
      <c r="AH330" s="146"/>
      <c r="AJ330" s="146"/>
      <c r="AL330" s="146"/>
      <c r="AN330" s="146"/>
      <c r="AP330" s="146"/>
      <c r="AR330" s="63"/>
      <c r="AT330" s="371"/>
      <c r="AU330" s="371"/>
      <c r="AV330" s="371"/>
      <c r="AW330" s="371"/>
      <c r="AX330" s="371"/>
      <c r="AY330" s="371"/>
      <c r="AZ330" s="371"/>
      <c r="BA330" s="371"/>
      <c r="BB330" s="371"/>
      <c r="BC330" s="371"/>
      <c r="BD330" s="371"/>
      <c r="BE330" s="371"/>
    </row>
    <row r="331" spans="1:57" s="376" customFormat="1" ht="21" customHeight="1" x14ac:dyDescent="0.3">
      <c r="A331" s="371"/>
      <c r="B331" s="372"/>
      <c r="C331" s="371"/>
      <c r="D331" s="371"/>
      <c r="E331" s="373"/>
      <c r="F331" s="374"/>
      <c r="G331" s="371"/>
      <c r="H331" s="375"/>
      <c r="I331" s="375"/>
      <c r="K331" s="377"/>
      <c r="L331" s="377"/>
      <c r="N331" s="378"/>
      <c r="P331" s="378"/>
      <c r="R331" s="378"/>
      <c r="T331" s="378"/>
      <c r="V331" s="378"/>
      <c r="X331" s="378"/>
      <c r="Z331" s="146"/>
      <c r="AB331" s="146"/>
      <c r="AD331" s="146"/>
      <c r="AF331" s="146"/>
      <c r="AH331" s="146"/>
      <c r="AJ331" s="146"/>
      <c r="AL331" s="146"/>
      <c r="AN331" s="146"/>
      <c r="AP331" s="146"/>
      <c r="AR331" s="63"/>
      <c r="AT331" s="371"/>
      <c r="AU331" s="371"/>
      <c r="AV331" s="371"/>
      <c r="AW331" s="371"/>
      <c r="AX331" s="371"/>
      <c r="AY331" s="371"/>
      <c r="AZ331" s="371"/>
      <c r="BA331" s="371"/>
      <c r="BB331" s="371"/>
      <c r="BC331" s="371"/>
      <c r="BD331" s="371"/>
      <c r="BE331" s="371"/>
    </row>
    <row r="332" spans="1:57" s="376" customFormat="1" ht="21" customHeight="1" x14ac:dyDescent="0.3">
      <c r="A332" s="371"/>
      <c r="B332" s="372"/>
      <c r="C332" s="371"/>
      <c r="D332" s="371"/>
      <c r="E332" s="373"/>
      <c r="F332" s="374"/>
      <c r="G332" s="371"/>
      <c r="H332" s="375"/>
      <c r="I332" s="375"/>
      <c r="K332" s="377"/>
      <c r="L332" s="377"/>
      <c r="N332" s="378"/>
      <c r="P332" s="378"/>
      <c r="R332" s="378"/>
      <c r="T332" s="378"/>
      <c r="V332" s="378"/>
      <c r="X332" s="378"/>
      <c r="Z332" s="146"/>
      <c r="AB332" s="146"/>
      <c r="AD332" s="146"/>
      <c r="AF332" s="146"/>
      <c r="AH332" s="146"/>
      <c r="AJ332" s="146"/>
      <c r="AL332" s="146"/>
      <c r="AN332" s="146"/>
      <c r="AP332" s="146"/>
      <c r="AR332" s="63"/>
      <c r="AT332" s="371"/>
      <c r="AU332" s="371"/>
      <c r="AV332" s="371"/>
      <c r="AW332" s="371"/>
      <c r="AX332" s="371"/>
      <c r="AY332" s="371"/>
      <c r="AZ332" s="371"/>
      <c r="BA332" s="371"/>
      <c r="BB332" s="371"/>
      <c r="BC332" s="371"/>
      <c r="BD332" s="371"/>
      <c r="BE332" s="371"/>
    </row>
    <row r="333" spans="1:57" s="376" customFormat="1" ht="21" customHeight="1" x14ac:dyDescent="0.3">
      <c r="A333" s="371"/>
      <c r="B333" s="372"/>
      <c r="C333" s="371"/>
      <c r="D333" s="371"/>
      <c r="E333" s="373"/>
      <c r="F333" s="374"/>
      <c r="G333" s="371"/>
      <c r="H333" s="375"/>
      <c r="I333" s="375"/>
      <c r="K333" s="377"/>
      <c r="L333" s="377"/>
      <c r="N333" s="378"/>
      <c r="P333" s="378"/>
      <c r="R333" s="378"/>
      <c r="T333" s="378"/>
      <c r="V333" s="378"/>
      <c r="X333" s="378"/>
      <c r="Z333" s="146"/>
      <c r="AB333" s="146"/>
      <c r="AD333" s="146"/>
      <c r="AF333" s="146"/>
      <c r="AH333" s="146"/>
      <c r="AJ333" s="146"/>
      <c r="AL333" s="146"/>
      <c r="AN333" s="146"/>
      <c r="AP333" s="146"/>
      <c r="AR333" s="63"/>
      <c r="AT333" s="371"/>
      <c r="AU333" s="371"/>
      <c r="AV333" s="371"/>
      <c r="AW333" s="371"/>
      <c r="AX333" s="371"/>
      <c r="AY333" s="371"/>
      <c r="AZ333" s="371"/>
      <c r="BA333" s="371"/>
      <c r="BB333" s="371"/>
      <c r="BC333" s="371"/>
      <c r="BD333" s="371"/>
      <c r="BE333" s="371"/>
    </row>
    <row r="334" spans="1:57" s="376" customFormat="1" ht="21" customHeight="1" x14ac:dyDescent="0.3">
      <c r="A334" s="371"/>
      <c r="B334" s="372"/>
      <c r="C334" s="371"/>
      <c r="D334" s="371"/>
      <c r="E334" s="373"/>
      <c r="F334" s="374"/>
      <c r="G334" s="371"/>
      <c r="H334" s="375"/>
      <c r="I334" s="375"/>
      <c r="K334" s="377"/>
      <c r="L334" s="377"/>
      <c r="N334" s="378"/>
      <c r="P334" s="378"/>
      <c r="R334" s="378"/>
      <c r="T334" s="378"/>
      <c r="V334" s="378"/>
      <c r="X334" s="378"/>
      <c r="Z334" s="146"/>
      <c r="AB334" s="146"/>
      <c r="AD334" s="146"/>
      <c r="AF334" s="146"/>
      <c r="AH334" s="146"/>
      <c r="AJ334" s="146"/>
      <c r="AL334" s="146"/>
      <c r="AN334" s="146"/>
      <c r="AP334" s="146"/>
      <c r="AR334" s="63"/>
      <c r="AT334" s="371"/>
      <c r="AU334" s="371"/>
      <c r="AV334" s="371"/>
      <c r="AW334" s="371"/>
      <c r="AX334" s="371"/>
      <c r="AY334" s="371"/>
      <c r="AZ334" s="371"/>
      <c r="BA334" s="371"/>
      <c r="BB334" s="371"/>
      <c r="BC334" s="371"/>
      <c r="BD334" s="371"/>
      <c r="BE334" s="371"/>
    </row>
    <row r="335" spans="1:57" s="376" customFormat="1" ht="21" customHeight="1" x14ac:dyDescent="0.3">
      <c r="A335" s="371"/>
      <c r="B335" s="372"/>
      <c r="C335" s="371"/>
      <c r="D335" s="371"/>
      <c r="E335" s="373"/>
      <c r="F335" s="374"/>
      <c r="G335" s="371"/>
      <c r="H335" s="375"/>
      <c r="I335" s="375"/>
      <c r="K335" s="377"/>
      <c r="L335" s="377"/>
      <c r="N335" s="378"/>
      <c r="P335" s="378"/>
      <c r="R335" s="378"/>
      <c r="T335" s="378"/>
      <c r="V335" s="378"/>
      <c r="X335" s="378"/>
      <c r="Z335" s="146"/>
      <c r="AB335" s="146"/>
      <c r="AD335" s="146"/>
      <c r="AF335" s="146"/>
      <c r="AH335" s="146"/>
      <c r="AJ335" s="146"/>
      <c r="AL335" s="146"/>
      <c r="AN335" s="146"/>
      <c r="AP335" s="146"/>
      <c r="AR335" s="63"/>
      <c r="AT335" s="371"/>
      <c r="AU335" s="371"/>
      <c r="AV335" s="371"/>
      <c r="AW335" s="371"/>
      <c r="AX335" s="371"/>
      <c r="AY335" s="371"/>
      <c r="AZ335" s="371"/>
      <c r="BA335" s="371"/>
      <c r="BB335" s="371"/>
      <c r="BC335" s="371"/>
      <c r="BD335" s="371"/>
      <c r="BE335" s="371"/>
    </row>
    <row r="336" spans="1:57" s="376" customFormat="1" ht="21" customHeight="1" x14ac:dyDescent="0.3">
      <c r="A336" s="371"/>
      <c r="B336" s="372"/>
      <c r="C336" s="371"/>
      <c r="D336" s="371"/>
      <c r="E336" s="373"/>
      <c r="F336" s="374"/>
      <c r="G336" s="371"/>
      <c r="H336" s="375"/>
      <c r="I336" s="375"/>
      <c r="K336" s="377"/>
      <c r="L336" s="377"/>
      <c r="N336" s="378"/>
      <c r="P336" s="378"/>
      <c r="R336" s="378"/>
      <c r="T336" s="378"/>
      <c r="V336" s="378"/>
      <c r="X336" s="378"/>
      <c r="Z336" s="146"/>
      <c r="AB336" s="146"/>
      <c r="AD336" s="146"/>
      <c r="AF336" s="146"/>
      <c r="AH336" s="146"/>
      <c r="AJ336" s="146"/>
      <c r="AL336" s="146"/>
      <c r="AN336" s="146"/>
      <c r="AP336" s="146"/>
      <c r="AR336" s="63"/>
      <c r="AT336" s="371"/>
      <c r="AU336" s="371"/>
      <c r="AV336" s="371"/>
      <c r="AW336" s="371"/>
      <c r="AX336" s="371"/>
      <c r="AY336" s="371"/>
      <c r="AZ336" s="371"/>
      <c r="BA336" s="371"/>
      <c r="BB336" s="371"/>
      <c r="BC336" s="371"/>
      <c r="BD336" s="371"/>
      <c r="BE336" s="371"/>
    </row>
    <row r="337" spans="1:57" s="376" customFormat="1" ht="21" customHeight="1" x14ac:dyDescent="0.3">
      <c r="A337" s="371"/>
      <c r="B337" s="372"/>
      <c r="C337" s="371"/>
      <c r="D337" s="371"/>
      <c r="E337" s="373"/>
      <c r="F337" s="374"/>
      <c r="G337" s="371"/>
      <c r="H337" s="375"/>
      <c r="I337" s="375"/>
      <c r="K337" s="377"/>
      <c r="L337" s="377"/>
      <c r="N337" s="378"/>
      <c r="P337" s="378"/>
      <c r="R337" s="378"/>
      <c r="T337" s="378"/>
      <c r="V337" s="378"/>
      <c r="X337" s="378"/>
      <c r="Z337" s="146"/>
      <c r="AB337" s="146"/>
      <c r="AD337" s="146"/>
      <c r="AF337" s="146"/>
      <c r="AH337" s="146"/>
      <c r="AJ337" s="146"/>
      <c r="AL337" s="146"/>
      <c r="AN337" s="146"/>
      <c r="AP337" s="146"/>
      <c r="AR337" s="63"/>
      <c r="AT337" s="371"/>
      <c r="AU337" s="371"/>
      <c r="AV337" s="371"/>
      <c r="AW337" s="371"/>
      <c r="AX337" s="371"/>
      <c r="AY337" s="371"/>
      <c r="AZ337" s="371"/>
      <c r="BA337" s="371"/>
      <c r="BB337" s="371"/>
      <c r="BC337" s="371"/>
      <c r="BD337" s="371"/>
      <c r="BE337" s="371"/>
    </row>
    <row r="338" spans="1:57" s="376" customFormat="1" ht="21" customHeight="1" x14ac:dyDescent="0.3">
      <c r="A338" s="371"/>
      <c r="B338" s="372"/>
      <c r="C338" s="371"/>
      <c r="D338" s="371"/>
      <c r="E338" s="373"/>
      <c r="F338" s="374"/>
      <c r="G338" s="371"/>
      <c r="H338" s="375"/>
      <c r="I338" s="375"/>
      <c r="K338" s="377"/>
      <c r="L338" s="377"/>
      <c r="N338" s="378"/>
      <c r="P338" s="378"/>
      <c r="R338" s="378"/>
      <c r="T338" s="378"/>
      <c r="V338" s="378"/>
      <c r="X338" s="378"/>
      <c r="Z338" s="146"/>
      <c r="AB338" s="146"/>
      <c r="AD338" s="146"/>
      <c r="AF338" s="146"/>
      <c r="AH338" s="146"/>
      <c r="AJ338" s="146"/>
      <c r="AL338" s="146"/>
      <c r="AN338" s="146"/>
      <c r="AP338" s="146"/>
      <c r="AR338" s="63"/>
      <c r="AT338" s="371"/>
      <c r="AU338" s="371"/>
      <c r="AV338" s="371"/>
      <c r="AW338" s="371"/>
      <c r="AX338" s="371"/>
      <c r="AY338" s="371"/>
      <c r="AZ338" s="371"/>
      <c r="BA338" s="371"/>
      <c r="BB338" s="371"/>
      <c r="BC338" s="371"/>
      <c r="BD338" s="371"/>
      <c r="BE338" s="371"/>
    </row>
    <row r="339" spans="1:57" s="376" customFormat="1" ht="21" customHeight="1" x14ac:dyDescent="0.3">
      <c r="A339" s="371"/>
      <c r="B339" s="372"/>
      <c r="C339" s="371"/>
      <c r="D339" s="371"/>
      <c r="E339" s="373"/>
      <c r="F339" s="374"/>
      <c r="G339" s="371"/>
      <c r="H339" s="375"/>
      <c r="I339" s="375"/>
      <c r="K339" s="377"/>
      <c r="L339" s="377"/>
      <c r="N339" s="378"/>
      <c r="P339" s="378"/>
      <c r="R339" s="378"/>
      <c r="T339" s="378"/>
      <c r="V339" s="378"/>
      <c r="X339" s="378"/>
      <c r="Z339" s="146"/>
      <c r="AB339" s="146"/>
      <c r="AD339" s="146"/>
      <c r="AF339" s="146"/>
      <c r="AH339" s="146"/>
      <c r="AJ339" s="146"/>
      <c r="AL339" s="146"/>
      <c r="AN339" s="146"/>
      <c r="AP339" s="146"/>
      <c r="AR339" s="63"/>
      <c r="AT339" s="371"/>
      <c r="AU339" s="371"/>
      <c r="AV339" s="371"/>
      <c r="AW339" s="371"/>
      <c r="AX339" s="371"/>
      <c r="AY339" s="371"/>
      <c r="AZ339" s="371"/>
      <c r="BA339" s="371"/>
      <c r="BB339" s="371"/>
      <c r="BC339" s="371"/>
      <c r="BD339" s="371"/>
      <c r="BE339" s="371"/>
    </row>
    <row r="340" spans="1:57" s="376" customFormat="1" ht="21" customHeight="1" x14ac:dyDescent="0.3">
      <c r="A340" s="371"/>
      <c r="B340" s="372"/>
      <c r="C340" s="371"/>
      <c r="D340" s="371"/>
      <c r="E340" s="373"/>
      <c r="F340" s="374"/>
      <c r="G340" s="371"/>
      <c r="H340" s="375"/>
      <c r="I340" s="375"/>
      <c r="K340" s="377"/>
      <c r="L340" s="377"/>
      <c r="N340" s="378"/>
      <c r="P340" s="378"/>
      <c r="R340" s="378"/>
      <c r="T340" s="378"/>
      <c r="V340" s="378"/>
      <c r="X340" s="378"/>
      <c r="Z340" s="146"/>
      <c r="AB340" s="146"/>
      <c r="AD340" s="146"/>
      <c r="AF340" s="146"/>
      <c r="AH340" s="146"/>
      <c r="AJ340" s="146"/>
      <c r="AL340" s="146"/>
      <c r="AN340" s="146"/>
      <c r="AP340" s="146"/>
      <c r="AR340" s="63"/>
      <c r="AT340" s="371"/>
      <c r="AU340" s="371"/>
      <c r="AV340" s="371"/>
      <c r="AW340" s="371"/>
      <c r="AX340" s="371"/>
      <c r="AY340" s="371"/>
      <c r="AZ340" s="371"/>
      <c r="BA340" s="371"/>
      <c r="BB340" s="371"/>
      <c r="BC340" s="371"/>
      <c r="BD340" s="371"/>
      <c r="BE340" s="371"/>
    </row>
    <row r="341" spans="1:57" s="376" customFormat="1" ht="21" customHeight="1" x14ac:dyDescent="0.3">
      <c r="A341" s="371"/>
      <c r="B341" s="372"/>
      <c r="C341" s="371"/>
      <c r="D341" s="371"/>
      <c r="E341" s="373"/>
      <c r="F341" s="374"/>
      <c r="G341" s="371"/>
      <c r="H341" s="375"/>
      <c r="I341" s="375"/>
      <c r="K341" s="377"/>
      <c r="L341" s="377"/>
      <c r="N341" s="378"/>
      <c r="P341" s="378"/>
      <c r="R341" s="378"/>
      <c r="T341" s="378"/>
      <c r="V341" s="378"/>
      <c r="X341" s="378"/>
      <c r="Z341" s="146"/>
      <c r="AB341" s="146"/>
      <c r="AD341" s="146"/>
      <c r="AF341" s="146"/>
      <c r="AH341" s="146"/>
      <c r="AJ341" s="146"/>
      <c r="AL341" s="146"/>
      <c r="AN341" s="146"/>
      <c r="AP341" s="146"/>
      <c r="AR341" s="63"/>
      <c r="AT341" s="371"/>
      <c r="AU341" s="371"/>
      <c r="AV341" s="371"/>
      <c r="AW341" s="371"/>
      <c r="AX341" s="371"/>
      <c r="AY341" s="371"/>
      <c r="AZ341" s="371"/>
      <c r="BA341" s="371"/>
      <c r="BB341" s="371"/>
      <c r="BC341" s="371"/>
      <c r="BD341" s="371"/>
      <c r="BE341" s="371"/>
    </row>
    <row r="342" spans="1:57" s="376" customFormat="1" ht="21" customHeight="1" x14ac:dyDescent="0.3">
      <c r="A342" s="371"/>
      <c r="B342" s="372"/>
      <c r="C342" s="371"/>
      <c r="D342" s="371"/>
      <c r="E342" s="373"/>
      <c r="F342" s="374"/>
      <c r="G342" s="371"/>
      <c r="H342" s="375"/>
      <c r="I342" s="375"/>
      <c r="K342" s="377"/>
      <c r="L342" s="377"/>
      <c r="N342" s="378"/>
      <c r="P342" s="378"/>
      <c r="R342" s="378"/>
      <c r="T342" s="378"/>
      <c r="V342" s="378"/>
      <c r="X342" s="378"/>
      <c r="Z342" s="146"/>
      <c r="AB342" s="146"/>
      <c r="AD342" s="146"/>
      <c r="AF342" s="146"/>
      <c r="AH342" s="146"/>
      <c r="AJ342" s="146"/>
      <c r="AL342" s="146"/>
      <c r="AN342" s="146"/>
      <c r="AP342" s="146"/>
      <c r="AR342" s="63"/>
      <c r="AT342" s="371"/>
      <c r="AU342" s="371"/>
      <c r="AV342" s="371"/>
      <c r="AW342" s="371"/>
      <c r="AX342" s="371"/>
      <c r="AY342" s="371"/>
      <c r="AZ342" s="371"/>
      <c r="BA342" s="371"/>
      <c r="BB342" s="371"/>
      <c r="BC342" s="371"/>
      <c r="BD342" s="371"/>
      <c r="BE342" s="371"/>
    </row>
    <row r="343" spans="1:57" s="376" customFormat="1" ht="21" customHeight="1" x14ac:dyDescent="0.3">
      <c r="A343" s="371"/>
      <c r="B343" s="372"/>
      <c r="C343" s="371"/>
      <c r="D343" s="371"/>
      <c r="E343" s="373"/>
      <c r="F343" s="374"/>
      <c r="G343" s="371"/>
      <c r="H343" s="375"/>
      <c r="I343" s="375"/>
      <c r="K343" s="377"/>
      <c r="L343" s="377"/>
      <c r="N343" s="378"/>
      <c r="P343" s="378"/>
      <c r="R343" s="378"/>
      <c r="T343" s="378"/>
      <c r="V343" s="378"/>
      <c r="X343" s="378"/>
      <c r="Z343" s="146"/>
      <c r="AB343" s="146"/>
      <c r="AD343" s="146"/>
      <c r="AF343" s="146"/>
      <c r="AH343" s="146"/>
      <c r="AJ343" s="146"/>
      <c r="AL343" s="146"/>
      <c r="AN343" s="146"/>
      <c r="AP343" s="146"/>
      <c r="AR343" s="63"/>
      <c r="AT343" s="371"/>
      <c r="AU343" s="371"/>
      <c r="AV343" s="371"/>
      <c r="AW343" s="371"/>
      <c r="AX343" s="371"/>
      <c r="AY343" s="371"/>
      <c r="AZ343" s="371"/>
      <c r="BA343" s="371"/>
      <c r="BB343" s="371"/>
      <c r="BC343" s="371"/>
      <c r="BD343" s="371"/>
      <c r="BE343" s="371"/>
    </row>
    <row r="344" spans="1:57" s="376" customFormat="1" ht="21" customHeight="1" x14ac:dyDescent="0.3">
      <c r="A344" s="371"/>
      <c r="B344" s="372"/>
      <c r="C344" s="371"/>
      <c r="D344" s="371"/>
      <c r="E344" s="373"/>
      <c r="F344" s="374"/>
      <c r="G344" s="371"/>
      <c r="H344" s="375"/>
      <c r="I344" s="375"/>
      <c r="K344" s="377"/>
      <c r="L344" s="377"/>
      <c r="N344" s="378"/>
      <c r="P344" s="378"/>
      <c r="R344" s="378"/>
      <c r="T344" s="378"/>
      <c r="V344" s="378"/>
      <c r="X344" s="378"/>
      <c r="Z344" s="146"/>
      <c r="AB344" s="146"/>
      <c r="AD344" s="146"/>
      <c r="AF344" s="146"/>
      <c r="AH344" s="146"/>
      <c r="AJ344" s="146"/>
      <c r="AL344" s="146"/>
      <c r="AN344" s="146"/>
      <c r="AP344" s="146"/>
      <c r="AR344" s="63"/>
      <c r="AT344" s="371"/>
      <c r="AU344" s="371"/>
      <c r="AV344" s="371"/>
      <c r="AW344" s="371"/>
      <c r="AX344" s="371"/>
      <c r="AY344" s="371"/>
      <c r="AZ344" s="371"/>
      <c r="BA344" s="371"/>
      <c r="BB344" s="371"/>
      <c r="BC344" s="371"/>
      <c r="BD344" s="371"/>
      <c r="BE344" s="371"/>
    </row>
    <row r="345" spans="1:57" s="376" customFormat="1" ht="21" customHeight="1" x14ac:dyDescent="0.3">
      <c r="A345" s="371"/>
      <c r="B345" s="372"/>
      <c r="C345" s="371"/>
      <c r="D345" s="371"/>
      <c r="E345" s="373"/>
      <c r="F345" s="374"/>
      <c r="G345" s="371"/>
      <c r="H345" s="375"/>
      <c r="I345" s="375"/>
      <c r="K345" s="377"/>
      <c r="L345" s="377"/>
      <c r="N345" s="378"/>
      <c r="P345" s="378"/>
      <c r="R345" s="378"/>
      <c r="T345" s="378"/>
      <c r="V345" s="378"/>
      <c r="X345" s="378"/>
      <c r="Z345" s="146"/>
      <c r="AB345" s="146"/>
      <c r="AD345" s="146"/>
      <c r="AF345" s="146"/>
      <c r="AH345" s="146"/>
      <c r="AJ345" s="146"/>
      <c r="AL345" s="146"/>
      <c r="AN345" s="146"/>
      <c r="AP345" s="146"/>
      <c r="AR345" s="63"/>
      <c r="AT345" s="371"/>
      <c r="AU345" s="371"/>
      <c r="AV345" s="371"/>
      <c r="AW345" s="371"/>
      <c r="AX345" s="371"/>
      <c r="AY345" s="371"/>
      <c r="AZ345" s="371"/>
      <c r="BA345" s="371"/>
      <c r="BB345" s="371"/>
      <c r="BC345" s="371"/>
      <c r="BD345" s="371"/>
      <c r="BE345" s="371"/>
    </row>
    <row r="346" spans="1:57" s="376" customFormat="1" ht="21" customHeight="1" x14ac:dyDescent="0.3">
      <c r="A346" s="371"/>
      <c r="B346" s="372"/>
      <c r="C346" s="371"/>
      <c r="D346" s="371"/>
      <c r="E346" s="373"/>
      <c r="F346" s="374"/>
      <c r="G346" s="371"/>
      <c r="H346" s="375"/>
      <c r="I346" s="375"/>
      <c r="K346" s="377"/>
      <c r="L346" s="377"/>
      <c r="N346" s="378"/>
      <c r="P346" s="378"/>
      <c r="R346" s="378"/>
      <c r="T346" s="378"/>
      <c r="V346" s="378"/>
      <c r="X346" s="378"/>
      <c r="Z346" s="146"/>
      <c r="AB346" s="146"/>
      <c r="AD346" s="146"/>
      <c r="AF346" s="146"/>
      <c r="AH346" s="146"/>
      <c r="AJ346" s="146"/>
      <c r="AL346" s="146"/>
      <c r="AN346" s="146"/>
      <c r="AP346" s="146"/>
      <c r="AR346" s="63"/>
      <c r="AT346" s="371"/>
      <c r="AU346" s="371"/>
      <c r="AV346" s="371"/>
      <c r="AW346" s="371"/>
      <c r="AX346" s="371"/>
      <c r="AY346" s="371"/>
      <c r="AZ346" s="371"/>
      <c r="BA346" s="371"/>
      <c r="BB346" s="371"/>
      <c r="BC346" s="371"/>
      <c r="BD346" s="371"/>
      <c r="BE346" s="371"/>
    </row>
    <row r="347" spans="1:57" s="376" customFormat="1" ht="21" customHeight="1" x14ac:dyDescent="0.3">
      <c r="A347" s="371"/>
      <c r="B347" s="372"/>
      <c r="C347" s="371"/>
      <c r="D347" s="371"/>
      <c r="E347" s="373"/>
      <c r="F347" s="374"/>
      <c r="G347" s="371"/>
      <c r="H347" s="375"/>
      <c r="I347" s="375"/>
      <c r="K347" s="377"/>
      <c r="L347" s="377"/>
      <c r="N347" s="378"/>
      <c r="P347" s="378"/>
      <c r="R347" s="378"/>
      <c r="T347" s="378"/>
      <c r="V347" s="378"/>
      <c r="X347" s="378"/>
      <c r="Z347" s="146"/>
      <c r="AB347" s="146"/>
      <c r="AD347" s="146"/>
      <c r="AF347" s="146"/>
      <c r="AH347" s="146"/>
      <c r="AJ347" s="146"/>
      <c r="AL347" s="146"/>
      <c r="AN347" s="146"/>
      <c r="AP347" s="146"/>
      <c r="AR347" s="63"/>
      <c r="AT347" s="371"/>
      <c r="AU347" s="371"/>
      <c r="AV347" s="371"/>
      <c r="AW347" s="371"/>
      <c r="AX347" s="371"/>
      <c r="AY347" s="371"/>
      <c r="AZ347" s="371"/>
      <c r="BA347" s="371"/>
      <c r="BB347" s="371"/>
      <c r="BC347" s="371"/>
      <c r="BD347" s="371"/>
      <c r="BE347" s="371"/>
    </row>
    <row r="348" spans="1:57" s="376" customFormat="1" ht="21" customHeight="1" x14ac:dyDescent="0.3">
      <c r="A348" s="371"/>
      <c r="B348" s="372"/>
      <c r="C348" s="371"/>
      <c r="D348" s="371"/>
      <c r="E348" s="373"/>
      <c r="F348" s="374"/>
      <c r="G348" s="371"/>
      <c r="H348" s="375"/>
      <c r="I348" s="375"/>
      <c r="K348" s="377"/>
      <c r="L348" s="377"/>
      <c r="N348" s="378"/>
      <c r="P348" s="378"/>
      <c r="R348" s="378"/>
      <c r="T348" s="378"/>
      <c r="V348" s="378"/>
      <c r="X348" s="378"/>
      <c r="Z348" s="146"/>
      <c r="AB348" s="146"/>
      <c r="AD348" s="146"/>
      <c r="AF348" s="146"/>
      <c r="AH348" s="146"/>
      <c r="AJ348" s="146"/>
      <c r="AL348" s="146"/>
      <c r="AN348" s="146"/>
      <c r="AP348" s="146"/>
      <c r="AR348" s="63"/>
      <c r="AT348" s="371"/>
      <c r="AU348" s="371"/>
      <c r="AV348" s="371"/>
      <c r="AW348" s="371"/>
      <c r="AX348" s="371"/>
      <c r="AY348" s="371"/>
      <c r="AZ348" s="371"/>
      <c r="BA348" s="371"/>
      <c r="BB348" s="371"/>
      <c r="BC348" s="371"/>
      <c r="BD348" s="371"/>
      <c r="BE348" s="371"/>
    </row>
    <row r="349" spans="1:57" s="376" customFormat="1" ht="21" customHeight="1" x14ac:dyDescent="0.3">
      <c r="A349" s="371"/>
      <c r="B349" s="372"/>
      <c r="C349" s="371"/>
      <c r="D349" s="371"/>
      <c r="E349" s="373"/>
      <c r="F349" s="374"/>
      <c r="G349" s="371"/>
      <c r="H349" s="375"/>
      <c r="I349" s="375"/>
      <c r="K349" s="377"/>
      <c r="L349" s="377"/>
      <c r="N349" s="378"/>
      <c r="P349" s="378"/>
      <c r="R349" s="378"/>
      <c r="T349" s="378"/>
      <c r="V349" s="378"/>
      <c r="X349" s="378"/>
      <c r="Z349" s="146"/>
      <c r="AB349" s="146"/>
      <c r="AD349" s="146"/>
      <c r="AF349" s="146"/>
      <c r="AH349" s="146"/>
      <c r="AJ349" s="146"/>
      <c r="AL349" s="146"/>
      <c r="AN349" s="146"/>
      <c r="AP349" s="146"/>
      <c r="AR349" s="63"/>
      <c r="AT349" s="371"/>
      <c r="AU349" s="371"/>
      <c r="AV349" s="371"/>
      <c r="AW349" s="371"/>
      <c r="AX349" s="371"/>
      <c r="AY349" s="371"/>
      <c r="AZ349" s="371"/>
      <c r="BA349" s="371"/>
      <c r="BB349" s="371"/>
      <c r="BC349" s="371"/>
      <c r="BD349" s="371"/>
      <c r="BE349" s="371"/>
    </row>
    <row r="350" spans="1:57" s="376" customFormat="1" ht="21" customHeight="1" x14ac:dyDescent="0.3">
      <c r="A350" s="371"/>
      <c r="B350" s="372"/>
      <c r="C350" s="371"/>
      <c r="D350" s="371"/>
      <c r="E350" s="373"/>
      <c r="F350" s="374"/>
      <c r="G350" s="371"/>
      <c r="H350" s="375"/>
      <c r="I350" s="375"/>
      <c r="K350" s="377"/>
      <c r="L350" s="377"/>
      <c r="N350" s="378"/>
      <c r="P350" s="378"/>
      <c r="R350" s="378"/>
      <c r="T350" s="378"/>
      <c r="V350" s="378"/>
      <c r="X350" s="378"/>
      <c r="Z350" s="146"/>
      <c r="AB350" s="146"/>
      <c r="AD350" s="146"/>
      <c r="AF350" s="146"/>
      <c r="AH350" s="146"/>
      <c r="AJ350" s="146"/>
      <c r="AL350" s="146"/>
      <c r="AN350" s="146"/>
      <c r="AP350" s="146"/>
      <c r="AR350" s="63"/>
      <c r="AT350" s="371"/>
      <c r="AU350" s="371"/>
      <c r="AV350" s="371"/>
      <c r="AW350" s="371"/>
      <c r="AX350" s="371"/>
      <c r="AY350" s="371"/>
      <c r="AZ350" s="371"/>
      <c r="BA350" s="371"/>
      <c r="BB350" s="371"/>
      <c r="BC350" s="371"/>
      <c r="BD350" s="371"/>
      <c r="BE350" s="371"/>
    </row>
    <row r="351" spans="1:57" s="376" customFormat="1" ht="21" customHeight="1" x14ac:dyDescent="0.3">
      <c r="A351" s="371"/>
      <c r="B351" s="372"/>
      <c r="C351" s="371"/>
      <c r="D351" s="371"/>
      <c r="E351" s="373"/>
      <c r="F351" s="374"/>
      <c r="G351" s="371"/>
      <c r="H351" s="375"/>
      <c r="I351" s="375"/>
      <c r="K351" s="377"/>
      <c r="L351" s="377"/>
      <c r="N351" s="378"/>
      <c r="P351" s="378"/>
      <c r="R351" s="378"/>
      <c r="T351" s="378"/>
      <c r="V351" s="378"/>
      <c r="X351" s="378"/>
      <c r="Z351" s="146"/>
      <c r="AB351" s="146"/>
      <c r="AD351" s="146"/>
      <c r="AF351" s="146"/>
      <c r="AH351" s="146"/>
      <c r="AJ351" s="146"/>
      <c r="AL351" s="146"/>
      <c r="AN351" s="146"/>
      <c r="AP351" s="146"/>
      <c r="AR351" s="63"/>
      <c r="AT351" s="371"/>
      <c r="AU351" s="371"/>
      <c r="AV351" s="371"/>
      <c r="AW351" s="371"/>
      <c r="AX351" s="371"/>
      <c r="AY351" s="371"/>
      <c r="AZ351" s="371"/>
      <c r="BA351" s="371"/>
      <c r="BB351" s="371"/>
      <c r="BC351" s="371"/>
      <c r="BD351" s="371"/>
      <c r="BE351" s="371"/>
    </row>
    <row r="352" spans="1:57" s="376" customFormat="1" ht="21" customHeight="1" x14ac:dyDescent="0.3">
      <c r="A352" s="371"/>
      <c r="B352" s="372"/>
      <c r="C352" s="371"/>
      <c r="D352" s="371"/>
      <c r="E352" s="373"/>
      <c r="F352" s="374"/>
      <c r="G352" s="371"/>
      <c r="H352" s="375"/>
      <c r="I352" s="375"/>
      <c r="K352" s="377"/>
      <c r="L352" s="377"/>
      <c r="N352" s="378"/>
      <c r="P352" s="378"/>
      <c r="R352" s="378"/>
      <c r="T352" s="378"/>
      <c r="V352" s="378"/>
      <c r="X352" s="378"/>
      <c r="Z352" s="146"/>
      <c r="AB352" s="146"/>
      <c r="AD352" s="146"/>
      <c r="AF352" s="146"/>
      <c r="AH352" s="146"/>
      <c r="AJ352" s="146"/>
      <c r="AL352" s="146"/>
      <c r="AN352" s="146"/>
      <c r="AP352" s="146"/>
      <c r="AR352" s="63"/>
      <c r="AT352" s="371"/>
      <c r="AU352" s="371"/>
      <c r="AV352" s="371"/>
      <c r="AW352" s="371"/>
      <c r="AX352" s="371"/>
      <c r="AY352" s="371"/>
      <c r="AZ352" s="371"/>
      <c r="BA352" s="371"/>
      <c r="BB352" s="371"/>
      <c r="BC352" s="371"/>
      <c r="BD352" s="371"/>
      <c r="BE352" s="371"/>
    </row>
    <row r="353" spans="1:57" s="376" customFormat="1" ht="21" customHeight="1" x14ac:dyDescent="0.3">
      <c r="A353" s="371"/>
      <c r="B353" s="372"/>
      <c r="C353" s="371"/>
      <c r="D353" s="371"/>
      <c r="E353" s="373"/>
      <c r="F353" s="374"/>
      <c r="G353" s="371"/>
      <c r="H353" s="375"/>
      <c r="I353" s="375"/>
      <c r="K353" s="377"/>
      <c r="L353" s="377"/>
      <c r="N353" s="378"/>
      <c r="P353" s="378"/>
      <c r="R353" s="378"/>
      <c r="T353" s="378"/>
      <c r="V353" s="378"/>
      <c r="X353" s="378"/>
      <c r="Z353" s="146"/>
      <c r="AB353" s="146"/>
      <c r="AD353" s="146"/>
      <c r="AF353" s="146"/>
      <c r="AH353" s="146"/>
      <c r="AJ353" s="146"/>
      <c r="AL353" s="146"/>
      <c r="AN353" s="146"/>
      <c r="AP353" s="146"/>
      <c r="AR353" s="63"/>
      <c r="AT353" s="371"/>
      <c r="AU353" s="371"/>
      <c r="AV353" s="371"/>
      <c r="AW353" s="371"/>
      <c r="AX353" s="371"/>
      <c r="AY353" s="371"/>
      <c r="AZ353" s="371"/>
      <c r="BA353" s="371"/>
      <c r="BB353" s="371"/>
      <c r="BC353" s="371"/>
      <c r="BD353" s="371"/>
      <c r="BE353" s="371"/>
    </row>
    <row r="354" spans="1:57" s="376" customFormat="1" ht="21" customHeight="1" x14ac:dyDescent="0.3">
      <c r="A354" s="371"/>
      <c r="B354" s="372"/>
      <c r="C354" s="371"/>
      <c r="D354" s="371"/>
      <c r="E354" s="373"/>
      <c r="F354" s="374"/>
      <c r="G354" s="371"/>
      <c r="H354" s="375"/>
      <c r="I354" s="375"/>
      <c r="K354" s="377"/>
      <c r="L354" s="377"/>
      <c r="N354" s="378"/>
      <c r="P354" s="378"/>
      <c r="R354" s="378"/>
      <c r="T354" s="378"/>
      <c r="V354" s="378"/>
      <c r="X354" s="378"/>
      <c r="Z354" s="146"/>
      <c r="AB354" s="146"/>
      <c r="AD354" s="146"/>
      <c r="AF354" s="146"/>
      <c r="AH354" s="146"/>
      <c r="AJ354" s="146"/>
      <c r="AL354" s="146"/>
      <c r="AN354" s="146"/>
      <c r="AP354" s="146"/>
      <c r="AR354" s="63"/>
      <c r="AT354" s="371"/>
      <c r="AU354" s="371"/>
      <c r="AV354" s="371"/>
      <c r="AW354" s="371"/>
      <c r="AX354" s="371"/>
      <c r="AY354" s="371"/>
      <c r="AZ354" s="371"/>
      <c r="BA354" s="371"/>
      <c r="BB354" s="371"/>
      <c r="BC354" s="371"/>
      <c r="BD354" s="371"/>
      <c r="BE354" s="371"/>
    </row>
    <row r="355" spans="1:57" s="376" customFormat="1" ht="21" customHeight="1" x14ac:dyDescent="0.3">
      <c r="A355" s="371"/>
      <c r="B355" s="372"/>
      <c r="C355" s="371"/>
      <c r="D355" s="371"/>
      <c r="E355" s="373"/>
      <c r="F355" s="374"/>
      <c r="G355" s="371"/>
      <c r="H355" s="375"/>
      <c r="I355" s="375"/>
      <c r="K355" s="377"/>
      <c r="L355" s="377"/>
      <c r="N355" s="378"/>
      <c r="P355" s="378"/>
      <c r="R355" s="378"/>
      <c r="T355" s="378"/>
      <c r="V355" s="378"/>
      <c r="X355" s="378"/>
      <c r="Z355" s="146"/>
      <c r="AB355" s="146"/>
      <c r="AD355" s="146"/>
      <c r="AF355" s="146"/>
      <c r="AH355" s="146"/>
      <c r="AJ355" s="146"/>
      <c r="AL355" s="146"/>
      <c r="AN355" s="146"/>
      <c r="AP355" s="146"/>
      <c r="AR355" s="63"/>
      <c r="AT355" s="371"/>
      <c r="AU355" s="371"/>
      <c r="AV355" s="371"/>
      <c r="AW355" s="371"/>
      <c r="AX355" s="371"/>
      <c r="AY355" s="371"/>
      <c r="AZ355" s="371"/>
      <c r="BA355" s="371"/>
      <c r="BB355" s="371"/>
      <c r="BC355" s="371"/>
      <c r="BD355" s="371"/>
      <c r="BE355" s="371"/>
    </row>
    <row r="356" spans="1:57" s="376" customFormat="1" ht="21" customHeight="1" x14ac:dyDescent="0.3">
      <c r="A356" s="371"/>
      <c r="B356" s="372"/>
      <c r="C356" s="371"/>
      <c r="D356" s="371"/>
      <c r="E356" s="373"/>
      <c r="F356" s="374"/>
      <c r="G356" s="371"/>
      <c r="H356" s="375"/>
      <c r="I356" s="375"/>
      <c r="K356" s="377"/>
      <c r="L356" s="377"/>
      <c r="N356" s="378"/>
      <c r="P356" s="378"/>
      <c r="R356" s="378"/>
      <c r="T356" s="378"/>
      <c r="V356" s="378"/>
      <c r="X356" s="378"/>
      <c r="Z356" s="146"/>
      <c r="AB356" s="146"/>
      <c r="AD356" s="146"/>
      <c r="AF356" s="146"/>
      <c r="AH356" s="146"/>
      <c r="AJ356" s="146"/>
      <c r="AL356" s="146"/>
      <c r="AN356" s="146"/>
      <c r="AP356" s="146"/>
      <c r="AR356" s="63"/>
      <c r="AT356" s="371"/>
      <c r="AU356" s="371"/>
      <c r="AV356" s="371"/>
      <c r="AW356" s="371"/>
      <c r="AX356" s="371"/>
      <c r="AY356" s="371"/>
      <c r="AZ356" s="371"/>
      <c r="BA356" s="371"/>
      <c r="BB356" s="371"/>
      <c r="BC356" s="371"/>
      <c r="BD356" s="371"/>
      <c r="BE356" s="371"/>
    </row>
    <row r="357" spans="1:57" s="376" customFormat="1" ht="21" customHeight="1" x14ac:dyDescent="0.3">
      <c r="A357" s="371"/>
      <c r="B357" s="372"/>
      <c r="C357" s="371"/>
      <c r="D357" s="371"/>
      <c r="E357" s="373"/>
      <c r="F357" s="374"/>
      <c r="G357" s="371"/>
      <c r="H357" s="375"/>
      <c r="I357" s="375"/>
      <c r="K357" s="377"/>
      <c r="L357" s="377"/>
      <c r="N357" s="378"/>
      <c r="P357" s="378"/>
      <c r="R357" s="378"/>
      <c r="T357" s="378"/>
      <c r="V357" s="378"/>
      <c r="X357" s="378"/>
      <c r="Z357" s="146"/>
      <c r="AB357" s="146"/>
      <c r="AD357" s="146"/>
      <c r="AF357" s="146"/>
      <c r="AH357" s="146"/>
      <c r="AJ357" s="146"/>
      <c r="AL357" s="146"/>
      <c r="AN357" s="146"/>
      <c r="AP357" s="146"/>
      <c r="AR357" s="63"/>
      <c r="AT357" s="371"/>
      <c r="AU357" s="371"/>
      <c r="AV357" s="371"/>
      <c r="AW357" s="371"/>
      <c r="AX357" s="371"/>
      <c r="AY357" s="371"/>
      <c r="AZ357" s="371"/>
      <c r="BA357" s="371"/>
      <c r="BB357" s="371"/>
      <c r="BC357" s="371"/>
      <c r="BD357" s="371"/>
      <c r="BE357" s="371"/>
    </row>
    <row r="358" spans="1:57" s="376" customFormat="1" ht="21" customHeight="1" x14ac:dyDescent="0.3">
      <c r="A358" s="371"/>
      <c r="B358" s="372"/>
      <c r="C358" s="371"/>
      <c r="D358" s="371"/>
      <c r="E358" s="373"/>
      <c r="F358" s="374"/>
      <c r="G358" s="371"/>
      <c r="H358" s="375"/>
      <c r="I358" s="375"/>
      <c r="K358" s="377"/>
      <c r="L358" s="377"/>
      <c r="N358" s="378"/>
      <c r="P358" s="378"/>
      <c r="R358" s="378"/>
      <c r="T358" s="378"/>
      <c r="V358" s="378"/>
      <c r="X358" s="378"/>
      <c r="Z358" s="146"/>
      <c r="AB358" s="146"/>
      <c r="AD358" s="146"/>
      <c r="AF358" s="146"/>
      <c r="AH358" s="146"/>
      <c r="AJ358" s="146"/>
      <c r="AL358" s="146"/>
      <c r="AN358" s="146"/>
      <c r="AP358" s="146"/>
      <c r="AR358" s="63"/>
      <c r="AT358" s="371"/>
      <c r="AU358" s="371"/>
      <c r="AV358" s="371"/>
      <c r="AW358" s="371"/>
      <c r="AX358" s="371"/>
      <c r="AY358" s="371"/>
      <c r="AZ358" s="371"/>
      <c r="BA358" s="371"/>
      <c r="BB358" s="371"/>
      <c r="BC358" s="371"/>
      <c r="BD358" s="371"/>
      <c r="BE358" s="371"/>
    </row>
    <row r="359" spans="1:57" s="376" customFormat="1" ht="21" customHeight="1" x14ac:dyDescent="0.3">
      <c r="A359" s="371"/>
      <c r="B359" s="372"/>
      <c r="C359" s="371"/>
      <c r="D359" s="371"/>
      <c r="E359" s="373"/>
      <c r="F359" s="374"/>
      <c r="G359" s="371"/>
      <c r="H359" s="375"/>
      <c r="I359" s="375"/>
      <c r="K359" s="377"/>
      <c r="L359" s="377"/>
      <c r="N359" s="378"/>
      <c r="P359" s="378"/>
      <c r="R359" s="378"/>
      <c r="T359" s="378"/>
      <c r="V359" s="378"/>
      <c r="X359" s="378"/>
      <c r="Z359" s="146"/>
      <c r="AB359" s="146"/>
      <c r="AD359" s="146"/>
      <c r="AF359" s="146"/>
      <c r="AH359" s="146"/>
      <c r="AJ359" s="146"/>
      <c r="AL359" s="146"/>
      <c r="AN359" s="146"/>
      <c r="AP359" s="146"/>
      <c r="AR359" s="63"/>
      <c r="AT359" s="371"/>
      <c r="AU359" s="371"/>
      <c r="AV359" s="371"/>
      <c r="AW359" s="371"/>
      <c r="AX359" s="371"/>
      <c r="AY359" s="371"/>
      <c r="AZ359" s="371"/>
      <c r="BA359" s="371"/>
      <c r="BB359" s="371"/>
      <c r="BC359" s="371"/>
      <c r="BD359" s="371"/>
      <c r="BE359" s="371"/>
    </row>
    <row r="360" spans="1:57" s="376" customFormat="1" ht="21" customHeight="1" x14ac:dyDescent="0.3">
      <c r="A360" s="371"/>
      <c r="B360" s="372"/>
      <c r="C360" s="371"/>
      <c r="D360" s="371"/>
      <c r="E360" s="373"/>
      <c r="F360" s="374"/>
      <c r="G360" s="371"/>
      <c r="H360" s="375"/>
      <c r="I360" s="375"/>
      <c r="K360" s="377"/>
      <c r="L360" s="377"/>
      <c r="N360" s="378"/>
      <c r="P360" s="378"/>
      <c r="R360" s="378"/>
      <c r="T360" s="378"/>
      <c r="V360" s="378"/>
      <c r="X360" s="378"/>
      <c r="Z360" s="146"/>
      <c r="AB360" s="146"/>
      <c r="AD360" s="146"/>
      <c r="AF360" s="146"/>
      <c r="AH360" s="146"/>
      <c r="AJ360" s="146"/>
      <c r="AL360" s="146"/>
      <c r="AN360" s="146"/>
      <c r="AP360" s="146"/>
      <c r="AR360" s="63"/>
      <c r="AT360" s="371"/>
      <c r="AU360" s="371"/>
      <c r="AV360" s="371"/>
      <c r="AW360" s="371"/>
      <c r="AX360" s="371"/>
      <c r="AY360" s="371"/>
      <c r="AZ360" s="371"/>
      <c r="BA360" s="371"/>
      <c r="BB360" s="371"/>
      <c r="BC360" s="371"/>
      <c r="BD360" s="371"/>
      <c r="BE360" s="371"/>
    </row>
    <row r="361" spans="1:57" s="376" customFormat="1" ht="21" customHeight="1" x14ac:dyDescent="0.3">
      <c r="A361" s="371"/>
      <c r="B361" s="372"/>
      <c r="C361" s="371"/>
      <c r="D361" s="371"/>
      <c r="E361" s="373"/>
      <c r="F361" s="374"/>
      <c r="G361" s="371"/>
      <c r="H361" s="375"/>
      <c r="I361" s="375"/>
      <c r="K361" s="377"/>
      <c r="L361" s="377"/>
      <c r="N361" s="378"/>
      <c r="P361" s="378"/>
      <c r="R361" s="378"/>
      <c r="T361" s="378"/>
      <c r="V361" s="378"/>
      <c r="X361" s="378"/>
      <c r="Z361" s="146"/>
      <c r="AB361" s="146"/>
      <c r="AD361" s="146"/>
      <c r="AF361" s="146"/>
      <c r="AH361" s="146"/>
      <c r="AJ361" s="146"/>
      <c r="AL361" s="146"/>
      <c r="AN361" s="146"/>
      <c r="AP361" s="146"/>
      <c r="AR361" s="63"/>
      <c r="AT361" s="371"/>
      <c r="AU361" s="371"/>
      <c r="AV361" s="371"/>
      <c r="AW361" s="371"/>
      <c r="AX361" s="371"/>
      <c r="AY361" s="371"/>
      <c r="AZ361" s="371"/>
      <c r="BA361" s="371"/>
      <c r="BB361" s="371"/>
      <c r="BC361" s="371"/>
      <c r="BD361" s="371"/>
      <c r="BE361" s="371"/>
    </row>
    <row r="362" spans="1:57" s="376" customFormat="1" ht="21" customHeight="1" x14ac:dyDescent="0.3">
      <c r="A362" s="371"/>
      <c r="B362" s="372"/>
      <c r="C362" s="371"/>
      <c r="D362" s="371"/>
      <c r="E362" s="373"/>
      <c r="F362" s="374"/>
      <c r="G362" s="371"/>
      <c r="H362" s="375"/>
      <c r="I362" s="375"/>
      <c r="K362" s="377"/>
      <c r="L362" s="377"/>
      <c r="N362" s="378"/>
      <c r="P362" s="378"/>
      <c r="R362" s="378"/>
      <c r="T362" s="378"/>
      <c r="V362" s="378"/>
      <c r="X362" s="378"/>
      <c r="Z362" s="146"/>
      <c r="AB362" s="146"/>
      <c r="AD362" s="146"/>
      <c r="AF362" s="146"/>
      <c r="AH362" s="146"/>
      <c r="AJ362" s="146"/>
      <c r="AL362" s="146"/>
      <c r="AN362" s="146"/>
      <c r="AP362" s="146"/>
      <c r="AR362" s="63"/>
      <c r="AT362" s="371"/>
      <c r="AU362" s="371"/>
      <c r="AV362" s="371"/>
      <c r="AW362" s="371"/>
      <c r="AX362" s="371"/>
      <c r="AY362" s="371"/>
      <c r="AZ362" s="371"/>
      <c r="BA362" s="371"/>
      <c r="BB362" s="371"/>
      <c r="BC362" s="371"/>
      <c r="BD362" s="371"/>
      <c r="BE362" s="371"/>
    </row>
    <row r="363" spans="1:57" s="376" customFormat="1" ht="21" customHeight="1" x14ac:dyDescent="0.3">
      <c r="A363" s="371"/>
      <c r="B363" s="372"/>
      <c r="C363" s="371"/>
      <c r="D363" s="371"/>
      <c r="E363" s="373"/>
      <c r="F363" s="374"/>
      <c r="G363" s="371"/>
      <c r="H363" s="375"/>
      <c r="I363" s="375"/>
      <c r="K363" s="377"/>
      <c r="L363" s="377"/>
      <c r="N363" s="378"/>
      <c r="P363" s="378"/>
      <c r="R363" s="378"/>
      <c r="T363" s="378"/>
      <c r="V363" s="378"/>
      <c r="X363" s="378"/>
      <c r="Z363" s="146"/>
      <c r="AB363" s="146"/>
      <c r="AD363" s="146"/>
      <c r="AF363" s="146"/>
      <c r="AH363" s="146"/>
      <c r="AJ363" s="146"/>
      <c r="AL363" s="146"/>
      <c r="AN363" s="146"/>
      <c r="AP363" s="146"/>
      <c r="AR363" s="63"/>
      <c r="AT363" s="371"/>
      <c r="AU363" s="371"/>
      <c r="AV363" s="371"/>
      <c r="AW363" s="371"/>
      <c r="AX363" s="371"/>
      <c r="AY363" s="371"/>
      <c r="AZ363" s="371"/>
      <c r="BA363" s="371"/>
      <c r="BB363" s="371"/>
      <c r="BC363" s="371"/>
      <c r="BD363" s="371"/>
      <c r="BE363" s="371"/>
    </row>
    <row r="364" spans="1:57" s="376" customFormat="1" ht="21" customHeight="1" x14ac:dyDescent="0.3">
      <c r="A364" s="371"/>
      <c r="B364" s="372"/>
      <c r="C364" s="371"/>
      <c r="D364" s="371"/>
      <c r="E364" s="373"/>
      <c r="F364" s="374"/>
      <c r="G364" s="371"/>
      <c r="H364" s="375"/>
      <c r="I364" s="375"/>
      <c r="K364" s="377"/>
      <c r="L364" s="377"/>
      <c r="N364" s="378"/>
      <c r="P364" s="378"/>
      <c r="R364" s="378"/>
      <c r="T364" s="378"/>
      <c r="V364" s="378"/>
      <c r="X364" s="378"/>
      <c r="Z364" s="146"/>
      <c r="AB364" s="146"/>
      <c r="AD364" s="146"/>
      <c r="AF364" s="146"/>
      <c r="AH364" s="146"/>
      <c r="AJ364" s="146"/>
      <c r="AL364" s="146"/>
      <c r="AN364" s="146"/>
      <c r="AP364" s="146"/>
      <c r="AR364" s="63"/>
      <c r="AT364" s="371"/>
      <c r="AU364" s="371"/>
      <c r="AV364" s="371"/>
      <c r="AW364" s="371"/>
      <c r="AX364" s="371"/>
      <c r="AY364" s="371"/>
      <c r="AZ364" s="371"/>
      <c r="BA364" s="371"/>
      <c r="BB364" s="371"/>
      <c r="BC364" s="371"/>
      <c r="BD364" s="371"/>
      <c r="BE364" s="371"/>
    </row>
    <row r="365" spans="1:57" s="376" customFormat="1" ht="21" customHeight="1" x14ac:dyDescent="0.3">
      <c r="A365" s="371"/>
      <c r="B365" s="372"/>
      <c r="C365" s="371"/>
      <c r="D365" s="371"/>
      <c r="E365" s="373"/>
      <c r="F365" s="374"/>
      <c r="G365" s="371"/>
      <c r="H365" s="375"/>
      <c r="I365" s="375"/>
      <c r="K365" s="377"/>
      <c r="L365" s="377"/>
      <c r="N365" s="378"/>
      <c r="P365" s="378"/>
      <c r="R365" s="378"/>
      <c r="T365" s="378"/>
      <c r="V365" s="378"/>
      <c r="X365" s="378"/>
      <c r="Z365" s="146"/>
      <c r="AB365" s="146"/>
      <c r="AD365" s="146"/>
      <c r="AF365" s="146"/>
      <c r="AH365" s="146"/>
      <c r="AJ365" s="146"/>
      <c r="AL365" s="146"/>
      <c r="AN365" s="146"/>
      <c r="AP365" s="146"/>
      <c r="AR365" s="63"/>
      <c r="AT365" s="371"/>
      <c r="AU365" s="371"/>
      <c r="AV365" s="371"/>
      <c r="AW365" s="371"/>
      <c r="AX365" s="371"/>
      <c r="AY365" s="371"/>
      <c r="AZ365" s="371"/>
      <c r="BA365" s="371"/>
      <c r="BB365" s="371"/>
      <c r="BC365" s="371"/>
      <c r="BD365" s="371"/>
      <c r="BE365" s="371"/>
    </row>
    <row r="366" spans="1:57" s="376" customFormat="1" ht="21" customHeight="1" x14ac:dyDescent="0.3">
      <c r="A366" s="371"/>
      <c r="B366" s="372"/>
      <c r="C366" s="371"/>
      <c r="D366" s="371"/>
      <c r="E366" s="373"/>
      <c r="F366" s="374"/>
      <c r="G366" s="371"/>
      <c r="H366" s="375"/>
      <c r="I366" s="375"/>
      <c r="K366" s="377"/>
      <c r="L366" s="377"/>
      <c r="N366" s="378"/>
      <c r="P366" s="378"/>
      <c r="R366" s="378"/>
      <c r="T366" s="378"/>
      <c r="V366" s="378"/>
      <c r="X366" s="378"/>
      <c r="Z366" s="146"/>
      <c r="AB366" s="146"/>
      <c r="AD366" s="146"/>
      <c r="AF366" s="146"/>
      <c r="AH366" s="146"/>
      <c r="AJ366" s="146"/>
      <c r="AL366" s="146"/>
      <c r="AN366" s="146"/>
      <c r="AP366" s="146"/>
      <c r="AR366" s="63"/>
      <c r="AT366" s="371"/>
      <c r="AU366" s="371"/>
      <c r="AV366" s="371"/>
      <c r="AW366" s="371"/>
      <c r="AX366" s="371"/>
      <c r="AY366" s="371"/>
      <c r="AZ366" s="371"/>
      <c r="BA366" s="371"/>
      <c r="BB366" s="371"/>
      <c r="BC366" s="371"/>
      <c r="BD366" s="371"/>
      <c r="BE366" s="371"/>
    </row>
    <row r="367" spans="1:57" s="376" customFormat="1" ht="21" customHeight="1" x14ac:dyDescent="0.3">
      <c r="A367" s="371"/>
      <c r="B367" s="372"/>
      <c r="C367" s="371"/>
      <c r="D367" s="371"/>
      <c r="E367" s="373"/>
      <c r="F367" s="374"/>
      <c r="G367" s="371"/>
      <c r="H367" s="375"/>
      <c r="I367" s="375"/>
      <c r="K367" s="377"/>
      <c r="L367" s="377"/>
      <c r="N367" s="378"/>
      <c r="P367" s="378"/>
      <c r="R367" s="378"/>
      <c r="T367" s="378"/>
      <c r="V367" s="378"/>
      <c r="X367" s="378"/>
      <c r="Z367" s="146"/>
      <c r="AB367" s="146"/>
      <c r="AD367" s="146"/>
      <c r="AF367" s="146"/>
      <c r="AH367" s="146"/>
      <c r="AJ367" s="146"/>
      <c r="AL367" s="146"/>
      <c r="AN367" s="146"/>
      <c r="AP367" s="146"/>
      <c r="AR367" s="63"/>
      <c r="AT367" s="371"/>
      <c r="AU367" s="371"/>
      <c r="AV367" s="371"/>
      <c r="AW367" s="371"/>
      <c r="AX367" s="371"/>
      <c r="AY367" s="371"/>
      <c r="AZ367" s="371"/>
      <c r="BA367" s="371"/>
      <c r="BB367" s="371"/>
      <c r="BC367" s="371"/>
      <c r="BD367" s="371"/>
      <c r="BE367" s="371"/>
    </row>
    <row r="368" spans="1:57" s="376" customFormat="1" ht="21" customHeight="1" x14ac:dyDescent="0.3">
      <c r="A368" s="371"/>
      <c r="B368" s="372"/>
      <c r="C368" s="371"/>
      <c r="D368" s="371"/>
      <c r="E368" s="373"/>
      <c r="F368" s="374"/>
      <c r="G368" s="371"/>
      <c r="H368" s="375"/>
      <c r="I368" s="375"/>
      <c r="K368" s="377"/>
      <c r="L368" s="377"/>
      <c r="N368" s="378"/>
      <c r="P368" s="378"/>
      <c r="R368" s="378"/>
      <c r="T368" s="378"/>
      <c r="V368" s="378"/>
      <c r="X368" s="378"/>
      <c r="Z368" s="146"/>
      <c r="AB368" s="146"/>
      <c r="AD368" s="146"/>
      <c r="AF368" s="146"/>
      <c r="AH368" s="146"/>
      <c r="AJ368" s="146"/>
      <c r="AL368" s="146"/>
      <c r="AN368" s="146"/>
      <c r="AP368" s="146"/>
      <c r="AR368" s="63"/>
      <c r="AT368" s="371"/>
      <c r="AU368" s="371"/>
      <c r="AV368" s="371"/>
      <c r="AW368" s="371"/>
      <c r="AX368" s="371"/>
      <c r="AY368" s="371"/>
      <c r="AZ368" s="371"/>
      <c r="BA368" s="371"/>
      <c r="BB368" s="371"/>
      <c r="BC368" s="371"/>
      <c r="BD368" s="371"/>
      <c r="BE368" s="371"/>
    </row>
    <row r="369" spans="1:57" s="376" customFormat="1" ht="21" customHeight="1" x14ac:dyDescent="0.3">
      <c r="A369" s="371"/>
      <c r="B369" s="372"/>
      <c r="C369" s="371"/>
      <c r="D369" s="371"/>
      <c r="E369" s="373"/>
      <c r="F369" s="374"/>
      <c r="G369" s="371"/>
      <c r="H369" s="375"/>
      <c r="I369" s="375"/>
      <c r="K369" s="377"/>
      <c r="L369" s="377"/>
      <c r="N369" s="378"/>
      <c r="P369" s="378"/>
      <c r="R369" s="378"/>
      <c r="T369" s="378"/>
      <c r="V369" s="378"/>
      <c r="X369" s="378"/>
      <c r="Z369" s="146"/>
      <c r="AB369" s="146"/>
      <c r="AD369" s="146"/>
      <c r="AF369" s="146"/>
      <c r="AH369" s="146"/>
      <c r="AJ369" s="146"/>
      <c r="AL369" s="146"/>
      <c r="AN369" s="146"/>
      <c r="AP369" s="146"/>
      <c r="AR369" s="63"/>
      <c r="AT369" s="371"/>
      <c r="AU369" s="371"/>
      <c r="AV369" s="371"/>
      <c r="AW369" s="371"/>
      <c r="AX369" s="371"/>
      <c r="AY369" s="371"/>
      <c r="AZ369" s="371"/>
      <c r="BA369" s="371"/>
      <c r="BB369" s="371"/>
      <c r="BC369" s="371"/>
      <c r="BD369" s="371"/>
      <c r="BE369" s="371"/>
    </row>
    <row r="370" spans="1:57" s="376" customFormat="1" ht="21" customHeight="1" x14ac:dyDescent="0.3">
      <c r="A370" s="371"/>
      <c r="B370" s="372"/>
      <c r="C370" s="371"/>
      <c r="D370" s="371"/>
      <c r="E370" s="373"/>
      <c r="F370" s="374"/>
      <c r="G370" s="371"/>
      <c r="H370" s="375"/>
      <c r="I370" s="375"/>
      <c r="K370" s="377"/>
      <c r="L370" s="377"/>
      <c r="N370" s="378"/>
      <c r="P370" s="378"/>
      <c r="R370" s="378"/>
      <c r="T370" s="378"/>
      <c r="V370" s="378"/>
      <c r="X370" s="378"/>
      <c r="Z370" s="146"/>
      <c r="AB370" s="146"/>
      <c r="AD370" s="146"/>
      <c r="AF370" s="146"/>
      <c r="AH370" s="146"/>
      <c r="AJ370" s="146"/>
      <c r="AL370" s="146"/>
      <c r="AN370" s="146"/>
      <c r="AP370" s="146"/>
      <c r="AR370" s="63"/>
      <c r="AT370" s="371"/>
      <c r="AU370" s="371"/>
      <c r="AV370" s="371"/>
      <c r="AW370" s="371"/>
      <c r="AX370" s="371"/>
      <c r="AY370" s="371"/>
      <c r="AZ370" s="371"/>
      <c r="BA370" s="371"/>
      <c r="BB370" s="371"/>
      <c r="BC370" s="371"/>
      <c r="BD370" s="371"/>
      <c r="BE370" s="371"/>
    </row>
    <row r="371" spans="1:57" s="376" customFormat="1" ht="21" customHeight="1" x14ac:dyDescent="0.3">
      <c r="A371" s="371"/>
      <c r="B371" s="372"/>
      <c r="C371" s="371"/>
      <c r="D371" s="371"/>
      <c r="E371" s="373"/>
      <c r="F371" s="374"/>
      <c r="G371" s="371"/>
      <c r="H371" s="375"/>
      <c r="I371" s="375"/>
      <c r="K371" s="377"/>
      <c r="L371" s="377"/>
      <c r="N371" s="378"/>
      <c r="P371" s="378"/>
      <c r="R371" s="378"/>
      <c r="T371" s="378"/>
      <c r="V371" s="378"/>
      <c r="X371" s="378"/>
      <c r="Z371" s="146"/>
      <c r="AB371" s="146"/>
      <c r="AD371" s="146"/>
      <c r="AF371" s="146"/>
      <c r="AH371" s="146"/>
      <c r="AJ371" s="146"/>
      <c r="AL371" s="146"/>
      <c r="AN371" s="146"/>
      <c r="AP371" s="146"/>
      <c r="AR371" s="63"/>
      <c r="AT371" s="371"/>
      <c r="AU371" s="371"/>
      <c r="AV371" s="371"/>
      <c r="AW371" s="371"/>
      <c r="AX371" s="371"/>
      <c r="AY371" s="371"/>
      <c r="AZ371" s="371"/>
      <c r="BA371" s="371"/>
      <c r="BB371" s="371"/>
      <c r="BC371" s="371"/>
      <c r="BD371" s="371"/>
      <c r="BE371" s="371"/>
    </row>
    <row r="372" spans="1:57" s="376" customFormat="1" ht="21" customHeight="1" x14ac:dyDescent="0.3">
      <c r="A372" s="371"/>
      <c r="B372" s="372"/>
      <c r="C372" s="371"/>
      <c r="D372" s="371"/>
      <c r="E372" s="373"/>
      <c r="F372" s="374"/>
      <c r="G372" s="371"/>
      <c r="H372" s="375"/>
      <c r="I372" s="375"/>
      <c r="K372" s="377"/>
      <c r="L372" s="377"/>
      <c r="N372" s="378"/>
      <c r="P372" s="378"/>
      <c r="R372" s="378"/>
      <c r="T372" s="378"/>
      <c r="V372" s="378"/>
      <c r="X372" s="378"/>
      <c r="Z372" s="146"/>
      <c r="AB372" s="146"/>
      <c r="AD372" s="146"/>
      <c r="AF372" s="146"/>
      <c r="AH372" s="146"/>
      <c r="AJ372" s="146"/>
      <c r="AL372" s="146"/>
      <c r="AN372" s="146"/>
      <c r="AP372" s="146"/>
      <c r="AR372" s="63"/>
      <c r="AT372" s="371"/>
      <c r="AU372" s="371"/>
      <c r="AV372" s="371"/>
      <c r="AW372" s="371"/>
      <c r="AX372" s="371"/>
      <c r="AY372" s="371"/>
      <c r="AZ372" s="371"/>
      <c r="BA372" s="371"/>
      <c r="BB372" s="371"/>
      <c r="BC372" s="371"/>
      <c r="BD372" s="371"/>
      <c r="BE372" s="371"/>
    </row>
    <row r="373" spans="1:57" s="376" customFormat="1" ht="21" customHeight="1" x14ac:dyDescent="0.3">
      <c r="A373" s="371"/>
      <c r="B373" s="372"/>
      <c r="C373" s="371"/>
      <c r="D373" s="371"/>
      <c r="E373" s="373"/>
      <c r="F373" s="374"/>
      <c r="G373" s="371"/>
      <c r="H373" s="375"/>
      <c r="I373" s="375"/>
      <c r="K373" s="377"/>
      <c r="L373" s="377"/>
      <c r="N373" s="378"/>
      <c r="P373" s="378"/>
      <c r="R373" s="378"/>
      <c r="T373" s="378"/>
      <c r="V373" s="378"/>
      <c r="X373" s="378"/>
      <c r="Z373" s="146"/>
      <c r="AB373" s="146"/>
      <c r="AD373" s="146"/>
      <c r="AF373" s="146"/>
      <c r="AH373" s="146"/>
      <c r="AJ373" s="146"/>
      <c r="AL373" s="146"/>
      <c r="AN373" s="146"/>
      <c r="AP373" s="146"/>
      <c r="AR373" s="63"/>
      <c r="AT373" s="371"/>
      <c r="AU373" s="371"/>
      <c r="AV373" s="371"/>
      <c r="AW373" s="371"/>
      <c r="AX373" s="371"/>
      <c r="AY373" s="371"/>
      <c r="AZ373" s="371"/>
      <c r="BA373" s="371"/>
      <c r="BB373" s="371"/>
      <c r="BC373" s="371"/>
      <c r="BD373" s="371"/>
      <c r="BE373" s="371"/>
    </row>
    <row r="374" spans="1:57" s="376" customFormat="1" ht="21" customHeight="1" x14ac:dyDescent="0.3">
      <c r="A374" s="371"/>
      <c r="B374" s="372"/>
      <c r="C374" s="371"/>
      <c r="D374" s="371"/>
      <c r="E374" s="373"/>
      <c r="F374" s="374"/>
      <c r="G374" s="371"/>
      <c r="H374" s="375"/>
      <c r="I374" s="375"/>
      <c r="K374" s="377"/>
      <c r="L374" s="377"/>
      <c r="N374" s="378"/>
      <c r="P374" s="378"/>
      <c r="R374" s="378"/>
      <c r="T374" s="378"/>
      <c r="V374" s="378"/>
      <c r="X374" s="378"/>
      <c r="Z374" s="146"/>
      <c r="AB374" s="146"/>
      <c r="AD374" s="146"/>
      <c r="AF374" s="146"/>
      <c r="AH374" s="146"/>
      <c r="AJ374" s="146"/>
      <c r="AL374" s="146"/>
      <c r="AN374" s="146"/>
      <c r="AP374" s="146"/>
      <c r="AR374" s="63"/>
      <c r="AT374" s="371"/>
      <c r="AU374" s="371"/>
      <c r="AV374" s="371"/>
      <c r="AW374" s="371"/>
      <c r="AX374" s="371"/>
      <c r="AY374" s="371"/>
      <c r="AZ374" s="371"/>
      <c r="BA374" s="371"/>
      <c r="BB374" s="371"/>
      <c r="BC374" s="371"/>
      <c r="BD374" s="371"/>
      <c r="BE374" s="371"/>
    </row>
    <row r="375" spans="1:57" s="376" customFormat="1" ht="21" customHeight="1" x14ac:dyDescent="0.3">
      <c r="A375" s="371"/>
      <c r="B375" s="372"/>
      <c r="C375" s="371"/>
      <c r="D375" s="371"/>
      <c r="E375" s="373"/>
      <c r="F375" s="374"/>
      <c r="G375" s="371"/>
      <c r="H375" s="375"/>
      <c r="I375" s="375"/>
      <c r="K375" s="377"/>
      <c r="L375" s="377"/>
      <c r="N375" s="378"/>
      <c r="P375" s="378"/>
      <c r="R375" s="378"/>
      <c r="T375" s="378"/>
      <c r="V375" s="378"/>
      <c r="X375" s="378"/>
      <c r="Z375" s="146"/>
      <c r="AB375" s="146"/>
      <c r="AD375" s="146"/>
      <c r="AF375" s="146"/>
      <c r="AH375" s="146"/>
      <c r="AJ375" s="146"/>
      <c r="AL375" s="146"/>
      <c r="AN375" s="146"/>
      <c r="AP375" s="146"/>
      <c r="AR375" s="63"/>
      <c r="AT375" s="371"/>
      <c r="AU375" s="371"/>
      <c r="AV375" s="371"/>
      <c r="AW375" s="371"/>
      <c r="AX375" s="371"/>
      <c r="AY375" s="371"/>
      <c r="AZ375" s="371"/>
      <c r="BA375" s="371"/>
      <c r="BB375" s="371"/>
      <c r="BC375" s="371"/>
      <c r="BD375" s="371"/>
      <c r="BE375" s="371"/>
    </row>
    <row r="376" spans="1:57" s="376" customFormat="1" ht="21" customHeight="1" x14ac:dyDescent="0.3">
      <c r="A376" s="371"/>
      <c r="B376" s="372"/>
      <c r="C376" s="371"/>
      <c r="D376" s="371"/>
      <c r="E376" s="373"/>
      <c r="F376" s="374"/>
      <c r="G376" s="371"/>
      <c r="H376" s="375"/>
      <c r="I376" s="375"/>
      <c r="K376" s="377"/>
      <c r="L376" s="377"/>
      <c r="N376" s="378"/>
      <c r="P376" s="378"/>
      <c r="R376" s="378"/>
      <c r="T376" s="378"/>
      <c r="V376" s="378"/>
      <c r="X376" s="378"/>
      <c r="Z376" s="146"/>
      <c r="AB376" s="146"/>
      <c r="AD376" s="146"/>
      <c r="AF376" s="146"/>
      <c r="AH376" s="146"/>
      <c r="AJ376" s="146"/>
      <c r="AL376" s="146"/>
      <c r="AN376" s="146"/>
      <c r="AP376" s="146"/>
      <c r="AR376" s="63"/>
      <c r="AT376" s="371"/>
      <c r="AU376" s="371"/>
      <c r="AV376" s="371"/>
      <c r="AW376" s="371"/>
      <c r="AX376" s="371"/>
      <c r="AY376" s="371"/>
      <c r="AZ376" s="371"/>
      <c r="BA376" s="371"/>
      <c r="BB376" s="371"/>
      <c r="BC376" s="371"/>
      <c r="BD376" s="371"/>
      <c r="BE376" s="371"/>
    </row>
    <row r="377" spans="1:57" s="376" customFormat="1" ht="21" customHeight="1" x14ac:dyDescent="0.3">
      <c r="A377" s="371"/>
      <c r="B377" s="372"/>
      <c r="C377" s="371"/>
      <c r="D377" s="371"/>
      <c r="E377" s="373"/>
      <c r="F377" s="374"/>
      <c r="G377" s="371"/>
      <c r="H377" s="375"/>
      <c r="I377" s="375"/>
      <c r="K377" s="377"/>
      <c r="L377" s="377"/>
      <c r="N377" s="378"/>
      <c r="P377" s="378"/>
      <c r="R377" s="378"/>
      <c r="T377" s="378"/>
      <c r="V377" s="378"/>
      <c r="X377" s="378"/>
      <c r="Z377" s="146"/>
      <c r="AB377" s="146"/>
      <c r="AD377" s="146"/>
      <c r="AF377" s="146"/>
      <c r="AH377" s="146"/>
      <c r="AJ377" s="146"/>
      <c r="AL377" s="146"/>
      <c r="AN377" s="146"/>
      <c r="AP377" s="146"/>
      <c r="AR377" s="63"/>
      <c r="AT377" s="371"/>
      <c r="AU377" s="371"/>
      <c r="AV377" s="371"/>
      <c r="AW377" s="371"/>
      <c r="AX377" s="371"/>
      <c r="AY377" s="371"/>
      <c r="AZ377" s="371"/>
      <c r="BA377" s="371"/>
      <c r="BB377" s="371"/>
      <c r="BC377" s="371"/>
      <c r="BD377" s="371"/>
      <c r="BE377" s="371"/>
    </row>
    <row r="378" spans="1:57" s="376" customFormat="1" ht="21" customHeight="1" x14ac:dyDescent="0.3">
      <c r="A378" s="371"/>
      <c r="B378" s="372"/>
      <c r="C378" s="371"/>
      <c r="D378" s="371"/>
      <c r="E378" s="373"/>
      <c r="F378" s="374"/>
      <c r="G378" s="371"/>
      <c r="H378" s="375"/>
      <c r="I378" s="375"/>
      <c r="K378" s="377"/>
      <c r="L378" s="377"/>
      <c r="N378" s="378"/>
      <c r="P378" s="378"/>
      <c r="R378" s="378"/>
      <c r="T378" s="378"/>
      <c r="V378" s="378"/>
      <c r="X378" s="378"/>
      <c r="Z378" s="146"/>
      <c r="AB378" s="146"/>
      <c r="AD378" s="146"/>
      <c r="AF378" s="146"/>
      <c r="AH378" s="146"/>
      <c r="AJ378" s="146"/>
      <c r="AL378" s="146"/>
      <c r="AN378" s="146"/>
      <c r="AP378" s="146"/>
      <c r="AR378" s="63"/>
      <c r="AT378" s="371"/>
      <c r="AU378" s="371"/>
      <c r="AV378" s="371"/>
      <c r="AW378" s="371"/>
      <c r="AX378" s="371"/>
      <c r="AY378" s="371"/>
      <c r="AZ378" s="371"/>
      <c r="BA378" s="371"/>
      <c r="BB378" s="371"/>
      <c r="BC378" s="371"/>
      <c r="BD378" s="371"/>
      <c r="BE378" s="371"/>
    </row>
    <row r="379" spans="1:57" s="376" customFormat="1" ht="21" customHeight="1" x14ac:dyDescent="0.3">
      <c r="A379" s="371"/>
      <c r="B379" s="372"/>
      <c r="C379" s="371"/>
      <c r="D379" s="371"/>
      <c r="E379" s="373"/>
      <c r="F379" s="374"/>
      <c r="G379" s="371"/>
      <c r="H379" s="375"/>
      <c r="I379" s="375"/>
      <c r="K379" s="377"/>
      <c r="L379" s="377"/>
      <c r="N379" s="378"/>
      <c r="P379" s="378"/>
      <c r="R379" s="378"/>
      <c r="T379" s="378"/>
      <c r="V379" s="378"/>
      <c r="X379" s="378"/>
      <c r="Z379" s="146"/>
      <c r="AB379" s="146"/>
      <c r="AD379" s="146"/>
      <c r="AF379" s="146"/>
      <c r="AH379" s="146"/>
      <c r="AJ379" s="146"/>
      <c r="AL379" s="146"/>
      <c r="AN379" s="146"/>
      <c r="AP379" s="146"/>
      <c r="AR379" s="63"/>
      <c r="AT379" s="371"/>
      <c r="AU379" s="371"/>
      <c r="AV379" s="371"/>
      <c r="AW379" s="371"/>
      <c r="AX379" s="371"/>
      <c r="AY379" s="371"/>
      <c r="AZ379" s="371"/>
      <c r="BA379" s="371"/>
      <c r="BB379" s="371"/>
      <c r="BC379" s="371"/>
      <c r="BD379" s="371"/>
      <c r="BE379" s="371"/>
    </row>
    <row r="380" spans="1:57" s="376" customFormat="1" ht="21" customHeight="1" x14ac:dyDescent="0.3">
      <c r="A380" s="371"/>
      <c r="B380" s="372"/>
      <c r="C380" s="371"/>
      <c r="D380" s="371"/>
      <c r="E380" s="373"/>
      <c r="F380" s="374"/>
      <c r="G380" s="371"/>
      <c r="H380" s="375"/>
      <c r="I380" s="375"/>
      <c r="K380" s="377"/>
      <c r="L380" s="377"/>
      <c r="N380" s="378"/>
      <c r="P380" s="378"/>
      <c r="R380" s="378"/>
      <c r="T380" s="378"/>
      <c r="V380" s="378"/>
      <c r="X380" s="378"/>
      <c r="Z380" s="146"/>
      <c r="AB380" s="146"/>
      <c r="AD380" s="146"/>
      <c r="AF380" s="146"/>
      <c r="AH380" s="146"/>
      <c r="AJ380" s="146"/>
      <c r="AL380" s="146"/>
      <c r="AN380" s="146"/>
      <c r="AP380" s="146"/>
      <c r="AR380" s="63"/>
      <c r="AT380" s="371"/>
      <c r="AU380" s="371"/>
      <c r="AV380" s="371"/>
      <c r="AW380" s="371"/>
      <c r="AX380" s="371"/>
      <c r="AY380" s="371"/>
      <c r="AZ380" s="371"/>
      <c r="BA380" s="371"/>
      <c r="BB380" s="371"/>
      <c r="BC380" s="371"/>
      <c r="BD380" s="371"/>
      <c r="BE380" s="371"/>
    </row>
    <row r="381" spans="1:57" s="376" customFormat="1" ht="21" customHeight="1" x14ac:dyDescent="0.3">
      <c r="A381" s="371"/>
      <c r="B381" s="372"/>
      <c r="C381" s="371"/>
      <c r="D381" s="371"/>
      <c r="E381" s="373"/>
      <c r="F381" s="374"/>
      <c r="G381" s="371"/>
      <c r="H381" s="375"/>
      <c r="I381" s="375"/>
      <c r="K381" s="377"/>
      <c r="L381" s="377"/>
      <c r="N381" s="378"/>
      <c r="P381" s="378"/>
      <c r="R381" s="378"/>
      <c r="T381" s="378"/>
      <c r="V381" s="378"/>
      <c r="X381" s="378"/>
      <c r="Z381" s="146"/>
      <c r="AB381" s="146"/>
      <c r="AD381" s="146"/>
      <c r="AF381" s="146"/>
      <c r="AH381" s="146"/>
      <c r="AJ381" s="146"/>
      <c r="AL381" s="146"/>
      <c r="AN381" s="146"/>
      <c r="AP381" s="146"/>
      <c r="AR381" s="63"/>
      <c r="AT381" s="371"/>
      <c r="AU381" s="371"/>
      <c r="AV381" s="371"/>
      <c r="AW381" s="371"/>
      <c r="AX381" s="371"/>
      <c r="AY381" s="371"/>
      <c r="AZ381" s="371"/>
      <c r="BA381" s="371"/>
      <c r="BB381" s="371"/>
      <c r="BC381" s="371"/>
      <c r="BD381" s="371"/>
      <c r="BE381" s="371"/>
    </row>
    <row r="382" spans="1:57" s="376" customFormat="1" ht="21" customHeight="1" x14ac:dyDescent="0.3">
      <c r="A382" s="371"/>
      <c r="B382" s="372"/>
      <c r="C382" s="371"/>
      <c r="D382" s="371"/>
      <c r="E382" s="373"/>
      <c r="F382" s="374"/>
      <c r="G382" s="371"/>
      <c r="H382" s="375"/>
      <c r="I382" s="375"/>
      <c r="K382" s="377"/>
      <c r="L382" s="377"/>
      <c r="N382" s="378"/>
      <c r="P382" s="378"/>
      <c r="R382" s="378"/>
      <c r="T382" s="378"/>
      <c r="V382" s="378"/>
      <c r="X382" s="378"/>
      <c r="Z382" s="146"/>
      <c r="AB382" s="146"/>
      <c r="AD382" s="146"/>
      <c r="AF382" s="146"/>
      <c r="AH382" s="146"/>
      <c r="AJ382" s="146"/>
      <c r="AL382" s="146"/>
      <c r="AN382" s="146"/>
      <c r="AP382" s="146"/>
      <c r="AR382" s="63"/>
      <c r="AT382" s="371"/>
      <c r="AU382" s="371"/>
      <c r="AV382" s="371"/>
      <c r="AW382" s="371"/>
      <c r="AX382" s="371"/>
      <c r="AY382" s="371"/>
      <c r="AZ382" s="371"/>
      <c r="BA382" s="371"/>
      <c r="BB382" s="371"/>
      <c r="BC382" s="371"/>
      <c r="BD382" s="371"/>
      <c r="BE382" s="371"/>
    </row>
    <row r="383" spans="1:57" s="376" customFormat="1" ht="21" customHeight="1" x14ac:dyDescent="0.3">
      <c r="A383" s="371"/>
      <c r="B383" s="372"/>
      <c r="C383" s="371"/>
      <c r="D383" s="371"/>
      <c r="E383" s="373"/>
      <c r="F383" s="374"/>
      <c r="G383" s="371"/>
      <c r="H383" s="375"/>
      <c r="I383" s="375"/>
      <c r="K383" s="377"/>
      <c r="L383" s="377"/>
      <c r="N383" s="378"/>
      <c r="P383" s="378"/>
      <c r="R383" s="378"/>
      <c r="T383" s="378"/>
      <c r="V383" s="378"/>
      <c r="X383" s="378"/>
      <c r="Z383" s="146"/>
      <c r="AB383" s="146"/>
      <c r="AD383" s="146"/>
      <c r="AF383" s="146"/>
      <c r="AH383" s="146"/>
      <c r="AJ383" s="146"/>
      <c r="AL383" s="146"/>
      <c r="AN383" s="146"/>
      <c r="AP383" s="146"/>
      <c r="AR383" s="63"/>
      <c r="AT383" s="371"/>
      <c r="AU383" s="371"/>
      <c r="AV383" s="371"/>
      <c r="AW383" s="371"/>
      <c r="AX383" s="371"/>
      <c r="AY383" s="371"/>
      <c r="AZ383" s="371"/>
      <c r="BA383" s="371"/>
      <c r="BB383" s="371"/>
      <c r="BC383" s="371"/>
      <c r="BD383" s="371"/>
      <c r="BE383" s="371"/>
    </row>
    <row r="384" spans="1:57" s="376" customFormat="1" ht="21" customHeight="1" x14ac:dyDescent="0.3">
      <c r="A384" s="371"/>
      <c r="B384" s="372"/>
      <c r="C384" s="371"/>
      <c r="D384" s="371"/>
      <c r="E384" s="373"/>
      <c r="F384" s="374"/>
      <c r="G384" s="371"/>
      <c r="H384" s="375"/>
      <c r="I384" s="375"/>
      <c r="K384" s="377"/>
      <c r="L384" s="377"/>
      <c r="N384" s="378"/>
      <c r="P384" s="378"/>
      <c r="R384" s="378"/>
      <c r="T384" s="378"/>
      <c r="V384" s="378"/>
      <c r="X384" s="378"/>
      <c r="Z384" s="146"/>
      <c r="AB384" s="146"/>
      <c r="AD384" s="146"/>
      <c r="AF384" s="146"/>
      <c r="AH384" s="146"/>
      <c r="AJ384" s="146"/>
      <c r="AL384" s="146"/>
      <c r="AN384" s="146"/>
      <c r="AP384" s="146"/>
      <c r="AR384" s="63"/>
      <c r="AT384" s="371"/>
      <c r="AU384" s="371"/>
      <c r="AV384" s="371"/>
      <c r="AW384" s="371"/>
      <c r="AX384" s="371"/>
      <c r="AY384" s="371"/>
      <c r="AZ384" s="371"/>
      <c r="BA384" s="371"/>
      <c r="BB384" s="371"/>
      <c r="BC384" s="371"/>
      <c r="BD384" s="371"/>
      <c r="BE384" s="371"/>
    </row>
    <row r="385" spans="1:57" s="376" customFormat="1" ht="21" customHeight="1" x14ac:dyDescent="0.3">
      <c r="A385" s="371"/>
      <c r="B385" s="372"/>
      <c r="C385" s="371"/>
      <c r="D385" s="371"/>
      <c r="E385" s="373"/>
      <c r="F385" s="374"/>
      <c r="G385" s="371"/>
      <c r="H385" s="375"/>
      <c r="I385" s="375"/>
      <c r="K385" s="377"/>
      <c r="L385" s="377"/>
      <c r="N385" s="378"/>
      <c r="P385" s="378"/>
      <c r="R385" s="378"/>
      <c r="T385" s="378"/>
      <c r="V385" s="378"/>
      <c r="X385" s="378"/>
      <c r="Z385" s="146"/>
      <c r="AB385" s="146"/>
      <c r="AD385" s="146"/>
      <c r="AF385" s="146"/>
      <c r="AH385" s="146"/>
      <c r="AJ385" s="146"/>
      <c r="AL385" s="146"/>
      <c r="AN385" s="146"/>
      <c r="AP385" s="146"/>
      <c r="AR385" s="63"/>
      <c r="AT385" s="371"/>
      <c r="AU385" s="371"/>
      <c r="AV385" s="371"/>
      <c r="AW385" s="371"/>
      <c r="AX385" s="371"/>
      <c r="AY385" s="371"/>
      <c r="AZ385" s="371"/>
      <c r="BA385" s="371"/>
      <c r="BB385" s="371"/>
      <c r="BC385" s="371"/>
      <c r="BD385" s="371"/>
      <c r="BE385" s="371"/>
    </row>
    <row r="386" spans="1:57" s="376" customFormat="1" ht="21" customHeight="1" x14ac:dyDescent="0.3">
      <c r="A386" s="371"/>
      <c r="B386" s="372"/>
      <c r="C386" s="371"/>
      <c r="D386" s="371"/>
      <c r="E386" s="373"/>
      <c r="F386" s="374"/>
      <c r="G386" s="371"/>
      <c r="H386" s="375"/>
      <c r="I386" s="375"/>
      <c r="K386" s="377"/>
      <c r="L386" s="377"/>
      <c r="N386" s="378"/>
      <c r="P386" s="378"/>
      <c r="R386" s="378"/>
      <c r="T386" s="378"/>
      <c r="V386" s="378"/>
      <c r="X386" s="378"/>
      <c r="Z386" s="146"/>
      <c r="AB386" s="146"/>
      <c r="AD386" s="146"/>
      <c r="AF386" s="146"/>
      <c r="AH386" s="146"/>
      <c r="AJ386" s="146"/>
      <c r="AL386" s="146"/>
      <c r="AN386" s="146"/>
      <c r="AP386" s="146"/>
      <c r="AR386" s="63"/>
      <c r="AT386" s="371"/>
      <c r="AU386" s="371"/>
      <c r="AV386" s="371"/>
      <c r="AW386" s="371"/>
      <c r="AX386" s="371"/>
      <c r="AY386" s="371"/>
      <c r="AZ386" s="371"/>
      <c r="BA386" s="371"/>
      <c r="BB386" s="371"/>
      <c r="BC386" s="371"/>
      <c r="BD386" s="371"/>
      <c r="BE386" s="371"/>
    </row>
    <row r="387" spans="1:57" s="376" customFormat="1" ht="21" customHeight="1" x14ac:dyDescent="0.3">
      <c r="A387" s="371"/>
      <c r="B387" s="372"/>
      <c r="C387" s="371"/>
      <c r="D387" s="371"/>
      <c r="E387" s="373"/>
      <c r="F387" s="374"/>
      <c r="G387" s="371"/>
      <c r="H387" s="375"/>
      <c r="I387" s="375"/>
      <c r="K387" s="377"/>
      <c r="L387" s="377"/>
      <c r="N387" s="378"/>
      <c r="P387" s="378"/>
      <c r="R387" s="378"/>
      <c r="T387" s="378"/>
      <c r="V387" s="378"/>
      <c r="X387" s="378"/>
      <c r="Z387" s="146"/>
      <c r="AB387" s="146"/>
      <c r="AD387" s="146"/>
      <c r="AF387" s="146"/>
      <c r="AH387" s="146"/>
      <c r="AJ387" s="146"/>
      <c r="AL387" s="146"/>
      <c r="AN387" s="146"/>
      <c r="AP387" s="146"/>
      <c r="AR387" s="63"/>
      <c r="AT387" s="371"/>
      <c r="AU387" s="371"/>
      <c r="AV387" s="371"/>
      <c r="AW387" s="371"/>
      <c r="AX387" s="371"/>
      <c r="AY387" s="371"/>
      <c r="AZ387" s="371"/>
      <c r="BA387" s="371"/>
      <c r="BB387" s="371"/>
      <c r="BC387" s="371"/>
      <c r="BD387" s="371"/>
      <c r="BE387" s="371"/>
    </row>
    <row r="388" spans="1:57" s="376" customFormat="1" ht="21" customHeight="1" x14ac:dyDescent="0.3">
      <c r="A388" s="371"/>
      <c r="B388" s="372"/>
      <c r="C388" s="371"/>
      <c r="D388" s="371"/>
      <c r="E388" s="373"/>
      <c r="F388" s="374"/>
      <c r="G388" s="371"/>
      <c r="H388" s="375"/>
      <c r="I388" s="375"/>
      <c r="K388" s="377"/>
      <c r="L388" s="377"/>
      <c r="N388" s="378"/>
      <c r="P388" s="378"/>
      <c r="R388" s="378"/>
      <c r="T388" s="378"/>
      <c r="V388" s="378"/>
      <c r="X388" s="378"/>
      <c r="Z388" s="146"/>
      <c r="AB388" s="146"/>
      <c r="AD388" s="146"/>
      <c r="AF388" s="146"/>
      <c r="AH388" s="146"/>
      <c r="AJ388" s="146"/>
      <c r="AL388" s="146"/>
      <c r="AN388" s="146"/>
      <c r="AP388" s="146"/>
      <c r="AR388" s="63"/>
      <c r="AT388" s="371"/>
      <c r="AU388" s="371"/>
      <c r="AV388" s="371"/>
      <c r="AW388" s="371"/>
      <c r="AX388" s="371"/>
      <c r="AY388" s="371"/>
      <c r="AZ388" s="371"/>
      <c r="BA388" s="371"/>
      <c r="BB388" s="371"/>
      <c r="BC388" s="371"/>
      <c r="BD388" s="371"/>
      <c r="BE388" s="371"/>
    </row>
    <row r="389" spans="1:57" s="376" customFormat="1" ht="21" customHeight="1" x14ac:dyDescent="0.3">
      <c r="A389" s="371"/>
      <c r="B389" s="372"/>
      <c r="C389" s="371"/>
      <c r="D389" s="371"/>
      <c r="E389" s="373"/>
      <c r="F389" s="374"/>
      <c r="G389" s="371"/>
      <c r="H389" s="375"/>
      <c r="I389" s="375"/>
      <c r="K389" s="377"/>
      <c r="L389" s="377"/>
      <c r="N389" s="378"/>
      <c r="P389" s="378"/>
      <c r="R389" s="378"/>
      <c r="T389" s="378"/>
      <c r="V389" s="378"/>
      <c r="X389" s="378"/>
      <c r="Z389" s="146"/>
      <c r="AB389" s="146"/>
      <c r="AD389" s="146"/>
      <c r="AF389" s="146"/>
      <c r="AH389" s="146"/>
      <c r="AJ389" s="146"/>
      <c r="AL389" s="146"/>
      <c r="AN389" s="146"/>
      <c r="AP389" s="146"/>
      <c r="AR389" s="63"/>
      <c r="AT389" s="371"/>
      <c r="AU389" s="371"/>
      <c r="AV389" s="371"/>
      <c r="AW389" s="371"/>
      <c r="AX389" s="371"/>
      <c r="AY389" s="371"/>
      <c r="AZ389" s="371"/>
      <c r="BA389" s="371"/>
      <c r="BB389" s="371"/>
      <c r="BC389" s="371"/>
      <c r="BD389" s="371"/>
      <c r="BE389" s="371"/>
    </row>
    <row r="390" spans="1:57" s="376" customFormat="1" ht="21" customHeight="1" x14ac:dyDescent="0.3">
      <c r="A390" s="371"/>
      <c r="B390" s="372"/>
      <c r="C390" s="371"/>
      <c r="D390" s="371"/>
      <c r="E390" s="373"/>
      <c r="F390" s="374"/>
      <c r="G390" s="371"/>
      <c r="H390" s="375"/>
      <c r="I390" s="375"/>
      <c r="K390" s="377"/>
      <c r="L390" s="377"/>
      <c r="N390" s="378"/>
      <c r="P390" s="378"/>
      <c r="R390" s="378"/>
      <c r="T390" s="378"/>
      <c r="V390" s="378"/>
      <c r="X390" s="378"/>
      <c r="Z390" s="146"/>
      <c r="AB390" s="146"/>
      <c r="AD390" s="146"/>
      <c r="AF390" s="146"/>
      <c r="AH390" s="146"/>
      <c r="AJ390" s="146"/>
      <c r="AL390" s="146"/>
      <c r="AN390" s="146"/>
      <c r="AP390" s="146"/>
      <c r="AR390" s="63"/>
      <c r="AT390" s="371"/>
      <c r="AU390" s="371"/>
      <c r="AV390" s="371"/>
      <c r="AW390" s="371"/>
      <c r="AX390" s="371"/>
      <c r="AY390" s="371"/>
      <c r="AZ390" s="371"/>
      <c r="BA390" s="371"/>
      <c r="BB390" s="371"/>
      <c r="BC390" s="371"/>
      <c r="BD390" s="371"/>
      <c r="BE390" s="371"/>
    </row>
    <row r="391" spans="1:57" s="376" customFormat="1" ht="21" customHeight="1" x14ac:dyDescent="0.3">
      <c r="A391" s="371"/>
      <c r="B391" s="372"/>
      <c r="C391" s="371"/>
      <c r="D391" s="371"/>
      <c r="E391" s="373"/>
      <c r="F391" s="374"/>
      <c r="G391" s="371"/>
      <c r="H391" s="375"/>
      <c r="I391" s="375"/>
      <c r="K391" s="377"/>
      <c r="L391" s="377"/>
      <c r="N391" s="378"/>
      <c r="P391" s="378"/>
      <c r="R391" s="378"/>
      <c r="T391" s="378"/>
      <c r="V391" s="378"/>
      <c r="X391" s="378"/>
      <c r="Z391" s="146"/>
      <c r="AB391" s="146"/>
      <c r="AD391" s="146"/>
      <c r="AF391" s="146"/>
      <c r="AH391" s="146"/>
      <c r="AJ391" s="146"/>
      <c r="AL391" s="146"/>
      <c r="AN391" s="146"/>
      <c r="AP391" s="146"/>
      <c r="AR391" s="63"/>
      <c r="AT391" s="371"/>
      <c r="AU391" s="371"/>
      <c r="AV391" s="371"/>
      <c r="AW391" s="371"/>
      <c r="AX391" s="371"/>
      <c r="AY391" s="371"/>
      <c r="AZ391" s="371"/>
      <c r="BA391" s="371"/>
      <c r="BB391" s="371"/>
      <c r="BC391" s="371"/>
      <c r="BD391" s="371"/>
      <c r="BE391" s="371"/>
    </row>
    <row r="392" spans="1:57" s="376" customFormat="1" ht="21" customHeight="1" x14ac:dyDescent="0.3">
      <c r="A392" s="371"/>
      <c r="B392" s="372"/>
      <c r="C392" s="371"/>
      <c r="D392" s="371"/>
      <c r="E392" s="373"/>
      <c r="F392" s="374"/>
      <c r="G392" s="371"/>
      <c r="H392" s="375"/>
      <c r="I392" s="375"/>
      <c r="K392" s="377"/>
      <c r="L392" s="377"/>
      <c r="N392" s="378"/>
      <c r="P392" s="378"/>
      <c r="R392" s="378"/>
      <c r="T392" s="378"/>
      <c r="V392" s="378"/>
      <c r="X392" s="378"/>
      <c r="Z392" s="146"/>
      <c r="AB392" s="146"/>
      <c r="AD392" s="146"/>
      <c r="AF392" s="146"/>
      <c r="AH392" s="146"/>
      <c r="AJ392" s="146"/>
      <c r="AL392" s="146"/>
      <c r="AN392" s="146"/>
      <c r="AP392" s="146"/>
      <c r="AR392" s="63"/>
      <c r="AT392" s="371"/>
      <c r="AU392" s="371"/>
      <c r="AV392" s="371"/>
      <c r="AW392" s="371"/>
      <c r="AX392" s="371"/>
      <c r="AY392" s="371"/>
      <c r="AZ392" s="371"/>
      <c r="BA392" s="371"/>
      <c r="BB392" s="371"/>
      <c r="BC392" s="371"/>
      <c r="BD392" s="371"/>
      <c r="BE392" s="371"/>
    </row>
    <row r="393" spans="1:57" s="376" customFormat="1" ht="21" customHeight="1" x14ac:dyDescent="0.3">
      <c r="A393" s="371"/>
      <c r="B393" s="372"/>
      <c r="C393" s="371"/>
      <c r="D393" s="371"/>
      <c r="E393" s="373"/>
      <c r="F393" s="374"/>
      <c r="G393" s="371"/>
      <c r="H393" s="375"/>
      <c r="I393" s="375"/>
      <c r="K393" s="377"/>
      <c r="L393" s="377"/>
      <c r="N393" s="378"/>
      <c r="P393" s="378"/>
      <c r="R393" s="378"/>
      <c r="T393" s="378"/>
      <c r="V393" s="378"/>
      <c r="X393" s="378"/>
      <c r="Z393" s="146"/>
      <c r="AB393" s="146"/>
      <c r="AD393" s="146"/>
      <c r="AF393" s="146"/>
      <c r="AH393" s="146"/>
      <c r="AJ393" s="146"/>
      <c r="AL393" s="146"/>
      <c r="AN393" s="146"/>
      <c r="AP393" s="146"/>
      <c r="AR393" s="63"/>
      <c r="AT393" s="371"/>
      <c r="AU393" s="371"/>
      <c r="AV393" s="371"/>
      <c r="AW393" s="371"/>
      <c r="AX393" s="371"/>
      <c r="AY393" s="371"/>
      <c r="AZ393" s="371"/>
      <c r="BA393" s="371"/>
      <c r="BB393" s="371"/>
      <c r="BC393" s="371"/>
      <c r="BD393" s="371"/>
      <c r="BE393" s="371"/>
    </row>
    <row r="394" spans="1:57" s="376" customFormat="1" ht="21" customHeight="1" x14ac:dyDescent="0.3">
      <c r="A394" s="371"/>
      <c r="B394" s="372"/>
      <c r="C394" s="371"/>
      <c r="D394" s="371"/>
      <c r="E394" s="373"/>
      <c r="F394" s="374"/>
      <c r="G394" s="371"/>
      <c r="H394" s="375"/>
      <c r="I394" s="375"/>
      <c r="K394" s="377"/>
      <c r="L394" s="377"/>
      <c r="N394" s="378"/>
      <c r="P394" s="378"/>
      <c r="R394" s="378"/>
      <c r="T394" s="378"/>
      <c r="V394" s="378"/>
      <c r="X394" s="378"/>
      <c r="Z394" s="146"/>
      <c r="AB394" s="146"/>
      <c r="AD394" s="146"/>
      <c r="AF394" s="146"/>
      <c r="AH394" s="146"/>
      <c r="AJ394" s="146"/>
      <c r="AL394" s="146"/>
      <c r="AN394" s="146"/>
      <c r="AP394" s="146"/>
      <c r="AR394" s="63"/>
      <c r="AT394" s="371"/>
      <c r="AU394" s="371"/>
      <c r="AV394" s="371"/>
      <c r="AW394" s="371"/>
      <c r="AX394" s="371"/>
      <c r="AY394" s="371"/>
      <c r="AZ394" s="371"/>
      <c r="BA394" s="371"/>
      <c r="BB394" s="371"/>
      <c r="BC394" s="371"/>
      <c r="BD394" s="371"/>
      <c r="BE394" s="371"/>
    </row>
    <row r="395" spans="1:57" s="376" customFormat="1" ht="21" customHeight="1" x14ac:dyDescent="0.3">
      <c r="A395" s="371"/>
      <c r="B395" s="372"/>
      <c r="C395" s="371"/>
      <c r="D395" s="371"/>
      <c r="E395" s="373"/>
      <c r="F395" s="374"/>
      <c r="G395" s="371"/>
      <c r="H395" s="375"/>
      <c r="I395" s="375"/>
      <c r="K395" s="377"/>
      <c r="L395" s="377"/>
      <c r="N395" s="378"/>
      <c r="P395" s="378"/>
      <c r="R395" s="378"/>
      <c r="T395" s="378"/>
      <c r="V395" s="378"/>
      <c r="X395" s="378"/>
      <c r="Z395" s="146"/>
      <c r="AB395" s="146"/>
      <c r="AD395" s="146"/>
      <c r="AF395" s="146"/>
      <c r="AH395" s="146"/>
      <c r="AJ395" s="146"/>
      <c r="AL395" s="146"/>
      <c r="AN395" s="146"/>
      <c r="AP395" s="146"/>
      <c r="AR395" s="63"/>
      <c r="AT395" s="371"/>
      <c r="AU395" s="371"/>
      <c r="AV395" s="371"/>
      <c r="AW395" s="371"/>
      <c r="AX395" s="371"/>
      <c r="AY395" s="371"/>
      <c r="AZ395" s="371"/>
      <c r="BA395" s="371"/>
      <c r="BB395" s="371"/>
      <c r="BC395" s="371"/>
      <c r="BD395" s="371"/>
      <c r="BE395" s="371"/>
    </row>
    <row r="396" spans="1:57" s="376" customFormat="1" ht="21" customHeight="1" x14ac:dyDescent="0.3">
      <c r="A396" s="371"/>
      <c r="B396" s="372"/>
      <c r="C396" s="371"/>
      <c r="D396" s="371"/>
      <c r="E396" s="373"/>
      <c r="F396" s="374"/>
      <c r="G396" s="371"/>
      <c r="H396" s="375"/>
      <c r="I396" s="375"/>
      <c r="K396" s="377"/>
      <c r="L396" s="377"/>
      <c r="N396" s="378"/>
      <c r="P396" s="378"/>
      <c r="R396" s="378"/>
      <c r="T396" s="378"/>
      <c r="V396" s="378"/>
      <c r="X396" s="378"/>
      <c r="Z396" s="146"/>
      <c r="AB396" s="146"/>
      <c r="AD396" s="146"/>
      <c r="AF396" s="146"/>
      <c r="AH396" s="146"/>
      <c r="AJ396" s="146"/>
      <c r="AL396" s="146"/>
      <c r="AN396" s="146"/>
      <c r="AP396" s="146"/>
      <c r="AR396" s="63"/>
      <c r="AT396" s="371"/>
      <c r="AU396" s="371"/>
      <c r="AV396" s="371"/>
      <c r="AW396" s="371"/>
      <c r="AX396" s="371"/>
      <c r="AY396" s="371"/>
      <c r="AZ396" s="371"/>
      <c r="BA396" s="371"/>
      <c r="BB396" s="371"/>
      <c r="BC396" s="371"/>
      <c r="BD396" s="371"/>
      <c r="BE396" s="371"/>
    </row>
    <row r="397" spans="1:57" s="376" customFormat="1" ht="21" customHeight="1" x14ac:dyDescent="0.3">
      <c r="A397" s="371"/>
      <c r="B397" s="372"/>
      <c r="C397" s="371"/>
      <c r="D397" s="371"/>
      <c r="E397" s="373"/>
      <c r="F397" s="374"/>
      <c r="G397" s="371"/>
      <c r="H397" s="375"/>
      <c r="I397" s="375"/>
      <c r="K397" s="377"/>
      <c r="L397" s="377"/>
      <c r="N397" s="378"/>
      <c r="P397" s="378"/>
      <c r="R397" s="378"/>
      <c r="T397" s="378"/>
      <c r="V397" s="378"/>
      <c r="X397" s="378"/>
      <c r="Z397" s="146"/>
      <c r="AB397" s="146"/>
      <c r="AD397" s="146"/>
      <c r="AF397" s="146"/>
      <c r="AH397" s="146"/>
      <c r="AJ397" s="146"/>
      <c r="AL397" s="146"/>
      <c r="AN397" s="146"/>
      <c r="AP397" s="146"/>
      <c r="AR397" s="63"/>
      <c r="AT397" s="371"/>
      <c r="AU397" s="371"/>
      <c r="AV397" s="371"/>
      <c r="AW397" s="371"/>
      <c r="AX397" s="371"/>
      <c r="AY397" s="371"/>
      <c r="AZ397" s="371"/>
      <c r="BA397" s="371"/>
      <c r="BB397" s="371"/>
      <c r="BC397" s="371"/>
      <c r="BD397" s="371"/>
      <c r="BE397" s="371"/>
    </row>
    <row r="398" spans="1:57" s="376" customFormat="1" ht="21" customHeight="1" x14ac:dyDescent="0.3">
      <c r="A398" s="371"/>
      <c r="B398" s="372"/>
      <c r="C398" s="371"/>
      <c r="D398" s="371"/>
      <c r="E398" s="373"/>
      <c r="F398" s="374"/>
      <c r="G398" s="371"/>
      <c r="H398" s="375"/>
      <c r="I398" s="375"/>
      <c r="K398" s="377"/>
      <c r="L398" s="377"/>
      <c r="N398" s="378"/>
      <c r="P398" s="378"/>
      <c r="R398" s="378"/>
      <c r="T398" s="378"/>
      <c r="V398" s="378"/>
      <c r="X398" s="378"/>
      <c r="Z398" s="146"/>
      <c r="AB398" s="146"/>
      <c r="AD398" s="146"/>
      <c r="AF398" s="146"/>
      <c r="AH398" s="146"/>
      <c r="AJ398" s="146"/>
      <c r="AL398" s="146"/>
      <c r="AN398" s="146"/>
      <c r="AP398" s="146"/>
      <c r="AR398" s="63"/>
      <c r="AT398" s="371"/>
      <c r="AU398" s="371"/>
      <c r="AV398" s="371"/>
      <c r="AW398" s="371"/>
      <c r="AX398" s="371"/>
      <c r="AY398" s="371"/>
      <c r="AZ398" s="371"/>
      <c r="BA398" s="371"/>
      <c r="BB398" s="371"/>
      <c r="BC398" s="371"/>
      <c r="BD398" s="371"/>
      <c r="BE398" s="371"/>
    </row>
  </sheetData>
  <printOptions horizontalCentered="1"/>
  <pageMargins left="0.51181102362204722" right="0.51181102362204722" top="0.55118110236220474" bottom="0.35433070866141736" header="0.31496062992125984" footer="0.11811023622047245"/>
  <pageSetup paperSize="9" orientation="portrait" verticalDpi="4294967293" r:id="rId1"/>
  <headerFooter>
    <oddHeader>&amp;LQUÍMICOS&amp;R"El Origen"</oddHeader>
    <oddFooter>&amp;L&amp;P&amp;R&amp;D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theme="5" tint="0.39997558519241921"/>
  </sheetPr>
  <dimension ref="A1:BG398"/>
  <sheetViews>
    <sheetView topLeftCell="D144" zoomScaleNormal="100" workbookViewId="0">
      <selection activeCell="F8" sqref="F8"/>
    </sheetView>
  </sheetViews>
  <sheetFormatPr baseColWidth="10" defaultColWidth="11.5703125" defaultRowHeight="21" customHeight="1" x14ac:dyDescent="0.3"/>
  <cols>
    <col min="1" max="1" width="5.85546875" style="371" customWidth="1"/>
    <col min="2" max="2" width="10.140625" style="372" customWidth="1"/>
    <col min="3" max="3" width="7.5703125" style="371" customWidth="1"/>
    <col min="4" max="4" width="50.7109375" style="371" customWidth="1"/>
    <col min="5" max="5" width="15.7109375" style="373" customWidth="1"/>
    <col min="6" max="6" width="15.7109375" style="374" customWidth="1"/>
    <col min="7" max="7" width="1.7109375" style="371" customWidth="1"/>
    <col min="8" max="9" width="14.7109375" style="375" hidden="1" customWidth="1"/>
    <col min="10" max="10" width="1.7109375" style="376" hidden="1" customWidth="1"/>
    <col min="11" max="12" width="14.7109375" style="377" hidden="1" customWidth="1"/>
    <col min="13" max="13" width="1.7109375" style="376" customWidth="1"/>
    <col min="14" max="14" width="14.7109375" style="382" customWidth="1"/>
    <col min="15" max="15" width="1.7109375" style="376" customWidth="1"/>
    <col min="16" max="16" width="14.7109375" style="382" customWidth="1"/>
    <col min="17" max="17" width="1.7109375" style="376" customWidth="1"/>
    <col min="18" max="18" width="14.7109375" style="382" hidden="1" customWidth="1"/>
    <col min="19" max="19" width="1.7109375" style="376" customWidth="1"/>
    <col min="20" max="20" width="14.7109375" style="382" hidden="1" customWidth="1"/>
    <col min="21" max="21" width="1.7109375" style="376" hidden="1" customWidth="1"/>
    <col min="22" max="22" width="14.7109375" style="382" hidden="1" customWidth="1"/>
    <col min="23" max="23" width="1.7109375" style="376" hidden="1" customWidth="1"/>
    <col min="24" max="24" width="14.7109375" style="382" hidden="1" customWidth="1"/>
    <col min="25" max="25" width="1.7109375" style="376" hidden="1" customWidth="1"/>
    <col min="26" max="26" width="14.7109375" style="382" hidden="1" customWidth="1"/>
    <col min="27" max="27" width="1.7109375" style="376" customWidth="1"/>
    <col min="28" max="28" width="16.5703125" style="146" customWidth="1"/>
    <col min="29" max="29" width="1.7109375" style="376" customWidth="1"/>
    <col min="30" max="30" width="16.5703125" style="146" customWidth="1"/>
    <col min="31" max="31" width="1.7109375" style="376" customWidth="1"/>
    <col min="32" max="32" width="16.5703125" style="146" customWidth="1"/>
    <col min="33" max="33" width="1.7109375" style="376" hidden="1" customWidth="1"/>
    <col min="34" max="34" width="16.5703125" style="146" customWidth="1"/>
    <col min="35" max="35" width="1.7109375" style="376" customWidth="1"/>
    <col min="36" max="36" width="16.5703125" style="146" customWidth="1"/>
    <col min="37" max="37" width="1.7109375" style="376" customWidth="1"/>
    <col min="38" max="38" width="16.5703125" style="146" customWidth="1"/>
    <col min="39" max="39" width="1.7109375" style="376" customWidth="1"/>
    <col min="40" max="40" width="15.7109375" style="146" customWidth="1"/>
    <col min="41" max="41" width="1.7109375" style="376" customWidth="1"/>
    <col min="42" max="42" width="15.7109375" style="146" customWidth="1"/>
    <col min="43" max="43" width="1.7109375" style="376" customWidth="1"/>
    <col min="44" max="44" width="14.85546875" style="146" customWidth="1"/>
    <col min="45" max="45" width="1.7109375" style="376" customWidth="1"/>
    <col min="46" max="46" width="13.85546875" style="63" customWidth="1"/>
    <col min="47" max="47" width="1.7109375" style="376" customWidth="1"/>
    <col min="48" max="52" width="11.5703125" style="371"/>
    <col min="53" max="53" width="11.5703125" style="371" customWidth="1"/>
    <col min="54" max="16384" width="11.5703125" style="371"/>
  </cols>
  <sheetData>
    <row r="1" spans="1:59" ht="21" customHeight="1" x14ac:dyDescent="0.3">
      <c r="N1" s="378"/>
      <c r="P1" s="378"/>
      <c r="R1" s="378"/>
      <c r="T1" s="378"/>
      <c r="V1" s="378"/>
      <c r="X1" s="378"/>
      <c r="Z1" s="378"/>
    </row>
    <row r="2" spans="1:59" ht="21" customHeight="1" x14ac:dyDescent="0.3">
      <c r="N2" s="378"/>
      <c r="P2" s="378"/>
      <c r="R2" s="378"/>
      <c r="T2" s="378"/>
      <c r="V2" s="378"/>
      <c r="X2" s="378"/>
      <c r="Z2" s="378"/>
    </row>
    <row r="3" spans="1:59" ht="21" customHeight="1" x14ac:dyDescent="0.3">
      <c r="N3" s="378"/>
      <c r="P3" s="378"/>
      <c r="R3" s="378"/>
      <c r="T3" s="378"/>
      <c r="V3" s="378"/>
      <c r="X3" s="378"/>
      <c r="Z3" s="378"/>
    </row>
    <row r="4" spans="1:59" ht="21" customHeight="1" thickBot="1" x14ac:dyDescent="0.35">
      <c r="N4" s="378"/>
      <c r="P4" s="378"/>
      <c r="R4" s="378"/>
      <c r="T4" s="378"/>
      <c r="V4" s="378"/>
      <c r="X4" s="378"/>
      <c r="Z4" s="378"/>
    </row>
    <row r="5" spans="1:59" ht="21" customHeight="1" thickBot="1" x14ac:dyDescent="0.35">
      <c r="H5" s="379" t="s">
        <v>535</v>
      </c>
      <c r="I5" s="379"/>
      <c r="J5" s="380"/>
      <c r="K5" s="381">
        <v>2.5</v>
      </c>
      <c r="L5" s="381">
        <v>1.5</v>
      </c>
      <c r="N5" s="493"/>
      <c r="P5" s="452"/>
      <c r="R5" s="452"/>
      <c r="T5" s="452"/>
      <c r="V5" s="452"/>
      <c r="X5" s="452"/>
    </row>
    <row r="6" spans="1:59" ht="21" customHeight="1" x14ac:dyDescent="0.3">
      <c r="F6" s="501" t="s">
        <v>737</v>
      </c>
      <c r="G6" s="502"/>
      <c r="H6" s="503"/>
      <c r="I6" s="503"/>
      <c r="J6" s="504"/>
      <c r="K6" s="505"/>
      <c r="L6" s="505"/>
      <c r="M6" s="504"/>
      <c r="N6" s="506">
        <v>45503</v>
      </c>
      <c r="P6" s="452"/>
      <c r="R6" s="452"/>
      <c r="T6" s="452"/>
      <c r="V6" s="452"/>
      <c r="X6" s="452"/>
    </row>
    <row r="7" spans="1:59" ht="21" customHeight="1" x14ac:dyDescent="0.3">
      <c r="D7" s="383" t="s">
        <v>209</v>
      </c>
      <c r="E7" s="384"/>
      <c r="F7" s="385"/>
      <c r="G7" s="386"/>
      <c r="H7" s="387" t="s">
        <v>507</v>
      </c>
      <c r="I7" s="388"/>
      <c r="J7" s="389"/>
      <c r="K7" s="390"/>
      <c r="L7" s="390"/>
      <c r="M7" s="389"/>
      <c r="N7" s="498">
        <v>45482</v>
      </c>
      <c r="O7" s="457"/>
      <c r="P7" s="469">
        <v>45473</v>
      </c>
      <c r="Q7" s="457"/>
      <c r="R7" s="469">
        <v>45425</v>
      </c>
      <c r="S7" s="457"/>
      <c r="T7" s="469">
        <v>45409</v>
      </c>
      <c r="U7" s="457"/>
      <c r="V7" s="459">
        <v>45373</v>
      </c>
      <c r="W7" s="457"/>
      <c r="X7" s="456">
        <v>45349</v>
      </c>
      <c r="Y7" s="457"/>
      <c r="Z7" s="458">
        <v>45330</v>
      </c>
      <c r="AB7" s="350"/>
      <c r="AD7" s="350"/>
      <c r="AF7" s="350"/>
      <c r="AH7" s="351"/>
      <c r="AJ7" s="349"/>
      <c r="AL7" s="349"/>
      <c r="AN7" s="352"/>
      <c r="AP7" s="353"/>
      <c r="AR7" s="353"/>
      <c r="AT7" s="103"/>
    </row>
    <row r="8" spans="1:59" ht="21" customHeight="1" x14ac:dyDescent="0.3">
      <c r="A8" s="392" t="s">
        <v>19</v>
      </c>
      <c r="B8" s="393"/>
      <c r="G8" s="386"/>
      <c r="H8" s="394" t="s">
        <v>39</v>
      </c>
      <c r="I8" s="394" t="s">
        <v>173</v>
      </c>
      <c r="J8" s="395"/>
      <c r="K8" s="396" t="s">
        <v>39</v>
      </c>
      <c r="L8" s="396" t="s">
        <v>173</v>
      </c>
      <c r="M8" s="395"/>
      <c r="N8" s="499"/>
      <c r="O8" s="398"/>
      <c r="P8" s="470"/>
      <c r="Q8" s="398"/>
      <c r="R8" s="470"/>
      <c r="S8" s="398"/>
      <c r="T8" s="470"/>
      <c r="U8" s="398"/>
      <c r="V8" s="460"/>
      <c r="W8" s="398"/>
      <c r="X8" s="454"/>
      <c r="Y8" s="398"/>
      <c r="Z8" s="397"/>
      <c r="AA8" s="398"/>
      <c r="AB8" s="355"/>
      <c r="AC8" s="398"/>
      <c r="AD8" s="355"/>
      <c r="AE8" s="398"/>
      <c r="AF8" s="355"/>
      <c r="AG8" s="398"/>
      <c r="AH8" s="356"/>
      <c r="AI8" s="398"/>
      <c r="AJ8" s="357"/>
      <c r="AK8" s="398"/>
      <c r="AL8" s="357"/>
      <c r="AM8" s="398"/>
      <c r="AN8" s="358"/>
      <c r="AO8" s="398"/>
      <c r="AP8" s="359"/>
      <c r="AQ8" s="398"/>
      <c r="AR8" s="359"/>
      <c r="AS8" s="398"/>
      <c r="AT8" s="360"/>
      <c r="AU8" s="383"/>
    </row>
    <row r="9" spans="1:59" ht="21" hidden="1" customHeight="1" thickBot="1" x14ac:dyDescent="0.35">
      <c r="D9" s="399" t="s">
        <v>355</v>
      </c>
      <c r="E9" s="400"/>
      <c r="F9" s="401"/>
      <c r="G9" s="386"/>
      <c r="H9" s="402"/>
      <c r="I9" s="403"/>
      <c r="J9" s="404"/>
      <c r="K9" s="405">
        <v>2.5</v>
      </c>
      <c r="L9" s="406">
        <v>1.5</v>
      </c>
      <c r="M9" s="404"/>
      <c r="N9" s="491"/>
      <c r="O9" s="407"/>
      <c r="P9" s="462"/>
      <c r="Q9" s="407"/>
      <c r="R9" s="462"/>
      <c r="S9" s="407"/>
      <c r="T9" s="462"/>
      <c r="U9" s="407"/>
      <c r="V9" s="461"/>
      <c r="W9" s="407"/>
      <c r="X9" s="452"/>
      <c r="Y9" s="407"/>
      <c r="AA9" s="407"/>
      <c r="AB9" s="361"/>
      <c r="AC9" s="407"/>
      <c r="AD9" s="361"/>
      <c r="AE9" s="407"/>
      <c r="AF9" s="361"/>
      <c r="AG9" s="407"/>
      <c r="AH9" s="361"/>
      <c r="AI9" s="407"/>
      <c r="AJ9" s="361"/>
      <c r="AK9" s="407"/>
      <c r="AL9" s="361"/>
      <c r="AM9" s="407"/>
      <c r="AN9" s="361"/>
      <c r="AO9" s="407"/>
      <c r="AP9" s="361"/>
      <c r="AQ9" s="407"/>
      <c r="AR9" s="361"/>
      <c r="AS9" s="407"/>
      <c r="AT9" s="78"/>
      <c r="AU9" s="78"/>
    </row>
    <row r="10" spans="1:59" ht="5.0999999999999996" customHeight="1" thickBot="1" x14ac:dyDescent="0.35">
      <c r="D10" s="408"/>
      <c r="E10" s="409"/>
      <c r="F10" s="410"/>
      <c r="H10" s="411"/>
      <c r="I10" s="411"/>
      <c r="J10" s="407"/>
      <c r="K10" s="412"/>
      <c r="L10" s="412"/>
      <c r="M10" s="407"/>
      <c r="N10" s="491"/>
      <c r="O10" s="407"/>
      <c r="P10" s="462"/>
      <c r="Q10" s="407"/>
      <c r="R10" s="462"/>
      <c r="S10" s="407"/>
      <c r="T10" s="462"/>
      <c r="U10" s="407"/>
      <c r="V10" s="461"/>
      <c r="W10" s="407"/>
      <c r="X10" s="452"/>
      <c r="Y10" s="407"/>
      <c r="AA10" s="407"/>
      <c r="AC10" s="407"/>
      <c r="AE10" s="407"/>
      <c r="AG10" s="407"/>
      <c r="AI10" s="407"/>
      <c r="AK10" s="407"/>
      <c r="AM10" s="407"/>
      <c r="AO10" s="407"/>
      <c r="AQ10" s="407"/>
      <c r="AS10" s="407"/>
      <c r="AT10" s="78"/>
      <c r="AU10" s="78"/>
    </row>
    <row r="11" spans="1:59" s="376" customFormat="1" ht="21" customHeight="1" thickBot="1" x14ac:dyDescent="0.35">
      <c r="A11" s="371"/>
      <c r="B11" s="372"/>
      <c r="C11" s="371"/>
      <c r="D11" s="431" t="s">
        <v>38</v>
      </c>
      <c r="E11" s="414"/>
      <c r="F11" s="415"/>
      <c r="G11" s="371"/>
      <c r="H11" s="416" t="e">
        <f t="shared" ref="H11:I61" si="0">MROUND(K11+24,50)</f>
        <v>#VALUE!</v>
      </c>
      <c r="I11" s="416" t="e">
        <f t="shared" si="0"/>
        <v>#VALUE!</v>
      </c>
      <c r="J11" s="386"/>
      <c r="K11" s="417" t="e">
        <f t="shared" ref="K11:K91" si="1">N11*$K$9</f>
        <v>#VALUE!</v>
      </c>
      <c r="L11" s="417" t="e">
        <f t="shared" ref="L11:L91" si="2">N11*$L$9</f>
        <v>#VALUE!</v>
      </c>
      <c r="M11" s="389"/>
      <c r="N11" s="500" t="s">
        <v>725</v>
      </c>
      <c r="P11" s="482">
        <v>45455</v>
      </c>
      <c r="R11" s="471">
        <v>45425</v>
      </c>
      <c r="T11" s="471">
        <v>45386</v>
      </c>
      <c r="V11" s="461" t="s">
        <v>564</v>
      </c>
      <c r="X11" s="452"/>
      <c r="Z11" s="382"/>
      <c r="AB11" s="363"/>
      <c r="AD11" s="146"/>
      <c r="AF11" s="146"/>
      <c r="AH11" s="146"/>
      <c r="AJ11" s="146"/>
      <c r="AL11" s="146"/>
      <c r="AN11" s="146"/>
      <c r="AP11" s="146"/>
      <c r="AR11" s="146"/>
      <c r="AT11" s="63"/>
      <c r="AV11" s="371"/>
      <c r="AW11" s="371"/>
      <c r="AX11" s="371"/>
      <c r="AY11" s="371"/>
      <c r="AZ11" s="371"/>
      <c r="BA11" s="371"/>
      <c r="BB11" s="371"/>
      <c r="BC11" s="371"/>
      <c r="BD11" s="371"/>
      <c r="BE11" s="371"/>
      <c r="BF11" s="371"/>
      <c r="BG11" s="371"/>
    </row>
    <row r="12" spans="1:59" ht="5.25" customHeight="1" x14ac:dyDescent="0.3">
      <c r="D12" s="408"/>
      <c r="E12" s="409"/>
      <c r="F12" s="410"/>
      <c r="H12" s="411"/>
      <c r="I12" s="411"/>
      <c r="J12" s="407"/>
      <c r="K12" s="412"/>
      <c r="L12" s="412"/>
      <c r="M12" s="407"/>
      <c r="N12" s="490"/>
      <c r="O12" s="407"/>
      <c r="P12" s="468"/>
      <c r="Q12" s="407"/>
      <c r="R12" s="462"/>
      <c r="S12" s="407"/>
      <c r="T12" s="462"/>
      <c r="U12" s="407"/>
      <c r="V12" s="461"/>
      <c r="W12" s="407"/>
      <c r="X12" s="452"/>
      <c r="Y12" s="407"/>
      <c r="AA12" s="407"/>
      <c r="AC12" s="407"/>
      <c r="AE12" s="407"/>
      <c r="AG12" s="407"/>
      <c r="AI12" s="407"/>
      <c r="AK12" s="407"/>
      <c r="AM12" s="407"/>
      <c r="AO12" s="407"/>
      <c r="AQ12" s="407"/>
      <c r="AS12" s="407"/>
      <c r="AT12" s="78"/>
      <c r="AU12" s="78"/>
    </row>
    <row r="13" spans="1:59" s="376" customFormat="1" ht="21" customHeight="1" x14ac:dyDescent="0.3">
      <c r="A13" s="371"/>
      <c r="B13" s="372"/>
      <c r="C13" s="371"/>
      <c r="D13" s="421" t="s">
        <v>610</v>
      </c>
      <c r="E13" s="419">
        <f t="shared" ref="E13:F28" si="3">H13</f>
        <v>8400</v>
      </c>
      <c r="F13" s="420">
        <f t="shared" si="3"/>
        <v>5050</v>
      </c>
      <c r="G13" s="371"/>
      <c r="H13" s="416">
        <f t="shared" ref="H13:I17" si="4">MROUND(K13+24,50)</f>
        <v>8400</v>
      </c>
      <c r="I13" s="416">
        <f t="shared" si="4"/>
        <v>5050</v>
      </c>
      <c r="J13" s="386"/>
      <c r="K13" s="417">
        <f>N13*$K$9</f>
        <v>8373.75</v>
      </c>
      <c r="L13" s="417">
        <f>N13*$L$9</f>
        <v>5024.25</v>
      </c>
      <c r="M13" s="389"/>
      <c r="N13" s="495">
        <v>3349.5</v>
      </c>
      <c r="P13" s="468">
        <v>3349.5</v>
      </c>
      <c r="R13" s="462">
        <v>3190</v>
      </c>
      <c r="T13" s="462">
        <v>3190</v>
      </c>
      <c r="V13" s="468">
        <v>2949.2056000000007</v>
      </c>
      <c r="X13" s="452">
        <v>2681.0960000000005</v>
      </c>
      <c r="Z13" s="382">
        <v>2437.36</v>
      </c>
      <c r="AB13" s="363"/>
      <c r="AD13" s="146"/>
      <c r="AF13" s="146"/>
      <c r="AH13" s="146"/>
      <c r="AJ13" s="146"/>
      <c r="AL13" s="146"/>
      <c r="AN13" s="146"/>
      <c r="AP13" s="146"/>
      <c r="AR13" s="146"/>
      <c r="AT13" s="63"/>
      <c r="AV13" s="371"/>
      <c r="AW13" s="371"/>
      <c r="AX13" s="371"/>
      <c r="AY13" s="371"/>
      <c r="AZ13" s="371"/>
      <c r="BA13" s="371"/>
      <c r="BB13" s="371"/>
      <c r="BC13" s="371"/>
      <c r="BD13" s="371"/>
      <c r="BE13" s="371"/>
      <c r="BF13" s="371"/>
      <c r="BG13" s="371"/>
    </row>
    <row r="14" spans="1:59" s="376" customFormat="1" ht="21" customHeight="1" x14ac:dyDescent="0.3">
      <c r="A14" s="371"/>
      <c r="B14" s="372"/>
      <c r="C14" s="371"/>
      <c r="D14" s="421" t="s">
        <v>579</v>
      </c>
      <c r="E14" s="419">
        <f t="shared" si="3"/>
        <v>10150</v>
      </c>
      <c r="F14" s="420">
        <f t="shared" si="3"/>
        <v>6100</v>
      </c>
      <c r="G14" s="371"/>
      <c r="H14" s="416">
        <f t="shared" si="4"/>
        <v>10150</v>
      </c>
      <c r="I14" s="416">
        <f t="shared" si="4"/>
        <v>6100</v>
      </c>
      <c r="J14" s="386"/>
      <c r="K14" s="417">
        <f>N14*$K$9</f>
        <v>10106.25</v>
      </c>
      <c r="L14" s="417">
        <f>N14*$L$9</f>
        <v>6063.75</v>
      </c>
      <c r="M14" s="389"/>
      <c r="N14" s="495">
        <v>4042.5</v>
      </c>
      <c r="P14" s="468">
        <v>4042.5</v>
      </c>
      <c r="R14" s="474">
        <v>3850</v>
      </c>
      <c r="T14" s="462">
        <v>3825</v>
      </c>
      <c r="V14" s="468">
        <v>3561.6834000000003</v>
      </c>
      <c r="X14" s="452">
        <v>3237.8940000000002</v>
      </c>
      <c r="Z14" s="382">
        <v>2943.54</v>
      </c>
      <c r="AB14" s="363"/>
      <c r="AD14" s="146"/>
      <c r="AF14" s="146"/>
      <c r="AH14" s="146"/>
      <c r="AJ14" s="146"/>
      <c r="AL14" s="146"/>
      <c r="AN14" s="146"/>
      <c r="AP14" s="146"/>
      <c r="AR14" s="146"/>
      <c r="AT14" s="63"/>
      <c r="AV14" s="371"/>
      <c r="AW14" s="371"/>
      <c r="AX14" s="371"/>
      <c r="AY14" s="371"/>
      <c r="AZ14" s="371"/>
      <c r="BA14" s="371"/>
      <c r="BB14" s="371"/>
      <c r="BC14" s="371"/>
      <c r="BD14" s="371"/>
      <c r="BE14" s="371"/>
      <c r="BF14" s="371"/>
      <c r="BG14" s="371"/>
    </row>
    <row r="15" spans="1:59" s="376" customFormat="1" ht="21" customHeight="1" x14ac:dyDescent="0.3">
      <c r="A15" s="371"/>
      <c r="B15" s="372"/>
      <c r="C15" s="371"/>
      <c r="D15" s="421" t="s">
        <v>580</v>
      </c>
      <c r="E15" s="419">
        <f t="shared" si="3"/>
        <v>16800</v>
      </c>
      <c r="F15" s="420">
        <f t="shared" si="3"/>
        <v>10100</v>
      </c>
      <c r="G15" s="371"/>
      <c r="H15" s="416">
        <f t="shared" si="4"/>
        <v>16800</v>
      </c>
      <c r="I15" s="416">
        <f t="shared" si="4"/>
        <v>10100</v>
      </c>
      <c r="J15" s="386"/>
      <c r="K15" s="417">
        <f>N15*$K$9</f>
        <v>16799.974999999999</v>
      </c>
      <c r="L15" s="417">
        <f>N15*$L$9</f>
        <v>10079.985000000001</v>
      </c>
      <c r="M15" s="389"/>
      <c r="N15" s="495">
        <v>6719.99</v>
      </c>
      <c r="P15" s="468">
        <v>6719.99</v>
      </c>
      <c r="R15" s="462">
        <v>6400</v>
      </c>
      <c r="T15" s="462">
        <v>6400</v>
      </c>
      <c r="V15" s="468">
        <v>5931.952400000001</v>
      </c>
      <c r="X15" s="452">
        <v>5392.6840000000002</v>
      </c>
      <c r="Z15" s="382">
        <v>4902.4399999999996</v>
      </c>
      <c r="AB15" s="363"/>
      <c r="AD15" s="146"/>
      <c r="AF15" s="146"/>
      <c r="AH15" s="146"/>
      <c r="AJ15" s="146"/>
      <c r="AL15" s="146"/>
      <c r="AN15" s="146"/>
      <c r="AP15" s="146"/>
      <c r="AR15" s="146"/>
      <c r="AT15" s="63"/>
      <c r="AV15" s="371"/>
      <c r="AW15" s="371"/>
      <c r="AX15" s="371"/>
      <c r="AY15" s="371"/>
      <c r="AZ15" s="371"/>
      <c r="BA15" s="371"/>
      <c r="BB15" s="371"/>
      <c r="BC15" s="371"/>
      <c r="BD15" s="371"/>
      <c r="BE15" s="371"/>
      <c r="BF15" s="371"/>
      <c r="BG15" s="371"/>
    </row>
    <row r="16" spans="1:59" s="376" customFormat="1" ht="21" customHeight="1" x14ac:dyDescent="0.3">
      <c r="A16" s="371"/>
      <c r="B16" s="372"/>
      <c r="C16" s="371"/>
      <c r="D16" s="421" t="s">
        <v>581</v>
      </c>
      <c r="E16" s="419">
        <f t="shared" si="3"/>
        <v>18800</v>
      </c>
      <c r="F16" s="420">
        <f t="shared" si="3"/>
        <v>11300</v>
      </c>
      <c r="G16" s="371"/>
      <c r="H16" s="416">
        <f t="shared" si="4"/>
        <v>18800</v>
      </c>
      <c r="I16" s="416">
        <f t="shared" si="4"/>
        <v>11300</v>
      </c>
      <c r="J16" s="386"/>
      <c r="K16" s="417">
        <f>N16*$K$9</f>
        <v>18768.75</v>
      </c>
      <c r="L16" s="417">
        <f>N16*$L$9</f>
        <v>11261.25</v>
      </c>
      <c r="M16" s="389"/>
      <c r="N16" s="495">
        <v>7507.5</v>
      </c>
      <c r="P16" s="468">
        <v>7507.5</v>
      </c>
      <c r="R16" s="462">
        <v>7150</v>
      </c>
      <c r="T16" s="462">
        <v>7150</v>
      </c>
      <c r="V16" s="468">
        <v>6823.7708000000002</v>
      </c>
      <c r="X16" s="452">
        <v>6203.4279999999999</v>
      </c>
      <c r="Z16" s="382">
        <v>5639.48</v>
      </c>
      <c r="AB16" s="363"/>
      <c r="AD16" s="146"/>
      <c r="AF16" s="146"/>
      <c r="AH16" s="146"/>
      <c r="AJ16" s="146"/>
      <c r="AL16" s="146"/>
      <c r="AN16" s="146"/>
      <c r="AP16" s="146"/>
      <c r="AR16" s="146"/>
      <c r="AT16" s="63"/>
      <c r="AV16" s="371"/>
      <c r="AW16" s="371"/>
      <c r="AX16" s="371"/>
      <c r="AY16" s="371"/>
      <c r="AZ16" s="371"/>
      <c r="BA16" s="371"/>
      <c r="BB16" s="371"/>
      <c r="BC16" s="371"/>
      <c r="BD16" s="371"/>
      <c r="BE16" s="371"/>
      <c r="BF16" s="371"/>
      <c r="BG16" s="371"/>
    </row>
    <row r="17" spans="1:59" s="376" customFormat="1" ht="21" customHeight="1" x14ac:dyDescent="0.3">
      <c r="A17" s="371"/>
      <c r="B17" s="372" t="s">
        <v>563</v>
      </c>
      <c r="C17" s="371"/>
      <c r="D17" s="421" t="s">
        <v>254</v>
      </c>
      <c r="E17" s="419">
        <f t="shared" si="3"/>
        <v>7050</v>
      </c>
      <c r="F17" s="420">
        <f t="shared" si="3"/>
        <v>4250</v>
      </c>
      <c r="G17" s="371"/>
      <c r="H17" s="416">
        <f t="shared" si="4"/>
        <v>7050</v>
      </c>
      <c r="I17" s="416">
        <f t="shared" si="4"/>
        <v>4250</v>
      </c>
      <c r="J17" s="386"/>
      <c r="K17" s="417">
        <f>N17*$K$9</f>
        <v>7035.0250000000005</v>
      </c>
      <c r="L17" s="417">
        <f>N17*$L$9</f>
        <v>4221.0150000000003</v>
      </c>
      <c r="M17" s="389"/>
      <c r="N17" s="495">
        <v>2814.01</v>
      </c>
      <c r="P17" s="468">
        <v>2814.01</v>
      </c>
      <c r="R17" s="462">
        <v>2680</v>
      </c>
      <c r="T17" s="462">
        <v>2680</v>
      </c>
      <c r="V17" s="468">
        <v>2729.5059000000006</v>
      </c>
      <c r="X17" s="455">
        <v>2481.3690000000001</v>
      </c>
      <c r="Z17" s="382">
        <v>2255.79</v>
      </c>
      <c r="AB17" s="363"/>
      <c r="AD17" s="146"/>
      <c r="AF17" s="146"/>
      <c r="AH17" s="146"/>
      <c r="AJ17" s="146"/>
      <c r="AL17" s="146"/>
      <c r="AN17" s="146"/>
      <c r="AP17" s="146"/>
      <c r="AR17" s="146"/>
      <c r="AT17" s="63"/>
      <c r="AV17" s="371"/>
      <c r="AW17" s="371"/>
      <c r="AX17" s="371"/>
      <c r="AY17" s="371"/>
      <c r="AZ17" s="371"/>
      <c r="BA17" s="371"/>
      <c r="BB17" s="371"/>
      <c r="BC17" s="371"/>
      <c r="BD17" s="371"/>
      <c r="BE17" s="371"/>
      <c r="BF17" s="371"/>
      <c r="BG17" s="371"/>
    </row>
    <row r="18" spans="1:59" s="376" customFormat="1" ht="21" customHeight="1" x14ac:dyDescent="0.3">
      <c r="A18" s="371"/>
      <c r="B18" s="372"/>
      <c r="C18" s="371"/>
      <c r="D18" s="421" t="s">
        <v>685</v>
      </c>
      <c r="E18" s="419">
        <f t="shared" si="3"/>
        <v>13400</v>
      </c>
      <c r="F18" s="420">
        <f t="shared" si="3"/>
        <v>8050</v>
      </c>
      <c r="G18" s="371"/>
      <c r="H18" s="416">
        <f t="shared" si="0"/>
        <v>13400</v>
      </c>
      <c r="I18" s="416">
        <f t="shared" si="0"/>
        <v>8050</v>
      </c>
      <c r="J18" s="386"/>
      <c r="K18" s="417">
        <f t="shared" si="1"/>
        <v>13387.5</v>
      </c>
      <c r="L18" s="417">
        <f t="shared" si="2"/>
        <v>8032.5</v>
      </c>
      <c r="M18" s="389"/>
      <c r="N18" s="495">
        <v>5355</v>
      </c>
      <c r="P18" s="468">
        <v>5355</v>
      </c>
      <c r="R18" s="462">
        <v>5100</v>
      </c>
      <c r="T18" s="462">
        <v>5100</v>
      </c>
      <c r="V18" s="468">
        <v>4720.0527000000011</v>
      </c>
      <c r="X18" s="452">
        <v>4290.9570000000003</v>
      </c>
      <c r="Z18" s="382">
        <v>3900.87</v>
      </c>
      <c r="AB18" s="363"/>
      <c r="AD18" s="146"/>
      <c r="AF18" s="146"/>
      <c r="AH18" s="146"/>
      <c r="AJ18" s="146"/>
      <c r="AL18" s="146"/>
      <c r="AN18" s="146"/>
      <c r="AP18" s="146"/>
      <c r="AR18" s="146"/>
      <c r="AT18" s="63"/>
      <c r="AV18" s="371"/>
      <c r="AW18" s="371"/>
      <c r="AX18" s="371"/>
      <c r="AY18" s="371"/>
      <c r="AZ18" s="371"/>
      <c r="BA18" s="371"/>
      <c r="BB18" s="371"/>
      <c r="BC18" s="371"/>
      <c r="BD18" s="371"/>
      <c r="BE18" s="371"/>
      <c r="BF18" s="371"/>
      <c r="BG18" s="371"/>
    </row>
    <row r="19" spans="1:59" s="376" customFormat="1" ht="21" customHeight="1" x14ac:dyDescent="0.3">
      <c r="A19" s="371"/>
      <c r="B19" s="372"/>
      <c r="C19" s="371"/>
      <c r="D19" s="421" t="s">
        <v>686</v>
      </c>
      <c r="E19" s="419">
        <f t="shared" si="3"/>
        <v>36500</v>
      </c>
      <c r="F19" s="420">
        <f t="shared" si="3"/>
        <v>21900</v>
      </c>
      <c r="G19" s="371"/>
      <c r="H19" s="416">
        <f t="shared" si="0"/>
        <v>36500</v>
      </c>
      <c r="I19" s="416">
        <f t="shared" si="0"/>
        <v>21900</v>
      </c>
      <c r="J19" s="386"/>
      <c r="K19" s="417">
        <f t="shared" si="1"/>
        <v>36487.5</v>
      </c>
      <c r="L19" s="417">
        <f t="shared" si="2"/>
        <v>21892.5</v>
      </c>
      <c r="M19" s="389"/>
      <c r="N19" s="495">
        <v>14595</v>
      </c>
      <c r="P19" s="468">
        <v>14595</v>
      </c>
      <c r="R19" s="462"/>
      <c r="T19" s="462"/>
      <c r="V19" s="468"/>
      <c r="X19" s="452"/>
      <c r="Z19" s="382"/>
      <c r="AB19" s="363"/>
      <c r="AD19" s="146"/>
      <c r="AF19" s="146"/>
      <c r="AH19" s="146"/>
      <c r="AJ19" s="146"/>
      <c r="AL19" s="146"/>
      <c r="AN19" s="146"/>
      <c r="AP19" s="146"/>
      <c r="AR19" s="146"/>
      <c r="AT19" s="63"/>
      <c r="AV19" s="371"/>
      <c r="AW19" s="371"/>
      <c r="AX19" s="371"/>
      <c r="AY19" s="371"/>
      <c r="AZ19" s="371"/>
      <c r="BA19" s="371"/>
      <c r="BB19" s="371"/>
      <c r="BC19" s="371"/>
      <c r="BD19" s="371"/>
      <c r="BE19" s="371"/>
      <c r="BF19" s="371"/>
      <c r="BG19" s="371"/>
    </row>
    <row r="20" spans="1:59" s="376" customFormat="1" ht="21" customHeight="1" x14ac:dyDescent="0.3">
      <c r="A20" s="371"/>
      <c r="B20" s="372"/>
      <c r="C20" s="371"/>
      <c r="D20" s="421" t="s">
        <v>587</v>
      </c>
      <c r="E20" s="419">
        <f t="shared" si="3"/>
        <v>14100</v>
      </c>
      <c r="F20" s="420">
        <f t="shared" si="3"/>
        <v>8500</v>
      </c>
      <c r="G20" s="371"/>
      <c r="H20" s="416">
        <f t="shared" si="0"/>
        <v>14100</v>
      </c>
      <c r="I20" s="416">
        <f t="shared" si="0"/>
        <v>8500</v>
      </c>
      <c r="J20" s="386"/>
      <c r="K20" s="417">
        <f t="shared" si="1"/>
        <v>14085.275</v>
      </c>
      <c r="L20" s="417">
        <f t="shared" si="2"/>
        <v>8451.1649999999991</v>
      </c>
      <c r="M20" s="389"/>
      <c r="N20" s="495">
        <v>5634.11</v>
      </c>
      <c r="P20" s="468">
        <v>5634.11</v>
      </c>
      <c r="R20" s="462">
        <v>5365.8055000000013</v>
      </c>
      <c r="T20" s="462">
        <v>5365.8055000000013</v>
      </c>
      <c r="V20" s="468">
        <v>5365.8055000000013</v>
      </c>
      <c r="X20" s="452">
        <v>4878.005000000001</v>
      </c>
      <c r="Z20" s="382">
        <v>4434.55</v>
      </c>
      <c r="AB20" s="363"/>
      <c r="AD20" s="146"/>
      <c r="AF20" s="146"/>
      <c r="AH20" s="146"/>
      <c r="AJ20" s="146"/>
      <c r="AL20" s="146"/>
      <c r="AN20" s="146"/>
      <c r="AP20" s="146"/>
      <c r="AR20" s="146"/>
      <c r="AT20" s="63"/>
      <c r="AV20" s="371"/>
      <c r="AW20" s="371"/>
      <c r="AX20" s="371"/>
      <c r="AY20" s="371"/>
      <c r="AZ20" s="371"/>
      <c r="BA20" s="371"/>
      <c r="BB20" s="371"/>
      <c r="BC20" s="371"/>
      <c r="BD20" s="371"/>
      <c r="BE20" s="371"/>
      <c r="BF20" s="371"/>
      <c r="BG20" s="371"/>
    </row>
    <row r="21" spans="1:59" s="376" customFormat="1" ht="21" customHeight="1" x14ac:dyDescent="0.3">
      <c r="A21" s="371"/>
      <c r="B21" s="372"/>
      <c r="C21" s="371"/>
      <c r="D21" s="421" t="s">
        <v>687</v>
      </c>
      <c r="E21" s="419">
        <f t="shared" si="3"/>
        <v>39000</v>
      </c>
      <c r="F21" s="420">
        <f t="shared" si="3"/>
        <v>23400</v>
      </c>
      <c r="G21" s="371"/>
      <c r="H21" s="416">
        <f t="shared" si="0"/>
        <v>39000</v>
      </c>
      <c r="I21" s="416">
        <f t="shared" si="0"/>
        <v>23400</v>
      </c>
      <c r="J21" s="386"/>
      <c r="K21" s="417">
        <f t="shared" si="1"/>
        <v>38987.85</v>
      </c>
      <c r="L21" s="417">
        <f t="shared" si="2"/>
        <v>23392.71</v>
      </c>
      <c r="M21" s="389"/>
      <c r="N21" s="495">
        <v>15595.14</v>
      </c>
      <c r="P21" s="468">
        <v>15595.14</v>
      </c>
      <c r="R21" s="462"/>
      <c r="T21" s="462"/>
      <c r="V21" s="468"/>
      <c r="X21" s="452"/>
      <c r="Z21" s="382"/>
      <c r="AB21" s="363"/>
      <c r="AD21" s="146"/>
      <c r="AF21" s="146"/>
      <c r="AH21" s="146"/>
      <c r="AJ21" s="146"/>
      <c r="AL21" s="146"/>
      <c r="AN21" s="146"/>
      <c r="AP21" s="146"/>
      <c r="AR21" s="146"/>
      <c r="AT21" s="63"/>
      <c r="AV21" s="371"/>
      <c r="AW21" s="371"/>
      <c r="AX21" s="371"/>
      <c r="AY21" s="371"/>
      <c r="AZ21" s="371"/>
      <c r="BA21" s="371"/>
      <c r="BB21" s="371"/>
      <c r="BC21" s="371"/>
      <c r="BD21" s="371"/>
      <c r="BE21" s="371"/>
      <c r="BF21" s="371"/>
      <c r="BG21" s="371"/>
    </row>
    <row r="22" spans="1:59" s="376" customFormat="1" ht="21" customHeight="1" x14ac:dyDescent="0.3">
      <c r="A22" s="371"/>
      <c r="B22" s="372"/>
      <c r="C22" s="371"/>
      <c r="D22" s="421" t="s">
        <v>688</v>
      </c>
      <c r="E22" s="419">
        <f t="shared" si="3"/>
        <v>1700</v>
      </c>
      <c r="F22" s="420">
        <f t="shared" si="3"/>
        <v>1050</v>
      </c>
      <c r="G22" s="371"/>
      <c r="H22" s="416">
        <f t="shared" si="0"/>
        <v>1700</v>
      </c>
      <c r="I22" s="416">
        <f t="shared" si="0"/>
        <v>1050</v>
      </c>
      <c r="J22" s="386"/>
      <c r="K22" s="417">
        <f t="shared" si="1"/>
        <v>1677.6750000000002</v>
      </c>
      <c r="L22" s="417">
        <f t="shared" si="2"/>
        <v>1006.605</v>
      </c>
      <c r="M22" s="389"/>
      <c r="N22" s="495">
        <v>671.07</v>
      </c>
      <c r="P22" s="468">
        <v>671.07</v>
      </c>
      <c r="R22" s="462"/>
      <c r="T22" s="462">
        <v>1295</v>
      </c>
      <c r="V22" s="468">
        <v>1464.0879000000002</v>
      </c>
      <c r="X22" s="452">
        <v>1330.989</v>
      </c>
      <c r="Z22" s="382">
        <v>1209.99</v>
      </c>
      <c r="AB22" s="363"/>
      <c r="AD22" s="146"/>
      <c r="AF22" s="146"/>
      <c r="AH22" s="146"/>
      <c r="AJ22" s="146"/>
      <c r="AL22" s="146"/>
      <c r="AN22" s="146"/>
      <c r="AP22" s="146"/>
      <c r="AR22" s="146"/>
      <c r="AT22" s="63"/>
      <c r="AV22" s="371"/>
      <c r="AW22" s="371"/>
      <c r="AX22" s="371"/>
      <c r="AY22" s="371"/>
      <c r="AZ22" s="371"/>
      <c r="BA22" s="371"/>
      <c r="BB22" s="371"/>
      <c r="BC22" s="371"/>
      <c r="BD22" s="371"/>
      <c r="BE22" s="371"/>
      <c r="BF22" s="371"/>
      <c r="BG22" s="371"/>
    </row>
    <row r="23" spans="1:59" s="376" customFormat="1" ht="21" customHeight="1" x14ac:dyDescent="0.3">
      <c r="A23" s="371"/>
      <c r="B23" s="372"/>
      <c r="C23" s="371"/>
      <c r="D23" s="421" t="s">
        <v>689</v>
      </c>
      <c r="E23" s="419">
        <f t="shared" si="3"/>
        <v>3400</v>
      </c>
      <c r="F23" s="420">
        <f t="shared" si="3"/>
        <v>2050</v>
      </c>
      <c r="G23" s="371"/>
      <c r="H23" s="416">
        <f t="shared" si="0"/>
        <v>3400</v>
      </c>
      <c r="I23" s="416">
        <f t="shared" si="0"/>
        <v>2050</v>
      </c>
      <c r="J23" s="386"/>
      <c r="K23" s="417">
        <f t="shared" si="1"/>
        <v>3400</v>
      </c>
      <c r="L23" s="417">
        <f t="shared" si="2"/>
        <v>2040</v>
      </c>
      <c r="M23" s="389"/>
      <c r="N23" s="495">
        <v>1360</v>
      </c>
      <c r="P23" s="468">
        <v>1360</v>
      </c>
      <c r="R23" s="462"/>
      <c r="T23" s="462">
        <v>1995</v>
      </c>
      <c r="V23" s="468">
        <v>2156.2200000000003</v>
      </c>
      <c r="X23" s="452">
        <v>1960.2</v>
      </c>
      <c r="Z23" s="382">
        <v>1782</v>
      </c>
      <c r="AB23" s="363"/>
      <c r="AD23" s="146"/>
      <c r="AF23" s="146"/>
      <c r="AH23" s="146"/>
      <c r="AJ23" s="146"/>
      <c r="AL23" s="146"/>
      <c r="AN23" s="146"/>
      <c r="AP23" s="146"/>
      <c r="AR23" s="146"/>
      <c r="AT23" s="63"/>
      <c r="AV23" s="371"/>
      <c r="AW23" s="371"/>
      <c r="AX23" s="371"/>
      <c r="AY23" s="371"/>
      <c r="AZ23" s="371"/>
      <c r="BA23" s="371"/>
      <c r="BB23" s="371"/>
      <c r="BC23" s="371"/>
      <c r="BD23" s="371"/>
      <c r="BE23" s="371"/>
      <c r="BF23" s="371"/>
      <c r="BG23" s="371"/>
    </row>
    <row r="24" spans="1:59" s="376" customFormat="1" ht="21" customHeight="1" x14ac:dyDescent="0.3">
      <c r="A24" s="371"/>
      <c r="B24" s="372"/>
      <c r="C24" s="371"/>
      <c r="D24" s="421" t="s">
        <v>690</v>
      </c>
      <c r="E24" s="419">
        <f t="shared" si="3"/>
        <v>5100</v>
      </c>
      <c r="F24" s="420">
        <f t="shared" si="3"/>
        <v>3100</v>
      </c>
      <c r="G24" s="371"/>
      <c r="H24" s="416">
        <f t="shared" si="0"/>
        <v>5100</v>
      </c>
      <c r="I24" s="416">
        <f t="shared" si="0"/>
        <v>3100</v>
      </c>
      <c r="J24" s="386"/>
      <c r="K24" s="417">
        <f>N24*$K$9</f>
        <v>5100</v>
      </c>
      <c r="L24" s="417">
        <f>N24*$L$9</f>
        <v>3060</v>
      </c>
      <c r="M24" s="389"/>
      <c r="N24" s="495">
        <v>2040</v>
      </c>
      <c r="P24" s="468">
        <v>2040</v>
      </c>
      <c r="R24" s="462"/>
      <c r="T24" s="462">
        <v>1295</v>
      </c>
      <c r="V24" s="468">
        <v>1464.0879000000002</v>
      </c>
      <c r="X24" s="452">
        <v>1330.989</v>
      </c>
      <c r="Z24" s="382">
        <v>1209.99</v>
      </c>
      <c r="AB24" s="363"/>
      <c r="AD24" s="146"/>
      <c r="AF24" s="146"/>
      <c r="AH24" s="146"/>
      <c r="AJ24" s="146"/>
      <c r="AL24" s="146"/>
      <c r="AN24" s="146"/>
      <c r="AP24" s="146"/>
      <c r="AR24" s="146"/>
      <c r="AT24" s="63"/>
      <c r="AV24" s="371"/>
      <c r="AW24" s="371"/>
      <c r="AX24" s="371"/>
      <c r="AY24" s="371"/>
      <c r="AZ24" s="371"/>
      <c r="BA24" s="371"/>
      <c r="BB24" s="371"/>
      <c r="BC24" s="371"/>
      <c r="BD24" s="371"/>
      <c r="BE24" s="371"/>
      <c r="BF24" s="371"/>
      <c r="BG24" s="371"/>
    </row>
    <row r="25" spans="1:59" s="376" customFormat="1" ht="21" customHeight="1" x14ac:dyDescent="0.3">
      <c r="A25" s="371"/>
      <c r="B25" s="372"/>
      <c r="C25" s="371"/>
      <c r="D25" s="421" t="s">
        <v>691</v>
      </c>
      <c r="E25" s="419">
        <f t="shared" si="3"/>
        <v>8950</v>
      </c>
      <c r="F25" s="420">
        <f t="shared" si="3"/>
        <v>5400</v>
      </c>
      <c r="G25" s="371"/>
      <c r="H25" s="416">
        <f t="shared" si="0"/>
        <v>8950</v>
      </c>
      <c r="I25" s="416">
        <f t="shared" si="0"/>
        <v>5400</v>
      </c>
      <c r="J25" s="386"/>
      <c r="K25" s="417">
        <f>N25*$K$9</f>
        <v>8925</v>
      </c>
      <c r="L25" s="417">
        <f>N25*$L$9</f>
        <v>5355</v>
      </c>
      <c r="M25" s="389"/>
      <c r="N25" s="495">
        <v>3570</v>
      </c>
      <c r="P25" s="468">
        <v>3570</v>
      </c>
      <c r="R25" s="462"/>
      <c r="T25" s="462">
        <v>1995</v>
      </c>
      <c r="V25" s="468">
        <v>2156.2200000000003</v>
      </c>
      <c r="X25" s="452">
        <v>1960.2</v>
      </c>
      <c r="Z25" s="382">
        <v>1782</v>
      </c>
      <c r="AB25" s="363"/>
      <c r="AD25" s="146"/>
      <c r="AF25" s="146"/>
      <c r="AH25" s="146"/>
      <c r="AJ25" s="146"/>
      <c r="AL25" s="146"/>
      <c r="AN25" s="146"/>
      <c r="AP25" s="146"/>
      <c r="AR25" s="146"/>
      <c r="AT25" s="63"/>
      <c r="AV25" s="371"/>
      <c r="AW25" s="371"/>
      <c r="AX25" s="371"/>
      <c r="AY25" s="371"/>
      <c r="AZ25" s="371"/>
      <c r="BA25" s="371"/>
      <c r="BB25" s="371"/>
      <c r="BC25" s="371"/>
      <c r="BD25" s="371"/>
      <c r="BE25" s="371"/>
      <c r="BF25" s="371"/>
      <c r="BG25" s="371"/>
    </row>
    <row r="26" spans="1:59" s="376" customFormat="1" ht="21" customHeight="1" x14ac:dyDescent="0.3">
      <c r="A26" s="371"/>
      <c r="B26" s="372"/>
      <c r="C26" s="371"/>
      <c r="D26" s="421" t="s">
        <v>692</v>
      </c>
      <c r="E26" s="419">
        <f t="shared" si="3"/>
        <v>3300</v>
      </c>
      <c r="F26" s="420">
        <f t="shared" si="3"/>
        <v>2000</v>
      </c>
      <c r="G26" s="371"/>
      <c r="H26" s="416">
        <f t="shared" si="0"/>
        <v>3300</v>
      </c>
      <c r="I26" s="416">
        <f t="shared" si="0"/>
        <v>2000</v>
      </c>
      <c r="J26" s="386"/>
      <c r="K26" s="417">
        <f>N26*$K$9</f>
        <v>3255</v>
      </c>
      <c r="L26" s="417">
        <f>N26*$L$9</f>
        <v>1953</v>
      </c>
      <c r="M26" s="389"/>
      <c r="N26" s="495">
        <v>1302</v>
      </c>
      <c r="P26" s="468">
        <v>1302</v>
      </c>
      <c r="R26" s="462">
        <v>1240</v>
      </c>
      <c r="T26" s="462">
        <v>1240</v>
      </c>
      <c r="V26" s="468">
        <v>1451.2982000000002</v>
      </c>
      <c r="X26" s="452">
        <v>1319.3620000000001</v>
      </c>
      <c r="Z26" s="382">
        <v>1199.42</v>
      </c>
      <c r="AB26" s="363"/>
      <c r="AD26" s="146"/>
      <c r="AF26" s="146"/>
      <c r="AH26" s="146"/>
      <c r="AJ26" s="146"/>
      <c r="AL26" s="146"/>
      <c r="AN26" s="146"/>
      <c r="AP26" s="146"/>
      <c r="AR26" s="146"/>
      <c r="AT26" s="63"/>
      <c r="AV26" s="371"/>
      <c r="AW26" s="371"/>
      <c r="AX26" s="371"/>
      <c r="AY26" s="371"/>
      <c r="AZ26" s="371"/>
      <c r="BA26" s="371"/>
      <c r="BB26" s="371"/>
      <c r="BC26" s="371"/>
      <c r="BD26" s="371"/>
      <c r="BE26" s="371"/>
      <c r="BF26" s="371"/>
      <c r="BG26" s="371"/>
    </row>
    <row r="27" spans="1:59" s="376" customFormat="1" ht="21" customHeight="1" x14ac:dyDescent="0.3">
      <c r="A27" s="371"/>
      <c r="B27" s="372"/>
      <c r="C27" s="371"/>
      <c r="D27" s="421" t="s">
        <v>256</v>
      </c>
      <c r="E27" s="419">
        <f t="shared" si="3"/>
        <v>10350</v>
      </c>
      <c r="F27" s="420">
        <f t="shared" si="3"/>
        <v>6250</v>
      </c>
      <c r="G27" s="371"/>
      <c r="H27" s="416">
        <f t="shared" si="0"/>
        <v>10350</v>
      </c>
      <c r="I27" s="416">
        <f t="shared" si="0"/>
        <v>6250</v>
      </c>
      <c r="J27" s="386"/>
      <c r="K27" s="417">
        <f t="shared" ref="K27:K35" si="5">N27*$K$9</f>
        <v>10342.474999999999</v>
      </c>
      <c r="L27" s="417">
        <f t="shared" ref="L27:L35" si="6">N27*$L$9</f>
        <v>6205.4849999999997</v>
      </c>
      <c r="M27" s="389"/>
      <c r="N27" s="495">
        <v>4136.99</v>
      </c>
      <c r="P27" s="468">
        <v>4136.99</v>
      </c>
      <c r="R27" s="462"/>
      <c r="T27" s="462"/>
      <c r="V27" s="468"/>
      <c r="X27" s="452"/>
      <c r="Z27" s="382"/>
      <c r="AB27" s="363"/>
      <c r="AD27" s="146"/>
      <c r="AF27" s="146"/>
      <c r="AH27" s="146"/>
      <c r="AJ27" s="146"/>
      <c r="AL27" s="146"/>
      <c r="AN27" s="146"/>
      <c r="AP27" s="146"/>
      <c r="AR27" s="146"/>
      <c r="AT27" s="63"/>
      <c r="AV27" s="371"/>
      <c r="AW27" s="371"/>
      <c r="AX27" s="371"/>
      <c r="AY27" s="371"/>
      <c r="AZ27" s="371"/>
      <c r="BA27" s="371"/>
      <c r="BB27" s="371"/>
      <c r="BC27" s="371"/>
      <c r="BD27" s="371"/>
      <c r="BE27" s="371"/>
      <c r="BF27" s="371"/>
      <c r="BG27" s="371"/>
    </row>
    <row r="28" spans="1:59" s="376" customFormat="1" ht="21" customHeight="1" x14ac:dyDescent="0.3">
      <c r="A28" s="371"/>
      <c r="B28" s="372"/>
      <c r="C28" s="371"/>
      <c r="D28" s="421" t="s">
        <v>611</v>
      </c>
      <c r="E28" s="419">
        <f t="shared" si="3"/>
        <v>13350</v>
      </c>
      <c r="F28" s="420">
        <f t="shared" si="3"/>
        <v>8050</v>
      </c>
      <c r="G28" s="371"/>
      <c r="H28" s="416">
        <f t="shared" si="0"/>
        <v>13350</v>
      </c>
      <c r="I28" s="416">
        <f t="shared" si="0"/>
        <v>8050</v>
      </c>
      <c r="J28" s="386"/>
      <c r="K28" s="417">
        <f t="shared" si="5"/>
        <v>13335</v>
      </c>
      <c r="L28" s="417">
        <f t="shared" si="6"/>
        <v>8001</v>
      </c>
      <c r="M28" s="389"/>
      <c r="N28" s="495">
        <v>5334</v>
      </c>
      <c r="P28" s="468">
        <v>5334</v>
      </c>
      <c r="R28" s="474">
        <v>5080</v>
      </c>
      <c r="T28" s="468">
        <v>5052.9237000000012</v>
      </c>
      <c r="V28" s="468">
        <v>5052.9237000000012</v>
      </c>
      <c r="X28" s="452">
        <v>4593.5670000000009</v>
      </c>
      <c r="Z28" s="382">
        <v>4175.97</v>
      </c>
      <c r="AB28" s="363"/>
      <c r="AD28" s="146"/>
      <c r="AF28" s="146"/>
      <c r="AH28" s="146"/>
      <c r="AJ28" s="146"/>
      <c r="AL28" s="146"/>
      <c r="AN28" s="146"/>
      <c r="AP28" s="146"/>
      <c r="AR28" s="146"/>
      <c r="AT28" s="63"/>
      <c r="AV28" s="371"/>
      <c r="AW28" s="371"/>
      <c r="AX28" s="371"/>
      <c r="AY28" s="371"/>
      <c r="AZ28" s="371"/>
      <c r="BA28" s="371"/>
      <c r="BB28" s="371"/>
      <c r="BC28" s="371"/>
      <c r="BD28" s="371"/>
      <c r="BE28" s="371"/>
      <c r="BF28" s="371"/>
      <c r="BG28" s="371"/>
    </row>
    <row r="29" spans="1:59" s="376" customFormat="1" ht="21" customHeight="1" x14ac:dyDescent="0.3">
      <c r="A29" s="371"/>
      <c r="B29" s="372"/>
      <c r="C29" s="371"/>
      <c r="D29" s="421" t="s">
        <v>684</v>
      </c>
      <c r="E29" s="419">
        <f t="shared" ref="E29:F44" si="7">H29</f>
        <v>6800</v>
      </c>
      <c r="F29" s="420">
        <f t="shared" si="7"/>
        <v>4100</v>
      </c>
      <c r="G29" s="371"/>
      <c r="H29" s="416">
        <f t="shared" si="0"/>
        <v>6800</v>
      </c>
      <c r="I29" s="416">
        <f t="shared" si="0"/>
        <v>4100</v>
      </c>
      <c r="J29" s="386"/>
      <c r="K29" s="417">
        <f t="shared" si="5"/>
        <v>6785.5999999999995</v>
      </c>
      <c r="L29" s="417">
        <f t="shared" si="6"/>
        <v>4071.3599999999997</v>
      </c>
      <c r="M29" s="389"/>
      <c r="N29" s="495">
        <v>2714.24</v>
      </c>
      <c r="P29" s="468">
        <v>2714.24</v>
      </c>
      <c r="R29" s="462">
        <v>2585</v>
      </c>
      <c r="T29" s="462">
        <v>2585</v>
      </c>
      <c r="V29" s="461">
        <v>2499</v>
      </c>
      <c r="X29" s="452">
        <v>2262.7000000000003</v>
      </c>
      <c r="Z29" s="382">
        <v>2057</v>
      </c>
      <c r="AB29" s="363"/>
      <c r="AD29" s="146"/>
      <c r="AF29" s="146"/>
      <c r="AH29" s="146"/>
      <c r="AJ29" s="146"/>
      <c r="AL29" s="146"/>
      <c r="AN29" s="146"/>
      <c r="AP29" s="146"/>
      <c r="AR29" s="146"/>
      <c r="AT29" s="63"/>
      <c r="AV29" s="371"/>
      <c r="AW29" s="371"/>
      <c r="AX29" s="371"/>
      <c r="AY29" s="371"/>
      <c r="AZ29" s="371"/>
      <c r="BA29" s="371"/>
      <c r="BB29" s="371"/>
      <c r="BC29" s="371"/>
      <c r="BD29" s="371"/>
      <c r="BE29" s="371"/>
      <c r="BF29" s="371"/>
      <c r="BG29" s="371"/>
    </row>
    <row r="30" spans="1:59" s="376" customFormat="1" ht="21" customHeight="1" x14ac:dyDescent="0.3">
      <c r="A30" s="371"/>
      <c r="B30" s="372"/>
      <c r="C30" s="371"/>
      <c r="D30" s="421" t="s">
        <v>683</v>
      </c>
      <c r="E30" s="419">
        <f t="shared" si="7"/>
        <v>9200</v>
      </c>
      <c r="F30" s="420">
        <f t="shared" si="7"/>
        <v>5550</v>
      </c>
      <c r="G30" s="371"/>
      <c r="H30" s="416">
        <f t="shared" si="0"/>
        <v>9200</v>
      </c>
      <c r="I30" s="416">
        <f t="shared" si="0"/>
        <v>5550</v>
      </c>
      <c r="J30" s="386"/>
      <c r="K30" s="417">
        <f t="shared" si="5"/>
        <v>9174.375</v>
      </c>
      <c r="L30" s="417">
        <f t="shared" si="6"/>
        <v>5504.625</v>
      </c>
      <c r="M30" s="389"/>
      <c r="N30" s="495">
        <v>3669.75</v>
      </c>
      <c r="P30" s="468">
        <v>3669.75</v>
      </c>
      <c r="R30" s="474">
        <v>3495</v>
      </c>
      <c r="T30" s="462"/>
      <c r="V30" s="461"/>
      <c r="X30" s="452"/>
      <c r="Z30" s="382"/>
      <c r="AB30" s="363"/>
      <c r="AD30" s="146"/>
      <c r="AF30" s="146"/>
      <c r="AH30" s="146"/>
      <c r="AJ30" s="146"/>
      <c r="AL30" s="146"/>
      <c r="AN30" s="146"/>
      <c r="AP30" s="146"/>
      <c r="AR30" s="146"/>
      <c r="AT30" s="63"/>
      <c r="AV30" s="371"/>
      <c r="AW30" s="371"/>
      <c r="AX30" s="371"/>
      <c r="AY30" s="371"/>
      <c r="AZ30" s="371"/>
      <c r="BA30" s="371"/>
      <c r="BB30" s="371"/>
      <c r="BC30" s="371"/>
      <c r="BD30" s="371"/>
      <c r="BE30" s="371"/>
      <c r="BF30" s="371"/>
      <c r="BG30" s="371"/>
    </row>
    <row r="31" spans="1:59" s="376" customFormat="1" ht="21" customHeight="1" x14ac:dyDescent="0.3">
      <c r="A31" s="371"/>
      <c r="B31" s="372"/>
      <c r="C31" s="371"/>
      <c r="D31" s="421" t="s">
        <v>602</v>
      </c>
      <c r="E31" s="419">
        <f t="shared" si="7"/>
        <v>7450</v>
      </c>
      <c r="F31" s="420">
        <f t="shared" si="7"/>
        <v>4500</v>
      </c>
      <c r="G31" s="371"/>
      <c r="H31" s="416">
        <f t="shared" si="0"/>
        <v>7450</v>
      </c>
      <c r="I31" s="416">
        <f t="shared" si="0"/>
        <v>4500</v>
      </c>
      <c r="J31" s="386"/>
      <c r="K31" s="417">
        <f t="shared" si="5"/>
        <v>7428.75</v>
      </c>
      <c r="L31" s="417">
        <f t="shared" si="6"/>
        <v>4457.25</v>
      </c>
      <c r="M31" s="389"/>
      <c r="N31" s="495">
        <v>2971.5</v>
      </c>
      <c r="P31" s="468">
        <v>2971.5</v>
      </c>
      <c r="R31" s="462">
        <v>2830</v>
      </c>
      <c r="T31" s="462">
        <v>2830</v>
      </c>
      <c r="V31" s="468">
        <v>2563.0825000000004</v>
      </c>
      <c r="X31" s="452">
        <v>2330.0750000000003</v>
      </c>
      <c r="Z31" s="382">
        <v>2118.25</v>
      </c>
      <c r="AB31" s="363"/>
      <c r="AD31" s="146"/>
      <c r="AF31" s="146"/>
      <c r="AH31" s="146"/>
      <c r="AJ31" s="146"/>
      <c r="AL31" s="146"/>
      <c r="AN31" s="146"/>
      <c r="AP31" s="146"/>
      <c r="AR31" s="146"/>
      <c r="AT31" s="63"/>
      <c r="AV31" s="371"/>
      <c r="AW31" s="371"/>
      <c r="AX31" s="371"/>
      <c r="AY31" s="371"/>
      <c r="AZ31" s="371"/>
      <c r="BA31" s="371"/>
      <c r="BB31" s="371"/>
      <c r="BC31" s="371"/>
      <c r="BD31" s="371"/>
      <c r="BE31" s="371"/>
      <c r="BF31" s="371"/>
      <c r="BG31" s="371"/>
    </row>
    <row r="32" spans="1:59" s="376" customFormat="1" ht="21" customHeight="1" x14ac:dyDescent="0.3">
      <c r="A32" s="371"/>
      <c r="B32" s="372"/>
      <c r="C32" s="371"/>
      <c r="D32" s="421" t="s">
        <v>607</v>
      </c>
      <c r="E32" s="419">
        <f t="shared" si="7"/>
        <v>17700</v>
      </c>
      <c r="F32" s="420">
        <f t="shared" si="7"/>
        <v>10600</v>
      </c>
      <c r="G32" s="371"/>
      <c r="H32" s="416">
        <f t="shared" si="0"/>
        <v>17700</v>
      </c>
      <c r="I32" s="416">
        <f t="shared" si="0"/>
        <v>10600</v>
      </c>
      <c r="J32" s="386"/>
      <c r="K32" s="417">
        <f t="shared" si="5"/>
        <v>17653.125</v>
      </c>
      <c r="L32" s="417">
        <f t="shared" si="6"/>
        <v>10591.875</v>
      </c>
      <c r="M32" s="389"/>
      <c r="N32" s="495">
        <v>7061.25</v>
      </c>
      <c r="P32" s="468">
        <v>7061.25</v>
      </c>
      <c r="R32" s="462">
        <v>6725</v>
      </c>
      <c r="T32" s="462">
        <v>6725</v>
      </c>
      <c r="V32" s="468">
        <v>6118.0867000000017</v>
      </c>
      <c r="X32" s="452">
        <v>5561.8970000000008</v>
      </c>
      <c r="Z32" s="382">
        <v>5056.2700000000004</v>
      </c>
      <c r="AB32" s="363"/>
      <c r="AD32" s="146"/>
      <c r="AF32" s="146"/>
      <c r="AH32" s="146"/>
      <c r="AJ32" s="146"/>
      <c r="AL32" s="146"/>
      <c r="AN32" s="146"/>
      <c r="AP32" s="146"/>
      <c r="AR32" s="146"/>
      <c r="AT32" s="63"/>
      <c r="AV32" s="371"/>
      <c r="AW32" s="371"/>
      <c r="AX32" s="371"/>
      <c r="AY32" s="371"/>
      <c r="AZ32" s="371"/>
      <c r="BA32" s="371"/>
      <c r="BB32" s="371"/>
      <c r="BC32" s="371"/>
      <c r="BD32" s="371"/>
      <c r="BE32" s="371"/>
      <c r="BF32" s="371"/>
      <c r="BG32" s="371"/>
    </row>
    <row r="33" spans="1:59" s="376" customFormat="1" ht="21" customHeight="1" x14ac:dyDescent="0.3">
      <c r="A33" s="371"/>
      <c r="B33" s="372"/>
      <c r="C33" s="371"/>
      <c r="D33" s="421" t="s">
        <v>606</v>
      </c>
      <c r="E33" s="419">
        <f t="shared" si="7"/>
        <v>57100</v>
      </c>
      <c r="F33" s="420">
        <f t="shared" si="7"/>
        <v>34250</v>
      </c>
      <c r="G33" s="371"/>
      <c r="H33" s="416">
        <f t="shared" si="0"/>
        <v>57100</v>
      </c>
      <c r="I33" s="416">
        <f t="shared" si="0"/>
        <v>34250</v>
      </c>
      <c r="J33" s="386"/>
      <c r="K33" s="417">
        <f t="shared" si="5"/>
        <v>57054.375</v>
      </c>
      <c r="L33" s="417">
        <f t="shared" si="6"/>
        <v>34232.625</v>
      </c>
      <c r="M33" s="389"/>
      <c r="N33" s="495">
        <v>22821.75</v>
      </c>
      <c r="P33" s="468">
        <v>22821.75</v>
      </c>
      <c r="R33" s="462">
        <v>21735</v>
      </c>
      <c r="T33" s="462">
        <v>21735</v>
      </c>
      <c r="V33" s="468">
        <v>19765.616200000004</v>
      </c>
      <c r="X33" s="452">
        <v>17968.742000000002</v>
      </c>
      <c r="Z33" s="382">
        <v>16335.22</v>
      </c>
      <c r="AB33" s="363"/>
      <c r="AD33" s="146"/>
      <c r="AF33" s="146"/>
      <c r="AH33" s="146"/>
      <c r="AJ33" s="146"/>
      <c r="AL33" s="146"/>
      <c r="AN33" s="146"/>
      <c r="AP33" s="146"/>
      <c r="AR33" s="146"/>
      <c r="AT33" s="63"/>
      <c r="AV33" s="371"/>
      <c r="AW33" s="371"/>
      <c r="AX33" s="371"/>
      <c r="AY33" s="371"/>
      <c r="AZ33" s="371"/>
      <c r="BA33" s="371"/>
      <c r="BB33" s="371"/>
      <c r="BC33" s="371"/>
      <c r="BD33" s="371"/>
      <c r="BE33" s="371"/>
      <c r="BF33" s="371"/>
      <c r="BG33" s="371"/>
    </row>
    <row r="34" spans="1:59" s="376" customFormat="1" ht="21" customHeight="1" x14ac:dyDescent="0.3">
      <c r="A34" s="371"/>
      <c r="B34" s="372"/>
      <c r="C34" s="371"/>
      <c r="D34" s="421" t="s">
        <v>589</v>
      </c>
      <c r="E34" s="419">
        <f t="shared" si="7"/>
        <v>9450</v>
      </c>
      <c r="F34" s="420">
        <f t="shared" si="7"/>
        <v>5700</v>
      </c>
      <c r="G34" s="371"/>
      <c r="H34" s="416">
        <f t="shared" si="0"/>
        <v>9450</v>
      </c>
      <c r="I34" s="416">
        <f t="shared" si="0"/>
        <v>5700</v>
      </c>
      <c r="J34" s="386"/>
      <c r="K34" s="417">
        <f t="shared" si="5"/>
        <v>9423.7750000000015</v>
      </c>
      <c r="L34" s="417">
        <f t="shared" si="6"/>
        <v>5654.2650000000003</v>
      </c>
      <c r="M34" s="389"/>
      <c r="N34" s="495">
        <v>3769.51</v>
      </c>
      <c r="P34" s="468">
        <v>3769.51</v>
      </c>
      <c r="R34" s="462">
        <v>3590</v>
      </c>
      <c r="T34" s="462">
        <v>3590</v>
      </c>
      <c r="V34" s="468">
        <v>3268.7545000000005</v>
      </c>
      <c r="X34" s="452">
        <v>2971.5950000000003</v>
      </c>
      <c r="Z34" s="382">
        <v>2701.45</v>
      </c>
      <c r="AB34" s="363"/>
      <c r="AD34" s="146"/>
      <c r="AF34" s="146"/>
      <c r="AH34" s="146"/>
      <c r="AJ34" s="146"/>
      <c r="AL34" s="146"/>
      <c r="AN34" s="146"/>
      <c r="AP34" s="146"/>
      <c r="AR34" s="146"/>
      <c r="AT34" s="63"/>
      <c r="AV34" s="371"/>
      <c r="AW34" s="371"/>
      <c r="AX34" s="371"/>
      <c r="AY34" s="371"/>
      <c r="AZ34" s="371"/>
      <c r="BA34" s="371"/>
      <c r="BB34" s="371"/>
      <c r="BC34" s="371"/>
      <c r="BD34" s="371"/>
      <c r="BE34" s="371"/>
      <c r="BF34" s="371"/>
      <c r="BG34" s="371"/>
    </row>
    <row r="35" spans="1:59" s="376" customFormat="1" ht="21" customHeight="1" x14ac:dyDescent="0.3">
      <c r="A35" s="371"/>
      <c r="B35" s="372"/>
      <c r="C35" s="371"/>
      <c r="D35" s="421" t="s">
        <v>275</v>
      </c>
      <c r="E35" s="419">
        <f t="shared" si="7"/>
        <v>12050</v>
      </c>
      <c r="F35" s="420">
        <f t="shared" si="7"/>
        <v>7250</v>
      </c>
      <c r="G35" s="371"/>
      <c r="H35" s="416">
        <f t="shared" si="0"/>
        <v>12050</v>
      </c>
      <c r="I35" s="416">
        <f t="shared" si="0"/>
        <v>7250</v>
      </c>
      <c r="J35" s="386"/>
      <c r="K35" s="417">
        <f t="shared" si="5"/>
        <v>12009.375</v>
      </c>
      <c r="L35" s="417">
        <f t="shared" si="6"/>
        <v>7205.625</v>
      </c>
      <c r="M35" s="389"/>
      <c r="N35" s="495">
        <v>4803.75</v>
      </c>
      <c r="P35" s="468">
        <v>4803.75</v>
      </c>
      <c r="R35" s="462">
        <v>4575</v>
      </c>
      <c r="T35" s="462">
        <v>4575</v>
      </c>
      <c r="V35" s="468">
        <v>4240.7233000000006</v>
      </c>
      <c r="X35" s="452">
        <v>3855.2030000000004</v>
      </c>
      <c r="Z35" s="382">
        <v>3504.73</v>
      </c>
      <c r="AB35" s="363"/>
      <c r="AD35" s="146"/>
      <c r="AF35" s="146"/>
      <c r="AH35" s="146"/>
      <c r="AJ35" s="146"/>
      <c r="AL35" s="146"/>
      <c r="AN35" s="146"/>
      <c r="AP35" s="146"/>
      <c r="AR35" s="146"/>
      <c r="AT35" s="63"/>
      <c r="AV35" s="371"/>
      <c r="AW35" s="371"/>
      <c r="AX35" s="371"/>
      <c r="AY35" s="371"/>
      <c r="AZ35" s="371"/>
      <c r="BA35" s="371"/>
      <c r="BB35" s="371"/>
      <c r="BC35" s="371"/>
      <c r="BD35" s="371"/>
      <c r="BE35" s="371"/>
      <c r="BF35" s="371"/>
      <c r="BG35" s="371"/>
    </row>
    <row r="36" spans="1:59" s="376" customFormat="1" ht="21" customHeight="1" x14ac:dyDescent="0.3">
      <c r="A36" s="371"/>
      <c r="B36" s="372"/>
      <c r="C36" s="371"/>
      <c r="D36" s="421" t="s">
        <v>585</v>
      </c>
      <c r="E36" s="419">
        <f t="shared" si="7"/>
        <v>6800</v>
      </c>
      <c r="F36" s="420">
        <f t="shared" si="7"/>
        <v>4100</v>
      </c>
      <c r="G36" s="371"/>
      <c r="H36" s="416">
        <f t="shared" si="0"/>
        <v>6800</v>
      </c>
      <c r="I36" s="416">
        <f t="shared" si="0"/>
        <v>4100</v>
      </c>
      <c r="J36" s="386"/>
      <c r="K36" s="417">
        <f t="shared" si="1"/>
        <v>6759.375</v>
      </c>
      <c r="L36" s="417">
        <f t="shared" si="2"/>
        <v>4055.625</v>
      </c>
      <c r="M36" s="389"/>
      <c r="N36" s="495">
        <v>2703.75</v>
      </c>
      <c r="P36" s="468">
        <v>2703.75</v>
      </c>
      <c r="R36" s="462">
        <v>2575</v>
      </c>
      <c r="T36" s="462">
        <v>2575</v>
      </c>
      <c r="V36" s="468">
        <v>2689.5638000000008</v>
      </c>
      <c r="X36" s="452">
        <v>2445.0580000000004</v>
      </c>
      <c r="Z36" s="382">
        <v>2222.7800000000002</v>
      </c>
      <c r="AB36" s="363"/>
      <c r="AD36" s="146"/>
      <c r="AF36" s="146"/>
      <c r="AH36" s="146"/>
      <c r="AJ36" s="146"/>
      <c r="AL36" s="146"/>
      <c r="AN36" s="146"/>
      <c r="AP36" s="146"/>
      <c r="AR36" s="146"/>
      <c r="AT36" s="63"/>
      <c r="AV36" s="371"/>
      <c r="AW36" s="371"/>
      <c r="AX36" s="371"/>
      <c r="AY36" s="371"/>
      <c r="AZ36" s="371"/>
      <c r="BA36" s="371"/>
      <c r="BB36" s="371"/>
      <c r="BC36" s="371"/>
      <c r="BD36" s="371"/>
      <c r="BE36" s="371"/>
      <c r="BF36" s="371"/>
      <c r="BG36" s="371"/>
    </row>
    <row r="37" spans="1:59" s="376" customFormat="1" ht="21" customHeight="1" x14ac:dyDescent="0.3">
      <c r="A37" s="371"/>
      <c r="B37" s="372"/>
      <c r="C37" s="371"/>
      <c r="D37" s="421" t="s">
        <v>586</v>
      </c>
      <c r="E37" s="419">
        <f t="shared" si="7"/>
        <v>8950</v>
      </c>
      <c r="F37" s="420">
        <f t="shared" si="7"/>
        <v>5400</v>
      </c>
      <c r="G37" s="371"/>
      <c r="H37" s="416">
        <f t="shared" si="0"/>
        <v>8950</v>
      </c>
      <c r="I37" s="416">
        <f t="shared" si="0"/>
        <v>5400</v>
      </c>
      <c r="J37" s="386"/>
      <c r="K37" s="417">
        <f t="shared" si="1"/>
        <v>8938.125</v>
      </c>
      <c r="L37" s="417">
        <f t="shared" si="2"/>
        <v>5362.875</v>
      </c>
      <c r="M37" s="389"/>
      <c r="N37" s="495">
        <v>3575.25</v>
      </c>
      <c r="P37" s="468">
        <v>3575.25</v>
      </c>
      <c r="R37" s="462">
        <v>3405</v>
      </c>
      <c r="T37" s="462">
        <v>3405</v>
      </c>
      <c r="V37" s="468">
        <v>3561.6834000000003</v>
      </c>
      <c r="X37" s="452">
        <v>3237.8940000000002</v>
      </c>
      <c r="Z37" s="382">
        <v>2943.54</v>
      </c>
      <c r="AB37" s="363"/>
      <c r="AD37" s="146"/>
      <c r="AF37" s="146"/>
      <c r="AH37" s="146"/>
      <c r="AJ37" s="146"/>
      <c r="AL37" s="146"/>
      <c r="AN37" s="146"/>
      <c r="AP37" s="146"/>
      <c r="AR37" s="146"/>
      <c r="AT37" s="63"/>
      <c r="AV37" s="371"/>
      <c r="AW37" s="371"/>
      <c r="AX37" s="371"/>
      <c r="AY37" s="371"/>
      <c r="AZ37" s="371"/>
      <c r="BA37" s="371"/>
      <c r="BB37" s="371"/>
      <c r="BC37" s="371"/>
      <c r="BD37" s="371"/>
      <c r="BE37" s="371"/>
      <c r="BF37" s="371"/>
      <c r="BG37" s="371"/>
    </row>
    <row r="38" spans="1:59" s="376" customFormat="1" ht="21" customHeight="1" x14ac:dyDescent="0.3">
      <c r="A38" s="371"/>
      <c r="B38" s="372" t="s">
        <v>563</v>
      </c>
      <c r="C38" s="371"/>
      <c r="D38" s="421" t="s">
        <v>258</v>
      </c>
      <c r="E38" s="419">
        <f t="shared" si="7"/>
        <v>12950</v>
      </c>
      <c r="F38" s="420">
        <f t="shared" si="7"/>
        <v>7750</v>
      </c>
      <c r="G38" s="371"/>
      <c r="H38" s="416">
        <f t="shared" si="0"/>
        <v>12950</v>
      </c>
      <c r="I38" s="416">
        <f t="shared" si="0"/>
        <v>7750</v>
      </c>
      <c r="J38" s="386"/>
      <c r="K38" s="417">
        <f t="shared" si="1"/>
        <v>12901.15</v>
      </c>
      <c r="L38" s="417">
        <f t="shared" si="2"/>
        <v>7740.6900000000005</v>
      </c>
      <c r="M38" s="389"/>
      <c r="N38" s="495">
        <v>5160.46</v>
      </c>
      <c r="P38" s="468">
        <v>5160.46</v>
      </c>
      <c r="R38" s="462">
        <v>4914.72</v>
      </c>
      <c r="T38" s="462">
        <v>4914.72</v>
      </c>
      <c r="V38" s="468">
        <v>4249.0481000000009</v>
      </c>
      <c r="X38" s="455">
        <v>3862.7710000000006</v>
      </c>
      <c r="Z38" s="382">
        <v>3511.61</v>
      </c>
      <c r="AB38" s="363"/>
      <c r="AD38" s="146"/>
      <c r="AF38" s="146"/>
      <c r="AH38" s="146"/>
      <c r="AJ38" s="146"/>
      <c r="AL38" s="146"/>
      <c r="AN38" s="146"/>
      <c r="AP38" s="146"/>
      <c r="AR38" s="146"/>
      <c r="AT38" s="63"/>
      <c r="AV38" s="371"/>
      <c r="AW38" s="371"/>
      <c r="AX38" s="371"/>
      <c r="AY38" s="371"/>
      <c r="AZ38" s="371"/>
      <c r="BA38" s="371"/>
      <c r="BB38" s="371"/>
      <c r="BC38" s="371"/>
      <c r="BD38" s="371"/>
      <c r="BE38" s="371"/>
      <c r="BF38" s="371"/>
      <c r="BG38" s="371"/>
    </row>
    <row r="39" spans="1:59" s="376" customFormat="1" ht="21" customHeight="1" x14ac:dyDescent="0.3">
      <c r="A39" s="371"/>
      <c r="B39" s="372"/>
      <c r="C39" s="371"/>
      <c r="D39" s="421" t="s">
        <v>259</v>
      </c>
      <c r="E39" s="419">
        <f t="shared" si="7"/>
        <v>21450</v>
      </c>
      <c r="F39" s="420">
        <f t="shared" si="7"/>
        <v>12900</v>
      </c>
      <c r="G39" s="371"/>
      <c r="H39" s="416">
        <f t="shared" si="0"/>
        <v>21450</v>
      </c>
      <c r="I39" s="416">
        <f t="shared" si="0"/>
        <v>12900</v>
      </c>
      <c r="J39" s="386"/>
      <c r="K39" s="417">
        <f t="shared" si="1"/>
        <v>21447.224999999999</v>
      </c>
      <c r="L39" s="417">
        <f t="shared" si="2"/>
        <v>12868.334999999999</v>
      </c>
      <c r="M39" s="389"/>
      <c r="N39" s="495">
        <v>8578.89</v>
      </c>
      <c r="P39" s="468">
        <v>8578.89</v>
      </c>
      <c r="R39" s="462">
        <v>8170.36</v>
      </c>
      <c r="T39" s="462">
        <v>8170.36</v>
      </c>
      <c r="V39" s="468">
        <v>7278.7913000000008</v>
      </c>
      <c r="X39" s="452">
        <v>6617.0830000000005</v>
      </c>
      <c r="Z39" s="382">
        <v>6015.53</v>
      </c>
      <c r="AB39" s="363"/>
      <c r="AD39" s="146"/>
      <c r="AF39" s="146"/>
      <c r="AH39" s="146"/>
      <c r="AJ39" s="146"/>
      <c r="AL39" s="146"/>
      <c r="AN39" s="146"/>
      <c r="AP39" s="146"/>
      <c r="AR39" s="146"/>
      <c r="AT39" s="63"/>
      <c r="AV39" s="371"/>
      <c r="AW39" s="371"/>
      <c r="AX39" s="371"/>
      <c r="AY39" s="371"/>
      <c r="AZ39" s="371"/>
      <c r="BA39" s="371"/>
      <c r="BB39" s="371"/>
      <c r="BC39" s="371"/>
      <c r="BD39" s="371"/>
      <c r="BE39" s="371"/>
      <c r="BF39" s="371"/>
      <c r="BG39" s="371"/>
    </row>
    <row r="40" spans="1:59" s="376" customFormat="1" ht="21" customHeight="1" x14ac:dyDescent="0.3">
      <c r="A40" s="371"/>
      <c r="B40" s="372"/>
      <c r="C40" s="371"/>
      <c r="D40" s="421" t="s">
        <v>654</v>
      </c>
      <c r="E40" s="419">
        <f t="shared" si="7"/>
        <v>45700</v>
      </c>
      <c r="F40" s="420">
        <f t="shared" si="7"/>
        <v>27400</v>
      </c>
      <c r="G40" s="371"/>
      <c r="H40" s="416">
        <f t="shared" si="0"/>
        <v>45700</v>
      </c>
      <c r="I40" s="416">
        <f t="shared" si="0"/>
        <v>27400</v>
      </c>
      <c r="J40" s="386"/>
      <c r="K40" s="417">
        <f t="shared" si="1"/>
        <v>45658.675000000003</v>
      </c>
      <c r="L40" s="417">
        <f t="shared" si="2"/>
        <v>27395.205000000002</v>
      </c>
      <c r="M40" s="389"/>
      <c r="N40" s="495">
        <v>18263.47</v>
      </c>
      <c r="P40" s="468">
        <v>18263.47</v>
      </c>
      <c r="R40" s="462">
        <v>17393.78</v>
      </c>
      <c r="T40" s="462"/>
      <c r="V40" s="468"/>
      <c r="X40" s="452"/>
      <c r="Z40" s="382"/>
      <c r="AB40" s="363"/>
      <c r="AD40" s="146"/>
      <c r="AF40" s="146"/>
      <c r="AH40" s="146"/>
      <c r="AJ40" s="146"/>
      <c r="AL40" s="146"/>
      <c r="AN40" s="146"/>
      <c r="AP40" s="146"/>
      <c r="AR40" s="146"/>
      <c r="AT40" s="63"/>
      <c r="AV40" s="371"/>
      <c r="AW40" s="371"/>
      <c r="AX40" s="371"/>
      <c r="AY40" s="371"/>
      <c r="AZ40" s="371"/>
      <c r="BA40" s="371"/>
      <c r="BB40" s="371"/>
      <c r="BC40" s="371"/>
      <c r="BD40" s="371"/>
      <c r="BE40" s="371"/>
      <c r="BF40" s="371"/>
      <c r="BG40" s="371"/>
    </row>
    <row r="41" spans="1:59" s="376" customFormat="1" ht="21" customHeight="1" x14ac:dyDescent="0.3">
      <c r="A41" s="371"/>
      <c r="B41" s="372"/>
      <c r="C41" s="371"/>
      <c r="D41" s="421" t="s">
        <v>726</v>
      </c>
      <c r="E41" s="419">
        <f t="shared" si="7"/>
        <v>8950</v>
      </c>
      <c r="F41" s="420">
        <f t="shared" si="7"/>
        <v>5350</v>
      </c>
      <c r="G41" s="371"/>
      <c r="H41" s="416">
        <f t="shared" si="0"/>
        <v>8950</v>
      </c>
      <c r="I41" s="416">
        <f t="shared" si="0"/>
        <v>5350</v>
      </c>
      <c r="J41" s="386"/>
      <c r="K41" s="417">
        <f t="shared" si="1"/>
        <v>8911.875</v>
      </c>
      <c r="L41" s="417">
        <f t="shared" si="2"/>
        <v>5347.125</v>
      </c>
      <c r="M41" s="389"/>
      <c r="N41" s="495">
        <v>3564.75</v>
      </c>
      <c r="P41" s="468">
        <v>3564.75</v>
      </c>
      <c r="R41" s="462">
        <v>3395</v>
      </c>
      <c r="T41" s="462">
        <v>3395</v>
      </c>
      <c r="V41" s="468">
        <v>3295.3866000000007</v>
      </c>
      <c r="X41" s="452">
        <v>2995.8060000000005</v>
      </c>
      <c r="Z41" s="382">
        <v>2723.46</v>
      </c>
      <c r="AB41" s="363"/>
      <c r="AD41" s="146"/>
      <c r="AF41" s="146"/>
      <c r="AH41" s="146"/>
      <c r="AJ41" s="146"/>
      <c r="AL41" s="146"/>
      <c r="AN41" s="146"/>
      <c r="AP41" s="146"/>
      <c r="AR41" s="146"/>
      <c r="AT41" s="63"/>
      <c r="AV41" s="371"/>
      <c r="AW41" s="371"/>
      <c r="AX41" s="371"/>
      <c r="AY41" s="371"/>
      <c r="AZ41" s="371"/>
      <c r="BA41" s="371"/>
      <c r="BB41" s="371"/>
      <c r="BC41" s="371"/>
      <c r="BD41" s="371"/>
      <c r="BE41" s="371"/>
      <c r="BF41" s="371"/>
      <c r="BG41" s="371"/>
    </row>
    <row r="42" spans="1:59" s="376" customFormat="1" ht="21" customHeight="1" x14ac:dyDescent="0.3">
      <c r="A42" s="371"/>
      <c r="B42" s="372" t="s">
        <v>563</v>
      </c>
      <c r="C42" s="371"/>
      <c r="D42" s="421" t="s">
        <v>727</v>
      </c>
      <c r="E42" s="419">
        <f t="shared" si="7"/>
        <v>13800</v>
      </c>
      <c r="F42" s="420">
        <f t="shared" si="7"/>
        <v>8300</v>
      </c>
      <c r="G42" s="371"/>
      <c r="H42" s="416">
        <f t="shared" si="0"/>
        <v>13800</v>
      </c>
      <c r="I42" s="416">
        <f t="shared" si="0"/>
        <v>8300</v>
      </c>
      <c r="J42" s="386"/>
      <c r="K42" s="417">
        <f t="shared" si="1"/>
        <v>13781.25</v>
      </c>
      <c r="L42" s="417">
        <f t="shared" si="2"/>
        <v>8268.75</v>
      </c>
      <c r="M42" s="389"/>
      <c r="N42" s="495">
        <v>5512.5</v>
      </c>
      <c r="P42" s="468">
        <v>5512.5</v>
      </c>
      <c r="R42" s="462">
        <v>5250</v>
      </c>
      <c r="T42" s="462">
        <v>5250</v>
      </c>
      <c r="V42" s="468">
        <v>5092.8416000000016</v>
      </c>
      <c r="X42" s="455">
        <v>4629.8560000000007</v>
      </c>
      <c r="Z42" s="382">
        <v>4208.96</v>
      </c>
      <c r="AB42" s="363"/>
      <c r="AD42" s="146"/>
      <c r="AF42" s="146"/>
      <c r="AH42" s="146"/>
      <c r="AJ42" s="146"/>
      <c r="AL42" s="146"/>
      <c r="AN42" s="146"/>
      <c r="AP42" s="146"/>
      <c r="AR42" s="146"/>
      <c r="AT42" s="63"/>
      <c r="AV42" s="371"/>
      <c r="AW42" s="371"/>
      <c r="AX42" s="371"/>
      <c r="AY42" s="371"/>
      <c r="AZ42" s="371"/>
      <c r="BA42" s="371"/>
      <c r="BB42" s="371"/>
      <c r="BC42" s="371"/>
      <c r="BD42" s="371"/>
      <c r="BE42" s="371"/>
      <c r="BF42" s="371"/>
      <c r="BG42" s="371"/>
    </row>
    <row r="43" spans="1:59" s="376" customFormat="1" ht="21" customHeight="1" x14ac:dyDescent="0.3">
      <c r="A43" s="371"/>
      <c r="B43" s="372" t="s">
        <v>563</v>
      </c>
      <c r="C43" s="371"/>
      <c r="D43" s="421" t="s">
        <v>728</v>
      </c>
      <c r="E43" s="419">
        <f t="shared" si="7"/>
        <v>25150</v>
      </c>
      <c r="F43" s="420">
        <f t="shared" si="7"/>
        <v>15100</v>
      </c>
      <c r="G43" s="371"/>
      <c r="H43" s="416">
        <f t="shared" si="0"/>
        <v>25150</v>
      </c>
      <c r="I43" s="416">
        <f t="shared" si="0"/>
        <v>15100</v>
      </c>
      <c r="J43" s="386"/>
      <c r="K43" s="417">
        <f t="shared" si="1"/>
        <v>25121.275000000001</v>
      </c>
      <c r="L43" s="417">
        <f t="shared" si="2"/>
        <v>15072.764999999999</v>
      </c>
      <c r="M43" s="389"/>
      <c r="N43" s="495">
        <v>10048.51</v>
      </c>
      <c r="P43" s="468">
        <v>10048.51</v>
      </c>
      <c r="R43" s="474">
        <v>9570</v>
      </c>
      <c r="T43" s="462">
        <v>8285.35</v>
      </c>
      <c r="V43" s="462">
        <v>8285.35</v>
      </c>
      <c r="X43" s="455"/>
      <c r="Z43" s="382">
        <v>4208.96</v>
      </c>
      <c r="AB43" s="363"/>
      <c r="AD43" s="146"/>
      <c r="AF43" s="146"/>
      <c r="AH43" s="146"/>
      <c r="AJ43" s="146"/>
      <c r="AL43" s="146"/>
      <c r="AN43" s="146"/>
      <c r="AP43" s="146"/>
      <c r="AR43" s="146"/>
      <c r="AT43" s="63"/>
      <c r="AV43" s="371"/>
      <c r="AW43" s="371"/>
      <c r="AX43" s="371"/>
      <c r="AY43" s="371"/>
      <c r="AZ43" s="371"/>
      <c r="BA43" s="371"/>
      <c r="BB43" s="371"/>
      <c r="BC43" s="371"/>
      <c r="BD43" s="371"/>
      <c r="BE43" s="371"/>
      <c r="BF43" s="371"/>
      <c r="BG43" s="371"/>
    </row>
    <row r="44" spans="1:59" s="376" customFormat="1" ht="21" customHeight="1" x14ac:dyDescent="0.3">
      <c r="A44" s="371"/>
      <c r="B44" s="372"/>
      <c r="C44" s="371"/>
      <c r="D44" s="418" t="s">
        <v>595</v>
      </c>
      <c r="E44" s="419">
        <f t="shared" si="7"/>
        <v>3500</v>
      </c>
      <c r="F44" s="420">
        <f t="shared" si="7"/>
        <v>2100</v>
      </c>
      <c r="G44" s="371"/>
      <c r="H44" s="416">
        <f t="shared" si="0"/>
        <v>3500</v>
      </c>
      <c r="I44" s="416">
        <f t="shared" si="0"/>
        <v>2100</v>
      </c>
      <c r="J44" s="386"/>
      <c r="K44" s="417">
        <f t="shared" si="1"/>
        <v>3476.3999999999996</v>
      </c>
      <c r="L44" s="417">
        <f t="shared" si="2"/>
        <v>2085.84</v>
      </c>
      <c r="M44" s="389"/>
      <c r="N44" s="495">
        <v>1390.56</v>
      </c>
      <c r="P44" s="468">
        <v>1390.56</v>
      </c>
      <c r="R44" s="462">
        <v>1324.3450000000003</v>
      </c>
      <c r="T44" s="462">
        <v>1324.3450000000003</v>
      </c>
      <c r="V44" s="468">
        <v>1324.3450000000003</v>
      </c>
      <c r="X44" s="452">
        <v>1203.95</v>
      </c>
      <c r="Z44" s="382">
        <v>1094.5</v>
      </c>
      <c r="AB44" s="363"/>
      <c r="AD44" s="146"/>
      <c r="AF44" s="146"/>
      <c r="AH44" s="146"/>
      <c r="AJ44" s="146"/>
      <c r="AL44" s="146"/>
      <c r="AN44" s="146"/>
      <c r="AP44" s="146"/>
      <c r="AR44" s="146"/>
      <c r="AT44" s="63"/>
      <c r="AV44" s="371"/>
      <c r="AW44" s="371"/>
      <c r="AX44" s="371"/>
      <c r="AY44" s="371"/>
      <c r="AZ44" s="371"/>
      <c r="BA44" s="371"/>
      <c r="BB44" s="371"/>
      <c r="BC44" s="371"/>
      <c r="BD44" s="371"/>
      <c r="BE44" s="371"/>
      <c r="BF44" s="371"/>
      <c r="BG44" s="371"/>
    </row>
    <row r="45" spans="1:59" s="376" customFormat="1" ht="21" customHeight="1" x14ac:dyDescent="0.3">
      <c r="A45" s="371"/>
      <c r="B45" s="372"/>
      <c r="C45" s="371"/>
      <c r="D45" s="418" t="s">
        <v>596</v>
      </c>
      <c r="E45" s="432">
        <f t="shared" ref="E45:F47" si="8">H45</f>
        <v>5000</v>
      </c>
      <c r="F45" s="433">
        <f t="shared" si="8"/>
        <v>3000</v>
      </c>
      <c r="G45" s="371"/>
      <c r="H45" s="416">
        <f t="shared" si="0"/>
        <v>5000</v>
      </c>
      <c r="I45" s="416">
        <f t="shared" si="0"/>
        <v>3000</v>
      </c>
      <c r="J45" s="386"/>
      <c r="K45" s="417">
        <f t="shared" si="1"/>
        <v>4996.2250000000004</v>
      </c>
      <c r="L45" s="417">
        <f t="shared" si="2"/>
        <v>2997.7350000000001</v>
      </c>
      <c r="M45" s="389"/>
      <c r="N45" s="495">
        <v>1998.49</v>
      </c>
      <c r="P45" s="468">
        <v>1998.49</v>
      </c>
      <c r="R45" s="462">
        <v>1903.3179000000005</v>
      </c>
      <c r="T45" s="462">
        <v>1903.3179000000005</v>
      </c>
      <c r="V45" s="468">
        <v>1903.3179000000005</v>
      </c>
      <c r="X45" s="452">
        <v>1730.2890000000002</v>
      </c>
      <c r="Z45" s="382">
        <v>1572.99</v>
      </c>
      <c r="AB45" s="363"/>
      <c r="AD45" s="146"/>
      <c r="AF45" s="146"/>
      <c r="AH45" s="146"/>
      <c r="AJ45" s="146"/>
      <c r="AL45" s="146"/>
      <c r="AN45" s="146"/>
      <c r="AP45" s="146"/>
      <c r="AR45" s="146"/>
      <c r="AT45" s="63"/>
      <c r="AV45" s="371"/>
      <c r="AW45" s="371"/>
      <c r="AX45" s="371"/>
      <c r="AY45" s="371"/>
      <c r="AZ45" s="371"/>
      <c r="BA45" s="371"/>
      <c r="BB45" s="371"/>
      <c r="BC45" s="371"/>
      <c r="BD45" s="371"/>
      <c r="BE45" s="371"/>
      <c r="BF45" s="371"/>
      <c r="BG45" s="371"/>
    </row>
    <row r="46" spans="1:59" s="376" customFormat="1" ht="21" customHeight="1" x14ac:dyDescent="0.3">
      <c r="A46" s="371"/>
      <c r="B46" s="372"/>
      <c r="C46" s="371"/>
      <c r="D46" s="418" t="s">
        <v>597</v>
      </c>
      <c r="E46" s="419">
        <f t="shared" si="8"/>
        <v>8250</v>
      </c>
      <c r="F46" s="420">
        <f t="shared" si="8"/>
        <v>4950</v>
      </c>
      <c r="G46" s="371"/>
      <c r="H46" s="416">
        <f t="shared" si="0"/>
        <v>8250</v>
      </c>
      <c r="I46" s="416">
        <f t="shared" si="0"/>
        <v>4950</v>
      </c>
      <c r="J46" s="386"/>
      <c r="K46" s="417">
        <f t="shared" si="1"/>
        <v>8245.5499999999993</v>
      </c>
      <c r="L46" s="417">
        <f t="shared" si="2"/>
        <v>4947.33</v>
      </c>
      <c r="M46" s="389"/>
      <c r="N46" s="495">
        <v>3298.22</v>
      </c>
      <c r="P46" s="468">
        <v>3298.22</v>
      </c>
      <c r="R46" s="462">
        <v>3142</v>
      </c>
      <c r="T46" s="462">
        <v>3142</v>
      </c>
      <c r="V46" s="461">
        <v>3142</v>
      </c>
      <c r="X46" s="452">
        <v>2855.6000000000004</v>
      </c>
      <c r="Z46" s="382">
        <v>2596</v>
      </c>
      <c r="AB46" s="363"/>
      <c r="AD46" s="146"/>
      <c r="AF46" s="146"/>
      <c r="AH46" s="146"/>
      <c r="AJ46" s="146"/>
      <c r="AL46" s="146"/>
      <c r="AN46" s="146"/>
      <c r="AP46" s="146"/>
      <c r="AR46" s="146"/>
      <c r="AT46" s="63"/>
      <c r="AV46" s="371"/>
      <c r="AW46" s="371"/>
      <c r="AX46" s="371"/>
      <c r="AY46" s="371"/>
      <c r="AZ46" s="371"/>
      <c r="BA46" s="371"/>
      <c r="BB46" s="371"/>
      <c r="BC46" s="371"/>
      <c r="BD46" s="371"/>
      <c r="BE46" s="371"/>
      <c r="BF46" s="371"/>
      <c r="BG46" s="371"/>
    </row>
    <row r="47" spans="1:59" s="376" customFormat="1" ht="21" customHeight="1" x14ac:dyDescent="0.3">
      <c r="A47" s="371"/>
      <c r="B47" s="372"/>
      <c r="C47" s="371"/>
      <c r="D47" s="418" t="s">
        <v>598</v>
      </c>
      <c r="E47" s="419">
        <f t="shared" si="8"/>
        <v>17400</v>
      </c>
      <c r="F47" s="420">
        <f t="shared" si="8"/>
        <v>10450</v>
      </c>
      <c r="G47" s="371"/>
      <c r="H47" s="416">
        <f t="shared" si="0"/>
        <v>17400</v>
      </c>
      <c r="I47" s="416">
        <f t="shared" si="0"/>
        <v>10450</v>
      </c>
      <c r="J47" s="386"/>
      <c r="K47" s="417">
        <f t="shared" si="1"/>
        <v>17396.849999999999</v>
      </c>
      <c r="L47" s="417">
        <f t="shared" si="2"/>
        <v>10438.11</v>
      </c>
      <c r="M47" s="389"/>
      <c r="N47" s="495">
        <v>6958.74</v>
      </c>
      <c r="P47" s="468">
        <v>6958.74</v>
      </c>
      <c r="R47" s="462">
        <v>6628</v>
      </c>
      <c r="T47" s="462">
        <v>6628</v>
      </c>
      <c r="V47" s="468">
        <v>7290.1169000000018</v>
      </c>
      <c r="X47" s="452">
        <v>6627.3790000000008</v>
      </c>
      <c r="Z47" s="382">
        <v>6024.89</v>
      </c>
      <c r="AB47" s="363"/>
      <c r="AD47" s="146"/>
      <c r="AF47" s="146"/>
      <c r="AH47" s="146"/>
      <c r="AJ47" s="146"/>
      <c r="AL47" s="146"/>
      <c r="AN47" s="146"/>
      <c r="AP47" s="146"/>
      <c r="AR47" s="146"/>
      <c r="AT47" s="63"/>
      <c r="AV47" s="371"/>
      <c r="AW47" s="371"/>
      <c r="AX47" s="371"/>
      <c r="AY47" s="371"/>
      <c r="AZ47" s="371"/>
      <c r="BA47" s="371"/>
      <c r="BB47" s="371"/>
      <c r="BC47" s="371"/>
      <c r="BD47" s="371"/>
      <c r="BE47" s="371"/>
      <c r="BF47" s="371"/>
      <c r="BG47" s="371"/>
    </row>
    <row r="48" spans="1:59" s="376" customFormat="1" ht="21" hidden="1" customHeight="1" x14ac:dyDescent="0.3">
      <c r="A48" s="371"/>
      <c r="B48" s="372"/>
      <c r="C48" s="371"/>
      <c r="D48" s="418" t="s">
        <v>599</v>
      </c>
      <c r="E48" s="419"/>
      <c r="F48" s="420"/>
      <c r="G48" s="371"/>
      <c r="H48" s="416">
        <f t="shared" si="0"/>
        <v>0</v>
      </c>
      <c r="I48" s="416">
        <f t="shared" si="0"/>
        <v>0</v>
      </c>
      <c r="J48" s="386"/>
      <c r="K48" s="417">
        <f t="shared" si="1"/>
        <v>0</v>
      </c>
      <c r="L48" s="417">
        <f t="shared" si="2"/>
        <v>0</v>
      </c>
      <c r="M48" s="389"/>
      <c r="N48" s="490">
        <v>0</v>
      </c>
      <c r="P48" s="468">
        <v>0</v>
      </c>
      <c r="R48" s="468">
        <v>0</v>
      </c>
      <c r="T48" s="468">
        <v>0</v>
      </c>
      <c r="V48" s="468">
        <v>0</v>
      </c>
      <c r="X48" s="452">
        <v>0</v>
      </c>
      <c r="Z48" s="382"/>
      <c r="AB48" s="363"/>
      <c r="AD48" s="146"/>
      <c r="AF48" s="146"/>
      <c r="AH48" s="146"/>
      <c r="AJ48" s="146"/>
      <c r="AL48" s="146"/>
      <c r="AN48" s="146"/>
      <c r="AP48" s="146"/>
      <c r="AR48" s="146"/>
      <c r="AT48" s="63"/>
      <c r="AV48" s="371"/>
      <c r="AW48" s="371"/>
      <c r="AX48" s="371"/>
      <c r="AY48" s="371"/>
      <c r="AZ48" s="371"/>
      <c r="BA48" s="371"/>
      <c r="BB48" s="371"/>
      <c r="BC48" s="371"/>
      <c r="BD48" s="371"/>
      <c r="BE48" s="371"/>
      <c r="BF48" s="371"/>
      <c r="BG48" s="371"/>
    </row>
    <row r="49" spans="1:59" s="376" customFormat="1" ht="21" customHeight="1" x14ac:dyDescent="0.3">
      <c r="A49" s="371"/>
      <c r="B49" s="372"/>
      <c r="C49" s="371"/>
      <c r="D49" s="421" t="s">
        <v>693</v>
      </c>
      <c r="E49" s="419">
        <f t="shared" ref="E49:F56" si="9">H49</f>
        <v>3400</v>
      </c>
      <c r="F49" s="420">
        <f t="shared" si="9"/>
        <v>2050</v>
      </c>
      <c r="G49" s="371"/>
      <c r="H49" s="416">
        <f t="shared" si="0"/>
        <v>3400</v>
      </c>
      <c r="I49" s="416">
        <f t="shared" si="0"/>
        <v>2050</v>
      </c>
      <c r="J49" s="386"/>
      <c r="K49" s="417">
        <f t="shared" si="1"/>
        <v>3400</v>
      </c>
      <c r="L49" s="417">
        <f t="shared" si="2"/>
        <v>2040</v>
      </c>
      <c r="M49" s="389"/>
      <c r="N49" s="495">
        <v>1360</v>
      </c>
      <c r="P49" s="468">
        <v>1360</v>
      </c>
      <c r="R49" s="462"/>
      <c r="T49" s="462"/>
      <c r="V49" s="468"/>
      <c r="X49" s="452"/>
      <c r="Z49" s="382"/>
      <c r="AB49" s="363"/>
      <c r="AD49" s="146"/>
      <c r="AF49" s="146"/>
      <c r="AH49" s="146"/>
      <c r="AJ49" s="146"/>
      <c r="AL49" s="146"/>
      <c r="AN49" s="146"/>
      <c r="AP49" s="146"/>
      <c r="AR49" s="146"/>
      <c r="AT49" s="63"/>
      <c r="AV49" s="371"/>
      <c r="AW49" s="371"/>
      <c r="AX49" s="371"/>
      <c r="AY49" s="371"/>
      <c r="AZ49" s="371"/>
      <c r="BA49" s="371"/>
      <c r="BB49" s="371"/>
      <c r="BC49" s="371"/>
      <c r="BD49" s="371"/>
      <c r="BE49" s="371"/>
      <c r="BF49" s="371"/>
      <c r="BG49" s="371"/>
    </row>
    <row r="50" spans="1:59" s="376" customFormat="1" ht="21" customHeight="1" x14ac:dyDescent="0.3">
      <c r="A50" s="371"/>
      <c r="B50" s="372"/>
      <c r="C50" s="371"/>
      <c r="D50" s="421" t="s">
        <v>694</v>
      </c>
      <c r="E50" s="419">
        <f t="shared" si="9"/>
        <v>5100</v>
      </c>
      <c r="F50" s="420">
        <f t="shared" si="9"/>
        <v>3100</v>
      </c>
      <c r="G50" s="371"/>
      <c r="H50" s="416">
        <f t="shared" si="0"/>
        <v>5100</v>
      </c>
      <c r="I50" s="416">
        <f t="shared" si="0"/>
        <v>3100</v>
      </c>
      <c r="J50" s="386"/>
      <c r="K50" s="417">
        <f t="shared" si="1"/>
        <v>5100</v>
      </c>
      <c r="L50" s="417">
        <f t="shared" si="2"/>
        <v>3060</v>
      </c>
      <c r="M50" s="389"/>
      <c r="N50" s="495">
        <v>2040</v>
      </c>
      <c r="P50" s="468">
        <v>2040</v>
      </c>
      <c r="R50" s="462"/>
      <c r="T50" s="462"/>
      <c r="V50" s="468"/>
      <c r="X50" s="452"/>
      <c r="Z50" s="382"/>
      <c r="AB50" s="363"/>
      <c r="AD50" s="146"/>
      <c r="AF50" s="146"/>
      <c r="AH50" s="146"/>
      <c r="AJ50" s="146"/>
      <c r="AL50" s="146"/>
      <c r="AN50" s="146"/>
      <c r="AP50" s="146"/>
      <c r="AR50" s="146"/>
      <c r="AT50" s="63"/>
      <c r="AV50" s="371"/>
      <c r="AW50" s="371"/>
      <c r="AX50" s="371"/>
      <c r="AY50" s="371"/>
      <c r="AZ50" s="371"/>
      <c r="BA50" s="371"/>
      <c r="BB50" s="371"/>
      <c r="BC50" s="371"/>
      <c r="BD50" s="371"/>
      <c r="BE50" s="371"/>
      <c r="BF50" s="371"/>
      <c r="BG50" s="371"/>
    </row>
    <row r="51" spans="1:59" s="376" customFormat="1" ht="21" customHeight="1" x14ac:dyDescent="0.3">
      <c r="A51" s="371"/>
      <c r="B51" s="372"/>
      <c r="C51" s="371"/>
      <c r="D51" s="421" t="s">
        <v>695</v>
      </c>
      <c r="E51" s="419">
        <f t="shared" si="9"/>
        <v>4500</v>
      </c>
      <c r="F51" s="420">
        <f t="shared" si="9"/>
        <v>2700</v>
      </c>
      <c r="G51" s="371"/>
      <c r="H51" s="416">
        <f t="shared" si="0"/>
        <v>4500</v>
      </c>
      <c r="I51" s="416">
        <f t="shared" si="0"/>
        <v>2700</v>
      </c>
      <c r="J51" s="386"/>
      <c r="K51" s="417">
        <f t="shared" si="1"/>
        <v>4459.875</v>
      </c>
      <c r="L51" s="417">
        <f t="shared" si="2"/>
        <v>2675.9250000000002</v>
      </c>
      <c r="M51" s="389"/>
      <c r="N51" s="495">
        <v>1783.95</v>
      </c>
      <c r="P51" s="468">
        <v>1783.95</v>
      </c>
      <c r="R51" s="462"/>
      <c r="T51" s="462"/>
      <c r="V51" s="468"/>
      <c r="X51" s="452"/>
      <c r="Z51" s="382"/>
      <c r="AB51" s="363"/>
      <c r="AD51" s="146"/>
      <c r="AF51" s="146"/>
      <c r="AH51" s="146"/>
      <c r="AJ51" s="146"/>
      <c r="AL51" s="146"/>
      <c r="AN51" s="146"/>
      <c r="AP51" s="146"/>
      <c r="AR51" s="146"/>
      <c r="AT51" s="63"/>
      <c r="AV51" s="371"/>
      <c r="AW51" s="371"/>
      <c r="AX51" s="371"/>
      <c r="AY51" s="371"/>
      <c r="AZ51" s="371"/>
      <c r="BA51" s="371"/>
      <c r="BB51" s="371"/>
      <c r="BC51" s="371"/>
      <c r="BD51" s="371"/>
      <c r="BE51" s="371"/>
      <c r="BF51" s="371"/>
      <c r="BG51" s="371"/>
    </row>
    <row r="52" spans="1:59" s="376" customFormat="1" ht="21" customHeight="1" x14ac:dyDescent="0.3">
      <c r="A52" s="371"/>
      <c r="B52" s="372"/>
      <c r="C52" s="371"/>
      <c r="D52" s="421" t="s">
        <v>696</v>
      </c>
      <c r="E52" s="419">
        <f t="shared" si="9"/>
        <v>12600</v>
      </c>
      <c r="F52" s="420">
        <f t="shared" si="9"/>
        <v>7550</v>
      </c>
      <c r="G52" s="371"/>
      <c r="H52" s="416">
        <f t="shared" si="0"/>
        <v>12600</v>
      </c>
      <c r="I52" s="416">
        <f t="shared" si="0"/>
        <v>7550</v>
      </c>
      <c r="J52" s="386"/>
      <c r="K52" s="417">
        <f t="shared" si="1"/>
        <v>12582.349999999999</v>
      </c>
      <c r="L52" s="417">
        <f t="shared" si="2"/>
        <v>7549.41</v>
      </c>
      <c r="M52" s="389"/>
      <c r="N52" s="495">
        <v>5032.9399999999996</v>
      </c>
      <c r="P52" s="468">
        <v>5032.9399999999996</v>
      </c>
      <c r="R52" s="462"/>
      <c r="T52" s="462"/>
      <c r="V52" s="468"/>
      <c r="X52" s="452"/>
      <c r="Z52" s="382"/>
      <c r="AB52" s="363"/>
      <c r="AD52" s="146"/>
      <c r="AF52" s="146"/>
      <c r="AH52" s="146"/>
      <c r="AJ52" s="146"/>
      <c r="AL52" s="146"/>
      <c r="AN52" s="146"/>
      <c r="AP52" s="146"/>
      <c r="AR52" s="146"/>
      <c r="AT52" s="63"/>
      <c r="AV52" s="371"/>
      <c r="AW52" s="371"/>
      <c r="AX52" s="371"/>
      <c r="AY52" s="371"/>
      <c r="AZ52" s="371"/>
      <c r="BA52" s="371"/>
      <c r="BB52" s="371"/>
      <c r="BC52" s="371"/>
      <c r="BD52" s="371"/>
      <c r="BE52" s="371"/>
      <c r="BF52" s="371"/>
      <c r="BG52" s="371"/>
    </row>
    <row r="53" spans="1:59" s="376" customFormat="1" ht="21" customHeight="1" x14ac:dyDescent="0.3">
      <c r="A53" s="371"/>
      <c r="B53" s="372"/>
      <c r="C53" s="371"/>
      <c r="D53" s="421" t="s">
        <v>74</v>
      </c>
      <c r="E53" s="419">
        <f t="shared" si="9"/>
        <v>1800</v>
      </c>
      <c r="F53" s="420">
        <f t="shared" si="9"/>
        <v>1100</v>
      </c>
      <c r="G53" s="371"/>
      <c r="H53" s="416">
        <f t="shared" si="0"/>
        <v>1800</v>
      </c>
      <c r="I53" s="416">
        <f t="shared" si="0"/>
        <v>1100</v>
      </c>
      <c r="J53" s="386"/>
      <c r="K53" s="417">
        <f>N53*$K$9</f>
        <v>1771.875</v>
      </c>
      <c r="L53" s="417">
        <f>N53*$L$9</f>
        <v>1063.125</v>
      </c>
      <c r="M53" s="389"/>
      <c r="N53" s="495">
        <v>708.75</v>
      </c>
      <c r="P53" s="468">
        <v>708.75</v>
      </c>
      <c r="R53" s="474"/>
      <c r="T53" s="468"/>
      <c r="V53" s="468"/>
      <c r="X53" s="452"/>
      <c r="Z53" s="382"/>
      <c r="AB53" s="363"/>
      <c r="AD53" s="146"/>
      <c r="AF53" s="146"/>
      <c r="AH53" s="146"/>
      <c r="AJ53" s="146"/>
      <c r="AL53" s="146"/>
      <c r="AN53" s="146"/>
      <c r="AP53" s="146"/>
      <c r="AR53" s="146"/>
      <c r="AT53" s="63"/>
      <c r="AV53" s="371"/>
      <c r="AW53" s="371"/>
      <c r="AX53" s="371"/>
      <c r="AY53" s="371"/>
      <c r="AZ53" s="371"/>
      <c r="BA53" s="371"/>
      <c r="BB53" s="371"/>
      <c r="BC53" s="371"/>
      <c r="BD53" s="371"/>
      <c r="BE53" s="371"/>
      <c r="BF53" s="371"/>
      <c r="BG53" s="371"/>
    </row>
    <row r="54" spans="1:59" s="376" customFormat="1" ht="21" customHeight="1" x14ac:dyDescent="0.3">
      <c r="A54" s="371"/>
      <c r="B54" s="372"/>
      <c r="C54" s="371"/>
      <c r="D54" s="421" t="s">
        <v>75</v>
      </c>
      <c r="E54" s="419">
        <f t="shared" si="9"/>
        <v>3800</v>
      </c>
      <c r="F54" s="420">
        <f t="shared" si="9"/>
        <v>2300</v>
      </c>
      <c r="G54" s="371"/>
      <c r="H54" s="416">
        <f t="shared" si="0"/>
        <v>3800</v>
      </c>
      <c r="I54" s="416">
        <f t="shared" si="0"/>
        <v>2300</v>
      </c>
      <c r="J54" s="386"/>
      <c r="K54" s="417">
        <f>N54*$K$9</f>
        <v>3753.7249999999999</v>
      </c>
      <c r="L54" s="417">
        <f>N54*$L$9</f>
        <v>2252.2350000000001</v>
      </c>
      <c r="M54" s="389"/>
      <c r="N54" s="495">
        <v>1501.49</v>
      </c>
      <c r="P54" s="468">
        <v>1501.49</v>
      </c>
      <c r="R54" s="462"/>
      <c r="T54" s="462"/>
      <c r="V54" s="468"/>
      <c r="X54" s="452"/>
      <c r="Z54" s="382"/>
      <c r="AB54" s="363"/>
      <c r="AD54" s="146"/>
      <c r="AF54" s="146"/>
      <c r="AH54" s="146"/>
      <c r="AJ54" s="146"/>
      <c r="AL54" s="146"/>
      <c r="AN54" s="146"/>
      <c r="AP54" s="146"/>
      <c r="AR54" s="146"/>
      <c r="AT54" s="63"/>
      <c r="AV54" s="371"/>
      <c r="AW54" s="371"/>
      <c r="AX54" s="371"/>
      <c r="AY54" s="371"/>
      <c r="AZ54" s="371"/>
      <c r="BA54" s="371"/>
      <c r="BB54" s="371"/>
      <c r="BC54" s="371"/>
      <c r="BD54" s="371"/>
      <c r="BE54" s="371"/>
      <c r="BF54" s="371"/>
      <c r="BG54" s="371"/>
    </row>
    <row r="55" spans="1:59" s="376" customFormat="1" ht="21" customHeight="1" x14ac:dyDescent="0.3">
      <c r="A55" s="371"/>
      <c r="B55" s="372"/>
      <c r="C55" s="371"/>
      <c r="D55" s="421" t="s">
        <v>76</v>
      </c>
      <c r="E55" s="419">
        <f t="shared" si="9"/>
        <v>5800</v>
      </c>
      <c r="F55" s="420">
        <f t="shared" si="9"/>
        <v>3500</v>
      </c>
      <c r="G55" s="371"/>
      <c r="H55" s="416">
        <f t="shared" si="0"/>
        <v>5800</v>
      </c>
      <c r="I55" s="416">
        <f t="shared" si="0"/>
        <v>3500</v>
      </c>
      <c r="J55" s="386"/>
      <c r="K55" s="417">
        <f>N55*$K$9</f>
        <v>5775</v>
      </c>
      <c r="L55" s="417">
        <f>N55*$L$9</f>
        <v>3465</v>
      </c>
      <c r="M55" s="389"/>
      <c r="N55" s="495">
        <v>2310</v>
      </c>
      <c r="P55" s="468">
        <v>2310</v>
      </c>
      <c r="R55" s="462"/>
      <c r="T55" s="462"/>
      <c r="V55" s="468"/>
      <c r="X55" s="452"/>
      <c r="Z55" s="382"/>
      <c r="AB55" s="363"/>
      <c r="AD55" s="146"/>
      <c r="AF55" s="146"/>
      <c r="AH55" s="146"/>
      <c r="AJ55" s="146"/>
      <c r="AL55" s="146"/>
      <c r="AN55" s="146"/>
      <c r="AP55" s="146"/>
      <c r="AR55" s="146"/>
      <c r="AT55" s="63"/>
      <c r="AV55" s="371"/>
      <c r="AW55" s="371"/>
      <c r="AX55" s="371"/>
      <c r="AY55" s="371"/>
      <c r="AZ55" s="371"/>
      <c r="BA55" s="371"/>
      <c r="BB55" s="371"/>
      <c r="BC55" s="371"/>
      <c r="BD55" s="371"/>
      <c r="BE55" s="371"/>
      <c r="BF55" s="371"/>
      <c r="BG55" s="371"/>
    </row>
    <row r="56" spans="1:59" s="376" customFormat="1" ht="21" customHeight="1" x14ac:dyDescent="0.3">
      <c r="A56" s="371"/>
      <c r="B56" s="372"/>
      <c r="C56" s="371"/>
      <c r="D56" s="421" t="s">
        <v>73</v>
      </c>
      <c r="E56" s="419">
        <f t="shared" si="9"/>
        <v>11850</v>
      </c>
      <c r="F56" s="420">
        <f t="shared" si="9"/>
        <v>7100</v>
      </c>
      <c r="G56" s="371"/>
      <c r="H56" s="416">
        <f t="shared" si="0"/>
        <v>11850</v>
      </c>
      <c r="I56" s="416">
        <f t="shared" si="0"/>
        <v>7100</v>
      </c>
      <c r="J56" s="386"/>
      <c r="K56" s="417">
        <f>N56*$K$9</f>
        <v>11812.5</v>
      </c>
      <c r="L56" s="417">
        <f>N56*$L$9</f>
        <v>7087.5</v>
      </c>
      <c r="M56" s="389"/>
      <c r="N56" s="495">
        <v>4725</v>
      </c>
      <c r="P56" s="468">
        <v>4725</v>
      </c>
      <c r="R56" s="462"/>
      <c r="T56" s="462"/>
      <c r="V56" s="468"/>
      <c r="X56" s="452"/>
      <c r="Z56" s="382"/>
      <c r="AB56" s="363"/>
      <c r="AD56" s="146"/>
      <c r="AF56" s="146"/>
      <c r="AH56" s="146"/>
      <c r="AJ56" s="146"/>
      <c r="AL56" s="146"/>
      <c r="AN56" s="146"/>
      <c r="AP56" s="146"/>
      <c r="AR56" s="146"/>
      <c r="AT56" s="63"/>
      <c r="AV56" s="371"/>
      <c r="AW56" s="371"/>
      <c r="AX56" s="371"/>
      <c r="AY56" s="371"/>
      <c r="AZ56" s="371"/>
      <c r="BA56" s="371"/>
      <c r="BB56" s="371"/>
      <c r="BC56" s="371"/>
      <c r="BD56" s="371"/>
      <c r="BE56" s="371"/>
      <c r="BF56" s="371"/>
      <c r="BG56" s="371"/>
    </row>
    <row r="57" spans="1:59" s="376" customFormat="1" ht="21" customHeight="1" x14ac:dyDescent="0.3">
      <c r="A57" s="371"/>
      <c r="B57" s="372" t="s">
        <v>563</v>
      </c>
      <c r="C57" s="371"/>
      <c r="D57" s="421" t="s">
        <v>268</v>
      </c>
      <c r="E57" s="419">
        <f>H57</f>
        <v>10950</v>
      </c>
      <c r="F57" s="420">
        <f>I57</f>
        <v>6600</v>
      </c>
      <c r="G57" s="371"/>
      <c r="H57" s="416">
        <f>MROUND(K57+24,50)</f>
        <v>10950</v>
      </c>
      <c r="I57" s="416">
        <f>MROUND(L57+24,50)</f>
        <v>6600</v>
      </c>
      <c r="J57" s="386"/>
      <c r="K57" s="417">
        <f>N57*$K$9</f>
        <v>10920</v>
      </c>
      <c r="L57" s="417">
        <f>N57*$L$9</f>
        <v>6552</v>
      </c>
      <c r="M57" s="389"/>
      <c r="N57" s="495">
        <v>4368</v>
      </c>
      <c r="P57" s="468">
        <v>4368</v>
      </c>
      <c r="R57" s="462">
        <v>4160</v>
      </c>
      <c r="T57" s="462">
        <v>4160</v>
      </c>
      <c r="V57" s="468">
        <v>4234.0562000000009</v>
      </c>
      <c r="X57" s="455">
        <v>3849.1420000000003</v>
      </c>
      <c r="Z57" s="382">
        <v>3499.22</v>
      </c>
      <c r="AB57" s="363"/>
      <c r="AD57" s="146"/>
      <c r="AF57" s="146"/>
      <c r="AH57" s="146"/>
      <c r="AJ57" s="146"/>
      <c r="AL57" s="146"/>
      <c r="AN57" s="146"/>
      <c r="AP57" s="146"/>
      <c r="AR57" s="146"/>
      <c r="AT57" s="63"/>
      <c r="AV57" s="371"/>
      <c r="AW57" s="371"/>
      <c r="AX57" s="371"/>
      <c r="AY57" s="371"/>
      <c r="AZ57" s="371"/>
      <c r="BA57" s="371"/>
      <c r="BB57" s="371"/>
      <c r="BC57" s="371"/>
      <c r="BD57" s="371"/>
      <c r="BE57" s="371"/>
      <c r="BF57" s="371"/>
      <c r="BG57" s="371"/>
    </row>
    <row r="58" spans="1:59" s="376" customFormat="1" ht="21" customHeight="1" x14ac:dyDescent="0.3">
      <c r="A58" s="371"/>
      <c r="B58" s="372"/>
      <c r="C58" s="371"/>
      <c r="D58" s="421" t="s">
        <v>600</v>
      </c>
      <c r="E58" s="419">
        <f t="shared" ref="E58:F74" si="10">H58</f>
        <v>2100</v>
      </c>
      <c r="F58" s="420">
        <f t="shared" si="10"/>
        <v>1300</v>
      </c>
      <c r="G58" s="371"/>
      <c r="H58" s="416">
        <f t="shared" si="0"/>
        <v>2100</v>
      </c>
      <c r="I58" s="416">
        <f t="shared" si="0"/>
        <v>1300</v>
      </c>
      <c r="J58" s="386"/>
      <c r="K58" s="417">
        <f t="shared" si="1"/>
        <v>2086.9</v>
      </c>
      <c r="L58" s="417">
        <f t="shared" si="2"/>
        <v>1252.1399999999999</v>
      </c>
      <c r="M58" s="389"/>
      <c r="N58" s="495">
        <v>834.76</v>
      </c>
      <c r="P58" s="468">
        <v>834.76</v>
      </c>
      <c r="R58" s="462">
        <v>795</v>
      </c>
      <c r="T58" s="462">
        <v>795</v>
      </c>
      <c r="V58" s="468">
        <v>683.33</v>
      </c>
      <c r="X58" s="452">
        <v>653.63100000000009</v>
      </c>
      <c r="Z58" s="382">
        <v>594.21</v>
      </c>
      <c r="AB58" s="363"/>
      <c r="AD58" s="146"/>
      <c r="AF58" s="146"/>
      <c r="AH58" s="146"/>
      <c r="AJ58" s="146"/>
      <c r="AL58" s="146"/>
      <c r="AN58" s="146"/>
      <c r="AP58" s="146"/>
      <c r="AR58" s="146"/>
      <c r="AT58" s="63"/>
      <c r="AV58" s="371"/>
      <c r="AW58" s="371"/>
      <c r="AX58" s="371"/>
      <c r="AY58" s="371"/>
      <c r="AZ58" s="371"/>
      <c r="BA58" s="371"/>
      <c r="BB58" s="371"/>
      <c r="BC58" s="371"/>
      <c r="BD58" s="371"/>
      <c r="BE58" s="371"/>
      <c r="BF58" s="371"/>
      <c r="BG58" s="371"/>
    </row>
    <row r="59" spans="1:59" s="376" customFormat="1" ht="21" customHeight="1" x14ac:dyDescent="0.3">
      <c r="A59" s="371"/>
      <c r="B59" s="372"/>
      <c r="C59" s="371"/>
      <c r="D59" s="421" t="s">
        <v>272</v>
      </c>
      <c r="E59" s="419">
        <f t="shared" si="10"/>
        <v>6550</v>
      </c>
      <c r="F59" s="420">
        <f t="shared" si="10"/>
        <v>3950</v>
      </c>
      <c r="G59" s="371"/>
      <c r="H59" s="416">
        <f t="shared" si="0"/>
        <v>6550</v>
      </c>
      <c r="I59" s="416">
        <f t="shared" si="0"/>
        <v>3950</v>
      </c>
      <c r="J59" s="386"/>
      <c r="K59" s="417">
        <f t="shared" si="1"/>
        <v>6536.2249999999995</v>
      </c>
      <c r="L59" s="417">
        <f t="shared" si="2"/>
        <v>3921.7349999999997</v>
      </c>
      <c r="M59" s="389"/>
      <c r="N59" s="495">
        <v>2614.4899999999998</v>
      </c>
      <c r="P59" s="468">
        <v>2614.4899999999998</v>
      </c>
      <c r="R59" s="462">
        <v>2490</v>
      </c>
      <c r="T59" s="462">
        <v>2490</v>
      </c>
      <c r="V59" s="468">
        <v>2056.35</v>
      </c>
      <c r="X59" s="452">
        <v>1878.9430000000002</v>
      </c>
      <c r="Z59" s="382">
        <v>1708.13</v>
      </c>
      <c r="AB59" s="363"/>
      <c r="AD59" s="146"/>
      <c r="AF59" s="146"/>
      <c r="AH59" s="146"/>
      <c r="AJ59" s="146"/>
      <c r="AL59" s="146"/>
      <c r="AN59" s="146"/>
      <c r="AP59" s="146"/>
      <c r="AR59" s="146"/>
      <c r="AT59" s="63"/>
      <c r="AV59" s="371"/>
      <c r="AW59" s="371"/>
      <c r="AX59" s="371"/>
      <c r="AY59" s="371"/>
      <c r="AZ59" s="371"/>
      <c r="BA59" s="371"/>
      <c r="BB59" s="371"/>
      <c r="BC59" s="371"/>
      <c r="BD59" s="371"/>
      <c r="BE59" s="371"/>
      <c r="BF59" s="371"/>
      <c r="BG59" s="371"/>
    </row>
    <row r="60" spans="1:59" s="376" customFormat="1" ht="21" customHeight="1" x14ac:dyDescent="0.3">
      <c r="A60" s="371"/>
      <c r="B60" s="372"/>
      <c r="C60" s="371"/>
      <c r="D60" s="421" t="s">
        <v>273</v>
      </c>
      <c r="E60" s="419">
        <f t="shared" si="10"/>
        <v>14600</v>
      </c>
      <c r="F60" s="420">
        <f t="shared" si="10"/>
        <v>8750</v>
      </c>
      <c r="G60" s="371"/>
      <c r="H60" s="416">
        <f t="shared" si="0"/>
        <v>14600</v>
      </c>
      <c r="I60" s="416">
        <f t="shared" si="0"/>
        <v>8750</v>
      </c>
      <c r="J60" s="386"/>
      <c r="K60" s="417">
        <f t="shared" si="1"/>
        <v>14555.650000000001</v>
      </c>
      <c r="L60" s="417">
        <f t="shared" si="2"/>
        <v>8733.39</v>
      </c>
      <c r="M60" s="389"/>
      <c r="N60" s="495">
        <v>5822.26</v>
      </c>
      <c r="P60" s="468">
        <v>5822.26</v>
      </c>
      <c r="R60" s="462">
        <v>5545</v>
      </c>
      <c r="T60" s="462">
        <v>5545</v>
      </c>
      <c r="V60" s="468">
        <v>4560.87</v>
      </c>
      <c r="X60" s="452">
        <v>4374.161000000001</v>
      </c>
      <c r="Z60" s="382">
        <v>3976.51</v>
      </c>
      <c r="AB60" s="363"/>
      <c r="AD60" s="146"/>
      <c r="AF60" s="146"/>
      <c r="AH60" s="146"/>
      <c r="AJ60" s="146"/>
      <c r="AL60" s="146"/>
      <c r="AN60" s="146"/>
      <c r="AP60" s="146"/>
      <c r="AR60" s="146"/>
      <c r="AT60" s="63"/>
      <c r="AV60" s="371"/>
      <c r="AW60" s="371"/>
      <c r="AX60" s="371"/>
      <c r="AY60" s="371"/>
      <c r="AZ60" s="371"/>
      <c r="BA60" s="371"/>
      <c r="BB60" s="371"/>
      <c r="BC60" s="371"/>
      <c r="BD60" s="371"/>
      <c r="BE60" s="371"/>
      <c r="BF60" s="371"/>
      <c r="BG60" s="371"/>
    </row>
    <row r="61" spans="1:59" s="376" customFormat="1" ht="21" customHeight="1" x14ac:dyDescent="0.3">
      <c r="A61" s="371"/>
      <c r="B61" s="372"/>
      <c r="C61" s="371"/>
      <c r="D61" s="421" t="s">
        <v>601</v>
      </c>
      <c r="E61" s="419">
        <f t="shared" si="10"/>
        <v>57550</v>
      </c>
      <c r="F61" s="420">
        <f t="shared" si="10"/>
        <v>34550</v>
      </c>
      <c r="G61" s="371"/>
      <c r="H61" s="416">
        <f t="shared" si="0"/>
        <v>57550</v>
      </c>
      <c r="I61" s="416">
        <f t="shared" si="0"/>
        <v>34550</v>
      </c>
      <c r="J61" s="386"/>
      <c r="K61" s="417">
        <f t="shared" si="1"/>
        <v>57510.25</v>
      </c>
      <c r="L61" s="417">
        <f t="shared" si="2"/>
        <v>34506.149999999994</v>
      </c>
      <c r="M61" s="389"/>
      <c r="N61" s="495">
        <v>23004.1</v>
      </c>
      <c r="P61" s="468">
        <v>23004.1</v>
      </c>
      <c r="R61" s="462">
        <v>21908.67</v>
      </c>
      <c r="T61" s="462">
        <v>21908.67</v>
      </c>
      <c r="V61" s="468">
        <v>18236.43</v>
      </c>
      <c r="X61" s="452">
        <v>17443.547000000002</v>
      </c>
      <c r="Z61" s="382">
        <v>15857.77</v>
      </c>
      <c r="AB61" s="363"/>
      <c r="AD61" s="146"/>
      <c r="AF61" s="146"/>
      <c r="AH61" s="146"/>
      <c r="AJ61" s="146"/>
      <c r="AL61" s="146"/>
      <c r="AN61" s="146"/>
      <c r="AP61" s="146"/>
      <c r="AR61" s="146"/>
      <c r="AT61" s="63"/>
      <c r="AV61" s="371"/>
      <c r="AW61" s="371"/>
      <c r="AX61" s="371"/>
      <c r="AY61" s="371"/>
      <c r="AZ61" s="371"/>
      <c r="BA61" s="371"/>
      <c r="BB61" s="371"/>
      <c r="BC61" s="371"/>
      <c r="BD61" s="371"/>
      <c r="BE61" s="371"/>
      <c r="BF61" s="371"/>
      <c r="BG61" s="371"/>
    </row>
    <row r="62" spans="1:59" s="376" customFormat="1" ht="21" customHeight="1" x14ac:dyDescent="0.3">
      <c r="A62" s="371"/>
      <c r="B62" s="372"/>
      <c r="C62" s="371"/>
      <c r="D62" s="421" t="s">
        <v>605</v>
      </c>
      <c r="E62" s="419">
        <f t="shared" si="10"/>
        <v>9250</v>
      </c>
      <c r="F62" s="420">
        <f t="shared" si="10"/>
        <v>5550</v>
      </c>
      <c r="G62" s="371"/>
      <c r="H62" s="416">
        <f t="shared" ref="H62:I92" si="11">MROUND(K62+24,50)</f>
        <v>9250</v>
      </c>
      <c r="I62" s="416">
        <f t="shared" si="11"/>
        <v>5550</v>
      </c>
      <c r="J62" s="386"/>
      <c r="K62" s="417">
        <f t="shared" si="1"/>
        <v>9244.5249999999996</v>
      </c>
      <c r="L62" s="417">
        <f t="shared" si="2"/>
        <v>5546.7150000000001</v>
      </c>
      <c r="M62" s="389"/>
      <c r="N62" s="495">
        <v>3697.81</v>
      </c>
      <c r="P62" s="468">
        <v>3697.81</v>
      </c>
      <c r="R62" s="462">
        <v>3521.73</v>
      </c>
      <c r="T62" s="462">
        <v>3521.73</v>
      </c>
      <c r="V62" s="468">
        <v>3521.7292000000002</v>
      </c>
      <c r="X62" s="452">
        <v>3201.5720000000001</v>
      </c>
      <c r="Z62" s="382">
        <v>2910.52</v>
      </c>
      <c r="AB62" s="363"/>
      <c r="AD62" s="146"/>
      <c r="AF62" s="146"/>
      <c r="AH62" s="146"/>
      <c r="AJ62" s="146"/>
      <c r="AL62" s="146"/>
      <c r="AN62" s="146"/>
      <c r="AP62" s="146"/>
      <c r="AR62" s="146"/>
      <c r="AT62" s="63"/>
      <c r="AV62" s="371"/>
      <c r="AW62" s="371"/>
      <c r="AX62" s="371"/>
      <c r="AY62" s="371"/>
      <c r="AZ62" s="371"/>
      <c r="BA62" s="371"/>
      <c r="BB62" s="371"/>
      <c r="BC62" s="371"/>
      <c r="BD62" s="371"/>
      <c r="BE62" s="371"/>
      <c r="BF62" s="371"/>
      <c r="BG62" s="371"/>
    </row>
    <row r="63" spans="1:59" s="376" customFormat="1" ht="21" customHeight="1" x14ac:dyDescent="0.3">
      <c r="A63" s="371"/>
      <c r="B63" s="372"/>
      <c r="C63" s="371"/>
      <c r="D63" s="421" t="s">
        <v>603</v>
      </c>
      <c r="E63" s="419">
        <f t="shared" si="10"/>
        <v>10050</v>
      </c>
      <c r="F63" s="420">
        <f t="shared" si="10"/>
        <v>6050</v>
      </c>
      <c r="G63" s="371"/>
      <c r="H63" s="416">
        <f t="shared" si="11"/>
        <v>10050</v>
      </c>
      <c r="I63" s="416">
        <f t="shared" si="11"/>
        <v>6050</v>
      </c>
      <c r="J63" s="386"/>
      <c r="K63" s="417">
        <f t="shared" si="1"/>
        <v>10007.5</v>
      </c>
      <c r="L63" s="417">
        <f t="shared" si="2"/>
        <v>6004.5</v>
      </c>
      <c r="M63" s="389"/>
      <c r="N63" s="496">
        <v>4003</v>
      </c>
      <c r="P63" s="468">
        <v>3811.49</v>
      </c>
      <c r="R63" s="462">
        <v>3630</v>
      </c>
      <c r="T63" s="462">
        <v>3630</v>
      </c>
      <c r="V63" s="468">
        <v>3355.2937000000002</v>
      </c>
      <c r="X63" s="452">
        <v>3050.2669999999998</v>
      </c>
      <c r="Z63" s="382">
        <v>2772.97</v>
      </c>
      <c r="AB63" s="363"/>
      <c r="AD63" s="146"/>
      <c r="AF63" s="146"/>
      <c r="AH63" s="146"/>
      <c r="AJ63" s="146"/>
      <c r="AL63" s="146"/>
      <c r="AN63" s="146"/>
      <c r="AP63" s="146"/>
      <c r="AR63" s="146"/>
      <c r="AT63" s="63"/>
      <c r="AV63" s="371"/>
      <c r="AW63" s="371"/>
      <c r="AX63" s="371"/>
      <c r="AY63" s="371"/>
      <c r="AZ63" s="371"/>
      <c r="BA63" s="371"/>
      <c r="BB63" s="371"/>
      <c r="BC63" s="371"/>
      <c r="BD63" s="371"/>
      <c r="BE63" s="371"/>
      <c r="BF63" s="371"/>
      <c r="BG63" s="371"/>
    </row>
    <row r="64" spans="1:59" s="376" customFormat="1" ht="21" customHeight="1" x14ac:dyDescent="0.3">
      <c r="A64" s="371"/>
      <c r="B64" s="372"/>
      <c r="C64" s="371"/>
      <c r="D64" s="421" t="s">
        <v>604</v>
      </c>
      <c r="E64" s="419">
        <f t="shared" si="10"/>
        <v>12950</v>
      </c>
      <c r="F64" s="420">
        <f t="shared" si="10"/>
        <v>7750</v>
      </c>
      <c r="G64" s="371"/>
      <c r="H64" s="416">
        <f t="shared" si="11"/>
        <v>12950</v>
      </c>
      <c r="I64" s="416">
        <f t="shared" si="11"/>
        <v>7750</v>
      </c>
      <c r="J64" s="386"/>
      <c r="K64" s="417">
        <f t="shared" si="1"/>
        <v>12915</v>
      </c>
      <c r="L64" s="417">
        <f t="shared" si="2"/>
        <v>7749</v>
      </c>
      <c r="M64" s="389"/>
      <c r="N64" s="495">
        <v>5166</v>
      </c>
      <c r="P64" s="468">
        <v>5166</v>
      </c>
      <c r="R64" s="462">
        <v>4920</v>
      </c>
      <c r="T64" s="462">
        <v>4920</v>
      </c>
      <c r="V64" s="468">
        <v>4546.9985000000006</v>
      </c>
      <c r="X64" s="452">
        <v>4133.6350000000002</v>
      </c>
      <c r="Z64" s="382">
        <v>3757.85</v>
      </c>
      <c r="AB64" s="363"/>
      <c r="AD64" s="146"/>
      <c r="AF64" s="146"/>
      <c r="AH64" s="146"/>
      <c r="AJ64" s="146"/>
      <c r="AL64" s="146"/>
      <c r="AN64" s="146"/>
      <c r="AP64" s="146"/>
      <c r="AR64" s="146"/>
      <c r="AT64" s="63"/>
      <c r="AV64" s="371"/>
      <c r="AW64" s="371"/>
      <c r="AX64" s="371"/>
      <c r="AY64" s="371"/>
      <c r="AZ64" s="371"/>
      <c r="BA64" s="371"/>
      <c r="BB64" s="371"/>
      <c r="BC64" s="371"/>
      <c r="BD64" s="371"/>
      <c r="BE64" s="371"/>
      <c r="BF64" s="371"/>
      <c r="BG64" s="371"/>
    </row>
    <row r="65" spans="1:59" s="376" customFormat="1" ht="21" customHeight="1" x14ac:dyDescent="0.3">
      <c r="A65" s="371"/>
      <c r="B65" s="372"/>
      <c r="C65" s="371"/>
      <c r="D65" s="421" t="s">
        <v>697</v>
      </c>
      <c r="E65" s="419">
        <f t="shared" si="10"/>
        <v>4350</v>
      </c>
      <c r="F65" s="420">
        <f t="shared" si="10"/>
        <v>2600</v>
      </c>
      <c r="G65" s="371"/>
      <c r="H65" s="416">
        <f t="shared" si="11"/>
        <v>4350</v>
      </c>
      <c r="I65" s="416">
        <f t="shared" si="11"/>
        <v>2600</v>
      </c>
      <c r="J65" s="386"/>
      <c r="K65" s="417">
        <f t="shared" si="1"/>
        <v>4330</v>
      </c>
      <c r="L65" s="417">
        <f t="shared" si="2"/>
        <v>2598</v>
      </c>
      <c r="M65" s="389"/>
      <c r="N65" s="495">
        <v>1732</v>
      </c>
      <c r="P65" s="468">
        <v>1732</v>
      </c>
      <c r="R65" s="462"/>
      <c r="T65" s="462"/>
      <c r="V65" s="468"/>
      <c r="X65" s="452"/>
      <c r="Z65" s="382"/>
      <c r="AB65" s="363"/>
      <c r="AD65" s="146"/>
      <c r="AF65" s="146"/>
      <c r="AH65" s="146"/>
      <c r="AJ65" s="146"/>
      <c r="AL65" s="146"/>
      <c r="AN65" s="146"/>
      <c r="AP65" s="146"/>
      <c r="AR65" s="146"/>
      <c r="AT65" s="63"/>
      <c r="AV65" s="371"/>
      <c r="AW65" s="371"/>
      <c r="AX65" s="371"/>
      <c r="AY65" s="371"/>
      <c r="AZ65" s="371"/>
      <c r="BA65" s="371"/>
      <c r="BB65" s="371"/>
      <c r="BC65" s="371"/>
      <c r="BD65" s="371"/>
      <c r="BE65" s="371"/>
      <c r="BF65" s="371"/>
      <c r="BG65" s="371"/>
    </row>
    <row r="66" spans="1:59" s="376" customFormat="1" ht="21" customHeight="1" x14ac:dyDescent="0.3">
      <c r="A66" s="371"/>
      <c r="B66" s="372"/>
      <c r="C66" s="371"/>
      <c r="D66" s="421" t="s">
        <v>577</v>
      </c>
      <c r="E66" s="419">
        <f>H66</f>
        <v>4650</v>
      </c>
      <c r="F66" s="420">
        <f>I66</f>
        <v>2800</v>
      </c>
      <c r="G66" s="371"/>
      <c r="H66" s="416">
        <f>MROUND(K66+24,50)</f>
        <v>4650</v>
      </c>
      <c r="I66" s="416">
        <f>MROUND(L66+24,50)</f>
        <v>2800</v>
      </c>
      <c r="J66" s="386"/>
      <c r="K66" s="417">
        <f>N66*$K$9</f>
        <v>4606.8500000000004</v>
      </c>
      <c r="L66" s="417">
        <f>N66*$L$9</f>
        <v>2764.11</v>
      </c>
      <c r="M66" s="389"/>
      <c r="N66" s="495">
        <v>1842.74</v>
      </c>
      <c r="P66" s="468">
        <v>1842.74</v>
      </c>
      <c r="R66" s="462">
        <v>1755</v>
      </c>
      <c r="T66" s="462">
        <v>1755</v>
      </c>
      <c r="V66" s="468">
        <v>1617.7337000000002</v>
      </c>
      <c r="X66" s="452">
        <v>1470.6670000000001</v>
      </c>
      <c r="Z66" s="382">
        <v>1336.97</v>
      </c>
      <c r="AB66" s="363"/>
      <c r="AD66" s="146"/>
      <c r="AF66" s="146"/>
      <c r="AH66" s="146"/>
      <c r="AJ66" s="146"/>
      <c r="AL66" s="146"/>
      <c r="AN66" s="146"/>
      <c r="AP66" s="146"/>
      <c r="AR66" s="146"/>
      <c r="AT66" s="63"/>
      <c r="AV66" s="371"/>
      <c r="AW66" s="371"/>
      <c r="AX66" s="371"/>
      <c r="AY66" s="371"/>
      <c r="AZ66" s="371"/>
      <c r="BA66" s="371"/>
      <c r="BB66" s="371"/>
      <c r="BC66" s="371"/>
      <c r="BD66" s="371"/>
      <c r="BE66" s="371"/>
      <c r="BF66" s="371"/>
      <c r="BG66" s="371"/>
    </row>
    <row r="67" spans="1:59" s="376" customFormat="1" ht="21" customHeight="1" x14ac:dyDescent="0.3">
      <c r="A67" s="371"/>
      <c r="B67" s="372"/>
      <c r="C67" s="371"/>
      <c r="D67" s="421" t="s">
        <v>591</v>
      </c>
      <c r="E67" s="419">
        <f t="shared" si="10"/>
        <v>2700</v>
      </c>
      <c r="F67" s="420">
        <f t="shared" si="10"/>
        <v>1600</v>
      </c>
      <c r="G67" s="371"/>
      <c r="H67" s="416">
        <f t="shared" si="11"/>
        <v>2700</v>
      </c>
      <c r="I67" s="416">
        <f t="shared" si="11"/>
        <v>1600</v>
      </c>
      <c r="J67" s="386"/>
      <c r="K67" s="417">
        <f t="shared" si="1"/>
        <v>2664.375</v>
      </c>
      <c r="L67" s="417">
        <f t="shared" si="2"/>
        <v>1598.625</v>
      </c>
      <c r="M67" s="389"/>
      <c r="N67" s="495">
        <v>1065.75</v>
      </c>
      <c r="P67" s="468">
        <v>1065.75</v>
      </c>
      <c r="R67" s="462">
        <v>1015</v>
      </c>
      <c r="T67" s="462">
        <v>1015</v>
      </c>
      <c r="V67" s="468">
        <v>918.39000000000021</v>
      </c>
      <c r="X67" s="452">
        <v>834.90000000000009</v>
      </c>
      <c r="Z67" s="382">
        <v>759</v>
      </c>
      <c r="AB67" s="363"/>
      <c r="AD67" s="146"/>
      <c r="AF67" s="146"/>
      <c r="AH67" s="146"/>
      <c r="AJ67" s="146"/>
      <c r="AL67" s="146"/>
      <c r="AN67" s="146"/>
      <c r="AP67" s="146"/>
      <c r="AR67" s="146"/>
      <c r="AT67" s="63"/>
      <c r="AV67" s="371"/>
      <c r="AW67" s="371"/>
      <c r="AX67" s="371"/>
      <c r="AY67" s="371"/>
      <c r="AZ67" s="371"/>
      <c r="BA67" s="371"/>
      <c r="BB67" s="371"/>
      <c r="BC67" s="371"/>
      <c r="BD67" s="371"/>
      <c r="BE67" s="371"/>
      <c r="BF67" s="371"/>
      <c r="BG67" s="371"/>
    </row>
    <row r="68" spans="1:59" s="376" customFormat="1" ht="21" customHeight="1" x14ac:dyDescent="0.3">
      <c r="A68" s="371"/>
      <c r="B68" s="372"/>
      <c r="C68" s="371"/>
      <c r="D68" s="421" t="s">
        <v>698</v>
      </c>
      <c r="E68" s="419">
        <f t="shared" si="10"/>
        <v>18850</v>
      </c>
      <c r="F68" s="420">
        <f t="shared" si="10"/>
        <v>11350</v>
      </c>
      <c r="G68" s="371"/>
      <c r="H68" s="416">
        <f t="shared" si="11"/>
        <v>18850</v>
      </c>
      <c r="I68" s="416">
        <f t="shared" si="11"/>
        <v>11350</v>
      </c>
      <c r="J68" s="386"/>
      <c r="K68" s="417">
        <f t="shared" si="1"/>
        <v>18847.5</v>
      </c>
      <c r="L68" s="417">
        <f t="shared" si="2"/>
        <v>11308.5</v>
      </c>
      <c r="M68" s="389"/>
      <c r="N68" s="495">
        <v>7539</v>
      </c>
      <c r="P68" s="468">
        <v>7539</v>
      </c>
      <c r="R68" s="462">
        <v>18945</v>
      </c>
      <c r="T68" s="462">
        <v>18945</v>
      </c>
      <c r="V68" s="468">
        <v>17222.522900000004</v>
      </c>
      <c r="X68" s="452">
        <v>15656.839000000002</v>
      </c>
      <c r="Z68" s="382">
        <v>14233.49</v>
      </c>
      <c r="AB68" s="363"/>
      <c r="AD68" s="146"/>
      <c r="AF68" s="146"/>
      <c r="AH68" s="146"/>
      <c r="AJ68" s="146"/>
      <c r="AL68" s="146"/>
      <c r="AN68" s="146"/>
      <c r="AP68" s="146"/>
      <c r="AR68" s="146"/>
      <c r="AT68" s="63"/>
      <c r="AV68" s="371"/>
      <c r="AW68" s="371"/>
      <c r="AX68" s="371"/>
      <c r="AY68" s="371"/>
      <c r="AZ68" s="371"/>
      <c r="BA68" s="371"/>
      <c r="BB68" s="371"/>
      <c r="BC68" s="371"/>
      <c r="BD68" s="371"/>
      <c r="BE68" s="371"/>
      <c r="BF68" s="371"/>
      <c r="BG68" s="371"/>
    </row>
    <row r="69" spans="1:59" s="376" customFormat="1" ht="21" customHeight="1" x14ac:dyDescent="0.3">
      <c r="A69" s="371"/>
      <c r="B69" s="372"/>
      <c r="C69" s="371"/>
      <c r="D69" s="421" t="s">
        <v>699</v>
      </c>
      <c r="E69" s="419">
        <f t="shared" si="10"/>
        <v>61650</v>
      </c>
      <c r="F69" s="420">
        <f t="shared" si="10"/>
        <v>37000</v>
      </c>
      <c r="G69" s="371"/>
      <c r="H69" s="416">
        <f t="shared" si="11"/>
        <v>61650</v>
      </c>
      <c r="I69" s="416">
        <f t="shared" si="11"/>
        <v>37000</v>
      </c>
      <c r="J69" s="386"/>
      <c r="K69" s="417">
        <f t="shared" si="1"/>
        <v>61621.875</v>
      </c>
      <c r="L69" s="417">
        <f t="shared" si="2"/>
        <v>36973.125</v>
      </c>
      <c r="M69" s="389"/>
      <c r="N69" s="495">
        <v>24648.75</v>
      </c>
      <c r="P69" s="468">
        <v>24648.75</v>
      </c>
      <c r="R69" s="462">
        <v>18945</v>
      </c>
      <c r="T69" s="462">
        <v>18945</v>
      </c>
      <c r="V69" s="468">
        <v>17222.522900000004</v>
      </c>
      <c r="X69" s="452">
        <v>15656.839000000002</v>
      </c>
      <c r="Z69" s="382">
        <v>14233.49</v>
      </c>
      <c r="AB69" s="363"/>
      <c r="AD69" s="146"/>
      <c r="AF69" s="146"/>
      <c r="AH69" s="146"/>
      <c r="AJ69" s="146"/>
      <c r="AL69" s="146"/>
      <c r="AN69" s="146"/>
      <c r="AP69" s="146"/>
      <c r="AR69" s="146"/>
      <c r="AT69" s="63"/>
      <c r="AV69" s="371"/>
      <c r="AW69" s="371"/>
      <c r="AX69" s="371"/>
      <c r="AY69" s="371"/>
      <c r="AZ69" s="371"/>
      <c r="BA69" s="371"/>
      <c r="BB69" s="371"/>
      <c r="BC69" s="371"/>
      <c r="BD69" s="371"/>
      <c r="BE69" s="371"/>
      <c r="BF69" s="371"/>
      <c r="BG69" s="371"/>
    </row>
    <row r="70" spans="1:59" s="376" customFormat="1" ht="21" customHeight="1" x14ac:dyDescent="0.3">
      <c r="A70" s="371"/>
      <c r="B70" s="372"/>
      <c r="C70" s="371"/>
      <c r="D70" s="421" t="s">
        <v>700</v>
      </c>
      <c r="E70" s="419">
        <f t="shared" si="10"/>
        <v>272350</v>
      </c>
      <c r="F70" s="420">
        <f t="shared" si="10"/>
        <v>163450</v>
      </c>
      <c r="G70" s="371"/>
      <c r="H70" s="416">
        <f t="shared" si="11"/>
        <v>272350</v>
      </c>
      <c r="I70" s="416">
        <f t="shared" si="11"/>
        <v>163450</v>
      </c>
      <c r="J70" s="386"/>
      <c r="K70" s="417">
        <f t="shared" si="1"/>
        <v>272343.75</v>
      </c>
      <c r="L70" s="417">
        <f t="shared" si="2"/>
        <v>163406.25</v>
      </c>
      <c r="M70" s="389"/>
      <c r="N70" s="495">
        <v>108937.5</v>
      </c>
      <c r="P70" s="468">
        <v>108937.5</v>
      </c>
      <c r="R70" s="462">
        <v>18945</v>
      </c>
      <c r="T70" s="462">
        <v>18945</v>
      </c>
      <c r="V70" s="468">
        <v>17222.522900000004</v>
      </c>
      <c r="X70" s="452">
        <v>15656.839000000002</v>
      </c>
      <c r="Z70" s="382">
        <v>14233.49</v>
      </c>
      <c r="AB70" s="363"/>
      <c r="AD70" s="146"/>
      <c r="AF70" s="146"/>
      <c r="AH70" s="146"/>
      <c r="AJ70" s="146"/>
      <c r="AL70" s="146"/>
      <c r="AN70" s="146"/>
      <c r="AP70" s="146"/>
      <c r="AR70" s="146"/>
      <c r="AT70" s="63"/>
      <c r="AV70" s="371"/>
      <c r="AW70" s="371"/>
      <c r="AX70" s="371"/>
      <c r="AY70" s="371"/>
      <c r="AZ70" s="371"/>
      <c r="BA70" s="371"/>
      <c r="BB70" s="371"/>
      <c r="BC70" s="371"/>
      <c r="BD70" s="371"/>
      <c r="BE70" s="371"/>
      <c r="BF70" s="371"/>
      <c r="BG70" s="371"/>
    </row>
    <row r="71" spans="1:59" s="376" customFormat="1" ht="21" customHeight="1" x14ac:dyDescent="0.3">
      <c r="A71" s="371"/>
      <c r="B71" s="372"/>
      <c r="C71" s="371"/>
      <c r="D71" s="421" t="s">
        <v>701</v>
      </c>
      <c r="E71" s="419">
        <f t="shared" si="10"/>
        <v>6150</v>
      </c>
      <c r="F71" s="420">
        <f t="shared" si="10"/>
        <v>3700</v>
      </c>
      <c r="G71" s="371"/>
      <c r="H71" s="416">
        <f t="shared" si="11"/>
        <v>6150</v>
      </c>
      <c r="I71" s="416">
        <f t="shared" si="11"/>
        <v>3700</v>
      </c>
      <c r="J71" s="386"/>
      <c r="K71" s="417">
        <f>N71*$K$9</f>
        <v>6133.9250000000002</v>
      </c>
      <c r="L71" s="417">
        <f>N71*$L$9</f>
        <v>3680.3550000000005</v>
      </c>
      <c r="M71" s="389"/>
      <c r="N71" s="495">
        <v>2453.5700000000002</v>
      </c>
      <c r="P71" s="468">
        <v>2453.5700000000002</v>
      </c>
      <c r="R71" s="462">
        <v>2336.7278000000001</v>
      </c>
      <c r="T71" s="468">
        <v>2336.7278000000006</v>
      </c>
      <c r="V71" s="468">
        <v>2336.7278000000006</v>
      </c>
      <c r="X71" s="452">
        <v>2124.2980000000002</v>
      </c>
      <c r="Z71" s="382">
        <v>1931.18</v>
      </c>
      <c r="AB71" s="363"/>
      <c r="AD71" s="146"/>
      <c r="AF71" s="146"/>
      <c r="AH71" s="146"/>
      <c r="AJ71" s="146"/>
      <c r="AL71" s="146"/>
      <c r="AN71" s="146"/>
      <c r="AP71" s="146"/>
      <c r="AR71" s="146"/>
      <c r="AT71" s="63"/>
      <c r="AV71" s="371"/>
      <c r="AW71" s="371"/>
      <c r="AX71" s="371"/>
      <c r="AY71" s="371"/>
      <c r="AZ71" s="371"/>
      <c r="BA71" s="371"/>
      <c r="BB71" s="371"/>
      <c r="BC71" s="371"/>
      <c r="BD71" s="371"/>
      <c r="BE71" s="371"/>
      <c r="BF71" s="371"/>
      <c r="BG71" s="371"/>
    </row>
    <row r="72" spans="1:59" s="376" customFormat="1" ht="21" customHeight="1" x14ac:dyDescent="0.3">
      <c r="A72" s="371"/>
      <c r="B72" s="372"/>
      <c r="C72" s="371"/>
      <c r="D72" s="421" t="s">
        <v>702</v>
      </c>
      <c r="E72" s="419">
        <f t="shared" si="10"/>
        <v>16000</v>
      </c>
      <c r="F72" s="420">
        <f t="shared" si="10"/>
        <v>9600</v>
      </c>
      <c r="G72" s="371"/>
      <c r="H72" s="416">
        <f t="shared" si="11"/>
        <v>16000</v>
      </c>
      <c r="I72" s="416">
        <f t="shared" si="11"/>
        <v>9600</v>
      </c>
      <c r="J72" s="386"/>
      <c r="K72" s="417">
        <f>N72*$K$9</f>
        <v>15982.15</v>
      </c>
      <c r="L72" s="417">
        <f>N72*$L$9</f>
        <v>9589.2899999999991</v>
      </c>
      <c r="M72" s="389"/>
      <c r="N72" s="495">
        <v>6392.86</v>
      </c>
      <c r="P72" s="468">
        <v>6392.86</v>
      </c>
      <c r="R72" s="462"/>
      <c r="T72" s="468"/>
      <c r="V72" s="468"/>
      <c r="X72" s="452"/>
      <c r="Z72" s="382"/>
      <c r="AB72" s="363"/>
      <c r="AD72" s="146"/>
      <c r="AF72" s="146"/>
      <c r="AH72" s="146"/>
      <c r="AJ72" s="146"/>
      <c r="AL72" s="146"/>
      <c r="AN72" s="146"/>
      <c r="AP72" s="146"/>
      <c r="AR72" s="146"/>
      <c r="AT72" s="63"/>
      <c r="AV72" s="371"/>
      <c r="AW72" s="371"/>
      <c r="AX72" s="371"/>
      <c r="AY72" s="371"/>
      <c r="AZ72" s="371"/>
      <c r="BA72" s="371"/>
      <c r="BB72" s="371"/>
      <c r="BC72" s="371"/>
      <c r="BD72" s="371"/>
      <c r="BE72" s="371"/>
      <c r="BF72" s="371"/>
      <c r="BG72" s="371"/>
    </row>
    <row r="73" spans="1:59" s="376" customFormat="1" ht="21" customHeight="1" x14ac:dyDescent="0.3">
      <c r="A73" s="371"/>
      <c r="B73" s="372"/>
      <c r="C73" s="371"/>
      <c r="D73" s="421" t="s">
        <v>703</v>
      </c>
      <c r="E73" s="419">
        <f t="shared" si="10"/>
        <v>24150</v>
      </c>
      <c r="F73" s="420">
        <f t="shared" si="10"/>
        <v>14500</v>
      </c>
      <c r="G73" s="371"/>
      <c r="H73" s="416">
        <f t="shared" si="11"/>
        <v>24150</v>
      </c>
      <c r="I73" s="416">
        <f t="shared" si="11"/>
        <v>14500</v>
      </c>
      <c r="J73" s="386"/>
      <c r="K73" s="417">
        <f>N73*$K$9</f>
        <v>24132.05</v>
      </c>
      <c r="L73" s="417">
        <f>N73*$L$9</f>
        <v>14479.23</v>
      </c>
      <c r="M73" s="389"/>
      <c r="N73" s="495">
        <v>9652.82</v>
      </c>
      <c r="P73" s="468">
        <v>9652.82</v>
      </c>
      <c r="R73" s="462"/>
      <c r="T73" s="468"/>
      <c r="V73" s="468"/>
      <c r="X73" s="452"/>
      <c r="Z73" s="382"/>
      <c r="AB73" s="363"/>
      <c r="AD73" s="146"/>
      <c r="AF73" s="146"/>
      <c r="AH73" s="146"/>
      <c r="AJ73" s="146"/>
      <c r="AL73" s="146"/>
      <c r="AN73" s="146"/>
      <c r="AP73" s="146"/>
      <c r="AR73" s="146"/>
      <c r="AT73" s="63"/>
      <c r="AV73" s="371"/>
      <c r="AW73" s="371"/>
      <c r="AX73" s="371"/>
      <c r="AY73" s="371"/>
      <c r="AZ73" s="371"/>
      <c r="BA73" s="371"/>
      <c r="BB73" s="371"/>
      <c r="BC73" s="371"/>
      <c r="BD73" s="371"/>
      <c r="BE73" s="371"/>
      <c r="BF73" s="371"/>
      <c r="BG73" s="371"/>
    </row>
    <row r="74" spans="1:59" s="376" customFormat="1" ht="21" customHeight="1" x14ac:dyDescent="0.3">
      <c r="A74" s="371"/>
      <c r="B74" s="372"/>
      <c r="C74" s="371"/>
      <c r="D74" s="421" t="s">
        <v>511</v>
      </c>
      <c r="E74" s="419">
        <f t="shared" si="10"/>
        <v>4200</v>
      </c>
      <c r="F74" s="420">
        <f t="shared" si="10"/>
        <v>2550</v>
      </c>
      <c r="G74" s="371"/>
      <c r="H74" s="416">
        <f t="shared" si="11"/>
        <v>4200</v>
      </c>
      <c r="I74" s="416">
        <f t="shared" si="11"/>
        <v>2550</v>
      </c>
      <c r="J74" s="386"/>
      <c r="K74" s="417">
        <f t="shared" si="1"/>
        <v>4200</v>
      </c>
      <c r="L74" s="417">
        <f t="shared" si="2"/>
        <v>2520</v>
      </c>
      <c r="M74" s="389"/>
      <c r="N74" s="495">
        <v>1680</v>
      </c>
      <c r="P74" s="468">
        <v>1680</v>
      </c>
      <c r="R74" s="475">
        <v>1344</v>
      </c>
      <c r="T74" s="468">
        <v>1344</v>
      </c>
      <c r="V74" s="468">
        <v>1344</v>
      </c>
      <c r="X74" s="452">
        <v>1232</v>
      </c>
      <c r="Z74" s="382">
        <v>1120</v>
      </c>
      <c r="AB74" s="363"/>
      <c r="AD74" s="146"/>
      <c r="AF74" s="146"/>
      <c r="AH74" s="146"/>
      <c r="AJ74" s="146"/>
      <c r="AL74" s="146"/>
      <c r="AN74" s="146"/>
      <c r="AP74" s="146"/>
      <c r="AR74" s="146"/>
      <c r="AT74" s="63"/>
      <c r="AV74" s="371"/>
      <c r="AW74" s="371"/>
      <c r="AX74" s="371"/>
      <c r="AY74" s="371"/>
      <c r="AZ74" s="371"/>
      <c r="BA74" s="371"/>
      <c r="BB74" s="371"/>
      <c r="BC74" s="371"/>
      <c r="BD74" s="371"/>
      <c r="BE74" s="371"/>
      <c r="BF74" s="371"/>
      <c r="BG74" s="371"/>
    </row>
    <row r="75" spans="1:59" ht="24" customHeight="1" thickBot="1" x14ac:dyDescent="0.35">
      <c r="D75" s="422"/>
      <c r="E75" s="414"/>
      <c r="F75" s="415"/>
      <c r="G75" s="386"/>
      <c r="H75" s="416">
        <f t="shared" si="11"/>
        <v>0</v>
      </c>
      <c r="I75" s="416">
        <f t="shared" si="11"/>
        <v>0</v>
      </c>
      <c r="J75" s="386"/>
      <c r="K75" s="417">
        <f t="shared" si="1"/>
        <v>0</v>
      </c>
      <c r="L75" s="417">
        <f t="shared" si="2"/>
        <v>0</v>
      </c>
      <c r="M75" s="389"/>
      <c r="N75" s="452"/>
      <c r="P75" s="452"/>
      <c r="R75" s="452"/>
      <c r="T75" s="452"/>
      <c r="V75" s="452"/>
      <c r="X75" s="452"/>
      <c r="AB75" s="363"/>
      <c r="AD75" s="363" t="s">
        <v>730</v>
      </c>
      <c r="AF75" s="365"/>
      <c r="AH75" s="365"/>
      <c r="AJ75" s="365"/>
      <c r="AL75" s="363"/>
      <c r="AN75" s="363"/>
      <c r="AP75" s="363"/>
      <c r="AR75" s="363"/>
      <c r="AT75" s="366"/>
    </row>
    <row r="76" spans="1:59" s="376" customFormat="1" ht="21" customHeight="1" thickBot="1" x14ac:dyDescent="0.35">
      <c r="A76" s="371"/>
      <c r="B76" s="372"/>
      <c r="C76" s="371"/>
      <c r="D76" s="431" t="s">
        <v>462</v>
      </c>
      <c r="E76" s="409"/>
      <c r="F76" s="410"/>
      <c r="G76" s="371"/>
      <c r="H76" s="416" t="e">
        <f t="shared" si="11"/>
        <v>#VALUE!</v>
      </c>
      <c r="I76" s="416" t="e">
        <f t="shared" si="11"/>
        <v>#VALUE!</v>
      </c>
      <c r="J76" s="386"/>
      <c r="K76" s="417" t="e">
        <f t="shared" si="1"/>
        <v>#VALUE!</v>
      </c>
      <c r="L76" s="417" t="e">
        <f t="shared" si="2"/>
        <v>#VALUE!</v>
      </c>
      <c r="N76" s="497" t="s">
        <v>729</v>
      </c>
      <c r="P76" s="483">
        <v>45455</v>
      </c>
      <c r="R76" s="473">
        <v>45425</v>
      </c>
      <c r="T76" s="473">
        <v>45359</v>
      </c>
      <c r="V76" s="465">
        <v>220324</v>
      </c>
      <c r="X76" s="452"/>
      <c r="Z76" s="382"/>
      <c r="AB76" s="497">
        <v>45480</v>
      </c>
      <c r="AD76" s="353" t="s">
        <v>729</v>
      </c>
      <c r="AF76" s="146"/>
      <c r="AH76" s="146"/>
      <c r="AJ76" s="146"/>
      <c r="AL76" s="146"/>
      <c r="AN76" s="146"/>
      <c r="AP76" s="146"/>
      <c r="AR76" s="146"/>
      <c r="AT76" s="63"/>
      <c r="AV76" s="371"/>
      <c r="AW76" s="371"/>
      <c r="AX76" s="371"/>
      <c r="AY76" s="371"/>
      <c r="AZ76" s="371"/>
      <c r="BA76" s="371"/>
      <c r="BB76" s="371"/>
      <c r="BC76" s="371"/>
      <c r="BD76" s="371"/>
      <c r="BE76" s="371"/>
      <c r="BF76" s="371"/>
      <c r="BG76" s="371"/>
    </row>
    <row r="77" spans="1:59" s="376" customFormat="1" ht="21" customHeight="1" x14ac:dyDescent="0.3">
      <c r="A77" s="371"/>
      <c r="B77" s="372"/>
      <c r="C77" s="371"/>
      <c r="D77" s="436" t="s">
        <v>616</v>
      </c>
      <c r="E77" s="437">
        <f>H77</f>
        <v>3900</v>
      </c>
      <c r="F77" s="438">
        <f>I77</f>
        <v>2350</v>
      </c>
      <c r="G77" s="371"/>
      <c r="H77" s="416">
        <f t="shared" si="11"/>
        <v>3900</v>
      </c>
      <c r="I77" s="416">
        <f t="shared" si="11"/>
        <v>2350</v>
      </c>
      <c r="J77" s="386"/>
      <c r="K77" s="417">
        <f t="shared" si="1"/>
        <v>3874.5</v>
      </c>
      <c r="L77" s="417">
        <f t="shared" si="2"/>
        <v>2324.6999999999998</v>
      </c>
      <c r="N77" s="495">
        <v>1549.8</v>
      </c>
      <c r="P77" s="468">
        <v>1405.79</v>
      </c>
      <c r="R77" s="462">
        <v>1338.85</v>
      </c>
      <c r="T77" s="462">
        <v>1338.85</v>
      </c>
      <c r="V77" s="462">
        <v>1239.68</v>
      </c>
      <c r="X77" s="452">
        <v>1147.6385739</v>
      </c>
      <c r="Z77" s="382">
        <v>1147.6385739</v>
      </c>
      <c r="AB77" s="495">
        <v>1476</v>
      </c>
      <c r="AD77" s="146">
        <f>AB77*1.05</f>
        <v>1549.8</v>
      </c>
      <c r="AF77" s="146"/>
      <c r="AH77" s="146"/>
      <c r="AJ77" s="146"/>
      <c r="AL77" s="146"/>
      <c r="AN77" s="146"/>
      <c r="AP77" s="146"/>
      <c r="AR77" s="146"/>
      <c r="AT77" s="63"/>
      <c r="AV77" s="371"/>
      <c r="AW77" s="371"/>
      <c r="AX77" s="371"/>
      <c r="AY77" s="371"/>
      <c r="AZ77" s="371"/>
      <c r="BA77" s="371"/>
      <c r="BB77" s="371"/>
      <c r="BC77" s="371"/>
      <c r="BD77" s="371"/>
      <c r="BE77" s="371"/>
      <c r="BF77" s="371"/>
      <c r="BG77" s="371"/>
    </row>
    <row r="78" spans="1:59" s="376" customFormat="1" ht="21" customHeight="1" x14ac:dyDescent="0.3">
      <c r="A78" s="371"/>
      <c r="B78" s="372"/>
      <c r="C78" s="371"/>
      <c r="D78" s="436" t="s">
        <v>617</v>
      </c>
      <c r="E78" s="437">
        <f t="shared" ref="E78:F87" si="12">H78</f>
        <v>5600</v>
      </c>
      <c r="F78" s="438">
        <f t="shared" si="12"/>
        <v>3350</v>
      </c>
      <c r="G78" s="371"/>
      <c r="H78" s="416">
        <f t="shared" si="11"/>
        <v>5600</v>
      </c>
      <c r="I78" s="416">
        <f t="shared" si="11"/>
        <v>3350</v>
      </c>
      <c r="J78" s="386"/>
      <c r="K78" s="417">
        <f t="shared" si="1"/>
        <v>5554.5</v>
      </c>
      <c r="L78" s="417">
        <f t="shared" si="2"/>
        <v>3332.7000000000003</v>
      </c>
      <c r="N78" s="495">
        <v>2221.8000000000002</v>
      </c>
      <c r="P78" s="468">
        <v>2015.54</v>
      </c>
      <c r="R78" s="462">
        <v>1919.56</v>
      </c>
      <c r="T78" s="462">
        <v>1919.56</v>
      </c>
      <c r="V78" s="462">
        <v>1777.37</v>
      </c>
      <c r="X78" s="452">
        <v>1645.4006478000001</v>
      </c>
      <c r="Z78" s="382">
        <v>1645.4006478000001</v>
      </c>
      <c r="AB78" s="495">
        <v>2116</v>
      </c>
      <c r="AD78" s="146">
        <f t="shared" ref="AD78:AD87" si="13">AB78*1.05</f>
        <v>2221.8000000000002</v>
      </c>
      <c r="AF78" s="146"/>
      <c r="AH78" s="146"/>
      <c r="AJ78" s="146"/>
      <c r="AL78" s="146"/>
      <c r="AN78" s="146"/>
      <c r="AP78" s="146"/>
      <c r="AR78" s="146"/>
      <c r="AT78" s="63"/>
      <c r="AV78" s="371"/>
      <c r="AW78" s="371"/>
      <c r="AX78" s="371"/>
      <c r="AY78" s="371"/>
      <c r="AZ78" s="371"/>
      <c r="BA78" s="371"/>
      <c r="BB78" s="371"/>
      <c r="BC78" s="371"/>
      <c r="BD78" s="371"/>
      <c r="BE78" s="371"/>
      <c r="BF78" s="371"/>
      <c r="BG78" s="371"/>
    </row>
    <row r="79" spans="1:59" s="376" customFormat="1" ht="21" customHeight="1" x14ac:dyDescent="0.3">
      <c r="A79" s="371"/>
      <c r="B79" s="372"/>
      <c r="C79" s="371"/>
      <c r="D79" s="436" t="s">
        <v>618</v>
      </c>
      <c r="E79" s="437">
        <f t="shared" si="12"/>
        <v>9150</v>
      </c>
      <c r="F79" s="438">
        <f t="shared" si="12"/>
        <v>5500</v>
      </c>
      <c r="G79" s="371"/>
      <c r="H79" s="416">
        <f t="shared" si="11"/>
        <v>9150</v>
      </c>
      <c r="I79" s="416">
        <f t="shared" si="11"/>
        <v>5500</v>
      </c>
      <c r="J79" s="386"/>
      <c r="K79" s="417">
        <f t="shared" si="1"/>
        <v>9150.75</v>
      </c>
      <c r="L79" s="417">
        <f t="shared" si="2"/>
        <v>5490.4500000000007</v>
      </c>
      <c r="N79" s="495">
        <v>3660.3</v>
      </c>
      <c r="P79" s="468">
        <v>3320.45</v>
      </c>
      <c r="R79" s="462">
        <v>3162.33</v>
      </c>
      <c r="T79" s="462">
        <v>3162.33</v>
      </c>
      <c r="V79" s="462">
        <v>2928.08</v>
      </c>
      <c r="X79" s="455">
        <v>2636</v>
      </c>
      <c r="Z79" s="382">
        <v>2710.6637649000004</v>
      </c>
      <c r="AB79" s="495">
        <v>3486</v>
      </c>
      <c r="AD79" s="146">
        <f t="shared" si="13"/>
        <v>3660.3</v>
      </c>
      <c r="AF79" s="146"/>
      <c r="AH79" s="146"/>
      <c r="AJ79" s="146"/>
      <c r="AL79" s="146"/>
      <c r="AN79" s="146"/>
      <c r="AP79" s="146"/>
      <c r="AR79" s="146"/>
      <c r="AT79" s="63"/>
      <c r="AV79" s="371"/>
      <c r="AW79" s="371"/>
      <c r="AX79" s="371"/>
      <c r="AY79" s="371"/>
      <c r="AZ79" s="371"/>
      <c r="BA79" s="371"/>
      <c r="BB79" s="371"/>
      <c r="BC79" s="371"/>
      <c r="BD79" s="371"/>
      <c r="BE79" s="371"/>
      <c r="BF79" s="371"/>
      <c r="BG79" s="371"/>
    </row>
    <row r="80" spans="1:59" s="376" customFormat="1" ht="21" customHeight="1" x14ac:dyDescent="0.3">
      <c r="A80" s="371"/>
      <c r="B80" s="372"/>
      <c r="C80" s="371"/>
      <c r="D80" s="436" t="s">
        <v>619</v>
      </c>
      <c r="E80" s="437">
        <f t="shared" si="12"/>
        <v>16100</v>
      </c>
      <c r="F80" s="438">
        <f t="shared" si="12"/>
        <v>9650</v>
      </c>
      <c r="G80" s="371"/>
      <c r="H80" s="416">
        <f t="shared" si="11"/>
        <v>16100</v>
      </c>
      <c r="I80" s="416">
        <f t="shared" si="11"/>
        <v>9650</v>
      </c>
      <c r="J80" s="386"/>
      <c r="K80" s="417">
        <f t="shared" si="1"/>
        <v>16054.5</v>
      </c>
      <c r="L80" s="417">
        <f t="shared" si="2"/>
        <v>9632.7000000000007</v>
      </c>
      <c r="N80" s="495">
        <v>6421.8</v>
      </c>
      <c r="P80" s="468">
        <v>5826.09</v>
      </c>
      <c r="R80" s="462">
        <v>5548.66</v>
      </c>
      <c r="T80" s="462">
        <v>5548.66</v>
      </c>
      <c r="V80" s="462">
        <v>5137.6499999999996</v>
      </c>
      <c r="X80" s="455">
        <v>4624</v>
      </c>
      <c r="Z80" s="382">
        <v>4756.1717112000006</v>
      </c>
      <c r="AB80" s="495">
        <v>6116</v>
      </c>
      <c r="AD80" s="146">
        <f t="shared" si="13"/>
        <v>6421.8</v>
      </c>
      <c r="AF80" s="146"/>
      <c r="AH80" s="146"/>
      <c r="AJ80" s="146"/>
      <c r="AL80" s="146"/>
      <c r="AN80" s="146"/>
      <c r="AP80" s="146"/>
      <c r="AR80" s="146"/>
      <c r="AT80" s="63"/>
      <c r="AV80" s="371"/>
      <c r="AW80" s="371"/>
      <c r="AX80" s="371"/>
      <c r="AY80" s="371"/>
      <c r="AZ80" s="371"/>
      <c r="BA80" s="371"/>
      <c r="BB80" s="371"/>
      <c r="BC80" s="371"/>
      <c r="BD80" s="371"/>
      <c r="BE80" s="371"/>
      <c r="BF80" s="371"/>
      <c r="BG80" s="371"/>
    </row>
    <row r="81" spans="1:59" s="376" customFormat="1" ht="21" customHeight="1" x14ac:dyDescent="0.3">
      <c r="A81" s="371"/>
      <c r="B81" s="488" t="s">
        <v>714</v>
      </c>
      <c r="C81" s="476"/>
      <c r="D81" s="436" t="s">
        <v>620</v>
      </c>
      <c r="E81" s="437">
        <f t="shared" si="12"/>
        <v>28300</v>
      </c>
      <c r="F81" s="438">
        <f t="shared" si="12"/>
        <v>17000</v>
      </c>
      <c r="G81" s="371"/>
      <c r="H81" s="416">
        <f t="shared" si="11"/>
        <v>28300</v>
      </c>
      <c r="I81" s="416">
        <f t="shared" si="11"/>
        <v>17000</v>
      </c>
      <c r="J81" s="386"/>
      <c r="K81" s="417">
        <f t="shared" si="1"/>
        <v>28252.875</v>
      </c>
      <c r="L81" s="417">
        <f t="shared" si="2"/>
        <v>16951.724999999999</v>
      </c>
      <c r="N81" s="495">
        <v>11301.15</v>
      </c>
      <c r="P81" s="455">
        <v>10767</v>
      </c>
      <c r="R81" s="462">
        <v>9765.5400000000009</v>
      </c>
      <c r="T81" s="462">
        <v>9765.5400000000009</v>
      </c>
      <c r="V81" s="462">
        <v>9042.17</v>
      </c>
      <c r="X81" s="455">
        <v>8138</v>
      </c>
      <c r="Z81" s="382">
        <v>8370.7848042000005</v>
      </c>
      <c r="AB81" s="495">
        <v>10763</v>
      </c>
      <c r="AD81" s="146">
        <f t="shared" si="13"/>
        <v>11301.15</v>
      </c>
      <c r="AF81" s="146"/>
      <c r="AH81" s="146"/>
      <c r="AJ81" s="146"/>
      <c r="AL81" s="146"/>
      <c r="AN81" s="146"/>
      <c r="AP81" s="146"/>
      <c r="AR81" s="146"/>
      <c r="AT81" s="63"/>
      <c r="AV81" s="371"/>
      <c r="AW81" s="371"/>
      <c r="AX81" s="371"/>
      <c r="AY81" s="371"/>
      <c r="AZ81" s="371"/>
      <c r="BA81" s="371"/>
      <c r="BB81" s="371"/>
      <c r="BC81" s="371"/>
      <c r="BD81" s="371"/>
      <c r="BE81" s="371"/>
      <c r="BF81" s="371"/>
      <c r="BG81" s="371"/>
    </row>
    <row r="82" spans="1:59" s="376" customFormat="1" ht="21" customHeight="1" x14ac:dyDescent="0.3">
      <c r="A82" s="371"/>
      <c r="B82" s="372"/>
      <c r="C82" s="371"/>
      <c r="D82" s="439" t="s">
        <v>621</v>
      </c>
      <c r="E82" s="437">
        <f t="shared" si="12"/>
        <v>2000</v>
      </c>
      <c r="F82" s="438">
        <f t="shared" si="12"/>
        <v>1200</v>
      </c>
      <c r="G82" s="371"/>
      <c r="H82" s="416">
        <f t="shared" si="11"/>
        <v>2000</v>
      </c>
      <c r="I82" s="416">
        <f t="shared" si="11"/>
        <v>1200</v>
      </c>
      <c r="J82" s="386"/>
      <c r="K82" s="417">
        <f t="shared" si="1"/>
        <v>1971.3750000000002</v>
      </c>
      <c r="L82" s="417">
        <f t="shared" si="2"/>
        <v>1182.825</v>
      </c>
      <c r="N82" s="495">
        <v>788.55000000000007</v>
      </c>
      <c r="P82" s="468">
        <v>725.9</v>
      </c>
      <c r="R82" s="462">
        <v>691.33</v>
      </c>
      <c r="T82" s="462">
        <v>691.33</v>
      </c>
      <c r="V82" s="462">
        <v>627.46</v>
      </c>
      <c r="X82" s="455">
        <v>565</v>
      </c>
      <c r="Z82" s="382">
        <v>580.87405740000008</v>
      </c>
      <c r="AB82" s="495">
        <v>751</v>
      </c>
      <c r="AD82" s="146">
        <f t="shared" si="13"/>
        <v>788.55000000000007</v>
      </c>
      <c r="AF82" s="146"/>
      <c r="AH82" s="146"/>
      <c r="AJ82" s="146"/>
      <c r="AL82" s="146"/>
      <c r="AN82" s="146"/>
      <c r="AP82" s="146"/>
      <c r="AR82" s="146"/>
      <c r="AT82" s="63"/>
      <c r="AV82" s="371"/>
      <c r="AW82" s="371"/>
      <c r="AX82" s="371"/>
      <c r="AY82" s="371"/>
      <c r="AZ82" s="371"/>
      <c r="BA82" s="371"/>
      <c r="BB82" s="371"/>
      <c r="BC82" s="371"/>
      <c r="BD82" s="371"/>
      <c r="BE82" s="371"/>
      <c r="BF82" s="371"/>
      <c r="BG82" s="371"/>
    </row>
    <row r="83" spans="1:59" s="376" customFormat="1" ht="21" customHeight="1" x14ac:dyDescent="0.3">
      <c r="A83" s="371"/>
      <c r="B83" s="372"/>
      <c r="C83" s="371"/>
      <c r="D83" s="439" t="s">
        <v>622</v>
      </c>
      <c r="E83" s="437">
        <f t="shared" si="12"/>
        <v>4200</v>
      </c>
      <c r="F83" s="438">
        <f t="shared" si="12"/>
        <v>2550</v>
      </c>
      <c r="G83" s="371"/>
      <c r="H83" s="416">
        <f t="shared" si="11"/>
        <v>4200</v>
      </c>
      <c r="I83" s="416">
        <f t="shared" si="11"/>
        <v>2550</v>
      </c>
      <c r="J83" s="386"/>
      <c r="K83" s="417">
        <f t="shared" si="1"/>
        <v>4186.875</v>
      </c>
      <c r="L83" s="417">
        <f t="shared" si="2"/>
        <v>2512.125</v>
      </c>
      <c r="N83" s="495">
        <v>1674.75</v>
      </c>
      <c r="P83" s="468">
        <v>1518.77</v>
      </c>
      <c r="R83" s="462">
        <v>1446.46</v>
      </c>
      <c r="T83" s="462">
        <v>1446.46</v>
      </c>
      <c r="V83" s="462">
        <v>1333.14</v>
      </c>
      <c r="X83" s="452">
        <v>1234.1443569</v>
      </c>
      <c r="Z83" s="382">
        <v>1234.1443569</v>
      </c>
      <c r="AB83" s="495">
        <v>1595</v>
      </c>
      <c r="AD83" s="146">
        <f t="shared" si="13"/>
        <v>1674.75</v>
      </c>
      <c r="AF83" s="146"/>
      <c r="AH83" s="146"/>
      <c r="AJ83" s="146"/>
      <c r="AL83" s="146"/>
      <c r="AN83" s="146"/>
      <c r="AP83" s="146"/>
      <c r="AR83" s="146"/>
      <c r="AT83" s="63"/>
      <c r="AV83" s="371"/>
      <c r="AW83" s="371"/>
      <c r="AX83" s="371"/>
      <c r="AY83" s="371"/>
      <c r="AZ83" s="371"/>
      <c r="BA83" s="371"/>
      <c r="BB83" s="371"/>
      <c r="BC83" s="371"/>
      <c r="BD83" s="371"/>
      <c r="BE83" s="371"/>
      <c r="BF83" s="371"/>
      <c r="BG83" s="371"/>
    </row>
    <row r="84" spans="1:59" s="376" customFormat="1" ht="21" customHeight="1" x14ac:dyDescent="0.3">
      <c r="A84" s="371"/>
      <c r="B84" s="372"/>
      <c r="C84" s="371"/>
      <c r="D84" s="439" t="s">
        <v>623</v>
      </c>
      <c r="E84" s="437">
        <f t="shared" si="12"/>
        <v>6400</v>
      </c>
      <c r="F84" s="438">
        <f t="shared" si="12"/>
        <v>3850</v>
      </c>
      <c r="G84" s="371"/>
      <c r="H84" s="416">
        <f t="shared" si="11"/>
        <v>6400</v>
      </c>
      <c r="I84" s="416">
        <f t="shared" si="11"/>
        <v>3850</v>
      </c>
      <c r="J84" s="386"/>
      <c r="K84" s="417">
        <f t="shared" si="1"/>
        <v>6355.125</v>
      </c>
      <c r="L84" s="417">
        <f t="shared" si="2"/>
        <v>3813.0750000000003</v>
      </c>
      <c r="N84" s="495">
        <v>2542.0500000000002</v>
      </c>
      <c r="P84" s="468">
        <v>2306.14</v>
      </c>
      <c r="R84" s="462">
        <v>2196.33</v>
      </c>
      <c r="T84" s="462">
        <v>2196.33</v>
      </c>
      <c r="V84" s="462">
        <v>2024.27</v>
      </c>
      <c r="X84" s="455">
        <v>1822</v>
      </c>
      <c r="Z84" s="382">
        <v>1873.9549919999999</v>
      </c>
      <c r="AB84" s="495">
        <v>2421</v>
      </c>
      <c r="AD84" s="146">
        <f t="shared" si="13"/>
        <v>2542.0500000000002</v>
      </c>
      <c r="AF84" s="146"/>
      <c r="AH84" s="146"/>
      <c r="AJ84" s="146"/>
      <c r="AL84" s="146"/>
      <c r="AN84" s="146"/>
      <c r="AP84" s="146"/>
      <c r="AR84" s="146"/>
      <c r="AT84" s="63"/>
      <c r="AV84" s="371"/>
      <c r="AW84" s="371"/>
      <c r="AX84" s="371"/>
      <c r="AY84" s="371"/>
      <c r="AZ84" s="371"/>
      <c r="BA84" s="371"/>
      <c r="BB84" s="371"/>
      <c r="BC84" s="371"/>
      <c r="BD84" s="371"/>
      <c r="BE84" s="371"/>
      <c r="BF84" s="371"/>
      <c r="BG84" s="371"/>
    </row>
    <row r="85" spans="1:59" s="376" customFormat="1" ht="21" customHeight="1" x14ac:dyDescent="0.3">
      <c r="A85" s="371"/>
      <c r="B85" s="372"/>
      <c r="C85" s="371"/>
      <c r="D85" s="439" t="s">
        <v>624</v>
      </c>
      <c r="E85" s="437">
        <f t="shared" si="12"/>
        <v>11300</v>
      </c>
      <c r="F85" s="438">
        <f t="shared" si="12"/>
        <v>6800</v>
      </c>
      <c r="G85" s="371"/>
      <c r="H85" s="416">
        <f t="shared" si="11"/>
        <v>11300</v>
      </c>
      <c r="I85" s="416">
        <f t="shared" si="11"/>
        <v>6800</v>
      </c>
      <c r="J85" s="386"/>
      <c r="K85" s="417">
        <f t="shared" si="1"/>
        <v>11258.625</v>
      </c>
      <c r="L85" s="417">
        <f t="shared" si="2"/>
        <v>6755.1749999999993</v>
      </c>
      <c r="N85" s="495">
        <v>4503.45</v>
      </c>
      <c r="P85" s="468">
        <v>4086.17</v>
      </c>
      <c r="R85" s="462">
        <v>3891.58</v>
      </c>
      <c r="T85" s="462">
        <v>3891.58</v>
      </c>
      <c r="V85" s="462">
        <v>3586.71</v>
      </c>
      <c r="X85" s="455">
        <v>3229</v>
      </c>
      <c r="Z85" s="382">
        <v>3320.3923389000001</v>
      </c>
      <c r="AB85" s="495">
        <v>4289</v>
      </c>
      <c r="AD85" s="146">
        <f t="shared" si="13"/>
        <v>4503.45</v>
      </c>
      <c r="AF85" s="146"/>
      <c r="AH85" s="146"/>
      <c r="AJ85" s="146"/>
      <c r="AL85" s="146"/>
      <c r="AN85" s="146"/>
      <c r="AP85" s="146"/>
      <c r="AR85" s="146"/>
      <c r="AT85" s="63"/>
      <c r="AV85" s="371"/>
      <c r="AW85" s="371"/>
      <c r="AX85" s="371"/>
      <c r="AY85" s="371"/>
      <c r="AZ85" s="371"/>
      <c r="BA85" s="371"/>
      <c r="BB85" s="371"/>
      <c r="BC85" s="371"/>
      <c r="BD85" s="371"/>
      <c r="BE85" s="371"/>
      <c r="BF85" s="371"/>
      <c r="BG85" s="371"/>
    </row>
    <row r="86" spans="1:59" s="376" customFormat="1" ht="21" customHeight="1" x14ac:dyDescent="0.3">
      <c r="A86" s="371"/>
      <c r="B86" s="372"/>
      <c r="C86" s="371"/>
      <c r="D86" s="439" t="s">
        <v>341</v>
      </c>
      <c r="E86" s="437">
        <f t="shared" si="12"/>
        <v>6850</v>
      </c>
      <c r="F86" s="438">
        <f t="shared" si="12"/>
        <v>4100</v>
      </c>
      <c r="G86" s="371"/>
      <c r="H86" s="416">
        <f t="shared" si="11"/>
        <v>6850</v>
      </c>
      <c r="I86" s="416">
        <f t="shared" si="11"/>
        <v>4100</v>
      </c>
      <c r="J86" s="386"/>
      <c r="K86" s="417">
        <f t="shared" si="1"/>
        <v>6832.875</v>
      </c>
      <c r="L86" s="417">
        <f t="shared" si="2"/>
        <v>4099.7250000000004</v>
      </c>
      <c r="N86" s="495">
        <v>2733.15</v>
      </c>
      <c r="P86" s="468">
        <v>2999.8</v>
      </c>
      <c r="R86" s="462">
        <v>2856.95</v>
      </c>
      <c r="T86" s="462">
        <v>2856.95</v>
      </c>
      <c r="V86" s="462">
        <v>2645.33</v>
      </c>
      <c r="X86" s="452">
        <v>2448.9079524000003</v>
      </c>
      <c r="Z86" s="382">
        <v>2448.9079524000003</v>
      </c>
      <c r="AB86" s="495">
        <v>2603</v>
      </c>
      <c r="AD86" s="146">
        <f t="shared" si="13"/>
        <v>2733.15</v>
      </c>
      <c r="AF86" s="146"/>
      <c r="AH86" s="146"/>
      <c r="AJ86" s="146"/>
      <c r="AL86" s="146"/>
      <c r="AN86" s="146"/>
      <c r="AP86" s="146"/>
      <c r="AR86" s="146"/>
      <c r="AT86" s="63"/>
      <c r="AV86" s="371"/>
      <c r="AW86" s="371"/>
      <c r="AX86" s="371"/>
      <c r="AY86" s="371"/>
      <c r="AZ86" s="371"/>
      <c r="BA86" s="371"/>
      <c r="BB86" s="371"/>
      <c r="BC86" s="371"/>
      <c r="BD86" s="371"/>
      <c r="BE86" s="371"/>
      <c r="BF86" s="371"/>
      <c r="BG86" s="371"/>
    </row>
    <row r="87" spans="1:59" s="376" customFormat="1" ht="21" customHeight="1" x14ac:dyDescent="0.3">
      <c r="A87" s="371"/>
      <c r="B87" s="372"/>
      <c r="C87" s="371"/>
      <c r="D87" s="439" t="s">
        <v>704</v>
      </c>
      <c r="E87" s="437">
        <f t="shared" si="12"/>
        <v>5000</v>
      </c>
      <c r="F87" s="438">
        <f t="shared" si="12"/>
        <v>3000</v>
      </c>
      <c r="G87" s="371"/>
      <c r="H87" s="416">
        <f t="shared" si="11"/>
        <v>5000</v>
      </c>
      <c r="I87" s="416">
        <f t="shared" si="11"/>
        <v>3000</v>
      </c>
      <c r="J87" s="386"/>
      <c r="K87" s="417">
        <f t="shared" si="1"/>
        <v>4979.625</v>
      </c>
      <c r="L87" s="417">
        <f t="shared" si="2"/>
        <v>2987.7750000000001</v>
      </c>
      <c r="N87" s="495">
        <v>1991.8500000000001</v>
      </c>
      <c r="P87" s="468">
        <v>1996.98</v>
      </c>
      <c r="R87" s="462">
        <v>1901.89</v>
      </c>
      <c r="T87" s="462">
        <v>1901.89</v>
      </c>
      <c r="V87" s="462">
        <v>1761.01</v>
      </c>
      <c r="X87" s="452">
        <v>1467.51</v>
      </c>
      <c r="Z87" s="382">
        <v>1467.51</v>
      </c>
      <c r="AB87" s="495">
        <v>1897</v>
      </c>
      <c r="AD87" s="146">
        <f t="shared" si="13"/>
        <v>1991.8500000000001</v>
      </c>
      <c r="AF87" s="146"/>
      <c r="AH87" s="146"/>
      <c r="AJ87" s="146"/>
      <c r="AL87" s="146"/>
      <c r="AN87" s="146"/>
      <c r="AP87" s="146"/>
      <c r="AR87" s="146"/>
      <c r="AT87" s="63"/>
      <c r="AV87" s="371"/>
      <c r="AW87" s="371"/>
      <c r="AX87" s="371"/>
      <c r="AY87" s="371"/>
      <c r="AZ87" s="371"/>
      <c r="BA87" s="371"/>
      <c r="BB87" s="371"/>
      <c r="BC87" s="371"/>
      <c r="BD87" s="371"/>
      <c r="BE87" s="371"/>
      <c r="BF87" s="371"/>
      <c r="BG87" s="371"/>
    </row>
    <row r="88" spans="1:59" s="376" customFormat="1" ht="27.75" customHeight="1" thickBot="1" x14ac:dyDescent="0.35">
      <c r="A88" s="371"/>
      <c r="B88" s="372"/>
      <c r="C88" s="371"/>
      <c r="D88" s="371"/>
      <c r="E88" s="373"/>
      <c r="F88" s="374"/>
      <c r="G88" s="371"/>
      <c r="H88" s="416">
        <f t="shared" si="11"/>
        <v>0</v>
      </c>
      <c r="I88" s="416">
        <f t="shared" si="11"/>
        <v>0</v>
      </c>
      <c r="J88" s="386"/>
      <c r="K88" s="417">
        <f t="shared" si="1"/>
        <v>0</v>
      </c>
      <c r="L88" s="417">
        <f t="shared" si="2"/>
        <v>0</v>
      </c>
      <c r="N88" s="452"/>
      <c r="P88" s="452"/>
      <c r="R88" s="452"/>
      <c r="T88" s="452"/>
      <c r="V88" s="452"/>
      <c r="X88" s="452"/>
      <c r="Z88" s="382"/>
      <c r="AB88" s="363"/>
      <c r="AD88" s="146"/>
      <c r="AF88" s="146"/>
      <c r="AH88" s="146"/>
      <c r="AJ88" s="146"/>
      <c r="AL88" s="146"/>
      <c r="AN88" s="146"/>
      <c r="AP88" s="146"/>
      <c r="AR88" s="146"/>
      <c r="AT88" s="63"/>
      <c r="AV88" s="371"/>
      <c r="AW88" s="371"/>
      <c r="AX88" s="371"/>
      <c r="AY88" s="371"/>
      <c r="AZ88" s="371"/>
      <c r="BA88" s="371"/>
      <c r="BB88" s="371"/>
      <c r="BC88" s="371"/>
      <c r="BD88" s="371"/>
      <c r="BE88" s="371"/>
      <c r="BF88" s="371"/>
      <c r="BG88" s="371"/>
    </row>
    <row r="89" spans="1:59" s="376" customFormat="1" ht="21" customHeight="1" thickBot="1" x14ac:dyDescent="0.35">
      <c r="A89" s="371"/>
      <c r="B89" s="372"/>
      <c r="C89" s="371"/>
      <c r="D89" s="431" t="s">
        <v>448</v>
      </c>
      <c r="E89" s="373"/>
      <c r="F89" s="374"/>
      <c r="G89" s="371"/>
      <c r="H89" s="416">
        <f t="shared" si="11"/>
        <v>113700</v>
      </c>
      <c r="I89" s="416">
        <f t="shared" si="11"/>
        <v>68250</v>
      </c>
      <c r="J89" s="386"/>
      <c r="K89" s="417">
        <f t="shared" si="1"/>
        <v>113700</v>
      </c>
      <c r="L89" s="417">
        <f t="shared" si="2"/>
        <v>68220</v>
      </c>
      <c r="N89" s="492">
        <v>45480</v>
      </c>
      <c r="P89" s="483">
        <v>45455</v>
      </c>
      <c r="R89" s="473">
        <v>45425</v>
      </c>
      <c r="T89" s="473">
        <v>45331</v>
      </c>
      <c r="V89" s="465">
        <v>230324</v>
      </c>
      <c r="X89" s="452"/>
      <c r="Z89" s="382"/>
      <c r="AB89" s="363"/>
      <c r="AD89" s="353"/>
      <c r="AF89" s="146"/>
      <c r="AH89" s="146"/>
      <c r="AJ89" s="146"/>
      <c r="AL89" s="146"/>
      <c r="AN89" s="146"/>
      <c r="AP89" s="146"/>
      <c r="AR89" s="146"/>
      <c r="AT89" s="63"/>
      <c r="AV89" s="371"/>
      <c r="AW89" s="371"/>
      <c r="AX89" s="371"/>
      <c r="AY89" s="371"/>
      <c r="AZ89" s="371"/>
      <c r="BA89" s="371"/>
      <c r="BB89" s="371"/>
      <c r="BC89" s="371"/>
      <c r="BD89" s="371"/>
      <c r="BE89" s="371"/>
      <c r="BF89" s="371"/>
      <c r="BG89" s="371"/>
    </row>
    <row r="90" spans="1:59" s="376" customFormat="1" ht="21" customHeight="1" x14ac:dyDescent="0.3">
      <c r="A90" s="371"/>
      <c r="B90" s="372"/>
      <c r="C90" s="371"/>
      <c r="D90" s="436" t="s">
        <v>630</v>
      </c>
      <c r="E90" s="437">
        <f t="shared" ref="E90:F94" si="14">H90</f>
        <v>3250</v>
      </c>
      <c r="F90" s="438">
        <f t="shared" si="14"/>
        <v>1950</v>
      </c>
      <c r="G90" s="371"/>
      <c r="H90" s="416">
        <f t="shared" si="11"/>
        <v>3250</v>
      </c>
      <c r="I90" s="416">
        <f t="shared" si="11"/>
        <v>1950</v>
      </c>
      <c r="J90" s="386"/>
      <c r="K90" s="417">
        <f t="shared" si="1"/>
        <v>3209.875</v>
      </c>
      <c r="L90" s="417">
        <f t="shared" si="2"/>
        <v>1925.9250000000002</v>
      </c>
      <c r="N90" s="490">
        <v>1283.95</v>
      </c>
      <c r="P90" s="468">
        <v>1283.95</v>
      </c>
      <c r="R90" s="462">
        <v>1283.96</v>
      </c>
      <c r="T90" s="462">
        <v>1283.96</v>
      </c>
      <c r="V90" s="462">
        <v>1283.95</v>
      </c>
      <c r="X90" s="452">
        <v>1116.49</v>
      </c>
      <c r="Z90" s="382">
        <v>1116.49</v>
      </c>
      <c r="AB90" s="363"/>
      <c r="AD90" s="146"/>
      <c r="AF90" s="146"/>
      <c r="AH90" s="146"/>
      <c r="AJ90" s="146"/>
      <c r="AL90" s="146"/>
      <c r="AN90" s="146"/>
      <c r="AP90" s="146"/>
      <c r="AR90" s="146"/>
      <c r="AT90" s="63"/>
      <c r="AV90" s="371"/>
      <c r="AW90" s="371"/>
      <c r="AX90" s="371"/>
      <c r="AY90" s="371"/>
      <c r="AZ90" s="371"/>
      <c r="BA90" s="371"/>
      <c r="BB90" s="371"/>
      <c r="BC90" s="371"/>
      <c r="BD90" s="371"/>
      <c r="BE90" s="371"/>
      <c r="BF90" s="371"/>
      <c r="BG90" s="371"/>
    </row>
    <row r="91" spans="1:59" s="376" customFormat="1" ht="21" customHeight="1" x14ac:dyDescent="0.3">
      <c r="A91" s="371"/>
      <c r="B91" s="372"/>
      <c r="C91" s="371"/>
      <c r="D91" s="436" t="s">
        <v>631</v>
      </c>
      <c r="E91" s="437">
        <f t="shared" si="14"/>
        <v>4500</v>
      </c>
      <c r="F91" s="438">
        <f t="shared" si="14"/>
        <v>2700</v>
      </c>
      <c r="G91" s="371"/>
      <c r="H91" s="416">
        <f t="shared" si="11"/>
        <v>4500</v>
      </c>
      <c r="I91" s="416">
        <f t="shared" si="11"/>
        <v>2700</v>
      </c>
      <c r="J91" s="386"/>
      <c r="K91" s="417">
        <f t="shared" si="1"/>
        <v>4491.2</v>
      </c>
      <c r="L91" s="417">
        <f t="shared" si="2"/>
        <v>2694.7200000000003</v>
      </c>
      <c r="N91" s="490">
        <v>1796.48</v>
      </c>
      <c r="P91" s="468">
        <v>1796.48</v>
      </c>
      <c r="R91" s="462">
        <v>1796.48</v>
      </c>
      <c r="T91" s="462">
        <v>1796.48</v>
      </c>
      <c r="V91" s="462">
        <v>1796.48</v>
      </c>
      <c r="X91" s="452">
        <v>1562.16</v>
      </c>
      <c r="Z91" s="382">
        <v>1562.16</v>
      </c>
      <c r="AB91" s="363"/>
      <c r="AD91" s="146"/>
      <c r="AF91" s="146"/>
      <c r="AH91" s="146"/>
      <c r="AJ91" s="146"/>
      <c r="AL91" s="146"/>
      <c r="AN91" s="146"/>
      <c r="AP91" s="146"/>
      <c r="AR91" s="146"/>
      <c r="AT91" s="63"/>
      <c r="AV91" s="371"/>
      <c r="AW91" s="371"/>
      <c r="AX91" s="371"/>
      <c r="AY91" s="371"/>
      <c r="AZ91" s="371"/>
      <c r="BA91" s="371"/>
      <c r="BB91" s="371"/>
      <c r="BC91" s="371"/>
      <c r="BD91" s="371"/>
      <c r="BE91" s="371"/>
      <c r="BF91" s="371"/>
      <c r="BG91" s="371"/>
    </row>
    <row r="92" spans="1:59" s="376" customFormat="1" ht="21" customHeight="1" x14ac:dyDescent="0.3">
      <c r="A92" s="371"/>
      <c r="B92" s="372"/>
      <c r="C92" s="371"/>
      <c r="D92" s="436" t="s">
        <v>632</v>
      </c>
      <c r="E92" s="437">
        <f t="shared" si="14"/>
        <v>7450</v>
      </c>
      <c r="F92" s="438">
        <f t="shared" si="14"/>
        <v>4450</v>
      </c>
      <c r="G92" s="371"/>
      <c r="H92" s="416">
        <f t="shared" si="11"/>
        <v>7450</v>
      </c>
      <c r="I92" s="416">
        <f t="shared" si="11"/>
        <v>4450</v>
      </c>
      <c r="J92" s="386"/>
      <c r="K92" s="417">
        <f t="shared" ref="K92:K110" si="15">N92*$K$9</f>
        <v>7416.5250000000005</v>
      </c>
      <c r="L92" s="417">
        <f t="shared" ref="L92:L110" si="16">N92*$L$9</f>
        <v>4449.915</v>
      </c>
      <c r="N92" s="490">
        <v>2966.61</v>
      </c>
      <c r="P92" s="468">
        <v>2966.61</v>
      </c>
      <c r="R92" s="462">
        <v>2966.61</v>
      </c>
      <c r="T92" s="462">
        <v>2966.61</v>
      </c>
      <c r="V92" s="462">
        <v>2966.61</v>
      </c>
      <c r="X92" s="452">
        <v>2579.66</v>
      </c>
      <c r="Z92" s="382">
        <v>2579.66</v>
      </c>
      <c r="AB92" s="363"/>
      <c r="AD92" s="146"/>
      <c r="AF92" s="146"/>
      <c r="AH92" s="146"/>
      <c r="AJ92" s="146"/>
      <c r="AL92" s="146"/>
      <c r="AN92" s="146"/>
      <c r="AP92" s="146"/>
      <c r="AR92" s="146"/>
      <c r="AT92" s="63"/>
      <c r="AV92" s="371"/>
      <c r="AW92" s="371"/>
      <c r="AX92" s="371"/>
      <c r="AY92" s="371"/>
      <c r="AZ92" s="371"/>
      <c r="BA92" s="371"/>
      <c r="BB92" s="371"/>
      <c r="BC92" s="371"/>
      <c r="BD92" s="371"/>
      <c r="BE92" s="371"/>
      <c r="BF92" s="371"/>
      <c r="BG92" s="371"/>
    </row>
    <row r="93" spans="1:59" s="376" customFormat="1" ht="21" customHeight="1" x14ac:dyDescent="0.3">
      <c r="A93" s="371"/>
      <c r="B93" s="372"/>
      <c r="C93" s="371"/>
      <c r="D93" s="436" t="s">
        <v>633</v>
      </c>
      <c r="E93" s="442">
        <f t="shared" si="14"/>
        <v>13050</v>
      </c>
      <c r="F93" s="443">
        <f t="shared" si="14"/>
        <v>7850</v>
      </c>
      <c r="G93" s="371"/>
      <c r="H93" s="416">
        <f t="shared" ref="H93:I110" si="17">MROUND(K93+24,50)</f>
        <v>13050</v>
      </c>
      <c r="I93" s="416">
        <f t="shared" si="17"/>
        <v>7850</v>
      </c>
      <c r="J93" s="386"/>
      <c r="K93" s="417">
        <f t="shared" si="15"/>
        <v>13046.849999999999</v>
      </c>
      <c r="L93" s="417">
        <f t="shared" si="16"/>
        <v>7828.11</v>
      </c>
      <c r="N93" s="490">
        <v>5218.74</v>
      </c>
      <c r="P93" s="468">
        <v>5218.74</v>
      </c>
      <c r="R93" s="474">
        <v>5218.74</v>
      </c>
      <c r="T93" s="462">
        <v>6483.75</v>
      </c>
      <c r="V93" s="462">
        <v>5218.74</v>
      </c>
      <c r="X93" s="452">
        <v>4538.04</v>
      </c>
      <c r="Z93" s="382">
        <v>4538.04</v>
      </c>
      <c r="AB93" s="363"/>
      <c r="AD93" s="146"/>
      <c r="AF93" s="146"/>
      <c r="AH93" s="146"/>
      <c r="AJ93" s="146"/>
      <c r="AL93" s="146"/>
      <c r="AN93" s="146"/>
      <c r="AP93" s="146"/>
      <c r="AR93" s="146"/>
      <c r="AT93" s="63"/>
      <c r="AV93" s="371"/>
      <c r="AW93" s="371"/>
      <c r="AX93" s="371"/>
      <c r="AY93" s="371"/>
      <c r="AZ93" s="371"/>
      <c r="BA93" s="371"/>
      <c r="BB93" s="371"/>
      <c r="BC93" s="371"/>
      <c r="BD93" s="371"/>
      <c r="BE93" s="371"/>
      <c r="BF93" s="371"/>
      <c r="BG93" s="371"/>
    </row>
    <row r="94" spans="1:59" s="376" customFormat="1" ht="21" customHeight="1" x14ac:dyDescent="0.3">
      <c r="A94" s="371"/>
      <c r="B94" s="372"/>
      <c r="C94" s="371"/>
      <c r="D94" s="439" t="s">
        <v>637</v>
      </c>
      <c r="E94" s="437">
        <f t="shared" si="14"/>
        <v>3550</v>
      </c>
      <c r="F94" s="438">
        <f t="shared" si="14"/>
        <v>2150</v>
      </c>
      <c r="G94" s="371"/>
      <c r="H94" s="416">
        <f t="shared" si="17"/>
        <v>3550</v>
      </c>
      <c r="I94" s="416">
        <f t="shared" si="17"/>
        <v>2150</v>
      </c>
      <c r="J94" s="386"/>
      <c r="K94" s="417">
        <f t="shared" si="15"/>
        <v>3520.65</v>
      </c>
      <c r="L94" s="417">
        <f t="shared" si="16"/>
        <v>2112.39</v>
      </c>
      <c r="N94" s="490">
        <v>1408.26</v>
      </c>
      <c r="P94" s="468">
        <v>1408.26</v>
      </c>
      <c r="R94" s="462">
        <v>1408.26</v>
      </c>
      <c r="T94" s="462">
        <v>1408.26</v>
      </c>
      <c r="V94" s="462">
        <v>1468.25</v>
      </c>
      <c r="X94" s="452">
        <v>1468</v>
      </c>
      <c r="Z94" s="382">
        <v>1468</v>
      </c>
      <c r="AB94" s="363"/>
      <c r="AD94" s="146"/>
      <c r="AF94" s="146"/>
      <c r="AH94" s="146"/>
      <c r="AJ94" s="146"/>
      <c r="AL94" s="146"/>
      <c r="AN94" s="146"/>
      <c r="AP94" s="146"/>
      <c r="AR94" s="146"/>
      <c r="AT94" s="63"/>
      <c r="AV94" s="371"/>
      <c r="AW94" s="371"/>
      <c r="AX94" s="371"/>
      <c r="AY94" s="371"/>
      <c r="AZ94" s="371"/>
      <c r="BA94" s="371"/>
      <c r="BB94" s="371"/>
      <c r="BC94" s="371"/>
      <c r="BD94" s="371"/>
      <c r="BE94" s="371"/>
      <c r="BF94" s="371"/>
      <c r="BG94" s="371"/>
    </row>
    <row r="95" spans="1:59" s="376" customFormat="1" ht="21" customHeight="1" x14ac:dyDescent="0.3">
      <c r="A95" s="371"/>
      <c r="B95" s="372"/>
      <c r="C95" s="371"/>
      <c r="D95" s="440" t="s">
        <v>449</v>
      </c>
      <c r="E95" s="373"/>
      <c r="F95" s="374"/>
      <c r="G95" s="371"/>
      <c r="H95" s="416">
        <f t="shared" si="17"/>
        <v>0</v>
      </c>
      <c r="I95" s="416">
        <f t="shared" si="17"/>
        <v>0</v>
      </c>
      <c r="J95" s="386"/>
      <c r="K95" s="417">
        <f t="shared" si="15"/>
        <v>0</v>
      </c>
      <c r="L95" s="417">
        <f t="shared" si="16"/>
        <v>0</v>
      </c>
      <c r="N95" s="493"/>
      <c r="P95" s="452"/>
      <c r="R95" s="452"/>
      <c r="T95" s="452"/>
      <c r="V95" s="452"/>
      <c r="X95" s="452">
        <v>0</v>
      </c>
      <c r="Z95" s="382">
        <v>0</v>
      </c>
      <c r="AB95" s="363"/>
      <c r="AD95" s="146"/>
      <c r="AF95" s="146"/>
      <c r="AH95" s="146"/>
      <c r="AJ95" s="146"/>
      <c r="AL95" s="146"/>
      <c r="AN95" s="146"/>
      <c r="AP95" s="146"/>
      <c r="AR95" s="146"/>
      <c r="AT95" s="63"/>
      <c r="AV95" s="371"/>
      <c r="AW95" s="371"/>
      <c r="AX95" s="371"/>
      <c r="AY95" s="371"/>
      <c r="AZ95" s="371"/>
      <c r="BA95" s="371"/>
      <c r="BB95" s="371"/>
      <c r="BC95" s="371"/>
      <c r="BD95" s="371"/>
      <c r="BE95" s="371"/>
      <c r="BF95" s="371"/>
      <c r="BG95" s="371"/>
    </row>
    <row r="96" spans="1:59" s="376" customFormat="1" ht="21" customHeight="1" x14ac:dyDescent="0.3">
      <c r="A96" s="371"/>
      <c r="B96" s="372"/>
      <c r="C96" s="371"/>
      <c r="D96" s="439" t="s">
        <v>635</v>
      </c>
      <c r="E96" s="437">
        <f t="shared" ref="E96:F98" si="18">H96</f>
        <v>1450</v>
      </c>
      <c r="F96" s="438">
        <f t="shared" si="18"/>
        <v>900</v>
      </c>
      <c r="G96" s="371"/>
      <c r="H96" s="416">
        <f t="shared" si="17"/>
        <v>1450</v>
      </c>
      <c r="I96" s="416">
        <f t="shared" si="17"/>
        <v>900</v>
      </c>
      <c r="J96" s="386"/>
      <c r="K96" s="417">
        <f t="shared" si="15"/>
        <v>1423.875</v>
      </c>
      <c r="L96" s="417">
        <f t="shared" si="16"/>
        <v>854.32499999999993</v>
      </c>
      <c r="N96" s="490">
        <v>569.54999999999995</v>
      </c>
      <c r="P96" s="468">
        <v>569.54999999999995</v>
      </c>
      <c r="R96" s="462">
        <v>569.54999999999995</v>
      </c>
      <c r="T96" s="462">
        <v>569.54999999999995</v>
      </c>
      <c r="V96" s="462">
        <v>569.54999999999995</v>
      </c>
      <c r="X96" s="452">
        <v>495.26</v>
      </c>
      <c r="Z96" s="382">
        <v>495.26</v>
      </c>
      <c r="AB96" s="363"/>
      <c r="AD96" s="146"/>
      <c r="AF96" s="146"/>
      <c r="AH96" s="146"/>
      <c r="AJ96" s="146"/>
      <c r="AL96" s="146"/>
      <c r="AN96" s="146"/>
      <c r="AP96" s="146"/>
      <c r="AR96" s="146"/>
      <c r="AT96" s="63"/>
      <c r="AV96" s="371"/>
      <c r="AW96" s="371"/>
      <c r="AX96" s="371"/>
      <c r="AY96" s="371"/>
      <c r="AZ96" s="371"/>
      <c r="BA96" s="371"/>
      <c r="BB96" s="371"/>
      <c r="BC96" s="371"/>
      <c r="BD96" s="371"/>
      <c r="BE96" s="371"/>
      <c r="BF96" s="371"/>
      <c r="BG96" s="371"/>
    </row>
    <row r="97" spans="1:59" ht="21" customHeight="1" x14ac:dyDescent="0.3">
      <c r="D97" s="439" t="s">
        <v>634</v>
      </c>
      <c r="E97" s="450">
        <f t="shared" si="18"/>
        <v>2850</v>
      </c>
      <c r="F97" s="451">
        <f t="shared" si="18"/>
        <v>1750</v>
      </c>
      <c r="H97" s="416">
        <f t="shared" si="17"/>
        <v>2850</v>
      </c>
      <c r="I97" s="416">
        <f t="shared" si="17"/>
        <v>1750</v>
      </c>
      <c r="J97" s="386"/>
      <c r="K97" s="417">
        <f t="shared" si="15"/>
        <v>2847.6</v>
      </c>
      <c r="L97" s="417">
        <f t="shared" si="16"/>
        <v>1708.56</v>
      </c>
      <c r="N97" s="490">
        <v>1139.04</v>
      </c>
      <c r="P97" s="468">
        <v>1139.04</v>
      </c>
      <c r="R97" s="462">
        <v>1139.04</v>
      </c>
      <c r="T97" s="462">
        <v>1139.04</v>
      </c>
      <c r="V97" s="462">
        <v>1139.04</v>
      </c>
      <c r="X97" s="452">
        <v>990.47</v>
      </c>
      <c r="Z97" s="382">
        <v>990.47</v>
      </c>
      <c r="AB97" s="363"/>
    </row>
    <row r="98" spans="1:59" ht="21" customHeight="1" x14ac:dyDescent="0.3">
      <c r="D98" s="439" t="s">
        <v>636</v>
      </c>
      <c r="E98" s="437">
        <f t="shared" si="18"/>
        <v>8750</v>
      </c>
      <c r="F98" s="438">
        <f t="shared" si="18"/>
        <v>5250</v>
      </c>
      <c r="H98" s="416">
        <f t="shared" si="17"/>
        <v>8750</v>
      </c>
      <c r="I98" s="416">
        <f t="shared" si="17"/>
        <v>5250</v>
      </c>
      <c r="J98" s="386"/>
      <c r="K98" s="417">
        <f t="shared" si="15"/>
        <v>8749.75</v>
      </c>
      <c r="L98" s="417">
        <f t="shared" si="16"/>
        <v>5249.85</v>
      </c>
      <c r="N98" s="490">
        <v>3499.9</v>
      </c>
      <c r="P98" s="468">
        <v>3499.9</v>
      </c>
      <c r="R98" s="462">
        <v>3499.9</v>
      </c>
      <c r="T98" s="462">
        <v>3499.9</v>
      </c>
      <c r="V98" s="462">
        <v>3499.9</v>
      </c>
      <c r="X98" s="452">
        <v>3043.39</v>
      </c>
      <c r="Z98" s="382">
        <v>3043.39</v>
      </c>
      <c r="AB98" s="363"/>
    </row>
    <row r="99" spans="1:59" ht="21" hidden="1" customHeight="1" x14ac:dyDescent="0.3">
      <c r="C99" s="476"/>
      <c r="D99" s="440" t="s">
        <v>453</v>
      </c>
      <c r="H99" s="416">
        <f t="shared" si="17"/>
        <v>0</v>
      </c>
      <c r="I99" s="416">
        <f t="shared" si="17"/>
        <v>0</v>
      </c>
      <c r="J99" s="386"/>
      <c r="K99" s="417">
        <f t="shared" si="15"/>
        <v>0</v>
      </c>
      <c r="L99" s="417">
        <f t="shared" si="16"/>
        <v>0</v>
      </c>
      <c r="N99" s="493"/>
      <c r="P99" s="452"/>
      <c r="R99" s="452"/>
      <c r="T99" s="452"/>
      <c r="V99" s="452"/>
      <c r="X99" s="452">
        <v>0</v>
      </c>
      <c r="Z99" s="382">
        <v>0</v>
      </c>
      <c r="AB99" s="363"/>
    </row>
    <row r="100" spans="1:59" ht="21" hidden="1" customHeight="1" x14ac:dyDescent="0.3">
      <c r="C100" s="476"/>
      <c r="D100" s="439" t="s">
        <v>454</v>
      </c>
      <c r="E100" s="437">
        <f t="shared" ref="E100:F102" si="19">H100</f>
        <v>2850</v>
      </c>
      <c r="F100" s="438">
        <f t="shared" si="19"/>
        <v>1700</v>
      </c>
      <c r="H100" s="416">
        <f t="shared" si="17"/>
        <v>2850</v>
      </c>
      <c r="I100" s="416">
        <f t="shared" si="17"/>
        <v>1700</v>
      </c>
      <c r="J100" s="386"/>
      <c r="K100" s="417">
        <f t="shared" si="15"/>
        <v>2821.6000000000004</v>
      </c>
      <c r="L100" s="417">
        <f t="shared" si="16"/>
        <v>1692.96</v>
      </c>
      <c r="N100" s="491">
        <v>1128.6400000000001</v>
      </c>
      <c r="P100" s="462">
        <v>1128.6400000000001</v>
      </c>
      <c r="R100" s="462">
        <v>1128.6400000000001</v>
      </c>
      <c r="T100" s="462">
        <v>1128.6400000000001</v>
      </c>
      <c r="V100" s="452">
        <v>1079.5730000000001</v>
      </c>
      <c r="X100" s="452">
        <v>981.43</v>
      </c>
      <c r="Z100" s="382">
        <v>981.43</v>
      </c>
      <c r="AB100" s="363"/>
    </row>
    <row r="101" spans="1:59" ht="21" hidden="1" customHeight="1" x14ac:dyDescent="0.3">
      <c r="C101" s="476"/>
      <c r="D101" s="439" t="s">
        <v>455</v>
      </c>
      <c r="E101" s="450">
        <f t="shared" si="19"/>
        <v>5450</v>
      </c>
      <c r="F101" s="451">
        <f t="shared" si="19"/>
        <v>3300</v>
      </c>
      <c r="H101" s="416">
        <f t="shared" si="17"/>
        <v>5450</v>
      </c>
      <c r="I101" s="416">
        <f t="shared" si="17"/>
        <v>3300</v>
      </c>
      <c r="J101" s="386"/>
      <c r="K101" s="417">
        <f t="shared" si="15"/>
        <v>5436.25</v>
      </c>
      <c r="L101" s="417">
        <f t="shared" si="16"/>
        <v>3261.75</v>
      </c>
      <c r="N101" s="491">
        <v>2174.5</v>
      </c>
      <c r="P101" s="462">
        <v>2174.5</v>
      </c>
      <c r="R101" s="462">
        <v>2174.5</v>
      </c>
      <c r="T101" s="462">
        <v>2174.5</v>
      </c>
      <c r="V101" s="452">
        <v>2079.9569999999999</v>
      </c>
      <c r="X101" s="452">
        <v>1890.87</v>
      </c>
      <c r="Z101" s="382">
        <v>1890.87</v>
      </c>
      <c r="AB101" s="363"/>
    </row>
    <row r="102" spans="1:59" ht="21" hidden="1" customHeight="1" x14ac:dyDescent="0.3">
      <c r="C102" s="476"/>
      <c r="D102" s="439" t="s">
        <v>456</v>
      </c>
      <c r="E102" s="437">
        <f t="shared" si="19"/>
        <v>21200</v>
      </c>
      <c r="F102" s="438">
        <f t="shared" si="19"/>
        <v>12700</v>
      </c>
      <c r="H102" s="416">
        <f t="shared" si="17"/>
        <v>21200</v>
      </c>
      <c r="I102" s="416">
        <f t="shared" si="17"/>
        <v>12700</v>
      </c>
      <c r="J102" s="386"/>
      <c r="K102" s="417">
        <f t="shared" si="15"/>
        <v>21162.25</v>
      </c>
      <c r="L102" s="417">
        <f t="shared" si="16"/>
        <v>12697.349999999999</v>
      </c>
      <c r="N102" s="491">
        <v>8464.9</v>
      </c>
      <c r="P102" s="462">
        <v>8464.9</v>
      </c>
      <c r="R102" s="462">
        <v>8464.9</v>
      </c>
      <c r="T102" s="462">
        <v>8464.9</v>
      </c>
      <c r="V102" s="452">
        <v>8096.8580000000002</v>
      </c>
      <c r="X102" s="452">
        <v>7360.78</v>
      </c>
      <c r="Z102" s="382">
        <v>7360.78</v>
      </c>
      <c r="AB102" s="363"/>
    </row>
    <row r="103" spans="1:59" ht="21" hidden="1" customHeight="1" x14ac:dyDescent="0.3">
      <c r="D103" s="440" t="s">
        <v>486</v>
      </c>
      <c r="H103" s="416">
        <f t="shared" si="17"/>
        <v>0</v>
      </c>
      <c r="I103" s="416">
        <f t="shared" si="17"/>
        <v>0</v>
      </c>
      <c r="J103" s="386"/>
      <c r="K103" s="417">
        <f t="shared" si="15"/>
        <v>0</v>
      </c>
      <c r="L103" s="417">
        <f t="shared" si="16"/>
        <v>0</v>
      </c>
      <c r="N103" s="493"/>
      <c r="P103" s="452"/>
      <c r="R103" s="452"/>
      <c r="T103" s="452"/>
      <c r="V103" s="452"/>
      <c r="X103" s="452">
        <v>0</v>
      </c>
      <c r="Z103" s="382">
        <v>0</v>
      </c>
      <c r="AB103" s="363"/>
    </row>
    <row r="104" spans="1:59" ht="21" customHeight="1" x14ac:dyDescent="0.3">
      <c r="D104" s="439" t="s">
        <v>626</v>
      </c>
      <c r="E104" s="437">
        <f t="shared" ref="E104:F109" si="20">H104</f>
        <v>1900</v>
      </c>
      <c r="F104" s="438">
        <f t="shared" si="20"/>
        <v>1150</v>
      </c>
      <c r="H104" s="416">
        <f t="shared" si="17"/>
        <v>1900</v>
      </c>
      <c r="I104" s="416">
        <f t="shared" si="17"/>
        <v>1150</v>
      </c>
      <c r="J104" s="386"/>
      <c r="K104" s="417">
        <f t="shared" si="15"/>
        <v>1876.8000000000002</v>
      </c>
      <c r="L104" s="417">
        <f t="shared" si="16"/>
        <v>1126.08</v>
      </c>
      <c r="N104" s="490">
        <v>750.72</v>
      </c>
      <c r="P104" s="468">
        <v>750.72</v>
      </c>
      <c r="R104" s="474">
        <v>750.72</v>
      </c>
      <c r="T104" s="462">
        <v>825.79</v>
      </c>
      <c r="V104" s="462">
        <v>750.72</v>
      </c>
      <c r="X104" s="452">
        <v>718.08</v>
      </c>
      <c r="Z104" s="382">
        <v>718.08</v>
      </c>
      <c r="AB104" s="363"/>
    </row>
    <row r="105" spans="1:59" ht="21" customHeight="1" x14ac:dyDescent="0.3">
      <c r="D105" s="439" t="s">
        <v>627</v>
      </c>
      <c r="E105" s="444">
        <f t="shared" si="20"/>
        <v>4000</v>
      </c>
      <c r="F105" s="445">
        <f t="shared" si="20"/>
        <v>2400</v>
      </c>
      <c r="H105" s="416">
        <f t="shared" si="17"/>
        <v>4000</v>
      </c>
      <c r="I105" s="416">
        <f t="shared" si="17"/>
        <v>2400</v>
      </c>
      <c r="J105" s="386"/>
      <c r="K105" s="417">
        <f t="shared" si="15"/>
        <v>3973.6000000000004</v>
      </c>
      <c r="L105" s="417">
        <f t="shared" si="16"/>
        <v>2384.16</v>
      </c>
      <c r="N105" s="490">
        <v>1589.44</v>
      </c>
      <c r="P105" s="468">
        <v>1589.44</v>
      </c>
      <c r="R105" s="474">
        <v>1589.44</v>
      </c>
      <c r="T105" s="462">
        <v>1748.39</v>
      </c>
      <c r="V105" s="462">
        <v>1589.44</v>
      </c>
      <c r="X105" s="452">
        <v>1520.34</v>
      </c>
      <c r="Z105" s="382">
        <v>1520.34</v>
      </c>
      <c r="AB105" s="363"/>
    </row>
    <row r="106" spans="1:59" ht="21" customHeight="1" x14ac:dyDescent="0.3">
      <c r="D106" s="439" t="s">
        <v>628</v>
      </c>
      <c r="E106" s="442">
        <f t="shared" si="20"/>
        <v>6900</v>
      </c>
      <c r="F106" s="443">
        <f t="shared" si="20"/>
        <v>4150</v>
      </c>
      <c r="H106" s="416">
        <f t="shared" si="17"/>
        <v>6900</v>
      </c>
      <c r="I106" s="416">
        <f t="shared" si="17"/>
        <v>4150</v>
      </c>
      <c r="J106" s="386"/>
      <c r="K106" s="417">
        <f t="shared" si="15"/>
        <v>6873.7</v>
      </c>
      <c r="L106" s="417">
        <f t="shared" si="16"/>
        <v>4124.22</v>
      </c>
      <c r="N106" s="490">
        <v>2749.48</v>
      </c>
      <c r="P106" s="468">
        <v>2749.48</v>
      </c>
      <c r="R106" s="474">
        <v>2749.48</v>
      </c>
      <c r="T106" s="462">
        <v>2749.348</v>
      </c>
      <c r="V106" s="462">
        <v>2749.48</v>
      </c>
      <c r="X106" s="452"/>
      <c r="AB106" s="363"/>
    </row>
    <row r="107" spans="1:59" ht="21" customHeight="1" x14ac:dyDescent="0.3">
      <c r="D107" s="439" t="s">
        <v>629</v>
      </c>
      <c r="E107" s="442">
        <f t="shared" si="20"/>
        <v>11750</v>
      </c>
      <c r="F107" s="443">
        <f t="shared" si="20"/>
        <v>7050</v>
      </c>
      <c r="H107" s="416">
        <f t="shared" si="17"/>
        <v>11750</v>
      </c>
      <c r="I107" s="416">
        <f t="shared" si="17"/>
        <v>7050</v>
      </c>
      <c r="J107" s="386"/>
      <c r="K107" s="417">
        <f t="shared" si="15"/>
        <v>11713.599999999999</v>
      </c>
      <c r="L107" s="417">
        <f t="shared" si="16"/>
        <v>7028.16</v>
      </c>
      <c r="N107" s="490">
        <v>4685.4399999999996</v>
      </c>
      <c r="P107" s="468">
        <v>4685.4399999999996</v>
      </c>
      <c r="R107" s="474">
        <v>4685.45</v>
      </c>
      <c r="T107" s="462">
        <v>4685.45</v>
      </c>
      <c r="V107" s="462">
        <v>4685.4399999999996</v>
      </c>
      <c r="X107" s="452">
        <v>4074.3</v>
      </c>
      <c r="Z107" s="382">
        <v>4074.3</v>
      </c>
      <c r="AB107" s="363"/>
    </row>
    <row r="108" spans="1:59" s="376" customFormat="1" ht="21" customHeight="1" x14ac:dyDescent="0.3">
      <c r="A108" s="371"/>
      <c r="B108" s="372"/>
      <c r="C108" s="371"/>
      <c r="D108" s="439" t="s">
        <v>659</v>
      </c>
      <c r="E108" s="437">
        <f t="shared" si="20"/>
        <v>44000</v>
      </c>
      <c r="F108" s="438">
        <f t="shared" si="20"/>
        <v>26400</v>
      </c>
      <c r="G108" s="371"/>
      <c r="H108" s="416">
        <f t="shared" si="17"/>
        <v>44000</v>
      </c>
      <c r="I108" s="416">
        <f t="shared" si="17"/>
        <v>26400</v>
      </c>
      <c r="J108" s="386"/>
      <c r="K108" s="417">
        <f t="shared" si="15"/>
        <v>44000</v>
      </c>
      <c r="L108" s="417">
        <f t="shared" si="16"/>
        <v>26400</v>
      </c>
      <c r="N108" s="490">
        <v>17600</v>
      </c>
      <c r="P108" s="468">
        <v>17600</v>
      </c>
      <c r="R108" s="462">
        <v>12986.4</v>
      </c>
      <c r="T108" s="462">
        <v>12986.4</v>
      </c>
      <c r="V108" s="462">
        <v>12986.4</v>
      </c>
      <c r="X108" s="452">
        <v>11292.52</v>
      </c>
      <c r="Z108" s="382">
        <v>11292.52</v>
      </c>
      <c r="AB108" s="363"/>
      <c r="AD108" s="146"/>
      <c r="AF108" s="146"/>
      <c r="AH108" s="146"/>
      <c r="AJ108" s="146"/>
      <c r="AL108" s="146"/>
      <c r="AN108" s="146"/>
      <c r="AP108" s="146"/>
      <c r="AR108" s="146"/>
      <c r="AT108" s="63"/>
      <c r="AV108" s="371"/>
      <c r="AW108" s="371"/>
      <c r="AX108" s="371"/>
      <c r="AY108" s="371"/>
      <c r="AZ108" s="371"/>
      <c r="BA108" s="371"/>
      <c r="BB108" s="371"/>
      <c r="BC108" s="371"/>
      <c r="BD108" s="371"/>
      <c r="BE108" s="371"/>
      <c r="BF108" s="371"/>
      <c r="BG108" s="371"/>
    </row>
    <row r="109" spans="1:59" s="376" customFormat="1" ht="21" customHeight="1" x14ac:dyDescent="0.3">
      <c r="A109" s="371"/>
      <c r="B109" s="372"/>
      <c r="C109" s="371"/>
      <c r="D109" s="439" t="s">
        <v>681</v>
      </c>
      <c r="E109" s="437">
        <f t="shared" si="20"/>
        <v>6250</v>
      </c>
      <c r="F109" s="438">
        <f t="shared" si="20"/>
        <v>3750</v>
      </c>
      <c r="G109" s="371"/>
      <c r="H109" s="416">
        <f t="shared" si="17"/>
        <v>6250</v>
      </c>
      <c r="I109" s="416">
        <f t="shared" si="17"/>
        <v>3750</v>
      </c>
      <c r="J109" s="386"/>
      <c r="K109" s="417">
        <f t="shared" si="15"/>
        <v>6250</v>
      </c>
      <c r="L109" s="417">
        <f t="shared" si="16"/>
        <v>3750</v>
      </c>
      <c r="N109" s="490">
        <v>2500</v>
      </c>
      <c r="P109" s="468">
        <v>2500</v>
      </c>
      <c r="R109" s="462">
        <v>2500</v>
      </c>
      <c r="T109" s="462"/>
      <c r="V109" s="462"/>
      <c r="X109" s="452"/>
      <c r="Z109" s="382"/>
      <c r="AB109" s="363"/>
      <c r="AD109" s="146"/>
      <c r="AF109" s="146"/>
      <c r="AH109" s="146"/>
      <c r="AJ109" s="146"/>
      <c r="AL109" s="146"/>
      <c r="AN109" s="146"/>
      <c r="AP109" s="146"/>
      <c r="AR109" s="146"/>
      <c r="AT109" s="63"/>
      <c r="AV109" s="371"/>
      <c r="AW109" s="371"/>
      <c r="AX109" s="371"/>
      <c r="AY109" s="371"/>
      <c r="AZ109" s="371"/>
      <c r="BA109" s="371"/>
      <c r="BB109" s="371"/>
      <c r="BC109" s="371"/>
      <c r="BD109" s="371"/>
      <c r="BE109" s="371"/>
      <c r="BF109" s="371"/>
      <c r="BG109" s="371"/>
    </row>
    <row r="110" spans="1:59" s="376" customFormat="1" ht="9.9499999999999993" customHeight="1" thickBot="1" x14ac:dyDescent="0.35">
      <c r="A110" s="371"/>
      <c r="B110" s="372"/>
      <c r="C110" s="371"/>
      <c r="D110" s="383"/>
      <c r="E110" s="373"/>
      <c r="F110" s="374"/>
      <c r="G110" s="371"/>
      <c r="H110" s="416">
        <f t="shared" si="17"/>
        <v>0</v>
      </c>
      <c r="I110" s="416">
        <f t="shared" si="17"/>
        <v>0</v>
      </c>
      <c r="J110" s="386"/>
      <c r="K110" s="417">
        <f t="shared" si="15"/>
        <v>0</v>
      </c>
      <c r="L110" s="417">
        <f t="shared" si="16"/>
        <v>0</v>
      </c>
      <c r="N110" s="452"/>
      <c r="P110" s="452"/>
      <c r="R110" s="452"/>
      <c r="T110" s="452"/>
      <c r="V110" s="452"/>
      <c r="X110" s="452"/>
      <c r="Z110" s="382"/>
      <c r="AB110" s="363"/>
      <c r="AD110" s="146"/>
      <c r="AF110" s="146"/>
      <c r="AH110" s="146"/>
      <c r="AJ110" s="146"/>
      <c r="AL110" s="146"/>
      <c r="AN110" s="146"/>
      <c r="AP110" s="146"/>
      <c r="AR110" s="146"/>
      <c r="AT110" s="63"/>
      <c r="AV110" s="371"/>
      <c r="AW110" s="371"/>
      <c r="AX110" s="371"/>
      <c r="AY110" s="371"/>
      <c r="AZ110" s="371"/>
      <c r="BA110" s="371"/>
      <c r="BB110" s="371"/>
      <c r="BC110" s="371"/>
      <c r="BD110" s="371"/>
      <c r="BE110" s="371"/>
      <c r="BF110" s="371"/>
      <c r="BG110" s="371"/>
    </row>
    <row r="111" spans="1:59" ht="21" customHeight="1" thickBot="1" x14ac:dyDescent="0.35">
      <c r="D111" s="413" t="s">
        <v>732</v>
      </c>
      <c r="H111" s="416">
        <f t="shared" ref="H111:I117" si="21">MROUND(K111+24,50)</f>
        <v>113750</v>
      </c>
      <c r="I111" s="416">
        <f t="shared" si="21"/>
        <v>68250</v>
      </c>
      <c r="J111" s="386"/>
      <c r="K111" s="417">
        <f t="shared" ref="K111:K117" si="22">N111*$K$9</f>
        <v>113725</v>
      </c>
      <c r="L111" s="417">
        <f t="shared" ref="L111:L117" si="23">N111*$L$9</f>
        <v>68235</v>
      </c>
      <c r="N111" s="489">
        <v>45490</v>
      </c>
      <c r="P111" s="489"/>
      <c r="R111" s="472">
        <v>45425</v>
      </c>
      <c r="T111" s="472">
        <v>45387</v>
      </c>
      <c r="V111" s="463">
        <v>220324</v>
      </c>
      <c r="X111" s="452"/>
      <c r="AB111" s="363"/>
    </row>
    <row r="112" spans="1:59" s="376" customFormat="1" ht="21" hidden="1" customHeight="1" x14ac:dyDescent="0.3">
      <c r="A112" s="371"/>
      <c r="B112" s="372"/>
      <c r="C112" s="476"/>
      <c r="D112" s="439" t="s">
        <v>660</v>
      </c>
      <c r="E112" s="437">
        <f t="shared" ref="E112:F117" si="24">H112</f>
        <v>3600</v>
      </c>
      <c r="F112" s="438">
        <f t="shared" si="24"/>
        <v>2150</v>
      </c>
      <c r="G112" s="371"/>
      <c r="H112" s="416">
        <f t="shared" si="21"/>
        <v>3600</v>
      </c>
      <c r="I112" s="416">
        <f t="shared" si="21"/>
        <v>2150</v>
      </c>
      <c r="J112" s="386"/>
      <c r="K112" s="417">
        <f t="shared" si="22"/>
        <v>3573.72444</v>
      </c>
      <c r="L112" s="417">
        <f t="shared" si="23"/>
        <v>2144.2346639999996</v>
      </c>
      <c r="N112" s="490">
        <v>1429.4897759999999</v>
      </c>
      <c r="P112" s="462">
        <v>1429.4897759999999</v>
      </c>
      <c r="R112" s="452">
        <v>1429.4897759999999</v>
      </c>
      <c r="T112" s="452">
        <v>1429.4897759999999</v>
      </c>
      <c r="V112" s="452">
        <v>1429.4897759999999</v>
      </c>
      <c r="X112" s="452">
        <v>1299.5361599999999</v>
      </c>
      <c r="Z112" s="382">
        <v>1299.5361599999999</v>
      </c>
      <c r="AB112" s="363"/>
      <c r="AD112" s="146"/>
      <c r="AF112" s="146"/>
      <c r="AH112" s="146"/>
      <c r="AJ112" s="146"/>
      <c r="AL112" s="146"/>
      <c r="AN112" s="146"/>
      <c r="AP112" s="146"/>
      <c r="AR112" s="146"/>
      <c r="AT112" s="63"/>
      <c r="AV112" s="371"/>
      <c r="AW112" s="371"/>
      <c r="AX112" s="371"/>
      <c r="AY112" s="371"/>
      <c r="AZ112" s="371"/>
      <c r="BA112" s="371"/>
      <c r="BB112" s="371"/>
      <c r="BC112" s="371"/>
      <c r="BD112" s="371"/>
      <c r="BE112" s="371"/>
      <c r="BF112" s="371"/>
      <c r="BG112" s="371"/>
    </row>
    <row r="113" spans="1:59" s="376" customFormat="1" ht="21" hidden="1" customHeight="1" x14ac:dyDescent="0.3">
      <c r="A113" s="371"/>
      <c r="B113" s="372"/>
      <c r="C113" s="476"/>
      <c r="D113" s="439" t="s">
        <v>661</v>
      </c>
      <c r="E113" s="444">
        <f t="shared" si="24"/>
        <v>6950</v>
      </c>
      <c r="F113" s="445">
        <f t="shared" si="24"/>
        <v>4150</v>
      </c>
      <c r="G113" s="371"/>
      <c r="H113" s="416">
        <f t="shared" si="21"/>
        <v>6950</v>
      </c>
      <c r="I113" s="416">
        <f t="shared" si="21"/>
        <v>4150</v>
      </c>
      <c r="J113" s="386"/>
      <c r="K113" s="417">
        <f t="shared" si="22"/>
        <v>6918.1612499999992</v>
      </c>
      <c r="L113" s="417">
        <f t="shared" si="23"/>
        <v>4150.8967499999999</v>
      </c>
      <c r="N113" s="490">
        <v>2767.2644999999998</v>
      </c>
      <c r="P113" s="462">
        <v>2767.2644999999998</v>
      </c>
      <c r="R113" s="452">
        <v>2767.2644999999998</v>
      </c>
      <c r="T113" s="452">
        <v>2767.2644999999998</v>
      </c>
      <c r="V113" s="452">
        <v>2767.2644999999998</v>
      </c>
      <c r="X113" s="452">
        <v>2515.6949999999997</v>
      </c>
      <c r="Z113" s="382">
        <v>2515.6949999999997</v>
      </c>
      <c r="AB113" s="363"/>
      <c r="AD113" s="146"/>
      <c r="AF113" s="146"/>
      <c r="AH113" s="146"/>
      <c r="AJ113" s="146"/>
      <c r="AL113" s="146"/>
      <c r="AN113" s="146"/>
      <c r="AP113" s="146"/>
      <c r="AR113" s="146"/>
      <c r="AT113" s="63"/>
      <c r="AV113" s="371"/>
      <c r="AW113" s="371"/>
      <c r="AX113" s="371"/>
      <c r="AY113" s="371"/>
      <c r="AZ113" s="371"/>
      <c r="BA113" s="371"/>
      <c r="BB113" s="371"/>
      <c r="BC113" s="371"/>
      <c r="BD113" s="371"/>
      <c r="BE113" s="371"/>
      <c r="BF113" s="371"/>
      <c r="BG113" s="371"/>
    </row>
    <row r="114" spans="1:59" s="376" customFormat="1" ht="21" customHeight="1" x14ac:dyDescent="0.3">
      <c r="A114" s="371"/>
      <c r="B114" s="372"/>
      <c r="C114" s="371"/>
      <c r="D114" s="439" t="s">
        <v>368</v>
      </c>
      <c r="E114" s="437">
        <f t="shared" si="24"/>
        <v>2650</v>
      </c>
      <c r="F114" s="438">
        <f t="shared" si="24"/>
        <v>1600</v>
      </c>
      <c r="G114" s="371"/>
      <c r="H114" s="416">
        <f t="shared" si="21"/>
        <v>2650</v>
      </c>
      <c r="I114" s="416">
        <f t="shared" si="21"/>
        <v>1600</v>
      </c>
      <c r="J114" s="386"/>
      <c r="K114" s="417">
        <f t="shared" si="22"/>
        <v>2617.5</v>
      </c>
      <c r="L114" s="417">
        <f t="shared" si="23"/>
        <v>1570.5</v>
      </c>
      <c r="N114" s="490">
        <v>1047</v>
      </c>
      <c r="P114" s="462">
        <v>1029.5014587000001</v>
      </c>
      <c r="R114" s="452">
        <v>1029.5014587000001</v>
      </c>
      <c r="T114" s="452">
        <v>1029.5014587000001</v>
      </c>
      <c r="V114" s="452">
        <v>1029.5014587000001</v>
      </c>
      <c r="X114" s="452">
        <v>935.91041699999994</v>
      </c>
      <c r="Z114" s="382">
        <v>935.91041699999994</v>
      </c>
      <c r="AB114" s="363">
        <f>N114/P114</f>
        <v>1.0169971019974038</v>
      </c>
      <c r="AD114" s="146"/>
      <c r="AF114" s="146"/>
      <c r="AH114" s="146"/>
      <c r="AJ114" s="146"/>
      <c r="AL114" s="146"/>
      <c r="AN114" s="146"/>
      <c r="AP114" s="146"/>
      <c r="AR114" s="146"/>
      <c r="AT114" s="63"/>
      <c r="AV114" s="371"/>
      <c r="AW114" s="371"/>
      <c r="AX114" s="371"/>
      <c r="AY114" s="371"/>
      <c r="AZ114" s="371"/>
      <c r="BA114" s="371"/>
      <c r="BB114" s="371"/>
      <c r="BC114" s="371"/>
      <c r="BD114" s="371"/>
      <c r="BE114" s="371"/>
      <c r="BF114" s="371"/>
      <c r="BG114" s="371"/>
    </row>
    <row r="115" spans="1:59" s="376" customFormat="1" ht="21" customHeight="1" x14ac:dyDescent="0.3">
      <c r="A115" s="371"/>
      <c r="B115" s="372"/>
      <c r="C115" s="371"/>
      <c r="D115" s="439" t="s">
        <v>367</v>
      </c>
      <c r="E115" s="437">
        <f t="shared" si="24"/>
        <v>4150</v>
      </c>
      <c r="F115" s="438">
        <f t="shared" si="24"/>
        <v>2500</v>
      </c>
      <c r="G115" s="371"/>
      <c r="H115" s="416">
        <f t="shared" si="21"/>
        <v>4150</v>
      </c>
      <c r="I115" s="416">
        <f t="shared" si="21"/>
        <v>2500</v>
      </c>
      <c r="J115" s="386"/>
      <c r="K115" s="417">
        <f t="shared" si="22"/>
        <v>4150</v>
      </c>
      <c r="L115" s="417">
        <f t="shared" si="23"/>
        <v>2490</v>
      </c>
      <c r="N115" s="490">
        <v>1660</v>
      </c>
      <c r="P115" s="462">
        <v>1630.2350493000001</v>
      </c>
      <c r="R115" s="452">
        <v>1630.2350493000001</v>
      </c>
      <c r="T115" s="452">
        <v>1630.2350493000001</v>
      </c>
      <c r="V115" s="452">
        <v>1630.2350493000001</v>
      </c>
      <c r="X115" s="452">
        <v>1482.0318629999999</v>
      </c>
      <c r="Z115" s="382">
        <v>1482.0318629999999</v>
      </c>
      <c r="AB115" s="363">
        <f>N115/P115</f>
        <v>1.018258073099815</v>
      </c>
      <c r="AD115" s="146"/>
      <c r="AF115" s="146"/>
      <c r="AH115" s="146"/>
      <c r="AJ115" s="146"/>
      <c r="AL115" s="146"/>
      <c r="AN115" s="146"/>
      <c r="AP115" s="146"/>
      <c r="AR115" s="146"/>
      <c r="AT115" s="63"/>
      <c r="AV115" s="371"/>
      <c r="AW115" s="371"/>
      <c r="AX115" s="371"/>
      <c r="AY115" s="371"/>
      <c r="AZ115" s="371"/>
      <c r="BA115" s="371"/>
      <c r="BB115" s="371"/>
      <c r="BC115" s="371"/>
      <c r="BD115" s="371"/>
      <c r="BE115" s="371"/>
      <c r="BF115" s="371"/>
      <c r="BG115" s="371"/>
    </row>
    <row r="116" spans="1:59" s="376" customFormat="1" ht="21" customHeight="1" x14ac:dyDescent="0.3">
      <c r="A116" s="371"/>
      <c r="B116" s="372"/>
      <c r="C116" s="371"/>
      <c r="D116" s="439" t="s">
        <v>366</v>
      </c>
      <c r="E116" s="442">
        <f t="shared" si="24"/>
        <v>7850</v>
      </c>
      <c r="F116" s="443">
        <f t="shared" si="24"/>
        <v>4700</v>
      </c>
      <c r="G116" s="371"/>
      <c r="H116" s="416">
        <f t="shared" si="21"/>
        <v>7850</v>
      </c>
      <c r="I116" s="416">
        <f t="shared" si="21"/>
        <v>4700</v>
      </c>
      <c r="J116" s="386"/>
      <c r="K116" s="417">
        <f t="shared" si="22"/>
        <v>7815</v>
      </c>
      <c r="L116" s="417">
        <f t="shared" si="23"/>
        <v>4689</v>
      </c>
      <c r="N116" s="490">
        <v>3126</v>
      </c>
      <c r="P116" s="462">
        <v>3065.5756131000007</v>
      </c>
      <c r="R116" s="452">
        <v>3065.5756131000007</v>
      </c>
      <c r="T116" s="452">
        <v>3065.5756131000007</v>
      </c>
      <c r="V116" s="452">
        <v>3065.5756131000007</v>
      </c>
      <c r="X116" s="452">
        <v>2786.8869210000003</v>
      </c>
      <c r="Z116" s="382">
        <v>2786.8869210000003</v>
      </c>
      <c r="AB116" s="363">
        <f>N116/P116</f>
        <v>1.0197106170344616</v>
      </c>
      <c r="AD116" s="146"/>
      <c r="AF116" s="146"/>
      <c r="AH116" s="146"/>
      <c r="AJ116" s="146"/>
      <c r="AL116" s="146"/>
      <c r="AN116" s="146"/>
      <c r="AP116" s="146"/>
      <c r="AR116" s="146"/>
      <c r="AT116" s="63"/>
      <c r="AV116" s="371"/>
      <c r="AW116" s="371"/>
      <c r="AX116" s="371"/>
      <c r="AY116" s="371"/>
      <c r="AZ116" s="371"/>
      <c r="BA116" s="371"/>
      <c r="BB116" s="371"/>
      <c r="BC116" s="371"/>
      <c r="BD116" s="371"/>
      <c r="BE116" s="371"/>
      <c r="BF116" s="371"/>
      <c r="BG116" s="371"/>
    </row>
    <row r="117" spans="1:59" s="376" customFormat="1" ht="21" customHeight="1" x14ac:dyDescent="0.3">
      <c r="A117" s="371"/>
      <c r="B117" s="372"/>
      <c r="C117" s="371"/>
      <c r="D117" s="439" t="s">
        <v>365</v>
      </c>
      <c r="E117" s="437">
        <f t="shared" si="24"/>
        <v>9650</v>
      </c>
      <c r="F117" s="438">
        <f t="shared" si="24"/>
        <v>5800</v>
      </c>
      <c r="G117" s="371"/>
      <c r="H117" s="416">
        <f t="shared" si="21"/>
        <v>9650</v>
      </c>
      <c r="I117" s="416">
        <f t="shared" si="21"/>
        <v>5800</v>
      </c>
      <c r="J117" s="386"/>
      <c r="K117" s="417">
        <f t="shared" si="22"/>
        <v>9650</v>
      </c>
      <c r="L117" s="417">
        <f t="shared" si="23"/>
        <v>5790</v>
      </c>
      <c r="N117" s="490">
        <v>3860</v>
      </c>
      <c r="P117" s="462">
        <v>3471.4147181999997</v>
      </c>
      <c r="R117" s="452">
        <v>3471.4147181999997</v>
      </c>
      <c r="T117" s="452">
        <v>3471.4147181999997</v>
      </c>
      <c r="V117" s="452">
        <v>3471.4147181999997</v>
      </c>
      <c r="X117" s="452">
        <v>3155.8315619999994</v>
      </c>
      <c r="Z117" s="382">
        <v>3155.8315619999994</v>
      </c>
      <c r="AB117" s="363">
        <f>N117/P117</f>
        <v>1.1119385937274271</v>
      </c>
      <c r="AD117" s="146"/>
      <c r="AF117" s="146"/>
      <c r="AH117" s="146"/>
      <c r="AJ117" s="146"/>
      <c r="AL117" s="146"/>
      <c r="AN117" s="146"/>
      <c r="AP117" s="146"/>
      <c r="AR117" s="146"/>
      <c r="AT117" s="63"/>
      <c r="AV117" s="371"/>
      <c r="AW117" s="371"/>
      <c r="AX117" s="371"/>
      <c r="AY117" s="371"/>
      <c r="AZ117" s="371"/>
      <c r="BA117" s="371"/>
      <c r="BB117" s="371"/>
      <c r="BC117" s="371"/>
      <c r="BD117" s="371"/>
      <c r="BE117" s="371"/>
      <c r="BF117" s="371"/>
      <c r="BG117" s="371"/>
    </row>
    <row r="118" spans="1:59" s="376" customFormat="1" ht="9.9499999999999993" customHeight="1" thickBot="1" x14ac:dyDescent="0.35">
      <c r="A118" s="371"/>
      <c r="B118" s="372"/>
      <c r="C118" s="371"/>
      <c r="D118" s="422"/>
      <c r="E118" s="414"/>
      <c r="F118" s="415"/>
      <c r="G118" s="371"/>
      <c r="H118" s="416"/>
      <c r="I118" s="416"/>
      <c r="J118" s="386"/>
      <c r="K118" s="417"/>
      <c r="L118" s="417"/>
      <c r="M118" s="389"/>
      <c r="N118" s="452"/>
      <c r="P118" s="452"/>
      <c r="R118" s="452"/>
      <c r="T118" s="452"/>
      <c r="V118" s="452"/>
      <c r="X118" s="452"/>
      <c r="Z118" s="382"/>
      <c r="AB118" s="363"/>
      <c r="AD118" s="146"/>
      <c r="AF118" s="146"/>
      <c r="AH118" s="146"/>
      <c r="AJ118" s="146"/>
      <c r="AL118" s="146"/>
      <c r="AN118" s="146"/>
      <c r="AP118" s="146"/>
      <c r="AR118" s="146"/>
      <c r="AT118" s="63"/>
      <c r="AV118" s="371"/>
      <c r="AW118" s="371"/>
      <c r="AX118" s="371"/>
      <c r="AY118" s="371"/>
      <c r="AZ118" s="371"/>
      <c r="BA118" s="371"/>
      <c r="BB118" s="371"/>
      <c r="BC118" s="371"/>
      <c r="BD118" s="371"/>
      <c r="BE118" s="371"/>
      <c r="BF118" s="371"/>
      <c r="BG118" s="371"/>
    </row>
    <row r="119" spans="1:59" ht="21" customHeight="1" thickBot="1" x14ac:dyDescent="0.35">
      <c r="D119" s="413" t="s">
        <v>114</v>
      </c>
      <c r="H119" s="416">
        <f t="shared" ref="H119:I147" si="25">MROUND(K119+24,50)</f>
        <v>113700</v>
      </c>
      <c r="I119" s="416">
        <f t="shared" si="25"/>
        <v>68250</v>
      </c>
      <c r="J119" s="386"/>
      <c r="K119" s="417">
        <f t="shared" ref="K119:K147" si="26">N119*$K$9</f>
        <v>113700</v>
      </c>
      <c r="L119" s="417">
        <f t="shared" ref="L119:L147" si="27">N119*$L$9</f>
        <v>68220</v>
      </c>
      <c r="N119" s="489">
        <v>45480</v>
      </c>
      <c r="P119" s="489">
        <v>45480</v>
      </c>
      <c r="R119" s="472">
        <v>45425</v>
      </c>
      <c r="T119" s="472">
        <v>45387</v>
      </c>
      <c r="V119" s="463">
        <v>220324</v>
      </c>
      <c r="X119" s="452"/>
      <c r="AB119" s="363"/>
    </row>
    <row r="120" spans="1:59" s="376" customFormat="1" ht="21" customHeight="1" x14ac:dyDescent="0.3">
      <c r="A120" s="371"/>
      <c r="B120" s="488" t="s">
        <v>713</v>
      </c>
      <c r="C120" s="476"/>
      <c r="D120" s="436" t="s">
        <v>342</v>
      </c>
      <c r="E120" s="437">
        <f>H120</f>
        <v>14050</v>
      </c>
      <c r="F120" s="438">
        <f>I120</f>
        <v>8450</v>
      </c>
      <c r="G120" s="371"/>
      <c r="H120" s="416">
        <f t="shared" si="25"/>
        <v>14050</v>
      </c>
      <c r="I120" s="416">
        <f t="shared" si="25"/>
        <v>8450</v>
      </c>
      <c r="J120" s="386"/>
      <c r="K120" s="417">
        <f t="shared" si="26"/>
        <v>14017.5</v>
      </c>
      <c r="L120" s="417">
        <f t="shared" si="27"/>
        <v>8410.5</v>
      </c>
      <c r="N120" s="490">
        <v>5607</v>
      </c>
      <c r="P120" s="490">
        <v>5607</v>
      </c>
      <c r="R120" s="462">
        <v>5339.2</v>
      </c>
      <c r="T120" s="462">
        <v>5339.2</v>
      </c>
      <c r="V120" s="462">
        <v>4642.78</v>
      </c>
      <c r="X120" s="452">
        <v>4642.78</v>
      </c>
      <c r="Z120" s="382">
        <v>4037.2</v>
      </c>
      <c r="AB120" s="363"/>
      <c r="AD120" s="146">
        <f>R120*1.05</f>
        <v>5606.16</v>
      </c>
      <c r="AF120" s="146"/>
      <c r="AH120" s="146"/>
      <c r="AJ120" s="146"/>
      <c r="AL120" s="146"/>
      <c r="AN120" s="146"/>
      <c r="AP120" s="146"/>
      <c r="AR120" s="146"/>
      <c r="AT120" s="63"/>
      <c r="AV120" s="371"/>
      <c r="AW120" s="371"/>
      <c r="AX120" s="371"/>
      <c r="AY120" s="371"/>
      <c r="AZ120" s="371"/>
      <c r="BA120" s="371"/>
      <c r="BB120" s="371"/>
      <c r="BC120" s="371"/>
      <c r="BD120" s="371"/>
      <c r="BE120" s="371"/>
      <c r="BF120" s="371"/>
      <c r="BG120" s="371"/>
    </row>
    <row r="121" spans="1:59" s="376" customFormat="1" ht="21" customHeight="1" x14ac:dyDescent="0.3">
      <c r="A121" s="371"/>
      <c r="B121" s="372"/>
      <c r="C121" s="371"/>
      <c r="D121" s="439" t="s">
        <v>316</v>
      </c>
      <c r="E121" s="437">
        <f t="shared" ref="E121:F147" si="28">H121</f>
        <v>14100</v>
      </c>
      <c r="F121" s="438">
        <f t="shared" si="28"/>
        <v>8500</v>
      </c>
      <c r="G121" s="371"/>
      <c r="H121" s="416">
        <f t="shared" si="25"/>
        <v>14100</v>
      </c>
      <c r="I121" s="416">
        <f t="shared" si="25"/>
        <v>8500</v>
      </c>
      <c r="J121" s="386"/>
      <c r="K121" s="417">
        <f t="shared" si="26"/>
        <v>14085.325000000001</v>
      </c>
      <c r="L121" s="417">
        <f t="shared" si="27"/>
        <v>8451.1949999999997</v>
      </c>
      <c r="N121" s="490">
        <v>5634.13</v>
      </c>
      <c r="P121" s="490">
        <v>5634.13</v>
      </c>
      <c r="R121" s="462">
        <v>5365.9</v>
      </c>
      <c r="T121" s="462">
        <v>5365.9</v>
      </c>
      <c r="V121" s="462">
        <v>4666</v>
      </c>
      <c r="X121" s="452">
        <v>4665.8949999999995</v>
      </c>
      <c r="Z121" s="382">
        <v>4057.3</v>
      </c>
      <c r="AB121" s="363"/>
      <c r="AD121" s="146">
        <f t="shared" ref="AD121:AD146" si="29">R121*1.05</f>
        <v>5634.1949999999997</v>
      </c>
      <c r="AF121" s="146"/>
      <c r="AH121" s="146"/>
      <c r="AJ121" s="146"/>
      <c r="AL121" s="146"/>
      <c r="AN121" s="146"/>
      <c r="AP121" s="146"/>
      <c r="AR121" s="146"/>
      <c r="AT121" s="63"/>
      <c r="AV121" s="371"/>
      <c r="AW121" s="371"/>
      <c r="AX121" s="371"/>
      <c r="AY121" s="371"/>
      <c r="AZ121" s="371"/>
      <c r="BA121" s="371"/>
      <c r="BB121" s="371"/>
      <c r="BC121" s="371"/>
      <c r="BD121" s="371"/>
      <c r="BE121" s="371"/>
      <c r="BF121" s="371"/>
      <c r="BG121" s="371"/>
    </row>
    <row r="122" spans="1:59" s="376" customFormat="1" ht="21" customHeight="1" x14ac:dyDescent="0.3">
      <c r="A122" s="371"/>
      <c r="B122" s="372"/>
      <c r="C122" s="371"/>
      <c r="D122" s="439" t="s">
        <v>717</v>
      </c>
      <c r="E122" s="437">
        <f t="shared" si="28"/>
        <v>8450</v>
      </c>
      <c r="F122" s="438">
        <f t="shared" si="28"/>
        <v>5050</v>
      </c>
      <c r="G122" s="371"/>
      <c r="H122" s="416">
        <f t="shared" si="25"/>
        <v>8450</v>
      </c>
      <c r="I122" s="416">
        <f t="shared" si="25"/>
        <v>5050</v>
      </c>
      <c r="J122" s="386"/>
      <c r="K122" s="417">
        <f t="shared" si="26"/>
        <v>8405</v>
      </c>
      <c r="L122" s="417">
        <f t="shared" si="27"/>
        <v>5043</v>
      </c>
      <c r="N122" s="490">
        <v>3362</v>
      </c>
      <c r="P122" s="490">
        <v>3362</v>
      </c>
      <c r="R122" s="462">
        <v>3361.23</v>
      </c>
      <c r="T122" s="462">
        <v>3361.23</v>
      </c>
      <c r="V122" s="462">
        <v>2922.8054999999999</v>
      </c>
      <c r="X122" s="452">
        <v>2922.8054999999999</v>
      </c>
      <c r="Z122" s="382">
        <v>2541.5700000000002</v>
      </c>
      <c r="AB122" s="363"/>
      <c r="AD122" s="146">
        <f t="shared" si="29"/>
        <v>3529.2915000000003</v>
      </c>
      <c r="AF122" s="146"/>
      <c r="AH122" s="146"/>
      <c r="AJ122" s="146"/>
      <c r="AL122" s="146"/>
      <c r="AN122" s="146"/>
      <c r="AP122" s="146"/>
      <c r="AR122" s="146"/>
      <c r="AT122" s="63"/>
      <c r="AV122" s="371"/>
      <c r="AW122" s="371"/>
      <c r="AX122" s="371"/>
      <c r="AY122" s="371"/>
      <c r="AZ122" s="371"/>
      <c r="BA122" s="371"/>
      <c r="BB122" s="371"/>
      <c r="BC122" s="371"/>
      <c r="BD122" s="371"/>
      <c r="BE122" s="371"/>
      <c r="BF122" s="371"/>
      <c r="BG122" s="371"/>
    </row>
    <row r="123" spans="1:59" s="376" customFormat="1" ht="21" customHeight="1" x14ac:dyDescent="0.3">
      <c r="A123" s="371"/>
      <c r="B123" s="372"/>
      <c r="C123" s="371"/>
      <c r="D123" s="439" t="s">
        <v>716</v>
      </c>
      <c r="E123" s="437">
        <f>H123</f>
        <v>15550</v>
      </c>
      <c r="F123" s="438">
        <f>I123</f>
        <v>9350</v>
      </c>
      <c r="G123" s="371"/>
      <c r="H123" s="416">
        <f>MROUND(K123+24,50)</f>
        <v>15550</v>
      </c>
      <c r="I123" s="416">
        <f>MROUND(L123+24,50)</f>
        <v>9350</v>
      </c>
      <c r="J123" s="386"/>
      <c r="K123" s="417">
        <f>N123*$K$9</f>
        <v>15520</v>
      </c>
      <c r="L123" s="417">
        <f>N123*$L$9</f>
        <v>9312</v>
      </c>
      <c r="N123" s="490">
        <v>6208</v>
      </c>
      <c r="P123" s="490">
        <v>6208</v>
      </c>
      <c r="R123" s="462">
        <v>5912.01</v>
      </c>
      <c r="T123" s="462">
        <v>5912.01</v>
      </c>
      <c r="V123" s="462">
        <v>5140.8679999999995</v>
      </c>
      <c r="X123" s="452">
        <v>5140.8679999999995</v>
      </c>
      <c r="Z123" s="382">
        <v>4470.32</v>
      </c>
      <c r="AB123" s="363"/>
      <c r="AD123" s="146">
        <f t="shared" si="29"/>
        <v>6207.6105000000007</v>
      </c>
      <c r="AF123" s="146"/>
      <c r="AH123" s="146"/>
      <c r="AJ123" s="146"/>
      <c r="AL123" s="146"/>
      <c r="AN123" s="146"/>
      <c r="AP123" s="146"/>
      <c r="AR123" s="146"/>
      <c r="AT123" s="63"/>
      <c r="AV123" s="371"/>
      <c r="AW123" s="371"/>
      <c r="AX123" s="371"/>
      <c r="AY123" s="371"/>
      <c r="AZ123" s="371"/>
      <c r="BA123" s="371"/>
      <c r="BB123" s="371"/>
      <c r="BC123" s="371"/>
      <c r="BD123" s="371"/>
      <c r="BE123" s="371"/>
      <c r="BF123" s="371"/>
      <c r="BG123" s="371"/>
    </row>
    <row r="124" spans="1:59" s="376" customFormat="1" ht="21" customHeight="1" x14ac:dyDescent="0.3">
      <c r="A124" s="371"/>
      <c r="B124" s="372"/>
      <c r="C124" s="371"/>
      <c r="D124" s="439" t="s">
        <v>324</v>
      </c>
      <c r="E124" s="437">
        <f t="shared" si="28"/>
        <v>9550</v>
      </c>
      <c r="F124" s="438">
        <f t="shared" si="28"/>
        <v>5750</v>
      </c>
      <c r="G124" s="371"/>
      <c r="H124" s="416">
        <f t="shared" si="25"/>
        <v>9550</v>
      </c>
      <c r="I124" s="416">
        <f t="shared" si="25"/>
        <v>5750</v>
      </c>
      <c r="J124" s="386"/>
      <c r="K124" s="417">
        <f t="shared" si="26"/>
        <v>9517.5</v>
      </c>
      <c r="L124" s="417">
        <f t="shared" si="27"/>
        <v>5710.5</v>
      </c>
      <c r="N124" s="490">
        <v>3807</v>
      </c>
      <c r="P124" s="490">
        <v>3807</v>
      </c>
      <c r="R124" s="462">
        <v>3625.34</v>
      </c>
      <c r="T124" s="462">
        <v>3625.34</v>
      </c>
      <c r="V124" s="462">
        <v>3152.4604999999997</v>
      </c>
      <c r="X124" s="452">
        <v>3152.4604999999997</v>
      </c>
      <c r="Z124" s="382">
        <v>2741.27</v>
      </c>
      <c r="AB124" s="363"/>
      <c r="AD124" s="146">
        <f t="shared" si="29"/>
        <v>3806.6070000000004</v>
      </c>
      <c r="AF124" s="146"/>
      <c r="AH124" s="146"/>
      <c r="AJ124" s="146"/>
      <c r="AL124" s="146"/>
      <c r="AN124" s="146"/>
      <c r="AP124" s="146"/>
      <c r="AR124" s="146"/>
      <c r="AT124" s="63"/>
      <c r="AV124" s="371"/>
      <c r="AW124" s="371"/>
      <c r="AX124" s="371"/>
      <c r="AY124" s="371"/>
      <c r="AZ124" s="371"/>
      <c r="BA124" s="371"/>
      <c r="BB124" s="371"/>
      <c r="BC124" s="371"/>
      <c r="BD124" s="371"/>
      <c r="BE124" s="371"/>
      <c r="BF124" s="371"/>
      <c r="BG124" s="371"/>
    </row>
    <row r="125" spans="1:59" s="376" customFormat="1" ht="21" customHeight="1" x14ac:dyDescent="0.3">
      <c r="A125" s="371"/>
      <c r="B125" s="372"/>
      <c r="C125" s="371"/>
      <c r="D125" s="439" t="s">
        <v>120</v>
      </c>
      <c r="E125" s="437">
        <f t="shared" si="28"/>
        <v>15150</v>
      </c>
      <c r="F125" s="438">
        <f t="shared" si="28"/>
        <v>9100</v>
      </c>
      <c r="G125" s="371"/>
      <c r="H125" s="416">
        <f t="shared" si="25"/>
        <v>15150</v>
      </c>
      <c r="I125" s="416">
        <f t="shared" si="25"/>
        <v>9100</v>
      </c>
      <c r="J125" s="386"/>
      <c r="K125" s="417">
        <f t="shared" si="26"/>
        <v>15121.925000000001</v>
      </c>
      <c r="L125" s="417">
        <f t="shared" si="27"/>
        <v>9073.1550000000007</v>
      </c>
      <c r="N125" s="490">
        <v>6048.77</v>
      </c>
      <c r="P125" s="490">
        <v>6048.77</v>
      </c>
      <c r="R125" s="462">
        <v>6451.39</v>
      </c>
      <c r="T125" s="462">
        <v>6451.39</v>
      </c>
      <c r="V125" s="462">
        <v>5609.9070000000002</v>
      </c>
      <c r="X125" s="452">
        <v>5609.9070000000002</v>
      </c>
      <c r="Z125" s="382">
        <v>4878.18</v>
      </c>
      <c r="AB125" s="363"/>
      <c r="AD125" s="146">
        <f t="shared" si="29"/>
        <v>6773.9595000000008</v>
      </c>
      <c r="AF125" s="146"/>
      <c r="AH125" s="146"/>
      <c r="AJ125" s="146"/>
      <c r="AL125" s="146"/>
      <c r="AN125" s="146"/>
      <c r="AP125" s="146"/>
      <c r="AR125" s="146"/>
      <c r="AT125" s="63"/>
      <c r="AV125" s="371"/>
      <c r="AW125" s="371"/>
      <c r="AX125" s="371"/>
      <c r="AY125" s="371"/>
      <c r="AZ125" s="371"/>
      <c r="BA125" s="371"/>
      <c r="BB125" s="371"/>
      <c r="BC125" s="371"/>
      <c r="BD125" s="371"/>
      <c r="BE125" s="371"/>
      <c r="BF125" s="371"/>
      <c r="BG125" s="371"/>
    </row>
    <row r="126" spans="1:59" s="376" customFormat="1" ht="21" customHeight="1" x14ac:dyDescent="0.3">
      <c r="A126" s="371"/>
      <c r="B126" s="372" t="s">
        <v>563</v>
      </c>
      <c r="C126" s="371"/>
      <c r="D126" s="439" t="s">
        <v>561</v>
      </c>
      <c r="E126" s="437">
        <f t="shared" si="28"/>
        <v>14950</v>
      </c>
      <c r="F126" s="438">
        <f t="shared" si="28"/>
        <v>9000</v>
      </c>
      <c r="G126" s="371"/>
      <c r="H126" s="416">
        <f t="shared" si="25"/>
        <v>14950</v>
      </c>
      <c r="I126" s="416">
        <f t="shared" si="25"/>
        <v>9000</v>
      </c>
      <c r="J126" s="386"/>
      <c r="K126" s="417">
        <f t="shared" si="26"/>
        <v>14921.724999999999</v>
      </c>
      <c r="L126" s="417">
        <f t="shared" si="27"/>
        <v>8953.0349999999999</v>
      </c>
      <c r="N126" s="490">
        <v>5968.69</v>
      </c>
      <c r="P126" s="490">
        <v>5968.69</v>
      </c>
      <c r="R126" s="462">
        <v>5968.69</v>
      </c>
      <c r="T126" s="462">
        <v>5968.69</v>
      </c>
      <c r="V126" s="462">
        <v>5190.0994999999994</v>
      </c>
      <c r="X126" s="455">
        <v>5190.0994999999994</v>
      </c>
      <c r="Z126" s="382">
        <v>4513.13</v>
      </c>
      <c r="AB126" s="363"/>
      <c r="AD126" s="146">
        <f t="shared" si="29"/>
        <v>6267.1244999999999</v>
      </c>
      <c r="AF126" s="146"/>
      <c r="AH126" s="146"/>
      <c r="AJ126" s="146"/>
      <c r="AL126" s="146"/>
      <c r="AN126" s="146"/>
      <c r="AP126" s="146"/>
      <c r="AR126" s="146"/>
      <c r="AT126" s="63"/>
      <c r="AV126" s="371"/>
      <c r="AW126" s="371"/>
      <c r="AX126" s="371"/>
      <c r="AY126" s="371"/>
      <c r="AZ126" s="371"/>
      <c r="BA126" s="371"/>
      <c r="BB126" s="371"/>
      <c r="BC126" s="371"/>
      <c r="BD126" s="371"/>
      <c r="BE126" s="371"/>
      <c r="BF126" s="371"/>
      <c r="BG126" s="371"/>
    </row>
    <row r="127" spans="1:59" s="376" customFormat="1" ht="21" customHeight="1" x14ac:dyDescent="0.3">
      <c r="A127" s="371"/>
      <c r="B127" s="372"/>
      <c r="C127" s="371"/>
      <c r="D127" s="439" t="s">
        <v>668</v>
      </c>
      <c r="E127" s="437">
        <f>H127</f>
        <v>6850</v>
      </c>
      <c r="F127" s="438">
        <f>I127</f>
        <v>4100</v>
      </c>
      <c r="G127" s="371"/>
      <c r="H127" s="416">
        <f>MROUND(K127+24,50)</f>
        <v>6850</v>
      </c>
      <c r="I127" s="416">
        <f>MROUND(L127+24,50)</f>
        <v>4100</v>
      </c>
      <c r="J127" s="386"/>
      <c r="K127" s="417">
        <f>N127*$K$9</f>
        <v>6810</v>
      </c>
      <c r="L127" s="417">
        <f>N127*$L$9</f>
        <v>4086</v>
      </c>
      <c r="N127" s="490">
        <v>2724</v>
      </c>
      <c r="P127" s="490">
        <v>2724</v>
      </c>
      <c r="R127" s="462">
        <v>2594.36</v>
      </c>
      <c r="T127" s="462">
        <v>2594.36</v>
      </c>
      <c r="V127" s="462">
        <v>2255.9665</v>
      </c>
      <c r="X127" s="452">
        <v>2255.9665</v>
      </c>
      <c r="Z127" s="382">
        <v>1961.71</v>
      </c>
      <c r="AB127" s="363"/>
      <c r="AD127" s="146">
        <f t="shared" si="29"/>
        <v>2724.0780000000004</v>
      </c>
      <c r="AF127" s="146"/>
      <c r="AH127" s="146"/>
      <c r="AJ127" s="146"/>
      <c r="AL127" s="146"/>
      <c r="AN127" s="146"/>
      <c r="AP127" s="146"/>
      <c r="AR127" s="146"/>
      <c r="AT127" s="63"/>
      <c r="AV127" s="371"/>
      <c r="AW127" s="371"/>
      <c r="AX127" s="371"/>
      <c r="AY127" s="371"/>
      <c r="AZ127" s="371"/>
      <c r="BA127" s="371"/>
      <c r="BB127" s="371"/>
      <c r="BC127" s="371"/>
      <c r="BD127" s="371"/>
      <c r="BE127" s="371"/>
      <c r="BF127" s="371"/>
      <c r="BG127" s="371"/>
    </row>
    <row r="128" spans="1:59" s="376" customFormat="1" ht="21" customHeight="1" x14ac:dyDescent="0.3">
      <c r="A128" s="371"/>
      <c r="B128" s="372"/>
      <c r="C128" s="371"/>
      <c r="D128" s="439" t="s">
        <v>669</v>
      </c>
      <c r="E128" s="437">
        <f>H128</f>
        <v>9100</v>
      </c>
      <c r="F128" s="438">
        <f>I128</f>
        <v>5450</v>
      </c>
      <c r="G128" s="371"/>
      <c r="H128" s="416">
        <f>MROUND(K128+24,50)</f>
        <v>9100</v>
      </c>
      <c r="I128" s="416">
        <f>MROUND(L128+24,50)</f>
        <v>5450</v>
      </c>
      <c r="J128" s="386"/>
      <c r="K128" s="417">
        <f>N128*$K$9</f>
        <v>9080.4</v>
      </c>
      <c r="L128" s="417">
        <f>N128*$L$9</f>
        <v>5448.24</v>
      </c>
      <c r="N128" s="490">
        <v>3632.16</v>
      </c>
      <c r="P128" s="490">
        <v>3632.16</v>
      </c>
      <c r="R128" s="462">
        <v>3704.44</v>
      </c>
      <c r="T128" s="462">
        <v>3704.44</v>
      </c>
      <c r="V128" s="462">
        <v>3222.2999999999997</v>
      </c>
      <c r="X128" s="452">
        <v>3222.2999999999997</v>
      </c>
      <c r="Z128" s="382">
        <v>2802</v>
      </c>
      <c r="AB128" s="363"/>
      <c r="AD128" s="146">
        <f t="shared" si="29"/>
        <v>3889.6620000000003</v>
      </c>
      <c r="AF128" s="146"/>
      <c r="AH128" s="146"/>
      <c r="AJ128" s="146"/>
      <c r="AL128" s="146"/>
      <c r="AN128" s="146"/>
      <c r="AP128" s="146"/>
      <c r="AR128" s="146"/>
      <c r="AT128" s="63"/>
      <c r="AV128" s="371"/>
      <c r="AW128" s="371"/>
      <c r="AX128" s="371"/>
      <c r="AY128" s="371"/>
      <c r="AZ128" s="371"/>
      <c r="BA128" s="371"/>
      <c r="BB128" s="371"/>
      <c r="BC128" s="371"/>
      <c r="BD128" s="371"/>
      <c r="BE128" s="371"/>
      <c r="BF128" s="371"/>
      <c r="BG128" s="371"/>
    </row>
    <row r="129" spans="1:59" s="376" customFormat="1" ht="21" customHeight="1" x14ac:dyDescent="0.3">
      <c r="A129" s="371"/>
      <c r="B129" s="372"/>
      <c r="C129" s="371"/>
      <c r="D129" s="439" t="s">
        <v>318</v>
      </c>
      <c r="E129" s="437">
        <f t="shared" si="28"/>
        <v>9400</v>
      </c>
      <c r="F129" s="438">
        <f t="shared" si="28"/>
        <v>5650</v>
      </c>
      <c r="G129" s="371"/>
      <c r="H129" s="416">
        <f t="shared" si="25"/>
        <v>9400</v>
      </c>
      <c r="I129" s="416">
        <f t="shared" si="25"/>
        <v>5650</v>
      </c>
      <c r="J129" s="386"/>
      <c r="K129" s="417">
        <f t="shared" si="26"/>
        <v>9372.5</v>
      </c>
      <c r="L129" s="417">
        <f t="shared" si="27"/>
        <v>5623.5</v>
      </c>
      <c r="N129" s="490">
        <v>3749</v>
      </c>
      <c r="P129" s="490">
        <v>3749</v>
      </c>
      <c r="R129" s="462">
        <v>3570.06</v>
      </c>
      <c r="T129" s="462">
        <v>3570.06</v>
      </c>
      <c r="V129" s="462">
        <v>3104.4019999999996</v>
      </c>
      <c r="X129" s="452">
        <v>3104.4019999999996</v>
      </c>
      <c r="Z129" s="382">
        <v>2699.48</v>
      </c>
      <c r="AB129" s="363"/>
      <c r="AD129" s="146">
        <f t="shared" si="29"/>
        <v>3748.5630000000001</v>
      </c>
      <c r="AF129" s="146"/>
      <c r="AH129" s="146"/>
      <c r="AJ129" s="146"/>
      <c r="AL129" s="146"/>
      <c r="AN129" s="146"/>
      <c r="AP129" s="146"/>
      <c r="AR129" s="146"/>
      <c r="AT129" s="63"/>
      <c r="AV129" s="371"/>
      <c r="AW129" s="371"/>
      <c r="AX129" s="371"/>
      <c r="AY129" s="371"/>
      <c r="AZ129" s="371"/>
      <c r="BA129" s="371"/>
      <c r="BB129" s="371"/>
      <c r="BC129" s="371"/>
      <c r="BD129" s="371"/>
      <c r="BE129" s="371"/>
      <c r="BF129" s="371"/>
      <c r="BG129" s="371"/>
    </row>
    <row r="130" spans="1:59" s="376" customFormat="1" ht="21" customHeight="1" x14ac:dyDescent="0.3">
      <c r="A130" s="371"/>
      <c r="B130" s="372"/>
      <c r="C130" s="371"/>
      <c r="D130" s="439" t="s">
        <v>638</v>
      </c>
      <c r="E130" s="437">
        <f t="shared" si="28"/>
        <v>18200</v>
      </c>
      <c r="F130" s="438">
        <f t="shared" si="28"/>
        <v>10950</v>
      </c>
      <c r="G130" s="371"/>
      <c r="H130" s="416">
        <f t="shared" si="25"/>
        <v>18200</v>
      </c>
      <c r="I130" s="416">
        <f t="shared" si="25"/>
        <v>10950</v>
      </c>
      <c r="J130" s="386"/>
      <c r="K130" s="417">
        <f t="shared" si="26"/>
        <v>18197.5</v>
      </c>
      <c r="L130" s="417">
        <f t="shared" si="27"/>
        <v>10918.5</v>
      </c>
      <c r="N130" s="490">
        <v>7279</v>
      </c>
      <c r="P130" s="490">
        <v>7279</v>
      </c>
      <c r="R130" s="462">
        <v>6617.49</v>
      </c>
      <c r="T130" s="462">
        <v>6617.49</v>
      </c>
      <c r="V130" s="462">
        <v>5754.3355000000001</v>
      </c>
      <c r="X130" s="452">
        <v>5754.3355000000001</v>
      </c>
      <c r="Z130" s="382">
        <v>5003.7700000000004</v>
      </c>
      <c r="AB130" s="363"/>
      <c r="AD130" s="146">
        <f t="shared" si="29"/>
        <v>6948.3644999999997</v>
      </c>
      <c r="AF130" s="146"/>
      <c r="AH130" s="146"/>
      <c r="AJ130" s="146"/>
      <c r="AL130" s="146"/>
      <c r="AN130" s="146"/>
      <c r="AP130" s="146"/>
      <c r="AR130" s="146"/>
      <c r="AT130" s="63"/>
      <c r="AV130" s="371"/>
      <c r="AW130" s="371"/>
      <c r="AX130" s="371"/>
      <c r="AY130" s="371"/>
      <c r="AZ130" s="371"/>
      <c r="BA130" s="371"/>
      <c r="BB130" s="371"/>
      <c r="BC130" s="371"/>
      <c r="BD130" s="371"/>
      <c r="BE130" s="371"/>
      <c r="BF130" s="371"/>
      <c r="BG130" s="371"/>
    </row>
    <row r="131" spans="1:59" s="376" customFormat="1" ht="21" customHeight="1" x14ac:dyDescent="0.3">
      <c r="A131" s="371"/>
      <c r="B131" s="372"/>
      <c r="C131" s="371"/>
      <c r="D131" s="439" t="s">
        <v>350</v>
      </c>
      <c r="E131" s="437">
        <f t="shared" si="28"/>
        <v>22000</v>
      </c>
      <c r="F131" s="438">
        <f t="shared" si="28"/>
        <v>13200</v>
      </c>
      <c r="G131" s="371"/>
      <c r="H131" s="416">
        <f t="shared" si="25"/>
        <v>22000</v>
      </c>
      <c r="I131" s="416">
        <f t="shared" si="25"/>
        <v>13200</v>
      </c>
      <c r="J131" s="386"/>
      <c r="K131" s="417">
        <f t="shared" si="26"/>
        <v>21970</v>
      </c>
      <c r="L131" s="417">
        <f t="shared" si="27"/>
        <v>13182</v>
      </c>
      <c r="N131" s="490">
        <v>8788</v>
      </c>
      <c r="P131" s="490">
        <v>8788</v>
      </c>
      <c r="R131" s="462">
        <v>8369.2000000000007</v>
      </c>
      <c r="T131" s="462">
        <v>8369.2000000000007</v>
      </c>
      <c r="V131" s="462">
        <v>7277.5679999999993</v>
      </c>
      <c r="X131" s="452">
        <v>7277.5679999999993</v>
      </c>
      <c r="Z131" s="382">
        <v>6328.32</v>
      </c>
      <c r="AB131" s="363"/>
      <c r="AD131" s="146">
        <f t="shared" si="29"/>
        <v>8787.6600000000017</v>
      </c>
      <c r="AF131" s="146"/>
      <c r="AH131" s="146"/>
      <c r="AJ131" s="146"/>
      <c r="AL131" s="146"/>
      <c r="AN131" s="146"/>
      <c r="AP131" s="146"/>
      <c r="AR131" s="146"/>
      <c r="AT131" s="63"/>
      <c r="AV131" s="371"/>
      <c r="AW131" s="371"/>
      <c r="AX131" s="371"/>
      <c r="AY131" s="371"/>
      <c r="AZ131" s="371"/>
      <c r="BA131" s="371"/>
      <c r="BB131" s="371"/>
      <c r="BC131" s="371"/>
      <c r="BD131" s="371"/>
      <c r="BE131" s="371"/>
      <c r="BF131" s="371"/>
      <c r="BG131" s="371"/>
    </row>
    <row r="132" spans="1:59" s="376" customFormat="1" ht="21" customHeight="1" x14ac:dyDescent="0.3">
      <c r="A132" s="371"/>
      <c r="B132" s="372"/>
      <c r="C132" s="371"/>
      <c r="D132" s="439" t="s">
        <v>128</v>
      </c>
      <c r="E132" s="437">
        <f t="shared" si="28"/>
        <v>9600</v>
      </c>
      <c r="F132" s="438">
        <f t="shared" si="28"/>
        <v>5750</v>
      </c>
      <c r="G132" s="371"/>
      <c r="H132" s="416">
        <f t="shared" si="25"/>
        <v>9600</v>
      </c>
      <c r="I132" s="416">
        <f t="shared" si="25"/>
        <v>5750</v>
      </c>
      <c r="J132" s="386"/>
      <c r="K132" s="417">
        <f t="shared" si="26"/>
        <v>9554.2999999999993</v>
      </c>
      <c r="L132" s="417">
        <f t="shared" si="27"/>
        <v>5732.58</v>
      </c>
      <c r="N132" s="490">
        <v>3821.72</v>
      </c>
      <c r="P132" s="490">
        <v>3821.72</v>
      </c>
      <c r="R132" s="462">
        <v>3862.47</v>
      </c>
      <c r="T132" s="462">
        <v>3862.47</v>
      </c>
      <c r="V132" s="462">
        <v>3656.9999999999995</v>
      </c>
      <c r="X132" s="452">
        <v>3656.9999999999995</v>
      </c>
      <c r="Z132" s="382">
        <v>3180</v>
      </c>
      <c r="AB132" s="363"/>
      <c r="AD132" s="146">
        <f t="shared" si="29"/>
        <v>4055.5934999999999</v>
      </c>
      <c r="AF132" s="146"/>
      <c r="AH132" s="146"/>
      <c r="AJ132" s="146"/>
      <c r="AL132" s="146"/>
      <c r="AN132" s="146"/>
      <c r="AP132" s="146"/>
      <c r="AR132" s="146"/>
      <c r="AT132" s="63"/>
      <c r="AV132" s="371"/>
      <c r="AW132" s="371"/>
      <c r="AX132" s="371"/>
      <c r="AY132" s="371"/>
      <c r="AZ132" s="371"/>
      <c r="BA132" s="371"/>
      <c r="BB132" s="371"/>
      <c r="BC132" s="371"/>
      <c r="BD132" s="371"/>
      <c r="BE132" s="371"/>
      <c r="BF132" s="371"/>
      <c r="BG132" s="371"/>
    </row>
    <row r="133" spans="1:59" s="376" customFormat="1" ht="21" customHeight="1" x14ac:dyDescent="0.3">
      <c r="A133" s="371"/>
      <c r="B133" s="372"/>
      <c r="C133" s="371"/>
      <c r="D133" s="439" t="s">
        <v>715</v>
      </c>
      <c r="E133" s="437">
        <f t="shared" si="28"/>
        <v>11500</v>
      </c>
      <c r="F133" s="438">
        <f t="shared" si="28"/>
        <v>6900</v>
      </c>
      <c r="G133" s="371"/>
      <c r="H133" s="416">
        <f t="shared" si="25"/>
        <v>11500</v>
      </c>
      <c r="I133" s="416">
        <f t="shared" si="25"/>
        <v>6900</v>
      </c>
      <c r="J133" s="386"/>
      <c r="K133" s="417">
        <f t="shared" si="26"/>
        <v>11487.625</v>
      </c>
      <c r="L133" s="417">
        <f t="shared" si="27"/>
        <v>6892.5750000000007</v>
      </c>
      <c r="N133" s="490">
        <v>4595.05</v>
      </c>
      <c r="P133" s="490">
        <v>4595.05</v>
      </c>
      <c r="R133" s="462">
        <v>4375.09</v>
      </c>
      <c r="T133" s="462">
        <v>4375.09</v>
      </c>
      <c r="V133" s="462">
        <v>3804.4299999999994</v>
      </c>
      <c r="X133" s="452">
        <v>3804.4299999999994</v>
      </c>
      <c r="Z133" s="382">
        <v>3308.2</v>
      </c>
      <c r="AB133" s="363"/>
      <c r="AD133" s="146">
        <f t="shared" si="29"/>
        <v>4593.8445000000002</v>
      </c>
      <c r="AF133" s="146"/>
      <c r="AH133" s="146"/>
      <c r="AJ133" s="146"/>
      <c r="AL133" s="146"/>
      <c r="AN133" s="146"/>
      <c r="AP133" s="146"/>
      <c r="AR133" s="146"/>
      <c r="AT133" s="63"/>
      <c r="AV133" s="371"/>
      <c r="AW133" s="371"/>
      <c r="AX133" s="371"/>
      <c r="AY133" s="371"/>
      <c r="AZ133" s="371"/>
      <c r="BA133" s="371"/>
      <c r="BB133" s="371"/>
      <c r="BC133" s="371"/>
      <c r="BD133" s="371"/>
      <c r="BE133" s="371"/>
      <c r="BF133" s="371"/>
      <c r="BG133" s="371"/>
    </row>
    <row r="134" spans="1:59" s="376" customFormat="1" ht="21" customHeight="1" x14ac:dyDescent="0.3">
      <c r="A134" s="371"/>
      <c r="B134" s="372"/>
      <c r="C134" s="371"/>
      <c r="D134" s="439" t="s">
        <v>130</v>
      </c>
      <c r="E134" s="437">
        <f t="shared" si="28"/>
        <v>3900</v>
      </c>
      <c r="F134" s="438">
        <f t="shared" si="28"/>
        <v>2350</v>
      </c>
      <c r="G134" s="371"/>
      <c r="H134" s="416">
        <f t="shared" si="25"/>
        <v>3900</v>
      </c>
      <c r="I134" s="416">
        <f t="shared" si="25"/>
        <v>2350</v>
      </c>
      <c r="J134" s="386"/>
      <c r="K134" s="417">
        <f t="shared" si="26"/>
        <v>3882.5</v>
      </c>
      <c r="L134" s="417">
        <f t="shared" si="27"/>
        <v>2329.5</v>
      </c>
      <c r="N134" s="490">
        <v>1553</v>
      </c>
      <c r="P134" s="490">
        <v>1553</v>
      </c>
      <c r="R134" s="474">
        <v>1478.78</v>
      </c>
      <c r="T134" s="462">
        <v>1774.7949999999998</v>
      </c>
      <c r="V134" s="462">
        <v>1543.3</v>
      </c>
      <c r="X134" s="452">
        <v>1543.3</v>
      </c>
      <c r="Z134" s="382">
        <v>1342</v>
      </c>
      <c r="AB134" s="363"/>
      <c r="AD134" s="146">
        <f t="shared" si="29"/>
        <v>1552.7190000000001</v>
      </c>
      <c r="AF134" s="146"/>
      <c r="AH134" s="146"/>
      <c r="AJ134" s="146"/>
      <c r="AL134" s="146"/>
      <c r="AN134" s="146"/>
      <c r="AP134" s="146"/>
      <c r="AR134" s="146"/>
      <c r="AT134" s="63"/>
      <c r="AV134" s="371"/>
      <c r="AW134" s="371"/>
      <c r="AX134" s="371"/>
      <c r="AY134" s="371"/>
      <c r="AZ134" s="371"/>
      <c r="BA134" s="371"/>
      <c r="BB134" s="371"/>
      <c r="BC134" s="371"/>
      <c r="BD134" s="371"/>
      <c r="BE134" s="371"/>
      <c r="BF134" s="371"/>
      <c r="BG134" s="371"/>
    </row>
    <row r="135" spans="1:59" s="376" customFormat="1" ht="21" hidden="1" customHeight="1" x14ac:dyDescent="0.3">
      <c r="A135" s="371"/>
      <c r="B135" s="372"/>
      <c r="C135" s="371"/>
      <c r="D135" s="439" t="s">
        <v>345</v>
      </c>
      <c r="E135" s="437">
        <f t="shared" si="28"/>
        <v>3750</v>
      </c>
      <c r="F135" s="438">
        <f t="shared" si="28"/>
        <v>2250</v>
      </c>
      <c r="G135" s="371"/>
      <c r="H135" s="416">
        <f t="shared" si="25"/>
        <v>3750</v>
      </c>
      <c r="I135" s="416">
        <f t="shared" si="25"/>
        <v>2250</v>
      </c>
      <c r="J135" s="386"/>
      <c r="K135" s="417">
        <f t="shared" si="26"/>
        <v>3750.1801874999996</v>
      </c>
      <c r="L135" s="417">
        <f t="shared" si="27"/>
        <v>2250.1081124999996</v>
      </c>
      <c r="N135" s="491">
        <v>1500.0720749999998</v>
      </c>
      <c r="P135" s="491">
        <v>1500.0720749999998</v>
      </c>
      <c r="R135" s="462">
        <v>1500.0720749999998</v>
      </c>
      <c r="T135" s="462">
        <v>1500.0720749999998</v>
      </c>
      <c r="V135" s="462">
        <v>1304.4105</v>
      </c>
      <c r="X135" s="452">
        <v>1304.4105</v>
      </c>
      <c r="Z135" s="382">
        <v>1134.27</v>
      </c>
      <c r="AB135" s="363"/>
      <c r="AD135" s="146">
        <f t="shared" si="29"/>
        <v>1575.07567875</v>
      </c>
      <c r="AF135" s="146"/>
      <c r="AH135" s="146"/>
      <c r="AJ135" s="146"/>
      <c r="AL135" s="146"/>
      <c r="AN135" s="146"/>
      <c r="AP135" s="146"/>
      <c r="AR135" s="146"/>
      <c r="AT135" s="63"/>
      <c r="AV135" s="371"/>
      <c r="AW135" s="371"/>
      <c r="AX135" s="371"/>
      <c r="AY135" s="371"/>
      <c r="AZ135" s="371"/>
      <c r="BA135" s="371"/>
      <c r="BB135" s="371"/>
      <c r="BC135" s="371"/>
      <c r="BD135" s="371"/>
      <c r="BE135" s="371"/>
      <c r="BF135" s="371"/>
      <c r="BG135" s="371"/>
    </row>
    <row r="136" spans="1:59" s="376" customFormat="1" ht="21" customHeight="1" x14ac:dyDescent="0.3">
      <c r="A136" s="371"/>
      <c r="B136" s="372"/>
      <c r="C136" s="371"/>
      <c r="D136" s="439" t="s">
        <v>710</v>
      </c>
      <c r="E136" s="437">
        <f t="shared" si="28"/>
        <v>7300</v>
      </c>
      <c r="F136" s="438">
        <f t="shared" si="28"/>
        <v>4400</v>
      </c>
      <c r="G136" s="371"/>
      <c r="H136" s="416">
        <f t="shared" si="25"/>
        <v>7300</v>
      </c>
      <c r="I136" s="416">
        <f t="shared" si="25"/>
        <v>4400</v>
      </c>
      <c r="J136" s="386"/>
      <c r="K136" s="417">
        <f t="shared" si="26"/>
        <v>7275</v>
      </c>
      <c r="L136" s="417">
        <f t="shared" si="27"/>
        <v>4365</v>
      </c>
      <c r="N136" s="490">
        <v>2910</v>
      </c>
      <c r="P136" s="490">
        <v>2910</v>
      </c>
      <c r="R136" s="462">
        <v>2771.35</v>
      </c>
      <c r="T136" s="462">
        <v>2771.35</v>
      </c>
      <c r="V136" s="462">
        <v>2409.8595</v>
      </c>
      <c r="X136" s="452">
        <v>2409.8595</v>
      </c>
      <c r="Z136" s="382">
        <v>2095.5300000000002</v>
      </c>
      <c r="AB136" s="363"/>
      <c r="AD136" s="146">
        <f t="shared" si="29"/>
        <v>2909.9175</v>
      </c>
      <c r="AF136" s="146"/>
      <c r="AH136" s="146"/>
      <c r="AJ136" s="146"/>
      <c r="AL136" s="146"/>
      <c r="AN136" s="146"/>
      <c r="AP136" s="146"/>
      <c r="AR136" s="146"/>
      <c r="AT136" s="63"/>
      <c r="AV136" s="371"/>
      <c r="AW136" s="371"/>
      <c r="AX136" s="371"/>
      <c r="AY136" s="371"/>
      <c r="AZ136" s="371"/>
      <c r="BA136" s="371"/>
      <c r="BB136" s="371"/>
      <c r="BC136" s="371"/>
      <c r="BD136" s="371"/>
      <c r="BE136" s="371"/>
      <c r="BF136" s="371"/>
      <c r="BG136" s="371"/>
    </row>
    <row r="137" spans="1:59" s="376" customFormat="1" ht="21" customHeight="1" x14ac:dyDescent="0.3">
      <c r="A137" s="371"/>
      <c r="B137" s="372"/>
      <c r="C137" s="371"/>
      <c r="D137" s="439" t="s">
        <v>709</v>
      </c>
      <c r="E137" s="437">
        <f t="shared" si="28"/>
        <v>17000</v>
      </c>
      <c r="F137" s="438">
        <f t="shared" si="28"/>
        <v>10200</v>
      </c>
      <c r="G137" s="371"/>
      <c r="H137" s="416">
        <f t="shared" si="25"/>
        <v>17000</v>
      </c>
      <c r="I137" s="416">
        <f t="shared" si="25"/>
        <v>10200</v>
      </c>
      <c r="J137" s="386"/>
      <c r="K137" s="417">
        <f t="shared" si="26"/>
        <v>16975</v>
      </c>
      <c r="L137" s="417">
        <f t="shared" si="27"/>
        <v>10185</v>
      </c>
      <c r="N137" s="490">
        <v>6790</v>
      </c>
      <c r="P137" s="490">
        <v>6790</v>
      </c>
      <c r="R137" s="462">
        <v>6172.04</v>
      </c>
      <c r="T137" s="462">
        <v>6172.04</v>
      </c>
      <c r="V137" s="462">
        <v>5366.9924999999994</v>
      </c>
      <c r="X137" s="452">
        <v>5366.9924999999994</v>
      </c>
      <c r="Z137" s="382">
        <v>4666.95</v>
      </c>
      <c r="AB137" s="363"/>
      <c r="AD137" s="146">
        <f t="shared" si="29"/>
        <v>6480.6419999999998</v>
      </c>
      <c r="AF137" s="146"/>
      <c r="AH137" s="146"/>
      <c r="AJ137" s="146"/>
      <c r="AL137" s="146"/>
      <c r="AN137" s="146"/>
      <c r="AP137" s="146"/>
      <c r="AR137" s="146"/>
      <c r="AT137" s="63"/>
      <c r="AV137" s="371"/>
      <c r="AW137" s="371"/>
      <c r="AX137" s="371"/>
      <c r="AY137" s="371"/>
      <c r="AZ137" s="371"/>
      <c r="BA137" s="371"/>
      <c r="BB137" s="371"/>
      <c r="BC137" s="371"/>
      <c r="BD137" s="371"/>
      <c r="BE137" s="371"/>
      <c r="BF137" s="371"/>
      <c r="BG137" s="371"/>
    </row>
    <row r="138" spans="1:59" s="376" customFormat="1" ht="21" customHeight="1" x14ac:dyDescent="0.3">
      <c r="A138" s="371"/>
      <c r="B138" s="372"/>
      <c r="C138" s="371"/>
      <c r="D138" s="439" t="s">
        <v>706</v>
      </c>
      <c r="E138" s="437">
        <f t="shared" si="28"/>
        <v>13150</v>
      </c>
      <c r="F138" s="438">
        <f t="shared" si="28"/>
        <v>7900</v>
      </c>
      <c r="G138" s="371"/>
      <c r="H138" s="416">
        <f t="shared" si="25"/>
        <v>13150</v>
      </c>
      <c r="I138" s="416">
        <f t="shared" si="25"/>
        <v>7900</v>
      </c>
      <c r="J138" s="386"/>
      <c r="K138" s="417">
        <f t="shared" si="26"/>
        <v>13125</v>
      </c>
      <c r="L138" s="417">
        <f t="shared" si="27"/>
        <v>7875</v>
      </c>
      <c r="N138" s="490">
        <v>5250</v>
      </c>
      <c r="P138" s="490">
        <v>5250</v>
      </c>
      <c r="R138" s="462">
        <v>4999.04</v>
      </c>
      <c r="T138" s="462">
        <v>4999.04</v>
      </c>
      <c r="V138" s="462">
        <v>4347.6899999999996</v>
      </c>
      <c r="X138" s="452">
        <v>4347.6899999999996</v>
      </c>
      <c r="Z138" s="382">
        <v>3780.6</v>
      </c>
      <c r="AB138" s="363"/>
      <c r="AD138" s="146">
        <f t="shared" si="29"/>
        <v>5248.9920000000002</v>
      </c>
      <c r="AF138" s="146"/>
      <c r="AH138" s="146"/>
      <c r="AJ138" s="146"/>
      <c r="AL138" s="146"/>
      <c r="AN138" s="146"/>
      <c r="AP138" s="146"/>
      <c r="AR138" s="146"/>
      <c r="AT138" s="63"/>
      <c r="AV138" s="371"/>
      <c r="AW138" s="371"/>
      <c r="AX138" s="371"/>
      <c r="AY138" s="371"/>
      <c r="AZ138" s="371"/>
      <c r="BA138" s="371"/>
      <c r="BB138" s="371"/>
      <c r="BC138" s="371"/>
      <c r="BD138" s="371"/>
      <c r="BE138" s="371"/>
      <c r="BF138" s="371"/>
      <c r="BG138" s="371"/>
    </row>
    <row r="139" spans="1:59" s="376" customFormat="1" ht="21" customHeight="1" x14ac:dyDescent="0.3">
      <c r="A139" s="371"/>
      <c r="B139" s="372"/>
      <c r="C139" s="371"/>
      <c r="D139" s="439" t="s">
        <v>705</v>
      </c>
      <c r="E139" s="437">
        <f>H139</f>
        <v>2550</v>
      </c>
      <c r="F139" s="438">
        <f>I139</f>
        <v>1550</v>
      </c>
      <c r="G139" s="371"/>
      <c r="H139" s="416">
        <f>MROUND(K139+24,50)</f>
        <v>2550</v>
      </c>
      <c r="I139" s="416">
        <f>MROUND(L139+24,50)</f>
        <v>1550</v>
      </c>
      <c r="J139" s="386"/>
      <c r="K139" s="417">
        <f>N139*$K$9</f>
        <v>2533.375</v>
      </c>
      <c r="L139" s="417">
        <f>N139*$L$9</f>
        <v>1520.0250000000001</v>
      </c>
      <c r="N139" s="490">
        <v>1013.35</v>
      </c>
      <c r="P139" s="490">
        <v>1013.35</v>
      </c>
      <c r="R139" s="462">
        <v>1179.44</v>
      </c>
      <c r="T139" s="462">
        <v>1179.44</v>
      </c>
      <c r="V139" s="462">
        <v>1025.8</v>
      </c>
      <c r="X139" s="452">
        <v>1025.8</v>
      </c>
      <c r="Z139" s="382">
        <v>892</v>
      </c>
      <c r="AB139" s="363"/>
      <c r="AD139" s="146">
        <f t="shared" si="29"/>
        <v>1238.412</v>
      </c>
      <c r="AF139" s="146"/>
      <c r="AH139" s="146"/>
      <c r="AJ139" s="146"/>
      <c r="AL139" s="146"/>
      <c r="AN139" s="146"/>
      <c r="AP139" s="146"/>
      <c r="AR139" s="146"/>
      <c r="AT139" s="63"/>
      <c r="AV139" s="371"/>
      <c r="AW139" s="371"/>
      <c r="AX139" s="371"/>
      <c r="AY139" s="371"/>
      <c r="AZ139" s="371"/>
      <c r="BA139" s="371"/>
      <c r="BB139" s="371"/>
      <c r="BC139" s="371"/>
      <c r="BD139" s="371"/>
      <c r="BE139" s="371"/>
      <c r="BF139" s="371"/>
      <c r="BG139" s="371"/>
    </row>
    <row r="140" spans="1:59" s="376" customFormat="1" ht="21" customHeight="1" x14ac:dyDescent="0.3">
      <c r="A140" s="371"/>
      <c r="B140" s="372"/>
      <c r="C140" s="371"/>
      <c r="D140" s="439" t="s">
        <v>707</v>
      </c>
      <c r="E140" s="437">
        <f t="shared" si="28"/>
        <v>8500</v>
      </c>
      <c r="F140" s="438">
        <f t="shared" si="28"/>
        <v>5100</v>
      </c>
      <c r="G140" s="371"/>
      <c r="H140" s="416">
        <f t="shared" si="25"/>
        <v>8500</v>
      </c>
      <c r="I140" s="416">
        <f t="shared" si="25"/>
        <v>5100</v>
      </c>
      <c r="J140" s="386"/>
      <c r="K140" s="417">
        <f t="shared" si="26"/>
        <v>8462.5</v>
      </c>
      <c r="L140" s="417">
        <f t="shared" si="27"/>
        <v>5077.5</v>
      </c>
      <c r="N140" s="490">
        <v>3385</v>
      </c>
      <c r="P140" s="490">
        <v>3385</v>
      </c>
      <c r="R140" s="462">
        <v>3222.9</v>
      </c>
      <c r="T140" s="462">
        <v>3222.9</v>
      </c>
      <c r="V140" s="462">
        <v>2802.5154999999995</v>
      </c>
      <c r="X140" s="452">
        <v>2802.5154999999995</v>
      </c>
      <c r="Z140" s="382">
        <v>2436.9699999999998</v>
      </c>
      <c r="AB140" s="363"/>
      <c r="AD140" s="146">
        <f t="shared" si="29"/>
        <v>3384.0450000000001</v>
      </c>
      <c r="AF140" s="146"/>
      <c r="AH140" s="146"/>
      <c r="AJ140" s="146"/>
      <c r="AL140" s="146"/>
      <c r="AN140" s="146"/>
      <c r="AP140" s="146"/>
      <c r="AR140" s="146"/>
      <c r="AT140" s="63"/>
      <c r="AV140" s="371"/>
      <c r="AW140" s="371"/>
      <c r="AX140" s="371"/>
      <c r="AY140" s="371"/>
      <c r="AZ140" s="371"/>
      <c r="BA140" s="371"/>
      <c r="BB140" s="371"/>
      <c r="BC140" s="371"/>
      <c r="BD140" s="371"/>
      <c r="BE140" s="371"/>
      <c r="BF140" s="371"/>
      <c r="BG140" s="371"/>
    </row>
    <row r="141" spans="1:59" s="376" customFormat="1" ht="21" customHeight="1" x14ac:dyDescent="0.3">
      <c r="A141" s="371"/>
      <c r="B141" s="372"/>
      <c r="C141" s="371"/>
      <c r="D141" s="439" t="s">
        <v>708</v>
      </c>
      <c r="E141" s="437">
        <f t="shared" si="28"/>
        <v>13250</v>
      </c>
      <c r="F141" s="438">
        <f t="shared" si="28"/>
        <v>7950</v>
      </c>
      <c r="G141" s="371"/>
      <c r="H141" s="416">
        <f t="shared" si="25"/>
        <v>13250</v>
      </c>
      <c r="I141" s="416">
        <f t="shared" si="25"/>
        <v>7950</v>
      </c>
      <c r="J141" s="386"/>
      <c r="K141" s="417">
        <f t="shared" si="26"/>
        <v>13210</v>
      </c>
      <c r="L141" s="417">
        <f t="shared" si="27"/>
        <v>7926</v>
      </c>
      <c r="N141" s="490">
        <v>5284</v>
      </c>
      <c r="P141" s="490">
        <v>5284</v>
      </c>
      <c r="R141" s="462">
        <v>5031.8900000000003</v>
      </c>
      <c r="T141" s="462">
        <v>5031.8900000000003</v>
      </c>
      <c r="V141" s="462">
        <v>4375.5544999999993</v>
      </c>
      <c r="X141" s="452">
        <v>4375.5544999999993</v>
      </c>
      <c r="Z141" s="382">
        <v>3804.83</v>
      </c>
      <c r="AB141" s="363"/>
      <c r="AD141" s="146">
        <f t="shared" si="29"/>
        <v>5283.4845000000005</v>
      </c>
      <c r="AF141" s="146"/>
      <c r="AH141" s="146"/>
      <c r="AJ141" s="146"/>
      <c r="AL141" s="146"/>
      <c r="AN141" s="146"/>
      <c r="AP141" s="146"/>
      <c r="AR141" s="146"/>
      <c r="AT141" s="63"/>
      <c r="AV141" s="371"/>
      <c r="AW141" s="371"/>
      <c r="AX141" s="371"/>
      <c r="AY141" s="371"/>
      <c r="AZ141" s="371"/>
      <c r="BA141" s="371"/>
      <c r="BB141" s="371"/>
      <c r="BC141" s="371"/>
      <c r="BD141" s="371"/>
      <c r="BE141" s="371"/>
      <c r="BF141" s="371"/>
      <c r="BG141" s="371"/>
    </row>
    <row r="142" spans="1:59" s="376" customFormat="1" ht="21" customHeight="1" x14ac:dyDescent="0.3">
      <c r="A142" s="371"/>
      <c r="B142" s="372"/>
      <c r="C142" s="371"/>
      <c r="D142" s="439" t="s">
        <v>233</v>
      </c>
      <c r="E142" s="437">
        <f t="shared" si="28"/>
        <v>7500</v>
      </c>
      <c r="F142" s="438">
        <f t="shared" si="28"/>
        <v>4500</v>
      </c>
      <c r="G142" s="371"/>
      <c r="H142" s="416">
        <f t="shared" si="25"/>
        <v>7500</v>
      </c>
      <c r="I142" s="416">
        <f t="shared" si="25"/>
        <v>4500</v>
      </c>
      <c r="J142" s="386"/>
      <c r="K142" s="417">
        <f t="shared" si="26"/>
        <v>7497.5</v>
      </c>
      <c r="L142" s="417">
        <f t="shared" si="27"/>
        <v>4498.5</v>
      </c>
      <c r="N142" s="490">
        <v>2999</v>
      </c>
      <c r="P142" s="490">
        <v>2999</v>
      </c>
      <c r="R142" s="462">
        <v>2855.09</v>
      </c>
      <c r="T142" s="462">
        <v>2855.09</v>
      </c>
      <c r="V142" s="462">
        <v>2482.6889999999999</v>
      </c>
      <c r="X142" s="452">
        <v>2482.6889999999999</v>
      </c>
      <c r="Z142" s="382">
        <v>2158.86</v>
      </c>
      <c r="AB142" s="363"/>
      <c r="AD142" s="146">
        <f t="shared" si="29"/>
        <v>2997.8445000000002</v>
      </c>
      <c r="AF142" s="146"/>
      <c r="AH142" s="146"/>
      <c r="AJ142" s="146"/>
      <c r="AL142" s="146"/>
      <c r="AN142" s="146"/>
      <c r="AP142" s="146"/>
      <c r="AR142" s="146"/>
      <c r="AT142" s="63"/>
      <c r="AV142" s="371"/>
      <c r="AW142" s="371"/>
      <c r="AX142" s="371"/>
      <c r="AY142" s="371"/>
      <c r="AZ142" s="371"/>
      <c r="BA142" s="371"/>
      <c r="BB142" s="371"/>
      <c r="BC142" s="371"/>
      <c r="BD142" s="371"/>
      <c r="BE142" s="371"/>
      <c r="BF142" s="371"/>
      <c r="BG142" s="371"/>
    </row>
    <row r="143" spans="1:59" s="376" customFormat="1" ht="21" customHeight="1" x14ac:dyDescent="0.3">
      <c r="A143" s="371"/>
      <c r="B143" s="372"/>
      <c r="C143" s="371"/>
      <c r="D143" s="439" t="s">
        <v>138</v>
      </c>
      <c r="E143" s="437">
        <f t="shared" si="28"/>
        <v>8550</v>
      </c>
      <c r="F143" s="438">
        <f t="shared" si="28"/>
        <v>5150</v>
      </c>
      <c r="G143" s="371"/>
      <c r="H143" s="416">
        <f t="shared" si="25"/>
        <v>8550</v>
      </c>
      <c r="I143" s="416">
        <f t="shared" si="25"/>
        <v>5150</v>
      </c>
      <c r="J143" s="386"/>
      <c r="K143" s="417">
        <f t="shared" si="26"/>
        <v>8520</v>
      </c>
      <c r="L143" s="417">
        <f t="shared" si="27"/>
        <v>5112</v>
      </c>
      <c r="N143" s="490">
        <v>3408</v>
      </c>
      <c r="P143" s="490">
        <v>3408</v>
      </c>
      <c r="R143" s="474">
        <v>3634.97</v>
      </c>
      <c r="T143" s="452">
        <v>3793</v>
      </c>
      <c r="V143" s="461">
        <v>3793</v>
      </c>
      <c r="X143" s="452">
        <v>3792.9989999999998</v>
      </c>
      <c r="Z143" s="382">
        <v>3298.26</v>
      </c>
      <c r="AB143" s="363"/>
      <c r="AD143" s="146">
        <f t="shared" si="29"/>
        <v>3816.7184999999999</v>
      </c>
      <c r="AF143" s="146"/>
      <c r="AH143" s="146"/>
      <c r="AJ143" s="146"/>
      <c r="AL143" s="146"/>
      <c r="AN143" s="146"/>
      <c r="AP143" s="146"/>
      <c r="AR143" s="146"/>
      <c r="AT143" s="63"/>
      <c r="AV143" s="371"/>
      <c r="AW143" s="371"/>
      <c r="AX143" s="371"/>
      <c r="AY143" s="371"/>
      <c r="AZ143" s="371"/>
      <c r="BA143" s="371"/>
      <c r="BB143" s="371"/>
      <c r="BC143" s="371"/>
      <c r="BD143" s="371"/>
      <c r="BE143" s="371"/>
      <c r="BF143" s="371"/>
      <c r="BG143" s="371"/>
    </row>
    <row r="144" spans="1:59" s="376" customFormat="1" ht="21" customHeight="1" x14ac:dyDescent="0.3">
      <c r="A144" s="371"/>
      <c r="B144" s="372"/>
      <c r="C144" s="371"/>
      <c r="D144" s="439" t="s">
        <v>662</v>
      </c>
      <c r="E144" s="437">
        <f t="shared" si="28"/>
        <v>12050</v>
      </c>
      <c r="F144" s="438">
        <f t="shared" si="28"/>
        <v>7250</v>
      </c>
      <c r="G144" s="371"/>
      <c r="H144" s="416">
        <f t="shared" si="25"/>
        <v>12050</v>
      </c>
      <c r="I144" s="416">
        <f t="shared" si="25"/>
        <v>7250</v>
      </c>
      <c r="J144" s="386"/>
      <c r="K144" s="417">
        <f t="shared" si="26"/>
        <v>12017.5</v>
      </c>
      <c r="L144" s="417">
        <f t="shared" si="27"/>
        <v>7210.5</v>
      </c>
      <c r="N144" s="490">
        <v>4807</v>
      </c>
      <c r="P144" s="490">
        <v>4807</v>
      </c>
      <c r="R144" s="462">
        <v>4578.3100000000004</v>
      </c>
      <c r="T144" s="462">
        <v>4578.3100000000004</v>
      </c>
      <c r="V144" s="462">
        <v>3981.1389999999997</v>
      </c>
      <c r="X144" s="452">
        <v>3981.1389999999997</v>
      </c>
      <c r="Z144" s="382">
        <v>3461.86</v>
      </c>
      <c r="AB144" s="363"/>
      <c r="AD144" s="146">
        <f t="shared" si="29"/>
        <v>4807.2255000000005</v>
      </c>
      <c r="AF144" s="146"/>
      <c r="AH144" s="146"/>
      <c r="AJ144" s="146"/>
      <c r="AL144" s="146"/>
      <c r="AN144" s="146"/>
      <c r="AP144" s="146"/>
      <c r="AR144" s="146"/>
      <c r="AT144" s="63"/>
      <c r="AV144" s="371"/>
      <c r="AW144" s="371"/>
      <c r="AX144" s="371"/>
      <c r="AY144" s="371"/>
      <c r="AZ144" s="371"/>
      <c r="BA144" s="371"/>
      <c r="BB144" s="371"/>
      <c r="BC144" s="371"/>
      <c r="BD144" s="371"/>
      <c r="BE144" s="371"/>
      <c r="BF144" s="371"/>
      <c r="BG144" s="371"/>
    </row>
    <row r="145" spans="1:59" s="376" customFormat="1" ht="21" customHeight="1" x14ac:dyDescent="0.3">
      <c r="A145" s="371"/>
      <c r="B145" s="372"/>
      <c r="C145" s="371"/>
      <c r="D145" s="439" t="s">
        <v>672</v>
      </c>
      <c r="E145" s="437">
        <f>H145</f>
        <v>10300</v>
      </c>
      <c r="F145" s="438">
        <f>I145</f>
        <v>6200</v>
      </c>
      <c r="G145" s="371"/>
      <c r="H145" s="416">
        <f>MROUND(K145+24,50)</f>
        <v>10300</v>
      </c>
      <c r="I145" s="416">
        <f>MROUND(L145+24,50)</f>
        <v>6200</v>
      </c>
      <c r="J145" s="386"/>
      <c r="K145" s="417">
        <f>N145*$K$9</f>
        <v>10290.550000000001</v>
      </c>
      <c r="L145" s="417">
        <f>N145*$L$9</f>
        <v>6174.33</v>
      </c>
      <c r="N145" s="490">
        <v>4116.22</v>
      </c>
      <c r="P145" s="490">
        <v>4116.22</v>
      </c>
      <c r="R145" s="462">
        <v>3919.41</v>
      </c>
      <c r="T145" s="462">
        <v>3919.41</v>
      </c>
      <c r="V145" s="462">
        <v>3408.1859999999997</v>
      </c>
      <c r="X145" s="452">
        <v>3408.1859999999997</v>
      </c>
      <c r="Z145" s="382">
        <v>2963.64</v>
      </c>
      <c r="AB145" s="363"/>
      <c r="AD145" s="146">
        <f t="shared" si="29"/>
        <v>4115.3805000000002</v>
      </c>
      <c r="AF145" s="146"/>
      <c r="AH145" s="146"/>
      <c r="AJ145" s="146"/>
      <c r="AL145" s="146"/>
      <c r="AN145" s="146"/>
      <c r="AP145" s="146"/>
      <c r="AR145" s="146"/>
      <c r="AT145" s="63"/>
      <c r="AV145" s="371"/>
      <c r="AW145" s="371"/>
      <c r="AX145" s="371"/>
      <c r="AY145" s="371"/>
      <c r="AZ145" s="371"/>
      <c r="BA145" s="371"/>
      <c r="BB145" s="371"/>
      <c r="BC145" s="371"/>
      <c r="BD145" s="371"/>
      <c r="BE145" s="371"/>
      <c r="BF145" s="371"/>
      <c r="BG145" s="371"/>
    </row>
    <row r="146" spans="1:59" s="376" customFormat="1" ht="21" customHeight="1" x14ac:dyDescent="0.3">
      <c r="A146" s="371"/>
      <c r="B146" s="372"/>
      <c r="C146" s="371"/>
      <c r="D146" s="439" t="s">
        <v>667</v>
      </c>
      <c r="E146" s="437">
        <f t="shared" si="28"/>
        <v>8850</v>
      </c>
      <c r="F146" s="438">
        <f t="shared" si="28"/>
        <v>5350</v>
      </c>
      <c r="G146" s="371"/>
      <c r="H146" s="416">
        <f t="shared" si="25"/>
        <v>8850</v>
      </c>
      <c r="I146" s="416">
        <f t="shared" si="25"/>
        <v>5350</v>
      </c>
      <c r="J146" s="386"/>
      <c r="K146" s="417">
        <f t="shared" si="26"/>
        <v>8845.4</v>
      </c>
      <c r="L146" s="417">
        <f t="shared" si="27"/>
        <v>5307.24</v>
      </c>
      <c r="N146" s="490">
        <v>3538.16</v>
      </c>
      <c r="P146" s="490">
        <v>3538.16</v>
      </c>
      <c r="R146" s="462">
        <v>3369.21</v>
      </c>
      <c r="T146" s="462">
        <v>3369.21</v>
      </c>
      <c r="V146" s="462">
        <v>2929.7514999999999</v>
      </c>
      <c r="X146" s="452">
        <v>2929.7514999999999</v>
      </c>
      <c r="Z146" s="382">
        <v>2547.61</v>
      </c>
      <c r="AB146" s="363"/>
      <c r="AD146" s="146">
        <f t="shared" si="29"/>
        <v>3537.6705000000002</v>
      </c>
      <c r="AF146" s="146"/>
      <c r="AH146" s="146"/>
      <c r="AJ146" s="146"/>
      <c r="AL146" s="146"/>
      <c r="AN146" s="146"/>
      <c r="AP146" s="146"/>
      <c r="AR146" s="146"/>
      <c r="AT146" s="63"/>
      <c r="AV146" s="371"/>
      <c r="AW146" s="371"/>
      <c r="AX146" s="371"/>
      <c r="AY146" s="371"/>
      <c r="AZ146" s="371"/>
      <c r="BA146" s="371"/>
      <c r="BB146" s="371"/>
      <c r="BC146" s="371"/>
      <c r="BD146" s="371"/>
      <c r="BE146" s="371"/>
      <c r="BF146" s="371"/>
      <c r="BG146" s="371"/>
    </row>
    <row r="147" spans="1:59" s="376" customFormat="1" ht="21" hidden="1" customHeight="1" x14ac:dyDescent="0.3">
      <c r="A147" s="371"/>
      <c r="B147" s="372"/>
      <c r="C147" s="371"/>
      <c r="D147" s="439" t="s">
        <v>471</v>
      </c>
      <c r="E147" s="437">
        <f t="shared" si="28"/>
        <v>4400</v>
      </c>
      <c r="F147" s="438">
        <f t="shared" si="28"/>
        <v>2650</v>
      </c>
      <c r="G147" s="371"/>
      <c r="H147" s="416">
        <f t="shared" si="25"/>
        <v>4400</v>
      </c>
      <c r="I147" s="416">
        <f t="shared" si="25"/>
        <v>2650</v>
      </c>
      <c r="J147" s="386"/>
      <c r="K147" s="417">
        <f t="shared" si="26"/>
        <v>4380.375</v>
      </c>
      <c r="L147" s="417">
        <f t="shared" si="27"/>
        <v>2628.2250000000004</v>
      </c>
      <c r="N147" s="462">
        <v>1752.15</v>
      </c>
      <c r="P147" s="462">
        <v>1752.15</v>
      </c>
      <c r="R147" s="462">
        <v>1752.15</v>
      </c>
      <c r="T147" s="462">
        <v>1752.15</v>
      </c>
      <c r="V147" s="462">
        <v>1523.6004999999998</v>
      </c>
      <c r="X147" s="452">
        <v>1523.6004999999998</v>
      </c>
      <c r="Z147" s="382">
        <v>1324.87</v>
      </c>
      <c r="AB147" s="363"/>
      <c r="AD147" s="146"/>
      <c r="AF147" s="146"/>
      <c r="AH147" s="146"/>
      <c r="AJ147" s="146"/>
      <c r="AL147" s="146"/>
      <c r="AN147" s="146"/>
      <c r="AP147" s="146"/>
      <c r="AR147" s="146"/>
      <c r="AT147" s="63"/>
      <c r="AV147" s="371"/>
      <c r="AW147" s="371"/>
      <c r="AX147" s="371"/>
      <c r="AY147" s="371"/>
      <c r="AZ147" s="371"/>
      <c r="BA147" s="371"/>
      <c r="BB147" s="371"/>
      <c r="BC147" s="371"/>
      <c r="BD147" s="371"/>
      <c r="BE147" s="371"/>
      <c r="BF147" s="371"/>
      <c r="BG147" s="371"/>
    </row>
    <row r="148" spans="1:59" s="376" customFormat="1" ht="9.9499999999999993" customHeight="1" thickBot="1" x14ac:dyDescent="0.35">
      <c r="A148" s="371"/>
      <c r="B148" s="372"/>
      <c r="C148" s="371"/>
      <c r="D148" s="371"/>
      <c r="E148" s="373"/>
      <c r="F148" s="374"/>
      <c r="G148" s="371"/>
      <c r="H148" s="416"/>
      <c r="I148" s="416"/>
      <c r="J148" s="386"/>
      <c r="K148" s="417"/>
      <c r="L148" s="417"/>
      <c r="N148" s="452"/>
      <c r="P148" s="452"/>
      <c r="R148" s="452"/>
      <c r="T148" s="452"/>
      <c r="V148" s="452"/>
      <c r="X148" s="452"/>
      <c r="Z148" s="382"/>
      <c r="AB148" s="363"/>
      <c r="AD148" s="146"/>
      <c r="AF148" s="146"/>
      <c r="AH148" s="146"/>
      <c r="AJ148" s="146"/>
      <c r="AL148" s="146"/>
      <c r="AN148" s="146"/>
      <c r="AP148" s="146"/>
      <c r="AR148" s="146"/>
      <c r="AT148" s="63"/>
      <c r="AV148" s="371"/>
      <c r="AW148" s="371"/>
      <c r="AX148" s="371"/>
      <c r="AY148" s="371"/>
      <c r="AZ148" s="371"/>
      <c r="BA148" s="371"/>
      <c r="BB148" s="371"/>
      <c r="BC148" s="371"/>
      <c r="BD148" s="371"/>
      <c r="BE148" s="371"/>
      <c r="BF148" s="371"/>
      <c r="BG148" s="371"/>
    </row>
    <row r="149" spans="1:59" ht="21" customHeight="1" thickBot="1" x14ac:dyDescent="0.35">
      <c r="D149" s="413" t="s">
        <v>523</v>
      </c>
      <c r="E149" s="414"/>
      <c r="F149" s="415"/>
      <c r="G149" s="386"/>
      <c r="H149" s="416"/>
      <c r="I149" s="416"/>
      <c r="J149" s="386"/>
      <c r="K149" s="417"/>
      <c r="L149" s="417"/>
      <c r="M149" s="389"/>
      <c r="N149" s="471">
        <v>45390</v>
      </c>
      <c r="P149" s="471">
        <v>45390</v>
      </c>
      <c r="R149" s="471">
        <v>45390</v>
      </c>
      <c r="T149" s="471">
        <v>45390</v>
      </c>
      <c r="V149" s="452"/>
      <c r="X149" s="452"/>
      <c r="AB149" s="363"/>
      <c r="AD149" s="364"/>
      <c r="AF149" s="365"/>
      <c r="AH149" s="365"/>
      <c r="AJ149" s="365"/>
      <c r="AL149" s="363"/>
      <c r="AN149" s="363"/>
      <c r="AP149" s="363"/>
      <c r="AR149" s="363"/>
      <c r="AT149" s="366"/>
    </row>
    <row r="150" spans="1:59" ht="21" customHeight="1" x14ac:dyDescent="0.3">
      <c r="A150" s="371" t="s">
        <v>244</v>
      </c>
      <c r="B150" s="372">
        <v>45306</v>
      </c>
      <c r="C150" s="371">
        <v>990</v>
      </c>
      <c r="D150" s="418" t="s">
        <v>524</v>
      </c>
      <c r="E150" s="419">
        <f t="shared" ref="E150:F152" si="30">H150</f>
        <v>7250</v>
      </c>
      <c r="F150" s="420">
        <f t="shared" si="30"/>
        <v>4350</v>
      </c>
      <c r="G150" s="386"/>
      <c r="H150" s="416">
        <f t="shared" ref="H150:I152" si="31">MROUND(K150+24,50)</f>
        <v>7250</v>
      </c>
      <c r="I150" s="416">
        <f t="shared" si="31"/>
        <v>4350</v>
      </c>
      <c r="J150" s="386"/>
      <c r="K150" s="417">
        <f>N150*$K$9</f>
        <v>7250</v>
      </c>
      <c r="L150" s="417">
        <f>N150*$L$9</f>
        <v>4350</v>
      </c>
      <c r="M150" s="389"/>
      <c r="N150" s="462">
        <v>2900</v>
      </c>
      <c r="P150" s="462">
        <v>2900</v>
      </c>
      <c r="R150" s="462">
        <v>2900</v>
      </c>
      <c r="T150" s="462">
        <v>2900</v>
      </c>
      <c r="V150" s="452">
        <v>2200</v>
      </c>
      <c r="X150" s="452">
        <v>2000</v>
      </c>
      <c r="Z150" s="382">
        <v>2000</v>
      </c>
      <c r="AB150" s="363"/>
      <c r="AD150" s="364"/>
      <c r="AF150" s="365"/>
      <c r="AH150" s="365"/>
      <c r="AJ150" s="365"/>
      <c r="AL150" s="363"/>
      <c r="AN150" s="363"/>
      <c r="AP150" s="363"/>
      <c r="AR150" s="363"/>
      <c r="AT150" s="366"/>
    </row>
    <row r="151" spans="1:59" ht="21" customHeight="1" x14ac:dyDescent="0.3">
      <c r="A151" s="371" t="s">
        <v>244</v>
      </c>
      <c r="B151" s="372">
        <v>45306</v>
      </c>
      <c r="C151" s="371">
        <v>988</v>
      </c>
      <c r="D151" s="421" t="s">
        <v>525</v>
      </c>
      <c r="E151" s="419">
        <f t="shared" si="30"/>
        <v>12250</v>
      </c>
      <c r="F151" s="420">
        <f t="shared" si="30"/>
        <v>7350</v>
      </c>
      <c r="G151" s="386"/>
      <c r="H151" s="416">
        <f t="shared" si="31"/>
        <v>12250</v>
      </c>
      <c r="I151" s="416">
        <f t="shared" si="31"/>
        <v>7350</v>
      </c>
      <c r="J151" s="386"/>
      <c r="K151" s="417">
        <f>N151*$K$9</f>
        <v>12250</v>
      </c>
      <c r="L151" s="417">
        <f>N151*$L$9</f>
        <v>7350</v>
      </c>
      <c r="M151" s="389"/>
      <c r="N151" s="462">
        <v>4900</v>
      </c>
      <c r="P151" s="462">
        <v>4900</v>
      </c>
      <c r="R151" s="462">
        <v>4900</v>
      </c>
      <c r="T151" s="462">
        <v>4900</v>
      </c>
      <c r="V151" s="452">
        <v>4000</v>
      </c>
      <c r="X151" s="452">
        <v>3630</v>
      </c>
      <c r="Z151" s="382">
        <v>3630</v>
      </c>
      <c r="AB151" s="363"/>
      <c r="AD151" s="364"/>
      <c r="AF151" s="365"/>
      <c r="AH151" s="365"/>
      <c r="AJ151" s="365"/>
      <c r="AL151" s="363"/>
      <c r="AN151" s="363"/>
      <c r="AP151" s="363"/>
      <c r="AR151" s="363"/>
      <c r="AT151" s="366"/>
    </row>
    <row r="152" spans="1:59" ht="21" customHeight="1" x14ac:dyDescent="0.3">
      <c r="A152" s="371" t="s">
        <v>244</v>
      </c>
      <c r="B152" s="372">
        <v>45306</v>
      </c>
      <c r="C152" s="371">
        <v>988</v>
      </c>
      <c r="D152" s="421" t="s">
        <v>526</v>
      </c>
      <c r="E152" s="419">
        <f t="shared" si="30"/>
        <v>48000</v>
      </c>
      <c r="F152" s="420">
        <f t="shared" si="30"/>
        <v>28800</v>
      </c>
      <c r="G152" s="386"/>
      <c r="H152" s="416">
        <f t="shared" si="31"/>
        <v>48000</v>
      </c>
      <c r="I152" s="416">
        <f t="shared" si="31"/>
        <v>28800</v>
      </c>
      <c r="J152" s="386"/>
      <c r="K152" s="417">
        <f>N152*$K$9</f>
        <v>48000</v>
      </c>
      <c r="L152" s="417">
        <f>N152*$L$9</f>
        <v>28800</v>
      </c>
      <c r="M152" s="389"/>
      <c r="N152" s="462">
        <v>19200</v>
      </c>
      <c r="P152" s="462">
        <v>19200</v>
      </c>
      <c r="R152" s="462">
        <v>19200</v>
      </c>
      <c r="T152" s="462">
        <v>19200</v>
      </c>
      <c r="V152" s="452">
        <v>16500</v>
      </c>
      <c r="X152" s="452">
        <v>15000</v>
      </c>
      <c r="Z152" s="382">
        <v>15000</v>
      </c>
      <c r="AB152" s="363"/>
      <c r="AD152" s="364"/>
      <c r="AF152" s="365"/>
      <c r="AH152" s="365"/>
      <c r="AJ152" s="365"/>
      <c r="AL152" s="363"/>
      <c r="AN152" s="363"/>
      <c r="AP152" s="363"/>
      <c r="AR152" s="363"/>
      <c r="AT152" s="366"/>
    </row>
    <row r="153" spans="1:59" ht="9.9499999999999993" customHeight="1" thickBot="1" x14ac:dyDescent="0.35">
      <c r="D153" s="422"/>
      <c r="E153" s="414"/>
      <c r="F153" s="415"/>
      <c r="G153" s="386"/>
      <c r="H153" s="416"/>
      <c r="I153" s="416"/>
      <c r="J153" s="386"/>
      <c r="K153" s="417"/>
      <c r="L153" s="417"/>
      <c r="M153" s="389"/>
      <c r="N153" s="452"/>
      <c r="P153" s="452"/>
      <c r="R153" s="452"/>
      <c r="T153" s="452"/>
      <c r="V153" s="452"/>
      <c r="X153" s="452"/>
      <c r="AB153" s="363"/>
      <c r="AD153" s="364"/>
      <c r="AF153" s="365"/>
      <c r="AH153" s="365"/>
      <c r="AJ153" s="365"/>
      <c r="AL153" s="363"/>
      <c r="AN153" s="363"/>
      <c r="AP153" s="363"/>
      <c r="AR153" s="363"/>
      <c r="AT153" s="366"/>
    </row>
    <row r="154" spans="1:59" ht="21" customHeight="1" thickBot="1" x14ac:dyDescent="0.35">
      <c r="D154" s="413" t="s">
        <v>531</v>
      </c>
      <c r="E154" s="414"/>
      <c r="F154" s="415"/>
      <c r="G154" s="386"/>
      <c r="H154" s="416"/>
      <c r="I154" s="416"/>
      <c r="J154" s="386"/>
      <c r="K154" s="417"/>
      <c r="L154" s="417"/>
      <c r="M154" s="389"/>
      <c r="N154" s="492">
        <v>45480</v>
      </c>
      <c r="P154" s="492">
        <v>45480</v>
      </c>
      <c r="R154" s="472">
        <v>45425</v>
      </c>
      <c r="T154" s="472">
        <v>45322</v>
      </c>
      <c r="V154" s="463">
        <v>230324</v>
      </c>
      <c r="X154" s="452"/>
      <c r="AB154" s="363"/>
      <c r="AD154" s="364"/>
      <c r="AF154" s="365"/>
      <c r="AH154" s="365"/>
      <c r="AJ154" s="365"/>
      <c r="AL154" s="363"/>
      <c r="AN154" s="363"/>
      <c r="AP154" s="363"/>
      <c r="AR154" s="363"/>
      <c r="AT154" s="366"/>
    </row>
    <row r="155" spans="1:59" ht="21" customHeight="1" x14ac:dyDescent="0.3">
      <c r="A155" s="371" t="s">
        <v>241</v>
      </c>
      <c r="B155" s="481">
        <v>45274</v>
      </c>
      <c r="C155" s="371" t="s">
        <v>642</v>
      </c>
      <c r="D155" s="418" t="s">
        <v>540</v>
      </c>
      <c r="E155" s="419">
        <f t="shared" ref="E155:F157" si="32">H155</f>
        <v>7250</v>
      </c>
      <c r="F155" s="420">
        <f t="shared" si="32"/>
        <v>4350</v>
      </c>
      <c r="G155" s="386"/>
      <c r="H155" s="416">
        <f t="shared" ref="H155:I172" si="33">MROUND(K155+24,50)</f>
        <v>7250</v>
      </c>
      <c r="I155" s="416">
        <f t="shared" si="33"/>
        <v>4350</v>
      </c>
      <c r="J155" s="386"/>
      <c r="K155" s="417">
        <f>N155*$K$9</f>
        <v>7250</v>
      </c>
      <c r="L155" s="417">
        <f>N155*$L$9</f>
        <v>4350</v>
      </c>
      <c r="M155" s="389"/>
      <c r="N155" s="490">
        <v>2900</v>
      </c>
      <c r="P155" s="490">
        <v>2900</v>
      </c>
      <c r="R155" s="462">
        <v>1900</v>
      </c>
      <c r="T155" s="462">
        <v>1900</v>
      </c>
      <c r="V155" s="462">
        <v>1900</v>
      </c>
      <c r="X155" s="452">
        <v>1674</v>
      </c>
      <c r="Z155" s="382">
        <v>1674</v>
      </c>
      <c r="AB155" s="363"/>
      <c r="AD155" s="364"/>
      <c r="AF155" s="365"/>
      <c r="AH155" s="365"/>
      <c r="AJ155" s="365"/>
      <c r="AL155" s="363"/>
      <c r="AN155" s="363"/>
      <c r="AP155" s="363"/>
      <c r="AR155" s="363"/>
      <c r="AT155" s="366"/>
    </row>
    <row r="156" spans="1:59" ht="21" customHeight="1" x14ac:dyDescent="0.3">
      <c r="A156" s="371" t="s">
        <v>241</v>
      </c>
      <c r="B156" s="481">
        <v>45274</v>
      </c>
      <c r="C156" s="371" t="s">
        <v>243</v>
      </c>
      <c r="D156" s="421" t="s">
        <v>539</v>
      </c>
      <c r="E156" s="419">
        <f t="shared" si="32"/>
        <v>6250</v>
      </c>
      <c r="F156" s="420">
        <f t="shared" si="32"/>
        <v>3750</v>
      </c>
      <c r="G156" s="386"/>
      <c r="H156" s="416">
        <f t="shared" si="33"/>
        <v>6250</v>
      </c>
      <c r="I156" s="416">
        <f t="shared" si="33"/>
        <v>3750</v>
      </c>
      <c r="J156" s="386"/>
      <c r="K156" s="417">
        <f>N156*$K$9</f>
        <v>6250</v>
      </c>
      <c r="L156" s="417">
        <f>N156*$L$9</f>
        <v>3750</v>
      </c>
      <c r="M156" s="389"/>
      <c r="N156" s="490">
        <v>2500</v>
      </c>
      <c r="P156" s="490">
        <v>2500</v>
      </c>
      <c r="R156" s="474">
        <v>2500</v>
      </c>
      <c r="T156" s="462">
        <v>2331.73</v>
      </c>
      <c r="V156" s="462">
        <v>2063.48</v>
      </c>
      <c r="X156" s="452">
        <v>1587.29</v>
      </c>
      <c r="Z156" s="382">
        <v>1587.29</v>
      </c>
      <c r="AB156" s="363"/>
      <c r="AD156" s="364"/>
      <c r="AF156" s="365"/>
      <c r="AH156" s="365"/>
      <c r="AJ156" s="365"/>
      <c r="AL156" s="363"/>
      <c r="AN156" s="363"/>
      <c r="AP156" s="363"/>
      <c r="AR156" s="363"/>
      <c r="AT156" s="366"/>
    </row>
    <row r="157" spans="1:59" ht="21" customHeight="1" x14ac:dyDescent="0.3">
      <c r="A157" s="371" t="s">
        <v>241</v>
      </c>
      <c r="B157" s="481">
        <v>45274</v>
      </c>
      <c r="C157" s="371" t="s">
        <v>642</v>
      </c>
      <c r="D157" s="421" t="s">
        <v>485</v>
      </c>
      <c r="E157" s="419">
        <f t="shared" si="32"/>
        <v>9750</v>
      </c>
      <c r="F157" s="420">
        <f t="shared" si="32"/>
        <v>5850</v>
      </c>
      <c r="G157" s="386"/>
      <c r="H157" s="416">
        <f t="shared" si="33"/>
        <v>9750</v>
      </c>
      <c r="I157" s="416">
        <f t="shared" si="33"/>
        <v>5850</v>
      </c>
      <c r="J157" s="386"/>
      <c r="K157" s="417">
        <f>N157*$K$9</f>
        <v>9750</v>
      </c>
      <c r="L157" s="417">
        <f>N157*$L$9</f>
        <v>5850</v>
      </c>
      <c r="M157" s="389"/>
      <c r="N157" s="490">
        <v>3900</v>
      </c>
      <c r="P157" s="490">
        <v>3900</v>
      </c>
      <c r="R157" s="462">
        <v>3100</v>
      </c>
      <c r="T157" s="462">
        <v>3100</v>
      </c>
      <c r="V157" s="462">
        <v>3100</v>
      </c>
      <c r="X157" s="452">
        <v>2676.94</v>
      </c>
      <c r="Z157" s="382">
        <v>2676.94</v>
      </c>
      <c r="AB157" s="363"/>
      <c r="AD157" s="364"/>
      <c r="AF157" s="365"/>
      <c r="AH157" s="365"/>
      <c r="AJ157" s="365"/>
      <c r="AL157" s="363"/>
      <c r="AN157" s="363"/>
      <c r="AP157" s="363"/>
      <c r="AR157" s="363"/>
      <c r="AT157" s="366"/>
    </row>
    <row r="158" spans="1:59" ht="21" hidden="1" customHeight="1" x14ac:dyDescent="0.3">
      <c r="A158" s="371" t="s">
        <v>241</v>
      </c>
      <c r="B158" s="372">
        <v>45274</v>
      </c>
      <c r="C158" s="371">
        <v>4775</v>
      </c>
      <c r="D158" s="421" t="s">
        <v>351</v>
      </c>
      <c r="E158" s="419"/>
      <c r="F158" s="420"/>
      <c r="G158" s="386"/>
      <c r="H158" s="416">
        <f t="shared" si="33"/>
        <v>6700</v>
      </c>
      <c r="I158" s="416">
        <f t="shared" si="33"/>
        <v>4000</v>
      </c>
      <c r="J158" s="386"/>
      <c r="K158" s="417">
        <f>N158*$K$9</f>
        <v>6654.375</v>
      </c>
      <c r="L158" s="417">
        <f>N158*$L$9</f>
        <v>3992.625</v>
      </c>
      <c r="M158" s="389"/>
      <c r="N158" s="452">
        <v>2661.75</v>
      </c>
      <c r="P158" s="452">
        <v>2661.75</v>
      </c>
      <c r="R158" s="452">
        <v>2661.75</v>
      </c>
      <c r="T158" s="452">
        <v>2661.75</v>
      </c>
      <c r="V158" s="452">
        <v>2661.75</v>
      </c>
      <c r="X158" s="452">
        <v>2047.5</v>
      </c>
      <c r="Z158" s="382">
        <v>2047.5</v>
      </c>
      <c r="AB158" s="363"/>
      <c r="AD158" s="364"/>
      <c r="AF158" s="365"/>
      <c r="AH158" s="365"/>
      <c r="AJ158" s="365"/>
      <c r="AL158" s="363"/>
      <c r="AN158" s="363"/>
      <c r="AP158" s="363"/>
      <c r="AR158" s="363"/>
      <c r="AT158" s="366"/>
    </row>
    <row r="159" spans="1:59" ht="9.9499999999999993" customHeight="1" thickBot="1" x14ac:dyDescent="0.35">
      <c r="D159" s="422"/>
      <c r="E159" s="414"/>
      <c r="F159" s="415"/>
      <c r="G159" s="386"/>
      <c r="H159" s="416">
        <f t="shared" si="33"/>
        <v>0</v>
      </c>
      <c r="I159" s="416">
        <f t="shared" si="33"/>
        <v>0</v>
      </c>
      <c r="J159" s="386"/>
      <c r="K159" s="417">
        <f t="shared" ref="K159:K179" si="34">N159*$K$9</f>
        <v>0</v>
      </c>
      <c r="L159" s="417">
        <f t="shared" ref="L159:L179" si="35">N159*$L$9</f>
        <v>0</v>
      </c>
      <c r="M159" s="389"/>
      <c r="N159" s="452"/>
      <c r="P159" s="452"/>
      <c r="R159" s="452"/>
      <c r="T159" s="452"/>
      <c r="V159" s="452"/>
      <c r="X159" s="452"/>
      <c r="AB159" s="363"/>
      <c r="AD159" s="364"/>
      <c r="AF159" s="365"/>
      <c r="AH159" s="365"/>
      <c r="AJ159" s="365"/>
      <c r="AL159" s="363"/>
      <c r="AN159" s="363"/>
      <c r="AP159" s="363"/>
      <c r="AR159" s="363"/>
      <c r="AT159" s="366"/>
    </row>
    <row r="160" spans="1:59" s="376" customFormat="1" ht="21" customHeight="1" thickBot="1" x14ac:dyDescent="0.35">
      <c r="A160" s="371"/>
      <c r="B160" s="372"/>
      <c r="C160" s="371"/>
      <c r="D160" s="423" t="s">
        <v>18</v>
      </c>
      <c r="E160" s="78"/>
      <c r="F160" s="78"/>
      <c r="G160" s="371"/>
      <c r="H160" s="416">
        <f t="shared" si="33"/>
        <v>113700</v>
      </c>
      <c r="I160" s="416">
        <f t="shared" si="33"/>
        <v>68250</v>
      </c>
      <c r="J160" s="386"/>
      <c r="K160" s="417">
        <f t="shared" si="34"/>
        <v>113700</v>
      </c>
      <c r="L160" s="417">
        <f t="shared" si="35"/>
        <v>68220</v>
      </c>
      <c r="N160" s="492">
        <v>45480</v>
      </c>
      <c r="P160" s="492">
        <v>45480</v>
      </c>
      <c r="R160" s="472">
        <v>45425</v>
      </c>
      <c r="T160" s="472">
        <v>45350</v>
      </c>
      <c r="V160" s="465">
        <v>220324</v>
      </c>
      <c r="X160" s="452"/>
      <c r="Z160" s="382"/>
      <c r="AB160" s="363"/>
      <c r="AD160" s="146"/>
      <c r="AF160" s="146"/>
      <c r="AH160" s="146"/>
      <c r="AJ160" s="146"/>
      <c r="AL160" s="146"/>
      <c r="AN160" s="146"/>
      <c r="AP160" s="146"/>
      <c r="AR160" s="146"/>
      <c r="AT160" s="63"/>
      <c r="AV160" s="371"/>
      <c r="AW160" s="371"/>
      <c r="AX160" s="371"/>
      <c r="AY160" s="371"/>
      <c r="AZ160" s="371"/>
      <c r="BA160" s="371"/>
      <c r="BB160" s="371"/>
      <c r="BC160" s="371"/>
      <c r="BD160" s="371"/>
      <c r="BE160" s="371"/>
      <c r="BF160" s="371"/>
      <c r="BG160" s="371"/>
    </row>
    <row r="161" spans="1:59" s="376" customFormat="1" ht="21" customHeight="1" x14ac:dyDescent="0.3">
      <c r="A161" s="371"/>
      <c r="B161" s="372"/>
      <c r="C161" s="371"/>
      <c r="D161" s="424" t="s">
        <v>565</v>
      </c>
      <c r="E161" s="425">
        <f>H161</f>
        <v>9750</v>
      </c>
      <c r="F161" s="426">
        <f>I161</f>
        <v>5850</v>
      </c>
      <c r="G161" s="371"/>
      <c r="H161" s="416">
        <f t="shared" si="33"/>
        <v>9750</v>
      </c>
      <c r="I161" s="416">
        <f t="shared" si="33"/>
        <v>5850</v>
      </c>
      <c r="J161" s="386"/>
      <c r="K161" s="417">
        <f t="shared" si="34"/>
        <v>9720</v>
      </c>
      <c r="L161" s="417">
        <f t="shared" si="35"/>
        <v>5832</v>
      </c>
      <c r="N161" s="490">
        <v>3888</v>
      </c>
      <c r="P161" s="490">
        <v>3888</v>
      </c>
      <c r="R161" s="462">
        <v>3600</v>
      </c>
      <c r="T161" s="462">
        <v>3600</v>
      </c>
      <c r="V161" s="462">
        <v>3600</v>
      </c>
      <c r="X161" s="452">
        <v>3515</v>
      </c>
      <c r="Z161" s="382">
        <v>3515</v>
      </c>
      <c r="AB161" s="363"/>
      <c r="AD161" s="146"/>
      <c r="AF161" s="146"/>
      <c r="AH161" s="146"/>
      <c r="AJ161" s="146"/>
      <c r="AL161" s="146"/>
      <c r="AN161" s="146"/>
      <c r="AP161" s="146"/>
      <c r="AR161" s="146"/>
      <c r="AT161" s="63"/>
      <c r="AV161" s="371"/>
      <c r="AW161" s="371"/>
      <c r="AX161" s="371"/>
      <c r="AY161" s="371"/>
      <c r="AZ161" s="371"/>
      <c r="BA161" s="371"/>
      <c r="BB161" s="371"/>
      <c r="BC161" s="371"/>
      <c r="BD161" s="371"/>
      <c r="BE161" s="371"/>
      <c r="BF161" s="371"/>
      <c r="BG161" s="371"/>
    </row>
    <row r="162" spans="1:59" s="376" customFormat="1" ht="21" customHeight="1" x14ac:dyDescent="0.3">
      <c r="A162" s="371"/>
      <c r="B162" s="372"/>
      <c r="C162" s="371"/>
      <c r="D162" s="427" t="s">
        <v>566</v>
      </c>
      <c r="E162" s="425">
        <f t="shared" ref="E162:F179" si="36">H162</f>
        <v>34600</v>
      </c>
      <c r="F162" s="426">
        <f t="shared" si="36"/>
        <v>20750</v>
      </c>
      <c r="G162" s="371"/>
      <c r="H162" s="416">
        <f t="shared" si="33"/>
        <v>34600</v>
      </c>
      <c r="I162" s="416">
        <f t="shared" si="33"/>
        <v>20750</v>
      </c>
      <c r="J162" s="386"/>
      <c r="K162" s="417">
        <f t="shared" si="34"/>
        <v>34560.025000000001</v>
      </c>
      <c r="L162" s="417">
        <f t="shared" si="35"/>
        <v>20736.014999999999</v>
      </c>
      <c r="N162" s="490">
        <v>13824.01</v>
      </c>
      <c r="P162" s="490">
        <v>13824.01</v>
      </c>
      <c r="R162" s="462">
        <v>12800</v>
      </c>
      <c r="T162" s="462">
        <v>12800</v>
      </c>
      <c r="V162" s="462">
        <v>12800</v>
      </c>
      <c r="X162" s="452">
        <v>11327</v>
      </c>
      <c r="Z162" s="382">
        <v>11327</v>
      </c>
      <c r="AB162" s="363"/>
      <c r="AD162" s="146"/>
      <c r="AF162" s="146"/>
      <c r="AH162" s="146"/>
      <c r="AJ162" s="146"/>
      <c r="AL162" s="146"/>
      <c r="AN162" s="146"/>
      <c r="AP162" s="146"/>
      <c r="AR162" s="146"/>
      <c r="AT162" s="63"/>
      <c r="AV162" s="371"/>
      <c r="AW162" s="371"/>
      <c r="AX162" s="371"/>
      <c r="AY162" s="371"/>
      <c r="AZ162" s="371"/>
      <c r="BA162" s="371"/>
      <c r="BB162" s="371"/>
      <c r="BC162" s="371"/>
      <c r="BD162" s="371"/>
      <c r="BE162" s="371"/>
      <c r="BF162" s="371"/>
      <c r="BG162" s="371"/>
    </row>
    <row r="163" spans="1:59" s="376" customFormat="1" ht="21" customHeight="1" x14ac:dyDescent="0.3">
      <c r="A163" s="371"/>
      <c r="B163" s="372"/>
      <c r="C163" s="371"/>
      <c r="D163" s="427" t="s">
        <v>562</v>
      </c>
      <c r="E163" s="425">
        <f t="shared" si="36"/>
        <v>324800</v>
      </c>
      <c r="F163" s="426">
        <f t="shared" si="36"/>
        <v>194900</v>
      </c>
      <c r="G163" s="371"/>
      <c r="H163" s="416">
        <f t="shared" si="33"/>
        <v>324800</v>
      </c>
      <c r="I163" s="416">
        <f t="shared" si="33"/>
        <v>194900</v>
      </c>
      <c r="J163" s="386"/>
      <c r="K163" s="417">
        <f t="shared" si="34"/>
        <v>324763.625</v>
      </c>
      <c r="L163" s="417">
        <f t="shared" si="35"/>
        <v>194858.17499999999</v>
      </c>
      <c r="N163" s="494">
        <v>129905.45</v>
      </c>
      <c r="P163" s="494">
        <v>129905.45</v>
      </c>
      <c r="R163" s="467">
        <v>119541.83</v>
      </c>
      <c r="T163" s="467">
        <v>119541.83</v>
      </c>
      <c r="V163" s="467">
        <v>119541.83</v>
      </c>
      <c r="X163" s="452">
        <v>106598</v>
      </c>
      <c r="Z163" s="382">
        <v>106598</v>
      </c>
      <c r="AB163" s="363"/>
      <c r="AD163" s="146"/>
      <c r="AF163" s="146"/>
      <c r="AH163" s="146"/>
      <c r="AJ163" s="146"/>
      <c r="AL163" s="146"/>
      <c r="AN163" s="146"/>
      <c r="AP163" s="146"/>
      <c r="AR163" s="146"/>
      <c r="AT163" s="63"/>
      <c r="AV163" s="371"/>
      <c r="AW163" s="371"/>
      <c r="AX163" s="371"/>
      <c r="AY163" s="371"/>
      <c r="AZ163" s="371"/>
      <c r="BA163" s="371"/>
      <c r="BB163" s="371"/>
      <c r="BC163" s="371"/>
      <c r="BD163" s="371"/>
      <c r="BE163" s="371"/>
      <c r="BF163" s="371"/>
      <c r="BG163" s="371"/>
    </row>
    <row r="164" spans="1:59" s="376" customFormat="1" ht="21" customHeight="1" x14ac:dyDescent="0.3">
      <c r="A164" s="371"/>
      <c r="B164" s="372"/>
      <c r="C164" s="371"/>
      <c r="D164" s="427" t="s">
        <v>575</v>
      </c>
      <c r="E164" s="425">
        <f t="shared" si="36"/>
        <v>5900</v>
      </c>
      <c r="F164" s="426">
        <f t="shared" si="36"/>
        <v>3550</v>
      </c>
      <c r="G164" s="371"/>
      <c r="H164" s="416">
        <f t="shared" si="33"/>
        <v>5900</v>
      </c>
      <c r="I164" s="416">
        <f t="shared" si="33"/>
        <v>3550</v>
      </c>
      <c r="J164" s="386"/>
      <c r="K164" s="417">
        <f t="shared" si="34"/>
        <v>5875</v>
      </c>
      <c r="L164" s="417">
        <f t="shared" si="35"/>
        <v>3525</v>
      </c>
      <c r="N164" s="490">
        <v>2350</v>
      </c>
      <c r="P164" s="490">
        <v>2350</v>
      </c>
      <c r="R164" s="462">
        <v>2180</v>
      </c>
      <c r="T164" s="462">
        <v>2180</v>
      </c>
      <c r="V164" s="462">
        <v>2180</v>
      </c>
      <c r="X164" s="452"/>
      <c r="Z164" s="382"/>
      <c r="AB164" s="363"/>
      <c r="AD164" s="146"/>
      <c r="AF164" s="146"/>
      <c r="AH164" s="146"/>
      <c r="AJ164" s="146"/>
      <c r="AL164" s="146"/>
      <c r="AN164" s="146"/>
      <c r="AP164" s="146"/>
      <c r="AR164" s="146"/>
      <c r="AT164" s="63"/>
      <c r="AV164" s="371"/>
      <c r="AW164" s="371"/>
      <c r="AX164" s="371"/>
      <c r="AY164" s="371"/>
      <c r="AZ164" s="371"/>
      <c r="BA164" s="371"/>
      <c r="BB164" s="371"/>
      <c r="BC164" s="371"/>
      <c r="BD164" s="371"/>
      <c r="BE164" s="371"/>
      <c r="BF164" s="371"/>
      <c r="BG164" s="371"/>
    </row>
    <row r="165" spans="1:59" s="376" customFormat="1" ht="21" customHeight="1" x14ac:dyDescent="0.3">
      <c r="A165" s="371"/>
      <c r="B165" s="372"/>
      <c r="C165" s="371"/>
      <c r="D165" s="427" t="s">
        <v>576</v>
      </c>
      <c r="E165" s="425">
        <f t="shared" si="36"/>
        <v>18100</v>
      </c>
      <c r="F165" s="426">
        <f t="shared" si="36"/>
        <v>10900</v>
      </c>
      <c r="G165" s="371"/>
      <c r="H165" s="416">
        <f t="shared" si="33"/>
        <v>18100</v>
      </c>
      <c r="I165" s="416">
        <f t="shared" si="33"/>
        <v>10900</v>
      </c>
      <c r="J165" s="386"/>
      <c r="K165" s="417">
        <f t="shared" si="34"/>
        <v>18087.525000000001</v>
      </c>
      <c r="L165" s="417">
        <f t="shared" si="35"/>
        <v>10852.514999999999</v>
      </c>
      <c r="N165" s="490">
        <v>7235.01</v>
      </c>
      <c r="P165" s="490">
        <v>7235.01</v>
      </c>
      <c r="R165" s="462">
        <v>6050</v>
      </c>
      <c r="T165" s="462">
        <v>6050</v>
      </c>
      <c r="V165" s="462">
        <v>6050</v>
      </c>
      <c r="X165" s="452"/>
      <c r="Z165" s="382"/>
      <c r="AB165" s="363"/>
      <c r="AD165" s="146"/>
      <c r="AF165" s="146"/>
      <c r="AH165" s="146"/>
      <c r="AJ165" s="146"/>
      <c r="AL165" s="146"/>
      <c r="AN165" s="146"/>
      <c r="AP165" s="146"/>
      <c r="AR165" s="146"/>
      <c r="AT165" s="63"/>
      <c r="AV165" s="371"/>
      <c r="AW165" s="371"/>
      <c r="AX165" s="371"/>
      <c r="AY165" s="371"/>
      <c r="AZ165" s="371"/>
      <c r="BA165" s="371"/>
      <c r="BB165" s="371"/>
      <c r="BC165" s="371"/>
      <c r="BD165" s="371"/>
      <c r="BE165" s="371"/>
      <c r="BF165" s="371"/>
      <c r="BG165" s="371"/>
    </row>
    <row r="166" spans="1:59" s="376" customFormat="1" ht="21" customHeight="1" x14ac:dyDescent="0.3">
      <c r="A166" s="371"/>
      <c r="B166" s="372"/>
      <c r="C166" s="371"/>
      <c r="D166" s="427" t="s">
        <v>544</v>
      </c>
      <c r="E166" s="425">
        <f t="shared" si="36"/>
        <v>89150</v>
      </c>
      <c r="F166" s="426">
        <f t="shared" si="36"/>
        <v>53500</v>
      </c>
      <c r="G166" s="371"/>
      <c r="H166" s="416">
        <f t="shared" si="33"/>
        <v>89150</v>
      </c>
      <c r="I166" s="416">
        <f t="shared" si="33"/>
        <v>53500</v>
      </c>
      <c r="J166" s="386"/>
      <c r="K166" s="417">
        <f t="shared" si="34"/>
        <v>89121.175000000003</v>
      </c>
      <c r="L166" s="417">
        <f t="shared" si="35"/>
        <v>53472.705000000002</v>
      </c>
      <c r="N166" s="490">
        <v>35648.47</v>
      </c>
      <c r="P166" s="490">
        <v>35648.47</v>
      </c>
      <c r="R166" s="462">
        <v>32700</v>
      </c>
      <c r="T166" s="462">
        <v>32700</v>
      </c>
      <c r="V166" s="462">
        <v>32700</v>
      </c>
      <c r="X166" s="452">
        <v>24547</v>
      </c>
      <c r="Z166" s="382">
        <v>24547</v>
      </c>
      <c r="AB166" s="363"/>
      <c r="AD166" s="146"/>
      <c r="AF166" s="146"/>
      <c r="AH166" s="146"/>
      <c r="AJ166" s="146"/>
      <c r="AL166" s="146"/>
      <c r="AN166" s="146"/>
      <c r="AP166" s="146"/>
      <c r="AR166" s="146"/>
      <c r="AT166" s="63"/>
      <c r="AV166" s="371"/>
      <c r="AW166" s="371"/>
      <c r="AX166" s="371"/>
      <c r="AY166" s="371"/>
      <c r="AZ166" s="371"/>
      <c r="BA166" s="371"/>
      <c r="BB166" s="371"/>
      <c r="BC166" s="371"/>
      <c r="BD166" s="371"/>
      <c r="BE166" s="371"/>
      <c r="BF166" s="371"/>
      <c r="BG166" s="371"/>
    </row>
    <row r="167" spans="1:59" s="376" customFormat="1" ht="21" customHeight="1" x14ac:dyDescent="0.3">
      <c r="A167" s="371"/>
      <c r="B167" s="372"/>
      <c r="C167" s="371"/>
      <c r="D167" s="427" t="s">
        <v>574</v>
      </c>
      <c r="E167" s="425">
        <f t="shared" si="36"/>
        <v>5900</v>
      </c>
      <c r="F167" s="426">
        <f t="shared" si="36"/>
        <v>3550</v>
      </c>
      <c r="G167" s="371"/>
      <c r="H167" s="416">
        <f t="shared" si="33"/>
        <v>5900</v>
      </c>
      <c r="I167" s="416">
        <f t="shared" si="33"/>
        <v>3550</v>
      </c>
      <c r="J167" s="386"/>
      <c r="K167" s="417">
        <f t="shared" si="34"/>
        <v>5875</v>
      </c>
      <c r="L167" s="417">
        <f t="shared" si="35"/>
        <v>3525</v>
      </c>
      <c r="N167" s="490">
        <v>2350</v>
      </c>
      <c r="P167" s="490">
        <v>2350</v>
      </c>
      <c r="R167" s="462">
        <v>2180</v>
      </c>
      <c r="T167" s="462">
        <v>2180</v>
      </c>
      <c r="V167" s="452">
        <v>2180</v>
      </c>
      <c r="X167" s="452">
        <v>1940</v>
      </c>
      <c r="Z167" s="382">
        <v>1940</v>
      </c>
      <c r="AB167" s="363"/>
      <c r="AD167" s="146"/>
      <c r="AF167" s="146"/>
      <c r="AH167" s="146"/>
      <c r="AJ167" s="146"/>
      <c r="AL167" s="146"/>
      <c r="AN167" s="146"/>
      <c r="AP167" s="146"/>
      <c r="AR167" s="146"/>
      <c r="AT167" s="63"/>
      <c r="AV167" s="371"/>
      <c r="AW167" s="371"/>
      <c r="AX167" s="371"/>
      <c r="AY167" s="371"/>
      <c r="AZ167" s="371"/>
      <c r="BA167" s="371"/>
      <c r="BB167" s="371"/>
      <c r="BC167" s="371"/>
      <c r="BD167" s="371"/>
      <c r="BE167" s="371"/>
      <c r="BF167" s="371"/>
      <c r="BG167" s="371"/>
    </row>
    <row r="168" spans="1:59" s="376" customFormat="1" ht="21" customHeight="1" x14ac:dyDescent="0.3">
      <c r="A168" s="371"/>
      <c r="B168" s="372"/>
      <c r="C168" s="371"/>
      <c r="D168" s="427" t="s">
        <v>546</v>
      </c>
      <c r="E168" s="425">
        <f t="shared" si="36"/>
        <v>18100</v>
      </c>
      <c r="F168" s="426">
        <f t="shared" si="36"/>
        <v>10900</v>
      </c>
      <c r="G168" s="371"/>
      <c r="H168" s="416">
        <f t="shared" si="33"/>
        <v>18100</v>
      </c>
      <c r="I168" s="416">
        <f t="shared" si="33"/>
        <v>10900</v>
      </c>
      <c r="J168" s="386"/>
      <c r="K168" s="417">
        <f t="shared" si="34"/>
        <v>18087.525000000001</v>
      </c>
      <c r="L168" s="417">
        <f t="shared" si="35"/>
        <v>10852.514999999999</v>
      </c>
      <c r="N168" s="490">
        <v>7235.01</v>
      </c>
      <c r="P168" s="490">
        <v>7235.01</v>
      </c>
      <c r="R168" s="462">
        <v>6050</v>
      </c>
      <c r="T168" s="462">
        <v>6050</v>
      </c>
      <c r="V168" s="452">
        <v>6050</v>
      </c>
      <c r="X168" s="452">
        <v>5340</v>
      </c>
      <c r="Z168" s="382">
        <v>5340</v>
      </c>
      <c r="AB168" s="363"/>
      <c r="AD168" s="146"/>
      <c r="AF168" s="146"/>
      <c r="AH168" s="146"/>
      <c r="AJ168" s="146"/>
      <c r="AL168" s="146"/>
      <c r="AN168" s="146"/>
      <c r="AP168" s="146"/>
      <c r="AR168" s="146"/>
      <c r="AT168" s="63"/>
      <c r="AV168" s="371"/>
      <c r="AW168" s="371"/>
      <c r="AX168" s="371"/>
      <c r="AY168" s="371"/>
      <c r="AZ168" s="371"/>
      <c r="BA168" s="371"/>
      <c r="BB168" s="371"/>
      <c r="BC168" s="371"/>
      <c r="BD168" s="371"/>
      <c r="BE168" s="371"/>
      <c r="BF168" s="371"/>
      <c r="BG168" s="371"/>
    </row>
    <row r="169" spans="1:59" s="376" customFormat="1" ht="21" customHeight="1" x14ac:dyDescent="0.3">
      <c r="A169" s="371"/>
      <c r="B169" s="372"/>
      <c r="C169" s="371"/>
      <c r="D169" s="427" t="s">
        <v>547</v>
      </c>
      <c r="E169" s="425">
        <f t="shared" si="36"/>
        <v>5900</v>
      </c>
      <c r="F169" s="426">
        <f t="shared" si="36"/>
        <v>3550</v>
      </c>
      <c r="G169" s="371"/>
      <c r="H169" s="416">
        <f t="shared" si="33"/>
        <v>5900</v>
      </c>
      <c r="I169" s="416">
        <f t="shared" si="33"/>
        <v>3550</v>
      </c>
      <c r="J169" s="386"/>
      <c r="K169" s="417">
        <f t="shared" si="34"/>
        <v>5875</v>
      </c>
      <c r="L169" s="417">
        <f t="shared" si="35"/>
        <v>3525</v>
      </c>
      <c r="N169" s="490">
        <v>2350</v>
      </c>
      <c r="P169" s="490">
        <v>2350</v>
      </c>
      <c r="R169" s="462">
        <v>2180</v>
      </c>
      <c r="T169" s="462">
        <v>2180</v>
      </c>
      <c r="V169" s="452">
        <v>2180</v>
      </c>
      <c r="X169" s="452">
        <v>1940</v>
      </c>
      <c r="Z169" s="382">
        <v>1940</v>
      </c>
      <c r="AB169" s="363"/>
      <c r="AD169" s="146"/>
      <c r="AF169" s="146"/>
      <c r="AH169" s="146"/>
      <c r="AJ169" s="146"/>
      <c r="AL169" s="146"/>
      <c r="AN169" s="146"/>
      <c r="AP169" s="146"/>
      <c r="AR169" s="146"/>
      <c r="AT169" s="63"/>
      <c r="AV169" s="371"/>
      <c r="AW169" s="371"/>
      <c r="AX169" s="371"/>
      <c r="AY169" s="371"/>
      <c r="AZ169" s="371"/>
      <c r="BA169" s="371"/>
      <c r="BB169" s="371"/>
      <c r="BC169" s="371"/>
      <c r="BD169" s="371"/>
      <c r="BE169" s="371"/>
      <c r="BF169" s="371"/>
      <c r="BG169" s="371"/>
    </row>
    <row r="170" spans="1:59" s="376" customFormat="1" ht="21" customHeight="1" x14ac:dyDescent="0.3">
      <c r="A170" s="371"/>
      <c r="B170" s="372"/>
      <c r="C170" s="371"/>
      <c r="D170" s="427" t="s">
        <v>548</v>
      </c>
      <c r="E170" s="425">
        <f t="shared" si="36"/>
        <v>18100</v>
      </c>
      <c r="F170" s="426">
        <f t="shared" si="36"/>
        <v>10900</v>
      </c>
      <c r="G170" s="371"/>
      <c r="H170" s="416">
        <f t="shared" si="33"/>
        <v>18100</v>
      </c>
      <c r="I170" s="416">
        <f t="shared" si="33"/>
        <v>10900</v>
      </c>
      <c r="J170" s="386"/>
      <c r="K170" s="417">
        <f t="shared" si="34"/>
        <v>18087.525000000001</v>
      </c>
      <c r="L170" s="417">
        <f t="shared" si="35"/>
        <v>10852.514999999999</v>
      </c>
      <c r="N170" s="490">
        <v>7235.01</v>
      </c>
      <c r="P170" s="490">
        <v>7235.01</v>
      </c>
      <c r="R170" s="462">
        <v>6050</v>
      </c>
      <c r="T170" s="462">
        <v>6050</v>
      </c>
      <c r="V170" s="452">
        <v>6050</v>
      </c>
      <c r="X170" s="452">
        <v>5340</v>
      </c>
      <c r="Z170" s="382">
        <v>5340</v>
      </c>
      <c r="AB170" s="363"/>
      <c r="AD170" s="146"/>
      <c r="AF170" s="146"/>
      <c r="AH170" s="146"/>
      <c r="AJ170" s="146"/>
      <c r="AL170" s="146"/>
      <c r="AN170" s="146"/>
      <c r="AP170" s="146"/>
      <c r="AR170" s="146"/>
      <c r="AT170" s="63"/>
      <c r="AV170" s="371"/>
      <c r="AW170" s="371"/>
      <c r="AX170" s="371"/>
      <c r="AY170" s="371"/>
      <c r="AZ170" s="371"/>
      <c r="BA170" s="371"/>
      <c r="BB170" s="371"/>
      <c r="BC170" s="371"/>
      <c r="BD170" s="371"/>
      <c r="BE170" s="371"/>
      <c r="BF170" s="371"/>
      <c r="BG170" s="371"/>
    </row>
    <row r="171" spans="1:59" s="376" customFormat="1" ht="21" customHeight="1" x14ac:dyDescent="0.3">
      <c r="A171" s="371"/>
      <c r="B171" s="372"/>
      <c r="C171" s="371"/>
      <c r="D171" s="427" t="s">
        <v>573</v>
      </c>
      <c r="E171" s="425">
        <f t="shared" si="36"/>
        <v>10550</v>
      </c>
      <c r="F171" s="426">
        <f t="shared" si="36"/>
        <v>6350</v>
      </c>
      <c r="G171" s="371"/>
      <c r="H171" s="416">
        <f t="shared" si="33"/>
        <v>10550</v>
      </c>
      <c r="I171" s="416">
        <f t="shared" si="33"/>
        <v>6350</v>
      </c>
      <c r="J171" s="386"/>
      <c r="K171" s="417">
        <f t="shared" si="34"/>
        <v>10533.675000000001</v>
      </c>
      <c r="L171" s="417">
        <f t="shared" si="35"/>
        <v>6320.2049999999999</v>
      </c>
      <c r="N171" s="490">
        <v>4213.47</v>
      </c>
      <c r="P171" s="490">
        <v>4213.47</v>
      </c>
      <c r="R171" s="462">
        <v>3900</v>
      </c>
      <c r="T171" s="462">
        <v>3900</v>
      </c>
      <c r="V171" s="462">
        <v>3900</v>
      </c>
      <c r="X171" s="452">
        <v>3440</v>
      </c>
      <c r="Z171" s="382">
        <v>3440</v>
      </c>
      <c r="AB171" s="363"/>
      <c r="AD171" s="146"/>
      <c r="AF171" s="146"/>
      <c r="AH171" s="146"/>
      <c r="AJ171" s="146"/>
      <c r="AL171" s="146"/>
      <c r="AN171" s="146"/>
      <c r="AP171" s="146"/>
      <c r="AR171" s="146"/>
      <c r="AT171" s="63"/>
      <c r="AV171" s="371"/>
      <c r="AW171" s="371"/>
      <c r="AX171" s="371"/>
      <c r="AY171" s="371"/>
      <c r="AZ171" s="371"/>
      <c r="BA171" s="371"/>
      <c r="BB171" s="371"/>
      <c r="BC171" s="371"/>
      <c r="BD171" s="371"/>
      <c r="BE171" s="371"/>
      <c r="BF171" s="371"/>
      <c r="BG171" s="371"/>
    </row>
    <row r="172" spans="1:59" s="376" customFormat="1" ht="21" customHeight="1" x14ac:dyDescent="0.3">
      <c r="A172" s="371"/>
      <c r="B172" s="372"/>
      <c r="C172" s="371"/>
      <c r="D172" s="427" t="s">
        <v>572</v>
      </c>
      <c r="E172" s="425">
        <f t="shared" si="36"/>
        <v>29850</v>
      </c>
      <c r="F172" s="426">
        <f t="shared" si="36"/>
        <v>17950</v>
      </c>
      <c r="G172" s="371"/>
      <c r="H172" s="416">
        <f t="shared" si="33"/>
        <v>29850</v>
      </c>
      <c r="I172" s="416">
        <f t="shared" si="33"/>
        <v>17950</v>
      </c>
      <c r="J172" s="386"/>
      <c r="K172" s="417">
        <f t="shared" si="34"/>
        <v>29847.95</v>
      </c>
      <c r="L172" s="417">
        <f t="shared" si="35"/>
        <v>17908.77</v>
      </c>
      <c r="N172" s="490">
        <v>11939.18</v>
      </c>
      <c r="P172" s="490">
        <v>11939.18</v>
      </c>
      <c r="R172" s="462">
        <v>11050</v>
      </c>
      <c r="T172" s="462">
        <v>11050</v>
      </c>
      <c r="V172" s="462">
        <v>11050</v>
      </c>
      <c r="X172" s="452">
        <v>9785</v>
      </c>
      <c r="Z172" s="382">
        <v>9785</v>
      </c>
      <c r="AB172" s="363"/>
      <c r="AD172" s="146"/>
      <c r="AF172" s="146"/>
      <c r="AH172" s="146"/>
      <c r="AJ172" s="146"/>
      <c r="AL172" s="146"/>
      <c r="AN172" s="146"/>
      <c r="AP172" s="146"/>
      <c r="AR172" s="146"/>
      <c r="AT172" s="63"/>
      <c r="AV172" s="371"/>
      <c r="AW172" s="371"/>
      <c r="AX172" s="371"/>
      <c r="AY172" s="371"/>
      <c r="AZ172" s="371"/>
      <c r="BA172" s="371"/>
      <c r="BB172" s="371"/>
      <c r="BC172" s="371"/>
      <c r="BD172" s="371"/>
      <c r="BE172" s="371"/>
      <c r="BF172" s="371"/>
      <c r="BG172" s="371"/>
    </row>
    <row r="173" spans="1:59" s="376" customFormat="1" ht="21" customHeight="1" x14ac:dyDescent="0.3">
      <c r="A173" s="371"/>
      <c r="B173" s="372"/>
      <c r="C173" s="371"/>
      <c r="D173" s="427" t="s">
        <v>551</v>
      </c>
      <c r="E173" s="425">
        <f t="shared" si="36"/>
        <v>285250</v>
      </c>
      <c r="F173" s="426">
        <f t="shared" si="36"/>
        <v>171150</v>
      </c>
      <c r="G173" s="371"/>
      <c r="H173" s="416">
        <f t="shared" ref="H173:I179" si="37">MROUND(K173+24,50)</f>
        <v>285250</v>
      </c>
      <c r="I173" s="416">
        <f t="shared" si="37"/>
        <v>171150</v>
      </c>
      <c r="J173" s="386"/>
      <c r="K173" s="417">
        <f t="shared" si="34"/>
        <v>285224.8</v>
      </c>
      <c r="L173" s="417">
        <f t="shared" si="35"/>
        <v>171134.88</v>
      </c>
      <c r="N173" s="494">
        <v>114089.92</v>
      </c>
      <c r="P173" s="494">
        <v>114089.92</v>
      </c>
      <c r="R173" s="467">
        <v>105036.75</v>
      </c>
      <c r="T173" s="467">
        <v>105036.75</v>
      </c>
      <c r="V173" s="467">
        <v>105036.75</v>
      </c>
      <c r="X173" s="452">
        <v>91387</v>
      </c>
      <c r="Z173" s="382">
        <v>91387</v>
      </c>
      <c r="AB173" s="363"/>
      <c r="AD173" s="146"/>
      <c r="AF173" s="146"/>
      <c r="AH173" s="146"/>
      <c r="AJ173" s="146"/>
      <c r="AL173" s="146"/>
      <c r="AN173" s="146"/>
      <c r="AP173" s="146"/>
      <c r="AR173" s="146"/>
      <c r="AT173" s="63"/>
      <c r="AV173" s="371"/>
      <c r="AW173" s="371"/>
      <c r="AX173" s="371"/>
      <c r="AY173" s="371"/>
      <c r="AZ173" s="371"/>
      <c r="BA173" s="371"/>
      <c r="BB173" s="371"/>
      <c r="BC173" s="371"/>
      <c r="BD173" s="371"/>
      <c r="BE173" s="371"/>
      <c r="BF173" s="371"/>
      <c r="BG173" s="371"/>
    </row>
    <row r="174" spans="1:59" s="376" customFormat="1" ht="21" customHeight="1" x14ac:dyDescent="0.3">
      <c r="A174" s="371"/>
      <c r="B174" s="372"/>
      <c r="C174" s="371"/>
      <c r="D174" s="427" t="s">
        <v>571</v>
      </c>
      <c r="E174" s="425">
        <f t="shared" si="36"/>
        <v>9600</v>
      </c>
      <c r="F174" s="426">
        <f t="shared" si="36"/>
        <v>5800</v>
      </c>
      <c r="G174" s="371"/>
      <c r="H174" s="416">
        <f t="shared" si="37"/>
        <v>9600</v>
      </c>
      <c r="I174" s="416">
        <f t="shared" si="37"/>
        <v>5800</v>
      </c>
      <c r="J174" s="386"/>
      <c r="K174" s="417">
        <f t="shared" si="34"/>
        <v>9585</v>
      </c>
      <c r="L174" s="417">
        <f t="shared" si="35"/>
        <v>5751</v>
      </c>
      <c r="N174" s="490">
        <v>3834</v>
      </c>
      <c r="P174" s="490">
        <v>3834</v>
      </c>
      <c r="R174" s="462">
        <v>3550</v>
      </c>
      <c r="T174" s="462">
        <v>3550</v>
      </c>
      <c r="V174" s="462">
        <v>3550</v>
      </c>
      <c r="X174" s="452">
        <v>3155</v>
      </c>
      <c r="Z174" s="382">
        <v>3155</v>
      </c>
      <c r="AB174" s="363"/>
      <c r="AD174" s="146"/>
      <c r="AF174" s="146"/>
      <c r="AH174" s="146"/>
      <c r="AJ174" s="146"/>
      <c r="AL174" s="146"/>
      <c r="AN174" s="146"/>
      <c r="AP174" s="146"/>
      <c r="AR174" s="146"/>
      <c r="AT174" s="63"/>
      <c r="AV174" s="371"/>
      <c r="AW174" s="371"/>
      <c r="AX174" s="371"/>
      <c r="AY174" s="371"/>
      <c r="AZ174" s="371"/>
      <c r="BA174" s="371"/>
      <c r="BB174" s="371"/>
      <c r="BC174" s="371"/>
      <c r="BD174" s="371"/>
      <c r="BE174" s="371"/>
      <c r="BF174" s="371"/>
      <c r="BG174" s="371"/>
    </row>
    <row r="175" spans="1:59" s="376" customFormat="1" ht="21" customHeight="1" x14ac:dyDescent="0.3">
      <c r="A175" s="371"/>
      <c r="B175" s="372"/>
      <c r="C175" s="371"/>
      <c r="D175" s="427" t="s">
        <v>570</v>
      </c>
      <c r="E175" s="425">
        <f t="shared" si="36"/>
        <v>34600</v>
      </c>
      <c r="F175" s="426">
        <f t="shared" si="36"/>
        <v>20750</v>
      </c>
      <c r="G175" s="371"/>
      <c r="H175" s="416">
        <f t="shared" si="37"/>
        <v>34600</v>
      </c>
      <c r="I175" s="416">
        <f t="shared" si="37"/>
        <v>20750</v>
      </c>
      <c r="J175" s="386"/>
      <c r="K175" s="417">
        <f t="shared" si="34"/>
        <v>34560.025000000001</v>
      </c>
      <c r="L175" s="417">
        <f t="shared" si="35"/>
        <v>20736.014999999999</v>
      </c>
      <c r="N175" s="490">
        <v>13824.01</v>
      </c>
      <c r="P175" s="490">
        <v>13824.01</v>
      </c>
      <c r="R175" s="462">
        <v>12800</v>
      </c>
      <c r="T175" s="462">
        <v>12800</v>
      </c>
      <c r="V175" s="462">
        <v>12800</v>
      </c>
      <c r="X175" s="452">
        <v>11361</v>
      </c>
      <c r="Z175" s="382">
        <v>11361</v>
      </c>
      <c r="AB175" s="363"/>
      <c r="AD175" s="146"/>
      <c r="AF175" s="146"/>
      <c r="AH175" s="146"/>
      <c r="AJ175" s="146"/>
      <c r="AL175" s="146"/>
      <c r="AN175" s="146"/>
      <c r="AP175" s="146"/>
      <c r="AR175" s="146"/>
      <c r="AT175" s="63"/>
      <c r="AV175" s="371"/>
      <c r="AW175" s="371"/>
      <c r="AX175" s="371"/>
      <c r="AY175" s="371"/>
      <c r="AZ175" s="371"/>
      <c r="BA175" s="371"/>
      <c r="BB175" s="371"/>
      <c r="BC175" s="371"/>
      <c r="BD175" s="371"/>
      <c r="BE175" s="371"/>
      <c r="BF175" s="371"/>
      <c r="BG175" s="371"/>
    </row>
    <row r="176" spans="1:59" s="376" customFormat="1" ht="21" customHeight="1" x14ac:dyDescent="0.3">
      <c r="A176" s="371"/>
      <c r="B176" s="372"/>
      <c r="C176" s="371"/>
      <c r="D176" s="427" t="s">
        <v>569</v>
      </c>
      <c r="E176" s="425">
        <f t="shared" si="36"/>
        <v>14300</v>
      </c>
      <c r="F176" s="426">
        <f t="shared" si="36"/>
        <v>8600</v>
      </c>
      <c r="G176" s="371"/>
      <c r="H176" s="416">
        <f t="shared" si="37"/>
        <v>14300</v>
      </c>
      <c r="I176" s="416">
        <f t="shared" si="37"/>
        <v>8600</v>
      </c>
      <c r="J176" s="386"/>
      <c r="K176" s="417">
        <f t="shared" si="34"/>
        <v>14285</v>
      </c>
      <c r="L176" s="417">
        <f t="shared" si="35"/>
        <v>8571</v>
      </c>
      <c r="N176" s="490">
        <v>5714</v>
      </c>
      <c r="P176" s="490">
        <v>5714</v>
      </c>
      <c r="R176" s="462">
        <v>5100</v>
      </c>
      <c r="T176" s="462">
        <v>5100</v>
      </c>
      <c r="V176" s="462">
        <v>5099.99</v>
      </c>
      <c r="X176" s="452">
        <v>4430</v>
      </c>
      <c r="Z176" s="382">
        <v>4430</v>
      </c>
      <c r="AB176" s="363"/>
      <c r="AD176" s="146"/>
      <c r="AF176" s="146"/>
      <c r="AH176" s="146"/>
      <c r="AJ176" s="146"/>
      <c r="AL176" s="146"/>
      <c r="AN176" s="146"/>
      <c r="AP176" s="146"/>
      <c r="AR176" s="146"/>
      <c r="AT176" s="63"/>
      <c r="AV176" s="371"/>
      <c r="AW176" s="371"/>
      <c r="AX176" s="371"/>
      <c r="AY176" s="371"/>
      <c r="AZ176" s="371"/>
      <c r="BA176" s="371"/>
      <c r="BB176" s="371"/>
      <c r="BC176" s="371"/>
      <c r="BD176" s="371"/>
      <c r="BE176" s="371"/>
      <c r="BF176" s="371"/>
      <c r="BG176" s="371"/>
    </row>
    <row r="177" spans="1:59" s="376" customFormat="1" ht="21" customHeight="1" x14ac:dyDescent="0.3">
      <c r="A177" s="371"/>
      <c r="B177" s="372"/>
      <c r="C177" s="371"/>
      <c r="D177" s="427" t="s">
        <v>567</v>
      </c>
      <c r="E177" s="425">
        <f t="shared" si="36"/>
        <v>9200</v>
      </c>
      <c r="F177" s="426">
        <f t="shared" si="36"/>
        <v>5550</v>
      </c>
      <c r="G177" s="371"/>
      <c r="H177" s="416">
        <f t="shared" si="37"/>
        <v>9200</v>
      </c>
      <c r="I177" s="416">
        <f t="shared" si="37"/>
        <v>5550</v>
      </c>
      <c r="J177" s="386"/>
      <c r="K177" s="417">
        <f t="shared" si="34"/>
        <v>9175</v>
      </c>
      <c r="L177" s="417">
        <f t="shared" si="35"/>
        <v>5505</v>
      </c>
      <c r="N177" s="490">
        <v>3670</v>
      </c>
      <c r="P177" s="490">
        <v>3670</v>
      </c>
      <c r="R177" s="462">
        <v>3340</v>
      </c>
      <c r="T177" s="462">
        <v>3340</v>
      </c>
      <c r="V177" s="462">
        <v>3340</v>
      </c>
      <c r="X177" s="452">
        <v>3035</v>
      </c>
      <c r="Z177" s="382">
        <v>3035</v>
      </c>
      <c r="AB177" s="363"/>
      <c r="AD177" s="146"/>
      <c r="AF177" s="146"/>
      <c r="AH177" s="146"/>
      <c r="AJ177" s="146"/>
      <c r="AL177" s="146"/>
      <c r="AN177" s="146"/>
      <c r="AP177" s="146"/>
      <c r="AR177" s="146"/>
      <c r="AT177" s="63"/>
      <c r="AV177" s="371"/>
      <c r="AW177" s="371"/>
      <c r="AX177" s="371"/>
      <c r="AY177" s="371"/>
      <c r="AZ177" s="371"/>
      <c r="BA177" s="371"/>
      <c r="BB177" s="371"/>
      <c r="BC177" s="371"/>
      <c r="BD177" s="371"/>
      <c r="BE177" s="371"/>
      <c r="BF177" s="371"/>
      <c r="BG177" s="371"/>
    </row>
    <row r="178" spans="1:59" s="376" customFormat="1" ht="21" customHeight="1" x14ac:dyDescent="0.3">
      <c r="A178" s="371"/>
      <c r="B178" s="372"/>
      <c r="C178" s="371"/>
      <c r="D178" s="427" t="s">
        <v>568</v>
      </c>
      <c r="E178" s="425">
        <f t="shared" si="36"/>
        <v>5900</v>
      </c>
      <c r="F178" s="426">
        <f t="shared" si="36"/>
        <v>3550</v>
      </c>
      <c r="G178" s="371"/>
      <c r="H178" s="416">
        <f t="shared" si="37"/>
        <v>5900</v>
      </c>
      <c r="I178" s="416">
        <f t="shared" si="37"/>
        <v>3550</v>
      </c>
      <c r="J178" s="386"/>
      <c r="K178" s="417">
        <f t="shared" si="34"/>
        <v>5875</v>
      </c>
      <c r="L178" s="417">
        <f t="shared" si="35"/>
        <v>3525</v>
      </c>
      <c r="N178" s="490">
        <v>2350</v>
      </c>
      <c r="P178" s="490">
        <v>2350</v>
      </c>
      <c r="R178" s="462">
        <v>2180</v>
      </c>
      <c r="T178" s="462">
        <v>2180</v>
      </c>
      <c r="V178" s="452">
        <v>2180</v>
      </c>
      <c r="X178" s="452">
        <v>1940</v>
      </c>
      <c r="Z178" s="382">
        <v>1940</v>
      </c>
      <c r="AB178" s="363"/>
      <c r="AD178" s="146"/>
      <c r="AF178" s="146"/>
      <c r="AH178" s="146"/>
      <c r="AJ178" s="146"/>
      <c r="AL178" s="146"/>
      <c r="AN178" s="146"/>
      <c r="AP178" s="146"/>
      <c r="AR178" s="146"/>
      <c r="AT178" s="63"/>
      <c r="AV178" s="371"/>
      <c r="AW178" s="371"/>
      <c r="AX178" s="371"/>
      <c r="AY178" s="371"/>
      <c r="AZ178" s="371"/>
      <c r="BA178" s="371"/>
      <c r="BB178" s="371"/>
      <c r="BC178" s="371"/>
      <c r="BD178" s="371"/>
      <c r="BE178" s="371"/>
      <c r="BF178" s="371"/>
      <c r="BG178" s="371"/>
    </row>
    <row r="179" spans="1:59" s="376" customFormat="1" ht="21" customHeight="1" x14ac:dyDescent="0.3">
      <c r="A179" s="371"/>
      <c r="B179" s="372"/>
      <c r="C179" s="371"/>
      <c r="D179" s="427" t="s">
        <v>556</v>
      </c>
      <c r="E179" s="425">
        <f t="shared" si="36"/>
        <v>18100</v>
      </c>
      <c r="F179" s="426">
        <f t="shared" si="36"/>
        <v>10900</v>
      </c>
      <c r="G179" s="371"/>
      <c r="H179" s="416">
        <f t="shared" si="37"/>
        <v>18100</v>
      </c>
      <c r="I179" s="416">
        <f t="shared" si="37"/>
        <v>10900</v>
      </c>
      <c r="J179" s="386"/>
      <c r="K179" s="417">
        <f t="shared" si="34"/>
        <v>18087.525000000001</v>
      </c>
      <c r="L179" s="417">
        <f t="shared" si="35"/>
        <v>10852.514999999999</v>
      </c>
      <c r="N179" s="490">
        <v>7235.01</v>
      </c>
      <c r="P179" s="490">
        <v>7235.01</v>
      </c>
      <c r="R179" s="462">
        <v>6050</v>
      </c>
      <c r="T179" s="462">
        <v>6050</v>
      </c>
      <c r="V179" s="452">
        <v>6050</v>
      </c>
      <c r="X179" s="452">
        <v>5340</v>
      </c>
      <c r="Z179" s="382">
        <v>5340</v>
      </c>
      <c r="AB179" s="363"/>
      <c r="AD179" s="146"/>
      <c r="AF179" s="146"/>
      <c r="AH179" s="146"/>
      <c r="AJ179" s="146"/>
      <c r="AL179" s="146"/>
      <c r="AN179" s="146"/>
      <c r="AP179" s="146"/>
      <c r="AR179" s="146"/>
      <c r="AT179" s="63"/>
      <c r="AV179" s="371"/>
      <c r="AW179" s="371"/>
      <c r="AX179" s="371"/>
      <c r="AY179" s="371"/>
      <c r="AZ179" s="371"/>
      <c r="BA179" s="371"/>
      <c r="BB179" s="371"/>
      <c r="BC179" s="371"/>
      <c r="BD179" s="371"/>
      <c r="BE179" s="371"/>
      <c r="BF179" s="371"/>
      <c r="BG179" s="371"/>
    </row>
    <row r="180" spans="1:59" s="376" customFormat="1" ht="24.95" customHeight="1" thickBot="1" x14ac:dyDescent="0.35">
      <c r="A180" s="371"/>
      <c r="B180" s="372"/>
      <c r="C180" s="371"/>
      <c r="D180" s="422"/>
      <c r="E180" s="414"/>
      <c r="F180" s="415"/>
      <c r="G180" s="386"/>
      <c r="H180" s="416"/>
      <c r="I180" s="416"/>
      <c r="J180" s="386"/>
      <c r="K180" s="417"/>
      <c r="L180" s="417"/>
      <c r="M180" s="389"/>
      <c r="N180" s="452"/>
      <c r="P180" s="452"/>
      <c r="R180" s="452"/>
      <c r="T180" s="452"/>
      <c r="V180" s="452"/>
      <c r="X180" s="452"/>
      <c r="Z180" s="382"/>
      <c r="AB180" s="363"/>
      <c r="AD180" s="364"/>
      <c r="AF180" s="365"/>
      <c r="AH180" s="365"/>
      <c r="AJ180" s="365"/>
      <c r="AL180" s="363"/>
      <c r="AN180" s="363"/>
      <c r="AP180" s="363"/>
      <c r="AR180" s="363"/>
      <c r="AT180" s="366"/>
      <c r="AV180" s="371"/>
      <c r="AW180" s="371"/>
      <c r="AX180" s="371"/>
      <c r="AY180" s="371"/>
      <c r="AZ180" s="371"/>
      <c r="BA180" s="371"/>
      <c r="BB180" s="371"/>
      <c r="BC180" s="371"/>
      <c r="BD180" s="371"/>
      <c r="BE180" s="371"/>
      <c r="BF180" s="371"/>
      <c r="BG180" s="371"/>
    </row>
    <row r="181" spans="1:59" s="376" customFormat="1" ht="21" customHeight="1" thickBot="1" x14ac:dyDescent="0.35">
      <c r="A181" s="371"/>
      <c r="B181" s="372"/>
      <c r="C181" s="371"/>
      <c r="D181" s="413" t="s">
        <v>529</v>
      </c>
      <c r="E181" s="414"/>
      <c r="F181" s="415"/>
      <c r="G181" s="386"/>
      <c r="H181" s="416"/>
      <c r="I181" s="416"/>
      <c r="J181" s="386"/>
      <c r="K181" s="417"/>
      <c r="L181" s="417"/>
      <c r="M181" s="389"/>
      <c r="N181" s="489">
        <v>45498</v>
      </c>
      <c r="P181" s="472">
        <v>45350</v>
      </c>
      <c r="R181" s="472">
        <v>45350</v>
      </c>
      <c r="T181" s="472">
        <v>45350</v>
      </c>
      <c r="V181" s="452"/>
      <c r="X181" s="452"/>
      <c r="Z181" s="382"/>
      <c r="AB181" s="363"/>
      <c r="AD181" s="364"/>
      <c r="AF181" s="365"/>
      <c r="AH181" s="365"/>
      <c r="AJ181" s="365"/>
      <c r="AL181" s="363"/>
      <c r="AN181" s="363"/>
      <c r="AP181" s="363"/>
      <c r="AR181" s="363"/>
      <c r="AT181" s="366"/>
      <c r="AV181" s="371"/>
      <c r="AW181" s="371"/>
      <c r="AX181" s="371"/>
      <c r="AY181" s="371"/>
      <c r="AZ181" s="371"/>
      <c r="BA181" s="371"/>
      <c r="BB181" s="371"/>
      <c r="BC181" s="371"/>
      <c r="BD181" s="371"/>
      <c r="BE181" s="371"/>
      <c r="BF181" s="371"/>
      <c r="BG181" s="371"/>
    </row>
    <row r="182" spans="1:59" s="376" customFormat="1" ht="21" customHeight="1" x14ac:dyDescent="0.3">
      <c r="A182" s="371" t="s">
        <v>200</v>
      </c>
      <c r="B182" s="372">
        <v>45330</v>
      </c>
      <c r="C182" s="371"/>
      <c r="D182" s="418" t="s">
        <v>557</v>
      </c>
      <c r="E182" s="419">
        <f>H182</f>
        <v>6000</v>
      </c>
      <c r="F182" s="420">
        <f>I182</f>
        <v>3600</v>
      </c>
      <c r="G182" s="386"/>
      <c r="H182" s="416">
        <f>MROUND(K182+24,50)</f>
        <v>6000</v>
      </c>
      <c r="I182" s="416">
        <f>MROUND(L182+24,50)</f>
        <v>3600</v>
      </c>
      <c r="J182" s="386"/>
      <c r="K182" s="417">
        <f>N182*$K$9</f>
        <v>6000</v>
      </c>
      <c r="L182" s="417">
        <f>N182*$L$9</f>
        <v>3600</v>
      </c>
      <c r="M182" s="389"/>
      <c r="N182" s="490">
        <v>2400</v>
      </c>
      <c r="P182" s="462">
        <v>2070</v>
      </c>
      <c r="R182" s="462">
        <v>2070</v>
      </c>
      <c r="T182" s="462">
        <v>2070</v>
      </c>
      <c r="V182" s="452">
        <v>2000</v>
      </c>
      <c r="X182" s="452">
        <v>2000</v>
      </c>
      <c r="Z182" s="382">
        <v>2000</v>
      </c>
      <c r="AB182" s="363"/>
      <c r="AD182" s="367"/>
      <c r="AE182" s="428"/>
      <c r="AF182" s="364"/>
      <c r="AH182" s="368"/>
      <c r="AJ182" s="365"/>
      <c r="AL182" s="362"/>
      <c r="AN182" s="363"/>
      <c r="AP182" s="363"/>
      <c r="AR182" s="363"/>
      <c r="AT182" s="366"/>
      <c r="AV182" s="371"/>
      <c r="AW182" s="371"/>
      <c r="AX182" s="371"/>
      <c r="AY182" s="371"/>
      <c r="AZ182" s="371"/>
      <c r="BA182" s="371"/>
      <c r="BB182" s="371"/>
      <c r="BC182" s="371"/>
      <c r="BD182" s="371"/>
      <c r="BE182" s="371"/>
      <c r="BF182" s="371"/>
      <c r="BG182" s="371"/>
    </row>
    <row r="183" spans="1:59" s="376" customFormat="1" ht="22.5" customHeight="1" x14ac:dyDescent="0.3">
      <c r="A183" s="371" t="s">
        <v>200</v>
      </c>
      <c r="B183" s="372">
        <v>45330</v>
      </c>
      <c r="C183" s="371"/>
      <c r="D183" s="421" t="s">
        <v>558</v>
      </c>
      <c r="E183" s="419">
        <f>H183</f>
        <v>5000</v>
      </c>
      <c r="F183" s="420">
        <f>I183</f>
        <v>3000</v>
      </c>
      <c r="G183" s="386"/>
      <c r="H183" s="416">
        <f>MROUND(K183+24,50)</f>
        <v>5000</v>
      </c>
      <c r="I183" s="416">
        <f>MROUND(L183+24,50)</f>
        <v>3000</v>
      </c>
      <c r="J183" s="386"/>
      <c r="K183" s="417">
        <f>N183*$K$9</f>
        <v>5000</v>
      </c>
      <c r="L183" s="417">
        <f>N183*$L$9</f>
        <v>3000</v>
      </c>
      <c r="M183" s="389"/>
      <c r="N183" s="490">
        <v>2000</v>
      </c>
      <c r="P183" s="462">
        <v>1880</v>
      </c>
      <c r="R183" s="462">
        <v>1880</v>
      </c>
      <c r="T183" s="462">
        <v>1880</v>
      </c>
      <c r="V183" s="452">
        <v>1800</v>
      </c>
      <c r="X183" s="452">
        <v>1800</v>
      </c>
      <c r="Z183" s="382">
        <v>1800</v>
      </c>
      <c r="AB183" s="363"/>
      <c r="AD183" s="367"/>
      <c r="AE183" s="428"/>
      <c r="AF183" s="364"/>
      <c r="AH183" s="368"/>
      <c r="AJ183" s="365"/>
      <c r="AL183" s="362"/>
      <c r="AN183" s="363"/>
      <c r="AP183" s="363"/>
      <c r="AR183" s="363"/>
      <c r="AT183" s="366"/>
      <c r="AV183" s="371"/>
      <c r="AW183" s="371"/>
      <c r="AX183" s="371"/>
      <c r="AY183" s="371"/>
      <c r="AZ183" s="371"/>
      <c r="BA183" s="371"/>
      <c r="BB183" s="371"/>
      <c r="BC183" s="371"/>
      <c r="BD183" s="371"/>
      <c r="BE183" s="371"/>
      <c r="BF183" s="371"/>
      <c r="BG183" s="371"/>
    </row>
    <row r="184" spans="1:59" s="376" customFormat="1" ht="24.95" customHeight="1" thickBot="1" x14ac:dyDescent="0.35">
      <c r="A184" s="371"/>
      <c r="B184" s="372"/>
      <c r="C184" s="371"/>
      <c r="D184" s="422"/>
      <c r="E184" s="414"/>
      <c r="F184" s="415"/>
      <c r="G184" s="386"/>
      <c r="H184" s="416"/>
      <c r="I184" s="416"/>
      <c r="J184" s="386"/>
      <c r="K184" s="417"/>
      <c r="L184" s="417"/>
      <c r="M184" s="389"/>
      <c r="N184" s="452"/>
      <c r="P184" s="452"/>
      <c r="R184" s="452"/>
      <c r="T184" s="452"/>
      <c r="V184" s="452"/>
      <c r="X184" s="452"/>
      <c r="Z184" s="382"/>
      <c r="AB184" s="363"/>
      <c r="AD184" s="367"/>
      <c r="AE184" s="428"/>
      <c r="AF184" s="364"/>
      <c r="AH184" s="368"/>
      <c r="AJ184" s="365"/>
      <c r="AL184" s="362"/>
      <c r="AN184" s="363"/>
      <c r="AP184" s="363"/>
      <c r="AR184" s="363"/>
      <c r="AT184" s="366"/>
      <c r="AV184" s="371"/>
      <c r="AW184" s="371"/>
      <c r="AX184" s="371"/>
      <c r="AY184" s="371"/>
      <c r="AZ184" s="371"/>
      <c r="BA184" s="371"/>
      <c r="BB184" s="371"/>
      <c r="BC184" s="371"/>
      <c r="BD184" s="371"/>
      <c r="BE184" s="371"/>
      <c r="BF184" s="371"/>
      <c r="BG184" s="371"/>
    </row>
    <row r="185" spans="1:59" s="376" customFormat="1" ht="21" customHeight="1" thickBot="1" x14ac:dyDescent="0.35">
      <c r="A185" s="371"/>
      <c r="B185" s="372"/>
      <c r="C185" s="371"/>
      <c r="D185" s="413" t="s">
        <v>527</v>
      </c>
      <c r="E185" s="414"/>
      <c r="F185" s="415"/>
      <c r="G185" s="386"/>
      <c r="H185" s="416"/>
      <c r="I185" s="416"/>
      <c r="J185" s="386"/>
      <c r="K185" s="417"/>
      <c r="L185" s="417"/>
      <c r="M185" s="389"/>
      <c r="N185" s="492">
        <v>45480</v>
      </c>
      <c r="P185" s="492">
        <v>45480</v>
      </c>
      <c r="R185" s="472">
        <v>45425</v>
      </c>
      <c r="T185" s="472">
        <v>45377</v>
      </c>
      <c r="V185" s="465">
        <v>220324</v>
      </c>
      <c r="X185" s="452"/>
      <c r="Z185" s="382"/>
      <c r="AB185" s="363"/>
      <c r="AD185" s="364"/>
      <c r="AF185" s="365"/>
      <c r="AH185" s="365"/>
      <c r="AJ185" s="365"/>
      <c r="AL185" s="363"/>
      <c r="AN185" s="363"/>
      <c r="AP185" s="363"/>
      <c r="AR185" s="363"/>
      <c r="AT185" s="367"/>
      <c r="AV185" s="371"/>
      <c r="AW185" s="371"/>
      <c r="AX185" s="371"/>
      <c r="AY185" s="371"/>
      <c r="AZ185" s="371"/>
      <c r="BA185" s="371"/>
      <c r="BB185" s="371"/>
      <c r="BC185" s="371"/>
      <c r="BD185" s="371"/>
      <c r="BE185" s="371"/>
      <c r="BF185" s="371"/>
      <c r="BG185" s="371"/>
    </row>
    <row r="186" spans="1:59" s="376" customFormat="1" ht="21" customHeight="1" x14ac:dyDescent="0.3">
      <c r="A186" s="371" t="s">
        <v>480</v>
      </c>
      <c r="B186" s="372">
        <v>45260</v>
      </c>
      <c r="C186" s="371">
        <v>1220</v>
      </c>
      <c r="D186" s="418" t="s">
        <v>475</v>
      </c>
      <c r="E186" s="419">
        <f t="shared" ref="E186:F192" si="38">H186</f>
        <v>4050</v>
      </c>
      <c r="F186" s="420">
        <f t="shared" si="38"/>
        <v>2450</v>
      </c>
      <c r="G186" s="386"/>
      <c r="H186" s="416">
        <f t="shared" ref="H186:I193" si="39">MROUND(K186+24,50)</f>
        <v>4050</v>
      </c>
      <c r="I186" s="416">
        <f t="shared" si="39"/>
        <v>2450</v>
      </c>
      <c r="J186" s="386"/>
      <c r="K186" s="417">
        <f t="shared" ref="K186:K193" si="40">N186*$K$9</f>
        <v>4027.7249999999999</v>
      </c>
      <c r="L186" s="417">
        <f t="shared" ref="L186:L193" si="41">N186*$L$9</f>
        <v>2416.6349999999998</v>
      </c>
      <c r="M186" s="389"/>
      <c r="N186" s="490">
        <v>1611.09</v>
      </c>
      <c r="P186" s="490">
        <v>1611.09</v>
      </c>
      <c r="R186" s="462">
        <v>1611.09</v>
      </c>
      <c r="T186" s="462">
        <v>1611.09</v>
      </c>
      <c r="V186" s="462">
        <v>1468.9412000000002</v>
      </c>
      <c r="X186" s="452">
        <v>1468.9412000000002</v>
      </c>
      <c r="Z186" s="382">
        <v>1184.6300000000001</v>
      </c>
      <c r="AB186" s="363"/>
      <c r="AD186" s="364"/>
      <c r="AF186" s="365"/>
      <c r="AH186" s="365"/>
      <c r="AJ186" s="365"/>
      <c r="AL186" s="363"/>
      <c r="AN186" s="363"/>
      <c r="AP186" s="363"/>
      <c r="AR186" s="363"/>
      <c r="AT186" s="366"/>
      <c r="AV186" s="371"/>
      <c r="AW186" s="371"/>
      <c r="AX186" s="371"/>
      <c r="AY186" s="371"/>
      <c r="AZ186" s="371"/>
      <c r="BA186" s="371"/>
      <c r="BB186" s="371"/>
      <c r="BC186" s="371"/>
      <c r="BD186" s="371"/>
      <c r="BE186" s="371"/>
      <c r="BF186" s="371"/>
      <c r="BG186" s="371"/>
    </row>
    <row r="187" spans="1:59" s="376" customFormat="1" ht="21" customHeight="1" x14ac:dyDescent="0.3">
      <c r="A187" s="371" t="s">
        <v>480</v>
      </c>
      <c r="B187" s="372" t="s">
        <v>563</v>
      </c>
      <c r="C187" s="371">
        <v>1221</v>
      </c>
      <c r="D187" s="421" t="s">
        <v>476</v>
      </c>
      <c r="E187" s="419">
        <f t="shared" si="38"/>
        <v>6050</v>
      </c>
      <c r="F187" s="420">
        <f t="shared" si="38"/>
        <v>3650</v>
      </c>
      <c r="G187" s="386"/>
      <c r="H187" s="416">
        <f t="shared" si="39"/>
        <v>6050</v>
      </c>
      <c r="I187" s="416">
        <f t="shared" si="39"/>
        <v>3650</v>
      </c>
      <c r="J187" s="386"/>
      <c r="K187" s="417">
        <f t="shared" si="40"/>
        <v>6041.5750000000007</v>
      </c>
      <c r="L187" s="417">
        <f t="shared" si="41"/>
        <v>3624.9450000000002</v>
      </c>
      <c r="M187" s="389"/>
      <c r="N187" s="490">
        <v>2416.63</v>
      </c>
      <c r="P187" s="490">
        <v>2416.63</v>
      </c>
      <c r="R187" s="462">
        <v>2416.63</v>
      </c>
      <c r="T187" s="462">
        <v>2416.63</v>
      </c>
      <c r="V187" s="462">
        <v>2213.1891999999998</v>
      </c>
      <c r="X187" s="455">
        <v>2213.1891999999998</v>
      </c>
      <c r="Z187" s="382">
        <v>1784.83</v>
      </c>
      <c r="AB187" s="363"/>
      <c r="AD187" s="364"/>
      <c r="AF187" s="365"/>
      <c r="AH187" s="365"/>
      <c r="AJ187" s="365"/>
      <c r="AL187" s="363"/>
      <c r="AN187" s="363"/>
      <c r="AP187" s="363"/>
      <c r="AR187" s="363"/>
      <c r="AT187" s="366"/>
      <c r="AV187" s="371"/>
      <c r="AW187" s="371"/>
      <c r="AX187" s="371"/>
      <c r="AY187" s="371"/>
      <c r="AZ187" s="371"/>
      <c r="BA187" s="371"/>
      <c r="BB187" s="371"/>
      <c r="BC187" s="371"/>
      <c r="BD187" s="371"/>
      <c r="BE187" s="371"/>
      <c r="BF187" s="371"/>
      <c r="BG187" s="371"/>
    </row>
    <row r="188" spans="1:59" s="376" customFormat="1" ht="21" customHeight="1" x14ac:dyDescent="0.3">
      <c r="A188" s="371" t="s">
        <v>480</v>
      </c>
      <c r="B188" s="372">
        <v>45260</v>
      </c>
      <c r="C188" s="371">
        <v>1230</v>
      </c>
      <c r="D188" s="421" t="s">
        <v>477</v>
      </c>
      <c r="E188" s="419">
        <f t="shared" si="38"/>
        <v>4200</v>
      </c>
      <c r="F188" s="420">
        <f t="shared" si="38"/>
        <v>2550</v>
      </c>
      <c r="G188" s="386"/>
      <c r="H188" s="416">
        <f t="shared" si="39"/>
        <v>4200</v>
      </c>
      <c r="I188" s="416">
        <f t="shared" si="39"/>
        <v>2550</v>
      </c>
      <c r="J188" s="386"/>
      <c r="K188" s="417">
        <f t="shared" si="40"/>
        <v>4185.6750000000002</v>
      </c>
      <c r="L188" s="417">
        <f t="shared" si="41"/>
        <v>2511.4049999999997</v>
      </c>
      <c r="M188" s="389"/>
      <c r="N188" s="490">
        <v>1674.27</v>
      </c>
      <c r="P188" s="490">
        <v>1674.27</v>
      </c>
      <c r="R188" s="462">
        <v>1674.27</v>
      </c>
      <c r="T188" s="462">
        <v>1674.27</v>
      </c>
      <c r="V188" s="462">
        <v>1547.91</v>
      </c>
      <c r="X188" s="452">
        <v>1547.2719999999999</v>
      </c>
      <c r="Z188" s="382">
        <v>1247.8</v>
      </c>
      <c r="AB188" s="363"/>
      <c r="AD188" s="364"/>
      <c r="AF188" s="365"/>
      <c r="AH188" s="365"/>
      <c r="AJ188" s="365"/>
      <c r="AL188" s="363"/>
      <c r="AN188" s="363"/>
      <c r="AP188" s="363"/>
      <c r="AR188" s="363"/>
      <c r="AT188" s="366"/>
      <c r="AV188" s="371"/>
      <c r="AW188" s="371"/>
      <c r="AX188" s="371"/>
      <c r="AY188" s="371"/>
      <c r="AZ188" s="371"/>
      <c r="BA188" s="371"/>
      <c r="BB188" s="371"/>
      <c r="BC188" s="371"/>
      <c r="BD188" s="371"/>
      <c r="BE188" s="371"/>
      <c r="BF188" s="371"/>
      <c r="BG188" s="371"/>
    </row>
    <row r="189" spans="1:59" s="376" customFormat="1" ht="21" customHeight="1" x14ac:dyDescent="0.3">
      <c r="A189" s="371" t="s">
        <v>480</v>
      </c>
      <c r="B189" s="372" t="s">
        <v>563</v>
      </c>
      <c r="C189" s="371">
        <v>1231</v>
      </c>
      <c r="D189" s="421" t="s">
        <v>478</v>
      </c>
      <c r="E189" s="419">
        <f t="shared" si="38"/>
        <v>6700</v>
      </c>
      <c r="F189" s="420">
        <f t="shared" si="38"/>
        <v>4050</v>
      </c>
      <c r="G189" s="386"/>
      <c r="H189" s="416">
        <f t="shared" si="39"/>
        <v>6700</v>
      </c>
      <c r="I189" s="416">
        <f t="shared" si="39"/>
        <v>4050</v>
      </c>
      <c r="J189" s="386"/>
      <c r="K189" s="417">
        <f t="shared" si="40"/>
        <v>6673.4000000000005</v>
      </c>
      <c r="L189" s="417">
        <f t="shared" si="41"/>
        <v>4004.04</v>
      </c>
      <c r="M189" s="389"/>
      <c r="N189" s="490">
        <v>2669.36</v>
      </c>
      <c r="P189" s="490">
        <v>2669.36</v>
      </c>
      <c r="R189" s="462">
        <v>2669.36</v>
      </c>
      <c r="T189" s="462">
        <v>2669.36</v>
      </c>
      <c r="V189" s="462">
        <v>2467.8108000000002</v>
      </c>
      <c r="X189" s="455">
        <v>2467.8108000000002</v>
      </c>
      <c r="Z189" s="382">
        <v>1990.17</v>
      </c>
      <c r="AB189" s="363"/>
      <c r="AD189" s="364"/>
      <c r="AF189" s="365"/>
      <c r="AH189" s="365"/>
      <c r="AJ189" s="365"/>
      <c r="AL189" s="363"/>
      <c r="AN189" s="363"/>
      <c r="AP189" s="363"/>
      <c r="AR189" s="363"/>
      <c r="AT189" s="366"/>
      <c r="AV189" s="371"/>
      <c r="AW189" s="371"/>
      <c r="AX189" s="371"/>
      <c r="AY189" s="371"/>
      <c r="AZ189" s="371"/>
      <c r="BA189" s="371"/>
      <c r="BB189" s="371"/>
      <c r="BC189" s="371"/>
      <c r="BD189" s="371"/>
      <c r="BE189" s="371"/>
      <c r="BF189" s="371"/>
      <c r="BG189" s="371"/>
    </row>
    <row r="190" spans="1:59" s="376" customFormat="1" ht="21" customHeight="1" x14ac:dyDescent="0.3">
      <c r="A190" s="371" t="s">
        <v>480</v>
      </c>
      <c r="B190" s="372">
        <v>45260</v>
      </c>
      <c r="C190" s="371">
        <v>1231</v>
      </c>
      <c r="D190" s="421" t="s">
        <v>479</v>
      </c>
      <c r="E190" s="419">
        <f t="shared" si="38"/>
        <v>3150</v>
      </c>
      <c r="F190" s="420">
        <f t="shared" si="38"/>
        <v>1900</v>
      </c>
      <c r="G190" s="386"/>
      <c r="H190" s="416">
        <f t="shared" si="39"/>
        <v>3150</v>
      </c>
      <c r="I190" s="416">
        <f t="shared" si="39"/>
        <v>1900</v>
      </c>
      <c r="J190" s="386"/>
      <c r="K190" s="417">
        <f t="shared" si="40"/>
        <v>3119.5</v>
      </c>
      <c r="L190" s="417">
        <f t="shared" si="41"/>
        <v>1871.6999999999998</v>
      </c>
      <c r="M190" s="389"/>
      <c r="N190" s="490">
        <v>1247.8</v>
      </c>
      <c r="P190" s="490">
        <v>1247.8</v>
      </c>
      <c r="R190" s="462">
        <v>1247.8</v>
      </c>
      <c r="T190" s="462">
        <v>1247.8</v>
      </c>
      <c r="V190" s="462">
        <v>1155.5683999999999</v>
      </c>
      <c r="X190" s="452">
        <v>1155.5683999999999</v>
      </c>
      <c r="Z190" s="382">
        <v>931.91</v>
      </c>
      <c r="AB190" s="363"/>
      <c r="AD190" s="364"/>
      <c r="AF190" s="365"/>
      <c r="AH190" s="365"/>
      <c r="AJ190" s="365"/>
      <c r="AL190" s="363"/>
      <c r="AN190" s="363"/>
      <c r="AP190" s="363"/>
      <c r="AR190" s="363"/>
      <c r="AT190" s="366"/>
      <c r="AV190" s="371"/>
      <c r="AW190" s="371"/>
      <c r="AX190" s="371"/>
      <c r="AY190" s="371"/>
      <c r="AZ190" s="371"/>
      <c r="BA190" s="371"/>
      <c r="BB190" s="371"/>
      <c r="BC190" s="371"/>
      <c r="BD190" s="371"/>
      <c r="BE190" s="371"/>
      <c r="BF190" s="371"/>
      <c r="BG190" s="371"/>
    </row>
    <row r="191" spans="1:59" s="376" customFormat="1" ht="21" customHeight="1" x14ac:dyDescent="0.3">
      <c r="A191" s="371" t="s">
        <v>480</v>
      </c>
      <c r="B191" s="372">
        <v>45260</v>
      </c>
      <c r="C191" s="371">
        <v>1326</v>
      </c>
      <c r="D191" s="421" t="s">
        <v>673</v>
      </c>
      <c r="E191" s="429">
        <f t="shared" si="38"/>
        <v>4550</v>
      </c>
      <c r="F191" s="430">
        <f t="shared" si="38"/>
        <v>2750</v>
      </c>
      <c r="G191" s="386"/>
      <c r="H191" s="416">
        <f t="shared" si="39"/>
        <v>4550</v>
      </c>
      <c r="I191" s="416">
        <f t="shared" si="39"/>
        <v>2750</v>
      </c>
      <c r="J191" s="386"/>
      <c r="K191" s="417">
        <f t="shared" si="40"/>
        <v>4517.375</v>
      </c>
      <c r="L191" s="417">
        <f t="shared" si="41"/>
        <v>2710.4250000000002</v>
      </c>
      <c r="M191" s="389"/>
      <c r="N191" s="490">
        <v>1806.95</v>
      </c>
      <c r="P191" s="490">
        <v>1806.95</v>
      </c>
      <c r="R191" s="462">
        <v>1806.95</v>
      </c>
      <c r="T191" s="462">
        <v>1806.95</v>
      </c>
      <c r="V191" s="462">
        <v>1662.84</v>
      </c>
      <c r="X191" s="452">
        <v>1662.84</v>
      </c>
      <c r="Z191" s="382">
        <v>1341</v>
      </c>
      <c r="AB191" s="363"/>
      <c r="AD191" s="364"/>
      <c r="AF191" s="365"/>
      <c r="AH191" s="365"/>
      <c r="AJ191" s="365"/>
      <c r="AL191" s="363"/>
      <c r="AN191" s="363"/>
      <c r="AP191" s="363"/>
      <c r="AR191" s="363"/>
      <c r="AT191" s="367"/>
      <c r="AV191" s="371"/>
      <c r="AW191" s="371"/>
      <c r="AX191" s="371"/>
      <c r="AY191" s="371"/>
      <c r="AZ191" s="371"/>
      <c r="BA191" s="371"/>
      <c r="BB191" s="371"/>
      <c r="BC191" s="371"/>
      <c r="BD191" s="371"/>
      <c r="BE191" s="371"/>
      <c r="BF191" s="371"/>
      <c r="BG191" s="371"/>
    </row>
    <row r="192" spans="1:59" s="376" customFormat="1" ht="21" customHeight="1" x14ac:dyDescent="0.3">
      <c r="A192" s="371" t="s">
        <v>480</v>
      </c>
      <c r="B192" s="372">
        <v>45260</v>
      </c>
      <c r="C192" s="371">
        <v>1326</v>
      </c>
      <c r="D192" s="421" t="s">
        <v>674</v>
      </c>
      <c r="E192" s="419">
        <f t="shared" si="38"/>
        <v>33850</v>
      </c>
      <c r="F192" s="420">
        <f t="shared" si="38"/>
        <v>20300</v>
      </c>
      <c r="G192" s="386"/>
      <c r="H192" s="416">
        <f t="shared" si="39"/>
        <v>33850</v>
      </c>
      <c r="I192" s="416">
        <f t="shared" si="39"/>
        <v>20300</v>
      </c>
      <c r="J192" s="386"/>
      <c r="K192" s="417">
        <f t="shared" si="40"/>
        <v>33801.300000000003</v>
      </c>
      <c r="L192" s="417">
        <f t="shared" si="41"/>
        <v>20280.78</v>
      </c>
      <c r="M192" s="389"/>
      <c r="N192" s="490">
        <v>13520.52</v>
      </c>
      <c r="P192" s="490">
        <v>13520.52</v>
      </c>
      <c r="R192" s="462">
        <v>13520.52</v>
      </c>
      <c r="T192" s="462">
        <v>13520.52</v>
      </c>
      <c r="V192" s="462">
        <v>12533.92</v>
      </c>
      <c r="X192" s="452">
        <v>12533.92</v>
      </c>
      <c r="Z192" s="382">
        <v>10108</v>
      </c>
      <c r="AB192" s="363"/>
      <c r="AD192" s="364"/>
      <c r="AF192" s="365"/>
      <c r="AH192" s="365"/>
      <c r="AJ192" s="365"/>
      <c r="AL192" s="363"/>
      <c r="AN192" s="363"/>
      <c r="AP192" s="363"/>
      <c r="AR192" s="363"/>
      <c r="AT192" s="367"/>
      <c r="AV192" s="371"/>
      <c r="AW192" s="371"/>
      <c r="AX192" s="371"/>
      <c r="AY192" s="371"/>
      <c r="AZ192" s="371"/>
      <c r="BA192" s="371"/>
      <c r="BB192" s="371"/>
      <c r="BC192" s="371"/>
      <c r="BD192" s="371"/>
      <c r="BE192" s="371"/>
      <c r="BF192" s="371"/>
      <c r="BG192" s="371"/>
    </row>
    <row r="193" spans="1:59" s="376" customFormat="1" ht="24.95" customHeight="1" thickBot="1" x14ac:dyDescent="0.35">
      <c r="A193" s="371"/>
      <c r="B193" s="372"/>
      <c r="C193" s="371"/>
      <c r="D193" s="422"/>
      <c r="E193" s="414"/>
      <c r="F193" s="415"/>
      <c r="G193" s="386"/>
      <c r="H193" s="416">
        <f t="shared" si="39"/>
        <v>0</v>
      </c>
      <c r="I193" s="416">
        <f t="shared" si="39"/>
        <v>0</v>
      </c>
      <c r="J193" s="386"/>
      <c r="K193" s="417">
        <f t="shared" si="40"/>
        <v>0</v>
      </c>
      <c r="L193" s="417">
        <f t="shared" si="41"/>
        <v>0</v>
      </c>
      <c r="M193" s="389"/>
      <c r="N193" s="452"/>
      <c r="P193" s="452"/>
      <c r="R193" s="452"/>
      <c r="T193" s="452"/>
      <c r="V193" s="452"/>
      <c r="X193" s="452"/>
      <c r="Z193" s="382"/>
      <c r="AB193" s="363"/>
      <c r="AD193" s="364"/>
      <c r="AF193" s="365"/>
      <c r="AH193" s="365"/>
      <c r="AJ193" s="365"/>
      <c r="AL193" s="363"/>
      <c r="AN193" s="363"/>
      <c r="AP193" s="363"/>
      <c r="AR193" s="363"/>
      <c r="AT193" s="367"/>
      <c r="AV193" s="371"/>
      <c r="AW193" s="371"/>
      <c r="AX193" s="371"/>
      <c r="AY193" s="371"/>
      <c r="AZ193" s="371"/>
      <c r="BA193" s="371"/>
      <c r="BB193" s="371"/>
      <c r="BC193" s="371"/>
      <c r="BD193" s="371"/>
      <c r="BE193" s="371"/>
      <c r="BF193" s="371"/>
      <c r="BG193" s="371"/>
    </row>
    <row r="194" spans="1:59" s="376" customFormat="1" ht="21" customHeight="1" thickBot="1" x14ac:dyDescent="0.35">
      <c r="A194" s="371"/>
      <c r="B194" s="372"/>
      <c r="C194" s="371"/>
      <c r="D194" s="413" t="s">
        <v>528</v>
      </c>
      <c r="E194" s="414"/>
      <c r="F194" s="415"/>
      <c r="G194" s="386"/>
      <c r="H194" s="416"/>
      <c r="I194" s="416"/>
      <c r="J194" s="386"/>
      <c r="K194" s="417"/>
      <c r="L194" s="417"/>
      <c r="M194" s="389"/>
      <c r="N194" s="492">
        <v>45480</v>
      </c>
      <c r="P194" s="492">
        <v>45480</v>
      </c>
      <c r="R194" s="472">
        <v>45425</v>
      </c>
      <c r="T194" s="472">
        <v>45327</v>
      </c>
      <c r="V194" s="463">
        <v>220324</v>
      </c>
      <c r="X194" s="452"/>
      <c r="Z194" s="382"/>
      <c r="AB194" s="363"/>
      <c r="AD194" s="364"/>
      <c r="AF194" s="365"/>
      <c r="AH194" s="365"/>
      <c r="AJ194" s="365"/>
      <c r="AL194" s="363"/>
      <c r="AN194" s="363"/>
      <c r="AP194" s="363"/>
      <c r="AR194" s="363"/>
      <c r="AT194" s="367"/>
      <c r="AV194" s="371"/>
      <c r="AW194" s="371"/>
      <c r="AX194" s="371"/>
      <c r="AY194" s="371"/>
      <c r="AZ194" s="371"/>
      <c r="BA194" s="371"/>
      <c r="BB194" s="371"/>
      <c r="BC194" s="371"/>
      <c r="BD194" s="371"/>
      <c r="BE194" s="371"/>
      <c r="BF194" s="371"/>
      <c r="BG194" s="371"/>
    </row>
    <row r="195" spans="1:59" s="376" customFormat="1" ht="21" customHeight="1" x14ac:dyDescent="0.3">
      <c r="A195" s="371" t="s">
        <v>238</v>
      </c>
      <c r="B195" s="372" t="s">
        <v>563</v>
      </c>
      <c r="C195" s="371">
        <v>1356</v>
      </c>
      <c r="D195" s="418" t="s">
        <v>612</v>
      </c>
      <c r="E195" s="419">
        <f t="shared" ref="E195:E205" si="42">H195</f>
        <v>3700</v>
      </c>
      <c r="F195" s="420">
        <f t="shared" ref="F195:F205" si="43">I195</f>
        <v>2250</v>
      </c>
      <c r="G195" s="386"/>
      <c r="H195" s="416">
        <f t="shared" ref="H195:H214" si="44">MROUND(K195+24,50)</f>
        <v>3700</v>
      </c>
      <c r="I195" s="416">
        <f t="shared" ref="I195:I214" si="45">MROUND(L195+24,50)</f>
        <v>2250</v>
      </c>
      <c r="J195" s="386"/>
      <c r="K195" s="417">
        <f t="shared" ref="K195:K205" si="46">N195*$K$9</f>
        <v>3691.29</v>
      </c>
      <c r="L195" s="417">
        <f t="shared" ref="L195:L205" si="47">N195*$L$9</f>
        <v>2214.7740000000003</v>
      </c>
      <c r="M195" s="389"/>
      <c r="N195" s="490">
        <v>1476.5160000000001</v>
      </c>
      <c r="P195" s="490">
        <v>1476.5160000000001</v>
      </c>
      <c r="R195" s="462">
        <v>1476.5160000000001</v>
      </c>
      <c r="T195" s="462">
        <v>1476.5160000000001</v>
      </c>
      <c r="V195" s="462">
        <v>1476.5160000000001</v>
      </c>
      <c r="X195" s="455">
        <v>1476.5160000000001</v>
      </c>
      <c r="Z195" s="382">
        <v>1230.43</v>
      </c>
      <c r="AB195" s="363"/>
      <c r="AD195" s="364"/>
      <c r="AF195" s="365"/>
      <c r="AH195" s="365"/>
      <c r="AJ195" s="365"/>
      <c r="AL195" s="363"/>
      <c r="AN195" s="363"/>
      <c r="AP195" s="363"/>
      <c r="AR195" s="363"/>
      <c r="AT195" s="366"/>
      <c r="AV195" s="371"/>
      <c r="AW195" s="371"/>
      <c r="AX195" s="371"/>
      <c r="AY195" s="371"/>
      <c r="AZ195" s="371"/>
      <c r="BA195" s="371"/>
      <c r="BB195" s="371"/>
      <c r="BC195" s="371"/>
      <c r="BD195" s="371"/>
      <c r="BE195" s="371"/>
      <c r="BF195" s="371"/>
      <c r="BG195" s="371"/>
    </row>
    <row r="196" spans="1:59" ht="21" customHeight="1" x14ac:dyDescent="0.3">
      <c r="A196" s="371" t="s">
        <v>238</v>
      </c>
      <c r="B196" s="372">
        <v>45278</v>
      </c>
      <c r="C196" s="371">
        <v>1357</v>
      </c>
      <c r="D196" s="418" t="s">
        <v>613</v>
      </c>
      <c r="E196" s="419">
        <f t="shared" si="42"/>
        <v>7050</v>
      </c>
      <c r="F196" s="420">
        <f t="shared" si="43"/>
        <v>4250</v>
      </c>
      <c r="G196" s="386"/>
      <c r="H196" s="416">
        <f t="shared" si="44"/>
        <v>7050</v>
      </c>
      <c r="I196" s="416">
        <f t="shared" si="45"/>
        <v>4250</v>
      </c>
      <c r="J196" s="386"/>
      <c r="K196" s="417">
        <f t="shared" si="46"/>
        <v>7010.4600000000009</v>
      </c>
      <c r="L196" s="417">
        <f t="shared" si="47"/>
        <v>4206.2759999999998</v>
      </c>
      <c r="M196" s="389"/>
      <c r="N196" s="490">
        <v>2804.1840000000002</v>
      </c>
      <c r="P196" s="490">
        <v>2804.1840000000002</v>
      </c>
      <c r="R196" s="462">
        <v>2804.1840000000002</v>
      </c>
      <c r="T196" s="462">
        <v>2804.1840000000002</v>
      </c>
      <c r="V196" s="462">
        <v>2804.1840000000002</v>
      </c>
      <c r="X196" s="452">
        <v>2804.1840000000002</v>
      </c>
      <c r="Z196" s="382">
        <v>2336.8200000000002</v>
      </c>
      <c r="AB196" s="363"/>
      <c r="AD196" s="364"/>
      <c r="AF196" s="365"/>
      <c r="AH196" s="365"/>
      <c r="AJ196" s="365"/>
      <c r="AL196" s="363"/>
      <c r="AN196" s="363"/>
      <c r="AP196" s="363"/>
      <c r="AR196" s="363"/>
      <c r="AT196" s="366"/>
    </row>
    <row r="197" spans="1:59" ht="21" hidden="1" customHeight="1" x14ac:dyDescent="0.3">
      <c r="A197" s="371" t="s">
        <v>238</v>
      </c>
      <c r="B197" s="372">
        <v>45278</v>
      </c>
      <c r="C197" s="476">
        <v>1357</v>
      </c>
      <c r="D197" s="421" t="s">
        <v>354</v>
      </c>
      <c r="E197" s="419">
        <f t="shared" si="42"/>
        <v>3250</v>
      </c>
      <c r="F197" s="420">
        <f t="shared" si="43"/>
        <v>1950</v>
      </c>
      <c r="G197" s="386"/>
      <c r="H197" s="416">
        <f t="shared" si="44"/>
        <v>3250</v>
      </c>
      <c r="I197" s="416">
        <f t="shared" si="45"/>
        <v>1950</v>
      </c>
      <c r="J197" s="386"/>
      <c r="K197" s="417">
        <f t="shared" si="46"/>
        <v>3213</v>
      </c>
      <c r="L197" s="417">
        <f t="shared" si="47"/>
        <v>1927.8000000000002</v>
      </c>
      <c r="M197" s="389"/>
      <c r="N197" s="490">
        <v>1285.2</v>
      </c>
      <c r="P197" s="490">
        <v>1285.2</v>
      </c>
      <c r="R197" s="452">
        <v>1285.2</v>
      </c>
      <c r="T197" s="452">
        <v>1285.2</v>
      </c>
      <c r="V197" s="452">
        <v>1285.2</v>
      </c>
      <c r="X197" s="452">
        <v>1285.2</v>
      </c>
      <c r="Z197" s="382">
        <v>1071</v>
      </c>
      <c r="AB197" s="363"/>
      <c r="AD197" s="364"/>
      <c r="AF197" s="365"/>
      <c r="AH197" s="365"/>
      <c r="AJ197" s="365"/>
      <c r="AL197" s="363"/>
      <c r="AN197" s="363"/>
      <c r="AP197" s="363"/>
      <c r="AR197" s="363"/>
      <c r="AT197" s="366"/>
    </row>
    <row r="198" spans="1:59" ht="21" customHeight="1" x14ac:dyDescent="0.3">
      <c r="A198" s="371" t="s">
        <v>238</v>
      </c>
      <c r="B198" s="372">
        <v>45278</v>
      </c>
      <c r="C198" s="371">
        <v>1357</v>
      </c>
      <c r="D198" s="421" t="s">
        <v>718</v>
      </c>
      <c r="E198" s="419">
        <f t="shared" si="42"/>
        <v>9600</v>
      </c>
      <c r="F198" s="420">
        <f t="shared" si="43"/>
        <v>5750</v>
      </c>
      <c r="G198" s="386"/>
      <c r="H198" s="416">
        <f t="shared" si="44"/>
        <v>9600</v>
      </c>
      <c r="I198" s="416">
        <f t="shared" si="45"/>
        <v>5750</v>
      </c>
      <c r="J198" s="386"/>
      <c r="K198" s="417">
        <f t="shared" si="46"/>
        <v>9580</v>
      </c>
      <c r="L198" s="417">
        <f t="shared" si="47"/>
        <v>5748</v>
      </c>
      <c r="M198" s="389"/>
      <c r="N198" s="490">
        <v>3832</v>
      </c>
      <c r="P198" s="490">
        <v>3832</v>
      </c>
      <c r="R198" s="462"/>
      <c r="T198" s="462">
        <v>1182.4079999999999</v>
      </c>
      <c r="V198" s="462">
        <v>1182.4079999999999</v>
      </c>
      <c r="X198" s="452">
        <v>1182.4079999999999</v>
      </c>
      <c r="Z198" s="382">
        <v>985.34</v>
      </c>
      <c r="AB198" s="363"/>
      <c r="AD198" s="364"/>
      <c r="AF198" s="365"/>
      <c r="AH198" s="365"/>
      <c r="AJ198" s="365"/>
      <c r="AL198" s="363"/>
      <c r="AN198" s="363"/>
      <c r="AP198" s="363"/>
      <c r="AR198" s="363"/>
      <c r="AT198" s="366"/>
    </row>
    <row r="199" spans="1:59" ht="21" customHeight="1" x14ac:dyDescent="0.3">
      <c r="A199" s="371" t="s">
        <v>238</v>
      </c>
      <c r="B199" s="372">
        <v>45278</v>
      </c>
      <c r="C199" s="371">
        <v>1357</v>
      </c>
      <c r="D199" s="421" t="s">
        <v>733</v>
      </c>
      <c r="E199" s="419">
        <f t="shared" si="42"/>
        <v>3000</v>
      </c>
      <c r="F199" s="420">
        <f t="shared" si="43"/>
        <v>1800</v>
      </c>
      <c r="G199" s="386"/>
      <c r="H199" s="416">
        <f t="shared" si="44"/>
        <v>3000</v>
      </c>
      <c r="I199" s="416">
        <f t="shared" si="45"/>
        <v>1800</v>
      </c>
      <c r="J199" s="386"/>
      <c r="K199" s="417">
        <f t="shared" si="46"/>
        <v>2956.0199999999995</v>
      </c>
      <c r="L199" s="417">
        <f t="shared" si="47"/>
        <v>1773.6119999999999</v>
      </c>
      <c r="M199" s="389"/>
      <c r="N199" s="490">
        <v>1182.4079999999999</v>
      </c>
      <c r="P199" s="490">
        <v>1182.4079999999999</v>
      </c>
      <c r="R199" s="462">
        <v>1182.4079999999999</v>
      </c>
      <c r="T199" s="462">
        <v>1182.4079999999999</v>
      </c>
      <c r="V199" s="462">
        <v>1182.4079999999999</v>
      </c>
      <c r="X199" s="452">
        <v>1182.4079999999999</v>
      </c>
      <c r="Z199" s="382">
        <v>985.34</v>
      </c>
      <c r="AB199" s="363"/>
      <c r="AD199" s="364"/>
      <c r="AF199" s="365"/>
      <c r="AH199" s="365"/>
      <c r="AJ199" s="365"/>
      <c r="AL199" s="363"/>
      <c r="AN199" s="363"/>
      <c r="AP199" s="363"/>
      <c r="AR199" s="363"/>
      <c r="AT199" s="366"/>
    </row>
    <row r="200" spans="1:59" ht="21" customHeight="1" x14ac:dyDescent="0.3">
      <c r="A200" s="371" t="s">
        <v>238</v>
      </c>
      <c r="B200" s="372">
        <v>45278</v>
      </c>
      <c r="C200" s="371">
        <v>1357</v>
      </c>
      <c r="D200" s="421" t="s">
        <v>734</v>
      </c>
      <c r="E200" s="419">
        <f t="shared" si="42"/>
        <v>4900</v>
      </c>
      <c r="F200" s="420">
        <f t="shared" si="43"/>
        <v>2950</v>
      </c>
      <c r="G200" s="386"/>
      <c r="H200" s="416">
        <f t="shared" si="44"/>
        <v>4900</v>
      </c>
      <c r="I200" s="416">
        <f t="shared" si="45"/>
        <v>2950</v>
      </c>
      <c r="J200" s="386"/>
      <c r="K200" s="417">
        <f t="shared" si="46"/>
        <v>4897.7249999999995</v>
      </c>
      <c r="L200" s="417">
        <f t="shared" si="47"/>
        <v>2938.6349999999998</v>
      </c>
      <c r="M200" s="389"/>
      <c r="N200" s="490">
        <v>1959.09</v>
      </c>
      <c r="P200" s="490">
        <v>1959.09</v>
      </c>
      <c r="R200" s="462">
        <v>1182.4079999999999</v>
      </c>
      <c r="T200" s="462">
        <v>1182.4079999999999</v>
      </c>
      <c r="V200" s="462">
        <v>1182.4079999999999</v>
      </c>
      <c r="X200" s="452">
        <v>1182.4079999999999</v>
      </c>
      <c r="Z200" s="382">
        <v>985.34</v>
      </c>
      <c r="AB200" s="363"/>
      <c r="AD200" s="364"/>
      <c r="AF200" s="365"/>
      <c r="AH200" s="365"/>
      <c r="AJ200" s="365"/>
      <c r="AL200" s="363"/>
      <c r="AN200" s="363"/>
      <c r="AP200" s="363"/>
      <c r="AR200" s="363"/>
      <c r="AT200" s="366"/>
    </row>
    <row r="201" spans="1:59" ht="21" customHeight="1" x14ac:dyDescent="0.3">
      <c r="A201" s="371" t="s">
        <v>238</v>
      </c>
      <c r="B201" s="372">
        <v>45278</v>
      </c>
      <c r="C201" s="371">
        <v>1357</v>
      </c>
      <c r="D201" s="421" t="s">
        <v>735</v>
      </c>
      <c r="E201" s="419">
        <f t="shared" si="42"/>
        <v>4050</v>
      </c>
      <c r="F201" s="420">
        <f t="shared" si="43"/>
        <v>2450</v>
      </c>
      <c r="G201" s="386"/>
      <c r="H201" s="416">
        <f t="shared" si="44"/>
        <v>4050</v>
      </c>
      <c r="I201" s="416">
        <f t="shared" si="45"/>
        <v>2450</v>
      </c>
      <c r="J201" s="386"/>
      <c r="K201" s="417">
        <f t="shared" si="46"/>
        <v>4021.4100000000003</v>
      </c>
      <c r="L201" s="417">
        <f t="shared" si="47"/>
        <v>2412.846</v>
      </c>
      <c r="M201" s="389"/>
      <c r="N201" s="490">
        <v>1608.5640000000001</v>
      </c>
      <c r="P201" s="490">
        <v>1608.5640000000001</v>
      </c>
      <c r="R201" s="462">
        <v>1608.5640000000001</v>
      </c>
      <c r="T201" s="462">
        <v>1608.5640000000001</v>
      </c>
      <c r="V201" s="462">
        <v>1608.5640000000001</v>
      </c>
      <c r="X201" s="452">
        <v>1608.5640000000001</v>
      </c>
      <c r="Z201" s="382">
        <v>1340.47</v>
      </c>
      <c r="AB201" s="363"/>
      <c r="AD201" s="364"/>
      <c r="AF201" s="365"/>
      <c r="AH201" s="365"/>
      <c r="AJ201" s="365"/>
      <c r="AL201" s="363"/>
      <c r="AN201" s="363"/>
      <c r="AP201" s="363"/>
      <c r="AR201" s="363"/>
      <c r="AT201" s="366"/>
    </row>
    <row r="202" spans="1:59" ht="21" customHeight="1" x14ac:dyDescent="0.3">
      <c r="A202" s="371" t="s">
        <v>238</v>
      </c>
      <c r="B202" s="372">
        <v>45278</v>
      </c>
      <c r="C202" s="371">
        <v>1357</v>
      </c>
      <c r="D202" s="421" t="s">
        <v>736</v>
      </c>
      <c r="E202" s="419">
        <f t="shared" si="42"/>
        <v>7250</v>
      </c>
      <c r="F202" s="420">
        <f t="shared" si="43"/>
        <v>4350</v>
      </c>
      <c r="G202" s="386"/>
      <c r="H202" s="416">
        <f t="shared" si="44"/>
        <v>7250</v>
      </c>
      <c r="I202" s="416">
        <f t="shared" si="45"/>
        <v>4350</v>
      </c>
      <c r="J202" s="386"/>
      <c r="K202" s="417">
        <f t="shared" si="46"/>
        <v>7208.5249999999996</v>
      </c>
      <c r="L202" s="417">
        <f t="shared" si="47"/>
        <v>4325.1149999999998</v>
      </c>
      <c r="M202" s="389"/>
      <c r="N202" s="490">
        <v>2883.41</v>
      </c>
      <c r="P202" s="490">
        <v>2883.41</v>
      </c>
      <c r="R202" s="462">
        <v>1608.5640000000001</v>
      </c>
      <c r="T202" s="462">
        <v>1608.5640000000001</v>
      </c>
      <c r="V202" s="462">
        <v>1608.5640000000001</v>
      </c>
      <c r="X202" s="452">
        <v>1608.5640000000001</v>
      </c>
      <c r="Z202" s="382">
        <v>1340.47</v>
      </c>
      <c r="AB202" s="363"/>
      <c r="AD202" s="364"/>
      <c r="AF202" s="365"/>
      <c r="AH202" s="365"/>
      <c r="AJ202" s="365"/>
      <c r="AL202" s="363"/>
      <c r="AN202" s="363"/>
      <c r="AP202" s="363"/>
      <c r="AR202" s="363"/>
      <c r="AT202" s="366"/>
    </row>
    <row r="203" spans="1:59" ht="21" customHeight="1" x14ac:dyDescent="0.3">
      <c r="A203" s="371" t="s">
        <v>238</v>
      </c>
      <c r="B203" s="372">
        <v>45278</v>
      </c>
      <c r="C203" s="371">
        <v>1357</v>
      </c>
      <c r="D203" s="421" t="s">
        <v>723</v>
      </c>
      <c r="E203" s="419">
        <f t="shared" si="42"/>
        <v>4150</v>
      </c>
      <c r="F203" s="420">
        <f t="shared" si="43"/>
        <v>2500</v>
      </c>
      <c r="G203" s="386"/>
      <c r="H203" s="416">
        <f t="shared" si="44"/>
        <v>4150</v>
      </c>
      <c r="I203" s="416">
        <f t="shared" si="45"/>
        <v>2500</v>
      </c>
      <c r="J203" s="386"/>
      <c r="K203" s="417">
        <f t="shared" si="46"/>
        <v>4123.4500000000007</v>
      </c>
      <c r="L203" s="417">
        <f t="shared" si="47"/>
        <v>2474.0700000000002</v>
      </c>
      <c r="M203" s="389"/>
      <c r="N203" s="490">
        <v>1649.38</v>
      </c>
      <c r="P203" s="490">
        <v>1649.38</v>
      </c>
      <c r="R203" s="462">
        <v>1608.5640000000001</v>
      </c>
      <c r="T203" s="462">
        <v>1608.5640000000001</v>
      </c>
      <c r="V203" s="462">
        <v>1608.5640000000001</v>
      </c>
      <c r="X203" s="452">
        <v>1608.5640000000001</v>
      </c>
      <c r="Z203" s="382">
        <v>1340.47</v>
      </c>
      <c r="AB203" s="363"/>
      <c r="AD203" s="364"/>
      <c r="AF203" s="365"/>
      <c r="AH203" s="365"/>
      <c r="AJ203" s="365"/>
      <c r="AL203" s="363"/>
      <c r="AN203" s="363"/>
      <c r="AP203" s="363"/>
      <c r="AR203" s="363"/>
      <c r="AT203" s="366"/>
    </row>
    <row r="204" spans="1:59" ht="21" customHeight="1" x14ac:dyDescent="0.3">
      <c r="A204" s="371" t="s">
        <v>238</v>
      </c>
      <c r="B204" s="372">
        <v>45278</v>
      </c>
      <c r="C204" s="371">
        <v>1357</v>
      </c>
      <c r="D204" s="421" t="s">
        <v>724</v>
      </c>
      <c r="E204" s="419">
        <f t="shared" si="42"/>
        <v>6850</v>
      </c>
      <c r="F204" s="420">
        <f t="shared" si="43"/>
        <v>4100</v>
      </c>
      <c r="G204" s="386"/>
      <c r="H204" s="416">
        <f t="shared" si="44"/>
        <v>6850</v>
      </c>
      <c r="I204" s="416">
        <f t="shared" si="45"/>
        <v>4100</v>
      </c>
      <c r="J204" s="386"/>
      <c r="K204" s="417">
        <f t="shared" si="46"/>
        <v>6821.375</v>
      </c>
      <c r="L204" s="417">
        <f t="shared" si="47"/>
        <v>4092.8250000000003</v>
      </c>
      <c r="M204" s="389"/>
      <c r="N204" s="490">
        <v>2728.55</v>
      </c>
      <c r="P204" s="490">
        <v>2728.55</v>
      </c>
      <c r="R204" s="462">
        <v>1608.5640000000001</v>
      </c>
      <c r="T204" s="462">
        <v>1608.5640000000001</v>
      </c>
      <c r="V204" s="462">
        <v>1608.5640000000001</v>
      </c>
      <c r="X204" s="452">
        <v>1608.5640000000001</v>
      </c>
      <c r="Z204" s="382">
        <v>1340.47</v>
      </c>
      <c r="AB204" s="363"/>
      <c r="AD204" s="364"/>
      <c r="AF204" s="365"/>
      <c r="AH204" s="365"/>
      <c r="AJ204" s="365"/>
      <c r="AL204" s="363"/>
      <c r="AN204" s="363"/>
      <c r="AP204" s="363"/>
      <c r="AR204" s="363"/>
      <c r="AT204" s="366"/>
    </row>
    <row r="205" spans="1:59" ht="21" customHeight="1" x14ac:dyDescent="0.3">
      <c r="A205" s="371" t="s">
        <v>238</v>
      </c>
      <c r="B205" s="372">
        <v>45278</v>
      </c>
      <c r="C205" s="371">
        <v>1371</v>
      </c>
      <c r="D205" s="421" t="s">
        <v>169</v>
      </c>
      <c r="E205" s="419">
        <f t="shared" si="42"/>
        <v>3250</v>
      </c>
      <c r="F205" s="420">
        <f t="shared" si="43"/>
        <v>1950</v>
      </c>
      <c r="G205" s="386"/>
      <c r="H205" s="416">
        <f t="shared" si="44"/>
        <v>3250</v>
      </c>
      <c r="I205" s="416">
        <f t="shared" si="45"/>
        <v>1950</v>
      </c>
      <c r="J205" s="386"/>
      <c r="K205" s="417">
        <f t="shared" si="46"/>
        <v>3226.1400000000003</v>
      </c>
      <c r="L205" s="417">
        <f t="shared" si="47"/>
        <v>1935.6840000000002</v>
      </c>
      <c r="M205" s="389"/>
      <c r="N205" s="490">
        <v>1290.4560000000001</v>
      </c>
      <c r="P205" s="490">
        <v>1290.4560000000001</v>
      </c>
      <c r="R205" s="462">
        <v>1290.4560000000001</v>
      </c>
      <c r="T205" s="462">
        <v>1290.4560000000001</v>
      </c>
      <c r="V205" s="462">
        <v>1290.4560000000001</v>
      </c>
      <c r="X205" s="452">
        <v>1290.4560000000001</v>
      </c>
      <c r="Z205" s="382">
        <v>1075.3800000000001</v>
      </c>
      <c r="AB205" s="363"/>
      <c r="AD205" s="364"/>
      <c r="AF205" s="365"/>
      <c r="AH205" s="365"/>
      <c r="AJ205" s="365"/>
      <c r="AL205" s="363"/>
      <c r="AN205" s="363"/>
      <c r="AP205" s="363"/>
      <c r="AR205" s="363"/>
      <c r="AT205" s="366"/>
    </row>
    <row r="206" spans="1:59" ht="24.95" customHeight="1" thickBot="1" x14ac:dyDescent="0.35">
      <c r="D206" s="422"/>
      <c r="G206" s="386"/>
      <c r="H206" s="416">
        <f t="shared" si="44"/>
        <v>0</v>
      </c>
      <c r="I206" s="416">
        <f t="shared" si="45"/>
        <v>0</v>
      </c>
      <c r="J206" s="386"/>
      <c r="K206" s="417">
        <f t="shared" ref="K206:K214" si="48">N206*$K$9</f>
        <v>0</v>
      </c>
      <c r="L206" s="417">
        <f t="shared" ref="L206:L214" si="49">N206*$L$9</f>
        <v>0</v>
      </c>
      <c r="M206" s="389"/>
      <c r="N206" s="452"/>
      <c r="P206" s="452"/>
      <c r="R206" s="452"/>
      <c r="T206" s="452"/>
      <c r="V206" s="452"/>
      <c r="X206" s="452"/>
      <c r="AB206" s="363"/>
      <c r="AD206" s="364"/>
      <c r="AF206" s="365"/>
      <c r="AH206" s="365"/>
      <c r="AJ206" s="365"/>
      <c r="AL206" s="363"/>
      <c r="AN206" s="363"/>
      <c r="AP206" s="363"/>
      <c r="AR206" s="363"/>
      <c r="AT206" s="366"/>
    </row>
    <row r="207" spans="1:59" s="376" customFormat="1" ht="21" customHeight="1" thickBot="1" x14ac:dyDescent="0.35">
      <c r="A207" s="371"/>
      <c r="B207" s="372"/>
      <c r="C207" s="371"/>
      <c r="D207" s="413" t="s">
        <v>1</v>
      </c>
      <c r="E207" s="373"/>
      <c r="F207" s="374"/>
      <c r="G207" s="371"/>
      <c r="H207" s="416">
        <f t="shared" si="44"/>
        <v>113700</v>
      </c>
      <c r="I207" s="416">
        <f t="shared" si="45"/>
        <v>68250</v>
      </c>
      <c r="J207" s="386"/>
      <c r="K207" s="417">
        <f t="shared" si="48"/>
        <v>113700</v>
      </c>
      <c r="L207" s="417">
        <f t="shared" si="49"/>
        <v>68220</v>
      </c>
      <c r="N207" s="492">
        <v>45480</v>
      </c>
      <c r="P207" s="492">
        <v>45480</v>
      </c>
      <c r="R207" s="472">
        <v>45425</v>
      </c>
      <c r="T207" s="472">
        <v>45385</v>
      </c>
      <c r="V207" s="464" t="s">
        <v>564</v>
      </c>
      <c r="X207" s="452"/>
      <c r="Z207" s="382"/>
      <c r="AB207" s="363"/>
      <c r="AD207" s="146"/>
      <c r="AF207" s="146"/>
      <c r="AH207" s="146"/>
      <c r="AJ207" s="146"/>
      <c r="AL207" s="146"/>
      <c r="AN207" s="146"/>
      <c r="AP207" s="146"/>
      <c r="AR207" s="146"/>
      <c r="AT207" s="63"/>
      <c r="AV207" s="371"/>
      <c r="AW207" s="371"/>
      <c r="AX207" s="371"/>
      <c r="AY207" s="371"/>
      <c r="AZ207" s="371"/>
      <c r="BA207" s="371"/>
      <c r="BB207" s="371"/>
      <c r="BC207" s="371"/>
      <c r="BD207" s="371"/>
      <c r="BE207" s="371"/>
      <c r="BF207" s="371"/>
      <c r="BG207" s="371"/>
    </row>
    <row r="208" spans="1:59" s="376" customFormat="1" ht="21" customHeight="1" x14ac:dyDescent="0.3">
      <c r="A208" s="371"/>
      <c r="B208" s="372"/>
      <c r="C208" s="371"/>
      <c r="D208" s="436" t="s">
        <v>225</v>
      </c>
      <c r="E208" s="437">
        <f t="shared" ref="E208:F213" si="50">H208</f>
        <v>5400</v>
      </c>
      <c r="F208" s="438">
        <f t="shared" si="50"/>
        <v>3250</v>
      </c>
      <c r="G208" s="371"/>
      <c r="H208" s="416">
        <f t="shared" si="44"/>
        <v>5400</v>
      </c>
      <c r="I208" s="416">
        <f t="shared" si="45"/>
        <v>3250</v>
      </c>
      <c r="J208" s="386"/>
      <c r="K208" s="417">
        <f t="shared" si="48"/>
        <v>5355</v>
      </c>
      <c r="L208" s="417">
        <f t="shared" si="49"/>
        <v>3213</v>
      </c>
      <c r="N208" s="490">
        <v>2142</v>
      </c>
      <c r="P208" s="490">
        <v>2142</v>
      </c>
      <c r="R208" s="462">
        <v>2142</v>
      </c>
      <c r="T208" s="462">
        <v>2142</v>
      </c>
      <c r="V208" s="462">
        <v>1800</v>
      </c>
      <c r="X208" s="452">
        <v>1501</v>
      </c>
      <c r="Z208" s="382">
        <v>1501</v>
      </c>
      <c r="AB208" s="363"/>
      <c r="AD208" s="146"/>
      <c r="AF208" s="146"/>
      <c r="AH208" s="146"/>
      <c r="AJ208" s="146"/>
      <c r="AL208" s="146"/>
      <c r="AN208" s="146"/>
      <c r="AP208" s="146"/>
      <c r="AR208" s="146"/>
      <c r="AT208" s="63"/>
      <c r="AV208" s="371"/>
      <c r="AW208" s="371"/>
      <c r="AX208" s="371"/>
      <c r="AY208" s="371"/>
      <c r="AZ208" s="371"/>
      <c r="BA208" s="371"/>
      <c r="BB208" s="371"/>
      <c r="BC208" s="371"/>
      <c r="BD208" s="371"/>
      <c r="BE208" s="371"/>
      <c r="BF208" s="371"/>
      <c r="BG208" s="371"/>
    </row>
    <row r="209" spans="1:59" s="376" customFormat="1" ht="21" customHeight="1" x14ac:dyDescent="0.3">
      <c r="A209" s="371"/>
      <c r="B209" s="372"/>
      <c r="C209" s="371"/>
      <c r="D209" s="439" t="s">
        <v>538</v>
      </c>
      <c r="E209" s="444">
        <f t="shared" si="50"/>
        <v>5100</v>
      </c>
      <c r="F209" s="445">
        <f t="shared" si="50"/>
        <v>3050</v>
      </c>
      <c r="G209" s="371"/>
      <c r="H209" s="416">
        <f t="shared" si="44"/>
        <v>5100</v>
      </c>
      <c r="I209" s="416">
        <f t="shared" si="45"/>
        <v>3050</v>
      </c>
      <c r="J209" s="386"/>
      <c r="K209" s="417">
        <f t="shared" si="48"/>
        <v>5057.5</v>
      </c>
      <c r="L209" s="417">
        <f t="shared" si="49"/>
        <v>3034.5</v>
      </c>
      <c r="N209" s="490">
        <v>2023</v>
      </c>
      <c r="P209" s="490">
        <v>2023</v>
      </c>
      <c r="R209" s="474">
        <v>2023</v>
      </c>
      <c r="T209" s="462">
        <v>2000</v>
      </c>
      <c r="V209" s="462">
        <v>1699.99</v>
      </c>
      <c r="X209" s="452">
        <v>1361</v>
      </c>
      <c r="Z209" s="382">
        <v>1361</v>
      </c>
      <c r="AB209" s="363"/>
      <c r="AD209" s="146"/>
      <c r="AF209" s="146"/>
      <c r="AH209" s="146"/>
      <c r="AJ209" s="146"/>
      <c r="AL209" s="146"/>
      <c r="AN209" s="146"/>
      <c r="AP209" s="146"/>
      <c r="AR209" s="146"/>
      <c r="AT209" s="63"/>
      <c r="AV209" s="371"/>
      <c r="AW209" s="371"/>
      <c r="AX209" s="371"/>
      <c r="AY209" s="371"/>
      <c r="AZ209" s="371"/>
      <c r="BA209" s="371"/>
      <c r="BB209" s="371"/>
      <c r="BC209" s="371"/>
      <c r="BD209" s="371"/>
      <c r="BE209" s="371"/>
      <c r="BF209" s="371"/>
      <c r="BG209" s="371"/>
    </row>
    <row r="210" spans="1:59" s="376" customFormat="1" ht="21" customHeight="1" x14ac:dyDescent="0.3">
      <c r="A210" s="371"/>
      <c r="B210" s="372"/>
      <c r="C210" s="371"/>
      <c r="D210" s="439" t="s">
        <v>651</v>
      </c>
      <c r="E210" s="437">
        <f t="shared" si="50"/>
        <v>5700</v>
      </c>
      <c r="F210" s="438">
        <f t="shared" si="50"/>
        <v>3400</v>
      </c>
      <c r="G210" s="371"/>
      <c r="H210" s="416">
        <f t="shared" si="44"/>
        <v>5700</v>
      </c>
      <c r="I210" s="416">
        <f t="shared" si="45"/>
        <v>3400</v>
      </c>
      <c r="J210" s="386"/>
      <c r="K210" s="417">
        <f t="shared" si="48"/>
        <v>5652.5</v>
      </c>
      <c r="L210" s="417">
        <f t="shared" si="49"/>
        <v>3391.5</v>
      </c>
      <c r="N210" s="490">
        <v>2261</v>
      </c>
      <c r="P210" s="490">
        <v>2261</v>
      </c>
      <c r="R210" s="462">
        <v>2261</v>
      </c>
      <c r="T210" s="462">
        <v>2261</v>
      </c>
      <c r="V210" s="462">
        <v>1900</v>
      </c>
      <c r="X210" s="452">
        <v>1601</v>
      </c>
      <c r="Z210" s="382">
        <v>1601</v>
      </c>
      <c r="AB210" s="363"/>
      <c r="AD210" s="146"/>
      <c r="AF210" s="146"/>
      <c r="AH210" s="146"/>
      <c r="AJ210" s="146"/>
      <c r="AL210" s="146"/>
      <c r="AN210" s="146"/>
      <c r="AP210" s="146"/>
      <c r="AR210" s="146"/>
      <c r="AT210" s="63"/>
      <c r="AV210" s="371"/>
      <c r="AW210" s="371"/>
      <c r="AX210" s="371"/>
      <c r="AY210" s="371"/>
      <c r="AZ210" s="371"/>
      <c r="BA210" s="371"/>
      <c r="BB210" s="371"/>
      <c r="BC210" s="371"/>
      <c r="BD210" s="371"/>
      <c r="BE210" s="371"/>
      <c r="BF210" s="371"/>
      <c r="BG210" s="371"/>
    </row>
    <row r="211" spans="1:59" s="376" customFormat="1" ht="21" hidden="1" customHeight="1" x14ac:dyDescent="0.3">
      <c r="A211" s="371"/>
      <c r="B211" s="372"/>
      <c r="C211" s="371"/>
      <c r="D211" s="449" t="s">
        <v>536</v>
      </c>
      <c r="E211" s="437">
        <f t="shared" si="50"/>
        <v>5700</v>
      </c>
      <c r="F211" s="438">
        <f t="shared" si="50"/>
        <v>3400</v>
      </c>
      <c r="G211" s="371"/>
      <c r="H211" s="416">
        <f t="shared" si="44"/>
        <v>5700</v>
      </c>
      <c r="I211" s="416">
        <f t="shared" si="45"/>
        <v>3400</v>
      </c>
      <c r="J211" s="386"/>
      <c r="K211" s="417">
        <f t="shared" si="48"/>
        <v>5652.5</v>
      </c>
      <c r="L211" s="417">
        <f t="shared" si="49"/>
        <v>3391.5</v>
      </c>
      <c r="N211" s="490">
        <v>2261</v>
      </c>
      <c r="P211" s="490">
        <v>2261</v>
      </c>
      <c r="R211" s="462">
        <v>2261</v>
      </c>
      <c r="T211" s="462">
        <v>2261</v>
      </c>
      <c r="V211" s="462">
        <v>1900</v>
      </c>
      <c r="X211" s="452">
        <v>1601</v>
      </c>
      <c r="Z211" s="382">
        <v>1601</v>
      </c>
      <c r="AB211" s="363"/>
      <c r="AD211" s="146"/>
      <c r="AF211" s="146"/>
      <c r="AH211" s="146"/>
      <c r="AJ211" s="146"/>
      <c r="AL211" s="146"/>
      <c r="AN211" s="146"/>
      <c r="AP211" s="146"/>
      <c r="AR211" s="146"/>
      <c r="AT211" s="63"/>
      <c r="AV211" s="371"/>
      <c r="AW211" s="371"/>
      <c r="AX211" s="371"/>
      <c r="AY211" s="371"/>
      <c r="AZ211" s="371"/>
      <c r="BA211" s="371"/>
      <c r="BB211" s="371"/>
      <c r="BC211" s="371"/>
      <c r="BD211" s="371"/>
      <c r="BE211" s="371"/>
      <c r="BF211" s="371"/>
      <c r="BG211" s="371"/>
    </row>
    <row r="212" spans="1:59" s="376" customFormat="1" ht="21" customHeight="1" x14ac:dyDescent="0.3">
      <c r="A212" s="371"/>
      <c r="B212" s="372"/>
      <c r="C212" s="371"/>
      <c r="D212" s="439" t="s">
        <v>6</v>
      </c>
      <c r="E212" s="437">
        <f t="shared" si="50"/>
        <v>6250</v>
      </c>
      <c r="F212" s="438">
        <f t="shared" si="50"/>
        <v>3750</v>
      </c>
      <c r="G212" s="371"/>
      <c r="H212" s="416">
        <f t="shared" si="44"/>
        <v>6250</v>
      </c>
      <c r="I212" s="416">
        <f t="shared" si="45"/>
        <v>3750</v>
      </c>
      <c r="J212" s="386"/>
      <c r="K212" s="417">
        <f t="shared" si="48"/>
        <v>6247.5</v>
      </c>
      <c r="L212" s="417">
        <f t="shared" si="49"/>
        <v>3748.5</v>
      </c>
      <c r="N212" s="490">
        <v>2499</v>
      </c>
      <c r="P212" s="490">
        <v>2499</v>
      </c>
      <c r="R212" s="462">
        <v>2499</v>
      </c>
      <c r="T212" s="462">
        <v>2499</v>
      </c>
      <c r="V212" s="461">
        <v>2100</v>
      </c>
      <c r="X212" s="452">
        <v>1726</v>
      </c>
      <c r="Z212" s="382">
        <v>1726</v>
      </c>
      <c r="AB212" s="363"/>
      <c r="AD212" s="146"/>
      <c r="AF212" s="146"/>
      <c r="AH212" s="146"/>
      <c r="AJ212" s="146"/>
      <c r="AL212" s="146"/>
      <c r="AN212" s="146"/>
      <c r="AP212" s="146"/>
      <c r="AR212" s="146"/>
      <c r="AT212" s="63"/>
      <c r="AV212" s="371"/>
      <c r="AW212" s="371"/>
      <c r="AX212" s="371"/>
      <c r="AY212" s="371"/>
      <c r="AZ212" s="371"/>
      <c r="BA212" s="371"/>
      <c r="BB212" s="371"/>
      <c r="BC212" s="371"/>
      <c r="BD212" s="371"/>
      <c r="BE212" s="371"/>
      <c r="BF212" s="371"/>
      <c r="BG212" s="371"/>
    </row>
    <row r="213" spans="1:59" s="376" customFormat="1" ht="21" customHeight="1" x14ac:dyDescent="0.3">
      <c r="A213" s="371"/>
      <c r="B213" s="372"/>
      <c r="C213" s="371"/>
      <c r="D213" s="439" t="s">
        <v>7</v>
      </c>
      <c r="E213" s="437">
        <f t="shared" si="50"/>
        <v>12250</v>
      </c>
      <c r="F213" s="438">
        <f t="shared" si="50"/>
        <v>7350</v>
      </c>
      <c r="G213" s="371"/>
      <c r="H213" s="416">
        <f t="shared" si="44"/>
        <v>12250</v>
      </c>
      <c r="I213" s="416">
        <f t="shared" si="45"/>
        <v>7350</v>
      </c>
      <c r="J213" s="386"/>
      <c r="K213" s="417">
        <f t="shared" si="48"/>
        <v>12250</v>
      </c>
      <c r="L213" s="417">
        <f t="shared" si="49"/>
        <v>7350</v>
      </c>
      <c r="N213" s="490">
        <v>4900</v>
      </c>
      <c r="P213" s="490">
        <v>4900</v>
      </c>
      <c r="R213" s="462">
        <v>4427</v>
      </c>
      <c r="T213" s="462">
        <v>4427</v>
      </c>
      <c r="V213" s="462">
        <v>3720</v>
      </c>
      <c r="X213" s="452">
        <v>2801</v>
      </c>
      <c r="Z213" s="382">
        <v>2801</v>
      </c>
      <c r="AB213" s="363"/>
      <c r="AD213" s="146"/>
      <c r="AF213" s="146"/>
      <c r="AH213" s="146"/>
      <c r="AJ213" s="146"/>
      <c r="AL213" s="146"/>
      <c r="AN213" s="146"/>
      <c r="AP213" s="146"/>
      <c r="AR213" s="146"/>
      <c r="AT213" s="63"/>
      <c r="AV213" s="371"/>
      <c r="AW213" s="371"/>
      <c r="AX213" s="371"/>
      <c r="AY213" s="371"/>
      <c r="AZ213" s="371"/>
      <c r="BA213" s="371"/>
      <c r="BB213" s="371"/>
      <c r="BC213" s="371"/>
      <c r="BD213" s="371"/>
      <c r="BE213" s="371"/>
      <c r="BF213" s="371"/>
      <c r="BG213" s="371"/>
    </row>
    <row r="214" spans="1:59" s="376" customFormat="1" ht="24.95" customHeight="1" thickBot="1" x14ac:dyDescent="0.35">
      <c r="A214" s="371"/>
      <c r="B214" s="372"/>
      <c r="C214" s="371"/>
      <c r="D214" s="371"/>
      <c r="E214" s="373"/>
      <c r="F214" s="374"/>
      <c r="G214" s="371"/>
      <c r="H214" s="416">
        <f t="shared" si="44"/>
        <v>0</v>
      </c>
      <c r="I214" s="416">
        <f t="shared" si="45"/>
        <v>0</v>
      </c>
      <c r="J214" s="386"/>
      <c r="K214" s="417">
        <f t="shared" si="48"/>
        <v>0</v>
      </c>
      <c r="L214" s="417">
        <f t="shared" si="49"/>
        <v>0</v>
      </c>
      <c r="N214" s="452"/>
      <c r="P214" s="452"/>
      <c r="R214" s="452"/>
      <c r="T214" s="452"/>
      <c r="V214" s="452"/>
      <c r="X214" s="452"/>
      <c r="Z214" s="382"/>
      <c r="AB214" s="363"/>
      <c r="AD214" s="146"/>
      <c r="AF214" s="146"/>
      <c r="AH214" s="146"/>
      <c r="AJ214" s="146"/>
      <c r="AL214" s="146"/>
      <c r="AN214" s="146"/>
      <c r="AP214" s="146"/>
      <c r="AR214" s="146"/>
      <c r="AT214" s="63"/>
      <c r="AV214" s="371"/>
      <c r="AW214" s="371"/>
      <c r="AX214" s="371"/>
      <c r="AY214" s="371"/>
      <c r="AZ214" s="371"/>
      <c r="BA214" s="371"/>
      <c r="BB214" s="371"/>
      <c r="BC214" s="371"/>
      <c r="BD214" s="371"/>
      <c r="BE214" s="371"/>
      <c r="BF214" s="371"/>
      <c r="BG214" s="371"/>
    </row>
    <row r="215" spans="1:59" s="376" customFormat="1" ht="21" customHeight="1" thickBot="1" x14ac:dyDescent="0.35">
      <c r="A215" s="371"/>
      <c r="B215" s="372"/>
      <c r="C215" s="371"/>
      <c r="D215" s="413" t="s">
        <v>639</v>
      </c>
      <c r="E215" s="414"/>
      <c r="F215" s="415"/>
      <c r="G215" s="386"/>
      <c r="H215" s="416"/>
      <c r="I215" s="416"/>
      <c r="J215" s="386"/>
      <c r="K215" s="417"/>
      <c r="L215" s="417"/>
      <c r="M215" s="389"/>
      <c r="N215" s="492">
        <v>45480</v>
      </c>
      <c r="P215" s="492">
        <v>45480</v>
      </c>
      <c r="R215" s="472">
        <v>45425</v>
      </c>
      <c r="T215" s="472">
        <v>45341</v>
      </c>
      <c r="V215" s="466">
        <v>220324</v>
      </c>
      <c r="X215" s="452"/>
      <c r="Z215" s="382"/>
      <c r="AB215" s="363"/>
      <c r="AD215" s="367"/>
      <c r="AE215" s="428"/>
      <c r="AF215" s="364"/>
      <c r="AH215" s="368"/>
      <c r="AJ215" s="365"/>
      <c r="AL215" s="362"/>
      <c r="AN215" s="363"/>
      <c r="AP215" s="363"/>
      <c r="AR215" s="363"/>
      <c r="AT215" s="366"/>
      <c r="AV215" s="371"/>
      <c r="AW215" s="371"/>
      <c r="AX215" s="371"/>
      <c r="AY215" s="371"/>
      <c r="AZ215" s="371"/>
      <c r="BA215" s="371"/>
      <c r="BB215" s="371"/>
      <c r="BC215" s="371"/>
      <c r="BD215" s="371"/>
      <c r="BE215" s="371"/>
      <c r="BF215" s="371"/>
      <c r="BG215" s="371"/>
    </row>
    <row r="216" spans="1:59" s="376" customFormat="1" ht="21" customHeight="1" x14ac:dyDescent="0.3">
      <c r="A216" s="371" t="s">
        <v>237</v>
      </c>
      <c r="B216" s="372"/>
      <c r="C216" s="371">
        <v>2397</v>
      </c>
      <c r="D216" s="418" t="s">
        <v>207</v>
      </c>
      <c r="E216" s="419">
        <f>H216</f>
        <v>46200</v>
      </c>
      <c r="F216" s="420">
        <f>I216</f>
        <v>27750</v>
      </c>
      <c r="G216" s="386"/>
      <c r="H216" s="416">
        <f>MROUND(K216+24,50)</f>
        <v>46200</v>
      </c>
      <c r="I216" s="416">
        <f>MROUND(L216+24,50)</f>
        <v>27750</v>
      </c>
      <c r="J216" s="386"/>
      <c r="K216" s="417">
        <f>N216*$K$9</f>
        <v>46169.475000000006</v>
      </c>
      <c r="L216" s="417">
        <f>N216*$L$9</f>
        <v>27701.685000000001</v>
      </c>
      <c r="M216" s="389"/>
      <c r="N216" s="490">
        <v>18467.79</v>
      </c>
      <c r="P216" s="490">
        <v>18467.79</v>
      </c>
      <c r="R216" s="474">
        <v>18467.79</v>
      </c>
      <c r="T216" s="462">
        <v>16489.099999999999</v>
      </c>
      <c r="V216" s="452">
        <v>16489.099999999999</v>
      </c>
      <c r="X216" s="452">
        <v>16111.87</v>
      </c>
      <c r="Z216" s="382">
        <v>16111.87</v>
      </c>
      <c r="AB216" s="363"/>
      <c r="AD216" s="364"/>
      <c r="AF216" s="365"/>
      <c r="AH216" s="365"/>
      <c r="AJ216" s="365"/>
      <c r="AL216" s="363"/>
      <c r="AN216" s="363"/>
      <c r="AP216" s="363"/>
      <c r="AR216" s="363"/>
      <c r="AT216" s="366"/>
      <c r="AV216" s="371"/>
      <c r="AW216" s="371"/>
      <c r="AX216" s="371"/>
      <c r="AY216" s="371"/>
      <c r="AZ216" s="371"/>
      <c r="BA216" s="371"/>
      <c r="BB216" s="371"/>
      <c r="BC216" s="371"/>
      <c r="BD216" s="371"/>
      <c r="BE216" s="371"/>
      <c r="BF216" s="371"/>
      <c r="BG216" s="371"/>
    </row>
    <row r="217" spans="1:59" s="376" customFormat="1" ht="21" customHeight="1" x14ac:dyDescent="0.3">
      <c r="A217" s="371" t="s">
        <v>237</v>
      </c>
      <c r="B217" s="372"/>
      <c r="C217" s="371"/>
      <c r="D217" s="421" t="s">
        <v>501</v>
      </c>
      <c r="E217" s="419">
        <f>H217</f>
        <v>19000</v>
      </c>
      <c r="F217" s="420">
        <f>I217</f>
        <v>11400</v>
      </c>
      <c r="G217" s="386"/>
      <c r="H217" s="416">
        <f>MROUND(K217+24,50)</f>
        <v>19000</v>
      </c>
      <c r="I217" s="416">
        <f>MROUND(L217+24,50)</f>
        <v>11400</v>
      </c>
      <c r="J217" s="386"/>
      <c r="K217" s="417">
        <f>N217*$K$9</f>
        <v>18994.400000000001</v>
      </c>
      <c r="L217" s="417">
        <f>N217*$L$9</f>
        <v>11396.64</v>
      </c>
      <c r="M217" s="389"/>
      <c r="N217" s="490">
        <v>7597.76</v>
      </c>
      <c r="P217" s="490">
        <v>7597.76</v>
      </c>
      <c r="R217" s="474">
        <v>7597.76</v>
      </c>
      <c r="T217" s="462">
        <v>6783.72</v>
      </c>
      <c r="V217" s="452">
        <v>6783.72</v>
      </c>
      <c r="X217" s="452">
        <v>5360</v>
      </c>
      <c r="Z217" s="382">
        <v>5360</v>
      </c>
      <c r="AB217" s="363"/>
      <c r="AD217" s="364"/>
      <c r="AF217" s="365"/>
      <c r="AH217" s="365"/>
      <c r="AJ217" s="365"/>
      <c r="AL217" s="363"/>
      <c r="AN217" s="363"/>
      <c r="AP217" s="363"/>
      <c r="AR217" s="363"/>
      <c r="AT217" s="366"/>
      <c r="AV217" s="371"/>
      <c r="AW217" s="371"/>
      <c r="AX217" s="371"/>
      <c r="AY217" s="371"/>
      <c r="AZ217" s="371"/>
      <c r="BA217" s="371"/>
      <c r="BB217" s="371"/>
      <c r="BC217" s="371"/>
      <c r="BD217" s="371"/>
      <c r="BE217" s="371"/>
      <c r="BF217" s="371"/>
      <c r="BG217" s="371"/>
    </row>
    <row r="218" spans="1:59" s="376" customFormat="1" ht="24.95" customHeight="1" thickBot="1" x14ac:dyDescent="0.35">
      <c r="A218" s="371"/>
      <c r="B218" s="372"/>
      <c r="C218" s="371"/>
      <c r="D218" s="422"/>
      <c r="E218" s="414"/>
      <c r="F218" s="415"/>
      <c r="G218" s="386"/>
      <c r="H218" s="416"/>
      <c r="I218" s="416"/>
      <c r="J218" s="386"/>
      <c r="K218" s="417"/>
      <c r="L218" s="417"/>
      <c r="M218" s="389"/>
      <c r="N218" s="452"/>
      <c r="P218" s="452"/>
      <c r="R218" s="452"/>
      <c r="T218" s="452"/>
      <c r="V218" s="452"/>
      <c r="X218" s="452"/>
      <c r="Z218" s="382"/>
      <c r="AB218" s="363"/>
      <c r="AD218" s="364"/>
      <c r="AF218" s="365"/>
      <c r="AH218" s="365"/>
      <c r="AJ218" s="365"/>
      <c r="AL218" s="363"/>
      <c r="AN218" s="363"/>
      <c r="AP218" s="363"/>
      <c r="AR218" s="363"/>
      <c r="AT218" s="366"/>
      <c r="AV218" s="371"/>
      <c r="AW218" s="371"/>
      <c r="AX218" s="371"/>
      <c r="AY218" s="371"/>
      <c r="AZ218" s="371"/>
      <c r="BA218" s="371"/>
      <c r="BB218" s="371"/>
      <c r="BC218" s="371"/>
      <c r="BD218" s="371"/>
      <c r="BE218" s="371"/>
      <c r="BF218" s="371"/>
      <c r="BG218" s="371"/>
    </row>
    <row r="219" spans="1:59" s="376" customFormat="1" ht="21" customHeight="1" thickBot="1" x14ac:dyDescent="0.35">
      <c r="A219" s="371"/>
      <c r="B219" s="372"/>
      <c r="C219" s="371"/>
      <c r="D219" s="413" t="s">
        <v>533</v>
      </c>
      <c r="E219" s="414"/>
      <c r="F219" s="415"/>
      <c r="G219" s="446"/>
      <c r="H219" s="416"/>
      <c r="I219" s="416"/>
      <c r="J219" s="386"/>
      <c r="K219" s="417"/>
      <c r="L219" s="417"/>
      <c r="M219" s="389"/>
      <c r="N219" s="484">
        <v>45455</v>
      </c>
      <c r="P219" s="484">
        <v>45455</v>
      </c>
      <c r="R219" s="472">
        <v>45350</v>
      </c>
      <c r="T219" s="472">
        <v>45350</v>
      </c>
      <c r="V219" s="452"/>
      <c r="X219" s="452"/>
      <c r="Z219" s="382"/>
      <c r="AB219" s="363"/>
      <c r="AD219" s="364"/>
      <c r="AF219" s="365"/>
      <c r="AH219" s="365"/>
      <c r="AJ219" s="365"/>
      <c r="AL219" s="363"/>
      <c r="AN219" s="363"/>
      <c r="AP219" s="363"/>
      <c r="AR219" s="363"/>
      <c r="AT219" s="366"/>
      <c r="AV219" s="371"/>
      <c r="AW219" s="371"/>
      <c r="AX219" s="371"/>
      <c r="AY219" s="371"/>
      <c r="AZ219" s="371"/>
      <c r="BA219" s="371"/>
      <c r="BB219" s="371"/>
      <c r="BC219" s="371"/>
      <c r="BD219" s="371"/>
      <c r="BE219" s="371"/>
      <c r="BF219" s="371"/>
      <c r="BG219" s="371"/>
    </row>
    <row r="220" spans="1:59" s="376" customFormat="1" ht="21" customHeight="1" x14ac:dyDescent="0.3">
      <c r="A220" s="371" t="s">
        <v>522</v>
      </c>
      <c r="B220" s="372"/>
      <c r="C220" s="371"/>
      <c r="D220" s="418" t="s">
        <v>346</v>
      </c>
      <c r="E220" s="419">
        <f t="shared" ref="E220:F222" si="51">H220</f>
        <v>5000</v>
      </c>
      <c r="F220" s="420">
        <f t="shared" si="51"/>
        <v>3000</v>
      </c>
      <c r="G220" s="386"/>
      <c r="H220" s="416">
        <f t="shared" ref="H220:I234" si="52">MROUND(K220+24,50)</f>
        <v>5000</v>
      </c>
      <c r="I220" s="416">
        <f t="shared" si="52"/>
        <v>3000</v>
      </c>
      <c r="J220" s="386"/>
      <c r="K220" s="417">
        <f>N220*$K$9</f>
        <v>5000</v>
      </c>
      <c r="L220" s="417">
        <f>N220*$L$9</f>
        <v>3000</v>
      </c>
      <c r="M220" s="389"/>
      <c r="N220" s="468">
        <v>2000</v>
      </c>
      <c r="P220" s="468">
        <v>2000</v>
      </c>
      <c r="R220" s="452">
        <v>1900</v>
      </c>
      <c r="T220" s="452">
        <v>1900</v>
      </c>
      <c r="V220" s="452">
        <v>1600</v>
      </c>
      <c r="X220" s="452">
        <v>1500</v>
      </c>
      <c r="Z220" s="382">
        <v>1500</v>
      </c>
      <c r="AB220" s="363"/>
      <c r="AD220" s="367"/>
      <c r="AF220" s="363"/>
      <c r="AH220" s="363"/>
      <c r="AJ220" s="363"/>
      <c r="AL220" s="363"/>
      <c r="AN220" s="369"/>
      <c r="AP220" s="363"/>
      <c r="AR220" s="363"/>
      <c r="AT220" s="367"/>
      <c r="AV220" s="371"/>
      <c r="AW220" s="371"/>
      <c r="AX220" s="371"/>
      <c r="AY220" s="371"/>
      <c r="AZ220" s="371"/>
      <c r="BA220" s="371"/>
      <c r="BB220" s="371"/>
      <c r="BC220" s="371"/>
      <c r="BD220" s="371"/>
      <c r="BE220" s="371"/>
      <c r="BF220" s="371"/>
      <c r="BG220" s="371"/>
    </row>
    <row r="221" spans="1:59" s="376" customFormat="1" ht="21" customHeight="1" x14ac:dyDescent="0.3">
      <c r="A221" s="371" t="s">
        <v>522</v>
      </c>
      <c r="B221" s="372"/>
      <c r="C221" s="371"/>
      <c r="D221" s="421" t="s">
        <v>347</v>
      </c>
      <c r="E221" s="419">
        <f t="shared" si="51"/>
        <v>5000</v>
      </c>
      <c r="F221" s="420">
        <f t="shared" si="51"/>
        <v>3000</v>
      </c>
      <c r="G221" s="386"/>
      <c r="H221" s="416">
        <f t="shared" si="52"/>
        <v>5000</v>
      </c>
      <c r="I221" s="416">
        <f t="shared" si="52"/>
        <v>3000</v>
      </c>
      <c r="J221" s="386"/>
      <c r="K221" s="417">
        <f>N221*$K$9</f>
        <v>5000</v>
      </c>
      <c r="L221" s="417">
        <f>N221*$L$9</f>
        <v>3000</v>
      </c>
      <c r="M221" s="389"/>
      <c r="N221" s="468">
        <v>2000</v>
      </c>
      <c r="P221" s="468">
        <v>2000</v>
      </c>
      <c r="R221" s="452">
        <v>1900</v>
      </c>
      <c r="T221" s="452">
        <v>1900</v>
      </c>
      <c r="V221" s="452">
        <v>1600</v>
      </c>
      <c r="X221" s="452">
        <v>1500</v>
      </c>
      <c r="Z221" s="382">
        <v>1500</v>
      </c>
      <c r="AB221" s="363"/>
      <c r="AD221" s="367"/>
      <c r="AF221" s="363"/>
      <c r="AH221" s="363"/>
      <c r="AJ221" s="363"/>
      <c r="AL221" s="363"/>
      <c r="AN221" s="369"/>
      <c r="AP221" s="363"/>
      <c r="AR221" s="363"/>
      <c r="AT221" s="367"/>
      <c r="AV221" s="371"/>
      <c r="AW221" s="371"/>
      <c r="AX221" s="371"/>
      <c r="AY221" s="371"/>
      <c r="AZ221" s="371"/>
      <c r="BA221" s="371"/>
      <c r="BB221" s="371"/>
      <c r="BC221" s="371"/>
      <c r="BD221" s="371"/>
      <c r="BE221" s="371"/>
      <c r="BF221" s="371"/>
      <c r="BG221" s="371"/>
    </row>
    <row r="222" spans="1:59" s="376" customFormat="1" ht="21" customHeight="1" x14ac:dyDescent="0.3">
      <c r="A222" s="371" t="s">
        <v>522</v>
      </c>
      <c r="B222" s="372"/>
      <c r="C222" s="371"/>
      <c r="D222" s="421" t="s">
        <v>348</v>
      </c>
      <c r="E222" s="419">
        <f t="shared" si="51"/>
        <v>5000</v>
      </c>
      <c r="F222" s="420">
        <f t="shared" si="51"/>
        <v>3000</v>
      </c>
      <c r="G222" s="386"/>
      <c r="H222" s="416">
        <f t="shared" si="52"/>
        <v>5000</v>
      </c>
      <c r="I222" s="416">
        <f t="shared" si="52"/>
        <v>3000</v>
      </c>
      <c r="J222" s="386"/>
      <c r="K222" s="417">
        <f>N222*$K$9</f>
        <v>5000</v>
      </c>
      <c r="L222" s="417">
        <f>N222*$L$9</f>
        <v>3000</v>
      </c>
      <c r="M222" s="389"/>
      <c r="N222" s="468">
        <v>2000</v>
      </c>
      <c r="P222" s="468">
        <v>2000</v>
      </c>
      <c r="R222" s="452">
        <v>1900</v>
      </c>
      <c r="T222" s="452">
        <v>1900</v>
      </c>
      <c r="V222" s="452">
        <v>1600</v>
      </c>
      <c r="X222" s="452">
        <v>1500</v>
      </c>
      <c r="Z222" s="382">
        <v>1500</v>
      </c>
      <c r="AB222" s="363"/>
      <c r="AD222" s="367"/>
      <c r="AF222" s="363"/>
      <c r="AH222" s="363"/>
      <c r="AJ222" s="363"/>
      <c r="AL222" s="363"/>
      <c r="AN222" s="369"/>
      <c r="AP222" s="363"/>
      <c r="AR222" s="363"/>
      <c r="AT222" s="367"/>
      <c r="AV222" s="371"/>
      <c r="AW222" s="371"/>
      <c r="AX222" s="371"/>
      <c r="AY222" s="371"/>
      <c r="AZ222" s="371"/>
      <c r="BA222" s="371"/>
      <c r="BB222" s="371"/>
      <c r="BC222" s="371"/>
      <c r="BD222" s="371"/>
      <c r="BE222" s="371"/>
      <c r="BF222" s="371"/>
      <c r="BG222" s="371"/>
    </row>
    <row r="223" spans="1:59" s="376" customFormat="1" ht="21" customHeight="1" thickBot="1" x14ac:dyDescent="0.35">
      <c r="A223" s="371"/>
      <c r="B223" s="372"/>
      <c r="C223" s="371"/>
      <c r="D223" s="422"/>
      <c r="E223" s="414"/>
      <c r="F223" s="415"/>
      <c r="G223" s="386"/>
      <c r="H223" s="416">
        <f t="shared" si="52"/>
        <v>0</v>
      </c>
      <c r="I223" s="416">
        <f t="shared" si="52"/>
        <v>0</v>
      </c>
      <c r="J223" s="386"/>
      <c r="K223" s="417">
        <f t="shared" ref="K223:K230" si="53">N223*$K$9</f>
        <v>0</v>
      </c>
      <c r="L223" s="417">
        <f t="shared" ref="L223:L230" si="54">N223*$L$9</f>
        <v>0</v>
      </c>
      <c r="M223" s="389"/>
      <c r="N223" s="452"/>
      <c r="P223" s="452"/>
      <c r="R223" s="452"/>
      <c r="T223" s="452"/>
      <c r="V223" s="452"/>
      <c r="X223" s="452"/>
      <c r="Z223" s="382"/>
      <c r="AB223" s="363"/>
      <c r="AD223" s="367"/>
      <c r="AF223" s="363"/>
      <c r="AH223" s="363"/>
      <c r="AJ223" s="363"/>
      <c r="AL223" s="363"/>
      <c r="AN223" s="369"/>
      <c r="AP223" s="363"/>
      <c r="AR223" s="363"/>
      <c r="AT223" s="367"/>
      <c r="AV223" s="371"/>
      <c r="AW223" s="371"/>
      <c r="AX223" s="371"/>
      <c r="AY223" s="371"/>
      <c r="AZ223" s="371"/>
      <c r="BA223" s="371"/>
      <c r="BB223" s="371"/>
      <c r="BC223" s="371"/>
      <c r="BD223" s="371"/>
      <c r="BE223" s="371"/>
      <c r="BF223" s="371"/>
      <c r="BG223" s="371"/>
    </row>
    <row r="224" spans="1:59" s="376" customFormat="1" ht="21" customHeight="1" thickBot="1" x14ac:dyDescent="0.35">
      <c r="A224" s="371"/>
      <c r="B224" s="372"/>
      <c r="C224" s="371"/>
      <c r="D224" s="413" t="s">
        <v>9</v>
      </c>
      <c r="E224" s="373"/>
      <c r="F224" s="374"/>
      <c r="G224" s="371"/>
      <c r="H224" s="416">
        <f t="shared" si="52"/>
        <v>113700</v>
      </c>
      <c r="I224" s="416">
        <f t="shared" si="52"/>
        <v>68250</v>
      </c>
      <c r="J224" s="386"/>
      <c r="K224" s="417">
        <f t="shared" si="53"/>
        <v>113700</v>
      </c>
      <c r="L224" s="417">
        <f t="shared" si="54"/>
        <v>68220</v>
      </c>
      <c r="N224" s="492">
        <v>45480</v>
      </c>
      <c r="P224" s="492">
        <v>45480</v>
      </c>
      <c r="R224" s="472">
        <v>45425</v>
      </c>
      <c r="T224" s="472">
        <v>45317</v>
      </c>
      <c r="V224" s="463">
        <v>220324</v>
      </c>
      <c r="X224" s="452"/>
      <c r="Z224" s="382"/>
      <c r="AB224" s="363"/>
      <c r="AD224" s="146"/>
      <c r="AF224" s="146"/>
      <c r="AH224" s="146"/>
      <c r="AJ224" s="146"/>
      <c r="AL224" s="146"/>
      <c r="AN224" s="146"/>
      <c r="AP224" s="146"/>
      <c r="AR224" s="146"/>
      <c r="AT224" s="63"/>
      <c r="AV224" s="371"/>
      <c r="AW224" s="371"/>
      <c r="AX224" s="371"/>
      <c r="AY224" s="371"/>
      <c r="AZ224" s="371"/>
      <c r="BA224" s="371"/>
      <c r="BB224" s="371"/>
      <c r="BC224" s="371"/>
      <c r="BD224" s="371"/>
      <c r="BE224" s="371"/>
      <c r="BF224" s="371"/>
      <c r="BG224" s="371"/>
    </row>
    <row r="225" spans="1:59" s="376" customFormat="1" ht="21" customHeight="1" x14ac:dyDescent="0.3">
      <c r="A225" s="371"/>
      <c r="B225" s="372"/>
      <c r="C225" s="371"/>
      <c r="D225" s="436" t="s">
        <v>311</v>
      </c>
      <c r="E225" s="437">
        <f>H225</f>
        <v>8750</v>
      </c>
      <c r="F225" s="438">
        <f>I225</f>
        <v>5250</v>
      </c>
      <c r="G225" s="371"/>
      <c r="H225" s="416">
        <f t="shared" si="52"/>
        <v>8750</v>
      </c>
      <c r="I225" s="416">
        <f t="shared" si="52"/>
        <v>5250</v>
      </c>
      <c r="J225" s="386"/>
      <c r="K225" s="417">
        <f t="shared" si="53"/>
        <v>8750</v>
      </c>
      <c r="L225" s="417">
        <f t="shared" si="54"/>
        <v>5250</v>
      </c>
      <c r="N225" s="490">
        <v>3500</v>
      </c>
      <c r="P225" s="490">
        <v>3500</v>
      </c>
      <c r="R225" s="462">
        <v>3500</v>
      </c>
      <c r="T225" s="462">
        <v>3500</v>
      </c>
      <c r="V225" s="462">
        <v>3500</v>
      </c>
      <c r="X225" s="452">
        <v>3500</v>
      </c>
      <c r="Z225" s="382">
        <v>3500</v>
      </c>
      <c r="AB225" s="363"/>
      <c r="AD225" s="146"/>
      <c r="AF225" s="146"/>
      <c r="AH225" s="146"/>
      <c r="AJ225" s="146"/>
      <c r="AL225" s="146"/>
      <c r="AN225" s="146"/>
      <c r="AP225" s="146"/>
      <c r="AR225" s="146"/>
      <c r="AT225" s="63"/>
      <c r="AV225" s="371"/>
      <c r="AW225" s="371"/>
      <c r="AX225" s="371"/>
      <c r="AY225" s="371"/>
      <c r="AZ225" s="371"/>
      <c r="BA225" s="371"/>
      <c r="BB225" s="371"/>
      <c r="BC225" s="371"/>
      <c r="BD225" s="371"/>
      <c r="BE225" s="371"/>
      <c r="BF225" s="371"/>
      <c r="BG225" s="371"/>
    </row>
    <row r="226" spans="1:59" s="376" customFormat="1" ht="21" customHeight="1" x14ac:dyDescent="0.3">
      <c r="A226" s="371"/>
      <c r="B226" s="372"/>
      <c r="C226" s="371"/>
      <c r="D226" s="439" t="s">
        <v>310</v>
      </c>
      <c r="E226" s="437">
        <f t="shared" ref="E226:F234" si="55">H226</f>
        <v>6000</v>
      </c>
      <c r="F226" s="438">
        <f t="shared" si="55"/>
        <v>3600</v>
      </c>
      <c r="G226" s="371"/>
      <c r="H226" s="416">
        <f t="shared" si="52"/>
        <v>6000</v>
      </c>
      <c r="I226" s="416">
        <f t="shared" si="52"/>
        <v>3600</v>
      </c>
      <c r="J226" s="386"/>
      <c r="K226" s="417">
        <f t="shared" si="53"/>
        <v>6000</v>
      </c>
      <c r="L226" s="417">
        <f t="shared" si="54"/>
        <v>3600</v>
      </c>
      <c r="N226" s="490">
        <v>2400</v>
      </c>
      <c r="P226" s="490">
        <v>2400</v>
      </c>
      <c r="R226" s="462">
        <v>1800</v>
      </c>
      <c r="T226" s="462">
        <v>1800</v>
      </c>
      <c r="V226" s="462">
        <v>1800</v>
      </c>
      <c r="X226" s="452">
        <v>1800</v>
      </c>
      <c r="Z226" s="382">
        <v>1800</v>
      </c>
      <c r="AB226" s="363"/>
      <c r="AD226" s="146"/>
      <c r="AF226" s="146"/>
      <c r="AH226" s="146"/>
      <c r="AJ226" s="146"/>
      <c r="AL226" s="146"/>
      <c r="AN226" s="146"/>
      <c r="AP226" s="146"/>
      <c r="AR226" s="146"/>
      <c r="AT226" s="63"/>
      <c r="AV226" s="371"/>
      <c r="AW226" s="371"/>
      <c r="AX226" s="371"/>
      <c r="AY226" s="371"/>
      <c r="AZ226" s="371"/>
      <c r="BA226" s="371"/>
      <c r="BB226" s="371"/>
      <c r="BC226" s="371"/>
      <c r="BD226" s="371"/>
      <c r="BE226" s="371"/>
      <c r="BF226" s="371"/>
      <c r="BG226" s="371"/>
    </row>
    <row r="227" spans="1:59" s="376" customFormat="1" ht="21" customHeight="1" x14ac:dyDescent="0.3">
      <c r="A227" s="371"/>
      <c r="B227" s="372"/>
      <c r="C227" s="371"/>
      <c r="D227" s="439" t="s">
        <v>312</v>
      </c>
      <c r="E227" s="437">
        <f t="shared" si="55"/>
        <v>8000</v>
      </c>
      <c r="F227" s="438">
        <f t="shared" si="55"/>
        <v>4800</v>
      </c>
      <c r="G227" s="371"/>
      <c r="H227" s="416">
        <f t="shared" si="52"/>
        <v>8000</v>
      </c>
      <c r="I227" s="416">
        <f t="shared" si="52"/>
        <v>4800</v>
      </c>
      <c r="J227" s="386"/>
      <c r="K227" s="417">
        <f t="shared" si="53"/>
        <v>8000</v>
      </c>
      <c r="L227" s="417">
        <f t="shared" si="54"/>
        <v>4800</v>
      </c>
      <c r="N227" s="490">
        <v>3200</v>
      </c>
      <c r="P227" s="490">
        <v>3200</v>
      </c>
      <c r="R227" s="462">
        <v>2600</v>
      </c>
      <c r="T227" s="462">
        <v>2600</v>
      </c>
      <c r="V227" s="462">
        <v>2600</v>
      </c>
      <c r="X227" s="452">
        <v>2600</v>
      </c>
      <c r="Z227" s="382">
        <v>2600</v>
      </c>
      <c r="AB227" s="363"/>
      <c r="AD227" s="146"/>
      <c r="AF227" s="146"/>
      <c r="AH227" s="146"/>
      <c r="AJ227" s="146"/>
      <c r="AL227" s="146"/>
      <c r="AN227" s="146"/>
      <c r="AP227" s="146"/>
      <c r="AR227" s="146"/>
      <c r="AT227" s="63"/>
      <c r="AV227" s="371"/>
      <c r="AW227" s="371"/>
      <c r="AX227" s="371"/>
      <c r="AY227" s="371"/>
      <c r="AZ227" s="371"/>
      <c r="BA227" s="371"/>
      <c r="BB227" s="371"/>
      <c r="BC227" s="371"/>
      <c r="BD227" s="371"/>
      <c r="BE227" s="371"/>
      <c r="BF227" s="371"/>
      <c r="BG227" s="371"/>
    </row>
    <row r="228" spans="1:59" s="376" customFormat="1" ht="21" customHeight="1" x14ac:dyDescent="0.3">
      <c r="A228" s="371"/>
      <c r="B228" s="372"/>
      <c r="C228" s="371"/>
      <c r="D228" s="439" t="s">
        <v>515</v>
      </c>
      <c r="E228" s="437">
        <f t="shared" si="55"/>
        <v>29750</v>
      </c>
      <c r="F228" s="438">
        <f t="shared" si="55"/>
        <v>17850</v>
      </c>
      <c r="G228" s="371"/>
      <c r="H228" s="416">
        <f t="shared" si="52"/>
        <v>29750</v>
      </c>
      <c r="I228" s="416">
        <f t="shared" si="52"/>
        <v>17850</v>
      </c>
      <c r="J228" s="386"/>
      <c r="K228" s="417">
        <f t="shared" si="53"/>
        <v>29750</v>
      </c>
      <c r="L228" s="417">
        <f t="shared" si="54"/>
        <v>17850</v>
      </c>
      <c r="N228" s="490">
        <v>11900</v>
      </c>
      <c r="P228" s="490">
        <v>11900</v>
      </c>
      <c r="R228" s="462">
        <v>8900</v>
      </c>
      <c r="T228" s="462">
        <v>8900</v>
      </c>
      <c r="V228" s="462">
        <v>8900</v>
      </c>
      <c r="X228" s="452">
        <v>8900</v>
      </c>
      <c r="Z228" s="382">
        <v>8900</v>
      </c>
      <c r="AB228" s="363"/>
      <c r="AD228" s="146"/>
      <c r="AF228" s="146"/>
      <c r="AH228" s="146"/>
      <c r="AJ228" s="146"/>
      <c r="AL228" s="146"/>
      <c r="AN228" s="146"/>
      <c r="AP228" s="146"/>
      <c r="AR228" s="146"/>
      <c r="AT228" s="63"/>
      <c r="AV228" s="371"/>
      <c r="AW228" s="371"/>
      <c r="AX228" s="371"/>
      <c r="AY228" s="371"/>
      <c r="AZ228" s="371"/>
      <c r="BA228" s="371"/>
      <c r="BB228" s="371"/>
      <c r="BC228" s="371"/>
      <c r="BD228" s="371"/>
      <c r="BE228" s="371"/>
      <c r="BF228" s="371"/>
      <c r="BG228" s="371"/>
    </row>
    <row r="229" spans="1:59" s="376" customFormat="1" ht="21" customHeight="1" x14ac:dyDescent="0.3">
      <c r="A229" s="371"/>
      <c r="B229" s="372"/>
      <c r="C229" s="371"/>
      <c r="D229" s="439" t="s">
        <v>640</v>
      </c>
      <c r="E229" s="437">
        <f t="shared" si="55"/>
        <v>11250</v>
      </c>
      <c r="F229" s="438">
        <f t="shared" si="55"/>
        <v>6750</v>
      </c>
      <c r="G229" s="371"/>
      <c r="H229" s="416">
        <f t="shared" si="52"/>
        <v>11250</v>
      </c>
      <c r="I229" s="416">
        <f t="shared" si="52"/>
        <v>6750</v>
      </c>
      <c r="J229" s="386"/>
      <c r="K229" s="417">
        <f t="shared" si="53"/>
        <v>11250</v>
      </c>
      <c r="L229" s="417">
        <f t="shared" si="54"/>
        <v>6750</v>
      </c>
      <c r="N229" s="490">
        <v>4500</v>
      </c>
      <c r="P229" s="490">
        <v>4500</v>
      </c>
      <c r="R229" s="462">
        <v>3900</v>
      </c>
      <c r="T229" s="462">
        <v>3900</v>
      </c>
      <c r="V229" s="462">
        <v>3900</v>
      </c>
      <c r="X229" s="452">
        <v>3900</v>
      </c>
      <c r="Z229" s="382">
        <v>3900</v>
      </c>
      <c r="AB229" s="363"/>
      <c r="AD229" s="146"/>
      <c r="AF229" s="146"/>
      <c r="AH229" s="146"/>
      <c r="AJ229" s="146"/>
      <c r="AL229" s="146"/>
      <c r="AN229" s="146"/>
      <c r="AP229" s="146"/>
      <c r="AR229" s="146"/>
      <c r="AT229" s="63"/>
      <c r="AV229" s="371"/>
      <c r="AW229" s="371"/>
      <c r="AX229" s="371"/>
      <c r="AY229" s="371"/>
      <c r="AZ229" s="371"/>
      <c r="BA229" s="371"/>
      <c r="BB229" s="371"/>
      <c r="BC229" s="371"/>
      <c r="BD229" s="371"/>
      <c r="BE229" s="371"/>
      <c r="BF229" s="371"/>
      <c r="BG229" s="371"/>
    </row>
    <row r="230" spans="1:59" s="376" customFormat="1" ht="21" customHeight="1" x14ac:dyDescent="0.3">
      <c r="A230" s="371"/>
      <c r="B230" s="372"/>
      <c r="C230" s="371"/>
      <c r="D230" s="439" t="s">
        <v>313</v>
      </c>
      <c r="E230" s="437">
        <f t="shared" si="55"/>
        <v>9000</v>
      </c>
      <c r="F230" s="438">
        <f t="shared" si="55"/>
        <v>5400</v>
      </c>
      <c r="G230" s="371"/>
      <c r="H230" s="416">
        <f t="shared" si="52"/>
        <v>9000</v>
      </c>
      <c r="I230" s="416">
        <f t="shared" si="52"/>
        <v>5400</v>
      </c>
      <c r="J230" s="386"/>
      <c r="K230" s="417">
        <f t="shared" si="53"/>
        <v>9000</v>
      </c>
      <c r="L230" s="417">
        <f t="shared" si="54"/>
        <v>5400</v>
      </c>
      <c r="N230" s="490">
        <v>3600</v>
      </c>
      <c r="P230" s="490">
        <v>3600</v>
      </c>
      <c r="R230" s="462">
        <v>3600</v>
      </c>
      <c r="T230" s="462">
        <v>3600</v>
      </c>
      <c r="V230" s="462">
        <v>3600</v>
      </c>
      <c r="X230" s="452">
        <v>3600</v>
      </c>
      <c r="Z230" s="382">
        <v>3600</v>
      </c>
      <c r="AB230" s="363"/>
      <c r="AD230" s="146"/>
      <c r="AF230" s="146"/>
      <c r="AH230" s="146"/>
      <c r="AJ230" s="146"/>
      <c r="AL230" s="146"/>
      <c r="AN230" s="146"/>
      <c r="AP230" s="146"/>
      <c r="AR230" s="146"/>
      <c r="AT230" s="63"/>
      <c r="AV230" s="371"/>
      <c r="AW230" s="371"/>
      <c r="AX230" s="371"/>
      <c r="AY230" s="371"/>
      <c r="AZ230" s="371"/>
      <c r="BA230" s="371"/>
      <c r="BB230" s="371"/>
      <c r="BC230" s="371"/>
      <c r="BD230" s="371"/>
      <c r="BE230" s="371"/>
      <c r="BF230" s="371"/>
      <c r="BG230" s="371"/>
    </row>
    <row r="231" spans="1:59" s="376" customFormat="1" ht="21" customHeight="1" x14ac:dyDescent="0.3">
      <c r="A231" s="371" t="s">
        <v>241</v>
      </c>
      <c r="B231" s="372">
        <v>45274</v>
      </c>
      <c r="C231" s="371"/>
      <c r="D231" s="439" t="s">
        <v>643</v>
      </c>
      <c r="E231" s="437">
        <f t="shared" si="55"/>
        <v>7250</v>
      </c>
      <c r="F231" s="438">
        <f t="shared" si="55"/>
        <v>4350</v>
      </c>
      <c r="G231" s="371"/>
      <c r="H231" s="416">
        <f t="shared" si="52"/>
        <v>7250</v>
      </c>
      <c r="I231" s="416">
        <f t="shared" si="52"/>
        <v>4350</v>
      </c>
      <c r="J231" s="386"/>
      <c r="K231" s="417">
        <f>N231*$K$9</f>
        <v>7250</v>
      </c>
      <c r="L231" s="417">
        <f>N231*$L$9</f>
        <v>4350</v>
      </c>
      <c r="N231" s="490">
        <v>2900</v>
      </c>
      <c r="P231" s="490">
        <v>2900</v>
      </c>
      <c r="R231" s="462">
        <v>1900</v>
      </c>
      <c r="T231" s="462">
        <v>1900</v>
      </c>
      <c r="V231" s="462">
        <v>1900</v>
      </c>
      <c r="X231" s="452">
        <v>1674</v>
      </c>
      <c r="Z231" s="382">
        <v>1674</v>
      </c>
      <c r="AB231" s="363"/>
      <c r="AD231" s="146"/>
      <c r="AF231" s="146"/>
      <c r="AH231" s="146"/>
      <c r="AJ231" s="146"/>
      <c r="AL231" s="146"/>
      <c r="AN231" s="146"/>
      <c r="AP231" s="146"/>
      <c r="AR231" s="146"/>
      <c r="AT231" s="63"/>
      <c r="AV231" s="371"/>
      <c r="AW231" s="371"/>
      <c r="AX231" s="371"/>
      <c r="AY231" s="371"/>
      <c r="AZ231" s="371"/>
      <c r="BA231" s="371"/>
      <c r="BB231" s="371"/>
      <c r="BC231" s="371"/>
      <c r="BD231" s="371"/>
      <c r="BE231" s="371"/>
      <c r="BF231" s="371"/>
      <c r="BG231" s="371"/>
    </row>
    <row r="232" spans="1:59" s="376" customFormat="1" ht="21" customHeight="1" x14ac:dyDescent="0.3">
      <c r="A232" s="371" t="s">
        <v>241</v>
      </c>
      <c r="B232" s="372">
        <v>45274</v>
      </c>
      <c r="C232" s="371"/>
      <c r="D232" s="439" t="s">
        <v>644</v>
      </c>
      <c r="E232" s="437">
        <f t="shared" si="55"/>
        <v>9750</v>
      </c>
      <c r="F232" s="438">
        <f t="shared" si="55"/>
        <v>5850</v>
      </c>
      <c r="G232" s="371"/>
      <c r="H232" s="416">
        <f t="shared" si="52"/>
        <v>9750</v>
      </c>
      <c r="I232" s="416">
        <f t="shared" si="52"/>
        <v>5850</v>
      </c>
      <c r="J232" s="386"/>
      <c r="K232" s="417">
        <f>N232*$K$9</f>
        <v>9750</v>
      </c>
      <c r="L232" s="417">
        <f>N232*$L$9</f>
        <v>5850</v>
      </c>
      <c r="N232" s="490">
        <v>3900</v>
      </c>
      <c r="P232" s="490">
        <v>3900</v>
      </c>
      <c r="R232" s="462">
        <v>3100</v>
      </c>
      <c r="T232" s="462">
        <v>3100</v>
      </c>
      <c r="V232" s="462">
        <v>3100</v>
      </c>
      <c r="X232" s="452">
        <v>1674</v>
      </c>
      <c r="Z232" s="382">
        <v>1674</v>
      </c>
      <c r="AB232" s="363"/>
      <c r="AD232" s="146"/>
      <c r="AF232" s="146"/>
      <c r="AH232" s="146"/>
      <c r="AJ232" s="146"/>
      <c r="AL232" s="146"/>
      <c r="AN232" s="146"/>
      <c r="AP232" s="146"/>
      <c r="AR232" s="146"/>
      <c r="AT232" s="63"/>
      <c r="AV232" s="371"/>
      <c r="AW232" s="371"/>
      <c r="AX232" s="371"/>
      <c r="AY232" s="371"/>
      <c r="AZ232" s="371"/>
      <c r="BA232" s="371"/>
      <c r="BB232" s="371"/>
      <c r="BC232" s="371"/>
      <c r="BD232" s="371"/>
      <c r="BE232" s="371"/>
      <c r="BF232" s="371"/>
      <c r="BG232" s="371"/>
    </row>
    <row r="233" spans="1:59" s="376" customFormat="1" ht="21" customHeight="1" x14ac:dyDescent="0.3">
      <c r="A233" s="371" t="s">
        <v>241</v>
      </c>
      <c r="B233" s="372">
        <v>45274</v>
      </c>
      <c r="C233" s="371"/>
      <c r="D233" s="486" t="s">
        <v>711</v>
      </c>
      <c r="E233" s="487">
        <f t="shared" si="55"/>
        <v>1800</v>
      </c>
      <c r="F233" s="485">
        <f t="shared" si="55"/>
        <v>1100</v>
      </c>
      <c r="G233" s="371"/>
      <c r="H233" s="416">
        <f t="shared" si="52"/>
        <v>1800</v>
      </c>
      <c r="I233" s="416">
        <f t="shared" si="52"/>
        <v>1100</v>
      </c>
      <c r="J233" s="386"/>
      <c r="K233" s="417">
        <f>N233*$K$9</f>
        <v>1800</v>
      </c>
      <c r="L233" s="417">
        <f>N233*$L$9</f>
        <v>1080</v>
      </c>
      <c r="N233" s="490">
        <v>720</v>
      </c>
      <c r="P233" s="490">
        <v>720</v>
      </c>
      <c r="R233" s="462"/>
      <c r="T233" s="462"/>
      <c r="V233" s="462"/>
      <c r="X233" s="452"/>
      <c r="Z233" s="382"/>
      <c r="AB233" s="363"/>
      <c r="AD233" s="146"/>
      <c r="AF233" s="146"/>
      <c r="AH233" s="146"/>
      <c r="AJ233" s="146"/>
      <c r="AL233" s="146"/>
      <c r="AN233" s="146"/>
      <c r="AP233" s="146"/>
      <c r="AR233" s="146"/>
      <c r="AT233" s="63"/>
      <c r="AV233" s="371"/>
      <c r="AW233" s="371"/>
      <c r="AX233" s="371"/>
      <c r="AY233" s="371"/>
      <c r="AZ233" s="371"/>
      <c r="BA233" s="371"/>
      <c r="BB233" s="371"/>
      <c r="BC233" s="371"/>
      <c r="BD233" s="371"/>
      <c r="BE233" s="371"/>
      <c r="BF233" s="371"/>
      <c r="BG233" s="371"/>
    </row>
    <row r="234" spans="1:59" s="376" customFormat="1" ht="21" customHeight="1" x14ac:dyDescent="0.3">
      <c r="A234" s="371" t="s">
        <v>241</v>
      </c>
      <c r="B234" s="372">
        <v>45274</v>
      </c>
      <c r="C234" s="371"/>
      <c r="D234" s="486" t="s">
        <v>712</v>
      </c>
      <c r="E234" s="487">
        <f t="shared" si="55"/>
        <v>51000</v>
      </c>
      <c r="F234" s="485">
        <f t="shared" si="55"/>
        <v>30600</v>
      </c>
      <c r="G234" s="371"/>
      <c r="H234" s="416">
        <f t="shared" si="52"/>
        <v>51000</v>
      </c>
      <c r="I234" s="416">
        <f t="shared" si="52"/>
        <v>30600</v>
      </c>
      <c r="J234" s="386"/>
      <c r="K234" s="417">
        <f>N234*$K$9</f>
        <v>51000</v>
      </c>
      <c r="L234" s="417">
        <f>N234*$L$9</f>
        <v>30600</v>
      </c>
      <c r="N234" s="490">
        <v>20400</v>
      </c>
      <c r="P234" s="490">
        <v>20400</v>
      </c>
      <c r="R234" s="462"/>
      <c r="T234" s="462"/>
      <c r="V234" s="462"/>
      <c r="X234" s="452"/>
      <c r="Z234" s="382"/>
      <c r="AB234" s="363"/>
      <c r="AD234" s="146"/>
      <c r="AF234" s="146"/>
      <c r="AH234" s="146"/>
      <c r="AJ234" s="146"/>
      <c r="AL234" s="146"/>
      <c r="AN234" s="146"/>
      <c r="AP234" s="146"/>
      <c r="AR234" s="146"/>
      <c r="AT234" s="63"/>
      <c r="AV234" s="371"/>
      <c r="AW234" s="371"/>
      <c r="AX234" s="371"/>
      <c r="AY234" s="371"/>
      <c r="AZ234" s="371"/>
      <c r="BA234" s="371"/>
      <c r="BB234" s="371"/>
      <c r="BC234" s="371"/>
      <c r="BD234" s="371"/>
      <c r="BE234" s="371"/>
      <c r="BF234" s="371"/>
      <c r="BG234" s="371"/>
    </row>
    <row r="235" spans="1:59" s="376" customFormat="1" ht="21" customHeight="1" thickBot="1" x14ac:dyDescent="0.35">
      <c r="A235" s="371"/>
      <c r="B235" s="372"/>
      <c r="C235" s="371"/>
      <c r="D235" s="422"/>
      <c r="E235" s="414"/>
      <c r="F235" s="415"/>
      <c r="G235" s="386"/>
      <c r="H235" s="416"/>
      <c r="I235" s="416"/>
      <c r="J235" s="386"/>
      <c r="K235" s="417"/>
      <c r="L235" s="417"/>
      <c r="M235" s="389"/>
      <c r="N235" s="452"/>
      <c r="P235" s="452"/>
      <c r="R235" s="452"/>
      <c r="T235" s="452"/>
      <c r="V235" s="452"/>
      <c r="X235" s="452"/>
      <c r="Z235" s="382"/>
      <c r="AB235" s="363"/>
      <c r="AD235" s="367"/>
      <c r="AF235" s="363"/>
      <c r="AH235" s="363"/>
      <c r="AJ235" s="363"/>
      <c r="AL235" s="363"/>
      <c r="AN235" s="369"/>
      <c r="AP235" s="363"/>
      <c r="AR235" s="363"/>
      <c r="AT235" s="367"/>
      <c r="AV235" s="371"/>
      <c r="AW235" s="371"/>
      <c r="AX235" s="371"/>
      <c r="AY235" s="371"/>
      <c r="AZ235" s="371"/>
      <c r="BA235" s="371"/>
      <c r="BB235" s="371"/>
      <c r="BC235" s="371"/>
      <c r="BD235" s="371"/>
      <c r="BE235" s="371"/>
      <c r="BF235" s="371"/>
      <c r="BG235" s="371"/>
    </row>
    <row r="236" spans="1:59" s="376" customFormat="1" ht="21" customHeight="1" thickBot="1" x14ac:dyDescent="0.35">
      <c r="A236" s="371"/>
      <c r="B236" s="372"/>
      <c r="C236" s="371"/>
      <c r="D236" s="413" t="s">
        <v>680</v>
      </c>
      <c r="E236" s="414"/>
      <c r="F236" s="415"/>
      <c r="G236" s="386"/>
      <c r="H236" s="416"/>
      <c r="I236" s="416"/>
      <c r="J236" s="386"/>
      <c r="K236" s="417"/>
      <c r="L236" s="417"/>
      <c r="M236" s="389"/>
      <c r="N236" s="489">
        <v>45482</v>
      </c>
      <c r="P236" s="484">
        <v>45455</v>
      </c>
      <c r="R236" s="472">
        <v>45425</v>
      </c>
      <c r="T236" s="472">
        <v>45350</v>
      </c>
      <c r="V236" s="463">
        <v>230324</v>
      </c>
      <c r="X236" s="452"/>
      <c r="Z236" s="382"/>
      <c r="AB236" s="363"/>
      <c r="AD236" s="364"/>
      <c r="AF236" s="365"/>
      <c r="AH236" s="365"/>
      <c r="AJ236" s="365"/>
      <c r="AL236" s="363"/>
      <c r="AN236" s="363"/>
      <c r="AP236" s="363"/>
      <c r="AR236" s="363"/>
      <c r="AT236" s="366"/>
      <c r="AV236" s="371"/>
      <c r="AW236" s="371"/>
      <c r="AX236" s="371"/>
      <c r="AY236" s="371"/>
      <c r="AZ236" s="371"/>
      <c r="BA236" s="371"/>
      <c r="BB236" s="371"/>
      <c r="BC236" s="371"/>
      <c r="BD236" s="371"/>
      <c r="BE236" s="371"/>
      <c r="BF236" s="371"/>
      <c r="BG236" s="371"/>
    </row>
    <row r="237" spans="1:59" s="376" customFormat="1" ht="21" customHeight="1" x14ac:dyDescent="0.3">
      <c r="A237" s="371" t="s">
        <v>647</v>
      </c>
      <c r="B237" s="477" t="s">
        <v>675</v>
      </c>
      <c r="C237" s="371" t="s">
        <v>645</v>
      </c>
      <c r="D237" s="418" t="s">
        <v>205</v>
      </c>
      <c r="E237" s="419">
        <f t="shared" ref="E237:F239" si="56">H237</f>
        <v>4400</v>
      </c>
      <c r="F237" s="420">
        <f t="shared" si="56"/>
        <v>2650</v>
      </c>
      <c r="G237" s="386"/>
      <c r="H237" s="416">
        <f t="shared" ref="H237:I239" si="57">MROUND(K237+24,50)</f>
        <v>4400</v>
      </c>
      <c r="I237" s="416">
        <f t="shared" si="57"/>
        <v>2650</v>
      </c>
      <c r="J237" s="386"/>
      <c r="K237" s="417">
        <f>N237*$K$9</f>
        <v>4400</v>
      </c>
      <c r="L237" s="417">
        <f>N237*$L$9</f>
        <v>2640</v>
      </c>
      <c r="M237" s="389"/>
      <c r="N237" s="490">
        <v>1760</v>
      </c>
      <c r="P237" s="468">
        <v>1760</v>
      </c>
      <c r="R237" s="462">
        <v>1760</v>
      </c>
      <c r="T237" s="462">
        <v>1760</v>
      </c>
      <c r="V237" s="462">
        <v>1760</v>
      </c>
      <c r="X237" s="452">
        <v>1530</v>
      </c>
      <c r="Z237" s="382">
        <v>1530</v>
      </c>
      <c r="AB237" s="363"/>
      <c r="AD237" s="364"/>
      <c r="AF237" s="365"/>
      <c r="AH237" s="365"/>
      <c r="AJ237" s="365"/>
      <c r="AL237" s="363"/>
      <c r="AN237" s="363"/>
      <c r="AP237" s="363"/>
      <c r="AR237" s="363"/>
      <c r="AT237" s="366"/>
      <c r="AV237" s="371"/>
      <c r="AW237" s="371"/>
      <c r="AX237" s="371"/>
      <c r="AY237" s="371"/>
      <c r="AZ237" s="371"/>
      <c r="BA237" s="371"/>
      <c r="BB237" s="371"/>
      <c r="BC237" s="371"/>
      <c r="BD237" s="371"/>
      <c r="BE237" s="371"/>
      <c r="BF237" s="371"/>
      <c r="BG237" s="371"/>
    </row>
    <row r="238" spans="1:59" ht="21" customHeight="1" x14ac:dyDescent="0.3">
      <c r="A238" s="371" t="s">
        <v>242</v>
      </c>
      <c r="B238" s="477" t="s">
        <v>675</v>
      </c>
      <c r="C238" s="371" t="s">
        <v>646</v>
      </c>
      <c r="D238" s="421" t="s">
        <v>560</v>
      </c>
      <c r="E238" s="419">
        <f t="shared" si="56"/>
        <v>6300</v>
      </c>
      <c r="F238" s="420">
        <f t="shared" si="56"/>
        <v>3800</v>
      </c>
      <c r="G238" s="386"/>
      <c r="H238" s="416">
        <f t="shared" si="57"/>
        <v>6300</v>
      </c>
      <c r="I238" s="416">
        <f t="shared" si="57"/>
        <v>3800</v>
      </c>
      <c r="J238" s="386"/>
      <c r="K238" s="417">
        <f>N238*$K$9</f>
        <v>6300</v>
      </c>
      <c r="L238" s="417">
        <f>N238*$L$9</f>
        <v>3780</v>
      </c>
      <c r="M238" s="389"/>
      <c r="N238" s="490">
        <v>2520</v>
      </c>
      <c r="P238" s="468">
        <v>2520</v>
      </c>
      <c r="R238" s="462">
        <v>2520</v>
      </c>
      <c r="T238" s="462">
        <v>2520</v>
      </c>
      <c r="V238" s="462">
        <v>2520</v>
      </c>
      <c r="X238" s="452">
        <v>2190</v>
      </c>
      <c r="Z238" s="382">
        <v>2190</v>
      </c>
      <c r="AB238" s="363"/>
      <c r="AD238" s="364"/>
      <c r="AF238" s="365"/>
      <c r="AH238" s="365"/>
      <c r="AJ238" s="365"/>
      <c r="AL238" s="363"/>
      <c r="AN238" s="363"/>
      <c r="AP238" s="363"/>
      <c r="AR238" s="363"/>
      <c r="AT238" s="366"/>
    </row>
    <row r="239" spans="1:59" ht="21" customHeight="1" x14ac:dyDescent="0.3">
      <c r="A239" s="371" t="s">
        <v>474</v>
      </c>
      <c r="B239" s="479" t="s">
        <v>676</v>
      </c>
      <c r="C239" s="371" t="s">
        <v>641</v>
      </c>
      <c r="D239" s="421" t="s">
        <v>559</v>
      </c>
      <c r="E239" s="419">
        <f t="shared" si="56"/>
        <v>15550</v>
      </c>
      <c r="F239" s="420">
        <f t="shared" si="56"/>
        <v>9350</v>
      </c>
      <c r="G239" s="446"/>
      <c r="H239" s="416">
        <f t="shared" si="57"/>
        <v>15550</v>
      </c>
      <c r="I239" s="416">
        <f t="shared" si="57"/>
        <v>9350</v>
      </c>
      <c r="J239" s="386"/>
      <c r="K239" s="417">
        <f>N239*$K$9</f>
        <v>15525</v>
      </c>
      <c r="L239" s="417">
        <f>N239*$L$9</f>
        <v>9315</v>
      </c>
      <c r="M239" s="389"/>
      <c r="N239" s="490">
        <v>6210</v>
      </c>
      <c r="P239" s="468">
        <v>6210</v>
      </c>
      <c r="R239" s="462">
        <v>6210</v>
      </c>
      <c r="T239" s="462">
        <v>6210</v>
      </c>
      <c r="V239" s="462">
        <v>6210</v>
      </c>
      <c r="X239" s="452">
        <v>6210</v>
      </c>
      <c r="Z239" s="382">
        <v>6210</v>
      </c>
      <c r="AB239" s="363"/>
      <c r="AD239" s="364"/>
      <c r="AF239" s="365"/>
      <c r="AH239" s="365"/>
      <c r="AJ239" s="365"/>
      <c r="AL239" s="363"/>
      <c r="AN239" s="363"/>
      <c r="AP239" s="363"/>
      <c r="AR239" s="363"/>
      <c r="AT239" s="366"/>
    </row>
    <row r="240" spans="1:59" ht="21" customHeight="1" thickBot="1" x14ac:dyDescent="0.35">
      <c r="D240" s="422"/>
      <c r="E240" s="414"/>
      <c r="F240" s="415"/>
      <c r="G240" s="446"/>
      <c r="H240" s="416"/>
      <c r="I240" s="416"/>
      <c r="J240" s="386"/>
      <c r="K240" s="417"/>
      <c r="L240" s="417"/>
      <c r="M240" s="389"/>
      <c r="N240" s="452"/>
      <c r="P240" s="452"/>
      <c r="R240" s="452"/>
      <c r="T240" s="452"/>
      <c r="V240" s="452"/>
      <c r="X240" s="452"/>
      <c r="AB240" s="363"/>
      <c r="AD240" s="364"/>
      <c r="AF240" s="365"/>
      <c r="AH240" s="365"/>
      <c r="AJ240" s="365"/>
      <c r="AL240" s="363"/>
      <c r="AN240" s="363"/>
      <c r="AP240" s="363"/>
      <c r="AR240" s="363"/>
      <c r="AT240" s="366"/>
    </row>
    <row r="241" spans="1:59" ht="21" customHeight="1" thickBot="1" x14ac:dyDescent="0.35">
      <c r="D241" s="413" t="s">
        <v>534</v>
      </c>
      <c r="G241" s="386"/>
      <c r="H241" s="447"/>
      <c r="I241" s="447"/>
      <c r="J241" s="386"/>
      <c r="K241" s="448"/>
      <c r="L241" s="448"/>
      <c r="M241" s="389"/>
      <c r="N241" s="489">
        <v>45482</v>
      </c>
      <c r="P241" s="484">
        <v>45455</v>
      </c>
      <c r="R241" s="472">
        <v>45425</v>
      </c>
      <c r="T241" s="472">
        <v>45350</v>
      </c>
      <c r="V241" s="463">
        <v>230324</v>
      </c>
      <c r="X241" s="452"/>
      <c r="AB241" s="363"/>
    </row>
    <row r="242" spans="1:59" ht="21" customHeight="1" x14ac:dyDescent="0.3">
      <c r="A242" s="371" t="s">
        <v>239</v>
      </c>
      <c r="B242" s="372">
        <v>45352</v>
      </c>
      <c r="C242" s="371">
        <v>812</v>
      </c>
      <c r="D242" s="418" t="s">
        <v>145</v>
      </c>
      <c r="E242" s="419">
        <f t="shared" ref="E242:F252" si="58">H242</f>
        <v>12800</v>
      </c>
      <c r="F242" s="420">
        <f t="shared" si="58"/>
        <v>7700</v>
      </c>
      <c r="G242" s="386"/>
      <c r="H242" s="416">
        <f t="shared" ref="H242:I252" si="59">MROUND(K242+24,50)</f>
        <v>12800</v>
      </c>
      <c r="I242" s="416">
        <f t="shared" si="59"/>
        <v>7700</v>
      </c>
      <c r="J242" s="386"/>
      <c r="K242" s="417">
        <f t="shared" ref="K242:K252" si="60">N242*$K$9</f>
        <v>12775</v>
      </c>
      <c r="L242" s="417">
        <f t="shared" ref="L242:L252" si="61">N242*$L$9</f>
        <v>7665</v>
      </c>
      <c r="M242" s="389"/>
      <c r="N242" s="490">
        <v>5110</v>
      </c>
      <c r="P242" s="468">
        <v>5110</v>
      </c>
      <c r="R242" s="474">
        <v>5110</v>
      </c>
      <c r="T242" s="462">
        <v>4687.93</v>
      </c>
      <c r="V242" s="462">
        <v>4687.93</v>
      </c>
      <c r="X242" s="452">
        <v>3551.46</v>
      </c>
      <c r="Z242" s="382">
        <v>3551.46</v>
      </c>
      <c r="AB242" s="363"/>
      <c r="AD242" s="364"/>
      <c r="AF242" s="365"/>
      <c r="AH242" s="365"/>
      <c r="AJ242" s="365"/>
      <c r="AL242" s="363"/>
      <c r="AN242" s="363"/>
      <c r="AP242" s="363"/>
      <c r="AR242" s="363"/>
      <c r="AT242" s="366"/>
    </row>
    <row r="243" spans="1:59" ht="21" hidden="1" customHeight="1" x14ac:dyDescent="0.3">
      <c r="A243" s="371" t="s">
        <v>240</v>
      </c>
      <c r="B243" s="372">
        <v>45358</v>
      </c>
      <c r="C243" s="371">
        <v>777</v>
      </c>
      <c r="D243" s="421" t="s">
        <v>148</v>
      </c>
      <c r="E243" s="419">
        <f t="shared" si="58"/>
        <v>3100</v>
      </c>
      <c r="F243" s="420">
        <f t="shared" si="58"/>
        <v>1900</v>
      </c>
      <c r="G243" s="386"/>
      <c r="H243" s="416">
        <f t="shared" si="59"/>
        <v>3100</v>
      </c>
      <c r="I243" s="416">
        <f t="shared" si="59"/>
        <v>1900</v>
      </c>
      <c r="J243" s="386"/>
      <c r="K243" s="417">
        <f t="shared" si="60"/>
        <v>3095</v>
      </c>
      <c r="L243" s="417">
        <f t="shared" si="61"/>
        <v>1857</v>
      </c>
      <c r="M243" s="389"/>
      <c r="N243" s="474">
        <v>1238</v>
      </c>
      <c r="P243" s="474">
        <v>1238</v>
      </c>
      <c r="R243" s="474">
        <v>1238</v>
      </c>
      <c r="T243" s="461">
        <v>1400</v>
      </c>
      <c r="V243" s="461">
        <v>1248</v>
      </c>
      <c r="X243" s="452">
        <v>1248</v>
      </c>
      <c r="Z243" s="382">
        <v>1248</v>
      </c>
      <c r="AB243" s="363"/>
      <c r="AD243" s="364"/>
      <c r="AF243" s="365"/>
      <c r="AH243" s="365"/>
      <c r="AJ243" s="365"/>
      <c r="AL243" s="363"/>
      <c r="AN243" s="363"/>
      <c r="AP243" s="363"/>
      <c r="AR243" s="363"/>
      <c r="AT243" s="366"/>
      <c r="AX243" s="371">
        <f>AD243*1.3</f>
        <v>0</v>
      </c>
    </row>
    <row r="244" spans="1:59" ht="21" customHeight="1" x14ac:dyDescent="0.3">
      <c r="A244" s="371" t="s">
        <v>339</v>
      </c>
      <c r="B244" s="372" t="s">
        <v>679</v>
      </c>
      <c r="C244" s="371">
        <v>4740</v>
      </c>
      <c r="D244" s="421" t="s">
        <v>203</v>
      </c>
      <c r="E244" s="419">
        <f t="shared" si="58"/>
        <v>8500</v>
      </c>
      <c r="F244" s="420">
        <f t="shared" si="58"/>
        <v>5100</v>
      </c>
      <c r="G244" s="386"/>
      <c r="H244" s="416">
        <f t="shared" si="59"/>
        <v>8500</v>
      </c>
      <c r="I244" s="416">
        <f t="shared" si="59"/>
        <v>5100</v>
      </c>
      <c r="J244" s="386"/>
      <c r="K244" s="417">
        <f t="shared" si="60"/>
        <v>8500</v>
      </c>
      <c r="L244" s="417">
        <f t="shared" si="61"/>
        <v>5100</v>
      </c>
      <c r="M244" s="389"/>
      <c r="N244" s="490">
        <v>3400</v>
      </c>
      <c r="P244" s="468">
        <v>3400</v>
      </c>
      <c r="R244" s="462">
        <v>3400</v>
      </c>
      <c r="T244" s="462">
        <v>3400</v>
      </c>
      <c r="V244" s="462">
        <v>1530.09</v>
      </c>
      <c r="X244" s="452">
        <v>1530.09</v>
      </c>
      <c r="Z244" s="382">
        <v>1530.09</v>
      </c>
      <c r="AB244" s="363"/>
      <c r="AD244" s="364"/>
      <c r="AF244" s="365"/>
      <c r="AH244" s="365"/>
      <c r="AJ244" s="365"/>
      <c r="AL244" s="363"/>
      <c r="AN244" s="363"/>
      <c r="AP244" s="363"/>
      <c r="AR244" s="363"/>
      <c r="AT244" s="366"/>
    </row>
    <row r="245" spans="1:59" ht="21" hidden="1" customHeight="1" x14ac:dyDescent="0.3">
      <c r="A245" s="371" t="s">
        <v>238</v>
      </c>
      <c r="B245" s="372">
        <v>45278</v>
      </c>
      <c r="C245" s="371">
        <v>1357</v>
      </c>
      <c r="D245" s="421" t="s">
        <v>615</v>
      </c>
      <c r="E245" s="419">
        <f t="shared" si="58"/>
        <v>3000</v>
      </c>
      <c r="F245" s="420">
        <f t="shared" si="58"/>
        <v>1800</v>
      </c>
      <c r="G245" s="386"/>
      <c r="H245" s="416">
        <f t="shared" si="59"/>
        <v>3000</v>
      </c>
      <c r="I245" s="416">
        <f t="shared" si="59"/>
        <v>1800</v>
      </c>
      <c r="J245" s="386"/>
      <c r="K245" s="417">
        <f t="shared" si="60"/>
        <v>2956.0199999999995</v>
      </c>
      <c r="L245" s="417">
        <f t="shared" si="61"/>
        <v>1773.6119999999999</v>
      </c>
      <c r="M245" s="389"/>
      <c r="N245" s="462">
        <v>1182.4079999999999</v>
      </c>
      <c r="P245" s="462">
        <v>1182.4079999999999</v>
      </c>
      <c r="R245" s="462">
        <v>1182.4079999999999</v>
      </c>
      <c r="T245" s="462">
        <v>1182.4079999999999</v>
      </c>
      <c r="V245" s="462">
        <v>1182.4079999999999</v>
      </c>
      <c r="X245" s="452">
        <v>1182.4079999999999</v>
      </c>
      <c r="Z245" s="382">
        <v>985.34</v>
      </c>
      <c r="AB245" s="363"/>
      <c r="AD245" s="364">
        <f>Z245*1.2</f>
        <v>1182.4079999999999</v>
      </c>
      <c r="AF245" s="365"/>
      <c r="AH245" s="365"/>
      <c r="AJ245" s="365"/>
      <c r="AL245" s="363"/>
      <c r="AN245" s="363"/>
      <c r="AP245" s="363"/>
      <c r="AR245" s="363"/>
      <c r="AT245" s="366"/>
    </row>
    <row r="246" spans="1:59" ht="21" hidden="1" customHeight="1" x14ac:dyDescent="0.3">
      <c r="A246" s="371" t="s">
        <v>238</v>
      </c>
      <c r="B246" s="372">
        <v>45278</v>
      </c>
      <c r="C246" s="371">
        <v>1357</v>
      </c>
      <c r="D246" s="421" t="s">
        <v>614</v>
      </c>
      <c r="E246" s="419">
        <f t="shared" si="58"/>
        <v>4050</v>
      </c>
      <c r="F246" s="420">
        <f t="shared" si="58"/>
        <v>2450</v>
      </c>
      <c r="G246" s="386"/>
      <c r="H246" s="416">
        <f t="shared" si="59"/>
        <v>4050</v>
      </c>
      <c r="I246" s="416">
        <f t="shared" si="59"/>
        <v>2450</v>
      </c>
      <c r="J246" s="386"/>
      <c r="K246" s="417">
        <f t="shared" si="60"/>
        <v>4021.4100000000003</v>
      </c>
      <c r="L246" s="417">
        <f t="shared" si="61"/>
        <v>2412.846</v>
      </c>
      <c r="M246" s="389"/>
      <c r="N246" s="462">
        <v>1608.5640000000001</v>
      </c>
      <c r="P246" s="462">
        <v>1608.5640000000001</v>
      </c>
      <c r="R246" s="462">
        <v>1608.5640000000001</v>
      </c>
      <c r="T246" s="462">
        <v>1608.5640000000001</v>
      </c>
      <c r="V246" s="462">
        <v>1608.5640000000001</v>
      </c>
      <c r="X246" s="452">
        <v>1608.5640000000001</v>
      </c>
      <c r="Z246" s="382">
        <v>1340.47</v>
      </c>
      <c r="AB246" s="363"/>
      <c r="AD246" s="364">
        <f>Z246*1.2</f>
        <v>1608.5640000000001</v>
      </c>
      <c r="AF246" s="365"/>
      <c r="AH246" s="365"/>
      <c r="AJ246" s="365"/>
      <c r="AL246" s="363"/>
      <c r="AN246" s="363"/>
      <c r="AP246" s="363"/>
      <c r="AR246" s="363"/>
      <c r="AT246" s="366"/>
    </row>
    <row r="247" spans="1:59" ht="21" customHeight="1" x14ac:dyDescent="0.3">
      <c r="A247" s="371" t="s">
        <v>650</v>
      </c>
      <c r="B247" s="372">
        <v>45407</v>
      </c>
      <c r="C247" s="371">
        <v>1357</v>
      </c>
      <c r="D247" s="421" t="s">
        <v>652</v>
      </c>
      <c r="E247" s="419">
        <v>23500</v>
      </c>
      <c r="F247" s="420">
        <v>14500</v>
      </c>
      <c r="G247" s="386"/>
      <c r="H247" s="416">
        <f t="shared" si="59"/>
        <v>0</v>
      </c>
      <c r="I247" s="416">
        <f t="shared" si="59"/>
        <v>0</v>
      </c>
      <c r="J247" s="386"/>
      <c r="K247" s="417">
        <f t="shared" si="60"/>
        <v>0</v>
      </c>
      <c r="L247" s="417">
        <f t="shared" si="61"/>
        <v>0</v>
      </c>
      <c r="M247" s="389"/>
      <c r="N247" s="496"/>
      <c r="P247" s="455"/>
      <c r="R247" s="455">
        <v>9000</v>
      </c>
      <c r="T247" s="462">
        <v>8200</v>
      </c>
      <c r="V247" s="462"/>
      <c r="X247" s="452"/>
      <c r="AB247" s="363"/>
      <c r="AD247" s="364">
        <f>Z247*1.2</f>
        <v>0</v>
      </c>
      <c r="AF247" s="365"/>
      <c r="AH247" s="365"/>
      <c r="AJ247" s="365"/>
      <c r="AL247" s="363"/>
      <c r="AN247" s="363"/>
      <c r="AP247" s="363"/>
      <c r="AR247" s="363"/>
      <c r="AT247" s="366"/>
    </row>
    <row r="248" spans="1:59" ht="21" customHeight="1" x14ac:dyDescent="0.3">
      <c r="A248" s="371" t="s">
        <v>650</v>
      </c>
      <c r="B248" s="372">
        <v>45407</v>
      </c>
      <c r="C248" s="371">
        <v>1357</v>
      </c>
      <c r="D248" s="421" t="s">
        <v>653</v>
      </c>
      <c r="E248" s="419">
        <v>13000</v>
      </c>
      <c r="F248" s="420">
        <v>8200</v>
      </c>
      <c r="G248" s="386"/>
      <c r="H248" s="416">
        <f t="shared" si="59"/>
        <v>0</v>
      </c>
      <c r="I248" s="416">
        <f t="shared" si="59"/>
        <v>0</v>
      </c>
      <c r="J248" s="386"/>
      <c r="K248" s="417">
        <f t="shared" si="60"/>
        <v>0</v>
      </c>
      <c r="L248" s="417">
        <f t="shared" si="61"/>
        <v>0</v>
      </c>
      <c r="M248" s="389"/>
      <c r="N248" s="496"/>
      <c r="P248" s="455"/>
      <c r="R248" s="455">
        <v>4800</v>
      </c>
      <c r="T248" s="462">
        <v>5400</v>
      </c>
      <c r="V248" s="462"/>
      <c r="X248" s="452"/>
      <c r="AB248" s="363"/>
      <c r="AD248" s="364">
        <f>Z248*1.2</f>
        <v>0</v>
      </c>
      <c r="AF248" s="365"/>
      <c r="AH248" s="365"/>
      <c r="AJ248" s="365"/>
      <c r="AL248" s="363"/>
      <c r="AN248" s="363"/>
      <c r="AP248" s="363"/>
      <c r="AR248" s="363"/>
      <c r="AT248" s="366"/>
    </row>
    <row r="249" spans="1:59" ht="21" customHeight="1" x14ac:dyDescent="0.3">
      <c r="A249" s="371" t="s">
        <v>650</v>
      </c>
      <c r="B249" s="372">
        <v>45407</v>
      </c>
      <c r="C249" s="371">
        <v>1357</v>
      </c>
      <c r="D249" s="421" t="s">
        <v>682</v>
      </c>
      <c r="E249" s="419">
        <v>3700</v>
      </c>
      <c r="F249" s="420">
        <v>2300</v>
      </c>
      <c r="G249" s="386"/>
      <c r="H249" s="416">
        <f t="shared" si="59"/>
        <v>0</v>
      </c>
      <c r="I249" s="416">
        <f t="shared" si="59"/>
        <v>0</v>
      </c>
      <c r="J249" s="386"/>
      <c r="K249" s="417">
        <f t="shared" si="60"/>
        <v>0</v>
      </c>
      <c r="L249" s="417">
        <f t="shared" si="61"/>
        <v>0</v>
      </c>
      <c r="M249" s="389"/>
      <c r="N249" s="491"/>
      <c r="P249" s="462"/>
      <c r="R249" s="462">
        <v>1480</v>
      </c>
      <c r="T249" s="462">
        <v>5400</v>
      </c>
      <c r="V249" s="462"/>
      <c r="X249" s="452"/>
      <c r="AB249" s="363"/>
      <c r="AD249" s="364">
        <f>Z249*1.2</f>
        <v>0</v>
      </c>
      <c r="AF249" s="365"/>
      <c r="AH249" s="365"/>
      <c r="AJ249" s="365"/>
      <c r="AL249" s="363"/>
      <c r="AN249" s="363"/>
      <c r="AP249" s="363"/>
      <c r="AR249" s="363"/>
      <c r="AT249" s="366"/>
    </row>
    <row r="250" spans="1:59" ht="21" customHeight="1" x14ac:dyDescent="0.3">
      <c r="A250" s="371" t="s">
        <v>649</v>
      </c>
      <c r="B250" s="480" t="s">
        <v>678</v>
      </c>
      <c r="C250" s="371">
        <v>531</v>
      </c>
      <c r="D250" s="421" t="s">
        <v>156</v>
      </c>
      <c r="E250" s="419">
        <f t="shared" si="58"/>
        <v>7500</v>
      </c>
      <c r="F250" s="420">
        <f t="shared" si="58"/>
        <v>4500</v>
      </c>
      <c r="G250" s="386"/>
      <c r="H250" s="416">
        <f t="shared" si="59"/>
        <v>7500</v>
      </c>
      <c r="I250" s="416">
        <f t="shared" si="59"/>
        <v>4500</v>
      </c>
      <c r="J250" s="386"/>
      <c r="K250" s="417">
        <f t="shared" si="60"/>
        <v>7485</v>
      </c>
      <c r="L250" s="417">
        <f t="shared" si="61"/>
        <v>4491</v>
      </c>
      <c r="M250" s="389"/>
      <c r="N250" s="490">
        <v>2994</v>
      </c>
      <c r="P250" s="462">
        <v>2830.24</v>
      </c>
      <c r="R250" s="462">
        <v>2830.24</v>
      </c>
      <c r="T250" s="462">
        <v>2830.24</v>
      </c>
      <c r="V250" s="462">
        <v>2621</v>
      </c>
      <c r="X250" s="455">
        <v>2621</v>
      </c>
      <c r="Z250" s="382">
        <v>2339.0100000000002</v>
      </c>
      <c r="AB250" s="363"/>
      <c r="AD250" s="364"/>
      <c r="AF250" s="365"/>
      <c r="AH250" s="365"/>
      <c r="AJ250" s="365"/>
      <c r="AL250" s="363"/>
      <c r="AN250" s="363"/>
      <c r="AP250" s="363"/>
      <c r="AR250" s="363"/>
      <c r="AT250" s="366"/>
    </row>
    <row r="251" spans="1:59" ht="21" customHeight="1" x14ac:dyDescent="0.3">
      <c r="A251" s="371" t="s">
        <v>648</v>
      </c>
      <c r="B251" s="478" t="s">
        <v>677</v>
      </c>
      <c r="C251" s="371" t="s">
        <v>208</v>
      </c>
      <c r="D251" s="421" t="s">
        <v>331</v>
      </c>
      <c r="E251" s="419">
        <f t="shared" si="58"/>
        <v>7250</v>
      </c>
      <c r="F251" s="420">
        <f t="shared" si="58"/>
        <v>4350</v>
      </c>
      <c r="G251" s="386"/>
      <c r="H251" s="416">
        <f t="shared" si="59"/>
        <v>7250</v>
      </c>
      <c r="I251" s="416">
        <f t="shared" si="59"/>
        <v>4350</v>
      </c>
      <c r="J251" s="386"/>
      <c r="K251" s="417">
        <f t="shared" si="60"/>
        <v>7202.5250000000005</v>
      </c>
      <c r="L251" s="417">
        <f t="shared" si="61"/>
        <v>4321.5150000000003</v>
      </c>
      <c r="M251" s="389"/>
      <c r="N251" s="490">
        <v>2881.01</v>
      </c>
      <c r="P251" s="462">
        <v>2881.01</v>
      </c>
      <c r="R251" s="462">
        <v>2881.01</v>
      </c>
      <c r="T251" s="462">
        <v>2881.01</v>
      </c>
      <c r="V251" s="462">
        <v>2881.01</v>
      </c>
      <c r="X251" s="452">
        <v>2881.01</v>
      </c>
      <c r="Z251" s="382">
        <v>2881.01</v>
      </c>
      <c r="AB251" s="363"/>
      <c r="AD251" s="364"/>
      <c r="AF251" s="365"/>
      <c r="AH251" s="365"/>
      <c r="AJ251" s="365"/>
      <c r="AL251" s="363"/>
      <c r="AN251" s="363"/>
      <c r="AP251" s="363"/>
      <c r="AR251" s="363"/>
      <c r="AT251" s="367"/>
    </row>
    <row r="252" spans="1:59" ht="21" hidden="1" customHeight="1" x14ac:dyDescent="0.3">
      <c r="A252" s="371" t="s">
        <v>202</v>
      </c>
      <c r="C252" s="371" t="s">
        <v>202</v>
      </c>
      <c r="D252" s="421" t="s">
        <v>155</v>
      </c>
      <c r="E252" s="419">
        <f t="shared" si="58"/>
        <v>4550</v>
      </c>
      <c r="F252" s="420">
        <f t="shared" si="58"/>
        <v>2750</v>
      </c>
      <c r="G252" s="386"/>
      <c r="H252" s="416">
        <f t="shared" si="59"/>
        <v>4550</v>
      </c>
      <c r="I252" s="416">
        <f t="shared" si="59"/>
        <v>2750</v>
      </c>
      <c r="J252" s="386"/>
      <c r="K252" s="417">
        <f t="shared" si="60"/>
        <v>4537.5</v>
      </c>
      <c r="L252" s="417">
        <f t="shared" si="61"/>
        <v>2722.5</v>
      </c>
      <c r="M252" s="389"/>
      <c r="N252" s="452">
        <v>1815</v>
      </c>
      <c r="P252" s="452">
        <v>1815</v>
      </c>
      <c r="R252" s="452">
        <v>1815</v>
      </c>
      <c r="T252" s="452">
        <v>1815</v>
      </c>
      <c r="V252" s="452">
        <v>1815</v>
      </c>
      <c r="X252" s="452">
        <v>1815</v>
      </c>
      <c r="Z252" s="382">
        <v>1815</v>
      </c>
      <c r="AB252" s="363"/>
      <c r="AD252" s="365"/>
      <c r="AF252" s="365"/>
      <c r="AH252" s="365"/>
      <c r="AJ252" s="365"/>
      <c r="AL252" s="363"/>
      <c r="AN252" s="363"/>
      <c r="AP252" s="363"/>
      <c r="AR252" s="363"/>
      <c r="AT252" s="367"/>
    </row>
    <row r="253" spans="1:59" s="376" customFormat="1" ht="21" customHeight="1" x14ac:dyDescent="0.3">
      <c r="A253" s="371"/>
      <c r="B253" s="372"/>
      <c r="C253" s="371"/>
      <c r="D253" s="371"/>
      <c r="E253" s="373"/>
      <c r="F253" s="374"/>
      <c r="G253" s="371"/>
      <c r="H253" s="447"/>
      <c r="I253" s="447"/>
      <c r="J253" s="371"/>
      <c r="K253" s="448"/>
      <c r="L253" s="448"/>
      <c r="N253" s="378"/>
      <c r="P253" s="378"/>
      <c r="R253" s="378"/>
      <c r="T253" s="378"/>
      <c r="V253" s="378"/>
      <c r="X253" s="378"/>
      <c r="Z253" s="378"/>
      <c r="AB253" s="146"/>
      <c r="AD253" s="146"/>
      <c r="AF253" s="146"/>
      <c r="AH253" s="146"/>
      <c r="AJ253" s="146"/>
      <c r="AL253" s="146"/>
      <c r="AN253" s="146"/>
      <c r="AP253" s="146"/>
      <c r="AR253" s="146"/>
      <c r="AT253" s="63"/>
      <c r="AV253" s="371"/>
      <c r="AW253" s="371"/>
      <c r="AX253" s="371"/>
      <c r="AY253" s="371"/>
      <c r="AZ253" s="371"/>
      <c r="BA253" s="371"/>
      <c r="BB253" s="371"/>
      <c r="BC253" s="371"/>
      <c r="BD253" s="371"/>
      <c r="BE253" s="371"/>
      <c r="BF253" s="371"/>
      <c r="BG253" s="371"/>
    </row>
    <row r="254" spans="1:59" s="376" customFormat="1" ht="21" customHeight="1" x14ac:dyDescent="0.3">
      <c r="A254" s="371"/>
      <c r="B254" s="372" t="s">
        <v>731</v>
      </c>
      <c r="C254" s="371"/>
      <c r="D254" s="371"/>
      <c r="E254" s="373"/>
      <c r="F254" s="374"/>
      <c r="G254" s="371"/>
      <c r="H254" s="447"/>
      <c r="I254" s="447"/>
      <c r="J254" s="371"/>
      <c r="K254" s="448"/>
      <c r="L254" s="448"/>
      <c r="N254" s="378"/>
      <c r="P254" s="378"/>
      <c r="R254" s="378"/>
      <c r="T254" s="378"/>
      <c r="V254" s="378"/>
      <c r="X254" s="378"/>
      <c r="Z254" s="378"/>
      <c r="AB254" s="146"/>
      <c r="AD254" s="146"/>
      <c r="AF254" s="146"/>
      <c r="AH254" s="146"/>
      <c r="AJ254" s="146"/>
      <c r="AL254" s="146"/>
      <c r="AN254" s="146"/>
      <c r="AP254" s="146"/>
      <c r="AR254" s="146"/>
      <c r="AT254" s="63"/>
      <c r="AV254" s="371"/>
      <c r="AW254" s="371"/>
      <c r="AX254" s="371"/>
      <c r="AY254" s="371"/>
      <c r="AZ254" s="371"/>
      <c r="BA254" s="371"/>
      <c r="BB254" s="371"/>
      <c r="BC254" s="371"/>
      <c r="BD254" s="371"/>
      <c r="BE254" s="371"/>
      <c r="BF254" s="371"/>
      <c r="BG254" s="371"/>
    </row>
    <row r="255" spans="1:59" s="376" customFormat="1" ht="21" customHeight="1" x14ac:dyDescent="0.3">
      <c r="A255" s="371"/>
      <c r="B255" s="372"/>
      <c r="C255" s="371"/>
      <c r="D255" s="371"/>
      <c r="E255" s="373"/>
      <c r="F255" s="374"/>
      <c r="G255" s="371"/>
      <c r="H255" s="447"/>
      <c r="I255" s="447"/>
      <c r="J255" s="371"/>
      <c r="K255" s="448"/>
      <c r="L255" s="448"/>
      <c r="N255" s="378"/>
      <c r="P255" s="378"/>
      <c r="R255" s="378"/>
      <c r="T255" s="378"/>
      <c r="V255" s="378"/>
      <c r="X255" s="378"/>
      <c r="Z255" s="378"/>
      <c r="AB255" s="146"/>
      <c r="AD255" s="146"/>
      <c r="AF255" s="146"/>
      <c r="AH255" s="146"/>
      <c r="AJ255" s="146"/>
      <c r="AL255" s="146"/>
      <c r="AN255" s="146"/>
      <c r="AP255" s="146"/>
      <c r="AR255" s="146"/>
      <c r="AT255" s="63"/>
      <c r="AV255" s="371"/>
      <c r="AW255" s="371"/>
      <c r="AX255" s="371"/>
      <c r="AY255" s="371"/>
      <c r="AZ255" s="371"/>
      <c r="BA255" s="371"/>
      <c r="BB255" s="371"/>
      <c r="BC255" s="371"/>
      <c r="BD255" s="371"/>
      <c r="BE255" s="371"/>
      <c r="BF255" s="371"/>
      <c r="BG255" s="371"/>
    </row>
    <row r="256" spans="1:59" ht="21" customHeight="1" x14ac:dyDescent="0.3">
      <c r="N256" s="378"/>
      <c r="P256" s="378"/>
      <c r="R256" s="378"/>
      <c r="T256" s="378"/>
      <c r="V256" s="378"/>
      <c r="X256" s="378"/>
      <c r="Z256" s="378"/>
    </row>
    <row r="257" spans="1:59" s="376" customFormat="1" ht="21" customHeight="1" x14ac:dyDescent="0.3">
      <c r="A257" s="371"/>
      <c r="B257" s="372"/>
      <c r="C257" s="371"/>
      <c r="D257" s="371"/>
      <c r="E257" s="373"/>
      <c r="F257" s="374"/>
      <c r="G257" s="371"/>
      <c r="H257" s="375"/>
      <c r="I257" s="375"/>
      <c r="K257" s="377"/>
      <c r="L257" s="377"/>
      <c r="N257" s="378"/>
      <c r="P257" s="378"/>
      <c r="R257" s="378"/>
      <c r="T257" s="378"/>
      <c r="V257" s="378"/>
      <c r="X257" s="378"/>
      <c r="Z257" s="378"/>
      <c r="AB257" s="146"/>
      <c r="AD257" s="146"/>
      <c r="AF257" s="146"/>
      <c r="AH257" s="146"/>
      <c r="AJ257" s="146"/>
      <c r="AL257" s="146"/>
      <c r="AN257" s="146"/>
      <c r="AP257" s="146"/>
      <c r="AR257" s="146"/>
      <c r="AT257" s="63"/>
      <c r="AV257" s="371"/>
      <c r="AW257" s="371"/>
      <c r="AX257" s="371"/>
      <c r="AY257" s="371"/>
      <c r="AZ257" s="371"/>
      <c r="BA257" s="371"/>
      <c r="BB257" s="371"/>
      <c r="BC257" s="371"/>
      <c r="BD257" s="371"/>
      <c r="BE257" s="371"/>
      <c r="BF257" s="371"/>
      <c r="BG257" s="371"/>
    </row>
    <row r="258" spans="1:59" s="376" customFormat="1" ht="21" customHeight="1" x14ac:dyDescent="0.3">
      <c r="A258" s="371"/>
      <c r="B258" s="372"/>
      <c r="C258" s="371"/>
      <c r="D258" s="371"/>
      <c r="E258" s="373"/>
      <c r="F258" s="374"/>
      <c r="G258" s="371"/>
      <c r="H258" s="375"/>
      <c r="I258" s="375"/>
      <c r="K258" s="377"/>
      <c r="L258" s="377"/>
      <c r="N258" s="378"/>
      <c r="P258" s="378"/>
      <c r="R258" s="378"/>
      <c r="T258" s="378"/>
      <c r="V258" s="378"/>
      <c r="X258" s="378"/>
      <c r="Z258" s="378"/>
      <c r="AB258" s="146"/>
      <c r="AD258" s="146"/>
      <c r="AF258" s="146"/>
      <c r="AH258" s="146"/>
      <c r="AJ258" s="146"/>
      <c r="AL258" s="146"/>
      <c r="AN258" s="146"/>
      <c r="AP258" s="146"/>
      <c r="AR258" s="146"/>
      <c r="AT258" s="63"/>
      <c r="AV258" s="371"/>
      <c r="AW258" s="371"/>
      <c r="AX258" s="371"/>
      <c r="AY258" s="371"/>
      <c r="AZ258" s="371"/>
      <c r="BA258" s="371"/>
      <c r="BB258" s="371"/>
      <c r="BC258" s="371"/>
      <c r="BD258" s="371"/>
      <c r="BE258" s="371"/>
      <c r="BF258" s="371"/>
      <c r="BG258" s="371"/>
    </row>
    <row r="259" spans="1:59" s="376" customFormat="1" ht="21" customHeight="1" x14ac:dyDescent="0.3">
      <c r="A259" s="371"/>
      <c r="B259" s="372"/>
      <c r="C259" s="371"/>
      <c r="D259" s="371"/>
      <c r="E259" s="373"/>
      <c r="F259" s="374"/>
      <c r="G259" s="371"/>
      <c r="H259" s="375"/>
      <c r="I259" s="375"/>
      <c r="K259" s="377"/>
      <c r="L259" s="377"/>
      <c r="N259" s="378"/>
      <c r="P259" s="378"/>
      <c r="R259" s="378"/>
      <c r="T259" s="378"/>
      <c r="V259" s="378"/>
      <c r="X259" s="378"/>
      <c r="Z259" s="378"/>
      <c r="AB259" s="146"/>
      <c r="AD259" s="146"/>
      <c r="AF259" s="146"/>
      <c r="AH259" s="146"/>
      <c r="AJ259" s="146"/>
      <c r="AL259" s="146"/>
      <c r="AN259" s="146"/>
      <c r="AP259" s="146"/>
      <c r="AR259" s="146"/>
      <c r="AT259" s="63"/>
      <c r="AV259" s="371"/>
      <c r="AW259" s="371"/>
      <c r="AX259" s="371"/>
      <c r="AY259" s="371"/>
      <c r="AZ259" s="371"/>
      <c r="BA259" s="371"/>
      <c r="BB259" s="371"/>
      <c r="BC259" s="371"/>
      <c r="BD259" s="371"/>
      <c r="BE259" s="371"/>
      <c r="BF259" s="371"/>
      <c r="BG259" s="371"/>
    </row>
    <row r="260" spans="1:59" s="376" customFormat="1" ht="21" customHeight="1" x14ac:dyDescent="0.3">
      <c r="A260" s="371"/>
      <c r="B260" s="372"/>
      <c r="C260" s="371"/>
      <c r="D260" s="371"/>
      <c r="E260" s="373"/>
      <c r="F260" s="374"/>
      <c r="G260" s="371"/>
      <c r="H260" s="375"/>
      <c r="I260" s="375"/>
      <c r="K260" s="377"/>
      <c r="L260" s="377"/>
      <c r="N260" s="378"/>
      <c r="P260" s="378"/>
      <c r="R260" s="378"/>
      <c r="T260" s="378"/>
      <c r="V260" s="378"/>
      <c r="X260" s="378"/>
      <c r="Z260" s="378"/>
      <c r="AB260" s="146"/>
      <c r="AD260" s="146"/>
      <c r="AF260" s="146"/>
      <c r="AH260" s="146"/>
      <c r="AJ260" s="146"/>
      <c r="AL260" s="146"/>
      <c r="AN260" s="146"/>
      <c r="AP260" s="146"/>
      <c r="AR260" s="146"/>
      <c r="AT260" s="63"/>
      <c r="AV260" s="371"/>
      <c r="AW260" s="371"/>
      <c r="AX260" s="371"/>
      <c r="AY260" s="371"/>
      <c r="AZ260" s="371"/>
      <c r="BA260" s="371"/>
      <c r="BB260" s="371"/>
      <c r="BC260" s="371"/>
      <c r="BD260" s="371"/>
      <c r="BE260" s="371"/>
      <c r="BF260" s="371"/>
      <c r="BG260" s="371"/>
    </row>
    <row r="261" spans="1:59" s="376" customFormat="1" ht="21" customHeight="1" x14ac:dyDescent="0.3">
      <c r="A261" s="371"/>
      <c r="B261" s="372"/>
      <c r="C261" s="371"/>
      <c r="D261" s="371"/>
      <c r="E261" s="373"/>
      <c r="F261" s="374"/>
      <c r="G261" s="371"/>
      <c r="H261" s="375"/>
      <c r="I261" s="375"/>
      <c r="K261" s="377"/>
      <c r="L261" s="377"/>
      <c r="N261" s="378"/>
      <c r="P261" s="378"/>
      <c r="R261" s="378"/>
      <c r="T261" s="378"/>
      <c r="V261" s="378"/>
      <c r="X261" s="378"/>
      <c r="Z261" s="378"/>
      <c r="AB261" s="146"/>
      <c r="AD261" s="146"/>
      <c r="AF261" s="146"/>
      <c r="AH261" s="146"/>
      <c r="AJ261" s="146"/>
      <c r="AL261" s="146"/>
      <c r="AN261" s="146"/>
      <c r="AP261" s="146"/>
      <c r="AR261" s="146"/>
      <c r="AT261" s="63"/>
      <c r="AV261" s="371"/>
      <c r="AW261" s="371"/>
      <c r="AX261" s="371"/>
      <c r="AY261" s="371"/>
      <c r="AZ261" s="371"/>
      <c r="BA261" s="371"/>
      <c r="BB261" s="371"/>
      <c r="BC261" s="371"/>
      <c r="BD261" s="371"/>
      <c r="BE261" s="371"/>
      <c r="BF261" s="371"/>
      <c r="BG261" s="371"/>
    </row>
    <row r="262" spans="1:59" s="376" customFormat="1" ht="21" customHeight="1" x14ac:dyDescent="0.3">
      <c r="A262" s="371"/>
      <c r="B262" s="372"/>
      <c r="C262" s="371"/>
      <c r="D262" s="371"/>
      <c r="E262" s="373"/>
      <c r="F262" s="374"/>
      <c r="G262" s="371"/>
      <c r="H262" s="375"/>
      <c r="I262" s="375"/>
      <c r="K262" s="377"/>
      <c r="L262" s="377"/>
      <c r="N262" s="378"/>
      <c r="P262" s="378"/>
      <c r="R262" s="378"/>
      <c r="T262" s="378"/>
      <c r="V262" s="378"/>
      <c r="X262" s="378"/>
      <c r="Z262" s="378"/>
      <c r="AB262" s="146"/>
      <c r="AD262" s="146"/>
      <c r="AF262" s="146"/>
      <c r="AH262" s="146"/>
      <c r="AJ262" s="146"/>
      <c r="AL262" s="146"/>
      <c r="AN262" s="146"/>
      <c r="AP262" s="146"/>
      <c r="AR262" s="146"/>
      <c r="AT262" s="63"/>
      <c r="AV262" s="371"/>
      <c r="AW262" s="371"/>
      <c r="AX262" s="371"/>
      <c r="AY262" s="371"/>
      <c r="AZ262" s="371"/>
      <c r="BA262" s="371"/>
      <c r="BB262" s="371"/>
      <c r="BC262" s="371"/>
      <c r="BD262" s="371"/>
      <c r="BE262" s="371"/>
      <c r="BF262" s="371"/>
      <c r="BG262" s="371"/>
    </row>
    <row r="263" spans="1:59" s="376" customFormat="1" ht="21" customHeight="1" x14ac:dyDescent="0.3">
      <c r="A263" s="371"/>
      <c r="B263" s="372"/>
      <c r="C263" s="371"/>
      <c r="D263" s="371"/>
      <c r="E263" s="373"/>
      <c r="F263" s="374"/>
      <c r="G263" s="371"/>
      <c r="H263" s="375"/>
      <c r="I263" s="375"/>
      <c r="K263" s="377"/>
      <c r="L263" s="377"/>
      <c r="N263" s="378"/>
      <c r="P263" s="378"/>
      <c r="R263" s="378"/>
      <c r="T263" s="378"/>
      <c r="V263" s="378"/>
      <c r="X263" s="378"/>
      <c r="Z263" s="378"/>
      <c r="AB263" s="146"/>
      <c r="AD263" s="146"/>
      <c r="AF263" s="146"/>
      <c r="AH263" s="146"/>
      <c r="AJ263" s="146"/>
      <c r="AL263" s="146"/>
      <c r="AN263" s="146"/>
      <c r="AP263" s="146"/>
      <c r="AR263" s="146"/>
      <c r="AT263" s="63"/>
      <c r="AV263" s="371"/>
      <c r="AW263" s="371"/>
      <c r="AX263" s="371"/>
      <c r="AY263" s="371"/>
      <c r="AZ263" s="371"/>
      <c r="BA263" s="371"/>
      <c r="BB263" s="371"/>
      <c r="BC263" s="371"/>
      <c r="BD263" s="371"/>
      <c r="BE263" s="371"/>
      <c r="BF263" s="371"/>
      <c r="BG263" s="371"/>
    </row>
    <row r="264" spans="1:59" s="376" customFormat="1" ht="21" customHeight="1" x14ac:dyDescent="0.3">
      <c r="A264" s="371"/>
      <c r="B264" s="372"/>
      <c r="C264" s="371"/>
      <c r="D264" s="371"/>
      <c r="E264" s="373"/>
      <c r="F264" s="374"/>
      <c r="G264" s="371"/>
      <c r="H264" s="375"/>
      <c r="I264" s="375"/>
      <c r="K264" s="377"/>
      <c r="L264" s="377"/>
      <c r="N264" s="378"/>
      <c r="P264" s="378"/>
      <c r="R264" s="378"/>
      <c r="T264" s="378"/>
      <c r="V264" s="378"/>
      <c r="X264" s="378"/>
      <c r="Z264" s="378"/>
      <c r="AB264" s="146"/>
      <c r="AD264" s="146"/>
      <c r="AF264" s="146"/>
      <c r="AH264" s="146"/>
      <c r="AJ264" s="146"/>
      <c r="AL264" s="146"/>
      <c r="AN264" s="146"/>
      <c r="AP264" s="146"/>
      <c r="AR264" s="146"/>
      <c r="AT264" s="63"/>
      <c r="AV264" s="371"/>
      <c r="AW264" s="371"/>
      <c r="AX264" s="371"/>
      <c r="AY264" s="371"/>
      <c r="AZ264" s="371"/>
      <c r="BA264" s="371"/>
      <c r="BB264" s="371"/>
      <c r="BC264" s="371"/>
      <c r="BD264" s="371"/>
      <c r="BE264" s="371"/>
      <c r="BF264" s="371"/>
      <c r="BG264" s="371"/>
    </row>
    <row r="265" spans="1:59" s="376" customFormat="1" ht="21" customHeight="1" x14ac:dyDescent="0.3">
      <c r="A265" s="371"/>
      <c r="B265" s="372"/>
      <c r="C265" s="371"/>
      <c r="D265" s="371"/>
      <c r="E265" s="373"/>
      <c r="F265" s="374"/>
      <c r="G265" s="371"/>
      <c r="H265" s="375"/>
      <c r="I265" s="375"/>
      <c r="K265" s="377"/>
      <c r="L265" s="377"/>
      <c r="N265" s="378"/>
      <c r="P265" s="378"/>
      <c r="R265" s="378"/>
      <c r="T265" s="378"/>
      <c r="V265" s="378"/>
      <c r="X265" s="378"/>
      <c r="Z265" s="378"/>
      <c r="AB265" s="146"/>
      <c r="AD265" s="146"/>
      <c r="AF265" s="146"/>
      <c r="AH265" s="146"/>
      <c r="AJ265" s="146"/>
      <c r="AL265" s="146"/>
      <c r="AN265" s="146"/>
      <c r="AP265" s="146"/>
      <c r="AR265" s="146"/>
      <c r="AT265" s="63"/>
      <c r="AV265" s="371"/>
      <c r="AW265" s="371"/>
      <c r="AX265" s="371"/>
      <c r="AY265" s="371"/>
      <c r="AZ265" s="371"/>
      <c r="BA265" s="371"/>
      <c r="BB265" s="371"/>
      <c r="BC265" s="371"/>
      <c r="BD265" s="371"/>
      <c r="BE265" s="371"/>
      <c r="BF265" s="371"/>
      <c r="BG265" s="371"/>
    </row>
    <row r="266" spans="1:59" s="376" customFormat="1" ht="21" customHeight="1" x14ac:dyDescent="0.3">
      <c r="A266" s="371"/>
      <c r="B266" s="372"/>
      <c r="C266" s="371"/>
      <c r="D266" s="371"/>
      <c r="E266" s="373"/>
      <c r="F266" s="374"/>
      <c r="G266" s="371"/>
      <c r="H266" s="375"/>
      <c r="I266" s="375"/>
      <c r="K266" s="377"/>
      <c r="L266" s="377"/>
      <c r="N266" s="378"/>
      <c r="P266" s="378"/>
      <c r="R266" s="378"/>
      <c r="T266" s="378"/>
      <c r="V266" s="378"/>
      <c r="X266" s="378"/>
      <c r="Z266" s="378"/>
      <c r="AB266" s="146"/>
      <c r="AD266" s="146"/>
      <c r="AF266" s="146"/>
      <c r="AH266" s="146"/>
      <c r="AJ266" s="146"/>
      <c r="AL266" s="146"/>
      <c r="AN266" s="146"/>
      <c r="AP266" s="146"/>
      <c r="AR266" s="146"/>
      <c r="AT266" s="63"/>
      <c r="AV266" s="371"/>
      <c r="AW266" s="371"/>
      <c r="AX266" s="371"/>
      <c r="AY266" s="371"/>
      <c r="AZ266" s="371"/>
      <c r="BA266" s="371"/>
      <c r="BB266" s="371"/>
      <c r="BC266" s="371"/>
      <c r="BD266" s="371"/>
      <c r="BE266" s="371"/>
      <c r="BF266" s="371"/>
      <c r="BG266" s="371"/>
    </row>
    <row r="267" spans="1:59" s="376" customFormat="1" ht="21" customHeight="1" x14ac:dyDescent="0.3">
      <c r="A267" s="371"/>
      <c r="B267" s="372"/>
      <c r="C267" s="371"/>
      <c r="D267" s="371"/>
      <c r="E267" s="373"/>
      <c r="F267" s="374"/>
      <c r="G267" s="371"/>
      <c r="H267" s="375"/>
      <c r="I267" s="375"/>
      <c r="K267" s="377"/>
      <c r="L267" s="377"/>
      <c r="N267" s="378"/>
      <c r="P267" s="378"/>
      <c r="R267" s="378"/>
      <c r="T267" s="378"/>
      <c r="V267" s="378"/>
      <c r="X267" s="378"/>
      <c r="Z267" s="378"/>
      <c r="AB267" s="146"/>
      <c r="AD267" s="146"/>
      <c r="AF267" s="146"/>
      <c r="AH267" s="146"/>
      <c r="AJ267" s="146"/>
      <c r="AL267" s="146"/>
      <c r="AN267" s="146"/>
      <c r="AP267" s="146"/>
      <c r="AR267" s="146"/>
      <c r="AT267" s="63"/>
      <c r="AV267" s="371"/>
      <c r="AW267" s="371"/>
      <c r="AX267" s="371"/>
      <c r="AY267" s="371"/>
      <c r="AZ267" s="371"/>
      <c r="BA267" s="371"/>
      <c r="BB267" s="371"/>
      <c r="BC267" s="371"/>
      <c r="BD267" s="371"/>
      <c r="BE267" s="371"/>
      <c r="BF267" s="371"/>
      <c r="BG267" s="371"/>
    </row>
    <row r="268" spans="1:59" s="376" customFormat="1" ht="21" customHeight="1" x14ac:dyDescent="0.3">
      <c r="A268" s="371"/>
      <c r="B268" s="372"/>
      <c r="C268" s="371"/>
      <c r="D268" s="371"/>
      <c r="E268" s="373"/>
      <c r="F268" s="374"/>
      <c r="G268" s="371"/>
      <c r="H268" s="375"/>
      <c r="I268" s="375"/>
      <c r="K268" s="377"/>
      <c r="L268" s="377"/>
      <c r="N268" s="378"/>
      <c r="P268" s="378"/>
      <c r="R268" s="378"/>
      <c r="T268" s="378"/>
      <c r="V268" s="378"/>
      <c r="X268" s="378"/>
      <c r="Z268" s="378"/>
      <c r="AB268" s="146"/>
      <c r="AD268" s="146"/>
      <c r="AF268" s="146"/>
      <c r="AH268" s="146"/>
      <c r="AJ268" s="146"/>
      <c r="AL268" s="146"/>
      <c r="AN268" s="146"/>
      <c r="AP268" s="146"/>
      <c r="AR268" s="146"/>
      <c r="AT268" s="63"/>
      <c r="AV268" s="371"/>
      <c r="AW268" s="371"/>
      <c r="AX268" s="371"/>
      <c r="AY268" s="371"/>
      <c r="AZ268" s="371"/>
      <c r="BA268" s="371"/>
      <c r="BB268" s="371"/>
      <c r="BC268" s="371"/>
      <c r="BD268" s="371"/>
      <c r="BE268" s="371"/>
      <c r="BF268" s="371"/>
      <c r="BG268" s="371"/>
    </row>
    <row r="269" spans="1:59" s="376" customFormat="1" ht="21" customHeight="1" x14ac:dyDescent="0.3">
      <c r="A269" s="371"/>
      <c r="B269" s="372"/>
      <c r="C269" s="371"/>
      <c r="D269" s="371"/>
      <c r="E269" s="373"/>
      <c r="F269" s="374"/>
      <c r="G269" s="371"/>
      <c r="H269" s="375"/>
      <c r="I269" s="375"/>
      <c r="K269" s="377"/>
      <c r="L269" s="377"/>
      <c r="N269" s="378"/>
      <c r="P269" s="378"/>
      <c r="R269" s="378"/>
      <c r="T269" s="378"/>
      <c r="V269" s="378"/>
      <c r="X269" s="378"/>
      <c r="Z269" s="378"/>
      <c r="AB269" s="146"/>
      <c r="AD269" s="146"/>
      <c r="AF269" s="146"/>
      <c r="AH269" s="146"/>
      <c r="AJ269" s="146"/>
      <c r="AL269" s="146"/>
      <c r="AN269" s="146"/>
      <c r="AP269" s="146"/>
      <c r="AR269" s="146"/>
      <c r="AT269" s="63"/>
      <c r="AV269" s="371"/>
      <c r="AW269" s="371"/>
      <c r="AX269" s="371"/>
      <c r="AY269" s="371"/>
      <c r="AZ269" s="371"/>
      <c r="BA269" s="371"/>
      <c r="BB269" s="371"/>
      <c r="BC269" s="371"/>
      <c r="BD269" s="371"/>
      <c r="BE269" s="371"/>
      <c r="BF269" s="371"/>
      <c r="BG269" s="371"/>
    </row>
    <row r="270" spans="1:59" s="376" customFormat="1" ht="21" customHeight="1" x14ac:dyDescent="0.3">
      <c r="A270" s="371"/>
      <c r="B270" s="372"/>
      <c r="C270" s="371"/>
      <c r="D270" s="371"/>
      <c r="E270" s="373"/>
      <c r="F270" s="374"/>
      <c r="G270" s="371"/>
      <c r="H270" s="375"/>
      <c r="I270" s="375"/>
      <c r="K270" s="377"/>
      <c r="L270" s="377"/>
      <c r="N270" s="378"/>
      <c r="P270" s="378"/>
      <c r="R270" s="378"/>
      <c r="T270" s="378"/>
      <c r="V270" s="378"/>
      <c r="X270" s="378"/>
      <c r="Z270" s="378"/>
      <c r="AB270" s="146"/>
      <c r="AD270" s="146"/>
      <c r="AF270" s="146"/>
      <c r="AH270" s="146"/>
      <c r="AJ270" s="146"/>
      <c r="AL270" s="146"/>
      <c r="AN270" s="146"/>
      <c r="AP270" s="146"/>
      <c r="AR270" s="146"/>
      <c r="AT270" s="63"/>
      <c r="AV270" s="371"/>
      <c r="AW270" s="371"/>
      <c r="AX270" s="371"/>
      <c r="AY270" s="371"/>
      <c r="AZ270" s="371"/>
      <c r="BA270" s="371"/>
      <c r="BB270" s="371"/>
      <c r="BC270" s="371"/>
      <c r="BD270" s="371"/>
      <c r="BE270" s="371"/>
      <c r="BF270" s="371"/>
      <c r="BG270" s="371"/>
    </row>
    <row r="271" spans="1:59" s="376" customFormat="1" ht="21" customHeight="1" x14ac:dyDescent="0.3">
      <c r="A271" s="371"/>
      <c r="B271" s="372"/>
      <c r="C271" s="371"/>
      <c r="D271" s="371"/>
      <c r="E271" s="373"/>
      <c r="F271" s="374"/>
      <c r="G271" s="371"/>
      <c r="H271" s="375"/>
      <c r="I271" s="375"/>
      <c r="K271" s="377"/>
      <c r="L271" s="377"/>
      <c r="N271" s="378"/>
      <c r="P271" s="378"/>
      <c r="R271" s="378"/>
      <c r="T271" s="378"/>
      <c r="V271" s="378"/>
      <c r="X271" s="378"/>
      <c r="Z271" s="378"/>
      <c r="AB271" s="146"/>
      <c r="AD271" s="146"/>
      <c r="AF271" s="146"/>
      <c r="AH271" s="146"/>
      <c r="AJ271" s="146"/>
      <c r="AL271" s="146"/>
      <c r="AN271" s="146"/>
      <c r="AP271" s="146"/>
      <c r="AR271" s="146"/>
      <c r="AT271" s="63"/>
      <c r="AV271" s="371"/>
      <c r="AW271" s="371"/>
      <c r="AX271" s="371"/>
      <c r="AY271" s="371"/>
      <c r="AZ271" s="371"/>
      <c r="BA271" s="371"/>
      <c r="BB271" s="371"/>
      <c r="BC271" s="371"/>
      <c r="BD271" s="371"/>
      <c r="BE271" s="371"/>
      <c r="BF271" s="371"/>
      <c r="BG271" s="371"/>
    </row>
    <row r="272" spans="1:59" s="376" customFormat="1" ht="21" customHeight="1" x14ac:dyDescent="0.3">
      <c r="A272" s="371"/>
      <c r="B272" s="372"/>
      <c r="C272" s="371"/>
      <c r="D272" s="371"/>
      <c r="E272" s="373"/>
      <c r="F272" s="374"/>
      <c r="G272" s="371"/>
      <c r="H272" s="375"/>
      <c r="I272" s="375"/>
      <c r="K272" s="377"/>
      <c r="L272" s="377"/>
      <c r="N272" s="378"/>
      <c r="P272" s="378"/>
      <c r="R272" s="378"/>
      <c r="T272" s="378"/>
      <c r="V272" s="378"/>
      <c r="X272" s="378"/>
      <c r="Z272" s="378"/>
      <c r="AB272" s="146"/>
      <c r="AD272" s="146"/>
      <c r="AF272" s="146"/>
      <c r="AH272" s="146"/>
      <c r="AJ272" s="146"/>
      <c r="AL272" s="146"/>
      <c r="AN272" s="146"/>
      <c r="AP272" s="146"/>
      <c r="AR272" s="146"/>
      <c r="AT272" s="63"/>
      <c r="AV272" s="371"/>
      <c r="AW272" s="371"/>
      <c r="AX272" s="371"/>
      <c r="AY272" s="371"/>
      <c r="AZ272" s="371"/>
      <c r="BA272" s="371"/>
      <c r="BB272" s="371"/>
      <c r="BC272" s="371"/>
      <c r="BD272" s="371"/>
      <c r="BE272" s="371"/>
      <c r="BF272" s="371"/>
      <c r="BG272" s="371"/>
    </row>
    <row r="273" spans="1:59" s="376" customFormat="1" ht="21" customHeight="1" x14ac:dyDescent="0.3">
      <c r="A273" s="371"/>
      <c r="B273" s="372"/>
      <c r="C273" s="371"/>
      <c r="D273" s="371"/>
      <c r="E273" s="373"/>
      <c r="F273" s="374"/>
      <c r="G273" s="371"/>
      <c r="H273" s="375"/>
      <c r="I273" s="375"/>
      <c r="K273" s="377"/>
      <c r="L273" s="377"/>
      <c r="N273" s="378"/>
      <c r="P273" s="378"/>
      <c r="R273" s="378"/>
      <c r="T273" s="378"/>
      <c r="V273" s="378"/>
      <c r="X273" s="378"/>
      <c r="Z273" s="378"/>
      <c r="AB273" s="146"/>
      <c r="AD273" s="146"/>
      <c r="AF273" s="146"/>
      <c r="AH273" s="146"/>
      <c r="AJ273" s="146"/>
      <c r="AL273" s="146"/>
      <c r="AN273" s="146"/>
      <c r="AP273" s="146"/>
      <c r="AR273" s="146"/>
      <c r="AT273" s="63"/>
      <c r="AV273" s="371"/>
      <c r="AW273" s="371"/>
      <c r="AX273" s="371"/>
      <c r="AY273" s="371"/>
      <c r="AZ273" s="371"/>
      <c r="BA273" s="371"/>
      <c r="BB273" s="371"/>
      <c r="BC273" s="371"/>
      <c r="BD273" s="371"/>
      <c r="BE273" s="371"/>
      <c r="BF273" s="371"/>
      <c r="BG273" s="371"/>
    </row>
    <row r="274" spans="1:59" s="376" customFormat="1" ht="21" customHeight="1" x14ac:dyDescent="0.3">
      <c r="A274" s="371"/>
      <c r="B274" s="372"/>
      <c r="C274" s="371"/>
      <c r="D274" s="371"/>
      <c r="E274" s="373"/>
      <c r="F274" s="374"/>
      <c r="G274" s="371"/>
      <c r="H274" s="375"/>
      <c r="I274" s="375"/>
      <c r="K274" s="377"/>
      <c r="L274" s="377"/>
      <c r="N274" s="378"/>
      <c r="P274" s="378"/>
      <c r="R274" s="378"/>
      <c r="T274" s="378"/>
      <c r="V274" s="378"/>
      <c r="X274" s="378"/>
      <c r="Z274" s="378"/>
      <c r="AB274" s="146"/>
      <c r="AD274" s="146"/>
      <c r="AF274" s="146"/>
      <c r="AH274" s="146"/>
      <c r="AJ274" s="146"/>
      <c r="AL274" s="146"/>
      <c r="AN274" s="146"/>
      <c r="AP274" s="146"/>
      <c r="AR274" s="146"/>
      <c r="AT274" s="63"/>
      <c r="AV274" s="371"/>
      <c r="AW274" s="371"/>
      <c r="AX274" s="371"/>
      <c r="AY274" s="371"/>
      <c r="AZ274" s="371"/>
      <c r="BA274" s="371"/>
      <c r="BB274" s="371"/>
      <c r="BC274" s="371"/>
      <c r="BD274" s="371"/>
      <c r="BE274" s="371"/>
      <c r="BF274" s="371"/>
      <c r="BG274" s="371"/>
    </row>
    <row r="275" spans="1:59" s="376" customFormat="1" ht="21" customHeight="1" x14ac:dyDescent="0.3">
      <c r="A275" s="371"/>
      <c r="B275" s="372"/>
      <c r="C275" s="371"/>
      <c r="D275" s="371"/>
      <c r="E275" s="373"/>
      <c r="F275" s="374"/>
      <c r="G275" s="371"/>
      <c r="H275" s="375"/>
      <c r="I275" s="375"/>
      <c r="K275" s="377"/>
      <c r="L275" s="377"/>
      <c r="N275" s="378"/>
      <c r="P275" s="378"/>
      <c r="R275" s="378"/>
      <c r="T275" s="378"/>
      <c r="V275" s="378"/>
      <c r="X275" s="378"/>
      <c r="Z275" s="378"/>
      <c r="AB275" s="146"/>
      <c r="AD275" s="146"/>
      <c r="AF275" s="146"/>
      <c r="AH275" s="146"/>
      <c r="AJ275" s="146"/>
      <c r="AL275" s="146"/>
      <c r="AN275" s="146"/>
      <c r="AP275" s="146"/>
      <c r="AR275" s="146"/>
      <c r="AT275" s="63"/>
      <c r="AV275" s="371"/>
      <c r="AW275" s="371"/>
      <c r="AX275" s="371"/>
      <c r="AY275" s="371"/>
      <c r="AZ275" s="371"/>
      <c r="BA275" s="371"/>
      <c r="BB275" s="371"/>
      <c r="BC275" s="371"/>
      <c r="BD275" s="371"/>
      <c r="BE275" s="371"/>
      <c r="BF275" s="371"/>
      <c r="BG275" s="371"/>
    </row>
    <row r="276" spans="1:59" s="376" customFormat="1" ht="21" customHeight="1" x14ac:dyDescent="0.3">
      <c r="A276" s="371"/>
      <c r="B276" s="372"/>
      <c r="C276" s="371"/>
      <c r="D276" s="371"/>
      <c r="E276" s="373"/>
      <c r="F276" s="374"/>
      <c r="G276" s="371"/>
      <c r="H276" s="375"/>
      <c r="I276" s="375"/>
      <c r="K276" s="377"/>
      <c r="L276" s="377"/>
      <c r="N276" s="378"/>
      <c r="P276" s="378"/>
      <c r="R276" s="378"/>
      <c r="T276" s="378"/>
      <c r="V276" s="378"/>
      <c r="X276" s="378"/>
      <c r="Z276" s="378"/>
      <c r="AB276" s="146"/>
      <c r="AD276" s="146"/>
      <c r="AF276" s="146"/>
      <c r="AH276" s="146"/>
      <c r="AJ276" s="146"/>
      <c r="AL276" s="146"/>
      <c r="AN276" s="146"/>
      <c r="AP276" s="146"/>
      <c r="AR276" s="146"/>
      <c r="AT276" s="63"/>
      <c r="AV276" s="371"/>
      <c r="AW276" s="371"/>
      <c r="AX276" s="371"/>
      <c r="AY276" s="371"/>
      <c r="AZ276" s="371"/>
      <c r="BA276" s="371"/>
      <c r="BB276" s="371"/>
      <c r="BC276" s="371"/>
      <c r="BD276" s="371"/>
      <c r="BE276" s="371"/>
      <c r="BF276" s="371"/>
      <c r="BG276" s="371"/>
    </row>
    <row r="277" spans="1:59" s="376" customFormat="1" ht="21" customHeight="1" x14ac:dyDescent="0.3">
      <c r="A277" s="371"/>
      <c r="B277" s="372"/>
      <c r="C277" s="371"/>
      <c r="D277" s="371"/>
      <c r="E277" s="373"/>
      <c r="F277" s="374"/>
      <c r="G277" s="371"/>
      <c r="H277" s="375"/>
      <c r="I277" s="375"/>
      <c r="K277" s="377"/>
      <c r="L277" s="377"/>
      <c r="N277" s="378"/>
      <c r="P277" s="378"/>
      <c r="R277" s="378"/>
      <c r="T277" s="378"/>
      <c r="V277" s="378"/>
      <c r="X277" s="378"/>
      <c r="Z277" s="378"/>
      <c r="AB277" s="146"/>
      <c r="AD277" s="146"/>
      <c r="AF277" s="146"/>
      <c r="AH277" s="146"/>
      <c r="AJ277" s="146"/>
      <c r="AL277" s="146"/>
      <c r="AN277" s="146"/>
      <c r="AP277" s="146"/>
      <c r="AR277" s="146"/>
      <c r="AT277" s="63"/>
      <c r="AV277" s="371"/>
      <c r="AW277" s="371"/>
      <c r="AX277" s="371"/>
      <c r="AY277" s="371"/>
      <c r="AZ277" s="371"/>
      <c r="BA277" s="371"/>
      <c r="BB277" s="371"/>
      <c r="BC277" s="371"/>
      <c r="BD277" s="371"/>
      <c r="BE277" s="371"/>
      <c r="BF277" s="371"/>
      <c r="BG277" s="371"/>
    </row>
    <row r="278" spans="1:59" s="376" customFormat="1" ht="21" customHeight="1" x14ac:dyDescent="0.3">
      <c r="A278" s="371"/>
      <c r="B278" s="372"/>
      <c r="C278" s="371"/>
      <c r="D278" s="371"/>
      <c r="E278" s="373"/>
      <c r="F278" s="374"/>
      <c r="G278" s="371"/>
      <c r="H278" s="375"/>
      <c r="I278" s="375"/>
      <c r="K278" s="377"/>
      <c r="L278" s="377"/>
      <c r="N278" s="378"/>
      <c r="P278" s="378"/>
      <c r="R278" s="378"/>
      <c r="T278" s="378"/>
      <c r="V278" s="378"/>
      <c r="X278" s="378"/>
      <c r="Z278" s="378"/>
      <c r="AB278" s="146"/>
      <c r="AD278" s="146"/>
      <c r="AF278" s="146"/>
      <c r="AH278" s="146"/>
      <c r="AJ278" s="146"/>
      <c r="AL278" s="146"/>
      <c r="AN278" s="146"/>
      <c r="AP278" s="146"/>
      <c r="AR278" s="146"/>
      <c r="AT278" s="63"/>
      <c r="AV278" s="371"/>
      <c r="AW278" s="371"/>
      <c r="AX278" s="371"/>
      <c r="AY278" s="371"/>
      <c r="AZ278" s="371"/>
      <c r="BA278" s="371"/>
      <c r="BB278" s="371"/>
      <c r="BC278" s="371"/>
      <c r="BD278" s="371"/>
      <c r="BE278" s="371"/>
      <c r="BF278" s="371"/>
      <c r="BG278" s="371"/>
    </row>
    <row r="279" spans="1:59" s="376" customFormat="1" ht="21" customHeight="1" x14ac:dyDescent="0.3">
      <c r="A279" s="371"/>
      <c r="B279" s="372"/>
      <c r="C279" s="371"/>
      <c r="D279" s="371"/>
      <c r="E279" s="373"/>
      <c r="F279" s="374"/>
      <c r="G279" s="371"/>
      <c r="H279" s="375"/>
      <c r="I279" s="375"/>
      <c r="K279" s="377"/>
      <c r="L279" s="377"/>
      <c r="N279" s="378"/>
      <c r="P279" s="378"/>
      <c r="R279" s="378"/>
      <c r="T279" s="378"/>
      <c r="V279" s="378"/>
      <c r="X279" s="378"/>
      <c r="Z279" s="378"/>
      <c r="AB279" s="146"/>
      <c r="AD279" s="146"/>
      <c r="AF279" s="146"/>
      <c r="AH279" s="146"/>
      <c r="AJ279" s="146"/>
      <c r="AL279" s="146"/>
      <c r="AN279" s="146"/>
      <c r="AP279" s="146"/>
      <c r="AR279" s="146"/>
      <c r="AT279" s="63"/>
      <c r="AV279" s="371"/>
      <c r="AW279" s="371"/>
      <c r="AX279" s="371"/>
      <c r="AY279" s="371"/>
      <c r="AZ279" s="371"/>
      <c r="BA279" s="371"/>
      <c r="BB279" s="371"/>
      <c r="BC279" s="371"/>
      <c r="BD279" s="371"/>
      <c r="BE279" s="371"/>
      <c r="BF279" s="371"/>
      <c r="BG279" s="371"/>
    </row>
    <row r="280" spans="1:59" s="376" customFormat="1" ht="21" customHeight="1" x14ac:dyDescent="0.3">
      <c r="A280" s="371"/>
      <c r="B280" s="372"/>
      <c r="C280" s="371"/>
      <c r="D280" s="371"/>
      <c r="E280" s="373"/>
      <c r="F280" s="374"/>
      <c r="G280" s="371"/>
      <c r="H280" s="375"/>
      <c r="I280" s="375"/>
      <c r="K280" s="377"/>
      <c r="L280" s="377"/>
      <c r="N280" s="378"/>
      <c r="P280" s="378"/>
      <c r="R280" s="378"/>
      <c r="T280" s="378"/>
      <c r="V280" s="378"/>
      <c r="X280" s="378"/>
      <c r="Z280" s="378"/>
      <c r="AB280" s="146"/>
      <c r="AD280" s="146"/>
      <c r="AF280" s="146"/>
      <c r="AH280" s="146"/>
      <c r="AJ280" s="146"/>
      <c r="AL280" s="146"/>
      <c r="AN280" s="146"/>
      <c r="AP280" s="146"/>
      <c r="AR280" s="146"/>
      <c r="AT280" s="63"/>
      <c r="AV280" s="371"/>
      <c r="AW280" s="371"/>
      <c r="AX280" s="371"/>
      <c r="AY280" s="371"/>
      <c r="AZ280" s="371"/>
      <c r="BA280" s="371"/>
      <c r="BB280" s="371"/>
      <c r="BC280" s="371"/>
      <c r="BD280" s="371"/>
      <c r="BE280" s="371"/>
      <c r="BF280" s="371"/>
      <c r="BG280" s="371"/>
    </row>
    <row r="281" spans="1:59" s="376" customFormat="1" ht="21" customHeight="1" x14ac:dyDescent="0.3">
      <c r="A281" s="371"/>
      <c r="B281" s="372"/>
      <c r="C281" s="371"/>
      <c r="D281" s="371"/>
      <c r="E281" s="373"/>
      <c r="F281" s="374"/>
      <c r="G281" s="371"/>
      <c r="H281" s="375"/>
      <c r="I281" s="375"/>
      <c r="K281" s="377"/>
      <c r="L281" s="377"/>
      <c r="N281" s="378"/>
      <c r="P281" s="378"/>
      <c r="R281" s="378"/>
      <c r="T281" s="378"/>
      <c r="V281" s="378"/>
      <c r="X281" s="378"/>
      <c r="Z281" s="378"/>
      <c r="AB281" s="146"/>
      <c r="AD281" s="146"/>
      <c r="AF281" s="146"/>
      <c r="AH281" s="146"/>
      <c r="AJ281" s="146"/>
      <c r="AL281" s="146"/>
      <c r="AN281" s="146"/>
      <c r="AP281" s="146"/>
      <c r="AR281" s="146"/>
      <c r="AT281" s="63"/>
      <c r="AV281" s="371"/>
      <c r="AW281" s="371"/>
      <c r="AX281" s="371"/>
      <c r="AY281" s="371"/>
      <c r="AZ281" s="371"/>
      <c r="BA281" s="371"/>
      <c r="BB281" s="371"/>
      <c r="BC281" s="371"/>
      <c r="BD281" s="371"/>
      <c r="BE281" s="371"/>
      <c r="BF281" s="371"/>
      <c r="BG281" s="371"/>
    </row>
    <row r="282" spans="1:59" s="376" customFormat="1" ht="21" customHeight="1" x14ac:dyDescent="0.3">
      <c r="A282" s="371"/>
      <c r="B282" s="372"/>
      <c r="C282" s="371"/>
      <c r="D282" s="371"/>
      <c r="E282" s="373"/>
      <c r="F282" s="374"/>
      <c r="G282" s="371"/>
      <c r="H282" s="375"/>
      <c r="I282" s="375"/>
      <c r="K282" s="377"/>
      <c r="L282" s="377"/>
      <c r="N282" s="378"/>
      <c r="P282" s="378"/>
      <c r="R282" s="378"/>
      <c r="T282" s="378"/>
      <c r="V282" s="378"/>
      <c r="X282" s="378"/>
      <c r="Z282" s="378"/>
      <c r="AB282" s="146"/>
      <c r="AD282" s="146"/>
      <c r="AF282" s="146"/>
      <c r="AH282" s="146"/>
      <c r="AJ282" s="146"/>
      <c r="AL282" s="146"/>
      <c r="AN282" s="146"/>
      <c r="AP282" s="146"/>
      <c r="AR282" s="146"/>
      <c r="AT282" s="63"/>
      <c r="AV282" s="371"/>
      <c r="AW282" s="371"/>
      <c r="AX282" s="371"/>
      <c r="AY282" s="371"/>
      <c r="AZ282" s="371"/>
      <c r="BA282" s="371"/>
      <c r="BB282" s="371"/>
      <c r="BC282" s="371"/>
      <c r="BD282" s="371"/>
      <c r="BE282" s="371"/>
      <c r="BF282" s="371"/>
      <c r="BG282" s="371"/>
    </row>
    <row r="283" spans="1:59" s="376" customFormat="1" ht="21" customHeight="1" x14ac:dyDescent="0.3">
      <c r="A283" s="371"/>
      <c r="B283" s="372"/>
      <c r="C283" s="371"/>
      <c r="D283" s="371"/>
      <c r="E283" s="373"/>
      <c r="F283" s="374"/>
      <c r="G283" s="371"/>
      <c r="H283" s="375"/>
      <c r="I283" s="375"/>
      <c r="K283" s="377"/>
      <c r="L283" s="377"/>
      <c r="N283" s="378"/>
      <c r="P283" s="378"/>
      <c r="R283" s="378"/>
      <c r="T283" s="378"/>
      <c r="V283" s="378"/>
      <c r="X283" s="378"/>
      <c r="Z283" s="378"/>
      <c r="AB283" s="146"/>
      <c r="AD283" s="146"/>
      <c r="AF283" s="146"/>
      <c r="AH283" s="146"/>
      <c r="AJ283" s="146"/>
      <c r="AL283" s="146"/>
      <c r="AN283" s="146"/>
      <c r="AP283" s="146"/>
      <c r="AR283" s="146"/>
      <c r="AT283" s="63"/>
      <c r="AV283" s="371"/>
      <c r="AW283" s="371"/>
      <c r="AX283" s="371"/>
      <c r="AY283" s="371"/>
      <c r="AZ283" s="371"/>
      <c r="BA283" s="371"/>
      <c r="BB283" s="371"/>
      <c r="BC283" s="371"/>
      <c r="BD283" s="371"/>
      <c r="BE283" s="371"/>
      <c r="BF283" s="371"/>
      <c r="BG283" s="371"/>
    </row>
    <row r="284" spans="1:59" s="376" customFormat="1" ht="21" customHeight="1" x14ac:dyDescent="0.3">
      <c r="A284" s="371"/>
      <c r="B284" s="372"/>
      <c r="C284" s="371"/>
      <c r="D284" s="371"/>
      <c r="E284" s="373"/>
      <c r="F284" s="374"/>
      <c r="G284" s="371"/>
      <c r="H284" s="375"/>
      <c r="I284" s="375"/>
      <c r="K284" s="377"/>
      <c r="L284" s="377"/>
      <c r="N284" s="378"/>
      <c r="P284" s="378"/>
      <c r="R284" s="378"/>
      <c r="T284" s="378"/>
      <c r="V284" s="378"/>
      <c r="X284" s="378"/>
      <c r="Z284" s="378"/>
      <c r="AB284" s="146"/>
      <c r="AD284" s="146"/>
      <c r="AF284" s="146"/>
      <c r="AH284" s="146"/>
      <c r="AJ284" s="146"/>
      <c r="AL284" s="146"/>
      <c r="AN284" s="146"/>
      <c r="AP284" s="146"/>
      <c r="AR284" s="146"/>
      <c r="AT284" s="63"/>
      <c r="AV284" s="371"/>
      <c r="AW284" s="371"/>
      <c r="AX284" s="371"/>
      <c r="AY284" s="371"/>
      <c r="AZ284" s="371"/>
      <c r="BA284" s="371"/>
      <c r="BB284" s="371"/>
      <c r="BC284" s="371"/>
      <c r="BD284" s="371"/>
      <c r="BE284" s="371"/>
      <c r="BF284" s="371"/>
      <c r="BG284" s="371"/>
    </row>
    <row r="285" spans="1:59" s="376" customFormat="1" ht="21" customHeight="1" x14ac:dyDescent="0.3">
      <c r="A285" s="371"/>
      <c r="B285" s="372"/>
      <c r="C285" s="371"/>
      <c r="D285" s="371"/>
      <c r="E285" s="373"/>
      <c r="F285" s="374"/>
      <c r="G285" s="371"/>
      <c r="H285" s="375"/>
      <c r="I285" s="375"/>
      <c r="K285" s="377"/>
      <c r="L285" s="377"/>
      <c r="N285" s="378"/>
      <c r="P285" s="378"/>
      <c r="R285" s="378"/>
      <c r="T285" s="378"/>
      <c r="V285" s="378"/>
      <c r="X285" s="378"/>
      <c r="Z285" s="378"/>
      <c r="AB285" s="146"/>
      <c r="AD285" s="146"/>
      <c r="AF285" s="146"/>
      <c r="AH285" s="146"/>
      <c r="AJ285" s="146"/>
      <c r="AL285" s="146"/>
      <c r="AN285" s="146"/>
      <c r="AP285" s="146"/>
      <c r="AR285" s="146"/>
      <c r="AT285" s="63"/>
      <c r="AV285" s="371"/>
      <c r="AW285" s="371"/>
      <c r="AX285" s="371"/>
      <c r="AY285" s="371"/>
      <c r="AZ285" s="371"/>
      <c r="BA285" s="371"/>
      <c r="BB285" s="371"/>
      <c r="BC285" s="371"/>
      <c r="BD285" s="371"/>
      <c r="BE285" s="371"/>
      <c r="BF285" s="371"/>
      <c r="BG285" s="371"/>
    </row>
    <row r="286" spans="1:59" s="376" customFormat="1" ht="21" customHeight="1" x14ac:dyDescent="0.3">
      <c r="A286" s="371"/>
      <c r="B286" s="372"/>
      <c r="C286" s="371"/>
      <c r="D286" s="371"/>
      <c r="E286" s="373"/>
      <c r="F286" s="374"/>
      <c r="G286" s="371"/>
      <c r="H286" s="375"/>
      <c r="I286" s="375"/>
      <c r="K286" s="377"/>
      <c r="L286" s="377"/>
      <c r="N286" s="378"/>
      <c r="P286" s="378"/>
      <c r="R286" s="378"/>
      <c r="T286" s="378"/>
      <c r="V286" s="378"/>
      <c r="X286" s="378"/>
      <c r="Z286" s="378"/>
      <c r="AB286" s="146"/>
      <c r="AD286" s="146"/>
      <c r="AF286" s="146"/>
      <c r="AH286" s="146"/>
      <c r="AJ286" s="146"/>
      <c r="AL286" s="146"/>
      <c r="AN286" s="146"/>
      <c r="AP286" s="146"/>
      <c r="AR286" s="146"/>
      <c r="AT286" s="63"/>
      <c r="AV286" s="371"/>
      <c r="AW286" s="371"/>
      <c r="AX286" s="371"/>
      <c r="AY286" s="371"/>
      <c r="AZ286" s="371"/>
      <c r="BA286" s="371"/>
      <c r="BB286" s="371"/>
      <c r="BC286" s="371"/>
      <c r="BD286" s="371"/>
      <c r="BE286" s="371"/>
      <c r="BF286" s="371"/>
      <c r="BG286" s="371"/>
    </row>
    <row r="287" spans="1:59" s="376" customFormat="1" ht="21" customHeight="1" x14ac:dyDescent="0.3">
      <c r="A287" s="371"/>
      <c r="B287" s="372"/>
      <c r="C287" s="371"/>
      <c r="D287" s="371"/>
      <c r="E287" s="373"/>
      <c r="F287" s="374"/>
      <c r="G287" s="371"/>
      <c r="H287" s="375"/>
      <c r="I287" s="375"/>
      <c r="K287" s="377"/>
      <c r="L287" s="377"/>
      <c r="N287" s="378"/>
      <c r="P287" s="378"/>
      <c r="R287" s="378"/>
      <c r="T287" s="378"/>
      <c r="V287" s="378"/>
      <c r="X287" s="378"/>
      <c r="Z287" s="378"/>
      <c r="AB287" s="146"/>
      <c r="AD287" s="146"/>
      <c r="AF287" s="146"/>
      <c r="AH287" s="146"/>
      <c r="AJ287" s="146"/>
      <c r="AL287" s="146"/>
      <c r="AN287" s="146"/>
      <c r="AP287" s="146"/>
      <c r="AR287" s="146"/>
      <c r="AT287" s="63"/>
      <c r="AV287" s="371"/>
      <c r="AW287" s="371"/>
      <c r="AX287" s="371"/>
      <c r="AY287" s="371"/>
      <c r="AZ287" s="371"/>
      <c r="BA287" s="371"/>
      <c r="BB287" s="371"/>
      <c r="BC287" s="371"/>
      <c r="BD287" s="371"/>
      <c r="BE287" s="371"/>
      <c r="BF287" s="371"/>
      <c r="BG287" s="371"/>
    </row>
    <row r="288" spans="1:59" s="376" customFormat="1" ht="21" customHeight="1" x14ac:dyDescent="0.3">
      <c r="A288" s="371"/>
      <c r="B288" s="372"/>
      <c r="C288" s="371"/>
      <c r="D288" s="371"/>
      <c r="E288" s="373"/>
      <c r="F288" s="374"/>
      <c r="G288" s="371"/>
      <c r="H288" s="375"/>
      <c r="I288" s="375"/>
      <c r="K288" s="377"/>
      <c r="L288" s="377"/>
      <c r="N288" s="378"/>
      <c r="P288" s="378"/>
      <c r="R288" s="378"/>
      <c r="T288" s="378"/>
      <c r="V288" s="378"/>
      <c r="X288" s="378"/>
      <c r="Z288" s="378"/>
      <c r="AB288" s="146"/>
      <c r="AD288" s="146"/>
      <c r="AF288" s="146"/>
      <c r="AH288" s="146"/>
      <c r="AJ288" s="146"/>
      <c r="AL288" s="146"/>
      <c r="AN288" s="146"/>
      <c r="AP288" s="146"/>
      <c r="AR288" s="146"/>
      <c r="AT288" s="63"/>
      <c r="AV288" s="371"/>
      <c r="AW288" s="371"/>
      <c r="AX288" s="371"/>
      <c r="AY288" s="371"/>
      <c r="AZ288" s="371"/>
      <c r="BA288" s="371"/>
      <c r="BB288" s="371"/>
      <c r="BC288" s="371"/>
      <c r="BD288" s="371"/>
      <c r="BE288" s="371"/>
      <c r="BF288" s="371"/>
      <c r="BG288" s="371"/>
    </row>
    <row r="289" spans="1:59" s="376" customFormat="1" ht="21" customHeight="1" x14ac:dyDescent="0.3">
      <c r="A289" s="371"/>
      <c r="B289" s="372"/>
      <c r="C289" s="371"/>
      <c r="D289" s="371"/>
      <c r="E289" s="373"/>
      <c r="F289" s="374"/>
      <c r="G289" s="371"/>
      <c r="H289" s="375"/>
      <c r="I289" s="375"/>
      <c r="K289" s="377"/>
      <c r="L289" s="377"/>
      <c r="N289" s="378"/>
      <c r="P289" s="378"/>
      <c r="R289" s="378"/>
      <c r="T289" s="378"/>
      <c r="V289" s="378"/>
      <c r="X289" s="378"/>
      <c r="Z289" s="378"/>
      <c r="AB289" s="146"/>
      <c r="AD289" s="146"/>
      <c r="AF289" s="146"/>
      <c r="AH289" s="146"/>
      <c r="AJ289" s="146"/>
      <c r="AL289" s="146"/>
      <c r="AN289" s="146"/>
      <c r="AP289" s="146"/>
      <c r="AR289" s="146"/>
      <c r="AT289" s="63"/>
      <c r="AV289" s="371"/>
      <c r="AW289" s="371"/>
      <c r="AX289" s="371"/>
      <c r="AY289" s="371"/>
      <c r="AZ289" s="371"/>
      <c r="BA289" s="371"/>
      <c r="BB289" s="371"/>
      <c r="BC289" s="371"/>
      <c r="BD289" s="371"/>
      <c r="BE289" s="371"/>
      <c r="BF289" s="371"/>
      <c r="BG289" s="371"/>
    </row>
    <row r="290" spans="1:59" s="376" customFormat="1" ht="21" customHeight="1" x14ac:dyDescent="0.3">
      <c r="A290" s="371"/>
      <c r="B290" s="372"/>
      <c r="C290" s="371"/>
      <c r="D290" s="371"/>
      <c r="E290" s="373"/>
      <c r="F290" s="374"/>
      <c r="G290" s="371"/>
      <c r="H290" s="375"/>
      <c r="I290" s="375"/>
      <c r="K290" s="377"/>
      <c r="L290" s="377"/>
      <c r="N290" s="378"/>
      <c r="P290" s="378"/>
      <c r="R290" s="378"/>
      <c r="T290" s="378"/>
      <c r="V290" s="378"/>
      <c r="X290" s="378"/>
      <c r="Z290" s="378"/>
      <c r="AB290" s="146"/>
      <c r="AD290" s="146"/>
      <c r="AF290" s="146"/>
      <c r="AH290" s="146"/>
      <c r="AJ290" s="146"/>
      <c r="AL290" s="146"/>
      <c r="AN290" s="146"/>
      <c r="AP290" s="146"/>
      <c r="AR290" s="146"/>
      <c r="AT290" s="63"/>
      <c r="AV290" s="371"/>
      <c r="AW290" s="371"/>
      <c r="AX290" s="371"/>
      <c r="AY290" s="371"/>
      <c r="AZ290" s="371"/>
      <c r="BA290" s="371"/>
      <c r="BB290" s="371"/>
      <c r="BC290" s="371"/>
      <c r="BD290" s="371"/>
      <c r="BE290" s="371"/>
      <c r="BF290" s="371"/>
      <c r="BG290" s="371"/>
    </row>
    <row r="291" spans="1:59" s="376" customFormat="1" ht="21" customHeight="1" x14ac:dyDescent="0.3">
      <c r="A291" s="371"/>
      <c r="B291" s="372"/>
      <c r="C291" s="371"/>
      <c r="D291" s="371"/>
      <c r="E291" s="373"/>
      <c r="F291" s="374"/>
      <c r="G291" s="371"/>
      <c r="H291" s="375"/>
      <c r="I291" s="375"/>
      <c r="K291" s="377"/>
      <c r="L291" s="377"/>
      <c r="N291" s="378"/>
      <c r="P291" s="378"/>
      <c r="R291" s="378"/>
      <c r="T291" s="378"/>
      <c r="V291" s="378"/>
      <c r="X291" s="378"/>
      <c r="Z291" s="378"/>
      <c r="AB291" s="146"/>
      <c r="AD291" s="146"/>
      <c r="AF291" s="146"/>
      <c r="AH291" s="146"/>
      <c r="AJ291" s="146"/>
      <c r="AL291" s="146"/>
      <c r="AN291" s="146"/>
      <c r="AP291" s="146"/>
      <c r="AR291" s="146"/>
      <c r="AT291" s="63"/>
      <c r="AV291" s="371"/>
      <c r="AW291" s="371"/>
      <c r="AX291" s="371"/>
      <c r="AY291" s="371"/>
      <c r="AZ291" s="371"/>
      <c r="BA291" s="371"/>
      <c r="BB291" s="371"/>
      <c r="BC291" s="371"/>
      <c r="BD291" s="371"/>
      <c r="BE291" s="371"/>
      <c r="BF291" s="371"/>
      <c r="BG291" s="371"/>
    </row>
    <row r="292" spans="1:59" s="376" customFormat="1" ht="21" customHeight="1" x14ac:dyDescent="0.3">
      <c r="A292" s="371"/>
      <c r="B292" s="372"/>
      <c r="C292" s="371"/>
      <c r="D292" s="371"/>
      <c r="E292" s="373"/>
      <c r="F292" s="374"/>
      <c r="G292" s="371"/>
      <c r="H292" s="375"/>
      <c r="I292" s="375"/>
      <c r="K292" s="377"/>
      <c r="L292" s="377"/>
      <c r="N292" s="378"/>
      <c r="P292" s="378"/>
      <c r="R292" s="378"/>
      <c r="T292" s="378"/>
      <c r="V292" s="378"/>
      <c r="X292" s="378"/>
      <c r="Z292" s="378"/>
      <c r="AB292" s="146"/>
      <c r="AD292" s="146"/>
      <c r="AF292" s="146"/>
      <c r="AH292" s="146"/>
      <c r="AJ292" s="146"/>
      <c r="AL292" s="146"/>
      <c r="AN292" s="146"/>
      <c r="AP292" s="146"/>
      <c r="AR292" s="146"/>
      <c r="AT292" s="63"/>
      <c r="AV292" s="371"/>
      <c r="AW292" s="371"/>
      <c r="AX292" s="371"/>
      <c r="AY292" s="371"/>
      <c r="AZ292" s="371"/>
      <c r="BA292" s="371"/>
      <c r="BB292" s="371"/>
      <c r="BC292" s="371"/>
      <c r="BD292" s="371"/>
      <c r="BE292" s="371"/>
      <c r="BF292" s="371"/>
      <c r="BG292" s="371"/>
    </row>
    <row r="293" spans="1:59" s="376" customFormat="1" ht="21" customHeight="1" x14ac:dyDescent="0.3">
      <c r="A293" s="371"/>
      <c r="B293" s="372"/>
      <c r="C293" s="371"/>
      <c r="D293" s="371"/>
      <c r="E293" s="373"/>
      <c r="F293" s="374"/>
      <c r="G293" s="371"/>
      <c r="H293" s="375"/>
      <c r="I293" s="375"/>
      <c r="K293" s="377"/>
      <c r="L293" s="377"/>
      <c r="N293" s="378"/>
      <c r="P293" s="378"/>
      <c r="R293" s="378"/>
      <c r="T293" s="378"/>
      <c r="V293" s="378"/>
      <c r="X293" s="378"/>
      <c r="Z293" s="378"/>
      <c r="AB293" s="146"/>
      <c r="AD293" s="146"/>
      <c r="AF293" s="146"/>
      <c r="AH293" s="146"/>
      <c r="AJ293" s="146"/>
      <c r="AL293" s="146"/>
      <c r="AN293" s="146"/>
      <c r="AP293" s="146"/>
      <c r="AR293" s="146"/>
      <c r="AT293" s="63"/>
      <c r="AV293" s="371"/>
      <c r="AW293" s="371"/>
      <c r="AX293" s="371"/>
      <c r="AY293" s="371"/>
      <c r="AZ293" s="371"/>
      <c r="BA293" s="371"/>
      <c r="BB293" s="371"/>
      <c r="BC293" s="371"/>
      <c r="BD293" s="371"/>
      <c r="BE293" s="371"/>
      <c r="BF293" s="371"/>
      <c r="BG293" s="371"/>
    </row>
    <row r="294" spans="1:59" s="376" customFormat="1" ht="21" customHeight="1" x14ac:dyDescent="0.3">
      <c r="A294" s="371"/>
      <c r="B294" s="372"/>
      <c r="C294" s="371"/>
      <c r="D294" s="371"/>
      <c r="E294" s="373"/>
      <c r="F294" s="374"/>
      <c r="G294" s="371"/>
      <c r="H294" s="375"/>
      <c r="I294" s="375"/>
      <c r="K294" s="377"/>
      <c r="L294" s="377"/>
      <c r="N294" s="378"/>
      <c r="P294" s="378"/>
      <c r="R294" s="378"/>
      <c r="T294" s="378"/>
      <c r="V294" s="378"/>
      <c r="X294" s="378"/>
      <c r="Z294" s="378"/>
      <c r="AB294" s="146"/>
      <c r="AD294" s="146"/>
      <c r="AF294" s="146"/>
      <c r="AH294" s="146"/>
      <c r="AJ294" s="146"/>
      <c r="AL294" s="146"/>
      <c r="AN294" s="146"/>
      <c r="AP294" s="146"/>
      <c r="AR294" s="146"/>
      <c r="AT294" s="63"/>
      <c r="AV294" s="371"/>
      <c r="AW294" s="371"/>
      <c r="AX294" s="371"/>
      <c r="AY294" s="371"/>
      <c r="AZ294" s="371"/>
      <c r="BA294" s="371"/>
      <c r="BB294" s="371"/>
      <c r="BC294" s="371"/>
      <c r="BD294" s="371"/>
      <c r="BE294" s="371"/>
      <c r="BF294" s="371"/>
      <c r="BG294" s="371"/>
    </row>
    <row r="295" spans="1:59" s="376" customFormat="1" ht="21" customHeight="1" x14ac:dyDescent="0.3">
      <c r="A295" s="371"/>
      <c r="B295" s="372"/>
      <c r="C295" s="371"/>
      <c r="D295" s="371"/>
      <c r="E295" s="373"/>
      <c r="F295" s="374"/>
      <c r="G295" s="371"/>
      <c r="H295" s="375"/>
      <c r="I295" s="375"/>
      <c r="K295" s="377"/>
      <c r="L295" s="377"/>
      <c r="N295" s="378"/>
      <c r="P295" s="378"/>
      <c r="R295" s="378"/>
      <c r="T295" s="378"/>
      <c r="V295" s="378"/>
      <c r="X295" s="378"/>
      <c r="Z295" s="378"/>
      <c r="AB295" s="146"/>
      <c r="AD295" s="146"/>
      <c r="AF295" s="146"/>
      <c r="AH295" s="146"/>
      <c r="AJ295" s="146"/>
      <c r="AL295" s="146"/>
      <c r="AN295" s="146"/>
      <c r="AP295" s="146"/>
      <c r="AR295" s="146"/>
      <c r="AT295" s="63"/>
      <c r="AV295" s="371"/>
      <c r="AW295" s="371"/>
      <c r="AX295" s="371"/>
      <c r="AY295" s="371"/>
      <c r="AZ295" s="371"/>
      <c r="BA295" s="371"/>
      <c r="BB295" s="371"/>
      <c r="BC295" s="371"/>
      <c r="BD295" s="371"/>
      <c r="BE295" s="371"/>
      <c r="BF295" s="371"/>
      <c r="BG295" s="371"/>
    </row>
    <row r="296" spans="1:59" s="376" customFormat="1" ht="21" customHeight="1" x14ac:dyDescent="0.3">
      <c r="A296" s="371"/>
      <c r="B296" s="372"/>
      <c r="C296" s="371"/>
      <c r="D296" s="371"/>
      <c r="E296" s="373"/>
      <c r="F296" s="374"/>
      <c r="G296" s="371"/>
      <c r="H296" s="375"/>
      <c r="I296" s="375"/>
      <c r="K296" s="377"/>
      <c r="L296" s="377"/>
      <c r="N296" s="378"/>
      <c r="P296" s="378"/>
      <c r="R296" s="378"/>
      <c r="T296" s="378"/>
      <c r="V296" s="378"/>
      <c r="X296" s="378"/>
      <c r="Z296" s="378"/>
      <c r="AB296" s="146"/>
      <c r="AD296" s="146"/>
      <c r="AF296" s="146"/>
      <c r="AH296" s="146"/>
      <c r="AJ296" s="146"/>
      <c r="AL296" s="146"/>
      <c r="AN296" s="146"/>
      <c r="AP296" s="146"/>
      <c r="AR296" s="146"/>
      <c r="AT296" s="63"/>
      <c r="AV296" s="371"/>
      <c r="AW296" s="371"/>
      <c r="AX296" s="371"/>
      <c r="AY296" s="371"/>
      <c r="AZ296" s="371"/>
      <c r="BA296" s="371"/>
      <c r="BB296" s="371"/>
      <c r="BC296" s="371"/>
      <c r="BD296" s="371"/>
      <c r="BE296" s="371"/>
      <c r="BF296" s="371"/>
      <c r="BG296" s="371"/>
    </row>
    <row r="297" spans="1:59" s="376" customFormat="1" ht="21" customHeight="1" x14ac:dyDescent="0.3">
      <c r="A297" s="371"/>
      <c r="B297" s="372"/>
      <c r="C297" s="371"/>
      <c r="D297" s="371"/>
      <c r="E297" s="373"/>
      <c r="F297" s="374"/>
      <c r="G297" s="371"/>
      <c r="H297" s="375"/>
      <c r="I297" s="375"/>
      <c r="K297" s="377"/>
      <c r="L297" s="377"/>
      <c r="N297" s="378"/>
      <c r="P297" s="378"/>
      <c r="R297" s="378"/>
      <c r="T297" s="378"/>
      <c r="V297" s="378"/>
      <c r="X297" s="378"/>
      <c r="Z297" s="378"/>
      <c r="AB297" s="146"/>
      <c r="AD297" s="146"/>
      <c r="AF297" s="146"/>
      <c r="AH297" s="146"/>
      <c r="AJ297" s="146"/>
      <c r="AL297" s="146"/>
      <c r="AN297" s="146"/>
      <c r="AP297" s="146"/>
      <c r="AR297" s="146"/>
      <c r="AT297" s="63"/>
      <c r="AV297" s="371"/>
      <c r="AW297" s="371"/>
      <c r="AX297" s="371"/>
      <c r="AY297" s="371"/>
      <c r="AZ297" s="371"/>
      <c r="BA297" s="371"/>
      <c r="BB297" s="371"/>
      <c r="BC297" s="371"/>
      <c r="BD297" s="371"/>
      <c r="BE297" s="371"/>
      <c r="BF297" s="371"/>
      <c r="BG297" s="371"/>
    </row>
    <row r="298" spans="1:59" s="376" customFormat="1" ht="21" customHeight="1" x14ac:dyDescent="0.3">
      <c r="A298" s="371"/>
      <c r="B298" s="372"/>
      <c r="C298" s="371"/>
      <c r="D298" s="371"/>
      <c r="E298" s="373"/>
      <c r="F298" s="374"/>
      <c r="G298" s="371"/>
      <c r="H298" s="375"/>
      <c r="I298" s="375"/>
      <c r="K298" s="377"/>
      <c r="L298" s="377"/>
      <c r="N298" s="378"/>
      <c r="P298" s="378"/>
      <c r="R298" s="378"/>
      <c r="T298" s="378"/>
      <c r="V298" s="378"/>
      <c r="X298" s="378"/>
      <c r="Z298" s="378"/>
      <c r="AB298" s="146"/>
      <c r="AD298" s="146"/>
      <c r="AF298" s="146"/>
      <c r="AH298" s="146"/>
      <c r="AJ298" s="146"/>
      <c r="AL298" s="146"/>
      <c r="AN298" s="146"/>
      <c r="AP298" s="146"/>
      <c r="AR298" s="146"/>
      <c r="AT298" s="63"/>
      <c r="AV298" s="371"/>
      <c r="AW298" s="371"/>
      <c r="AX298" s="371"/>
      <c r="AY298" s="371"/>
      <c r="AZ298" s="371"/>
      <c r="BA298" s="371"/>
      <c r="BB298" s="371"/>
      <c r="BC298" s="371"/>
      <c r="BD298" s="371"/>
      <c r="BE298" s="371"/>
      <c r="BF298" s="371"/>
      <c r="BG298" s="371"/>
    </row>
    <row r="299" spans="1:59" s="376" customFormat="1" ht="21" customHeight="1" x14ac:dyDescent="0.3">
      <c r="A299" s="371"/>
      <c r="B299" s="372"/>
      <c r="C299" s="371"/>
      <c r="D299" s="371"/>
      <c r="E299" s="373"/>
      <c r="F299" s="374"/>
      <c r="G299" s="371"/>
      <c r="H299" s="375"/>
      <c r="I299" s="375"/>
      <c r="K299" s="377"/>
      <c r="L299" s="377"/>
      <c r="N299" s="378"/>
      <c r="P299" s="378"/>
      <c r="R299" s="378"/>
      <c r="T299" s="378"/>
      <c r="V299" s="378"/>
      <c r="X299" s="378"/>
      <c r="Z299" s="378"/>
      <c r="AB299" s="146"/>
      <c r="AD299" s="146"/>
      <c r="AF299" s="146"/>
      <c r="AH299" s="146"/>
      <c r="AJ299" s="146"/>
      <c r="AL299" s="146"/>
      <c r="AN299" s="146"/>
      <c r="AP299" s="146"/>
      <c r="AR299" s="146"/>
      <c r="AT299" s="63"/>
      <c r="AV299" s="371"/>
      <c r="AW299" s="371"/>
      <c r="AX299" s="371"/>
      <c r="AY299" s="371"/>
      <c r="AZ299" s="371"/>
      <c r="BA299" s="371"/>
      <c r="BB299" s="371"/>
      <c r="BC299" s="371"/>
      <c r="BD299" s="371"/>
      <c r="BE299" s="371"/>
      <c r="BF299" s="371"/>
      <c r="BG299" s="371"/>
    </row>
    <row r="300" spans="1:59" s="376" customFormat="1" ht="21" customHeight="1" x14ac:dyDescent="0.3">
      <c r="A300" s="371"/>
      <c r="B300" s="372"/>
      <c r="C300" s="371"/>
      <c r="D300" s="371"/>
      <c r="E300" s="373"/>
      <c r="F300" s="374"/>
      <c r="G300" s="371"/>
      <c r="H300" s="375"/>
      <c r="I300" s="375"/>
      <c r="K300" s="377"/>
      <c r="L300" s="377"/>
      <c r="N300" s="378"/>
      <c r="P300" s="378"/>
      <c r="R300" s="378"/>
      <c r="T300" s="378"/>
      <c r="V300" s="378"/>
      <c r="X300" s="378"/>
      <c r="Z300" s="378"/>
      <c r="AB300" s="146"/>
      <c r="AD300" s="146"/>
      <c r="AF300" s="146"/>
      <c r="AH300" s="146"/>
      <c r="AJ300" s="146"/>
      <c r="AL300" s="146"/>
      <c r="AN300" s="146"/>
      <c r="AP300" s="146"/>
      <c r="AR300" s="146"/>
      <c r="AT300" s="63"/>
      <c r="AV300" s="371"/>
      <c r="AW300" s="371"/>
      <c r="AX300" s="371"/>
      <c r="AY300" s="371"/>
      <c r="AZ300" s="371"/>
      <c r="BA300" s="371"/>
      <c r="BB300" s="371"/>
      <c r="BC300" s="371"/>
      <c r="BD300" s="371"/>
      <c r="BE300" s="371"/>
      <c r="BF300" s="371"/>
      <c r="BG300" s="371"/>
    </row>
    <row r="301" spans="1:59" s="376" customFormat="1" ht="21" customHeight="1" x14ac:dyDescent="0.3">
      <c r="A301" s="371"/>
      <c r="B301" s="372"/>
      <c r="C301" s="371"/>
      <c r="D301" s="371"/>
      <c r="E301" s="373"/>
      <c r="F301" s="374"/>
      <c r="G301" s="371"/>
      <c r="H301" s="375"/>
      <c r="I301" s="375"/>
      <c r="K301" s="377"/>
      <c r="L301" s="377"/>
      <c r="N301" s="378"/>
      <c r="P301" s="378"/>
      <c r="R301" s="378"/>
      <c r="T301" s="378"/>
      <c r="V301" s="378"/>
      <c r="X301" s="378"/>
      <c r="Z301" s="378"/>
      <c r="AB301" s="146"/>
      <c r="AD301" s="146"/>
      <c r="AF301" s="146"/>
      <c r="AH301" s="146"/>
      <c r="AJ301" s="146"/>
      <c r="AL301" s="146"/>
      <c r="AN301" s="146"/>
      <c r="AP301" s="146"/>
      <c r="AR301" s="146"/>
      <c r="AT301" s="63"/>
      <c r="AV301" s="371"/>
      <c r="AW301" s="371"/>
      <c r="AX301" s="371"/>
      <c r="AY301" s="371"/>
      <c r="AZ301" s="371"/>
      <c r="BA301" s="371"/>
      <c r="BB301" s="371"/>
      <c r="BC301" s="371"/>
      <c r="BD301" s="371"/>
      <c r="BE301" s="371"/>
      <c r="BF301" s="371"/>
      <c r="BG301" s="371"/>
    </row>
    <row r="302" spans="1:59" s="376" customFormat="1" ht="21" customHeight="1" x14ac:dyDescent="0.3">
      <c r="A302" s="371"/>
      <c r="B302" s="372"/>
      <c r="C302" s="371"/>
      <c r="D302" s="371"/>
      <c r="E302" s="373"/>
      <c r="F302" s="374"/>
      <c r="G302" s="371"/>
      <c r="H302" s="375"/>
      <c r="I302" s="375"/>
      <c r="K302" s="377"/>
      <c r="L302" s="377"/>
      <c r="N302" s="378"/>
      <c r="P302" s="378"/>
      <c r="R302" s="378"/>
      <c r="T302" s="378"/>
      <c r="V302" s="378"/>
      <c r="X302" s="378"/>
      <c r="Z302" s="378"/>
      <c r="AB302" s="146"/>
      <c r="AD302" s="146"/>
      <c r="AF302" s="146"/>
      <c r="AH302" s="146"/>
      <c r="AJ302" s="146"/>
      <c r="AL302" s="146"/>
      <c r="AN302" s="146"/>
      <c r="AP302" s="146"/>
      <c r="AR302" s="146"/>
      <c r="AT302" s="63"/>
      <c r="AV302" s="371"/>
      <c r="AW302" s="371"/>
      <c r="AX302" s="371"/>
      <c r="AY302" s="371"/>
      <c r="AZ302" s="371"/>
      <c r="BA302" s="371"/>
      <c r="BB302" s="371"/>
      <c r="BC302" s="371"/>
      <c r="BD302" s="371"/>
      <c r="BE302" s="371"/>
      <c r="BF302" s="371"/>
      <c r="BG302" s="371"/>
    </row>
    <row r="303" spans="1:59" s="376" customFormat="1" ht="21" customHeight="1" x14ac:dyDescent="0.3">
      <c r="A303" s="371"/>
      <c r="B303" s="372"/>
      <c r="C303" s="371"/>
      <c r="D303" s="371"/>
      <c r="E303" s="373"/>
      <c r="F303" s="374"/>
      <c r="G303" s="371"/>
      <c r="H303" s="375"/>
      <c r="I303" s="375"/>
      <c r="K303" s="377"/>
      <c r="L303" s="377"/>
      <c r="N303" s="378"/>
      <c r="P303" s="378"/>
      <c r="R303" s="378"/>
      <c r="T303" s="378"/>
      <c r="V303" s="378"/>
      <c r="X303" s="378"/>
      <c r="Z303" s="378"/>
      <c r="AB303" s="146"/>
      <c r="AD303" s="146"/>
      <c r="AF303" s="146"/>
      <c r="AH303" s="146"/>
      <c r="AJ303" s="146"/>
      <c r="AL303" s="146"/>
      <c r="AN303" s="146"/>
      <c r="AP303" s="146"/>
      <c r="AR303" s="146"/>
      <c r="AT303" s="63"/>
      <c r="AV303" s="371"/>
      <c r="AW303" s="371"/>
      <c r="AX303" s="371"/>
      <c r="AY303" s="371"/>
      <c r="AZ303" s="371"/>
      <c r="BA303" s="371"/>
      <c r="BB303" s="371"/>
      <c r="BC303" s="371"/>
      <c r="BD303" s="371"/>
      <c r="BE303" s="371"/>
      <c r="BF303" s="371"/>
      <c r="BG303" s="371"/>
    </row>
    <row r="304" spans="1:59" s="376" customFormat="1" ht="21" customHeight="1" x14ac:dyDescent="0.3">
      <c r="A304" s="371"/>
      <c r="B304" s="372"/>
      <c r="C304" s="371"/>
      <c r="D304" s="371"/>
      <c r="E304" s="373"/>
      <c r="F304" s="374"/>
      <c r="G304" s="371"/>
      <c r="H304" s="375"/>
      <c r="I304" s="375"/>
      <c r="K304" s="377"/>
      <c r="L304" s="377"/>
      <c r="N304" s="378"/>
      <c r="P304" s="378"/>
      <c r="R304" s="378"/>
      <c r="T304" s="378"/>
      <c r="V304" s="378"/>
      <c r="X304" s="378"/>
      <c r="Z304" s="378"/>
      <c r="AB304" s="146"/>
      <c r="AD304" s="146"/>
      <c r="AF304" s="146"/>
      <c r="AH304" s="146"/>
      <c r="AJ304" s="146"/>
      <c r="AL304" s="146"/>
      <c r="AN304" s="146"/>
      <c r="AP304" s="146"/>
      <c r="AR304" s="146"/>
      <c r="AT304" s="63"/>
      <c r="AV304" s="371"/>
      <c r="AW304" s="371"/>
      <c r="AX304" s="371"/>
      <c r="AY304" s="371"/>
      <c r="AZ304" s="371"/>
      <c r="BA304" s="371"/>
      <c r="BB304" s="371"/>
      <c r="BC304" s="371"/>
      <c r="BD304" s="371"/>
      <c r="BE304" s="371"/>
      <c r="BF304" s="371"/>
      <c r="BG304" s="371"/>
    </row>
    <row r="305" spans="1:59" s="376" customFormat="1" ht="21" customHeight="1" x14ac:dyDescent="0.3">
      <c r="A305" s="371"/>
      <c r="B305" s="372"/>
      <c r="C305" s="371"/>
      <c r="D305" s="371"/>
      <c r="E305" s="373"/>
      <c r="F305" s="374"/>
      <c r="G305" s="371"/>
      <c r="H305" s="375"/>
      <c r="I305" s="375"/>
      <c r="K305" s="377"/>
      <c r="L305" s="377"/>
      <c r="N305" s="378"/>
      <c r="P305" s="378"/>
      <c r="R305" s="378"/>
      <c r="T305" s="378"/>
      <c r="V305" s="378"/>
      <c r="X305" s="378"/>
      <c r="Z305" s="378"/>
      <c r="AB305" s="146"/>
      <c r="AD305" s="146"/>
      <c r="AF305" s="146"/>
      <c r="AH305" s="146"/>
      <c r="AJ305" s="146"/>
      <c r="AL305" s="146"/>
      <c r="AN305" s="146"/>
      <c r="AP305" s="146"/>
      <c r="AR305" s="146"/>
      <c r="AT305" s="63"/>
      <c r="AV305" s="371"/>
      <c r="AW305" s="371"/>
      <c r="AX305" s="371"/>
      <c r="AY305" s="371"/>
      <c r="AZ305" s="371"/>
      <c r="BA305" s="371"/>
      <c r="BB305" s="371"/>
      <c r="BC305" s="371"/>
      <c r="BD305" s="371"/>
      <c r="BE305" s="371"/>
      <c r="BF305" s="371"/>
      <c r="BG305" s="371"/>
    </row>
    <row r="306" spans="1:59" s="376" customFormat="1" ht="21" customHeight="1" x14ac:dyDescent="0.3">
      <c r="A306" s="371"/>
      <c r="B306" s="372"/>
      <c r="C306" s="371"/>
      <c r="D306" s="371"/>
      <c r="E306" s="373"/>
      <c r="F306" s="374"/>
      <c r="G306" s="371"/>
      <c r="H306" s="375"/>
      <c r="I306" s="375"/>
      <c r="K306" s="377"/>
      <c r="L306" s="377"/>
      <c r="N306" s="378"/>
      <c r="P306" s="378"/>
      <c r="R306" s="378"/>
      <c r="T306" s="378"/>
      <c r="V306" s="378"/>
      <c r="X306" s="378"/>
      <c r="Z306" s="378"/>
      <c r="AB306" s="146"/>
      <c r="AD306" s="146"/>
      <c r="AF306" s="146"/>
      <c r="AH306" s="146"/>
      <c r="AJ306" s="146"/>
      <c r="AL306" s="146"/>
      <c r="AN306" s="146"/>
      <c r="AP306" s="146"/>
      <c r="AR306" s="146"/>
      <c r="AT306" s="63"/>
      <c r="AV306" s="371"/>
      <c r="AW306" s="371"/>
      <c r="AX306" s="371"/>
      <c r="AY306" s="371"/>
      <c r="AZ306" s="371"/>
      <c r="BA306" s="371"/>
      <c r="BB306" s="371"/>
      <c r="BC306" s="371"/>
      <c r="BD306" s="371"/>
      <c r="BE306" s="371"/>
      <c r="BF306" s="371"/>
      <c r="BG306" s="371"/>
    </row>
    <row r="307" spans="1:59" s="376" customFormat="1" ht="21" customHeight="1" x14ac:dyDescent="0.3">
      <c r="A307" s="371"/>
      <c r="B307" s="372"/>
      <c r="C307" s="371"/>
      <c r="D307" s="371"/>
      <c r="E307" s="373"/>
      <c r="F307" s="374"/>
      <c r="G307" s="371"/>
      <c r="H307" s="375"/>
      <c r="I307" s="375"/>
      <c r="K307" s="377"/>
      <c r="L307" s="377"/>
      <c r="N307" s="378"/>
      <c r="P307" s="378"/>
      <c r="R307" s="378"/>
      <c r="T307" s="378"/>
      <c r="V307" s="378"/>
      <c r="X307" s="378"/>
      <c r="Z307" s="378"/>
      <c r="AB307" s="146"/>
      <c r="AD307" s="146"/>
      <c r="AF307" s="146"/>
      <c r="AH307" s="146"/>
      <c r="AJ307" s="146"/>
      <c r="AL307" s="146"/>
      <c r="AN307" s="146"/>
      <c r="AP307" s="146"/>
      <c r="AR307" s="146"/>
      <c r="AT307" s="63"/>
      <c r="AV307" s="371"/>
      <c r="AW307" s="371"/>
      <c r="AX307" s="371"/>
      <c r="AY307" s="371"/>
      <c r="AZ307" s="371"/>
      <c r="BA307" s="371"/>
      <c r="BB307" s="371"/>
      <c r="BC307" s="371"/>
      <c r="BD307" s="371"/>
      <c r="BE307" s="371"/>
      <c r="BF307" s="371"/>
      <c r="BG307" s="371"/>
    </row>
    <row r="308" spans="1:59" s="376" customFormat="1" ht="21" customHeight="1" x14ac:dyDescent="0.3">
      <c r="A308" s="371"/>
      <c r="B308" s="372"/>
      <c r="C308" s="371"/>
      <c r="D308" s="371"/>
      <c r="E308" s="373"/>
      <c r="F308" s="374"/>
      <c r="G308" s="371"/>
      <c r="H308" s="375"/>
      <c r="I308" s="375"/>
      <c r="K308" s="377"/>
      <c r="L308" s="377"/>
      <c r="N308" s="378"/>
      <c r="P308" s="378"/>
      <c r="R308" s="378"/>
      <c r="T308" s="378"/>
      <c r="V308" s="378"/>
      <c r="X308" s="378"/>
      <c r="Z308" s="378"/>
      <c r="AB308" s="146"/>
      <c r="AD308" s="146"/>
      <c r="AF308" s="146"/>
      <c r="AH308" s="146"/>
      <c r="AJ308" s="146"/>
      <c r="AL308" s="146"/>
      <c r="AN308" s="146"/>
      <c r="AP308" s="146"/>
      <c r="AR308" s="146"/>
      <c r="AT308" s="63"/>
      <c r="AV308" s="371"/>
      <c r="AW308" s="371"/>
      <c r="AX308" s="371"/>
      <c r="AY308" s="371"/>
      <c r="AZ308" s="371"/>
      <c r="BA308" s="371"/>
      <c r="BB308" s="371"/>
      <c r="BC308" s="371"/>
      <c r="BD308" s="371"/>
      <c r="BE308" s="371"/>
      <c r="BF308" s="371"/>
      <c r="BG308" s="371"/>
    </row>
    <row r="309" spans="1:59" s="376" customFormat="1" ht="21" customHeight="1" x14ac:dyDescent="0.3">
      <c r="A309" s="371"/>
      <c r="B309" s="372"/>
      <c r="C309" s="371"/>
      <c r="D309" s="371"/>
      <c r="E309" s="373"/>
      <c r="F309" s="374"/>
      <c r="G309" s="371"/>
      <c r="H309" s="375"/>
      <c r="I309" s="375"/>
      <c r="K309" s="377"/>
      <c r="L309" s="377"/>
      <c r="N309" s="378"/>
      <c r="P309" s="378"/>
      <c r="R309" s="378"/>
      <c r="T309" s="378"/>
      <c r="V309" s="378"/>
      <c r="X309" s="378"/>
      <c r="Z309" s="378"/>
      <c r="AB309" s="146"/>
      <c r="AD309" s="146"/>
      <c r="AF309" s="146"/>
      <c r="AH309" s="146"/>
      <c r="AJ309" s="146"/>
      <c r="AL309" s="146"/>
      <c r="AN309" s="146"/>
      <c r="AP309" s="146"/>
      <c r="AR309" s="146"/>
      <c r="AT309" s="63"/>
      <c r="AV309" s="371"/>
      <c r="AW309" s="371"/>
      <c r="AX309" s="371"/>
      <c r="AY309" s="371"/>
      <c r="AZ309" s="371"/>
      <c r="BA309" s="371"/>
      <c r="BB309" s="371"/>
      <c r="BC309" s="371"/>
      <c r="BD309" s="371"/>
      <c r="BE309" s="371"/>
      <c r="BF309" s="371"/>
      <c r="BG309" s="371"/>
    </row>
    <row r="310" spans="1:59" s="376" customFormat="1" ht="21" customHeight="1" x14ac:dyDescent="0.3">
      <c r="A310" s="371"/>
      <c r="B310" s="372"/>
      <c r="C310" s="371"/>
      <c r="D310" s="371"/>
      <c r="E310" s="373"/>
      <c r="F310" s="374"/>
      <c r="G310" s="371"/>
      <c r="H310" s="375"/>
      <c r="I310" s="375"/>
      <c r="K310" s="377"/>
      <c r="L310" s="377"/>
      <c r="N310" s="378"/>
      <c r="P310" s="378"/>
      <c r="R310" s="378"/>
      <c r="T310" s="378"/>
      <c r="V310" s="378"/>
      <c r="X310" s="378"/>
      <c r="Z310" s="378"/>
      <c r="AB310" s="146"/>
      <c r="AD310" s="146"/>
      <c r="AF310" s="146"/>
      <c r="AH310" s="146"/>
      <c r="AJ310" s="146"/>
      <c r="AL310" s="146"/>
      <c r="AN310" s="146"/>
      <c r="AP310" s="146"/>
      <c r="AR310" s="146"/>
      <c r="AT310" s="63"/>
      <c r="AV310" s="371"/>
      <c r="AW310" s="371"/>
      <c r="AX310" s="371"/>
      <c r="AY310" s="371"/>
      <c r="AZ310" s="371"/>
      <c r="BA310" s="371"/>
      <c r="BB310" s="371"/>
      <c r="BC310" s="371"/>
      <c r="BD310" s="371"/>
      <c r="BE310" s="371"/>
      <c r="BF310" s="371"/>
      <c r="BG310" s="371"/>
    </row>
    <row r="311" spans="1:59" s="376" customFormat="1" ht="21" customHeight="1" x14ac:dyDescent="0.3">
      <c r="A311" s="371"/>
      <c r="B311" s="372"/>
      <c r="C311" s="371"/>
      <c r="D311" s="371"/>
      <c r="E311" s="373"/>
      <c r="F311" s="374"/>
      <c r="G311" s="371"/>
      <c r="H311" s="375"/>
      <c r="I311" s="375"/>
      <c r="K311" s="377"/>
      <c r="L311" s="377"/>
      <c r="N311" s="378"/>
      <c r="P311" s="378"/>
      <c r="R311" s="378"/>
      <c r="T311" s="378"/>
      <c r="V311" s="378"/>
      <c r="X311" s="378"/>
      <c r="Z311" s="378"/>
      <c r="AB311" s="146"/>
      <c r="AD311" s="146"/>
      <c r="AF311" s="146"/>
      <c r="AH311" s="146"/>
      <c r="AJ311" s="146"/>
      <c r="AL311" s="146"/>
      <c r="AN311" s="146"/>
      <c r="AP311" s="146"/>
      <c r="AR311" s="146"/>
      <c r="AT311" s="63"/>
      <c r="AV311" s="371"/>
      <c r="AW311" s="371"/>
      <c r="AX311" s="371"/>
      <c r="AY311" s="371"/>
      <c r="AZ311" s="371"/>
      <c r="BA311" s="371"/>
      <c r="BB311" s="371"/>
      <c r="BC311" s="371"/>
      <c r="BD311" s="371"/>
      <c r="BE311" s="371"/>
      <c r="BF311" s="371"/>
      <c r="BG311" s="371"/>
    </row>
    <row r="312" spans="1:59" s="376" customFormat="1" ht="21" customHeight="1" x14ac:dyDescent="0.3">
      <c r="A312" s="371"/>
      <c r="B312" s="372"/>
      <c r="C312" s="371"/>
      <c r="D312" s="371"/>
      <c r="E312" s="373"/>
      <c r="F312" s="374"/>
      <c r="G312" s="371"/>
      <c r="H312" s="375"/>
      <c r="I312" s="375"/>
      <c r="K312" s="377"/>
      <c r="L312" s="377"/>
      <c r="N312" s="378"/>
      <c r="P312" s="378"/>
      <c r="R312" s="378"/>
      <c r="T312" s="378"/>
      <c r="V312" s="378"/>
      <c r="X312" s="378"/>
      <c r="Z312" s="378"/>
      <c r="AB312" s="146"/>
      <c r="AD312" s="146"/>
      <c r="AF312" s="146"/>
      <c r="AH312" s="146"/>
      <c r="AJ312" s="146"/>
      <c r="AL312" s="146"/>
      <c r="AN312" s="146"/>
      <c r="AP312" s="146"/>
      <c r="AR312" s="146"/>
      <c r="AT312" s="63"/>
      <c r="AV312" s="371"/>
      <c r="AW312" s="371"/>
      <c r="AX312" s="371"/>
      <c r="AY312" s="371"/>
      <c r="AZ312" s="371"/>
      <c r="BA312" s="371"/>
      <c r="BB312" s="371"/>
      <c r="BC312" s="371"/>
      <c r="BD312" s="371"/>
      <c r="BE312" s="371"/>
      <c r="BF312" s="371"/>
      <c r="BG312" s="371"/>
    </row>
    <row r="313" spans="1:59" s="376" customFormat="1" ht="21" customHeight="1" x14ac:dyDescent="0.3">
      <c r="A313" s="371"/>
      <c r="B313" s="372"/>
      <c r="C313" s="371"/>
      <c r="D313" s="371"/>
      <c r="E313" s="373"/>
      <c r="F313" s="374"/>
      <c r="G313" s="371"/>
      <c r="H313" s="375"/>
      <c r="I313" s="375"/>
      <c r="K313" s="377"/>
      <c r="L313" s="377"/>
      <c r="N313" s="378"/>
      <c r="P313" s="378"/>
      <c r="R313" s="378"/>
      <c r="T313" s="378"/>
      <c r="V313" s="378"/>
      <c r="X313" s="378"/>
      <c r="Z313" s="378"/>
      <c r="AB313" s="146"/>
      <c r="AD313" s="146"/>
      <c r="AF313" s="146"/>
      <c r="AH313" s="146"/>
      <c r="AJ313" s="146"/>
      <c r="AL313" s="146"/>
      <c r="AN313" s="146"/>
      <c r="AP313" s="146"/>
      <c r="AR313" s="146"/>
      <c r="AT313" s="63"/>
      <c r="AV313" s="371"/>
      <c r="AW313" s="371"/>
      <c r="AX313" s="371"/>
      <c r="AY313" s="371"/>
      <c r="AZ313" s="371"/>
      <c r="BA313" s="371"/>
      <c r="BB313" s="371"/>
      <c r="BC313" s="371"/>
      <c r="BD313" s="371"/>
      <c r="BE313" s="371"/>
      <c r="BF313" s="371"/>
      <c r="BG313" s="371"/>
    </row>
    <row r="314" spans="1:59" s="376" customFormat="1" ht="21" customHeight="1" x14ac:dyDescent="0.3">
      <c r="A314" s="371"/>
      <c r="B314" s="372"/>
      <c r="C314" s="371"/>
      <c r="D314" s="371"/>
      <c r="E314" s="373"/>
      <c r="F314" s="374"/>
      <c r="G314" s="371"/>
      <c r="H314" s="375"/>
      <c r="I314" s="375"/>
      <c r="K314" s="377"/>
      <c r="L314" s="377"/>
      <c r="N314" s="378"/>
      <c r="P314" s="378"/>
      <c r="R314" s="378"/>
      <c r="T314" s="378"/>
      <c r="V314" s="378"/>
      <c r="X314" s="378"/>
      <c r="Z314" s="378"/>
      <c r="AB314" s="146"/>
      <c r="AD314" s="146"/>
      <c r="AF314" s="146"/>
      <c r="AH314" s="146"/>
      <c r="AJ314" s="146"/>
      <c r="AL314" s="146"/>
      <c r="AN314" s="146"/>
      <c r="AP314" s="146"/>
      <c r="AR314" s="146"/>
      <c r="AT314" s="63"/>
      <c r="AV314" s="371"/>
      <c r="AW314" s="371"/>
      <c r="AX314" s="371"/>
      <c r="AY314" s="371"/>
      <c r="AZ314" s="371"/>
      <c r="BA314" s="371"/>
      <c r="BB314" s="371"/>
      <c r="BC314" s="371"/>
      <c r="BD314" s="371"/>
      <c r="BE314" s="371"/>
      <c r="BF314" s="371"/>
      <c r="BG314" s="371"/>
    </row>
    <row r="315" spans="1:59" s="376" customFormat="1" ht="21" customHeight="1" x14ac:dyDescent="0.3">
      <c r="A315" s="371"/>
      <c r="B315" s="372"/>
      <c r="C315" s="371"/>
      <c r="D315" s="371"/>
      <c r="E315" s="373"/>
      <c r="F315" s="374"/>
      <c r="G315" s="371"/>
      <c r="H315" s="375"/>
      <c r="I315" s="375"/>
      <c r="K315" s="377"/>
      <c r="L315" s="377"/>
      <c r="N315" s="378"/>
      <c r="P315" s="378"/>
      <c r="R315" s="378"/>
      <c r="T315" s="378"/>
      <c r="V315" s="378"/>
      <c r="X315" s="378"/>
      <c r="Z315" s="378"/>
      <c r="AB315" s="146"/>
      <c r="AD315" s="146"/>
      <c r="AF315" s="146"/>
      <c r="AH315" s="146"/>
      <c r="AJ315" s="146"/>
      <c r="AL315" s="146"/>
      <c r="AN315" s="146"/>
      <c r="AP315" s="146"/>
      <c r="AR315" s="146"/>
      <c r="AT315" s="63"/>
      <c r="AV315" s="371"/>
      <c r="AW315" s="371"/>
      <c r="AX315" s="371"/>
      <c r="AY315" s="371"/>
      <c r="AZ315" s="371"/>
      <c r="BA315" s="371"/>
      <c r="BB315" s="371"/>
      <c r="BC315" s="371"/>
      <c r="BD315" s="371"/>
      <c r="BE315" s="371"/>
      <c r="BF315" s="371"/>
      <c r="BG315" s="371"/>
    </row>
    <row r="316" spans="1:59" s="376" customFormat="1" ht="21" customHeight="1" x14ac:dyDescent="0.3">
      <c r="A316" s="371"/>
      <c r="B316" s="372"/>
      <c r="C316" s="371"/>
      <c r="D316" s="371"/>
      <c r="E316" s="373"/>
      <c r="F316" s="374"/>
      <c r="G316" s="371"/>
      <c r="H316" s="375"/>
      <c r="I316" s="375"/>
      <c r="K316" s="377"/>
      <c r="L316" s="377"/>
      <c r="N316" s="378"/>
      <c r="P316" s="378"/>
      <c r="R316" s="378"/>
      <c r="T316" s="378"/>
      <c r="V316" s="378"/>
      <c r="X316" s="378"/>
      <c r="Z316" s="378"/>
      <c r="AB316" s="146"/>
      <c r="AD316" s="146"/>
      <c r="AF316" s="146"/>
      <c r="AH316" s="146"/>
      <c r="AJ316" s="146"/>
      <c r="AL316" s="146"/>
      <c r="AN316" s="146"/>
      <c r="AP316" s="146"/>
      <c r="AR316" s="146"/>
      <c r="AT316" s="63"/>
      <c r="AV316" s="371"/>
      <c r="AW316" s="371"/>
      <c r="AX316" s="371"/>
      <c r="AY316" s="371"/>
      <c r="AZ316" s="371"/>
      <c r="BA316" s="371"/>
      <c r="BB316" s="371"/>
      <c r="BC316" s="371"/>
      <c r="BD316" s="371"/>
      <c r="BE316" s="371"/>
      <c r="BF316" s="371"/>
      <c r="BG316" s="371"/>
    </row>
    <row r="317" spans="1:59" s="376" customFormat="1" ht="21" customHeight="1" x14ac:dyDescent="0.3">
      <c r="A317" s="371"/>
      <c r="B317" s="372"/>
      <c r="C317" s="371"/>
      <c r="D317" s="371"/>
      <c r="E317" s="373"/>
      <c r="F317" s="374"/>
      <c r="G317" s="371"/>
      <c r="H317" s="375"/>
      <c r="I317" s="375"/>
      <c r="K317" s="377"/>
      <c r="L317" s="377"/>
      <c r="N317" s="378"/>
      <c r="P317" s="378"/>
      <c r="R317" s="378"/>
      <c r="T317" s="378"/>
      <c r="V317" s="378"/>
      <c r="X317" s="378"/>
      <c r="Z317" s="378"/>
      <c r="AB317" s="146"/>
      <c r="AD317" s="146"/>
      <c r="AF317" s="146"/>
      <c r="AH317" s="146"/>
      <c r="AJ317" s="146"/>
      <c r="AL317" s="146"/>
      <c r="AN317" s="146"/>
      <c r="AP317" s="146"/>
      <c r="AR317" s="146"/>
      <c r="AT317" s="63"/>
      <c r="AV317" s="371"/>
      <c r="AW317" s="371"/>
      <c r="AX317" s="371"/>
      <c r="AY317" s="371"/>
      <c r="AZ317" s="371"/>
      <c r="BA317" s="371"/>
      <c r="BB317" s="371"/>
      <c r="BC317" s="371"/>
      <c r="BD317" s="371"/>
      <c r="BE317" s="371"/>
      <c r="BF317" s="371"/>
      <c r="BG317" s="371"/>
    </row>
    <row r="318" spans="1:59" s="376" customFormat="1" ht="21" customHeight="1" x14ac:dyDescent="0.3">
      <c r="A318" s="371"/>
      <c r="B318" s="372"/>
      <c r="C318" s="371"/>
      <c r="D318" s="371"/>
      <c r="E318" s="373"/>
      <c r="F318" s="374"/>
      <c r="G318" s="371"/>
      <c r="H318" s="375"/>
      <c r="I318" s="375"/>
      <c r="K318" s="377"/>
      <c r="L318" s="377"/>
      <c r="N318" s="378"/>
      <c r="P318" s="378"/>
      <c r="R318" s="378"/>
      <c r="T318" s="378"/>
      <c r="V318" s="378"/>
      <c r="X318" s="378"/>
      <c r="Z318" s="378"/>
      <c r="AB318" s="146"/>
      <c r="AD318" s="146"/>
      <c r="AF318" s="146"/>
      <c r="AH318" s="146"/>
      <c r="AJ318" s="146"/>
      <c r="AL318" s="146"/>
      <c r="AN318" s="146"/>
      <c r="AP318" s="146"/>
      <c r="AR318" s="146"/>
      <c r="AT318" s="63"/>
      <c r="AV318" s="371"/>
      <c r="AW318" s="371"/>
      <c r="AX318" s="371"/>
      <c r="AY318" s="371"/>
      <c r="AZ318" s="371"/>
      <c r="BA318" s="371"/>
      <c r="BB318" s="371"/>
      <c r="BC318" s="371"/>
      <c r="BD318" s="371"/>
      <c r="BE318" s="371"/>
      <c r="BF318" s="371"/>
      <c r="BG318" s="371"/>
    </row>
    <row r="319" spans="1:59" s="376" customFormat="1" ht="21" customHeight="1" x14ac:dyDescent="0.3">
      <c r="A319" s="371"/>
      <c r="B319" s="372"/>
      <c r="C319" s="371"/>
      <c r="D319" s="371"/>
      <c r="E319" s="373"/>
      <c r="F319" s="374"/>
      <c r="G319" s="371"/>
      <c r="H319" s="375"/>
      <c r="I319" s="375"/>
      <c r="K319" s="377"/>
      <c r="L319" s="377"/>
      <c r="N319" s="378"/>
      <c r="P319" s="378"/>
      <c r="R319" s="378"/>
      <c r="T319" s="378"/>
      <c r="V319" s="378"/>
      <c r="X319" s="378"/>
      <c r="Z319" s="378"/>
      <c r="AB319" s="146"/>
      <c r="AD319" s="146"/>
      <c r="AF319" s="146"/>
      <c r="AH319" s="146"/>
      <c r="AJ319" s="146"/>
      <c r="AL319" s="146"/>
      <c r="AN319" s="146"/>
      <c r="AP319" s="146"/>
      <c r="AR319" s="146"/>
      <c r="AT319" s="63"/>
      <c r="AV319" s="371"/>
      <c r="AW319" s="371"/>
      <c r="AX319" s="371"/>
      <c r="AY319" s="371"/>
      <c r="AZ319" s="371"/>
      <c r="BA319" s="371"/>
      <c r="BB319" s="371"/>
      <c r="BC319" s="371"/>
      <c r="BD319" s="371"/>
      <c r="BE319" s="371"/>
      <c r="BF319" s="371"/>
      <c r="BG319" s="371"/>
    </row>
    <row r="320" spans="1:59" s="376" customFormat="1" ht="21" customHeight="1" x14ac:dyDescent="0.3">
      <c r="A320" s="371"/>
      <c r="B320" s="372"/>
      <c r="C320" s="371"/>
      <c r="D320" s="371"/>
      <c r="E320" s="373"/>
      <c r="F320" s="374"/>
      <c r="G320" s="371"/>
      <c r="H320" s="375"/>
      <c r="I320" s="375"/>
      <c r="K320" s="377"/>
      <c r="L320" s="377"/>
      <c r="N320" s="378"/>
      <c r="P320" s="378"/>
      <c r="R320" s="378"/>
      <c r="T320" s="378"/>
      <c r="V320" s="378"/>
      <c r="X320" s="378"/>
      <c r="Z320" s="378"/>
      <c r="AB320" s="146"/>
      <c r="AD320" s="146"/>
      <c r="AF320" s="146"/>
      <c r="AH320" s="146"/>
      <c r="AJ320" s="146"/>
      <c r="AL320" s="146"/>
      <c r="AN320" s="146"/>
      <c r="AP320" s="146"/>
      <c r="AR320" s="146"/>
      <c r="AT320" s="63"/>
      <c r="AV320" s="371"/>
      <c r="AW320" s="371"/>
      <c r="AX320" s="371"/>
      <c r="AY320" s="371"/>
      <c r="AZ320" s="371"/>
      <c r="BA320" s="371"/>
      <c r="BB320" s="371"/>
      <c r="BC320" s="371"/>
      <c r="BD320" s="371"/>
      <c r="BE320" s="371"/>
      <c r="BF320" s="371"/>
      <c r="BG320" s="371"/>
    </row>
    <row r="321" spans="1:59" s="376" customFormat="1" ht="21" customHeight="1" x14ac:dyDescent="0.3">
      <c r="A321" s="371"/>
      <c r="B321" s="372"/>
      <c r="C321" s="371"/>
      <c r="D321" s="371"/>
      <c r="E321" s="373"/>
      <c r="F321" s="374"/>
      <c r="G321" s="371"/>
      <c r="H321" s="375"/>
      <c r="I321" s="375"/>
      <c r="K321" s="377"/>
      <c r="L321" s="377"/>
      <c r="N321" s="378"/>
      <c r="P321" s="378"/>
      <c r="R321" s="378"/>
      <c r="T321" s="378"/>
      <c r="V321" s="378"/>
      <c r="X321" s="378"/>
      <c r="Z321" s="378"/>
      <c r="AB321" s="146"/>
      <c r="AD321" s="146"/>
      <c r="AF321" s="146"/>
      <c r="AH321" s="146"/>
      <c r="AJ321" s="146"/>
      <c r="AL321" s="146"/>
      <c r="AN321" s="146"/>
      <c r="AP321" s="146"/>
      <c r="AR321" s="146"/>
      <c r="AT321" s="63"/>
      <c r="AV321" s="371"/>
      <c r="AW321" s="371"/>
      <c r="AX321" s="371"/>
      <c r="AY321" s="371"/>
      <c r="AZ321" s="371"/>
      <c r="BA321" s="371"/>
      <c r="BB321" s="371"/>
      <c r="BC321" s="371"/>
      <c r="BD321" s="371"/>
      <c r="BE321" s="371"/>
      <c r="BF321" s="371"/>
      <c r="BG321" s="371"/>
    </row>
    <row r="322" spans="1:59" s="376" customFormat="1" ht="21" customHeight="1" x14ac:dyDescent="0.3">
      <c r="A322" s="371"/>
      <c r="B322" s="372"/>
      <c r="C322" s="371"/>
      <c r="D322" s="371"/>
      <c r="E322" s="373"/>
      <c r="F322" s="374"/>
      <c r="G322" s="371"/>
      <c r="H322" s="375"/>
      <c r="I322" s="375"/>
      <c r="K322" s="377"/>
      <c r="L322" s="377"/>
      <c r="N322" s="378"/>
      <c r="P322" s="378"/>
      <c r="R322" s="378"/>
      <c r="T322" s="378"/>
      <c r="V322" s="378"/>
      <c r="X322" s="378"/>
      <c r="Z322" s="378"/>
      <c r="AB322" s="146"/>
      <c r="AD322" s="146"/>
      <c r="AF322" s="146"/>
      <c r="AH322" s="146"/>
      <c r="AJ322" s="146"/>
      <c r="AL322" s="146"/>
      <c r="AN322" s="146"/>
      <c r="AP322" s="146"/>
      <c r="AR322" s="146"/>
      <c r="AT322" s="63"/>
      <c r="AV322" s="371"/>
      <c r="AW322" s="371"/>
      <c r="AX322" s="371"/>
      <c r="AY322" s="371"/>
      <c r="AZ322" s="371"/>
      <c r="BA322" s="371"/>
      <c r="BB322" s="371"/>
      <c r="BC322" s="371"/>
      <c r="BD322" s="371"/>
      <c r="BE322" s="371"/>
      <c r="BF322" s="371"/>
      <c r="BG322" s="371"/>
    </row>
    <row r="323" spans="1:59" s="376" customFormat="1" ht="21" customHeight="1" x14ac:dyDescent="0.3">
      <c r="A323" s="371"/>
      <c r="B323" s="372"/>
      <c r="C323" s="371"/>
      <c r="D323" s="371"/>
      <c r="E323" s="373"/>
      <c r="F323" s="374"/>
      <c r="G323" s="371"/>
      <c r="H323" s="375"/>
      <c r="I323" s="375"/>
      <c r="K323" s="377"/>
      <c r="L323" s="377"/>
      <c r="N323" s="378"/>
      <c r="P323" s="378"/>
      <c r="R323" s="378"/>
      <c r="T323" s="378"/>
      <c r="V323" s="378"/>
      <c r="X323" s="378"/>
      <c r="Z323" s="378"/>
      <c r="AB323" s="146"/>
      <c r="AD323" s="146"/>
      <c r="AF323" s="146"/>
      <c r="AH323" s="146"/>
      <c r="AJ323" s="146"/>
      <c r="AL323" s="146"/>
      <c r="AN323" s="146"/>
      <c r="AP323" s="146"/>
      <c r="AR323" s="146"/>
      <c r="AT323" s="63"/>
      <c r="AV323" s="371"/>
      <c r="AW323" s="371"/>
      <c r="AX323" s="371"/>
      <c r="AY323" s="371"/>
      <c r="AZ323" s="371"/>
      <c r="BA323" s="371"/>
      <c r="BB323" s="371"/>
      <c r="BC323" s="371"/>
      <c r="BD323" s="371"/>
      <c r="BE323" s="371"/>
      <c r="BF323" s="371"/>
      <c r="BG323" s="371"/>
    </row>
    <row r="324" spans="1:59" s="376" customFormat="1" ht="21" customHeight="1" x14ac:dyDescent="0.3">
      <c r="A324" s="371"/>
      <c r="B324" s="372"/>
      <c r="C324" s="371"/>
      <c r="D324" s="371"/>
      <c r="E324" s="373"/>
      <c r="F324" s="374"/>
      <c r="G324" s="371"/>
      <c r="H324" s="375"/>
      <c r="I324" s="375"/>
      <c r="K324" s="377"/>
      <c r="L324" s="377"/>
      <c r="N324" s="378"/>
      <c r="P324" s="378"/>
      <c r="R324" s="378"/>
      <c r="T324" s="378"/>
      <c r="V324" s="378"/>
      <c r="X324" s="378"/>
      <c r="Z324" s="378"/>
      <c r="AB324" s="146"/>
      <c r="AD324" s="146"/>
      <c r="AF324" s="146"/>
      <c r="AH324" s="146"/>
      <c r="AJ324" s="146"/>
      <c r="AL324" s="146"/>
      <c r="AN324" s="146"/>
      <c r="AP324" s="146"/>
      <c r="AR324" s="146"/>
      <c r="AT324" s="63"/>
      <c r="AV324" s="371"/>
      <c r="AW324" s="371"/>
      <c r="AX324" s="371"/>
      <c r="AY324" s="371"/>
      <c r="AZ324" s="371"/>
      <c r="BA324" s="371"/>
      <c r="BB324" s="371"/>
      <c r="BC324" s="371"/>
      <c r="BD324" s="371"/>
      <c r="BE324" s="371"/>
      <c r="BF324" s="371"/>
      <c r="BG324" s="371"/>
    </row>
    <row r="325" spans="1:59" s="376" customFormat="1" ht="21" customHeight="1" x14ac:dyDescent="0.3">
      <c r="A325" s="371"/>
      <c r="B325" s="372"/>
      <c r="C325" s="371"/>
      <c r="D325" s="371"/>
      <c r="E325" s="373"/>
      <c r="F325" s="374"/>
      <c r="G325" s="371"/>
      <c r="H325" s="375"/>
      <c r="I325" s="375"/>
      <c r="K325" s="377"/>
      <c r="L325" s="377"/>
      <c r="N325" s="378"/>
      <c r="P325" s="378"/>
      <c r="R325" s="378"/>
      <c r="T325" s="378"/>
      <c r="V325" s="378"/>
      <c r="X325" s="378"/>
      <c r="Z325" s="378"/>
      <c r="AB325" s="146"/>
      <c r="AD325" s="146"/>
      <c r="AF325" s="146"/>
      <c r="AH325" s="146"/>
      <c r="AJ325" s="146"/>
      <c r="AL325" s="146"/>
      <c r="AN325" s="146"/>
      <c r="AP325" s="146"/>
      <c r="AR325" s="146"/>
      <c r="AT325" s="63"/>
      <c r="AV325" s="371"/>
      <c r="AW325" s="371"/>
      <c r="AX325" s="371"/>
      <c r="AY325" s="371"/>
      <c r="AZ325" s="371"/>
      <c r="BA325" s="371"/>
      <c r="BB325" s="371"/>
      <c r="BC325" s="371"/>
      <c r="BD325" s="371"/>
      <c r="BE325" s="371"/>
      <c r="BF325" s="371"/>
      <c r="BG325" s="371"/>
    </row>
    <row r="326" spans="1:59" s="376" customFormat="1" ht="21" customHeight="1" x14ac:dyDescent="0.3">
      <c r="A326" s="371"/>
      <c r="B326" s="372"/>
      <c r="C326" s="371"/>
      <c r="D326" s="371"/>
      <c r="E326" s="373"/>
      <c r="F326" s="374"/>
      <c r="G326" s="371"/>
      <c r="H326" s="375"/>
      <c r="I326" s="375"/>
      <c r="K326" s="377"/>
      <c r="L326" s="377"/>
      <c r="N326" s="378"/>
      <c r="P326" s="378"/>
      <c r="R326" s="378"/>
      <c r="T326" s="378"/>
      <c r="V326" s="378"/>
      <c r="X326" s="378"/>
      <c r="Z326" s="378"/>
      <c r="AB326" s="146"/>
      <c r="AD326" s="146"/>
      <c r="AF326" s="146"/>
      <c r="AH326" s="146"/>
      <c r="AJ326" s="146"/>
      <c r="AL326" s="146"/>
      <c r="AN326" s="146"/>
      <c r="AP326" s="146"/>
      <c r="AR326" s="146"/>
      <c r="AT326" s="63"/>
      <c r="AV326" s="371"/>
      <c r="AW326" s="371"/>
      <c r="AX326" s="371"/>
      <c r="AY326" s="371"/>
      <c r="AZ326" s="371"/>
      <c r="BA326" s="371"/>
      <c r="BB326" s="371"/>
      <c r="BC326" s="371"/>
      <c r="BD326" s="371"/>
      <c r="BE326" s="371"/>
      <c r="BF326" s="371"/>
      <c r="BG326" s="371"/>
    </row>
    <row r="327" spans="1:59" s="376" customFormat="1" ht="21" customHeight="1" x14ac:dyDescent="0.3">
      <c r="A327" s="371"/>
      <c r="B327" s="372"/>
      <c r="C327" s="371"/>
      <c r="D327" s="371"/>
      <c r="E327" s="373"/>
      <c r="F327" s="374"/>
      <c r="G327" s="371"/>
      <c r="H327" s="375"/>
      <c r="I327" s="375"/>
      <c r="K327" s="377"/>
      <c r="L327" s="377"/>
      <c r="N327" s="378"/>
      <c r="P327" s="378"/>
      <c r="R327" s="378"/>
      <c r="T327" s="378"/>
      <c r="V327" s="378"/>
      <c r="X327" s="378"/>
      <c r="Z327" s="378"/>
      <c r="AB327" s="146"/>
      <c r="AD327" s="146"/>
      <c r="AF327" s="146"/>
      <c r="AH327" s="146"/>
      <c r="AJ327" s="146"/>
      <c r="AL327" s="146"/>
      <c r="AN327" s="146"/>
      <c r="AP327" s="146"/>
      <c r="AR327" s="146"/>
      <c r="AT327" s="63"/>
      <c r="AV327" s="371"/>
      <c r="AW327" s="371"/>
      <c r="AX327" s="371"/>
      <c r="AY327" s="371"/>
      <c r="AZ327" s="371"/>
      <c r="BA327" s="371"/>
      <c r="BB327" s="371"/>
      <c r="BC327" s="371"/>
      <c r="BD327" s="371"/>
      <c r="BE327" s="371"/>
      <c r="BF327" s="371"/>
      <c r="BG327" s="371"/>
    </row>
    <row r="328" spans="1:59" s="376" customFormat="1" ht="21" customHeight="1" x14ac:dyDescent="0.3">
      <c r="A328" s="371"/>
      <c r="B328" s="372"/>
      <c r="C328" s="371"/>
      <c r="D328" s="371"/>
      <c r="E328" s="373"/>
      <c r="F328" s="374"/>
      <c r="G328" s="371"/>
      <c r="H328" s="375"/>
      <c r="I328" s="375"/>
      <c r="K328" s="377"/>
      <c r="L328" s="377"/>
      <c r="N328" s="378"/>
      <c r="P328" s="378"/>
      <c r="R328" s="378"/>
      <c r="T328" s="378"/>
      <c r="V328" s="378"/>
      <c r="X328" s="378"/>
      <c r="Z328" s="378"/>
      <c r="AB328" s="146"/>
      <c r="AD328" s="146"/>
      <c r="AF328" s="146"/>
      <c r="AH328" s="146"/>
      <c r="AJ328" s="146"/>
      <c r="AL328" s="146"/>
      <c r="AN328" s="146"/>
      <c r="AP328" s="146"/>
      <c r="AR328" s="146"/>
      <c r="AT328" s="63"/>
      <c r="AV328" s="371"/>
      <c r="AW328" s="371"/>
      <c r="AX328" s="371"/>
      <c r="AY328" s="371"/>
      <c r="AZ328" s="371"/>
      <c r="BA328" s="371"/>
      <c r="BB328" s="371"/>
      <c r="BC328" s="371"/>
      <c r="BD328" s="371"/>
      <c r="BE328" s="371"/>
      <c r="BF328" s="371"/>
      <c r="BG328" s="371"/>
    </row>
    <row r="329" spans="1:59" s="376" customFormat="1" ht="21" customHeight="1" x14ac:dyDescent="0.3">
      <c r="A329" s="371"/>
      <c r="B329" s="372"/>
      <c r="C329" s="371"/>
      <c r="D329" s="371"/>
      <c r="E329" s="373"/>
      <c r="F329" s="374"/>
      <c r="G329" s="371"/>
      <c r="H329" s="375"/>
      <c r="I329" s="375"/>
      <c r="K329" s="377"/>
      <c r="L329" s="377"/>
      <c r="N329" s="378"/>
      <c r="P329" s="378"/>
      <c r="R329" s="378"/>
      <c r="T329" s="378"/>
      <c r="V329" s="378"/>
      <c r="X329" s="378"/>
      <c r="Z329" s="378"/>
      <c r="AB329" s="146"/>
      <c r="AD329" s="146"/>
      <c r="AF329" s="146"/>
      <c r="AH329" s="146"/>
      <c r="AJ329" s="146"/>
      <c r="AL329" s="146"/>
      <c r="AN329" s="146"/>
      <c r="AP329" s="146"/>
      <c r="AR329" s="146"/>
      <c r="AT329" s="63"/>
      <c r="AV329" s="371"/>
      <c r="AW329" s="371"/>
      <c r="AX329" s="371"/>
      <c r="AY329" s="371"/>
      <c r="AZ329" s="371"/>
      <c r="BA329" s="371"/>
      <c r="BB329" s="371"/>
      <c r="BC329" s="371"/>
      <c r="BD329" s="371"/>
      <c r="BE329" s="371"/>
      <c r="BF329" s="371"/>
      <c r="BG329" s="371"/>
    </row>
    <row r="330" spans="1:59" s="376" customFormat="1" ht="21" customHeight="1" x14ac:dyDescent="0.3">
      <c r="A330" s="371"/>
      <c r="B330" s="372"/>
      <c r="C330" s="371"/>
      <c r="D330" s="371"/>
      <c r="E330" s="373"/>
      <c r="F330" s="374"/>
      <c r="G330" s="371"/>
      <c r="H330" s="375"/>
      <c r="I330" s="375"/>
      <c r="K330" s="377"/>
      <c r="L330" s="377"/>
      <c r="N330" s="378"/>
      <c r="P330" s="378"/>
      <c r="R330" s="378"/>
      <c r="T330" s="378"/>
      <c r="V330" s="378"/>
      <c r="X330" s="378"/>
      <c r="Z330" s="378"/>
      <c r="AB330" s="146"/>
      <c r="AD330" s="146"/>
      <c r="AF330" s="146"/>
      <c r="AH330" s="146"/>
      <c r="AJ330" s="146"/>
      <c r="AL330" s="146"/>
      <c r="AN330" s="146"/>
      <c r="AP330" s="146"/>
      <c r="AR330" s="146"/>
      <c r="AT330" s="63"/>
      <c r="AV330" s="371"/>
      <c r="AW330" s="371"/>
      <c r="AX330" s="371"/>
      <c r="AY330" s="371"/>
      <c r="AZ330" s="371"/>
      <c r="BA330" s="371"/>
      <c r="BB330" s="371"/>
      <c r="BC330" s="371"/>
      <c r="BD330" s="371"/>
      <c r="BE330" s="371"/>
      <c r="BF330" s="371"/>
      <c r="BG330" s="371"/>
    </row>
    <row r="331" spans="1:59" s="376" customFormat="1" ht="21" customHeight="1" x14ac:dyDescent="0.3">
      <c r="A331" s="371"/>
      <c r="B331" s="372"/>
      <c r="C331" s="371"/>
      <c r="D331" s="371"/>
      <c r="E331" s="373"/>
      <c r="F331" s="374"/>
      <c r="G331" s="371"/>
      <c r="H331" s="375"/>
      <c r="I331" s="375"/>
      <c r="K331" s="377"/>
      <c r="L331" s="377"/>
      <c r="N331" s="378"/>
      <c r="P331" s="378"/>
      <c r="R331" s="378"/>
      <c r="T331" s="378"/>
      <c r="V331" s="378"/>
      <c r="X331" s="378"/>
      <c r="Z331" s="378"/>
      <c r="AB331" s="146"/>
      <c r="AD331" s="146"/>
      <c r="AF331" s="146"/>
      <c r="AH331" s="146"/>
      <c r="AJ331" s="146"/>
      <c r="AL331" s="146"/>
      <c r="AN331" s="146"/>
      <c r="AP331" s="146"/>
      <c r="AR331" s="146"/>
      <c r="AT331" s="63"/>
      <c r="AV331" s="371"/>
      <c r="AW331" s="371"/>
      <c r="AX331" s="371"/>
      <c r="AY331" s="371"/>
      <c r="AZ331" s="371"/>
      <c r="BA331" s="371"/>
      <c r="BB331" s="371"/>
      <c r="BC331" s="371"/>
      <c r="BD331" s="371"/>
      <c r="BE331" s="371"/>
      <c r="BF331" s="371"/>
      <c r="BG331" s="371"/>
    </row>
    <row r="332" spans="1:59" s="376" customFormat="1" ht="21" customHeight="1" x14ac:dyDescent="0.3">
      <c r="A332" s="371"/>
      <c r="B332" s="372"/>
      <c r="C332" s="371"/>
      <c r="D332" s="371"/>
      <c r="E332" s="373"/>
      <c r="F332" s="374"/>
      <c r="G332" s="371"/>
      <c r="H332" s="375"/>
      <c r="I332" s="375"/>
      <c r="K332" s="377"/>
      <c r="L332" s="377"/>
      <c r="N332" s="378"/>
      <c r="P332" s="378"/>
      <c r="R332" s="378"/>
      <c r="T332" s="378"/>
      <c r="V332" s="378"/>
      <c r="X332" s="378"/>
      <c r="Z332" s="378"/>
      <c r="AB332" s="146"/>
      <c r="AD332" s="146"/>
      <c r="AF332" s="146"/>
      <c r="AH332" s="146"/>
      <c r="AJ332" s="146"/>
      <c r="AL332" s="146"/>
      <c r="AN332" s="146"/>
      <c r="AP332" s="146"/>
      <c r="AR332" s="146"/>
      <c r="AT332" s="63"/>
      <c r="AV332" s="371"/>
      <c r="AW332" s="371"/>
      <c r="AX332" s="371"/>
      <c r="AY332" s="371"/>
      <c r="AZ332" s="371"/>
      <c r="BA332" s="371"/>
      <c r="BB332" s="371"/>
      <c r="BC332" s="371"/>
      <c r="BD332" s="371"/>
      <c r="BE332" s="371"/>
      <c r="BF332" s="371"/>
      <c r="BG332" s="371"/>
    </row>
    <row r="333" spans="1:59" s="376" customFormat="1" ht="21" customHeight="1" x14ac:dyDescent="0.3">
      <c r="A333" s="371"/>
      <c r="B333" s="372"/>
      <c r="C333" s="371"/>
      <c r="D333" s="371"/>
      <c r="E333" s="373"/>
      <c r="F333" s="374"/>
      <c r="G333" s="371"/>
      <c r="H333" s="375"/>
      <c r="I333" s="375"/>
      <c r="K333" s="377"/>
      <c r="L333" s="377"/>
      <c r="N333" s="378"/>
      <c r="P333" s="378"/>
      <c r="R333" s="378"/>
      <c r="T333" s="378"/>
      <c r="V333" s="378"/>
      <c r="X333" s="378"/>
      <c r="Z333" s="378"/>
      <c r="AB333" s="146"/>
      <c r="AD333" s="146"/>
      <c r="AF333" s="146"/>
      <c r="AH333" s="146"/>
      <c r="AJ333" s="146"/>
      <c r="AL333" s="146"/>
      <c r="AN333" s="146"/>
      <c r="AP333" s="146"/>
      <c r="AR333" s="146"/>
      <c r="AT333" s="63"/>
      <c r="AV333" s="371"/>
      <c r="AW333" s="371"/>
      <c r="AX333" s="371"/>
      <c r="AY333" s="371"/>
      <c r="AZ333" s="371"/>
      <c r="BA333" s="371"/>
      <c r="BB333" s="371"/>
      <c r="BC333" s="371"/>
      <c r="BD333" s="371"/>
      <c r="BE333" s="371"/>
      <c r="BF333" s="371"/>
      <c r="BG333" s="371"/>
    </row>
    <row r="334" spans="1:59" s="376" customFormat="1" ht="21" customHeight="1" x14ac:dyDescent="0.3">
      <c r="A334" s="371"/>
      <c r="B334" s="372"/>
      <c r="C334" s="371"/>
      <c r="D334" s="371"/>
      <c r="E334" s="373"/>
      <c r="F334" s="374"/>
      <c r="G334" s="371"/>
      <c r="H334" s="375"/>
      <c r="I334" s="375"/>
      <c r="K334" s="377"/>
      <c r="L334" s="377"/>
      <c r="N334" s="378"/>
      <c r="P334" s="378"/>
      <c r="R334" s="378"/>
      <c r="T334" s="378"/>
      <c r="V334" s="378"/>
      <c r="X334" s="378"/>
      <c r="Z334" s="378"/>
      <c r="AB334" s="146"/>
      <c r="AD334" s="146"/>
      <c r="AF334" s="146"/>
      <c r="AH334" s="146"/>
      <c r="AJ334" s="146"/>
      <c r="AL334" s="146"/>
      <c r="AN334" s="146"/>
      <c r="AP334" s="146"/>
      <c r="AR334" s="146"/>
      <c r="AT334" s="63"/>
      <c r="AV334" s="371"/>
      <c r="AW334" s="371"/>
      <c r="AX334" s="371"/>
      <c r="AY334" s="371"/>
      <c r="AZ334" s="371"/>
      <c r="BA334" s="371"/>
      <c r="BB334" s="371"/>
      <c r="BC334" s="371"/>
      <c r="BD334" s="371"/>
      <c r="BE334" s="371"/>
      <c r="BF334" s="371"/>
      <c r="BG334" s="371"/>
    </row>
    <row r="335" spans="1:59" s="376" customFormat="1" ht="21" customHeight="1" x14ac:dyDescent="0.3">
      <c r="A335" s="371"/>
      <c r="B335" s="372"/>
      <c r="C335" s="371"/>
      <c r="D335" s="371"/>
      <c r="E335" s="373"/>
      <c r="F335" s="374"/>
      <c r="G335" s="371"/>
      <c r="H335" s="375"/>
      <c r="I335" s="375"/>
      <c r="K335" s="377"/>
      <c r="L335" s="377"/>
      <c r="N335" s="378"/>
      <c r="P335" s="378"/>
      <c r="R335" s="378"/>
      <c r="T335" s="378"/>
      <c r="V335" s="378"/>
      <c r="X335" s="378"/>
      <c r="Z335" s="378"/>
      <c r="AB335" s="146"/>
      <c r="AD335" s="146"/>
      <c r="AF335" s="146"/>
      <c r="AH335" s="146"/>
      <c r="AJ335" s="146"/>
      <c r="AL335" s="146"/>
      <c r="AN335" s="146"/>
      <c r="AP335" s="146"/>
      <c r="AR335" s="146"/>
      <c r="AT335" s="63"/>
      <c r="AV335" s="371"/>
      <c r="AW335" s="371"/>
      <c r="AX335" s="371"/>
      <c r="AY335" s="371"/>
      <c r="AZ335" s="371"/>
      <c r="BA335" s="371"/>
      <c r="BB335" s="371"/>
      <c r="BC335" s="371"/>
      <c r="BD335" s="371"/>
      <c r="BE335" s="371"/>
      <c r="BF335" s="371"/>
      <c r="BG335" s="371"/>
    </row>
    <row r="336" spans="1:59" s="376" customFormat="1" ht="21" customHeight="1" x14ac:dyDescent="0.3">
      <c r="A336" s="371"/>
      <c r="B336" s="372"/>
      <c r="C336" s="371"/>
      <c r="D336" s="371"/>
      <c r="E336" s="373"/>
      <c r="F336" s="374"/>
      <c r="G336" s="371"/>
      <c r="H336" s="375"/>
      <c r="I336" s="375"/>
      <c r="K336" s="377"/>
      <c r="L336" s="377"/>
      <c r="N336" s="378"/>
      <c r="P336" s="378"/>
      <c r="R336" s="378"/>
      <c r="T336" s="378"/>
      <c r="V336" s="378"/>
      <c r="X336" s="378"/>
      <c r="Z336" s="378"/>
      <c r="AB336" s="146"/>
      <c r="AD336" s="146"/>
      <c r="AF336" s="146"/>
      <c r="AH336" s="146"/>
      <c r="AJ336" s="146"/>
      <c r="AL336" s="146"/>
      <c r="AN336" s="146"/>
      <c r="AP336" s="146"/>
      <c r="AR336" s="146"/>
      <c r="AT336" s="63"/>
      <c r="AV336" s="371"/>
      <c r="AW336" s="371"/>
      <c r="AX336" s="371"/>
      <c r="AY336" s="371"/>
      <c r="AZ336" s="371"/>
      <c r="BA336" s="371"/>
      <c r="BB336" s="371"/>
      <c r="BC336" s="371"/>
      <c r="BD336" s="371"/>
      <c r="BE336" s="371"/>
      <c r="BF336" s="371"/>
      <c r="BG336" s="371"/>
    </row>
    <row r="337" spans="1:59" s="376" customFormat="1" ht="21" customHeight="1" x14ac:dyDescent="0.3">
      <c r="A337" s="371"/>
      <c r="B337" s="372"/>
      <c r="C337" s="371"/>
      <c r="D337" s="371"/>
      <c r="E337" s="373"/>
      <c r="F337" s="374"/>
      <c r="G337" s="371"/>
      <c r="H337" s="375"/>
      <c r="I337" s="375"/>
      <c r="K337" s="377"/>
      <c r="L337" s="377"/>
      <c r="N337" s="378"/>
      <c r="P337" s="378"/>
      <c r="R337" s="378"/>
      <c r="T337" s="378"/>
      <c r="V337" s="378"/>
      <c r="X337" s="378"/>
      <c r="Z337" s="378"/>
      <c r="AB337" s="146"/>
      <c r="AD337" s="146"/>
      <c r="AF337" s="146"/>
      <c r="AH337" s="146"/>
      <c r="AJ337" s="146"/>
      <c r="AL337" s="146"/>
      <c r="AN337" s="146"/>
      <c r="AP337" s="146"/>
      <c r="AR337" s="146"/>
      <c r="AT337" s="63"/>
      <c r="AV337" s="371"/>
      <c r="AW337" s="371"/>
      <c r="AX337" s="371"/>
      <c r="AY337" s="371"/>
      <c r="AZ337" s="371"/>
      <c r="BA337" s="371"/>
      <c r="BB337" s="371"/>
      <c r="BC337" s="371"/>
      <c r="BD337" s="371"/>
      <c r="BE337" s="371"/>
      <c r="BF337" s="371"/>
      <c r="BG337" s="371"/>
    </row>
    <row r="338" spans="1:59" s="376" customFormat="1" ht="21" customHeight="1" x14ac:dyDescent="0.3">
      <c r="A338" s="371"/>
      <c r="B338" s="372"/>
      <c r="C338" s="371"/>
      <c r="D338" s="371"/>
      <c r="E338" s="373"/>
      <c r="F338" s="374"/>
      <c r="G338" s="371"/>
      <c r="H338" s="375"/>
      <c r="I338" s="375"/>
      <c r="K338" s="377"/>
      <c r="L338" s="377"/>
      <c r="N338" s="378"/>
      <c r="P338" s="378"/>
      <c r="R338" s="378"/>
      <c r="T338" s="378"/>
      <c r="V338" s="378"/>
      <c r="X338" s="378"/>
      <c r="Z338" s="378"/>
      <c r="AB338" s="146"/>
      <c r="AD338" s="146"/>
      <c r="AF338" s="146"/>
      <c r="AH338" s="146"/>
      <c r="AJ338" s="146"/>
      <c r="AL338" s="146"/>
      <c r="AN338" s="146"/>
      <c r="AP338" s="146"/>
      <c r="AR338" s="146"/>
      <c r="AT338" s="63"/>
      <c r="AV338" s="371"/>
      <c r="AW338" s="371"/>
      <c r="AX338" s="371"/>
      <c r="AY338" s="371"/>
      <c r="AZ338" s="371"/>
      <c r="BA338" s="371"/>
      <c r="BB338" s="371"/>
      <c r="BC338" s="371"/>
      <c r="BD338" s="371"/>
      <c r="BE338" s="371"/>
      <c r="BF338" s="371"/>
      <c r="BG338" s="371"/>
    </row>
    <row r="339" spans="1:59" s="376" customFormat="1" ht="21" customHeight="1" x14ac:dyDescent="0.3">
      <c r="A339" s="371"/>
      <c r="B339" s="372"/>
      <c r="C339" s="371"/>
      <c r="D339" s="371"/>
      <c r="E339" s="373"/>
      <c r="F339" s="374"/>
      <c r="G339" s="371"/>
      <c r="H339" s="375"/>
      <c r="I339" s="375"/>
      <c r="K339" s="377"/>
      <c r="L339" s="377"/>
      <c r="N339" s="378"/>
      <c r="P339" s="378"/>
      <c r="R339" s="378"/>
      <c r="T339" s="378"/>
      <c r="V339" s="378"/>
      <c r="X339" s="378"/>
      <c r="Z339" s="378"/>
      <c r="AB339" s="146"/>
      <c r="AD339" s="146"/>
      <c r="AF339" s="146"/>
      <c r="AH339" s="146"/>
      <c r="AJ339" s="146"/>
      <c r="AL339" s="146"/>
      <c r="AN339" s="146"/>
      <c r="AP339" s="146"/>
      <c r="AR339" s="146"/>
      <c r="AT339" s="63"/>
      <c r="AV339" s="371"/>
      <c r="AW339" s="371"/>
      <c r="AX339" s="371"/>
      <c r="AY339" s="371"/>
      <c r="AZ339" s="371"/>
      <c r="BA339" s="371"/>
      <c r="BB339" s="371"/>
      <c r="BC339" s="371"/>
      <c r="BD339" s="371"/>
      <c r="BE339" s="371"/>
      <c r="BF339" s="371"/>
      <c r="BG339" s="371"/>
    </row>
    <row r="340" spans="1:59" s="376" customFormat="1" ht="21" customHeight="1" x14ac:dyDescent="0.3">
      <c r="A340" s="371"/>
      <c r="B340" s="372"/>
      <c r="C340" s="371"/>
      <c r="D340" s="371"/>
      <c r="E340" s="373"/>
      <c r="F340" s="374"/>
      <c r="G340" s="371"/>
      <c r="H340" s="375"/>
      <c r="I340" s="375"/>
      <c r="K340" s="377"/>
      <c r="L340" s="377"/>
      <c r="N340" s="378"/>
      <c r="P340" s="378"/>
      <c r="R340" s="378"/>
      <c r="T340" s="378"/>
      <c r="V340" s="378"/>
      <c r="X340" s="378"/>
      <c r="Z340" s="378"/>
      <c r="AB340" s="146"/>
      <c r="AD340" s="146"/>
      <c r="AF340" s="146"/>
      <c r="AH340" s="146"/>
      <c r="AJ340" s="146"/>
      <c r="AL340" s="146"/>
      <c r="AN340" s="146"/>
      <c r="AP340" s="146"/>
      <c r="AR340" s="146"/>
      <c r="AT340" s="63"/>
      <c r="AV340" s="371"/>
      <c r="AW340" s="371"/>
      <c r="AX340" s="371"/>
      <c r="AY340" s="371"/>
      <c r="AZ340" s="371"/>
      <c r="BA340" s="371"/>
      <c r="BB340" s="371"/>
      <c r="BC340" s="371"/>
      <c r="BD340" s="371"/>
      <c r="BE340" s="371"/>
      <c r="BF340" s="371"/>
      <c r="BG340" s="371"/>
    </row>
    <row r="341" spans="1:59" s="376" customFormat="1" ht="21" customHeight="1" x14ac:dyDescent="0.3">
      <c r="A341" s="371"/>
      <c r="B341" s="372"/>
      <c r="C341" s="371"/>
      <c r="D341" s="371"/>
      <c r="E341" s="373"/>
      <c r="F341" s="374"/>
      <c r="G341" s="371"/>
      <c r="H341" s="375"/>
      <c r="I341" s="375"/>
      <c r="K341" s="377"/>
      <c r="L341" s="377"/>
      <c r="N341" s="378"/>
      <c r="P341" s="378"/>
      <c r="R341" s="378"/>
      <c r="T341" s="378"/>
      <c r="V341" s="378"/>
      <c r="X341" s="378"/>
      <c r="Z341" s="378"/>
      <c r="AB341" s="146"/>
      <c r="AD341" s="146"/>
      <c r="AF341" s="146"/>
      <c r="AH341" s="146"/>
      <c r="AJ341" s="146"/>
      <c r="AL341" s="146"/>
      <c r="AN341" s="146"/>
      <c r="AP341" s="146"/>
      <c r="AR341" s="146"/>
      <c r="AT341" s="63"/>
      <c r="AV341" s="371"/>
      <c r="AW341" s="371"/>
      <c r="AX341" s="371"/>
      <c r="AY341" s="371"/>
      <c r="AZ341" s="371"/>
      <c r="BA341" s="371"/>
      <c r="BB341" s="371"/>
      <c r="BC341" s="371"/>
      <c r="BD341" s="371"/>
      <c r="BE341" s="371"/>
      <c r="BF341" s="371"/>
      <c r="BG341" s="371"/>
    </row>
    <row r="342" spans="1:59" s="376" customFormat="1" ht="21" customHeight="1" x14ac:dyDescent="0.3">
      <c r="A342" s="371"/>
      <c r="B342" s="372"/>
      <c r="C342" s="371"/>
      <c r="D342" s="371"/>
      <c r="E342" s="373"/>
      <c r="F342" s="374"/>
      <c r="G342" s="371"/>
      <c r="H342" s="375"/>
      <c r="I342" s="375"/>
      <c r="K342" s="377"/>
      <c r="L342" s="377"/>
      <c r="N342" s="378"/>
      <c r="P342" s="378"/>
      <c r="R342" s="378"/>
      <c r="T342" s="378"/>
      <c r="V342" s="378"/>
      <c r="X342" s="378"/>
      <c r="Z342" s="378"/>
      <c r="AB342" s="146"/>
      <c r="AD342" s="146"/>
      <c r="AF342" s="146"/>
      <c r="AH342" s="146"/>
      <c r="AJ342" s="146"/>
      <c r="AL342" s="146"/>
      <c r="AN342" s="146"/>
      <c r="AP342" s="146"/>
      <c r="AR342" s="146"/>
      <c r="AT342" s="63"/>
      <c r="AV342" s="371"/>
      <c r="AW342" s="371"/>
      <c r="AX342" s="371"/>
      <c r="AY342" s="371"/>
      <c r="AZ342" s="371"/>
      <c r="BA342" s="371"/>
      <c r="BB342" s="371"/>
      <c r="BC342" s="371"/>
      <c r="BD342" s="371"/>
      <c r="BE342" s="371"/>
      <c r="BF342" s="371"/>
      <c r="BG342" s="371"/>
    </row>
    <row r="343" spans="1:59" s="376" customFormat="1" ht="21" customHeight="1" x14ac:dyDescent="0.3">
      <c r="A343" s="371"/>
      <c r="B343" s="372"/>
      <c r="C343" s="371"/>
      <c r="D343" s="371"/>
      <c r="E343" s="373"/>
      <c r="F343" s="374"/>
      <c r="G343" s="371"/>
      <c r="H343" s="375"/>
      <c r="I343" s="375"/>
      <c r="K343" s="377"/>
      <c r="L343" s="377"/>
      <c r="N343" s="378"/>
      <c r="P343" s="378"/>
      <c r="R343" s="378"/>
      <c r="T343" s="378"/>
      <c r="V343" s="378"/>
      <c r="X343" s="378"/>
      <c r="Z343" s="378"/>
      <c r="AB343" s="146"/>
      <c r="AD343" s="146"/>
      <c r="AF343" s="146"/>
      <c r="AH343" s="146"/>
      <c r="AJ343" s="146"/>
      <c r="AL343" s="146"/>
      <c r="AN343" s="146"/>
      <c r="AP343" s="146"/>
      <c r="AR343" s="146"/>
      <c r="AT343" s="63"/>
      <c r="AV343" s="371"/>
      <c r="AW343" s="371"/>
      <c r="AX343" s="371"/>
      <c r="AY343" s="371"/>
      <c r="AZ343" s="371"/>
      <c r="BA343" s="371"/>
      <c r="BB343" s="371"/>
      <c r="BC343" s="371"/>
      <c r="BD343" s="371"/>
      <c r="BE343" s="371"/>
      <c r="BF343" s="371"/>
      <c r="BG343" s="371"/>
    </row>
    <row r="344" spans="1:59" s="376" customFormat="1" ht="21" customHeight="1" x14ac:dyDescent="0.3">
      <c r="A344" s="371"/>
      <c r="B344" s="372"/>
      <c r="C344" s="371"/>
      <c r="D344" s="371"/>
      <c r="E344" s="373"/>
      <c r="F344" s="374"/>
      <c r="G344" s="371"/>
      <c r="H344" s="375"/>
      <c r="I344" s="375"/>
      <c r="K344" s="377"/>
      <c r="L344" s="377"/>
      <c r="N344" s="378"/>
      <c r="P344" s="378"/>
      <c r="R344" s="378"/>
      <c r="T344" s="378"/>
      <c r="V344" s="378"/>
      <c r="X344" s="378"/>
      <c r="Z344" s="378"/>
      <c r="AB344" s="146"/>
      <c r="AD344" s="146"/>
      <c r="AF344" s="146"/>
      <c r="AH344" s="146"/>
      <c r="AJ344" s="146"/>
      <c r="AL344" s="146"/>
      <c r="AN344" s="146"/>
      <c r="AP344" s="146"/>
      <c r="AR344" s="146"/>
      <c r="AT344" s="63"/>
      <c r="AV344" s="371"/>
      <c r="AW344" s="371"/>
      <c r="AX344" s="371"/>
      <c r="AY344" s="371"/>
      <c r="AZ344" s="371"/>
      <c r="BA344" s="371"/>
      <c r="BB344" s="371"/>
      <c r="BC344" s="371"/>
      <c r="BD344" s="371"/>
      <c r="BE344" s="371"/>
      <c r="BF344" s="371"/>
      <c r="BG344" s="371"/>
    </row>
    <row r="345" spans="1:59" s="376" customFormat="1" ht="21" customHeight="1" x14ac:dyDescent="0.3">
      <c r="A345" s="371"/>
      <c r="B345" s="372"/>
      <c r="C345" s="371"/>
      <c r="D345" s="371"/>
      <c r="E345" s="373"/>
      <c r="F345" s="374"/>
      <c r="G345" s="371"/>
      <c r="H345" s="375"/>
      <c r="I345" s="375"/>
      <c r="K345" s="377"/>
      <c r="L345" s="377"/>
      <c r="N345" s="378"/>
      <c r="P345" s="378"/>
      <c r="R345" s="378"/>
      <c r="T345" s="378"/>
      <c r="V345" s="378"/>
      <c r="X345" s="378"/>
      <c r="Z345" s="378"/>
      <c r="AB345" s="146"/>
      <c r="AD345" s="146"/>
      <c r="AF345" s="146"/>
      <c r="AH345" s="146"/>
      <c r="AJ345" s="146"/>
      <c r="AL345" s="146"/>
      <c r="AN345" s="146"/>
      <c r="AP345" s="146"/>
      <c r="AR345" s="146"/>
      <c r="AT345" s="63"/>
      <c r="AV345" s="371"/>
      <c r="AW345" s="371"/>
      <c r="AX345" s="371"/>
      <c r="AY345" s="371"/>
      <c r="AZ345" s="371"/>
      <c r="BA345" s="371"/>
      <c r="BB345" s="371"/>
      <c r="BC345" s="371"/>
      <c r="BD345" s="371"/>
      <c r="BE345" s="371"/>
      <c r="BF345" s="371"/>
      <c r="BG345" s="371"/>
    </row>
    <row r="346" spans="1:59" s="376" customFormat="1" ht="21" customHeight="1" x14ac:dyDescent="0.3">
      <c r="A346" s="371"/>
      <c r="B346" s="372"/>
      <c r="C346" s="371"/>
      <c r="D346" s="371"/>
      <c r="E346" s="373"/>
      <c r="F346" s="374"/>
      <c r="G346" s="371"/>
      <c r="H346" s="375"/>
      <c r="I346" s="375"/>
      <c r="K346" s="377"/>
      <c r="L346" s="377"/>
      <c r="N346" s="378"/>
      <c r="P346" s="378"/>
      <c r="R346" s="378"/>
      <c r="T346" s="378"/>
      <c r="V346" s="378"/>
      <c r="X346" s="378"/>
      <c r="Z346" s="378"/>
      <c r="AB346" s="146"/>
      <c r="AD346" s="146"/>
      <c r="AF346" s="146"/>
      <c r="AH346" s="146"/>
      <c r="AJ346" s="146"/>
      <c r="AL346" s="146"/>
      <c r="AN346" s="146"/>
      <c r="AP346" s="146"/>
      <c r="AR346" s="146"/>
      <c r="AT346" s="63"/>
      <c r="AV346" s="371"/>
      <c r="AW346" s="371"/>
      <c r="AX346" s="371"/>
      <c r="AY346" s="371"/>
      <c r="AZ346" s="371"/>
      <c r="BA346" s="371"/>
      <c r="BB346" s="371"/>
      <c r="BC346" s="371"/>
      <c r="BD346" s="371"/>
      <c r="BE346" s="371"/>
      <c r="BF346" s="371"/>
      <c r="BG346" s="371"/>
    </row>
    <row r="347" spans="1:59" s="376" customFormat="1" ht="21" customHeight="1" x14ac:dyDescent="0.3">
      <c r="A347" s="371"/>
      <c r="B347" s="372"/>
      <c r="C347" s="371"/>
      <c r="D347" s="371"/>
      <c r="E347" s="373"/>
      <c r="F347" s="374"/>
      <c r="G347" s="371"/>
      <c r="H347" s="375"/>
      <c r="I347" s="375"/>
      <c r="K347" s="377"/>
      <c r="L347" s="377"/>
      <c r="N347" s="378"/>
      <c r="P347" s="378"/>
      <c r="R347" s="378"/>
      <c r="T347" s="378"/>
      <c r="V347" s="378"/>
      <c r="X347" s="378"/>
      <c r="Z347" s="378"/>
      <c r="AB347" s="146"/>
      <c r="AD347" s="146"/>
      <c r="AF347" s="146"/>
      <c r="AH347" s="146"/>
      <c r="AJ347" s="146"/>
      <c r="AL347" s="146"/>
      <c r="AN347" s="146"/>
      <c r="AP347" s="146"/>
      <c r="AR347" s="146"/>
      <c r="AT347" s="63"/>
      <c r="AV347" s="371"/>
      <c r="AW347" s="371"/>
      <c r="AX347" s="371"/>
      <c r="AY347" s="371"/>
      <c r="AZ347" s="371"/>
      <c r="BA347" s="371"/>
      <c r="BB347" s="371"/>
      <c r="BC347" s="371"/>
      <c r="BD347" s="371"/>
      <c r="BE347" s="371"/>
      <c r="BF347" s="371"/>
      <c r="BG347" s="371"/>
    </row>
    <row r="348" spans="1:59" s="376" customFormat="1" ht="21" customHeight="1" x14ac:dyDescent="0.3">
      <c r="A348" s="371"/>
      <c r="B348" s="372"/>
      <c r="C348" s="371"/>
      <c r="D348" s="371"/>
      <c r="E348" s="373"/>
      <c r="F348" s="374"/>
      <c r="G348" s="371"/>
      <c r="H348" s="375"/>
      <c r="I348" s="375"/>
      <c r="K348" s="377"/>
      <c r="L348" s="377"/>
      <c r="N348" s="378"/>
      <c r="P348" s="378"/>
      <c r="R348" s="378"/>
      <c r="T348" s="378"/>
      <c r="V348" s="378"/>
      <c r="X348" s="378"/>
      <c r="Z348" s="378"/>
      <c r="AB348" s="146"/>
      <c r="AD348" s="146"/>
      <c r="AF348" s="146"/>
      <c r="AH348" s="146"/>
      <c r="AJ348" s="146"/>
      <c r="AL348" s="146"/>
      <c r="AN348" s="146"/>
      <c r="AP348" s="146"/>
      <c r="AR348" s="146"/>
      <c r="AT348" s="63"/>
      <c r="AV348" s="371"/>
      <c r="AW348" s="371"/>
      <c r="AX348" s="371"/>
      <c r="AY348" s="371"/>
      <c r="AZ348" s="371"/>
      <c r="BA348" s="371"/>
      <c r="BB348" s="371"/>
      <c r="BC348" s="371"/>
      <c r="BD348" s="371"/>
      <c r="BE348" s="371"/>
      <c r="BF348" s="371"/>
      <c r="BG348" s="371"/>
    </row>
    <row r="349" spans="1:59" s="376" customFormat="1" ht="21" customHeight="1" x14ac:dyDescent="0.3">
      <c r="A349" s="371"/>
      <c r="B349" s="372"/>
      <c r="C349" s="371"/>
      <c r="D349" s="371"/>
      <c r="E349" s="373"/>
      <c r="F349" s="374"/>
      <c r="G349" s="371"/>
      <c r="H349" s="375"/>
      <c r="I349" s="375"/>
      <c r="K349" s="377"/>
      <c r="L349" s="377"/>
      <c r="N349" s="378"/>
      <c r="P349" s="378"/>
      <c r="R349" s="378"/>
      <c r="T349" s="378"/>
      <c r="V349" s="378"/>
      <c r="X349" s="378"/>
      <c r="Z349" s="378"/>
      <c r="AB349" s="146"/>
      <c r="AD349" s="146"/>
      <c r="AF349" s="146"/>
      <c r="AH349" s="146"/>
      <c r="AJ349" s="146"/>
      <c r="AL349" s="146"/>
      <c r="AN349" s="146"/>
      <c r="AP349" s="146"/>
      <c r="AR349" s="146"/>
      <c r="AT349" s="63"/>
      <c r="AV349" s="371"/>
      <c r="AW349" s="371"/>
      <c r="AX349" s="371"/>
      <c r="AY349" s="371"/>
      <c r="AZ349" s="371"/>
      <c r="BA349" s="371"/>
      <c r="BB349" s="371"/>
      <c r="BC349" s="371"/>
      <c r="BD349" s="371"/>
      <c r="BE349" s="371"/>
      <c r="BF349" s="371"/>
      <c r="BG349" s="371"/>
    </row>
    <row r="350" spans="1:59" s="376" customFormat="1" ht="21" customHeight="1" x14ac:dyDescent="0.3">
      <c r="A350" s="371"/>
      <c r="B350" s="372"/>
      <c r="C350" s="371"/>
      <c r="D350" s="371"/>
      <c r="E350" s="373"/>
      <c r="F350" s="374"/>
      <c r="G350" s="371"/>
      <c r="H350" s="375"/>
      <c r="I350" s="375"/>
      <c r="K350" s="377"/>
      <c r="L350" s="377"/>
      <c r="N350" s="378"/>
      <c r="P350" s="378"/>
      <c r="R350" s="378"/>
      <c r="T350" s="378"/>
      <c r="V350" s="378"/>
      <c r="X350" s="378"/>
      <c r="Z350" s="378"/>
      <c r="AB350" s="146"/>
      <c r="AD350" s="146"/>
      <c r="AF350" s="146"/>
      <c r="AH350" s="146"/>
      <c r="AJ350" s="146"/>
      <c r="AL350" s="146"/>
      <c r="AN350" s="146"/>
      <c r="AP350" s="146"/>
      <c r="AR350" s="146"/>
      <c r="AT350" s="63"/>
      <c r="AV350" s="371"/>
      <c r="AW350" s="371"/>
      <c r="AX350" s="371"/>
      <c r="AY350" s="371"/>
      <c r="AZ350" s="371"/>
      <c r="BA350" s="371"/>
      <c r="BB350" s="371"/>
      <c r="BC350" s="371"/>
      <c r="BD350" s="371"/>
      <c r="BE350" s="371"/>
      <c r="BF350" s="371"/>
      <c r="BG350" s="371"/>
    </row>
    <row r="351" spans="1:59" s="376" customFormat="1" ht="21" customHeight="1" x14ac:dyDescent="0.3">
      <c r="A351" s="371"/>
      <c r="B351" s="372"/>
      <c r="C351" s="371"/>
      <c r="D351" s="371"/>
      <c r="E351" s="373"/>
      <c r="F351" s="374"/>
      <c r="G351" s="371"/>
      <c r="H351" s="375"/>
      <c r="I351" s="375"/>
      <c r="K351" s="377"/>
      <c r="L351" s="377"/>
      <c r="N351" s="378"/>
      <c r="P351" s="378"/>
      <c r="R351" s="378"/>
      <c r="T351" s="378"/>
      <c r="V351" s="378"/>
      <c r="X351" s="378"/>
      <c r="Z351" s="378"/>
      <c r="AB351" s="146"/>
      <c r="AD351" s="146"/>
      <c r="AF351" s="146"/>
      <c r="AH351" s="146"/>
      <c r="AJ351" s="146"/>
      <c r="AL351" s="146"/>
      <c r="AN351" s="146"/>
      <c r="AP351" s="146"/>
      <c r="AR351" s="146"/>
      <c r="AT351" s="63"/>
      <c r="AV351" s="371"/>
      <c r="AW351" s="371"/>
      <c r="AX351" s="371"/>
      <c r="AY351" s="371"/>
      <c r="AZ351" s="371"/>
      <c r="BA351" s="371"/>
      <c r="BB351" s="371"/>
      <c r="BC351" s="371"/>
      <c r="BD351" s="371"/>
      <c r="BE351" s="371"/>
      <c r="BF351" s="371"/>
      <c r="BG351" s="371"/>
    </row>
    <row r="352" spans="1:59" s="376" customFormat="1" ht="21" customHeight="1" x14ac:dyDescent="0.3">
      <c r="A352" s="371"/>
      <c r="B352" s="372"/>
      <c r="C352" s="371"/>
      <c r="D352" s="371"/>
      <c r="E352" s="373"/>
      <c r="F352" s="374"/>
      <c r="G352" s="371"/>
      <c r="H352" s="375"/>
      <c r="I352" s="375"/>
      <c r="K352" s="377"/>
      <c r="L352" s="377"/>
      <c r="N352" s="378"/>
      <c r="P352" s="378"/>
      <c r="R352" s="378"/>
      <c r="T352" s="378"/>
      <c r="V352" s="378"/>
      <c r="X352" s="378"/>
      <c r="Z352" s="378"/>
      <c r="AB352" s="146"/>
      <c r="AD352" s="146"/>
      <c r="AF352" s="146"/>
      <c r="AH352" s="146"/>
      <c r="AJ352" s="146"/>
      <c r="AL352" s="146"/>
      <c r="AN352" s="146"/>
      <c r="AP352" s="146"/>
      <c r="AR352" s="146"/>
      <c r="AT352" s="63"/>
      <c r="AV352" s="371"/>
      <c r="AW352" s="371"/>
      <c r="AX352" s="371"/>
      <c r="AY352" s="371"/>
      <c r="AZ352" s="371"/>
      <c r="BA352" s="371"/>
      <c r="BB352" s="371"/>
      <c r="BC352" s="371"/>
      <c r="BD352" s="371"/>
      <c r="BE352" s="371"/>
      <c r="BF352" s="371"/>
      <c r="BG352" s="371"/>
    </row>
    <row r="353" spans="1:59" s="376" customFormat="1" ht="21" customHeight="1" x14ac:dyDescent="0.3">
      <c r="A353" s="371"/>
      <c r="B353" s="372"/>
      <c r="C353" s="371"/>
      <c r="D353" s="371"/>
      <c r="E353" s="373"/>
      <c r="F353" s="374"/>
      <c r="G353" s="371"/>
      <c r="H353" s="375"/>
      <c r="I353" s="375"/>
      <c r="K353" s="377"/>
      <c r="L353" s="377"/>
      <c r="N353" s="378"/>
      <c r="P353" s="378"/>
      <c r="R353" s="378"/>
      <c r="T353" s="378"/>
      <c r="V353" s="378"/>
      <c r="X353" s="378"/>
      <c r="Z353" s="378"/>
      <c r="AB353" s="146"/>
      <c r="AD353" s="146"/>
      <c r="AF353" s="146"/>
      <c r="AH353" s="146"/>
      <c r="AJ353" s="146"/>
      <c r="AL353" s="146"/>
      <c r="AN353" s="146"/>
      <c r="AP353" s="146"/>
      <c r="AR353" s="146"/>
      <c r="AT353" s="63"/>
      <c r="AV353" s="371"/>
      <c r="AW353" s="371"/>
      <c r="AX353" s="371"/>
      <c r="AY353" s="371"/>
      <c r="AZ353" s="371"/>
      <c r="BA353" s="371"/>
      <c r="BB353" s="371"/>
      <c r="BC353" s="371"/>
      <c r="BD353" s="371"/>
      <c r="BE353" s="371"/>
      <c r="BF353" s="371"/>
      <c r="BG353" s="371"/>
    </row>
    <row r="354" spans="1:59" s="376" customFormat="1" ht="21" customHeight="1" x14ac:dyDescent="0.3">
      <c r="A354" s="371"/>
      <c r="B354" s="372"/>
      <c r="C354" s="371"/>
      <c r="D354" s="371"/>
      <c r="E354" s="373"/>
      <c r="F354" s="374"/>
      <c r="G354" s="371"/>
      <c r="H354" s="375"/>
      <c r="I354" s="375"/>
      <c r="K354" s="377"/>
      <c r="L354" s="377"/>
      <c r="N354" s="378"/>
      <c r="P354" s="378"/>
      <c r="R354" s="378"/>
      <c r="T354" s="378"/>
      <c r="V354" s="378"/>
      <c r="X354" s="378"/>
      <c r="Z354" s="378"/>
      <c r="AB354" s="146"/>
      <c r="AD354" s="146"/>
      <c r="AF354" s="146"/>
      <c r="AH354" s="146"/>
      <c r="AJ354" s="146"/>
      <c r="AL354" s="146"/>
      <c r="AN354" s="146"/>
      <c r="AP354" s="146"/>
      <c r="AR354" s="146"/>
      <c r="AT354" s="63"/>
      <c r="AV354" s="371"/>
      <c r="AW354" s="371"/>
      <c r="AX354" s="371"/>
      <c r="AY354" s="371"/>
      <c r="AZ354" s="371"/>
      <c r="BA354" s="371"/>
      <c r="BB354" s="371"/>
      <c r="BC354" s="371"/>
      <c r="BD354" s="371"/>
      <c r="BE354" s="371"/>
      <c r="BF354" s="371"/>
      <c r="BG354" s="371"/>
    </row>
    <row r="355" spans="1:59" s="376" customFormat="1" ht="21" customHeight="1" x14ac:dyDescent="0.3">
      <c r="A355" s="371"/>
      <c r="B355" s="372"/>
      <c r="C355" s="371"/>
      <c r="D355" s="371"/>
      <c r="E355" s="373"/>
      <c r="F355" s="374"/>
      <c r="G355" s="371"/>
      <c r="H355" s="375"/>
      <c r="I355" s="375"/>
      <c r="K355" s="377"/>
      <c r="L355" s="377"/>
      <c r="N355" s="378"/>
      <c r="P355" s="378"/>
      <c r="R355" s="378"/>
      <c r="T355" s="378"/>
      <c r="V355" s="378"/>
      <c r="X355" s="378"/>
      <c r="Z355" s="378"/>
      <c r="AB355" s="146"/>
      <c r="AD355" s="146"/>
      <c r="AF355" s="146"/>
      <c r="AH355" s="146"/>
      <c r="AJ355" s="146"/>
      <c r="AL355" s="146"/>
      <c r="AN355" s="146"/>
      <c r="AP355" s="146"/>
      <c r="AR355" s="146"/>
      <c r="AT355" s="63"/>
      <c r="AV355" s="371"/>
      <c r="AW355" s="371"/>
      <c r="AX355" s="371"/>
      <c r="AY355" s="371"/>
      <c r="AZ355" s="371"/>
      <c r="BA355" s="371"/>
      <c r="BB355" s="371"/>
      <c r="BC355" s="371"/>
      <c r="BD355" s="371"/>
      <c r="BE355" s="371"/>
      <c r="BF355" s="371"/>
      <c r="BG355" s="371"/>
    </row>
    <row r="356" spans="1:59" s="376" customFormat="1" ht="21" customHeight="1" x14ac:dyDescent="0.3">
      <c r="A356" s="371"/>
      <c r="B356" s="372"/>
      <c r="C356" s="371"/>
      <c r="D356" s="371"/>
      <c r="E356" s="373"/>
      <c r="F356" s="374"/>
      <c r="G356" s="371"/>
      <c r="H356" s="375"/>
      <c r="I356" s="375"/>
      <c r="K356" s="377"/>
      <c r="L356" s="377"/>
      <c r="N356" s="378"/>
      <c r="P356" s="378"/>
      <c r="R356" s="378"/>
      <c r="T356" s="378"/>
      <c r="V356" s="378"/>
      <c r="X356" s="378"/>
      <c r="Z356" s="378"/>
      <c r="AB356" s="146"/>
      <c r="AD356" s="146"/>
      <c r="AF356" s="146"/>
      <c r="AH356" s="146"/>
      <c r="AJ356" s="146"/>
      <c r="AL356" s="146"/>
      <c r="AN356" s="146"/>
      <c r="AP356" s="146"/>
      <c r="AR356" s="146"/>
      <c r="AT356" s="63"/>
      <c r="AV356" s="371"/>
      <c r="AW356" s="371"/>
      <c r="AX356" s="371"/>
      <c r="AY356" s="371"/>
      <c r="AZ356" s="371"/>
      <c r="BA356" s="371"/>
      <c r="BB356" s="371"/>
      <c r="BC356" s="371"/>
      <c r="BD356" s="371"/>
      <c r="BE356" s="371"/>
      <c r="BF356" s="371"/>
      <c r="BG356" s="371"/>
    </row>
    <row r="357" spans="1:59" s="376" customFormat="1" ht="21" customHeight="1" x14ac:dyDescent="0.3">
      <c r="A357" s="371"/>
      <c r="B357" s="372"/>
      <c r="C357" s="371"/>
      <c r="D357" s="371"/>
      <c r="E357" s="373"/>
      <c r="F357" s="374"/>
      <c r="G357" s="371"/>
      <c r="H357" s="375"/>
      <c r="I357" s="375"/>
      <c r="K357" s="377"/>
      <c r="L357" s="377"/>
      <c r="N357" s="378"/>
      <c r="P357" s="378"/>
      <c r="R357" s="378"/>
      <c r="T357" s="378"/>
      <c r="V357" s="378"/>
      <c r="X357" s="378"/>
      <c r="Z357" s="378"/>
      <c r="AB357" s="146"/>
      <c r="AD357" s="146"/>
      <c r="AF357" s="146"/>
      <c r="AH357" s="146"/>
      <c r="AJ357" s="146"/>
      <c r="AL357" s="146"/>
      <c r="AN357" s="146"/>
      <c r="AP357" s="146"/>
      <c r="AR357" s="146"/>
      <c r="AT357" s="63"/>
      <c r="AV357" s="371"/>
      <c r="AW357" s="371"/>
      <c r="AX357" s="371"/>
      <c r="AY357" s="371"/>
      <c r="AZ357" s="371"/>
      <c r="BA357" s="371"/>
      <c r="BB357" s="371"/>
      <c r="BC357" s="371"/>
      <c r="BD357" s="371"/>
      <c r="BE357" s="371"/>
      <c r="BF357" s="371"/>
      <c r="BG357" s="371"/>
    </row>
    <row r="358" spans="1:59" s="376" customFormat="1" ht="21" customHeight="1" x14ac:dyDescent="0.3">
      <c r="A358" s="371"/>
      <c r="B358" s="372"/>
      <c r="C358" s="371"/>
      <c r="D358" s="371"/>
      <c r="E358" s="373"/>
      <c r="F358" s="374"/>
      <c r="G358" s="371"/>
      <c r="H358" s="375"/>
      <c r="I358" s="375"/>
      <c r="K358" s="377"/>
      <c r="L358" s="377"/>
      <c r="N358" s="378"/>
      <c r="P358" s="378"/>
      <c r="R358" s="378"/>
      <c r="T358" s="378"/>
      <c r="V358" s="378"/>
      <c r="X358" s="378"/>
      <c r="Z358" s="378"/>
      <c r="AB358" s="146"/>
      <c r="AD358" s="146"/>
      <c r="AF358" s="146"/>
      <c r="AH358" s="146"/>
      <c r="AJ358" s="146"/>
      <c r="AL358" s="146"/>
      <c r="AN358" s="146"/>
      <c r="AP358" s="146"/>
      <c r="AR358" s="146"/>
      <c r="AT358" s="63"/>
      <c r="AV358" s="371"/>
      <c r="AW358" s="371"/>
      <c r="AX358" s="371"/>
      <c r="AY358" s="371"/>
      <c r="AZ358" s="371"/>
      <c r="BA358" s="371"/>
      <c r="BB358" s="371"/>
      <c r="BC358" s="371"/>
      <c r="BD358" s="371"/>
      <c r="BE358" s="371"/>
      <c r="BF358" s="371"/>
      <c r="BG358" s="371"/>
    </row>
    <row r="359" spans="1:59" s="376" customFormat="1" ht="21" customHeight="1" x14ac:dyDescent="0.3">
      <c r="A359" s="371"/>
      <c r="B359" s="372"/>
      <c r="C359" s="371"/>
      <c r="D359" s="371"/>
      <c r="E359" s="373"/>
      <c r="F359" s="374"/>
      <c r="G359" s="371"/>
      <c r="H359" s="375"/>
      <c r="I359" s="375"/>
      <c r="K359" s="377"/>
      <c r="L359" s="377"/>
      <c r="N359" s="378"/>
      <c r="P359" s="378"/>
      <c r="R359" s="378"/>
      <c r="T359" s="378"/>
      <c r="V359" s="378"/>
      <c r="X359" s="378"/>
      <c r="Z359" s="378"/>
      <c r="AB359" s="146"/>
      <c r="AD359" s="146"/>
      <c r="AF359" s="146"/>
      <c r="AH359" s="146"/>
      <c r="AJ359" s="146"/>
      <c r="AL359" s="146"/>
      <c r="AN359" s="146"/>
      <c r="AP359" s="146"/>
      <c r="AR359" s="146"/>
      <c r="AT359" s="63"/>
      <c r="AV359" s="371"/>
      <c r="AW359" s="371"/>
      <c r="AX359" s="371"/>
      <c r="AY359" s="371"/>
      <c r="AZ359" s="371"/>
      <c r="BA359" s="371"/>
      <c r="BB359" s="371"/>
      <c r="BC359" s="371"/>
      <c r="BD359" s="371"/>
      <c r="BE359" s="371"/>
      <c r="BF359" s="371"/>
      <c r="BG359" s="371"/>
    </row>
    <row r="360" spans="1:59" s="376" customFormat="1" ht="21" customHeight="1" x14ac:dyDescent="0.3">
      <c r="A360" s="371"/>
      <c r="B360" s="372"/>
      <c r="C360" s="371"/>
      <c r="D360" s="371"/>
      <c r="E360" s="373"/>
      <c r="F360" s="374"/>
      <c r="G360" s="371"/>
      <c r="H360" s="375"/>
      <c r="I360" s="375"/>
      <c r="K360" s="377"/>
      <c r="L360" s="377"/>
      <c r="N360" s="378"/>
      <c r="P360" s="378"/>
      <c r="R360" s="378"/>
      <c r="T360" s="378"/>
      <c r="V360" s="378"/>
      <c r="X360" s="378"/>
      <c r="Z360" s="378"/>
      <c r="AB360" s="146"/>
      <c r="AD360" s="146"/>
      <c r="AF360" s="146"/>
      <c r="AH360" s="146"/>
      <c r="AJ360" s="146"/>
      <c r="AL360" s="146"/>
      <c r="AN360" s="146"/>
      <c r="AP360" s="146"/>
      <c r="AR360" s="146"/>
      <c r="AT360" s="63"/>
      <c r="AV360" s="371"/>
      <c r="AW360" s="371"/>
      <c r="AX360" s="371"/>
      <c r="AY360" s="371"/>
      <c r="AZ360" s="371"/>
      <c r="BA360" s="371"/>
      <c r="BB360" s="371"/>
      <c r="BC360" s="371"/>
      <c r="BD360" s="371"/>
      <c r="BE360" s="371"/>
      <c r="BF360" s="371"/>
      <c r="BG360" s="371"/>
    </row>
    <row r="361" spans="1:59" s="376" customFormat="1" ht="21" customHeight="1" x14ac:dyDescent="0.3">
      <c r="A361" s="371"/>
      <c r="B361" s="372"/>
      <c r="C361" s="371"/>
      <c r="D361" s="371"/>
      <c r="E361" s="373"/>
      <c r="F361" s="374"/>
      <c r="G361" s="371"/>
      <c r="H361" s="375"/>
      <c r="I361" s="375"/>
      <c r="K361" s="377"/>
      <c r="L361" s="377"/>
      <c r="N361" s="378"/>
      <c r="P361" s="378"/>
      <c r="R361" s="378"/>
      <c r="T361" s="378"/>
      <c r="V361" s="378"/>
      <c r="X361" s="378"/>
      <c r="Z361" s="378"/>
      <c r="AB361" s="146"/>
      <c r="AD361" s="146"/>
      <c r="AF361" s="146"/>
      <c r="AH361" s="146"/>
      <c r="AJ361" s="146"/>
      <c r="AL361" s="146"/>
      <c r="AN361" s="146"/>
      <c r="AP361" s="146"/>
      <c r="AR361" s="146"/>
      <c r="AT361" s="63"/>
      <c r="AV361" s="371"/>
      <c r="AW361" s="371"/>
      <c r="AX361" s="371"/>
      <c r="AY361" s="371"/>
      <c r="AZ361" s="371"/>
      <c r="BA361" s="371"/>
      <c r="BB361" s="371"/>
      <c r="BC361" s="371"/>
      <c r="BD361" s="371"/>
      <c r="BE361" s="371"/>
      <c r="BF361" s="371"/>
      <c r="BG361" s="371"/>
    </row>
    <row r="362" spans="1:59" s="376" customFormat="1" ht="21" customHeight="1" x14ac:dyDescent="0.3">
      <c r="A362" s="371"/>
      <c r="B362" s="372"/>
      <c r="C362" s="371"/>
      <c r="D362" s="371"/>
      <c r="E362" s="373"/>
      <c r="F362" s="374"/>
      <c r="G362" s="371"/>
      <c r="H362" s="375"/>
      <c r="I362" s="375"/>
      <c r="K362" s="377"/>
      <c r="L362" s="377"/>
      <c r="N362" s="378"/>
      <c r="P362" s="378"/>
      <c r="R362" s="378"/>
      <c r="T362" s="378"/>
      <c r="V362" s="378"/>
      <c r="X362" s="378"/>
      <c r="Z362" s="378"/>
      <c r="AB362" s="146"/>
      <c r="AD362" s="146"/>
      <c r="AF362" s="146"/>
      <c r="AH362" s="146"/>
      <c r="AJ362" s="146"/>
      <c r="AL362" s="146"/>
      <c r="AN362" s="146"/>
      <c r="AP362" s="146"/>
      <c r="AR362" s="146"/>
      <c r="AT362" s="63"/>
      <c r="AV362" s="371"/>
      <c r="AW362" s="371"/>
      <c r="AX362" s="371"/>
      <c r="AY362" s="371"/>
      <c r="AZ362" s="371"/>
      <c r="BA362" s="371"/>
      <c r="BB362" s="371"/>
      <c r="BC362" s="371"/>
      <c r="BD362" s="371"/>
      <c r="BE362" s="371"/>
      <c r="BF362" s="371"/>
      <c r="BG362" s="371"/>
    </row>
    <row r="363" spans="1:59" s="376" customFormat="1" ht="21" customHeight="1" x14ac:dyDescent="0.3">
      <c r="A363" s="371"/>
      <c r="B363" s="372"/>
      <c r="C363" s="371"/>
      <c r="D363" s="371"/>
      <c r="E363" s="373"/>
      <c r="F363" s="374"/>
      <c r="G363" s="371"/>
      <c r="H363" s="375"/>
      <c r="I363" s="375"/>
      <c r="K363" s="377"/>
      <c r="L363" s="377"/>
      <c r="N363" s="378"/>
      <c r="P363" s="378"/>
      <c r="R363" s="378"/>
      <c r="T363" s="378"/>
      <c r="V363" s="378"/>
      <c r="X363" s="378"/>
      <c r="Z363" s="378"/>
      <c r="AB363" s="146"/>
      <c r="AD363" s="146"/>
      <c r="AF363" s="146"/>
      <c r="AH363" s="146"/>
      <c r="AJ363" s="146"/>
      <c r="AL363" s="146"/>
      <c r="AN363" s="146"/>
      <c r="AP363" s="146"/>
      <c r="AR363" s="146"/>
      <c r="AT363" s="63"/>
      <c r="AV363" s="371"/>
      <c r="AW363" s="371"/>
      <c r="AX363" s="371"/>
      <c r="AY363" s="371"/>
      <c r="AZ363" s="371"/>
      <c r="BA363" s="371"/>
      <c r="BB363" s="371"/>
      <c r="BC363" s="371"/>
      <c r="BD363" s="371"/>
      <c r="BE363" s="371"/>
      <c r="BF363" s="371"/>
      <c r="BG363" s="371"/>
    </row>
    <row r="364" spans="1:59" s="376" customFormat="1" ht="21" customHeight="1" x14ac:dyDescent="0.3">
      <c r="A364" s="371"/>
      <c r="B364" s="372"/>
      <c r="C364" s="371"/>
      <c r="D364" s="371"/>
      <c r="E364" s="373"/>
      <c r="F364" s="374"/>
      <c r="G364" s="371"/>
      <c r="H364" s="375"/>
      <c r="I364" s="375"/>
      <c r="K364" s="377"/>
      <c r="L364" s="377"/>
      <c r="N364" s="378"/>
      <c r="P364" s="378"/>
      <c r="R364" s="378"/>
      <c r="T364" s="378"/>
      <c r="V364" s="378"/>
      <c r="X364" s="378"/>
      <c r="Z364" s="378"/>
      <c r="AB364" s="146"/>
      <c r="AD364" s="146"/>
      <c r="AF364" s="146"/>
      <c r="AH364" s="146"/>
      <c r="AJ364" s="146"/>
      <c r="AL364" s="146"/>
      <c r="AN364" s="146"/>
      <c r="AP364" s="146"/>
      <c r="AR364" s="146"/>
      <c r="AT364" s="63"/>
      <c r="AV364" s="371"/>
      <c r="AW364" s="371"/>
      <c r="AX364" s="371"/>
      <c r="AY364" s="371"/>
      <c r="AZ364" s="371"/>
      <c r="BA364" s="371"/>
      <c r="BB364" s="371"/>
      <c r="BC364" s="371"/>
      <c r="BD364" s="371"/>
      <c r="BE364" s="371"/>
      <c r="BF364" s="371"/>
      <c r="BG364" s="371"/>
    </row>
    <row r="365" spans="1:59" s="376" customFormat="1" ht="21" customHeight="1" x14ac:dyDescent="0.3">
      <c r="A365" s="371"/>
      <c r="B365" s="372"/>
      <c r="C365" s="371"/>
      <c r="D365" s="371"/>
      <c r="E365" s="373"/>
      <c r="F365" s="374"/>
      <c r="G365" s="371"/>
      <c r="H365" s="375"/>
      <c r="I365" s="375"/>
      <c r="K365" s="377"/>
      <c r="L365" s="377"/>
      <c r="N365" s="378"/>
      <c r="P365" s="378"/>
      <c r="R365" s="378"/>
      <c r="T365" s="378"/>
      <c r="V365" s="378"/>
      <c r="X365" s="378"/>
      <c r="Z365" s="378"/>
      <c r="AB365" s="146"/>
      <c r="AD365" s="146"/>
      <c r="AF365" s="146"/>
      <c r="AH365" s="146"/>
      <c r="AJ365" s="146"/>
      <c r="AL365" s="146"/>
      <c r="AN365" s="146"/>
      <c r="AP365" s="146"/>
      <c r="AR365" s="146"/>
      <c r="AT365" s="63"/>
      <c r="AV365" s="371"/>
      <c r="AW365" s="371"/>
      <c r="AX365" s="371"/>
      <c r="AY365" s="371"/>
      <c r="AZ365" s="371"/>
      <c r="BA365" s="371"/>
      <c r="BB365" s="371"/>
      <c r="BC365" s="371"/>
      <c r="BD365" s="371"/>
      <c r="BE365" s="371"/>
      <c r="BF365" s="371"/>
      <c r="BG365" s="371"/>
    </row>
    <row r="366" spans="1:59" s="376" customFormat="1" ht="21" customHeight="1" x14ac:dyDescent="0.3">
      <c r="A366" s="371"/>
      <c r="B366" s="372"/>
      <c r="C366" s="371"/>
      <c r="D366" s="371"/>
      <c r="E366" s="373"/>
      <c r="F366" s="374"/>
      <c r="G366" s="371"/>
      <c r="H366" s="375"/>
      <c r="I366" s="375"/>
      <c r="K366" s="377"/>
      <c r="L366" s="377"/>
      <c r="N366" s="378"/>
      <c r="P366" s="378"/>
      <c r="R366" s="378"/>
      <c r="T366" s="378"/>
      <c r="V366" s="378"/>
      <c r="X366" s="378"/>
      <c r="Z366" s="378"/>
      <c r="AB366" s="146"/>
      <c r="AD366" s="146"/>
      <c r="AF366" s="146"/>
      <c r="AH366" s="146"/>
      <c r="AJ366" s="146"/>
      <c r="AL366" s="146"/>
      <c r="AN366" s="146"/>
      <c r="AP366" s="146"/>
      <c r="AR366" s="146"/>
      <c r="AT366" s="63"/>
      <c r="AV366" s="371"/>
      <c r="AW366" s="371"/>
      <c r="AX366" s="371"/>
      <c r="AY366" s="371"/>
      <c r="AZ366" s="371"/>
      <c r="BA366" s="371"/>
      <c r="BB366" s="371"/>
      <c r="BC366" s="371"/>
      <c r="BD366" s="371"/>
      <c r="BE366" s="371"/>
      <c r="BF366" s="371"/>
      <c r="BG366" s="371"/>
    </row>
    <row r="367" spans="1:59" s="376" customFormat="1" ht="21" customHeight="1" x14ac:dyDescent="0.3">
      <c r="A367" s="371"/>
      <c r="B367" s="372"/>
      <c r="C367" s="371"/>
      <c r="D367" s="371"/>
      <c r="E367" s="373"/>
      <c r="F367" s="374"/>
      <c r="G367" s="371"/>
      <c r="H367" s="375"/>
      <c r="I367" s="375"/>
      <c r="K367" s="377"/>
      <c r="L367" s="377"/>
      <c r="N367" s="378"/>
      <c r="P367" s="378"/>
      <c r="R367" s="378"/>
      <c r="T367" s="378"/>
      <c r="V367" s="378"/>
      <c r="X367" s="378"/>
      <c r="Z367" s="378"/>
      <c r="AB367" s="146"/>
      <c r="AD367" s="146"/>
      <c r="AF367" s="146"/>
      <c r="AH367" s="146"/>
      <c r="AJ367" s="146"/>
      <c r="AL367" s="146"/>
      <c r="AN367" s="146"/>
      <c r="AP367" s="146"/>
      <c r="AR367" s="146"/>
      <c r="AT367" s="63"/>
      <c r="AV367" s="371"/>
      <c r="AW367" s="371"/>
      <c r="AX367" s="371"/>
      <c r="AY367" s="371"/>
      <c r="AZ367" s="371"/>
      <c r="BA367" s="371"/>
      <c r="BB367" s="371"/>
      <c r="BC367" s="371"/>
      <c r="BD367" s="371"/>
      <c r="BE367" s="371"/>
      <c r="BF367" s="371"/>
      <c r="BG367" s="371"/>
    </row>
    <row r="368" spans="1:59" s="376" customFormat="1" ht="21" customHeight="1" x14ac:dyDescent="0.3">
      <c r="A368" s="371"/>
      <c r="B368" s="372"/>
      <c r="C368" s="371"/>
      <c r="D368" s="371"/>
      <c r="E368" s="373"/>
      <c r="F368" s="374"/>
      <c r="G368" s="371"/>
      <c r="H368" s="375"/>
      <c r="I368" s="375"/>
      <c r="K368" s="377"/>
      <c r="L368" s="377"/>
      <c r="N368" s="378"/>
      <c r="P368" s="378"/>
      <c r="R368" s="378"/>
      <c r="T368" s="378"/>
      <c r="V368" s="378"/>
      <c r="X368" s="378"/>
      <c r="Z368" s="378"/>
      <c r="AB368" s="146"/>
      <c r="AD368" s="146"/>
      <c r="AF368" s="146"/>
      <c r="AH368" s="146"/>
      <c r="AJ368" s="146"/>
      <c r="AL368" s="146"/>
      <c r="AN368" s="146"/>
      <c r="AP368" s="146"/>
      <c r="AR368" s="146"/>
      <c r="AT368" s="63"/>
      <c r="AV368" s="371"/>
      <c r="AW368" s="371"/>
      <c r="AX368" s="371"/>
      <c r="AY368" s="371"/>
      <c r="AZ368" s="371"/>
      <c r="BA368" s="371"/>
      <c r="BB368" s="371"/>
      <c r="BC368" s="371"/>
      <c r="BD368" s="371"/>
      <c r="BE368" s="371"/>
      <c r="BF368" s="371"/>
      <c r="BG368" s="371"/>
    </row>
    <row r="369" spans="1:59" s="376" customFormat="1" ht="21" customHeight="1" x14ac:dyDescent="0.3">
      <c r="A369" s="371"/>
      <c r="B369" s="372"/>
      <c r="C369" s="371"/>
      <c r="D369" s="371"/>
      <c r="E369" s="373"/>
      <c r="F369" s="374"/>
      <c r="G369" s="371"/>
      <c r="H369" s="375"/>
      <c r="I369" s="375"/>
      <c r="K369" s="377"/>
      <c r="L369" s="377"/>
      <c r="N369" s="378"/>
      <c r="P369" s="378"/>
      <c r="R369" s="378"/>
      <c r="T369" s="378"/>
      <c r="V369" s="378"/>
      <c r="X369" s="378"/>
      <c r="Z369" s="378"/>
      <c r="AB369" s="146"/>
      <c r="AD369" s="146"/>
      <c r="AF369" s="146"/>
      <c r="AH369" s="146"/>
      <c r="AJ369" s="146"/>
      <c r="AL369" s="146"/>
      <c r="AN369" s="146"/>
      <c r="AP369" s="146"/>
      <c r="AR369" s="146"/>
      <c r="AT369" s="63"/>
      <c r="AV369" s="371"/>
      <c r="AW369" s="371"/>
      <c r="AX369" s="371"/>
      <c r="AY369" s="371"/>
      <c r="AZ369" s="371"/>
      <c r="BA369" s="371"/>
      <c r="BB369" s="371"/>
      <c r="BC369" s="371"/>
      <c r="BD369" s="371"/>
      <c r="BE369" s="371"/>
      <c r="BF369" s="371"/>
      <c r="BG369" s="371"/>
    </row>
    <row r="370" spans="1:59" s="376" customFormat="1" ht="21" customHeight="1" x14ac:dyDescent="0.3">
      <c r="A370" s="371"/>
      <c r="B370" s="372"/>
      <c r="C370" s="371"/>
      <c r="D370" s="371"/>
      <c r="E370" s="373"/>
      <c r="F370" s="374"/>
      <c r="G370" s="371"/>
      <c r="H370" s="375"/>
      <c r="I370" s="375"/>
      <c r="K370" s="377"/>
      <c r="L370" s="377"/>
      <c r="N370" s="378"/>
      <c r="P370" s="378"/>
      <c r="R370" s="378"/>
      <c r="T370" s="378"/>
      <c r="V370" s="378"/>
      <c r="X370" s="378"/>
      <c r="Z370" s="378"/>
      <c r="AB370" s="146"/>
      <c r="AD370" s="146"/>
      <c r="AF370" s="146"/>
      <c r="AH370" s="146"/>
      <c r="AJ370" s="146"/>
      <c r="AL370" s="146"/>
      <c r="AN370" s="146"/>
      <c r="AP370" s="146"/>
      <c r="AR370" s="146"/>
      <c r="AT370" s="63"/>
      <c r="AV370" s="371"/>
      <c r="AW370" s="371"/>
      <c r="AX370" s="371"/>
      <c r="AY370" s="371"/>
      <c r="AZ370" s="371"/>
      <c r="BA370" s="371"/>
      <c r="BB370" s="371"/>
      <c r="BC370" s="371"/>
      <c r="BD370" s="371"/>
      <c r="BE370" s="371"/>
      <c r="BF370" s="371"/>
      <c r="BG370" s="371"/>
    </row>
    <row r="371" spans="1:59" s="376" customFormat="1" ht="21" customHeight="1" x14ac:dyDescent="0.3">
      <c r="A371" s="371"/>
      <c r="B371" s="372"/>
      <c r="C371" s="371"/>
      <c r="D371" s="371"/>
      <c r="E371" s="373"/>
      <c r="F371" s="374"/>
      <c r="G371" s="371"/>
      <c r="H371" s="375"/>
      <c r="I371" s="375"/>
      <c r="K371" s="377"/>
      <c r="L371" s="377"/>
      <c r="N371" s="378"/>
      <c r="P371" s="378"/>
      <c r="R371" s="378"/>
      <c r="T371" s="378"/>
      <c r="V371" s="378"/>
      <c r="X371" s="378"/>
      <c r="Z371" s="378"/>
      <c r="AB371" s="146"/>
      <c r="AD371" s="146"/>
      <c r="AF371" s="146"/>
      <c r="AH371" s="146"/>
      <c r="AJ371" s="146"/>
      <c r="AL371" s="146"/>
      <c r="AN371" s="146"/>
      <c r="AP371" s="146"/>
      <c r="AR371" s="146"/>
      <c r="AT371" s="63"/>
      <c r="AV371" s="371"/>
      <c r="AW371" s="371"/>
      <c r="AX371" s="371"/>
      <c r="AY371" s="371"/>
      <c r="AZ371" s="371"/>
      <c r="BA371" s="371"/>
      <c r="BB371" s="371"/>
      <c r="BC371" s="371"/>
      <c r="BD371" s="371"/>
      <c r="BE371" s="371"/>
      <c r="BF371" s="371"/>
      <c r="BG371" s="371"/>
    </row>
    <row r="372" spans="1:59" s="376" customFormat="1" ht="21" customHeight="1" x14ac:dyDescent="0.3">
      <c r="A372" s="371"/>
      <c r="B372" s="372"/>
      <c r="C372" s="371"/>
      <c r="D372" s="371"/>
      <c r="E372" s="373"/>
      <c r="F372" s="374"/>
      <c r="G372" s="371"/>
      <c r="H372" s="375"/>
      <c r="I372" s="375"/>
      <c r="K372" s="377"/>
      <c r="L372" s="377"/>
      <c r="N372" s="378"/>
      <c r="P372" s="378"/>
      <c r="R372" s="378"/>
      <c r="T372" s="378"/>
      <c r="V372" s="378"/>
      <c r="X372" s="378"/>
      <c r="Z372" s="378"/>
      <c r="AB372" s="146"/>
      <c r="AD372" s="146"/>
      <c r="AF372" s="146"/>
      <c r="AH372" s="146"/>
      <c r="AJ372" s="146"/>
      <c r="AL372" s="146"/>
      <c r="AN372" s="146"/>
      <c r="AP372" s="146"/>
      <c r="AR372" s="146"/>
      <c r="AT372" s="63"/>
      <c r="AV372" s="371"/>
      <c r="AW372" s="371"/>
      <c r="AX372" s="371"/>
      <c r="AY372" s="371"/>
      <c r="AZ372" s="371"/>
      <c r="BA372" s="371"/>
      <c r="BB372" s="371"/>
      <c r="BC372" s="371"/>
      <c r="BD372" s="371"/>
      <c r="BE372" s="371"/>
      <c r="BF372" s="371"/>
      <c r="BG372" s="371"/>
    </row>
    <row r="373" spans="1:59" s="376" customFormat="1" ht="21" customHeight="1" x14ac:dyDescent="0.3">
      <c r="A373" s="371"/>
      <c r="B373" s="372"/>
      <c r="C373" s="371"/>
      <c r="D373" s="371"/>
      <c r="E373" s="373"/>
      <c r="F373" s="374"/>
      <c r="G373" s="371"/>
      <c r="H373" s="375"/>
      <c r="I373" s="375"/>
      <c r="K373" s="377"/>
      <c r="L373" s="377"/>
      <c r="N373" s="378"/>
      <c r="P373" s="378"/>
      <c r="R373" s="378"/>
      <c r="T373" s="378"/>
      <c r="V373" s="378"/>
      <c r="X373" s="378"/>
      <c r="Z373" s="378"/>
      <c r="AB373" s="146"/>
      <c r="AD373" s="146"/>
      <c r="AF373" s="146"/>
      <c r="AH373" s="146"/>
      <c r="AJ373" s="146"/>
      <c r="AL373" s="146"/>
      <c r="AN373" s="146"/>
      <c r="AP373" s="146"/>
      <c r="AR373" s="146"/>
      <c r="AT373" s="63"/>
      <c r="AV373" s="371"/>
      <c r="AW373" s="371"/>
      <c r="AX373" s="371"/>
      <c r="AY373" s="371"/>
      <c r="AZ373" s="371"/>
      <c r="BA373" s="371"/>
      <c r="BB373" s="371"/>
      <c r="BC373" s="371"/>
      <c r="BD373" s="371"/>
      <c r="BE373" s="371"/>
      <c r="BF373" s="371"/>
      <c r="BG373" s="371"/>
    </row>
    <row r="374" spans="1:59" s="376" customFormat="1" ht="21" customHeight="1" x14ac:dyDescent="0.3">
      <c r="A374" s="371"/>
      <c r="B374" s="372"/>
      <c r="C374" s="371"/>
      <c r="D374" s="371"/>
      <c r="E374" s="373"/>
      <c r="F374" s="374"/>
      <c r="G374" s="371"/>
      <c r="H374" s="375"/>
      <c r="I374" s="375"/>
      <c r="K374" s="377"/>
      <c r="L374" s="377"/>
      <c r="N374" s="378"/>
      <c r="P374" s="378"/>
      <c r="R374" s="378"/>
      <c r="T374" s="378"/>
      <c r="V374" s="378"/>
      <c r="X374" s="378"/>
      <c r="Z374" s="378"/>
      <c r="AB374" s="146"/>
      <c r="AD374" s="146"/>
      <c r="AF374" s="146"/>
      <c r="AH374" s="146"/>
      <c r="AJ374" s="146"/>
      <c r="AL374" s="146"/>
      <c r="AN374" s="146"/>
      <c r="AP374" s="146"/>
      <c r="AR374" s="146"/>
      <c r="AT374" s="63"/>
      <c r="AV374" s="371"/>
      <c r="AW374" s="371"/>
      <c r="AX374" s="371"/>
      <c r="AY374" s="371"/>
      <c r="AZ374" s="371"/>
      <c r="BA374" s="371"/>
      <c r="BB374" s="371"/>
      <c r="BC374" s="371"/>
      <c r="BD374" s="371"/>
      <c r="BE374" s="371"/>
      <c r="BF374" s="371"/>
      <c r="BG374" s="371"/>
    </row>
    <row r="375" spans="1:59" s="376" customFormat="1" ht="21" customHeight="1" x14ac:dyDescent="0.3">
      <c r="A375" s="371"/>
      <c r="B375" s="372"/>
      <c r="C375" s="371"/>
      <c r="D375" s="371"/>
      <c r="E375" s="373"/>
      <c r="F375" s="374"/>
      <c r="G375" s="371"/>
      <c r="H375" s="375"/>
      <c r="I375" s="375"/>
      <c r="K375" s="377"/>
      <c r="L375" s="377"/>
      <c r="N375" s="378"/>
      <c r="P375" s="378"/>
      <c r="R375" s="378"/>
      <c r="T375" s="378"/>
      <c r="V375" s="378"/>
      <c r="X375" s="378"/>
      <c r="Z375" s="378"/>
      <c r="AB375" s="146"/>
      <c r="AD375" s="146"/>
      <c r="AF375" s="146"/>
      <c r="AH375" s="146"/>
      <c r="AJ375" s="146"/>
      <c r="AL375" s="146"/>
      <c r="AN375" s="146"/>
      <c r="AP375" s="146"/>
      <c r="AR375" s="146"/>
      <c r="AT375" s="63"/>
      <c r="AV375" s="371"/>
      <c r="AW375" s="371"/>
      <c r="AX375" s="371"/>
      <c r="AY375" s="371"/>
      <c r="AZ375" s="371"/>
      <c r="BA375" s="371"/>
      <c r="BB375" s="371"/>
      <c r="BC375" s="371"/>
      <c r="BD375" s="371"/>
      <c r="BE375" s="371"/>
      <c r="BF375" s="371"/>
      <c r="BG375" s="371"/>
    </row>
    <row r="376" spans="1:59" s="376" customFormat="1" ht="21" customHeight="1" x14ac:dyDescent="0.3">
      <c r="A376" s="371"/>
      <c r="B376" s="372"/>
      <c r="C376" s="371"/>
      <c r="D376" s="371"/>
      <c r="E376" s="373"/>
      <c r="F376" s="374"/>
      <c r="G376" s="371"/>
      <c r="H376" s="375"/>
      <c r="I376" s="375"/>
      <c r="K376" s="377"/>
      <c r="L376" s="377"/>
      <c r="N376" s="378"/>
      <c r="P376" s="378"/>
      <c r="R376" s="378"/>
      <c r="T376" s="378"/>
      <c r="V376" s="378"/>
      <c r="X376" s="378"/>
      <c r="Z376" s="378"/>
      <c r="AB376" s="146"/>
      <c r="AD376" s="146"/>
      <c r="AF376" s="146"/>
      <c r="AH376" s="146"/>
      <c r="AJ376" s="146"/>
      <c r="AL376" s="146"/>
      <c r="AN376" s="146"/>
      <c r="AP376" s="146"/>
      <c r="AR376" s="146"/>
      <c r="AT376" s="63"/>
      <c r="AV376" s="371"/>
      <c r="AW376" s="371"/>
      <c r="AX376" s="371"/>
      <c r="AY376" s="371"/>
      <c r="AZ376" s="371"/>
      <c r="BA376" s="371"/>
      <c r="BB376" s="371"/>
      <c r="BC376" s="371"/>
      <c r="BD376" s="371"/>
      <c r="BE376" s="371"/>
      <c r="BF376" s="371"/>
      <c r="BG376" s="371"/>
    </row>
    <row r="377" spans="1:59" s="376" customFormat="1" ht="21" customHeight="1" x14ac:dyDescent="0.3">
      <c r="A377" s="371"/>
      <c r="B377" s="372"/>
      <c r="C377" s="371"/>
      <c r="D377" s="371"/>
      <c r="E377" s="373"/>
      <c r="F377" s="374"/>
      <c r="G377" s="371"/>
      <c r="H377" s="375"/>
      <c r="I377" s="375"/>
      <c r="K377" s="377"/>
      <c r="L377" s="377"/>
      <c r="N377" s="378"/>
      <c r="P377" s="378"/>
      <c r="R377" s="378"/>
      <c r="T377" s="378"/>
      <c r="V377" s="378"/>
      <c r="X377" s="378"/>
      <c r="Z377" s="378"/>
      <c r="AB377" s="146"/>
      <c r="AD377" s="146"/>
      <c r="AF377" s="146"/>
      <c r="AH377" s="146"/>
      <c r="AJ377" s="146"/>
      <c r="AL377" s="146"/>
      <c r="AN377" s="146"/>
      <c r="AP377" s="146"/>
      <c r="AR377" s="146"/>
      <c r="AT377" s="63"/>
      <c r="AV377" s="371"/>
      <c r="AW377" s="371"/>
      <c r="AX377" s="371"/>
      <c r="AY377" s="371"/>
      <c r="AZ377" s="371"/>
      <c r="BA377" s="371"/>
      <c r="BB377" s="371"/>
      <c r="BC377" s="371"/>
      <c r="BD377" s="371"/>
      <c r="BE377" s="371"/>
      <c r="BF377" s="371"/>
      <c r="BG377" s="371"/>
    </row>
    <row r="378" spans="1:59" s="376" customFormat="1" ht="21" customHeight="1" x14ac:dyDescent="0.3">
      <c r="A378" s="371"/>
      <c r="B378" s="372"/>
      <c r="C378" s="371"/>
      <c r="D378" s="371"/>
      <c r="E378" s="373"/>
      <c r="F378" s="374"/>
      <c r="G378" s="371"/>
      <c r="H378" s="375"/>
      <c r="I378" s="375"/>
      <c r="K378" s="377"/>
      <c r="L378" s="377"/>
      <c r="N378" s="378"/>
      <c r="P378" s="378"/>
      <c r="R378" s="378"/>
      <c r="T378" s="378"/>
      <c r="V378" s="378"/>
      <c r="X378" s="378"/>
      <c r="Z378" s="378"/>
      <c r="AB378" s="146"/>
      <c r="AD378" s="146"/>
      <c r="AF378" s="146"/>
      <c r="AH378" s="146"/>
      <c r="AJ378" s="146"/>
      <c r="AL378" s="146"/>
      <c r="AN378" s="146"/>
      <c r="AP378" s="146"/>
      <c r="AR378" s="146"/>
      <c r="AT378" s="63"/>
      <c r="AV378" s="371"/>
      <c r="AW378" s="371"/>
      <c r="AX378" s="371"/>
      <c r="AY378" s="371"/>
      <c r="AZ378" s="371"/>
      <c r="BA378" s="371"/>
      <c r="BB378" s="371"/>
      <c r="BC378" s="371"/>
      <c r="BD378" s="371"/>
      <c r="BE378" s="371"/>
      <c r="BF378" s="371"/>
      <c r="BG378" s="371"/>
    </row>
    <row r="379" spans="1:59" s="376" customFormat="1" ht="21" customHeight="1" x14ac:dyDescent="0.3">
      <c r="A379" s="371"/>
      <c r="B379" s="372"/>
      <c r="C379" s="371"/>
      <c r="D379" s="371"/>
      <c r="E379" s="373"/>
      <c r="F379" s="374"/>
      <c r="G379" s="371"/>
      <c r="H379" s="375"/>
      <c r="I379" s="375"/>
      <c r="K379" s="377"/>
      <c r="L379" s="377"/>
      <c r="N379" s="378"/>
      <c r="P379" s="378"/>
      <c r="R379" s="378"/>
      <c r="T379" s="378"/>
      <c r="V379" s="378"/>
      <c r="X379" s="378"/>
      <c r="Z379" s="378"/>
      <c r="AB379" s="146"/>
      <c r="AD379" s="146"/>
      <c r="AF379" s="146"/>
      <c r="AH379" s="146"/>
      <c r="AJ379" s="146"/>
      <c r="AL379" s="146"/>
      <c r="AN379" s="146"/>
      <c r="AP379" s="146"/>
      <c r="AR379" s="146"/>
      <c r="AT379" s="63"/>
      <c r="AV379" s="371"/>
      <c r="AW379" s="371"/>
      <c r="AX379" s="371"/>
      <c r="AY379" s="371"/>
      <c r="AZ379" s="371"/>
      <c r="BA379" s="371"/>
      <c r="BB379" s="371"/>
      <c r="BC379" s="371"/>
      <c r="BD379" s="371"/>
      <c r="BE379" s="371"/>
      <c r="BF379" s="371"/>
      <c r="BG379" s="371"/>
    </row>
    <row r="380" spans="1:59" s="376" customFormat="1" ht="21" customHeight="1" x14ac:dyDescent="0.3">
      <c r="A380" s="371"/>
      <c r="B380" s="372"/>
      <c r="C380" s="371"/>
      <c r="D380" s="371"/>
      <c r="E380" s="373"/>
      <c r="F380" s="374"/>
      <c r="G380" s="371"/>
      <c r="H380" s="375"/>
      <c r="I380" s="375"/>
      <c r="K380" s="377"/>
      <c r="L380" s="377"/>
      <c r="N380" s="378"/>
      <c r="P380" s="378"/>
      <c r="R380" s="378"/>
      <c r="T380" s="378"/>
      <c r="V380" s="378"/>
      <c r="X380" s="378"/>
      <c r="Z380" s="378"/>
      <c r="AB380" s="146"/>
      <c r="AD380" s="146"/>
      <c r="AF380" s="146"/>
      <c r="AH380" s="146"/>
      <c r="AJ380" s="146"/>
      <c r="AL380" s="146"/>
      <c r="AN380" s="146"/>
      <c r="AP380" s="146"/>
      <c r="AR380" s="146"/>
      <c r="AT380" s="63"/>
      <c r="AV380" s="371"/>
      <c r="AW380" s="371"/>
      <c r="AX380" s="371"/>
      <c r="AY380" s="371"/>
      <c r="AZ380" s="371"/>
      <c r="BA380" s="371"/>
      <c r="BB380" s="371"/>
      <c r="BC380" s="371"/>
      <c r="BD380" s="371"/>
      <c r="BE380" s="371"/>
      <c r="BF380" s="371"/>
      <c r="BG380" s="371"/>
    </row>
    <row r="381" spans="1:59" s="376" customFormat="1" ht="21" customHeight="1" x14ac:dyDescent="0.3">
      <c r="A381" s="371"/>
      <c r="B381" s="372"/>
      <c r="C381" s="371"/>
      <c r="D381" s="371"/>
      <c r="E381" s="373"/>
      <c r="F381" s="374"/>
      <c r="G381" s="371"/>
      <c r="H381" s="375"/>
      <c r="I381" s="375"/>
      <c r="K381" s="377"/>
      <c r="L381" s="377"/>
      <c r="N381" s="378"/>
      <c r="P381" s="378"/>
      <c r="R381" s="378"/>
      <c r="T381" s="378"/>
      <c r="V381" s="378"/>
      <c r="X381" s="378"/>
      <c r="Z381" s="378"/>
      <c r="AB381" s="146"/>
      <c r="AD381" s="146"/>
      <c r="AF381" s="146"/>
      <c r="AH381" s="146"/>
      <c r="AJ381" s="146"/>
      <c r="AL381" s="146"/>
      <c r="AN381" s="146"/>
      <c r="AP381" s="146"/>
      <c r="AR381" s="146"/>
      <c r="AT381" s="63"/>
      <c r="AV381" s="371"/>
      <c r="AW381" s="371"/>
      <c r="AX381" s="371"/>
      <c r="AY381" s="371"/>
      <c r="AZ381" s="371"/>
      <c r="BA381" s="371"/>
      <c r="BB381" s="371"/>
      <c r="BC381" s="371"/>
      <c r="BD381" s="371"/>
      <c r="BE381" s="371"/>
      <c r="BF381" s="371"/>
      <c r="BG381" s="371"/>
    </row>
    <row r="382" spans="1:59" s="376" customFormat="1" ht="21" customHeight="1" x14ac:dyDescent="0.3">
      <c r="A382" s="371"/>
      <c r="B382" s="372"/>
      <c r="C382" s="371"/>
      <c r="D382" s="371"/>
      <c r="E382" s="373"/>
      <c r="F382" s="374"/>
      <c r="G382" s="371"/>
      <c r="H382" s="375"/>
      <c r="I382" s="375"/>
      <c r="K382" s="377"/>
      <c r="L382" s="377"/>
      <c r="N382" s="378"/>
      <c r="P382" s="378"/>
      <c r="R382" s="378"/>
      <c r="T382" s="378"/>
      <c r="V382" s="378"/>
      <c r="X382" s="378"/>
      <c r="Z382" s="378"/>
      <c r="AB382" s="146"/>
      <c r="AD382" s="146"/>
      <c r="AF382" s="146"/>
      <c r="AH382" s="146"/>
      <c r="AJ382" s="146"/>
      <c r="AL382" s="146"/>
      <c r="AN382" s="146"/>
      <c r="AP382" s="146"/>
      <c r="AR382" s="146"/>
      <c r="AT382" s="63"/>
      <c r="AV382" s="371"/>
      <c r="AW382" s="371"/>
      <c r="AX382" s="371"/>
      <c r="AY382" s="371"/>
      <c r="AZ382" s="371"/>
      <c r="BA382" s="371"/>
      <c r="BB382" s="371"/>
      <c r="BC382" s="371"/>
      <c r="BD382" s="371"/>
      <c r="BE382" s="371"/>
      <c r="BF382" s="371"/>
      <c r="BG382" s="371"/>
    </row>
    <row r="383" spans="1:59" s="376" customFormat="1" ht="21" customHeight="1" x14ac:dyDescent="0.3">
      <c r="A383" s="371"/>
      <c r="B383" s="372"/>
      <c r="C383" s="371"/>
      <c r="D383" s="371"/>
      <c r="E383" s="373"/>
      <c r="F383" s="374"/>
      <c r="G383" s="371"/>
      <c r="H383" s="375"/>
      <c r="I383" s="375"/>
      <c r="K383" s="377"/>
      <c r="L383" s="377"/>
      <c r="N383" s="378"/>
      <c r="P383" s="378"/>
      <c r="R383" s="378"/>
      <c r="T383" s="378"/>
      <c r="V383" s="378"/>
      <c r="X383" s="378"/>
      <c r="Z383" s="378"/>
      <c r="AB383" s="146"/>
      <c r="AD383" s="146"/>
      <c r="AF383" s="146"/>
      <c r="AH383" s="146"/>
      <c r="AJ383" s="146"/>
      <c r="AL383" s="146"/>
      <c r="AN383" s="146"/>
      <c r="AP383" s="146"/>
      <c r="AR383" s="146"/>
      <c r="AT383" s="63"/>
      <c r="AV383" s="371"/>
      <c r="AW383" s="371"/>
      <c r="AX383" s="371"/>
      <c r="AY383" s="371"/>
      <c r="AZ383" s="371"/>
      <c r="BA383" s="371"/>
      <c r="BB383" s="371"/>
      <c r="BC383" s="371"/>
      <c r="BD383" s="371"/>
      <c r="BE383" s="371"/>
      <c r="BF383" s="371"/>
      <c r="BG383" s="371"/>
    </row>
    <row r="384" spans="1:59" s="376" customFormat="1" ht="21" customHeight="1" x14ac:dyDescent="0.3">
      <c r="A384" s="371"/>
      <c r="B384" s="372"/>
      <c r="C384" s="371"/>
      <c r="D384" s="371"/>
      <c r="E384" s="373"/>
      <c r="F384" s="374"/>
      <c r="G384" s="371"/>
      <c r="H384" s="375"/>
      <c r="I384" s="375"/>
      <c r="K384" s="377"/>
      <c r="L384" s="377"/>
      <c r="N384" s="378"/>
      <c r="P384" s="378"/>
      <c r="R384" s="378"/>
      <c r="T384" s="378"/>
      <c r="V384" s="378"/>
      <c r="X384" s="378"/>
      <c r="Z384" s="378"/>
      <c r="AB384" s="146"/>
      <c r="AD384" s="146"/>
      <c r="AF384" s="146"/>
      <c r="AH384" s="146"/>
      <c r="AJ384" s="146"/>
      <c r="AL384" s="146"/>
      <c r="AN384" s="146"/>
      <c r="AP384" s="146"/>
      <c r="AR384" s="146"/>
      <c r="AT384" s="63"/>
      <c r="AV384" s="371"/>
      <c r="AW384" s="371"/>
      <c r="AX384" s="371"/>
      <c r="AY384" s="371"/>
      <c r="AZ384" s="371"/>
      <c r="BA384" s="371"/>
      <c r="BB384" s="371"/>
      <c r="BC384" s="371"/>
      <c r="BD384" s="371"/>
      <c r="BE384" s="371"/>
      <c r="BF384" s="371"/>
      <c r="BG384" s="371"/>
    </row>
    <row r="385" spans="1:59" s="376" customFormat="1" ht="21" customHeight="1" x14ac:dyDescent="0.3">
      <c r="A385" s="371"/>
      <c r="B385" s="372"/>
      <c r="C385" s="371"/>
      <c r="D385" s="371"/>
      <c r="E385" s="373"/>
      <c r="F385" s="374"/>
      <c r="G385" s="371"/>
      <c r="H385" s="375"/>
      <c r="I385" s="375"/>
      <c r="K385" s="377"/>
      <c r="L385" s="377"/>
      <c r="N385" s="378"/>
      <c r="P385" s="378"/>
      <c r="R385" s="378"/>
      <c r="T385" s="378"/>
      <c r="V385" s="378"/>
      <c r="X385" s="378"/>
      <c r="Z385" s="378"/>
      <c r="AB385" s="146"/>
      <c r="AD385" s="146"/>
      <c r="AF385" s="146"/>
      <c r="AH385" s="146"/>
      <c r="AJ385" s="146"/>
      <c r="AL385" s="146"/>
      <c r="AN385" s="146"/>
      <c r="AP385" s="146"/>
      <c r="AR385" s="146"/>
      <c r="AT385" s="63"/>
      <c r="AV385" s="371"/>
      <c r="AW385" s="371"/>
      <c r="AX385" s="371"/>
      <c r="AY385" s="371"/>
      <c r="AZ385" s="371"/>
      <c r="BA385" s="371"/>
      <c r="BB385" s="371"/>
      <c r="BC385" s="371"/>
      <c r="BD385" s="371"/>
      <c r="BE385" s="371"/>
      <c r="BF385" s="371"/>
      <c r="BG385" s="371"/>
    </row>
    <row r="386" spans="1:59" s="376" customFormat="1" ht="21" customHeight="1" x14ac:dyDescent="0.3">
      <c r="A386" s="371"/>
      <c r="B386" s="372"/>
      <c r="C386" s="371"/>
      <c r="D386" s="371"/>
      <c r="E386" s="373"/>
      <c r="F386" s="374"/>
      <c r="G386" s="371"/>
      <c r="H386" s="375"/>
      <c r="I386" s="375"/>
      <c r="K386" s="377"/>
      <c r="L386" s="377"/>
      <c r="N386" s="378"/>
      <c r="P386" s="378"/>
      <c r="R386" s="378"/>
      <c r="T386" s="378"/>
      <c r="V386" s="378"/>
      <c r="X386" s="378"/>
      <c r="Z386" s="378"/>
      <c r="AB386" s="146"/>
      <c r="AD386" s="146"/>
      <c r="AF386" s="146"/>
      <c r="AH386" s="146"/>
      <c r="AJ386" s="146"/>
      <c r="AL386" s="146"/>
      <c r="AN386" s="146"/>
      <c r="AP386" s="146"/>
      <c r="AR386" s="146"/>
      <c r="AT386" s="63"/>
      <c r="AV386" s="371"/>
      <c r="AW386" s="371"/>
      <c r="AX386" s="371"/>
      <c r="AY386" s="371"/>
      <c r="AZ386" s="371"/>
      <c r="BA386" s="371"/>
      <c r="BB386" s="371"/>
      <c r="BC386" s="371"/>
      <c r="BD386" s="371"/>
      <c r="BE386" s="371"/>
      <c r="BF386" s="371"/>
      <c r="BG386" s="371"/>
    </row>
    <row r="387" spans="1:59" s="376" customFormat="1" ht="21" customHeight="1" x14ac:dyDescent="0.3">
      <c r="A387" s="371"/>
      <c r="B387" s="372"/>
      <c r="C387" s="371"/>
      <c r="D387" s="371"/>
      <c r="E387" s="373"/>
      <c r="F387" s="374"/>
      <c r="G387" s="371"/>
      <c r="H387" s="375"/>
      <c r="I387" s="375"/>
      <c r="K387" s="377"/>
      <c r="L387" s="377"/>
      <c r="N387" s="378"/>
      <c r="P387" s="378"/>
      <c r="R387" s="378"/>
      <c r="T387" s="378"/>
      <c r="V387" s="378"/>
      <c r="X387" s="378"/>
      <c r="Z387" s="378"/>
      <c r="AB387" s="146"/>
      <c r="AD387" s="146"/>
      <c r="AF387" s="146"/>
      <c r="AH387" s="146"/>
      <c r="AJ387" s="146"/>
      <c r="AL387" s="146"/>
      <c r="AN387" s="146"/>
      <c r="AP387" s="146"/>
      <c r="AR387" s="146"/>
      <c r="AT387" s="63"/>
      <c r="AV387" s="371"/>
      <c r="AW387" s="371"/>
      <c r="AX387" s="371"/>
      <c r="AY387" s="371"/>
      <c r="AZ387" s="371"/>
      <c r="BA387" s="371"/>
      <c r="BB387" s="371"/>
      <c r="BC387" s="371"/>
      <c r="BD387" s="371"/>
      <c r="BE387" s="371"/>
      <c r="BF387" s="371"/>
      <c r="BG387" s="371"/>
    </row>
    <row r="388" spans="1:59" s="376" customFormat="1" ht="21" customHeight="1" x14ac:dyDescent="0.3">
      <c r="A388" s="371"/>
      <c r="B388" s="372"/>
      <c r="C388" s="371"/>
      <c r="D388" s="371"/>
      <c r="E388" s="373"/>
      <c r="F388" s="374"/>
      <c r="G388" s="371"/>
      <c r="H388" s="375"/>
      <c r="I388" s="375"/>
      <c r="K388" s="377"/>
      <c r="L388" s="377"/>
      <c r="N388" s="378"/>
      <c r="P388" s="378"/>
      <c r="R388" s="378"/>
      <c r="T388" s="378"/>
      <c r="V388" s="378"/>
      <c r="X388" s="378"/>
      <c r="Z388" s="378"/>
      <c r="AB388" s="146"/>
      <c r="AD388" s="146"/>
      <c r="AF388" s="146"/>
      <c r="AH388" s="146"/>
      <c r="AJ388" s="146"/>
      <c r="AL388" s="146"/>
      <c r="AN388" s="146"/>
      <c r="AP388" s="146"/>
      <c r="AR388" s="146"/>
      <c r="AT388" s="63"/>
      <c r="AV388" s="371"/>
      <c r="AW388" s="371"/>
      <c r="AX388" s="371"/>
      <c r="AY388" s="371"/>
      <c r="AZ388" s="371"/>
      <c r="BA388" s="371"/>
      <c r="BB388" s="371"/>
      <c r="BC388" s="371"/>
      <c r="BD388" s="371"/>
      <c r="BE388" s="371"/>
      <c r="BF388" s="371"/>
      <c r="BG388" s="371"/>
    </row>
    <row r="389" spans="1:59" s="376" customFormat="1" ht="21" customHeight="1" x14ac:dyDescent="0.3">
      <c r="A389" s="371"/>
      <c r="B389" s="372"/>
      <c r="C389" s="371"/>
      <c r="D389" s="371"/>
      <c r="E389" s="373"/>
      <c r="F389" s="374"/>
      <c r="G389" s="371"/>
      <c r="H389" s="375"/>
      <c r="I389" s="375"/>
      <c r="K389" s="377"/>
      <c r="L389" s="377"/>
      <c r="N389" s="378"/>
      <c r="P389" s="378"/>
      <c r="R389" s="378"/>
      <c r="T389" s="378"/>
      <c r="V389" s="378"/>
      <c r="X389" s="378"/>
      <c r="Z389" s="378"/>
      <c r="AB389" s="146"/>
      <c r="AD389" s="146"/>
      <c r="AF389" s="146"/>
      <c r="AH389" s="146"/>
      <c r="AJ389" s="146"/>
      <c r="AL389" s="146"/>
      <c r="AN389" s="146"/>
      <c r="AP389" s="146"/>
      <c r="AR389" s="146"/>
      <c r="AT389" s="63"/>
      <c r="AV389" s="371"/>
      <c r="AW389" s="371"/>
      <c r="AX389" s="371"/>
      <c r="AY389" s="371"/>
      <c r="AZ389" s="371"/>
      <c r="BA389" s="371"/>
      <c r="BB389" s="371"/>
      <c r="BC389" s="371"/>
      <c r="BD389" s="371"/>
      <c r="BE389" s="371"/>
      <c r="BF389" s="371"/>
      <c r="BG389" s="371"/>
    </row>
    <row r="390" spans="1:59" s="376" customFormat="1" ht="21" customHeight="1" x14ac:dyDescent="0.3">
      <c r="A390" s="371"/>
      <c r="B390" s="372"/>
      <c r="C390" s="371"/>
      <c r="D390" s="371"/>
      <c r="E390" s="373"/>
      <c r="F390" s="374"/>
      <c r="G390" s="371"/>
      <c r="H390" s="375"/>
      <c r="I390" s="375"/>
      <c r="K390" s="377"/>
      <c r="L390" s="377"/>
      <c r="N390" s="378"/>
      <c r="P390" s="378"/>
      <c r="R390" s="378"/>
      <c r="T390" s="378"/>
      <c r="V390" s="378"/>
      <c r="X390" s="378"/>
      <c r="Z390" s="378"/>
      <c r="AB390" s="146"/>
      <c r="AD390" s="146"/>
      <c r="AF390" s="146"/>
      <c r="AH390" s="146"/>
      <c r="AJ390" s="146"/>
      <c r="AL390" s="146"/>
      <c r="AN390" s="146"/>
      <c r="AP390" s="146"/>
      <c r="AR390" s="146"/>
      <c r="AT390" s="63"/>
      <c r="AV390" s="371"/>
      <c r="AW390" s="371"/>
      <c r="AX390" s="371"/>
      <c r="AY390" s="371"/>
      <c r="AZ390" s="371"/>
      <c r="BA390" s="371"/>
      <c r="BB390" s="371"/>
      <c r="BC390" s="371"/>
      <c r="BD390" s="371"/>
      <c r="BE390" s="371"/>
      <c r="BF390" s="371"/>
      <c r="BG390" s="371"/>
    </row>
    <row r="391" spans="1:59" s="376" customFormat="1" ht="21" customHeight="1" x14ac:dyDescent="0.3">
      <c r="A391" s="371"/>
      <c r="B391" s="372"/>
      <c r="C391" s="371"/>
      <c r="D391" s="371"/>
      <c r="E391" s="373"/>
      <c r="F391" s="374"/>
      <c r="G391" s="371"/>
      <c r="H391" s="375"/>
      <c r="I391" s="375"/>
      <c r="K391" s="377"/>
      <c r="L391" s="377"/>
      <c r="N391" s="378"/>
      <c r="P391" s="378"/>
      <c r="R391" s="378"/>
      <c r="T391" s="378"/>
      <c r="V391" s="378"/>
      <c r="X391" s="378"/>
      <c r="Z391" s="378"/>
      <c r="AB391" s="146"/>
      <c r="AD391" s="146"/>
      <c r="AF391" s="146"/>
      <c r="AH391" s="146"/>
      <c r="AJ391" s="146"/>
      <c r="AL391" s="146"/>
      <c r="AN391" s="146"/>
      <c r="AP391" s="146"/>
      <c r="AR391" s="146"/>
      <c r="AT391" s="63"/>
      <c r="AV391" s="371"/>
      <c r="AW391" s="371"/>
      <c r="AX391" s="371"/>
      <c r="AY391" s="371"/>
      <c r="AZ391" s="371"/>
      <c r="BA391" s="371"/>
      <c r="BB391" s="371"/>
      <c r="BC391" s="371"/>
      <c r="BD391" s="371"/>
      <c r="BE391" s="371"/>
      <c r="BF391" s="371"/>
      <c r="BG391" s="371"/>
    </row>
    <row r="392" spans="1:59" s="376" customFormat="1" ht="21" customHeight="1" x14ac:dyDescent="0.3">
      <c r="A392" s="371"/>
      <c r="B392" s="372"/>
      <c r="C392" s="371"/>
      <c r="D392" s="371"/>
      <c r="E392" s="373"/>
      <c r="F392" s="374"/>
      <c r="G392" s="371"/>
      <c r="H392" s="375"/>
      <c r="I392" s="375"/>
      <c r="K392" s="377"/>
      <c r="L392" s="377"/>
      <c r="N392" s="378"/>
      <c r="P392" s="378"/>
      <c r="R392" s="378"/>
      <c r="T392" s="378"/>
      <c r="V392" s="378"/>
      <c r="X392" s="378"/>
      <c r="Z392" s="378"/>
      <c r="AB392" s="146"/>
      <c r="AD392" s="146"/>
      <c r="AF392" s="146"/>
      <c r="AH392" s="146"/>
      <c r="AJ392" s="146"/>
      <c r="AL392" s="146"/>
      <c r="AN392" s="146"/>
      <c r="AP392" s="146"/>
      <c r="AR392" s="146"/>
      <c r="AT392" s="63"/>
      <c r="AV392" s="371"/>
      <c r="AW392" s="371"/>
      <c r="AX392" s="371"/>
      <c r="AY392" s="371"/>
      <c r="AZ392" s="371"/>
      <c r="BA392" s="371"/>
      <c r="BB392" s="371"/>
      <c r="BC392" s="371"/>
      <c r="BD392" s="371"/>
      <c r="BE392" s="371"/>
      <c r="BF392" s="371"/>
      <c r="BG392" s="371"/>
    </row>
    <row r="393" spans="1:59" s="376" customFormat="1" ht="21" customHeight="1" x14ac:dyDescent="0.3">
      <c r="A393" s="371"/>
      <c r="B393" s="372"/>
      <c r="C393" s="371"/>
      <c r="D393" s="371"/>
      <c r="E393" s="373"/>
      <c r="F393" s="374"/>
      <c r="G393" s="371"/>
      <c r="H393" s="375"/>
      <c r="I393" s="375"/>
      <c r="K393" s="377"/>
      <c r="L393" s="377"/>
      <c r="N393" s="378"/>
      <c r="P393" s="378"/>
      <c r="R393" s="378"/>
      <c r="T393" s="378"/>
      <c r="V393" s="378"/>
      <c r="X393" s="378"/>
      <c r="Z393" s="378"/>
      <c r="AB393" s="146"/>
      <c r="AD393" s="146"/>
      <c r="AF393" s="146"/>
      <c r="AH393" s="146"/>
      <c r="AJ393" s="146"/>
      <c r="AL393" s="146"/>
      <c r="AN393" s="146"/>
      <c r="AP393" s="146"/>
      <c r="AR393" s="146"/>
      <c r="AT393" s="63"/>
      <c r="AV393" s="371"/>
      <c r="AW393" s="371"/>
      <c r="AX393" s="371"/>
      <c r="AY393" s="371"/>
      <c r="AZ393" s="371"/>
      <c r="BA393" s="371"/>
      <c r="BB393" s="371"/>
      <c r="BC393" s="371"/>
      <c r="BD393" s="371"/>
      <c r="BE393" s="371"/>
      <c r="BF393" s="371"/>
      <c r="BG393" s="371"/>
    </row>
    <row r="394" spans="1:59" s="376" customFormat="1" ht="21" customHeight="1" x14ac:dyDescent="0.3">
      <c r="A394" s="371"/>
      <c r="B394" s="372"/>
      <c r="C394" s="371"/>
      <c r="D394" s="371"/>
      <c r="E394" s="373"/>
      <c r="F394" s="374"/>
      <c r="G394" s="371"/>
      <c r="H394" s="375"/>
      <c r="I394" s="375"/>
      <c r="K394" s="377"/>
      <c r="L394" s="377"/>
      <c r="N394" s="378"/>
      <c r="P394" s="378"/>
      <c r="R394" s="378"/>
      <c r="T394" s="378"/>
      <c r="V394" s="378"/>
      <c r="X394" s="378"/>
      <c r="Z394" s="378"/>
      <c r="AB394" s="146"/>
      <c r="AD394" s="146"/>
      <c r="AF394" s="146"/>
      <c r="AH394" s="146"/>
      <c r="AJ394" s="146"/>
      <c r="AL394" s="146"/>
      <c r="AN394" s="146"/>
      <c r="AP394" s="146"/>
      <c r="AR394" s="146"/>
      <c r="AT394" s="63"/>
      <c r="AV394" s="371"/>
      <c r="AW394" s="371"/>
      <c r="AX394" s="371"/>
      <c r="AY394" s="371"/>
      <c r="AZ394" s="371"/>
      <c r="BA394" s="371"/>
      <c r="BB394" s="371"/>
      <c r="BC394" s="371"/>
      <c r="BD394" s="371"/>
      <c r="BE394" s="371"/>
      <c r="BF394" s="371"/>
      <c r="BG394" s="371"/>
    </row>
    <row r="395" spans="1:59" s="376" customFormat="1" ht="21" customHeight="1" x14ac:dyDescent="0.3">
      <c r="A395" s="371"/>
      <c r="B395" s="372"/>
      <c r="C395" s="371"/>
      <c r="D395" s="371"/>
      <c r="E395" s="373"/>
      <c r="F395" s="374"/>
      <c r="G395" s="371"/>
      <c r="H395" s="375"/>
      <c r="I395" s="375"/>
      <c r="K395" s="377"/>
      <c r="L395" s="377"/>
      <c r="N395" s="378"/>
      <c r="P395" s="378"/>
      <c r="R395" s="378"/>
      <c r="T395" s="378"/>
      <c r="V395" s="378"/>
      <c r="X395" s="378"/>
      <c r="Z395" s="378"/>
      <c r="AB395" s="146"/>
      <c r="AD395" s="146"/>
      <c r="AF395" s="146"/>
      <c r="AH395" s="146"/>
      <c r="AJ395" s="146"/>
      <c r="AL395" s="146"/>
      <c r="AN395" s="146"/>
      <c r="AP395" s="146"/>
      <c r="AR395" s="146"/>
      <c r="AT395" s="63"/>
      <c r="AV395" s="371"/>
      <c r="AW395" s="371"/>
      <c r="AX395" s="371"/>
      <c r="AY395" s="371"/>
      <c r="AZ395" s="371"/>
      <c r="BA395" s="371"/>
      <c r="BB395" s="371"/>
      <c r="BC395" s="371"/>
      <c r="BD395" s="371"/>
      <c r="BE395" s="371"/>
      <c r="BF395" s="371"/>
      <c r="BG395" s="371"/>
    </row>
    <row r="396" spans="1:59" s="376" customFormat="1" ht="21" customHeight="1" x14ac:dyDescent="0.3">
      <c r="A396" s="371"/>
      <c r="B396" s="372"/>
      <c r="C396" s="371"/>
      <c r="D396" s="371"/>
      <c r="E396" s="373"/>
      <c r="F396" s="374"/>
      <c r="G396" s="371"/>
      <c r="H396" s="375"/>
      <c r="I396" s="375"/>
      <c r="K396" s="377"/>
      <c r="L396" s="377"/>
      <c r="N396" s="378"/>
      <c r="P396" s="378"/>
      <c r="R396" s="378"/>
      <c r="T396" s="378"/>
      <c r="V396" s="378"/>
      <c r="X396" s="378"/>
      <c r="Z396" s="378"/>
      <c r="AB396" s="146"/>
      <c r="AD396" s="146"/>
      <c r="AF396" s="146"/>
      <c r="AH396" s="146"/>
      <c r="AJ396" s="146"/>
      <c r="AL396" s="146"/>
      <c r="AN396" s="146"/>
      <c r="AP396" s="146"/>
      <c r="AR396" s="146"/>
      <c r="AT396" s="63"/>
      <c r="AV396" s="371"/>
      <c r="AW396" s="371"/>
      <c r="AX396" s="371"/>
      <c r="AY396" s="371"/>
      <c r="AZ396" s="371"/>
      <c r="BA396" s="371"/>
      <c r="BB396" s="371"/>
      <c r="BC396" s="371"/>
      <c r="BD396" s="371"/>
      <c r="BE396" s="371"/>
      <c r="BF396" s="371"/>
      <c r="BG396" s="371"/>
    </row>
    <row r="397" spans="1:59" s="376" customFormat="1" ht="21" customHeight="1" x14ac:dyDescent="0.3">
      <c r="A397" s="371"/>
      <c r="B397" s="372"/>
      <c r="C397" s="371"/>
      <c r="D397" s="371"/>
      <c r="E397" s="373"/>
      <c r="F397" s="374"/>
      <c r="G397" s="371"/>
      <c r="H397" s="375"/>
      <c r="I397" s="375"/>
      <c r="K397" s="377"/>
      <c r="L397" s="377"/>
      <c r="N397" s="378"/>
      <c r="P397" s="378"/>
      <c r="R397" s="378"/>
      <c r="T397" s="378"/>
      <c r="V397" s="378"/>
      <c r="X397" s="378"/>
      <c r="Z397" s="378"/>
      <c r="AB397" s="146"/>
      <c r="AD397" s="146"/>
      <c r="AF397" s="146"/>
      <c r="AH397" s="146"/>
      <c r="AJ397" s="146"/>
      <c r="AL397" s="146"/>
      <c r="AN397" s="146"/>
      <c r="AP397" s="146"/>
      <c r="AR397" s="146"/>
      <c r="AT397" s="63"/>
      <c r="AV397" s="371"/>
      <c r="AW397" s="371"/>
      <c r="AX397" s="371"/>
      <c r="AY397" s="371"/>
      <c r="AZ397" s="371"/>
      <c r="BA397" s="371"/>
      <c r="BB397" s="371"/>
      <c r="BC397" s="371"/>
      <c r="BD397" s="371"/>
      <c r="BE397" s="371"/>
      <c r="BF397" s="371"/>
      <c r="BG397" s="371"/>
    </row>
    <row r="398" spans="1:59" s="376" customFormat="1" ht="21" customHeight="1" x14ac:dyDescent="0.3">
      <c r="A398" s="371"/>
      <c r="B398" s="372"/>
      <c r="C398" s="371"/>
      <c r="D398" s="371"/>
      <c r="E398" s="373"/>
      <c r="F398" s="374"/>
      <c r="G398" s="371"/>
      <c r="H398" s="375"/>
      <c r="I398" s="375"/>
      <c r="K398" s="377"/>
      <c r="L398" s="377"/>
      <c r="N398" s="378"/>
      <c r="P398" s="378"/>
      <c r="R398" s="378"/>
      <c r="T398" s="378"/>
      <c r="V398" s="378"/>
      <c r="X398" s="378"/>
      <c r="Z398" s="378"/>
      <c r="AB398" s="146"/>
      <c r="AD398" s="146"/>
      <c r="AF398" s="146"/>
      <c r="AH398" s="146"/>
      <c r="AJ398" s="146"/>
      <c r="AL398" s="146"/>
      <c r="AN398" s="146"/>
      <c r="AP398" s="146"/>
      <c r="AR398" s="146"/>
      <c r="AT398" s="63"/>
      <c r="AV398" s="371"/>
      <c r="AW398" s="371"/>
      <c r="AX398" s="371"/>
      <c r="AY398" s="371"/>
      <c r="AZ398" s="371"/>
      <c r="BA398" s="371"/>
      <c r="BB398" s="371"/>
      <c r="BC398" s="371"/>
      <c r="BD398" s="371"/>
      <c r="BE398" s="371"/>
      <c r="BF398" s="371"/>
      <c r="BG398" s="371"/>
    </row>
  </sheetData>
  <printOptions horizontalCentered="1"/>
  <pageMargins left="0.51181102362204722" right="0.51181102362204722" top="0.55118110236220474" bottom="0.35433070866141736" header="0.31496062992125984" footer="0.11811023622047245"/>
  <pageSetup paperSize="9" orientation="portrait" verticalDpi="4294967293" r:id="rId1"/>
  <headerFooter>
    <oddHeader>&amp;LQUÍMICOS&amp;R"El Origen"</oddHeader>
    <oddFooter>&amp;L&amp;P&amp;R&amp;D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theme="5" tint="0.39997558519241921"/>
  </sheetPr>
  <dimension ref="A1:BG398"/>
  <sheetViews>
    <sheetView topLeftCell="E1" zoomScaleNormal="100" workbookViewId="0">
      <selection activeCell="M92" sqref="M92"/>
    </sheetView>
  </sheetViews>
  <sheetFormatPr baseColWidth="10" defaultColWidth="11.5703125" defaultRowHeight="21" customHeight="1" x14ac:dyDescent="0.3"/>
  <cols>
    <col min="1" max="1" width="5.85546875" style="371" customWidth="1"/>
    <col min="2" max="2" width="10.140625" style="372" customWidth="1"/>
    <col min="3" max="3" width="7.5703125" style="371" customWidth="1"/>
    <col min="4" max="4" width="50.7109375" style="371" customWidth="1"/>
    <col min="5" max="5" width="15.7109375" style="373" customWidth="1"/>
    <col min="6" max="6" width="15.7109375" style="374" customWidth="1"/>
    <col min="7" max="7" width="1.7109375" style="371" customWidth="1"/>
    <col min="8" max="9" width="14.7109375" style="375" customWidth="1"/>
    <col min="10" max="10" width="1.7109375" style="376" customWidth="1"/>
    <col min="11" max="12" width="14.7109375" style="377" customWidth="1"/>
    <col min="13" max="13" width="1.7109375" style="376" customWidth="1"/>
    <col min="14" max="14" width="14.7109375" style="382" customWidth="1"/>
    <col min="15" max="15" width="1.7109375" style="376" customWidth="1"/>
    <col min="16" max="16" width="14.7109375" style="382" customWidth="1"/>
    <col min="17" max="17" width="1.7109375" style="376" customWidth="1"/>
    <col min="18" max="18" width="14.7109375" style="382" hidden="1" customWidth="1"/>
    <col min="19" max="19" width="1.7109375" style="376" customWidth="1"/>
    <col min="20" max="20" width="14.7109375" style="382" hidden="1" customWidth="1"/>
    <col min="21" max="21" width="1.7109375" style="376" hidden="1" customWidth="1"/>
    <col min="22" max="22" width="14.7109375" style="382" hidden="1" customWidth="1"/>
    <col min="23" max="23" width="1.7109375" style="376" hidden="1" customWidth="1"/>
    <col min="24" max="24" width="14.7109375" style="382" hidden="1" customWidth="1"/>
    <col min="25" max="25" width="1.7109375" style="376" hidden="1" customWidth="1"/>
    <col min="26" max="26" width="14.7109375" style="382" hidden="1" customWidth="1"/>
    <col min="27" max="27" width="1.7109375" style="376" customWidth="1"/>
    <col min="28" max="28" width="16.5703125" style="146" customWidth="1"/>
    <col min="29" max="29" width="1.7109375" style="376" customWidth="1"/>
    <col min="30" max="30" width="16.5703125" style="146" customWidth="1"/>
    <col min="31" max="31" width="1.7109375" style="376" customWidth="1"/>
    <col min="32" max="32" width="16.5703125" style="146" customWidth="1"/>
    <col min="33" max="33" width="1.7109375" style="376" hidden="1" customWidth="1"/>
    <col min="34" max="34" width="16.5703125" style="146" customWidth="1"/>
    <col min="35" max="35" width="1.7109375" style="376" customWidth="1"/>
    <col min="36" max="36" width="16.5703125" style="146" customWidth="1"/>
    <col min="37" max="37" width="1.7109375" style="376" customWidth="1"/>
    <col min="38" max="38" width="16.5703125" style="146" customWidth="1"/>
    <col min="39" max="39" width="1.7109375" style="376" customWidth="1"/>
    <col min="40" max="40" width="15.7109375" style="146" customWidth="1"/>
    <col min="41" max="41" width="1.7109375" style="376" customWidth="1"/>
    <col min="42" max="42" width="15.7109375" style="146" customWidth="1"/>
    <col min="43" max="43" width="1.7109375" style="376" customWidth="1"/>
    <col min="44" max="44" width="14.85546875" style="146" customWidth="1"/>
    <col min="45" max="45" width="1.7109375" style="376" customWidth="1"/>
    <col min="46" max="46" width="13.85546875" style="63" customWidth="1"/>
    <col min="47" max="47" width="1.7109375" style="376" customWidth="1"/>
    <col min="48" max="52" width="11.5703125" style="371"/>
    <col min="53" max="53" width="11.5703125" style="371" customWidth="1"/>
    <col min="54" max="16384" width="11.5703125" style="371"/>
  </cols>
  <sheetData>
    <row r="1" spans="1:59" ht="21" customHeight="1" x14ac:dyDescent="0.3">
      <c r="N1" s="378"/>
      <c r="P1" s="378"/>
      <c r="R1" s="378"/>
      <c r="T1" s="378"/>
      <c r="V1" s="378"/>
      <c r="X1" s="378"/>
      <c r="Z1" s="378"/>
    </row>
    <row r="2" spans="1:59" ht="21" customHeight="1" x14ac:dyDescent="0.3">
      <c r="N2" s="378"/>
      <c r="P2" s="378"/>
      <c r="R2" s="378"/>
      <c r="T2" s="378"/>
      <c r="V2" s="378"/>
      <c r="X2" s="378"/>
      <c r="Z2" s="378"/>
    </row>
    <row r="3" spans="1:59" ht="21" customHeight="1" x14ac:dyDescent="0.3">
      <c r="N3" s="378"/>
      <c r="P3" s="378"/>
      <c r="R3" s="378"/>
      <c r="T3" s="378"/>
      <c r="V3" s="378"/>
      <c r="X3" s="378"/>
      <c r="Z3" s="378"/>
    </row>
    <row r="4" spans="1:59" ht="21" customHeight="1" thickBot="1" x14ac:dyDescent="0.35">
      <c r="N4" s="378"/>
      <c r="P4" s="378"/>
      <c r="R4" s="378"/>
      <c r="T4" s="378"/>
      <c r="V4" s="378"/>
      <c r="X4" s="378"/>
      <c r="Z4" s="378"/>
    </row>
    <row r="5" spans="1:59" ht="21" customHeight="1" thickBot="1" x14ac:dyDescent="0.35">
      <c r="H5" s="379" t="s">
        <v>535</v>
      </c>
      <c r="I5" s="379"/>
      <c r="J5" s="380"/>
      <c r="K5" s="381">
        <v>2.5</v>
      </c>
      <c r="L5" s="381">
        <v>1.5</v>
      </c>
      <c r="N5" s="493"/>
      <c r="P5" s="452"/>
      <c r="R5" s="452"/>
      <c r="T5" s="452"/>
      <c r="V5" s="452"/>
      <c r="X5" s="452"/>
    </row>
    <row r="6" spans="1:59" ht="21" customHeight="1" x14ac:dyDescent="0.3">
      <c r="F6" s="501" t="s">
        <v>737</v>
      </c>
      <c r="G6" s="502"/>
      <c r="H6" s="503"/>
      <c r="I6" s="503"/>
      <c r="J6" s="504"/>
      <c r="K6" s="505"/>
      <c r="L6" s="505"/>
      <c r="M6" s="504"/>
      <c r="N6" s="506">
        <v>45503</v>
      </c>
      <c r="P6" s="452"/>
      <c r="R6" s="452"/>
      <c r="T6" s="452"/>
      <c r="V6" s="452"/>
      <c r="X6" s="452"/>
    </row>
    <row r="7" spans="1:59" ht="21" customHeight="1" x14ac:dyDescent="0.3">
      <c r="D7" s="383" t="s">
        <v>209</v>
      </c>
      <c r="E7" s="384"/>
      <c r="F7" s="385"/>
      <c r="G7" s="386"/>
      <c r="H7" s="387" t="s">
        <v>753</v>
      </c>
      <c r="I7" s="388"/>
      <c r="J7" s="389"/>
      <c r="K7" s="390"/>
      <c r="L7" s="390"/>
      <c r="M7" s="389"/>
      <c r="N7" s="509">
        <v>45524</v>
      </c>
      <c r="O7" s="457"/>
      <c r="P7" s="469">
        <v>45473</v>
      </c>
      <c r="Q7" s="457"/>
      <c r="R7" s="469">
        <v>45425</v>
      </c>
      <c r="S7" s="457"/>
      <c r="T7" s="469">
        <v>45409</v>
      </c>
      <c r="U7" s="457"/>
      <c r="V7" s="459">
        <v>45373</v>
      </c>
      <c r="W7" s="457"/>
      <c r="X7" s="456">
        <v>45349</v>
      </c>
      <c r="Y7" s="457"/>
      <c r="Z7" s="458">
        <v>45330</v>
      </c>
      <c r="AB7" s="350"/>
      <c r="AD7" s="350"/>
      <c r="AF7" s="350"/>
      <c r="AH7" s="351"/>
      <c r="AJ7" s="349"/>
      <c r="AL7" s="349"/>
      <c r="AN7" s="352"/>
      <c r="AP7" s="353"/>
      <c r="AR7" s="353"/>
      <c r="AT7" s="103"/>
    </row>
    <row r="8" spans="1:59" ht="21" customHeight="1" x14ac:dyDescent="0.3">
      <c r="A8" s="392" t="s">
        <v>19</v>
      </c>
      <c r="B8" s="393"/>
      <c r="G8" s="386"/>
      <c r="H8" s="394" t="s">
        <v>39</v>
      </c>
      <c r="I8" s="394" t="s">
        <v>173</v>
      </c>
      <c r="J8" s="395"/>
      <c r="K8" s="396" t="s">
        <v>39</v>
      </c>
      <c r="L8" s="396" t="s">
        <v>173</v>
      </c>
      <c r="M8" s="395"/>
      <c r="N8" s="499"/>
      <c r="O8" s="398"/>
      <c r="P8" s="470"/>
      <c r="Q8" s="398"/>
      <c r="R8" s="470"/>
      <c r="S8" s="398"/>
      <c r="T8" s="470"/>
      <c r="U8" s="398"/>
      <c r="V8" s="460"/>
      <c r="W8" s="398"/>
      <c r="X8" s="454"/>
      <c r="Y8" s="398"/>
      <c r="Z8" s="397"/>
      <c r="AA8" s="398"/>
      <c r="AB8" s="355"/>
      <c r="AC8" s="398"/>
      <c r="AD8" s="355"/>
      <c r="AE8" s="398"/>
      <c r="AF8" s="355"/>
      <c r="AG8" s="398"/>
      <c r="AH8" s="356"/>
      <c r="AI8" s="398"/>
      <c r="AJ8" s="357"/>
      <c r="AK8" s="398"/>
      <c r="AL8" s="357"/>
      <c r="AM8" s="398"/>
      <c r="AN8" s="358"/>
      <c r="AO8" s="398"/>
      <c r="AP8" s="359"/>
      <c r="AQ8" s="398"/>
      <c r="AR8" s="359"/>
      <c r="AS8" s="398"/>
      <c r="AT8" s="360"/>
      <c r="AU8" s="383"/>
    </row>
    <row r="9" spans="1:59" ht="21" hidden="1" customHeight="1" thickBot="1" x14ac:dyDescent="0.35">
      <c r="D9" s="399" t="s">
        <v>355</v>
      </c>
      <c r="E9" s="400"/>
      <c r="F9" s="401"/>
      <c r="G9" s="386"/>
      <c r="H9" s="402"/>
      <c r="I9" s="403"/>
      <c r="J9" s="404"/>
      <c r="K9" s="405">
        <v>2.5</v>
      </c>
      <c r="L9" s="406">
        <v>1.5</v>
      </c>
      <c r="M9" s="404"/>
      <c r="N9" s="491"/>
      <c r="O9" s="407"/>
      <c r="P9" s="462"/>
      <c r="Q9" s="407"/>
      <c r="R9" s="462"/>
      <c r="S9" s="407"/>
      <c r="T9" s="462"/>
      <c r="U9" s="407"/>
      <c r="V9" s="461"/>
      <c r="W9" s="407"/>
      <c r="X9" s="452"/>
      <c r="Y9" s="407"/>
      <c r="AA9" s="407"/>
      <c r="AB9" s="361"/>
      <c r="AC9" s="407"/>
      <c r="AD9" s="361"/>
      <c r="AE9" s="407"/>
      <c r="AF9" s="361"/>
      <c r="AG9" s="407"/>
      <c r="AH9" s="361"/>
      <c r="AI9" s="407"/>
      <c r="AJ9" s="361"/>
      <c r="AK9" s="407"/>
      <c r="AL9" s="361"/>
      <c r="AM9" s="407"/>
      <c r="AN9" s="361"/>
      <c r="AO9" s="407"/>
      <c r="AP9" s="361"/>
      <c r="AQ9" s="407"/>
      <c r="AR9" s="361"/>
      <c r="AS9" s="407"/>
      <c r="AT9" s="78"/>
      <c r="AU9" s="78"/>
    </row>
    <row r="10" spans="1:59" ht="5.0999999999999996" customHeight="1" thickBot="1" x14ac:dyDescent="0.35">
      <c r="D10" s="408"/>
      <c r="E10" s="409"/>
      <c r="F10" s="410"/>
      <c r="H10" s="411"/>
      <c r="I10" s="411"/>
      <c r="J10" s="407"/>
      <c r="K10" s="412"/>
      <c r="L10" s="412"/>
      <c r="M10" s="407"/>
      <c r="N10" s="491"/>
      <c r="O10" s="407"/>
      <c r="P10" s="462"/>
      <c r="Q10" s="407"/>
      <c r="R10" s="462"/>
      <c r="S10" s="407"/>
      <c r="T10" s="462"/>
      <c r="U10" s="407"/>
      <c r="V10" s="461"/>
      <c r="W10" s="407"/>
      <c r="X10" s="452"/>
      <c r="Y10" s="407"/>
      <c r="AA10" s="407"/>
      <c r="AC10" s="407"/>
      <c r="AE10" s="407"/>
      <c r="AG10" s="407"/>
      <c r="AI10" s="407"/>
      <c r="AK10" s="407"/>
      <c r="AM10" s="407"/>
      <c r="AO10" s="407"/>
      <c r="AQ10" s="407"/>
      <c r="AS10" s="407"/>
      <c r="AT10" s="78"/>
      <c r="AU10" s="78"/>
    </row>
    <row r="11" spans="1:59" s="376" customFormat="1" ht="21" customHeight="1" thickBot="1" x14ac:dyDescent="0.35">
      <c r="A11" s="371"/>
      <c r="B11" s="372"/>
      <c r="C11" s="371"/>
      <c r="D11" s="431" t="s">
        <v>38</v>
      </c>
      <c r="E11" s="414"/>
      <c r="F11" s="415"/>
      <c r="G11" s="371"/>
      <c r="H11" s="416" t="e">
        <f>MROUND(K11+24,50)</f>
        <v>#VALUE!</v>
      </c>
      <c r="I11" s="416" t="e">
        <f>MROUND(L11+24,50)</f>
        <v>#VALUE!</v>
      </c>
      <c r="J11" s="386"/>
      <c r="K11" s="417" t="e">
        <f t="shared" ref="K11:K99" si="0">N11*$K$9</f>
        <v>#VALUE!</v>
      </c>
      <c r="L11" s="417" t="e">
        <f t="shared" ref="L11:L99" si="1">N11*$L$9</f>
        <v>#VALUE!</v>
      </c>
      <c r="M11" s="389"/>
      <c r="N11" s="508" t="s">
        <v>725</v>
      </c>
      <c r="P11" s="482">
        <v>45455</v>
      </c>
      <c r="R11" s="471">
        <v>45425</v>
      </c>
      <c r="T11" s="471">
        <v>45386</v>
      </c>
      <c r="V11" s="461" t="s">
        <v>564</v>
      </c>
      <c r="X11" s="452"/>
      <c r="Z11" s="382"/>
      <c r="AB11" s="363"/>
      <c r="AD11" s="146"/>
      <c r="AF11" s="146"/>
      <c r="AH11" s="146"/>
      <c r="AJ11" s="146"/>
      <c r="AL11" s="146"/>
      <c r="AN11" s="146"/>
      <c r="AP11" s="146"/>
      <c r="AR11" s="146"/>
      <c r="AT11" s="63"/>
      <c r="AV11" s="371"/>
      <c r="AW11" s="371"/>
      <c r="AX11" s="371"/>
      <c r="AY11" s="371"/>
      <c r="AZ11" s="371"/>
      <c r="BA11" s="371"/>
      <c r="BB11" s="371"/>
      <c r="BC11" s="371"/>
      <c r="BD11" s="371"/>
      <c r="BE11" s="371"/>
      <c r="BF11" s="371"/>
      <c r="BG11" s="371"/>
    </row>
    <row r="12" spans="1:59" ht="5.25" customHeight="1" x14ac:dyDescent="0.3">
      <c r="D12" s="408"/>
      <c r="E12" s="409"/>
      <c r="F12" s="410"/>
      <c r="H12" s="411"/>
      <c r="I12" s="411"/>
      <c r="J12" s="407"/>
      <c r="K12" s="412"/>
      <c r="L12" s="412"/>
      <c r="M12" s="407"/>
      <c r="N12" s="490"/>
      <c r="O12" s="407"/>
      <c r="P12" s="468"/>
      <c r="Q12" s="407"/>
      <c r="R12" s="462"/>
      <c r="S12" s="407"/>
      <c r="T12" s="462"/>
      <c r="U12" s="407"/>
      <c r="V12" s="461"/>
      <c r="W12" s="407"/>
      <c r="X12" s="452"/>
      <c r="Y12" s="407"/>
      <c r="AA12" s="407"/>
      <c r="AC12" s="407"/>
      <c r="AE12" s="407"/>
      <c r="AG12" s="407"/>
      <c r="AI12" s="407"/>
      <c r="AK12" s="407"/>
      <c r="AM12" s="407"/>
      <c r="AO12" s="407"/>
      <c r="AQ12" s="407"/>
      <c r="AS12" s="407"/>
      <c r="AT12" s="78"/>
      <c r="AU12" s="78"/>
    </row>
    <row r="13" spans="1:59" s="376" customFormat="1" ht="21" customHeight="1" x14ac:dyDescent="0.3">
      <c r="A13" s="371"/>
      <c r="B13" s="372"/>
      <c r="C13" s="371"/>
      <c r="D13" s="421" t="s">
        <v>610</v>
      </c>
      <c r="E13" s="419">
        <f t="shared" ref="E13:F28" si="2">H13</f>
        <v>8800</v>
      </c>
      <c r="F13" s="420">
        <f t="shared" si="2"/>
        <v>5300</v>
      </c>
      <c r="G13" s="371"/>
      <c r="H13" s="416">
        <f>MROUND(K13+48,100)</f>
        <v>8800</v>
      </c>
      <c r="I13" s="416">
        <f>MROUND(L13+48,100)</f>
        <v>5300</v>
      </c>
      <c r="J13" s="386"/>
      <c r="K13" s="417">
        <f>N13*$K$9</f>
        <v>8792.5</v>
      </c>
      <c r="L13" s="417">
        <f>N13*$L$9</f>
        <v>5275.5</v>
      </c>
      <c r="M13" s="389"/>
      <c r="N13" s="507">
        <v>3517</v>
      </c>
      <c r="P13" s="468">
        <v>3349.5</v>
      </c>
      <c r="R13" s="462">
        <v>3190</v>
      </c>
      <c r="T13" s="462">
        <v>3190</v>
      </c>
      <c r="V13" s="468">
        <v>2949.2056000000007</v>
      </c>
      <c r="X13" s="452">
        <v>2681.0960000000005</v>
      </c>
      <c r="Z13" s="382">
        <v>2437.36</v>
      </c>
      <c r="AB13" s="363"/>
      <c r="AD13" s="146"/>
      <c r="AF13" s="146"/>
      <c r="AH13" s="146"/>
      <c r="AJ13" s="146"/>
      <c r="AL13" s="146"/>
      <c r="AN13" s="146"/>
      <c r="AP13" s="146"/>
      <c r="AR13" s="146"/>
      <c r="AT13" s="63"/>
      <c r="AV13" s="371"/>
      <c r="AW13" s="371"/>
      <c r="AX13" s="371"/>
      <c r="AY13" s="371"/>
      <c r="AZ13" s="371"/>
      <c r="BA13" s="371"/>
      <c r="BB13" s="371"/>
      <c r="BC13" s="371"/>
      <c r="BD13" s="371"/>
      <c r="BE13" s="371"/>
      <c r="BF13" s="371"/>
      <c r="BG13" s="371"/>
    </row>
    <row r="14" spans="1:59" s="376" customFormat="1" ht="21" customHeight="1" x14ac:dyDescent="0.3">
      <c r="A14" s="371"/>
      <c r="B14" s="372"/>
      <c r="C14" s="371"/>
      <c r="D14" s="421" t="s">
        <v>579</v>
      </c>
      <c r="E14" s="419">
        <f t="shared" si="2"/>
        <v>10700</v>
      </c>
      <c r="F14" s="420">
        <f t="shared" si="2"/>
        <v>6400</v>
      </c>
      <c r="G14" s="371"/>
      <c r="H14" s="416">
        <f t="shared" ref="H14:H77" si="3">MROUND(K14+48,100)</f>
        <v>10700</v>
      </c>
      <c r="I14" s="416">
        <f t="shared" ref="I14:I77" si="4">MROUND(L14+48,100)</f>
        <v>6400</v>
      </c>
      <c r="J14" s="386"/>
      <c r="K14" s="417">
        <f>N14*$K$9</f>
        <v>10612.5</v>
      </c>
      <c r="L14" s="417">
        <f>N14*$L$9</f>
        <v>6367.5</v>
      </c>
      <c r="M14" s="389"/>
      <c r="N14" s="507">
        <v>4245</v>
      </c>
      <c r="P14" s="468">
        <v>4042.5</v>
      </c>
      <c r="R14" s="474">
        <v>3850</v>
      </c>
      <c r="T14" s="462">
        <v>3825</v>
      </c>
      <c r="V14" s="468">
        <v>3561.6834000000003</v>
      </c>
      <c r="X14" s="452">
        <v>3237.8940000000002</v>
      </c>
      <c r="Z14" s="382">
        <v>2943.54</v>
      </c>
      <c r="AB14" s="363"/>
      <c r="AD14" s="146"/>
      <c r="AF14" s="146"/>
      <c r="AH14" s="146"/>
      <c r="AJ14" s="146"/>
      <c r="AL14" s="146"/>
      <c r="AN14" s="146"/>
      <c r="AP14" s="146"/>
      <c r="AR14" s="146"/>
      <c r="AT14" s="63"/>
      <c r="AV14" s="371"/>
      <c r="AW14" s="371"/>
      <c r="AX14" s="371"/>
      <c r="AY14" s="371"/>
      <c r="AZ14" s="371"/>
      <c r="BA14" s="371"/>
      <c r="BB14" s="371"/>
      <c r="BC14" s="371"/>
      <c r="BD14" s="371"/>
      <c r="BE14" s="371"/>
      <c r="BF14" s="371"/>
      <c r="BG14" s="371"/>
    </row>
    <row r="15" spans="1:59" s="376" customFormat="1" ht="21" customHeight="1" x14ac:dyDescent="0.3">
      <c r="A15" s="371"/>
      <c r="B15" s="372"/>
      <c r="C15" s="371"/>
      <c r="D15" s="421" t="s">
        <v>580</v>
      </c>
      <c r="E15" s="419">
        <f t="shared" si="2"/>
        <v>17700</v>
      </c>
      <c r="F15" s="420">
        <f t="shared" si="2"/>
        <v>10600</v>
      </c>
      <c r="G15" s="371"/>
      <c r="H15" s="416">
        <f t="shared" si="3"/>
        <v>17700</v>
      </c>
      <c r="I15" s="416">
        <f t="shared" si="4"/>
        <v>10600</v>
      </c>
      <c r="J15" s="386"/>
      <c r="K15" s="417">
        <f>N15*$K$9</f>
        <v>17640</v>
      </c>
      <c r="L15" s="417">
        <f>N15*$L$9</f>
        <v>10584</v>
      </c>
      <c r="M15" s="389"/>
      <c r="N15" s="507">
        <v>7056</v>
      </c>
      <c r="P15" s="468">
        <v>6719.99</v>
      </c>
      <c r="R15" s="462">
        <v>6400</v>
      </c>
      <c r="T15" s="462">
        <v>6400</v>
      </c>
      <c r="V15" s="468">
        <v>5931.952400000001</v>
      </c>
      <c r="X15" s="452">
        <v>5392.6840000000002</v>
      </c>
      <c r="Z15" s="382">
        <v>4902.4399999999996</v>
      </c>
      <c r="AB15" s="363"/>
      <c r="AD15" s="146"/>
      <c r="AF15" s="146"/>
      <c r="AH15" s="146"/>
      <c r="AJ15" s="146"/>
      <c r="AL15" s="146"/>
      <c r="AN15" s="146"/>
      <c r="AP15" s="146"/>
      <c r="AR15" s="146"/>
      <c r="AT15" s="63"/>
      <c r="AV15" s="371"/>
      <c r="AW15" s="371"/>
      <c r="AX15" s="371"/>
      <c r="AY15" s="371"/>
      <c r="AZ15" s="371"/>
      <c r="BA15" s="371"/>
      <c r="BB15" s="371"/>
      <c r="BC15" s="371"/>
      <c r="BD15" s="371"/>
      <c r="BE15" s="371"/>
      <c r="BF15" s="371"/>
      <c r="BG15" s="371"/>
    </row>
    <row r="16" spans="1:59" s="376" customFormat="1" ht="21" customHeight="1" x14ac:dyDescent="0.3">
      <c r="A16" s="371"/>
      <c r="B16" s="372"/>
      <c r="C16" s="371"/>
      <c r="D16" s="421" t="s">
        <v>752</v>
      </c>
      <c r="E16" s="419">
        <f t="shared" si="2"/>
        <v>19800</v>
      </c>
      <c r="F16" s="420">
        <f t="shared" si="2"/>
        <v>11900</v>
      </c>
      <c r="G16" s="371"/>
      <c r="H16" s="416">
        <f t="shared" si="3"/>
        <v>19800</v>
      </c>
      <c r="I16" s="416">
        <f t="shared" si="4"/>
        <v>11900</v>
      </c>
      <c r="J16" s="386"/>
      <c r="K16" s="417">
        <f>N16*$K$9</f>
        <v>19707.5</v>
      </c>
      <c r="L16" s="417">
        <f>N16*$L$9</f>
        <v>11824.5</v>
      </c>
      <c r="M16" s="389"/>
      <c r="N16" s="507">
        <v>7883</v>
      </c>
      <c r="P16" s="468">
        <v>7507.5</v>
      </c>
      <c r="R16" s="462">
        <v>7150</v>
      </c>
      <c r="T16" s="462">
        <v>7150</v>
      </c>
      <c r="V16" s="468">
        <v>6823.7708000000002</v>
      </c>
      <c r="X16" s="452">
        <v>6203.4279999999999</v>
      </c>
      <c r="Z16" s="382">
        <v>5639.48</v>
      </c>
      <c r="AB16" s="363"/>
      <c r="AD16" s="146"/>
      <c r="AF16" s="146"/>
      <c r="AH16" s="146"/>
      <c r="AJ16" s="146"/>
      <c r="AL16" s="146"/>
      <c r="AN16" s="146"/>
      <c r="AP16" s="146"/>
      <c r="AR16" s="146"/>
      <c r="AT16" s="63"/>
      <c r="AV16" s="371"/>
      <c r="AW16" s="371"/>
      <c r="AX16" s="371"/>
      <c r="AY16" s="371"/>
      <c r="AZ16" s="371"/>
      <c r="BA16" s="371"/>
      <c r="BB16" s="371"/>
      <c r="BC16" s="371"/>
      <c r="BD16" s="371"/>
      <c r="BE16" s="371"/>
      <c r="BF16" s="371"/>
      <c r="BG16" s="371"/>
    </row>
    <row r="17" spans="1:59" s="376" customFormat="1" ht="21" customHeight="1" x14ac:dyDescent="0.3">
      <c r="A17" s="371"/>
      <c r="B17" s="372" t="s">
        <v>563</v>
      </c>
      <c r="C17" s="371"/>
      <c r="D17" s="421" t="s">
        <v>254</v>
      </c>
      <c r="E17" s="419">
        <f t="shared" si="2"/>
        <v>7400</v>
      </c>
      <c r="F17" s="420">
        <f t="shared" si="2"/>
        <v>4500</v>
      </c>
      <c r="G17" s="371"/>
      <c r="H17" s="416">
        <f t="shared" si="3"/>
        <v>7400</v>
      </c>
      <c r="I17" s="416">
        <f t="shared" si="4"/>
        <v>4500</v>
      </c>
      <c r="J17" s="386"/>
      <c r="K17" s="417">
        <f>N17*$K$9</f>
        <v>7387.5</v>
      </c>
      <c r="L17" s="417">
        <f>N17*$L$9</f>
        <v>4432.5</v>
      </c>
      <c r="M17" s="389"/>
      <c r="N17" s="507">
        <v>2955</v>
      </c>
      <c r="P17" s="468">
        <v>2814.01</v>
      </c>
      <c r="R17" s="462">
        <v>2680</v>
      </c>
      <c r="T17" s="462">
        <v>2680</v>
      </c>
      <c r="V17" s="468">
        <v>2729.5059000000006</v>
      </c>
      <c r="X17" s="455">
        <v>2481.3690000000001</v>
      </c>
      <c r="Z17" s="382">
        <v>2255.79</v>
      </c>
      <c r="AB17" s="363"/>
      <c r="AD17" s="146"/>
      <c r="AF17" s="146"/>
      <c r="AH17" s="146"/>
      <c r="AJ17" s="146"/>
      <c r="AL17" s="146"/>
      <c r="AN17" s="146"/>
      <c r="AP17" s="146"/>
      <c r="AR17" s="146"/>
      <c r="AT17" s="63"/>
      <c r="AV17" s="371"/>
      <c r="AW17" s="371"/>
      <c r="AX17" s="371"/>
      <c r="AY17" s="371"/>
      <c r="AZ17" s="371"/>
      <c r="BA17" s="371"/>
      <c r="BB17" s="371"/>
      <c r="BC17" s="371"/>
      <c r="BD17" s="371"/>
      <c r="BE17" s="371"/>
      <c r="BF17" s="371"/>
      <c r="BG17" s="371"/>
    </row>
    <row r="18" spans="1:59" s="376" customFormat="1" ht="21" customHeight="1" x14ac:dyDescent="0.3">
      <c r="A18" s="371"/>
      <c r="B18" s="372"/>
      <c r="C18" s="371"/>
      <c r="D18" s="421" t="s">
        <v>685</v>
      </c>
      <c r="E18" s="419">
        <f t="shared" si="2"/>
        <v>14100</v>
      </c>
      <c r="F18" s="420">
        <f t="shared" si="2"/>
        <v>8500</v>
      </c>
      <c r="G18" s="371"/>
      <c r="H18" s="416">
        <f t="shared" si="3"/>
        <v>14100</v>
      </c>
      <c r="I18" s="416">
        <f t="shared" si="4"/>
        <v>8500</v>
      </c>
      <c r="J18" s="386"/>
      <c r="K18" s="417">
        <f t="shared" si="0"/>
        <v>14057.5</v>
      </c>
      <c r="L18" s="417">
        <f t="shared" si="1"/>
        <v>8434.5</v>
      </c>
      <c r="M18" s="389"/>
      <c r="N18" s="507">
        <v>5623</v>
      </c>
      <c r="P18" s="468">
        <v>5355</v>
      </c>
      <c r="R18" s="462">
        <v>5100</v>
      </c>
      <c r="T18" s="462">
        <v>5100</v>
      </c>
      <c r="V18" s="468">
        <v>4720.0527000000011</v>
      </c>
      <c r="X18" s="452">
        <v>4290.9570000000003</v>
      </c>
      <c r="Z18" s="382">
        <v>3900.87</v>
      </c>
      <c r="AB18" s="363"/>
      <c r="AD18" s="146"/>
      <c r="AF18" s="146"/>
      <c r="AH18" s="146"/>
      <c r="AJ18" s="146"/>
      <c r="AL18" s="146"/>
      <c r="AN18" s="146"/>
      <c r="AP18" s="146"/>
      <c r="AR18" s="146"/>
      <c r="AT18" s="63"/>
      <c r="AV18" s="371"/>
      <c r="AW18" s="371"/>
      <c r="AX18" s="371"/>
      <c r="AY18" s="371"/>
      <c r="AZ18" s="371"/>
      <c r="BA18" s="371"/>
      <c r="BB18" s="371"/>
      <c r="BC18" s="371"/>
      <c r="BD18" s="371"/>
      <c r="BE18" s="371"/>
      <c r="BF18" s="371"/>
      <c r="BG18" s="371"/>
    </row>
    <row r="19" spans="1:59" s="376" customFormat="1" ht="21" customHeight="1" x14ac:dyDescent="0.3">
      <c r="A19" s="371"/>
      <c r="B19" s="372"/>
      <c r="C19" s="371"/>
      <c r="D19" s="421" t="s">
        <v>686</v>
      </c>
      <c r="E19" s="419">
        <f t="shared" si="2"/>
        <v>38400</v>
      </c>
      <c r="F19" s="420">
        <f t="shared" si="2"/>
        <v>23000</v>
      </c>
      <c r="G19" s="371"/>
      <c r="H19" s="416">
        <f t="shared" si="3"/>
        <v>38400</v>
      </c>
      <c r="I19" s="416">
        <f t="shared" si="4"/>
        <v>23000</v>
      </c>
      <c r="J19" s="386"/>
      <c r="K19" s="417">
        <f t="shared" si="0"/>
        <v>38312.5</v>
      </c>
      <c r="L19" s="417">
        <f t="shared" si="1"/>
        <v>22987.5</v>
      </c>
      <c r="M19" s="389"/>
      <c r="N19" s="507">
        <v>15325</v>
      </c>
      <c r="P19" s="468">
        <v>14595</v>
      </c>
      <c r="R19" s="462"/>
      <c r="T19" s="462"/>
      <c r="V19" s="468"/>
      <c r="X19" s="452"/>
      <c r="Z19" s="382"/>
      <c r="AB19" s="363"/>
      <c r="AD19" s="146"/>
      <c r="AF19" s="146"/>
      <c r="AH19" s="146"/>
      <c r="AJ19" s="146"/>
      <c r="AL19" s="146"/>
      <c r="AN19" s="146"/>
      <c r="AP19" s="146"/>
      <c r="AR19" s="146"/>
      <c r="AT19" s="63"/>
      <c r="AV19" s="371"/>
      <c r="AW19" s="371"/>
      <c r="AX19" s="371"/>
      <c r="AY19" s="371"/>
      <c r="AZ19" s="371"/>
      <c r="BA19" s="371"/>
      <c r="BB19" s="371"/>
      <c r="BC19" s="371"/>
      <c r="BD19" s="371"/>
      <c r="BE19" s="371"/>
      <c r="BF19" s="371"/>
      <c r="BG19" s="371"/>
    </row>
    <row r="20" spans="1:59" s="376" customFormat="1" ht="21" customHeight="1" x14ac:dyDescent="0.3">
      <c r="A20" s="371"/>
      <c r="B20" s="372"/>
      <c r="C20" s="371"/>
      <c r="D20" s="421" t="s">
        <v>587</v>
      </c>
      <c r="E20" s="419">
        <f t="shared" si="2"/>
        <v>14800</v>
      </c>
      <c r="F20" s="420">
        <f t="shared" si="2"/>
        <v>8900</v>
      </c>
      <c r="G20" s="371"/>
      <c r="H20" s="416">
        <f t="shared" si="3"/>
        <v>14800</v>
      </c>
      <c r="I20" s="416">
        <f t="shared" si="4"/>
        <v>8900</v>
      </c>
      <c r="J20" s="386"/>
      <c r="K20" s="417">
        <f t="shared" si="0"/>
        <v>14790</v>
      </c>
      <c r="L20" s="417">
        <f t="shared" si="1"/>
        <v>8874</v>
      </c>
      <c r="M20" s="389"/>
      <c r="N20" s="507">
        <v>5916</v>
      </c>
      <c r="P20" s="468">
        <v>5634.11</v>
      </c>
      <c r="R20" s="462">
        <v>5365.8055000000013</v>
      </c>
      <c r="T20" s="462">
        <v>5365.8055000000013</v>
      </c>
      <c r="V20" s="468">
        <v>5365.8055000000013</v>
      </c>
      <c r="X20" s="452">
        <v>4878.005000000001</v>
      </c>
      <c r="Z20" s="382">
        <v>4434.55</v>
      </c>
      <c r="AB20" s="363"/>
      <c r="AD20" s="146"/>
      <c r="AF20" s="146"/>
      <c r="AH20" s="146"/>
      <c r="AJ20" s="146"/>
      <c r="AL20" s="146"/>
      <c r="AN20" s="146"/>
      <c r="AP20" s="146"/>
      <c r="AR20" s="146"/>
      <c r="AT20" s="63"/>
      <c r="AV20" s="371"/>
      <c r="AW20" s="371"/>
      <c r="AX20" s="371"/>
      <c r="AY20" s="371"/>
      <c r="AZ20" s="371"/>
      <c r="BA20" s="371"/>
      <c r="BB20" s="371"/>
      <c r="BC20" s="371"/>
      <c r="BD20" s="371"/>
      <c r="BE20" s="371"/>
      <c r="BF20" s="371"/>
      <c r="BG20" s="371"/>
    </row>
    <row r="21" spans="1:59" s="376" customFormat="1" ht="21" customHeight="1" x14ac:dyDescent="0.3">
      <c r="A21" s="371"/>
      <c r="B21" s="372"/>
      <c r="C21" s="371"/>
      <c r="D21" s="421" t="s">
        <v>687</v>
      </c>
      <c r="E21" s="419">
        <f t="shared" si="2"/>
        <v>41000</v>
      </c>
      <c r="F21" s="420">
        <f t="shared" si="2"/>
        <v>24600</v>
      </c>
      <c r="G21" s="371"/>
      <c r="H21" s="416">
        <f t="shared" si="3"/>
        <v>41000</v>
      </c>
      <c r="I21" s="416">
        <f t="shared" si="4"/>
        <v>24600</v>
      </c>
      <c r="J21" s="386"/>
      <c r="K21" s="417">
        <f t="shared" si="0"/>
        <v>40937.5</v>
      </c>
      <c r="L21" s="417">
        <f t="shared" si="1"/>
        <v>24562.5</v>
      </c>
      <c r="M21" s="389"/>
      <c r="N21" s="507">
        <v>16375</v>
      </c>
      <c r="P21" s="468">
        <v>15595.14</v>
      </c>
      <c r="R21" s="462"/>
      <c r="T21" s="462"/>
      <c r="V21" s="468"/>
      <c r="X21" s="452"/>
      <c r="Z21" s="382"/>
      <c r="AB21" s="363"/>
      <c r="AD21" s="146"/>
      <c r="AF21" s="146"/>
      <c r="AH21" s="146"/>
      <c r="AJ21" s="146"/>
      <c r="AL21" s="146"/>
      <c r="AN21" s="146"/>
      <c r="AP21" s="146"/>
      <c r="AR21" s="146"/>
      <c r="AT21" s="63"/>
      <c r="AV21" s="371"/>
      <c r="AW21" s="371"/>
      <c r="AX21" s="371"/>
      <c r="AY21" s="371"/>
      <c r="AZ21" s="371"/>
      <c r="BA21" s="371"/>
      <c r="BB21" s="371"/>
      <c r="BC21" s="371"/>
      <c r="BD21" s="371"/>
      <c r="BE21" s="371"/>
      <c r="BF21" s="371"/>
      <c r="BG21" s="371"/>
    </row>
    <row r="22" spans="1:59" s="376" customFormat="1" ht="21" customHeight="1" x14ac:dyDescent="0.3">
      <c r="A22" s="371"/>
      <c r="B22" s="372"/>
      <c r="C22" s="371"/>
      <c r="D22" s="421" t="s">
        <v>688</v>
      </c>
      <c r="E22" s="419">
        <f t="shared" si="2"/>
        <v>1800</v>
      </c>
      <c r="F22" s="420">
        <f t="shared" si="2"/>
        <v>1100</v>
      </c>
      <c r="G22" s="371"/>
      <c r="H22" s="416">
        <f t="shared" si="3"/>
        <v>1800</v>
      </c>
      <c r="I22" s="416">
        <f t="shared" si="4"/>
        <v>1100</v>
      </c>
      <c r="J22" s="386"/>
      <c r="K22" s="417">
        <f t="shared" si="0"/>
        <v>1762.5</v>
      </c>
      <c r="L22" s="417">
        <f t="shared" si="1"/>
        <v>1057.5</v>
      </c>
      <c r="M22" s="389"/>
      <c r="N22" s="507">
        <v>705</v>
      </c>
      <c r="P22" s="468">
        <v>671.07</v>
      </c>
      <c r="R22" s="462"/>
      <c r="T22" s="462">
        <v>1295</v>
      </c>
      <c r="V22" s="468">
        <v>1464.0879000000002</v>
      </c>
      <c r="X22" s="452">
        <v>1330.989</v>
      </c>
      <c r="Z22" s="382">
        <v>1209.99</v>
      </c>
      <c r="AB22" s="363"/>
      <c r="AD22" s="146"/>
      <c r="AF22" s="146"/>
      <c r="AH22" s="146"/>
      <c r="AJ22" s="146"/>
      <c r="AL22" s="146"/>
      <c r="AN22" s="146"/>
      <c r="AP22" s="146"/>
      <c r="AR22" s="146"/>
      <c r="AT22" s="63"/>
      <c r="AV22" s="371"/>
      <c r="AW22" s="371"/>
      <c r="AX22" s="371"/>
      <c r="AY22" s="371"/>
      <c r="AZ22" s="371"/>
      <c r="BA22" s="371"/>
      <c r="BB22" s="371"/>
      <c r="BC22" s="371"/>
      <c r="BD22" s="371"/>
      <c r="BE22" s="371"/>
      <c r="BF22" s="371"/>
      <c r="BG22" s="371"/>
    </row>
    <row r="23" spans="1:59" s="376" customFormat="1" ht="21" customHeight="1" x14ac:dyDescent="0.3">
      <c r="A23" s="371"/>
      <c r="B23" s="372"/>
      <c r="C23" s="371"/>
      <c r="D23" s="421" t="s">
        <v>689</v>
      </c>
      <c r="E23" s="419">
        <f t="shared" si="2"/>
        <v>3600</v>
      </c>
      <c r="F23" s="420">
        <f t="shared" si="2"/>
        <v>2200</v>
      </c>
      <c r="G23" s="371"/>
      <c r="H23" s="416">
        <f t="shared" si="3"/>
        <v>3600</v>
      </c>
      <c r="I23" s="416">
        <f t="shared" si="4"/>
        <v>2200</v>
      </c>
      <c r="J23" s="386"/>
      <c r="K23" s="417">
        <f t="shared" si="0"/>
        <v>3570</v>
      </c>
      <c r="L23" s="417">
        <f t="shared" si="1"/>
        <v>2142</v>
      </c>
      <c r="M23" s="389"/>
      <c r="N23" s="507">
        <v>1428</v>
      </c>
      <c r="P23" s="468">
        <v>1360</v>
      </c>
      <c r="R23" s="462"/>
      <c r="T23" s="462">
        <v>1995</v>
      </c>
      <c r="V23" s="468">
        <v>2156.2200000000003</v>
      </c>
      <c r="X23" s="452">
        <v>1960.2</v>
      </c>
      <c r="Z23" s="382">
        <v>1782</v>
      </c>
      <c r="AB23" s="363"/>
      <c r="AD23" s="146"/>
      <c r="AF23" s="146"/>
      <c r="AH23" s="146"/>
      <c r="AJ23" s="146"/>
      <c r="AL23" s="146"/>
      <c r="AN23" s="146"/>
      <c r="AP23" s="146"/>
      <c r="AR23" s="146"/>
      <c r="AT23" s="63"/>
      <c r="AV23" s="371"/>
      <c r="AW23" s="371"/>
      <c r="AX23" s="371"/>
      <c r="AY23" s="371"/>
      <c r="AZ23" s="371"/>
      <c r="BA23" s="371"/>
      <c r="BB23" s="371"/>
      <c r="BC23" s="371"/>
      <c r="BD23" s="371"/>
      <c r="BE23" s="371"/>
      <c r="BF23" s="371"/>
      <c r="BG23" s="371"/>
    </row>
    <row r="24" spans="1:59" s="376" customFormat="1" ht="21" customHeight="1" x14ac:dyDescent="0.3">
      <c r="A24" s="371"/>
      <c r="B24" s="372"/>
      <c r="C24" s="371"/>
      <c r="D24" s="421" t="s">
        <v>690</v>
      </c>
      <c r="E24" s="419">
        <f t="shared" si="2"/>
        <v>5400</v>
      </c>
      <c r="F24" s="420">
        <f t="shared" si="2"/>
        <v>3300</v>
      </c>
      <c r="G24" s="371"/>
      <c r="H24" s="416">
        <f t="shared" si="3"/>
        <v>5400</v>
      </c>
      <c r="I24" s="416">
        <f t="shared" si="4"/>
        <v>3300</v>
      </c>
      <c r="J24" s="386"/>
      <c r="K24" s="417">
        <f>N24*$K$9</f>
        <v>5355</v>
      </c>
      <c r="L24" s="417">
        <f>N24*$L$9</f>
        <v>3213</v>
      </c>
      <c r="M24" s="389"/>
      <c r="N24" s="507">
        <v>2142</v>
      </c>
      <c r="P24" s="468">
        <v>2040</v>
      </c>
      <c r="R24" s="462"/>
      <c r="T24" s="462">
        <v>1295</v>
      </c>
      <c r="V24" s="468">
        <v>1464.0879000000002</v>
      </c>
      <c r="X24" s="452">
        <v>1330.989</v>
      </c>
      <c r="Z24" s="382">
        <v>1209.99</v>
      </c>
      <c r="AB24" s="363"/>
      <c r="AD24" s="146"/>
      <c r="AF24" s="146"/>
      <c r="AH24" s="146"/>
      <c r="AJ24" s="146"/>
      <c r="AL24" s="146"/>
      <c r="AN24" s="146"/>
      <c r="AP24" s="146"/>
      <c r="AR24" s="146"/>
      <c r="AT24" s="63"/>
      <c r="AV24" s="371"/>
      <c r="AW24" s="371"/>
      <c r="AX24" s="371"/>
      <c r="AY24" s="371"/>
      <c r="AZ24" s="371"/>
      <c r="BA24" s="371"/>
      <c r="BB24" s="371"/>
      <c r="BC24" s="371"/>
      <c r="BD24" s="371"/>
      <c r="BE24" s="371"/>
      <c r="BF24" s="371"/>
      <c r="BG24" s="371"/>
    </row>
    <row r="25" spans="1:59" s="376" customFormat="1" ht="21" customHeight="1" x14ac:dyDescent="0.3">
      <c r="A25" s="371"/>
      <c r="B25" s="372"/>
      <c r="C25" s="371"/>
      <c r="D25" s="421" t="s">
        <v>691</v>
      </c>
      <c r="E25" s="419">
        <f t="shared" si="2"/>
        <v>9400</v>
      </c>
      <c r="F25" s="420">
        <f t="shared" si="2"/>
        <v>5700</v>
      </c>
      <c r="G25" s="371"/>
      <c r="H25" s="416">
        <f t="shared" si="3"/>
        <v>9400</v>
      </c>
      <c r="I25" s="416">
        <f t="shared" si="4"/>
        <v>5700</v>
      </c>
      <c r="J25" s="386"/>
      <c r="K25" s="417">
        <f>N25*$K$9</f>
        <v>9372.5</v>
      </c>
      <c r="L25" s="417">
        <f>N25*$L$9</f>
        <v>5623.5</v>
      </c>
      <c r="M25" s="389"/>
      <c r="N25" s="507">
        <v>3749</v>
      </c>
      <c r="P25" s="468">
        <v>3570</v>
      </c>
      <c r="R25" s="462"/>
      <c r="T25" s="462">
        <v>1995</v>
      </c>
      <c r="V25" s="468">
        <v>2156.2200000000003</v>
      </c>
      <c r="X25" s="452">
        <v>1960.2</v>
      </c>
      <c r="Z25" s="382">
        <v>1782</v>
      </c>
      <c r="AB25" s="363"/>
      <c r="AD25" s="146"/>
      <c r="AF25" s="146"/>
      <c r="AH25" s="146"/>
      <c r="AJ25" s="146"/>
      <c r="AL25" s="146"/>
      <c r="AN25" s="146"/>
      <c r="AP25" s="146"/>
      <c r="AR25" s="146"/>
      <c r="AT25" s="63"/>
      <c r="AV25" s="371"/>
      <c r="AW25" s="371"/>
      <c r="AX25" s="371"/>
      <c r="AY25" s="371"/>
      <c r="AZ25" s="371"/>
      <c r="BA25" s="371"/>
      <c r="BB25" s="371"/>
      <c r="BC25" s="371"/>
      <c r="BD25" s="371"/>
      <c r="BE25" s="371"/>
      <c r="BF25" s="371"/>
      <c r="BG25" s="371"/>
    </row>
    <row r="26" spans="1:59" s="376" customFormat="1" ht="21" customHeight="1" x14ac:dyDescent="0.3">
      <c r="A26" s="371"/>
      <c r="B26" s="372"/>
      <c r="C26" s="371"/>
      <c r="D26" s="421" t="s">
        <v>692</v>
      </c>
      <c r="E26" s="419">
        <f t="shared" si="2"/>
        <v>3300</v>
      </c>
      <c r="F26" s="420">
        <f t="shared" si="2"/>
        <v>2000</v>
      </c>
      <c r="G26" s="371"/>
      <c r="H26" s="416">
        <f t="shared" si="3"/>
        <v>3300</v>
      </c>
      <c r="I26" s="416">
        <f t="shared" si="4"/>
        <v>2000</v>
      </c>
      <c r="J26" s="386"/>
      <c r="K26" s="417">
        <f>N26*$K$9</f>
        <v>3255</v>
      </c>
      <c r="L26" s="417">
        <f>N26*$L$9</f>
        <v>1953</v>
      </c>
      <c r="M26" s="389"/>
      <c r="N26" s="507">
        <v>1302</v>
      </c>
      <c r="P26" s="468">
        <v>1302</v>
      </c>
      <c r="R26" s="462">
        <v>1240</v>
      </c>
      <c r="T26" s="462">
        <v>1240</v>
      </c>
      <c r="V26" s="468">
        <v>1451.2982000000002</v>
      </c>
      <c r="X26" s="452">
        <v>1319.3620000000001</v>
      </c>
      <c r="Z26" s="382">
        <v>1199.42</v>
      </c>
      <c r="AB26" s="363"/>
      <c r="AD26" s="146"/>
      <c r="AF26" s="146"/>
      <c r="AH26" s="146"/>
      <c r="AJ26" s="146"/>
      <c r="AL26" s="146"/>
      <c r="AN26" s="146"/>
      <c r="AP26" s="146"/>
      <c r="AR26" s="146"/>
      <c r="AT26" s="63"/>
      <c r="AV26" s="371"/>
      <c r="AW26" s="371"/>
      <c r="AX26" s="371"/>
      <c r="AY26" s="371"/>
      <c r="AZ26" s="371"/>
      <c r="BA26" s="371"/>
      <c r="BB26" s="371"/>
      <c r="BC26" s="371"/>
      <c r="BD26" s="371"/>
      <c r="BE26" s="371"/>
      <c r="BF26" s="371"/>
      <c r="BG26" s="371"/>
    </row>
    <row r="27" spans="1:59" s="376" customFormat="1" ht="21" customHeight="1" x14ac:dyDescent="0.3">
      <c r="A27" s="371"/>
      <c r="B27" s="372"/>
      <c r="C27" s="371"/>
      <c r="D27" s="421" t="s">
        <v>256</v>
      </c>
      <c r="E27" s="419">
        <f t="shared" si="2"/>
        <v>10900</v>
      </c>
      <c r="F27" s="420">
        <f t="shared" si="2"/>
        <v>6600</v>
      </c>
      <c r="G27" s="371"/>
      <c r="H27" s="416">
        <f t="shared" si="3"/>
        <v>10900</v>
      </c>
      <c r="I27" s="416">
        <f t="shared" si="4"/>
        <v>6600</v>
      </c>
      <c r="J27" s="386"/>
      <c r="K27" s="417">
        <f t="shared" ref="K27:K35" si="5">N27*$K$9</f>
        <v>10860</v>
      </c>
      <c r="L27" s="417">
        <f t="shared" ref="L27:L35" si="6">N27*$L$9</f>
        <v>6516</v>
      </c>
      <c r="M27" s="389"/>
      <c r="N27" s="507">
        <v>4344</v>
      </c>
      <c r="P27" s="468">
        <v>4136.99</v>
      </c>
      <c r="R27" s="462"/>
      <c r="T27" s="462"/>
      <c r="V27" s="468"/>
      <c r="X27" s="452"/>
      <c r="Z27" s="382"/>
      <c r="AB27" s="363"/>
      <c r="AD27" s="146"/>
      <c r="AF27" s="146"/>
      <c r="AH27" s="146"/>
      <c r="AJ27" s="146"/>
      <c r="AL27" s="146"/>
      <c r="AN27" s="146"/>
      <c r="AP27" s="146"/>
      <c r="AR27" s="146"/>
      <c r="AT27" s="63"/>
      <c r="AV27" s="371"/>
      <c r="AW27" s="371"/>
      <c r="AX27" s="371"/>
      <c r="AY27" s="371"/>
      <c r="AZ27" s="371"/>
      <c r="BA27" s="371"/>
      <c r="BB27" s="371"/>
      <c r="BC27" s="371"/>
      <c r="BD27" s="371"/>
      <c r="BE27" s="371"/>
      <c r="BF27" s="371"/>
      <c r="BG27" s="371"/>
    </row>
    <row r="28" spans="1:59" s="376" customFormat="1" ht="21" customHeight="1" x14ac:dyDescent="0.3">
      <c r="A28" s="371"/>
      <c r="B28" s="372"/>
      <c r="C28" s="371"/>
      <c r="D28" s="421" t="s">
        <v>611</v>
      </c>
      <c r="E28" s="419">
        <f t="shared" si="2"/>
        <v>14100</v>
      </c>
      <c r="F28" s="420">
        <f t="shared" si="2"/>
        <v>8400</v>
      </c>
      <c r="G28" s="371"/>
      <c r="H28" s="416">
        <f t="shared" si="3"/>
        <v>14100</v>
      </c>
      <c r="I28" s="416">
        <f t="shared" si="4"/>
        <v>8400</v>
      </c>
      <c r="J28" s="386"/>
      <c r="K28" s="417">
        <f t="shared" si="5"/>
        <v>14002.5</v>
      </c>
      <c r="L28" s="417">
        <f t="shared" si="6"/>
        <v>8401.5</v>
      </c>
      <c r="M28" s="389"/>
      <c r="N28" s="507">
        <v>5601</v>
      </c>
      <c r="P28" s="468">
        <v>5334</v>
      </c>
      <c r="R28" s="474">
        <v>5080</v>
      </c>
      <c r="T28" s="468">
        <v>5052.9237000000012</v>
      </c>
      <c r="V28" s="468">
        <v>5052.9237000000012</v>
      </c>
      <c r="X28" s="452">
        <v>4593.5670000000009</v>
      </c>
      <c r="Z28" s="382">
        <v>4175.97</v>
      </c>
      <c r="AB28" s="363"/>
      <c r="AD28" s="146"/>
      <c r="AF28" s="146"/>
      <c r="AH28" s="146"/>
      <c r="AJ28" s="146"/>
      <c r="AL28" s="146"/>
      <c r="AN28" s="146"/>
      <c r="AP28" s="146"/>
      <c r="AR28" s="146"/>
      <c r="AT28" s="63"/>
      <c r="AV28" s="371"/>
      <c r="AW28" s="371"/>
      <c r="AX28" s="371"/>
      <c r="AY28" s="371"/>
      <c r="AZ28" s="371"/>
      <c r="BA28" s="371"/>
      <c r="BB28" s="371"/>
      <c r="BC28" s="371"/>
      <c r="BD28" s="371"/>
      <c r="BE28" s="371"/>
      <c r="BF28" s="371"/>
      <c r="BG28" s="371"/>
    </row>
    <row r="29" spans="1:59" s="376" customFormat="1" ht="21" customHeight="1" x14ac:dyDescent="0.3">
      <c r="A29" s="371"/>
      <c r="B29" s="372"/>
      <c r="C29" s="371"/>
      <c r="D29" s="421" t="s">
        <v>684</v>
      </c>
      <c r="E29" s="419">
        <f t="shared" ref="E29:F44" si="7">H29</f>
        <v>7200</v>
      </c>
      <c r="F29" s="420">
        <f t="shared" si="7"/>
        <v>4300</v>
      </c>
      <c r="G29" s="371"/>
      <c r="H29" s="416">
        <f t="shared" si="3"/>
        <v>7200</v>
      </c>
      <c r="I29" s="416">
        <f t="shared" si="4"/>
        <v>4300</v>
      </c>
      <c r="J29" s="386"/>
      <c r="K29" s="417">
        <f t="shared" si="5"/>
        <v>7125</v>
      </c>
      <c r="L29" s="417">
        <f t="shared" si="6"/>
        <v>4275</v>
      </c>
      <c r="M29" s="389"/>
      <c r="N29" s="507">
        <v>2850</v>
      </c>
      <c r="P29" s="468">
        <v>2714.24</v>
      </c>
      <c r="R29" s="462">
        <v>2585</v>
      </c>
      <c r="T29" s="462">
        <v>2585</v>
      </c>
      <c r="V29" s="461">
        <v>2499</v>
      </c>
      <c r="X29" s="452">
        <v>2262.7000000000003</v>
      </c>
      <c r="Z29" s="382">
        <v>2057</v>
      </c>
      <c r="AB29" s="363"/>
      <c r="AD29" s="146"/>
      <c r="AF29" s="146"/>
      <c r="AH29" s="146"/>
      <c r="AJ29" s="146"/>
      <c r="AL29" s="146"/>
      <c r="AN29" s="146"/>
      <c r="AP29" s="146"/>
      <c r="AR29" s="146"/>
      <c r="AT29" s="63"/>
      <c r="AV29" s="371"/>
      <c r="AW29" s="371"/>
      <c r="AX29" s="371"/>
      <c r="AY29" s="371"/>
      <c r="AZ29" s="371"/>
      <c r="BA29" s="371"/>
      <c r="BB29" s="371"/>
      <c r="BC29" s="371"/>
      <c r="BD29" s="371"/>
      <c r="BE29" s="371"/>
      <c r="BF29" s="371"/>
      <c r="BG29" s="371"/>
    </row>
    <row r="30" spans="1:59" s="376" customFormat="1" ht="21" customHeight="1" x14ac:dyDescent="0.3">
      <c r="A30" s="371"/>
      <c r="B30" s="372"/>
      <c r="C30" s="371"/>
      <c r="D30" s="421" t="s">
        <v>683</v>
      </c>
      <c r="E30" s="419">
        <f t="shared" si="7"/>
        <v>9700</v>
      </c>
      <c r="F30" s="420">
        <f t="shared" si="7"/>
        <v>5800</v>
      </c>
      <c r="G30" s="371"/>
      <c r="H30" s="416">
        <f t="shared" si="3"/>
        <v>9700</v>
      </c>
      <c r="I30" s="416">
        <f t="shared" si="4"/>
        <v>5800</v>
      </c>
      <c r="J30" s="386"/>
      <c r="K30" s="417">
        <f t="shared" si="5"/>
        <v>9635</v>
      </c>
      <c r="L30" s="417">
        <f t="shared" si="6"/>
        <v>5781</v>
      </c>
      <c r="M30" s="389"/>
      <c r="N30" s="507">
        <v>3854</v>
      </c>
      <c r="P30" s="468">
        <v>3669.75</v>
      </c>
      <c r="R30" s="474">
        <v>3495</v>
      </c>
      <c r="T30" s="462"/>
      <c r="V30" s="461"/>
      <c r="X30" s="452"/>
      <c r="Z30" s="382"/>
      <c r="AB30" s="363"/>
      <c r="AD30" s="146"/>
      <c r="AF30" s="146"/>
      <c r="AH30" s="146"/>
      <c r="AJ30" s="146"/>
      <c r="AL30" s="146"/>
      <c r="AN30" s="146"/>
      <c r="AP30" s="146"/>
      <c r="AR30" s="146"/>
      <c r="AT30" s="63"/>
      <c r="AV30" s="371"/>
      <c r="AW30" s="371"/>
      <c r="AX30" s="371"/>
      <c r="AY30" s="371"/>
      <c r="AZ30" s="371"/>
      <c r="BA30" s="371"/>
      <c r="BB30" s="371"/>
      <c r="BC30" s="371"/>
      <c r="BD30" s="371"/>
      <c r="BE30" s="371"/>
      <c r="BF30" s="371"/>
      <c r="BG30" s="371"/>
    </row>
    <row r="31" spans="1:59" s="376" customFormat="1" ht="21" customHeight="1" x14ac:dyDescent="0.3">
      <c r="A31" s="371"/>
      <c r="B31" s="372"/>
      <c r="C31" s="371"/>
      <c r="D31" s="421" t="s">
        <v>602</v>
      </c>
      <c r="E31" s="419">
        <f t="shared" si="7"/>
        <v>7900</v>
      </c>
      <c r="F31" s="420">
        <f t="shared" si="7"/>
        <v>4700</v>
      </c>
      <c r="G31" s="371"/>
      <c r="H31" s="416">
        <f t="shared" si="3"/>
        <v>7900</v>
      </c>
      <c r="I31" s="416">
        <f t="shared" si="4"/>
        <v>4700</v>
      </c>
      <c r="J31" s="386"/>
      <c r="K31" s="417">
        <f t="shared" si="5"/>
        <v>7802.5</v>
      </c>
      <c r="L31" s="417">
        <f t="shared" si="6"/>
        <v>4681.5</v>
      </c>
      <c r="M31" s="389"/>
      <c r="N31" s="507">
        <v>3121</v>
      </c>
      <c r="P31" s="468">
        <v>2971.5</v>
      </c>
      <c r="R31" s="462">
        <v>2830</v>
      </c>
      <c r="T31" s="462">
        <v>2830</v>
      </c>
      <c r="V31" s="468">
        <v>2563.0825000000004</v>
      </c>
      <c r="X31" s="452">
        <v>2330.0750000000003</v>
      </c>
      <c r="Z31" s="382">
        <v>2118.25</v>
      </c>
      <c r="AB31" s="363"/>
      <c r="AD31" s="146"/>
      <c r="AF31" s="146"/>
      <c r="AH31" s="146"/>
      <c r="AJ31" s="146"/>
      <c r="AL31" s="146"/>
      <c r="AN31" s="146"/>
      <c r="AP31" s="146"/>
      <c r="AR31" s="146"/>
      <c r="AT31" s="63"/>
      <c r="AV31" s="371"/>
      <c r="AW31" s="371"/>
      <c r="AX31" s="371"/>
      <c r="AY31" s="371"/>
      <c r="AZ31" s="371"/>
      <c r="BA31" s="371"/>
      <c r="BB31" s="371"/>
      <c r="BC31" s="371"/>
      <c r="BD31" s="371"/>
      <c r="BE31" s="371"/>
      <c r="BF31" s="371"/>
      <c r="BG31" s="371"/>
    </row>
    <row r="32" spans="1:59" s="376" customFormat="1" ht="21" hidden="1" customHeight="1" x14ac:dyDescent="0.3">
      <c r="A32" s="371"/>
      <c r="B32" s="372"/>
      <c r="C32" s="371"/>
      <c r="D32" s="421" t="s">
        <v>607</v>
      </c>
      <c r="E32" s="419">
        <f t="shared" si="7"/>
        <v>17700</v>
      </c>
      <c r="F32" s="420">
        <f t="shared" si="7"/>
        <v>10600</v>
      </c>
      <c r="G32" s="371"/>
      <c r="H32" s="416">
        <f t="shared" si="3"/>
        <v>17700</v>
      </c>
      <c r="I32" s="416">
        <f t="shared" si="4"/>
        <v>10600</v>
      </c>
      <c r="J32" s="386"/>
      <c r="K32" s="417">
        <f t="shared" si="5"/>
        <v>17653.125</v>
      </c>
      <c r="L32" s="417">
        <f t="shared" si="6"/>
        <v>10591.875</v>
      </c>
      <c r="M32" s="389"/>
      <c r="N32" s="495">
        <v>7061.25</v>
      </c>
      <c r="P32" s="468">
        <v>7061.25</v>
      </c>
      <c r="R32" s="462">
        <v>6725</v>
      </c>
      <c r="T32" s="462">
        <v>6725</v>
      </c>
      <c r="V32" s="468">
        <v>6118.0867000000017</v>
      </c>
      <c r="X32" s="452">
        <v>5561.8970000000008</v>
      </c>
      <c r="Z32" s="382">
        <v>5056.2700000000004</v>
      </c>
      <c r="AB32" s="363"/>
      <c r="AD32" s="146"/>
      <c r="AF32" s="146"/>
      <c r="AH32" s="146"/>
      <c r="AJ32" s="146"/>
      <c r="AL32" s="146"/>
      <c r="AN32" s="146"/>
      <c r="AP32" s="146"/>
      <c r="AR32" s="146"/>
      <c r="AT32" s="63"/>
      <c r="AV32" s="371"/>
      <c r="AW32" s="371"/>
      <c r="AX32" s="371"/>
      <c r="AY32" s="371"/>
      <c r="AZ32" s="371"/>
      <c r="BA32" s="371"/>
      <c r="BB32" s="371"/>
      <c r="BC32" s="371"/>
      <c r="BD32" s="371"/>
      <c r="BE32" s="371"/>
      <c r="BF32" s="371"/>
      <c r="BG32" s="371"/>
    </row>
    <row r="33" spans="1:59" s="376" customFormat="1" ht="21" hidden="1" customHeight="1" x14ac:dyDescent="0.3">
      <c r="A33" s="371"/>
      <c r="B33" s="372"/>
      <c r="C33" s="371"/>
      <c r="D33" s="421" t="s">
        <v>606</v>
      </c>
      <c r="E33" s="419">
        <f t="shared" si="7"/>
        <v>57100</v>
      </c>
      <c r="F33" s="420">
        <f t="shared" si="7"/>
        <v>34300</v>
      </c>
      <c r="G33" s="371"/>
      <c r="H33" s="416">
        <f t="shared" si="3"/>
        <v>57100</v>
      </c>
      <c r="I33" s="416">
        <f t="shared" si="4"/>
        <v>34300</v>
      </c>
      <c r="J33" s="386"/>
      <c r="K33" s="417">
        <f t="shared" si="5"/>
        <v>57054.375</v>
      </c>
      <c r="L33" s="417">
        <f t="shared" si="6"/>
        <v>34232.625</v>
      </c>
      <c r="M33" s="389"/>
      <c r="N33" s="495">
        <v>22821.75</v>
      </c>
      <c r="P33" s="468">
        <v>22821.75</v>
      </c>
      <c r="R33" s="462">
        <v>21735</v>
      </c>
      <c r="T33" s="462">
        <v>21735</v>
      </c>
      <c r="V33" s="468">
        <v>19765.616200000004</v>
      </c>
      <c r="X33" s="452">
        <v>17968.742000000002</v>
      </c>
      <c r="Z33" s="382">
        <v>16335.22</v>
      </c>
      <c r="AB33" s="363"/>
      <c r="AD33" s="146"/>
      <c r="AF33" s="146"/>
      <c r="AH33" s="146"/>
      <c r="AJ33" s="146"/>
      <c r="AL33" s="146"/>
      <c r="AN33" s="146"/>
      <c r="AP33" s="146"/>
      <c r="AR33" s="146"/>
      <c r="AT33" s="63"/>
      <c r="AV33" s="371"/>
      <c r="AW33" s="371"/>
      <c r="AX33" s="371"/>
      <c r="AY33" s="371"/>
      <c r="AZ33" s="371"/>
      <c r="BA33" s="371"/>
      <c r="BB33" s="371"/>
      <c r="BC33" s="371"/>
      <c r="BD33" s="371"/>
      <c r="BE33" s="371"/>
      <c r="BF33" s="371"/>
      <c r="BG33" s="371"/>
    </row>
    <row r="34" spans="1:59" s="376" customFormat="1" ht="21" customHeight="1" x14ac:dyDescent="0.3">
      <c r="A34" s="371"/>
      <c r="B34" s="372"/>
      <c r="C34" s="371"/>
      <c r="D34" s="421" t="s">
        <v>589</v>
      </c>
      <c r="E34" s="419">
        <f t="shared" si="7"/>
        <v>9900</v>
      </c>
      <c r="F34" s="420">
        <f t="shared" si="7"/>
        <v>6000</v>
      </c>
      <c r="G34" s="371"/>
      <c r="H34" s="416">
        <f t="shared" si="3"/>
        <v>9900</v>
      </c>
      <c r="I34" s="416">
        <f t="shared" si="4"/>
        <v>6000</v>
      </c>
      <c r="J34" s="386"/>
      <c r="K34" s="417">
        <f t="shared" si="5"/>
        <v>9895</v>
      </c>
      <c r="L34" s="417">
        <f t="shared" si="6"/>
        <v>5937</v>
      </c>
      <c r="M34" s="389"/>
      <c r="N34" s="507">
        <v>3958</v>
      </c>
      <c r="P34" s="468">
        <v>3769.51</v>
      </c>
      <c r="R34" s="462">
        <v>3590</v>
      </c>
      <c r="T34" s="462">
        <v>3590</v>
      </c>
      <c r="V34" s="468">
        <v>3268.7545000000005</v>
      </c>
      <c r="X34" s="452">
        <v>2971.5950000000003</v>
      </c>
      <c r="Z34" s="382">
        <v>2701.45</v>
      </c>
      <c r="AB34" s="363"/>
      <c r="AD34" s="146"/>
      <c r="AF34" s="146"/>
      <c r="AH34" s="146"/>
      <c r="AJ34" s="146"/>
      <c r="AL34" s="146"/>
      <c r="AN34" s="146"/>
      <c r="AP34" s="146"/>
      <c r="AR34" s="146"/>
      <c r="AT34" s="63"/>
      <c r="AV34" s="371"/>
      <c r="AW34" s="371"/>
      <c r="AX34" s="371"/>
      <c r="AY34" s="371"/>
      <c r="AZ34" s="371"/>
      <c r="BA34" s="371"/>
      <c r="BB34" s="371"/>
      <c r="BC34" s="371"/>
      <c r="BD34" s="371"/>
      <c r="BE34" s="371"/>
      <c r="BF34" s="371"/>
      <c r="BG34" s="371"/>
    </row>
    <row r="35" spans="1:59" s="376" customFormat="1" ht="21" customHeight="1" x14ac:dyDescent="0.3">
      <c r="A35" s="371"/>
      <c r="B35" s="372"/>
      <c r="C35" s="371"/>
      <c r="D35" s="421" t="s">
        <v>275</v>
      </c>
      <c r="E35" s="419">
        <f t="shared" si="7"/>
        <v>12700</v>
      </c>
      <c r="F35" s="420">
        <f t="shared" si="7"/>
        <v>7600</v>
      </c>
      <c r="G35" s="371"/>
      <c r="H35" s="416">
        <f t="shared" si="3"/>
        <v>12700</v>
      </c>
      <c r="I35" s="416">
        <f t="shared" si="4"/>
        <v>7600</v>
      </c>
      <c r="J35" s="386"/>
      <c r="K35" s="417">
        <f t="shared" si="5"/>
        <v>12610</v>
      </c>
      <c r="L35" s="417">
        <f t="shared" si="6"/>
        <v>7566</v>
      </c>
      <c r="M35" s="389"/>
      <c r="N35" s="507">
        <v>5044</v>
      </c>
      <c r="P35" s="468">
        <v>4803.75</v>
      </c>
      <c r="R35" s="462">
        <v>4575</v>
      </c>
      <c r="T35" s="462">
        <v>4575</v>
      </c>
      <c r="V35" s="468">
        <v>4240.7233000000006</v>
      </c>
      <c r="X35" s="452">
        <v>3855.2030000000004</v>
      </c>
      <c r="Z35" s="382">
        <v>3504.73</v>
      </c>
      <c r="AB35" s="363"/>
      <c r="AD35" s="146"/>
      <c r="AF35" s="146"/>
      <c r="AH35" s="146"/>
      <c r="AJ35" s="146"/>
      <c r="AL35" s="146"/>
      <c r="AN35" s="146"/>
      <c r="AP35" s="146"/>
      <c r="AR35" s="146"/>
      <c r="AT35" s="63"/>
      <c r="AV35" s="371"/>
      <c r="AW35" s="371"/>
      <c r="AX35" s="371"/>
      <c r="AY35" s="371"/>
      <c r="AZ35" s="371"/>
      <c r="BA35" s="371"/>
      <c r="BB35" s="371"/>
      <c r="BC35" s="371"/>
      <c r="BD35" s="371"/>
      <c r="BE35" s="371"/>
      <c r="BF35" s="371"/>
      <c r="BG35" s="371"/>
    </row>
    <row r="36" spans="1:59" s="376" customFormat="1" ht="21" customHeight="1" x14ac:dyDescent="0.3">
      <c r="A36" s="371"/>
      <c r="B36" s="372"/>
      <c r="C36" s="371"/>
      <c r="D36" s="421" t="s">
        <v>585</v>
      </c>
      <c r="E36" s="419">
        <f t="shared" si="7"/>
        <v>7100</v>
      </c>
      <c r="F36" s="420">
        <f t="shared" si="7"/>
        <v>4300</v>
      </c>
      <c r="G36" s="371"/>
      <c r="H36" s="416">
        <f t="shared" si="3"/>
        <v>7100</v>
      </c>
      <c r="I36" s="416">
        <f t="shared" si="4"/>
        <v>4300</v>
      </c>
      <c r="J36" s="386"/>
      <c r="K36" s="417">
        <f t="shared" si="0"/>
        <v>7097.5</v>
      </c>
      <c r="L36" s="417">
        <f t="shared" si="1"/>
        <v>4258.5</v>
      </c>
      <c r="M36" s="389"/>
      <c r="N36" s="507">
        <v>2839</v>
      </c>
      <c r="P36" s="468">
        <v>2703.75</v>
      </c>
      <c r="R36" s="462">
        <v>2575</v>
      </c>
      <c r="T36" s="462">
        <v>2575</v>
      </c>
      <c r="V36" s="468">
        <v>2689.5638000000008</v>
      </c>
      <c r="X36" s="452">
        <v>2445.0580000000004</v>
      </c>
      <c r="Z36" s="382">
        <v>2222.7800000000002</v>
      </c>
      <c r="AB36" s="363"/>
      <c r="AD36" s="146"/>
      <c r="AF36" s="146"/>
      <c r="AH36" s="146"/>
      <c r="AJ36" s="146"/>
      <c r="AL36" s="146"/>
      <c r="AN36" s="146"/>
      <c r="AP36" s="146"/>
      <c r="AR36" s="146"/>
      <c r="AT36" s="63"/>
      <c r="AV36" s="371"/>
      <c r="AW36" s="371"/>
      <c r="AX36" s="371"/>
      <c r="AY36" s="371"/>
      <c r="AZ36" s="371"/>
      <c r="BA36" s="371"/>
      <c r="BB36" s="371"/>
      <c r="BC36" s="371"/>
      <c r="BD36" s="371"/>
      <c r="BE36" s="371"/>
      <c r="BF36" s="371"/>
      <c r="BG36" s="371"/>
    </row>
    <row r="37" spans="1:59" s="376" customFormat="1" ht="21" customHeight="1" x14ac:dyDescent="0.3">
      <c r="A37" s="371"/>
      <c r="B37" s="372"/>
      <c r="C37" s="371"/>
      <c r="D37" s="421" t="s">
        <v>586</v>
      </c>
      <c r="E37" s="419">
        <f t="shared" si="7"/>
        <v>9400</v>
      </c>
      <c r="F37" s="420">
        <f t="shared" si="7"/>
        <v>5700</v>
      </c>
      <c r="G37" s="371"/>
      <c r="H37" s="416">
        <f t="shared" si="3"/>
        <v>9400</v>
      </c>
      <c r="I37" s="416">
        <f t="shared" si="4"/>
        <v>5700</v>
      </c>
      <c r="J37" s="386"/>
      <c r="K37" s="417">
        <f t="shared" si="0"/>
        <v>9385.0499999999993</v>
      </c>
      <c r="L37" s="417">
        <f t="shared" si="1"/>
        <v>5631.03</v>
      </c>
      <c r="M37" s="389"/>
      <c r="N37" s="507">
        <v>3754.02</v>
      </c>
      <c r="P37" s="468">
        <v>3575.25</v>
      </c>
      <c r="R37" s="462">
        <v>3405</v>
      </c>
      <c r="T37" s="462">
        <v>3405</v>
      </c>
      <c r="V37" s="468">
        <v>3561.6834000000003</v>
      </c>
      <c r="X37" s="452">
        <v>3237.8940000000002</v>
      </c>
      <c r="Z37" s="382">
        <v>2943.54</v>
      </c>
      <c r="AB37" s="363"/>
      <c r="AD37" s="146"/>
      <c r="AF37" s="146"/>
      <c r="AH37" s="146"/>
      <c r="AJ37" s="146"/>
      <c r="AL37" s="146"/>
      <c r="AN37" s="146"/>
      <c r="AP37" s="146"/>
      <c r="AR37" s="146"/>
      <c r="AT37" s="63"/>
      <c r="AV37" s="371"/>
      <c r="AW37" s="371"/>
      <c r="AX37" s="371"/>
      <c r="AY37" s="371"/>
      <c r="AZ37" s="371"/>
      <c r="BA37" s="371"/>
      <c r="BB37" s="371"/>
      <c r="BC37" s="371"/>
      <c r="BD37" s="371"/>
      <c r="BE37" s="371"/>
      <c r="BF37" s="371"/>
      <c r="BG37" s="371"/>
    </row>
    <row r="38" spans="1:59" s="376" customFormat="1" ht="21" customHeight="1" x14ac:dyDescent="0.3">
      <c r="A38" s="371"/>
      <c r="B38" s="372" t="s">
        <v>563</v>
      </c>
      <c r="C38" s="371"/>
      <c r="D38" s="421" t="s">
        <v>258</v>
      </c>
      <c r="E38" s="419">
        <f t="shared" si="7"/>
        <v>13600</v>
      </c>
      <c r="F38" s="420">
        <f t="shared" si="7"/>
        <v>8200</v>
      </c>
      <c r="G38" s="371"/>
      <c r="H38" s="416">
        <f t="shared" si="3"/>
        <v>13600</v>
      </c>
      <c r="I38" s="416">
        <f t="shared" si="4"/>
        <v>8200</v>
      </c>
      <c r="J38" s="386"/>
      <c r="K38" s="417">
        <f t="shared" si="0"/>
        <v>13547.5</v>
      </c>
      <c r="L38" s="417">
        <f t="shared" si="1"/>
        <v>8128.5</v>
      </c>
      <c r="M38" s="389"/>
      <c r="N38" s="507">
        <v>5419</v>
      </c>
      <c r="P38" s="468">
        <v>5160.46</v>
      </c>
      <c r="R38" s="462">
        <v>4914.72</v>
      </c>
      <c r="T38" s="462">
        <v>4914.72</v>
      </c>
      <c r="V38" s="468">
        <v>4249.0481000000009</v>
      </c>
      <c r="X38" s="455">
        <v>3862.7710000000006</v>
      </c>
      <c r="Z38" s="382">
        <v>3511.61</v>
      </c>
      <c r="AB38" s="363"/>
      <c r="AD38" s="146"/>
      <c r="AF38" s="146"/>
      <c r="AH38" s="146"/>
      <c r="AJ38" s="146"/>
      <c r="AL38" s="146"/>
      <c r="AN38" s="146"/>
      <c r="AP38" s="146"/>
      <c r="AR38" s="146"/>
      <c r="AT38" s="63"/>
      <c r="AV38" s="371"/>
      <c r="AW38" s="371"/>
      <c r="AX38" s="371"/>
      <c r="AY38" s="371"/>
      <c r="AZ38" s="371"/>
      <c r="BA38" s="371"/>
      <c r="BB38" s="371"/>
      <c r="BC38" s="371"/>
      <c r="BD38" s="371"/>
      <c r="BE38" s="371"/>
      <c r="BF38" s="371"/>
      <c r="BG38" s="371"/>
    </row>
    <row r="39" spans="1:59" s="376" customFormat="1" ht="21" customHeight="1" x14ac:dyDescent="0.3">
      <c r="A39" s="371"/>
      <c r="B39" s="372"/>
      <c r="C39" s="371"/>
      <c r="D39" s="421" t="s">
        <v>259</v>
      </c>
      <c r="E39" s="419">
        <f t="shared" si="7"/>
        <v>22600</v>
      </c>
      <c r="F39" s="420">
        <f t="shared" si="7"/>
        <v>13600</v>
      </c>
      <c r="G39" s="371"/>
      <c r="H39" s="416">
        <f t="shared" si="3"/>
        <v>22600</v>
      </c>
      <c r="I39" s="416">
        <f t="shared" si="4"/>
        <v>13600</v>
      </c>
      <c r="J39" s="386"/>
      <c r="K39" s="417">
        <f t="shared" si="0"/>
        <v>22520</v>
      </c>
      <c r="L39" s="417">
        <f t="shared" si="1"/>
        <v>13512</v>
      </c>
      <c r="M39" s="389"/>
      <c r="N39" s="507">
        <v>9008</v>
      </c>
      <c r="P39" s="468">
        <v>8578.89</v>
      </c>
      <c r="R39" s="462">
        <v>8170.36</v>
      </c>
      <c r="T39" s="462">
        <v>8170.36</v>
      </c>
      <c r="V39" s="468">
        <v>7278.7913000000008</v>
      </c>
      <c r="X39" s="452">
        <v>6617.0830000000005</v>
      </c>
      <c r="Z39" s="382">
        <v>6015.53</v>
      </c>
      <c r="AB39" s="363"/>
      <c r="AD39" s="146"/>
      <c r="AF39" s="146"/>
      <c r="AH39" s="146"/>
      <c r="AJ39" s="146"/>
      <c r="AL39" s="146"/>
      <c r="AN39" s="146"/>
      <c r="AP39" s="146"/>
      <c r="AR39" s="146"/>
      <c r="AT39" s="63"/>
      <c r="AV39" s="371"/>
      <c r="AW39" s="371"/>
      <c r="AX39" s="371"/>
      <c r="AY39" s="371"/>
      <c r="AZ39" s="371"/>
      <c r="BA39" s="371"/>
      <c r="BB39" s="371"/>
      <c r="BC39" s="371"/>
      <c r="BD39" s="371"/>
      <c r="BE39" s="371"/>
      <c r="BF39" s="371"/>
      <c r="BG39" s="371"/>
    </row>
    <row r="40" spans="1:59" s="376" customFormat="1" ht="21" customHeight="1" x14ac:dyDescent="0.3">
      <c r="A40" s="371"/>
      <c r="B40" s="372"/>
      <c r="C40" s="371"/>
      <c r="D40" s="421" t="s">
        <v>654</v>
      </c>
      <c r="E40" s="419">
        <f t="shared" si="7"/>
        <v>48000</v>
      </c>
      <c r="F40" s="420">
        <f t="shared" si="7"/>
        <v>28800</v>
      </c>
      <c r="G40" s="371"/>
      <c r="H40" s="416">
        <f t="shared" si="3"/>
        <v>48000</v>
      </c>
      <c r="I40" s="416">
        <f t="shared" si="4"/>
        <v>28800</v>
      </c>
      <c r="J40" s="386"/>
      <c r="K40" s="417">
        <f t="shared" si="0"/>
        <v>47942.5</v>
      </c>
      <c r="L40" s="417">
        <f t="shared" si="1"/>
        <v>28765.5</v>
      </c>
      <c r="M40" s="389"/>
      <c r="N40" s="507">
        <v>19177</v>
      </c>
      <c r="P40" s="468">
        <v>18263.47</v>
      </c>
      <c r="R40" s="462">
        <v>17393.78</v>
      </c>
      <c r="T40" s="462"/>
      <c r="V40" s="468"/>
      <c r="X40" s="452"/>
      <c r="Z40" s="382"/>
      <c r="AB40" s="363"/>
      <c r="AD40" s="146"/>
      <c r="AF40" s="146"/>
      <c r="AH40" s="146"/>
      <c r="AJ40" s="146"/>
      <c r="AL40" s="146"/>
      <c r="AN40" s="146"/>
      <c r="AP40" s="146"/>
      <c r="AR40" s="146"/>
      <c r="AT40" s="63"/>
      <c r="AV40" s="371"/>
      <c r="AW40" s="371"/>
      <c r="AX40" s="371"/>
      <c r="AY40" s="371"/>
      <c r="AZ40" s="371"/>
      <c r="BA40" s="371"/>
      <c r="BB40" s="371"/>
      <c r="BC40" s="371"/>
      <c r="BD40" s="371"/>
      <c r="BE40" s="371"/>
      <c r="BF40" s="371"/>
      <c r="BG40" s="371"/>
    </row>
    <row r="41" spans="1:59" s="376" customFormat="1" ht="21" customHeight="1" x14ac:dyDescent="0.3">
      <c r="A41" s="371"/>
      <c r="B41" s="372"/>
      <c r="C41" s="371"/>
      <c r="D41" s="421" t="s">
        <v>726</v>
      </c>
      <c r="E41" s="419">
        <f t="shared" si="7"/>
        <v>9400</v>
      </c>
      <c r="F41" s="420">
        <f t="shared" si="7"/>
        <v>5700</v>
      </c>
      <c r="G41" s="371"/>
      <c r="H41" s="416">
        <f t="shared" si="3"/>
        <v>9400</v>
      </c>
      <c r="I41" s="416">
        <f t="shared" si="4"/>
        <v>5700</v>
      </c>
      <c r="J41" s="386"/>
      <c r="K41" s="417">
        <f t="shared" si="0"/>
        <v>9357.5</v>
      </c>
      <c r="L41" s="417">
        <f t="shared" si="1"/>
        <v>5614.5</v>
      </c>
      <c r="M41" s="389"/>
      <c r="N41" s="507">
        <v>3743</v>
      </c>
      <c r="P41" s="468">
        <v>3564.75</v>
      </c>
      <c r="R41" s="462">
        <v>3395</v>
      </c>
      <c r="T41" s="462">
        <v>3395</v>
      </c>
      <c r="V41" s="468">
        <v>3295.3866000000007</v>
      </c>
      <c r="X41" s="452">
        <v>2995.8060000000005</v>
      </c>
      <c r="Z41" s="382">
        <v>2723.46</v>
      </c>
      <c r="AB41" s="363"/>
      <c r="AD41" s="146"/>
      <c r="AF41" s="146"/>
      <c r="AH41" s="146"/>
      <c r="AJ41" s="146"/>
      <c r="AL41" s="146"/>
      <c r="AN41" s="146"/>
      <c r="AP41" s="146"/>
      <c r="AR41" s="146"/>
      <c r="AT41" s="63"/>
      <c r="AV41" s="371"/>
      <c r="AW41" s="371"/>
      <c r="AX41" s="371"/>
      <c r="AY41" s="371"/>
      <c r="AZ41" s="371"/>
      <c r="BA41" s="371"/>
      <c r="BB41" s="371"/>
      <c r="BC41" s="371"/>
      <c r="BD41" s="371"/>
      <c r="BE41" s="371"/>
      <c r="BF41" s="371"/>
      <c r="BG41" s="371"/>
    </row>
    <row r="42" spans="1:59" s="376" customFormat="1" ht="21" customHeight="1" x14ac:dyDescent="0.3">
      <c r="A42" s="371"/>
      <c r="B42" s="372" t="s">
        <v>563</v>
      </c>
      <c r="C42" s="371"/>
      <c r="D42" s="421" t="s">
        <v>727</v>
      </c>
      <c r="E42" s="419">
        <f t="shared" si="7"/>
        <v>14500</v>
      </c>
      <c r="F42" s="420">
        <f t="shared" si="7"/>
        <v>8700</v>
      </c>
      <c r="G42" s="371"/>
      <c r="H42" s="416">
        <f t="shared" si="3"/>
        <v>14500</v>
      </c>
      <c r="I42" s="416">
        <f t="shared" si="4"/>
        <v>8700</v>
      </c>
      <c r="J42" s="386"/>
      <c r="K42" s="417">
        <f t="shared" si="0"/>
        <v>14470.3</v>
      </c>
      <c r="L42" s="417">
        <f t="shared" si="1"/>
        <v>8682.18</v>
      </c>
      <c r="M42" s="389"/>
      <c r="N42" s="507">
        <v>5788.12</v>
      </c>
      <c r="P42" s="468">
        <v>5512.5</v>
      </c>
      <c r="R42" s="462">
        <v>5250</v>
      </c>
      <c r="T42" s="462">
        <v>5250</v>
      </c>
      <c r="V42" s="468">
        <v>5092.8416000000016</v>
      </c>
      <c r="X42" s="455">
        <v>4629.8560000000007</v>
      </c>
      <c r="Z42" s="382">
        <v>4208.96</v>
      </c>
      <c r="AB42" s="363"/>
      <c r="AD42" s="146"/>
      <c r="AF42" s="146"/>
      <c r="AH42" s="146"/>
      <c r="AJ42" s="146"/>
      <c r="AL42" s="146"/>
      <c r="AN42" s="146"/>
      <c r="AP42" s="146"/>
      <c r="AR42" s="146"/>
      <c r="AT42" s="63"/>
      <c r="AV42" s="371"/>
      <c r="AW42" s="371"/>
      <c r="AX42" s="371"/>
      <c r="AY42" s="371"/>
      <c r="AZ42" s="371"/>
      <c r="BA42" s="371"/>
      <c r="BB42" s="371"/>
      <c r="BC42" s="371"/>
      <c r="BD42" s="371"/>
      <c r="BE42" s="371"/>
      <c r="BF42" s="371"/>
      <c r="BG42" s="371"/>
    </row>
    <row r="43" spans="1:59" s="376" customFormat="1" ht="21" customHeight="1" x14ac:dyDescent="0.3">
      <c r="A43" s="371"/>
      <c r="B43" s="372" t="s">
        <v>563</v>
      </c>
      <c r="C43" s="371"/>
      <c r="D43" s="421" t="s">
        <v>728</v>
      </c>
      <c r="E43" s="419">
        <f t="shared" si="7"/>
        <v>26400</v>
      </c>
      <c r="F43" s="420">
        <f t="shared" si="7"/>
        <v>15900</v>
      </c>
      <c r="G43" s="371"/>
      <c r="H43" s="416">
        <f t="shared" si="3"/>
        <v>26400</v>
      </c>
      <c r="I43" s="416">
        <f t="shared" si="4"/>
        <v>15900</v>
      </c>
      <c r="J43" s="386"/>
      <c r="K43" s="417">
        <f t="shared" si="0"/>
        <v>26377.5</v>
      </c>
      <c r="L43" s="417">
        <f t="shared" si="1"/>
        <v>15826.5</v>
      </c>
      <c r="M43" s="389"/>
      <c r="N43" s="507">
        <v>10551</v>
      </c>
      <c r="P43" s="468">
        <v>10048.51</v>
      </c>
      <c r="R43" s="474">
        <v>9570</v>
      </c>
      <c r="T43" s="462">
        <v>8285.35</v>
      </c>
      <c r="V43" s="462">
        <v>8285.35</v>
      </c>
      <c r="X43" s="455"/>
      <c r="Z43" s="382">
        <v>4208.96</v>
      </c>
      <c r="AB43" s="363"/>
      <c r="AD43" s="146"/>
      <c r="AF43" s="146"/>
      <c r="AH43" s="146"/>
      <c r="AJ43" s="146"/>
      <c r="AL43" s="146"/>
      <c r="AN43" s="146"/>
      <c r="AP43" s="146"/>
      <c r="AR43" s="146"/>
      <c r="AT43" s="63"/>
      <c r="AV43" s="371"/>
      <c r="AW43" s="371"/>
      <c r="AX43" s="371"/>
      <c r="AY43" s="371"/>
      <c r="AZ43" s="371"/>
      <c r="BA43" s="371"/>
      <c r="BB43" s="371"/>
      <c r="BC43" s="371"/>
      <c r="BD43" s="371"/>
      <c r="BE43" s="371"/>
      <c r="BF43" s="371"/>
      <c r="BG43" s="371"/>
    </row>
    <row r="44" spans="1:59" s="376" customFormat="1" ht="21" customHeight="1" x14ac:dyDescent="0.3">
      <c r="A44" s="371"/>
      <c r="B44" s="372"/>
      <c r="C44" s="371"/>
      <c r="D44" s="418" t="s">
        <v>595</v>
      </c>
      <c r="E44" s="419">
        <f t="shared" si="7"/>
        <v>3700</v>
      </c>
      <c r="F44" s="420">
        <f t="shared" si="7"/>
        <v>2200</v>
      </c>
      <c r="G44" s="371"/>
      <c r="H44" s="416">
        <f t="shared" si="3"/>
        <v>3700</v>
      </c>
      <c r="I44" s="416">
        <f t="shared" si="4"/>
        <v>2200</v>
      </c>
      <c r="J44" s="386"/>
      <c r="K44" s="417">
        <f t="shared" si="0"/>
        <v>3650.2249999999999</v>
      </c>
      <c r="L44" s="417">
        <f t="shared" si="1"/>
        <v>2190.1349999999998</v>
      </c>
      <c r="M44" s="389"/>
      <c r="N44" s="507">
        <v>1460.09</v>
      </c>
      <c r="P44" s="468">
        <v>1390.56</v>
      </c>
      <c r="R44" s="462">
        <v>1324.3450000000003</v>
      </c>
      <c r="T44" s="462">
        <v>1324.3450000000003</v>
      </c>
      <c r="V44" s="468">
        <v>1324.3450000000003</v>
      </c>
      <c r="X44" s="452">
        <v>1203.95</v>
      </c>
      <c r="Z44" s="382">
        <v>1094.5</v>
      </c>
      <c r="AB44" s="363"/>
      <c r="AD44" s="146"/>
      <c r="AF44" s="146"/>
      <c r="AH44" s="146"/>
      <c r="AJ44" s="146"/>
      <c r="AL44" s="146"/>
      <c r="AN44" s="146"/>
      <c r="AP44" s="146"/>
      <c r="AR44" s="146"/>
      <c r="AT44" s="63"/>
      <c r="AV44" s="371"/>
      <c r="AW44" s="371"/>
      <c r="AX44" s="371"/>
      <c r="AY44" s="371"/>
      <c r="AZ44" s="371"/>
      <c r="BA44" s="371"/>
      <c r="BB44" s="371"/>
      <c r="BC44" s="371"/>
      <c r="BD44" s="371"/>
      <c r="BE44" s="371"/>
      <c r="BF44" s="371"/>
      <c r="BG44" s="371"/>
    </row>
    <row r="45" spans="1:59" s="376" customFormat="1" ht="21" customHeight="1" x14ac:dyDescent="0.3">
      <c r="A45" s="371"/>
      <c r="B45" s="372"/>
      <c r="C45" s="371"/>
      <c r="D45" s="418" t="s">
        <v>596</v>
      </c>
      <c r="E45" s="432">
        <f t="shared" ref="E45:F47" si="8">H45</f>
        <v>5300</v>
      </c>
      <c r="F45" s="433">
        <f t="shared" si="8"/>
        <v>3200</v>
      </c>
      <c r="G45" s="371"/>
      <c r="H45" s="416">
        <f t="shared" si="3"/>
        <v>5300</v>
      </c>
      <c r="I45" s="416">
        <f t="shared" si="4"/>
        <v>3200</v>
      </c>
      <c r="J45" s="386"/>
      <c r="K45" s="417">
        <f t="shared" si="0"/>
        <v>5247.5</v>
      </c>
      <c r="L45" s="417">
        <f t="shared" si="1"/>
        <v>3148.5</v>
      </c>
      <c r="M45" s="389"/>
      <c r="N45" s="507">
        <v>2099</v>
      </c>
      <c r="P45" s="468">
        <v>1998.49</v>
      </c>
      <c r="R45" s="462">
        <v>1903.3179000000005</v>
      </c>
      <c r="T45" s="462">
        <v>1903.3179000000005</v>
      </c>
      <c r="V45" s="468">
        <v>1903.3179000000005</v>
      </c>
      <c r="X45" s="452">
        <v>1730.2890000000002</v>
      </c>
      <c r="Z45" s="382">
        <v>1572.99</v>
      </c>
      <c r="AB45" s="363"/>
      <c r="AD45" s="146"/>
      <c r="AF45" s="146"/>
      <c r="AH45" s="146"/>
      <c r="AJ45" s="146"/>
      <c r="AL45" s="146"/>
      <c r="AN45" s="146"/>
      <c r="AP45" s="146"/>
      <c r="AR45" s="146"/>
      <c r="AT45" s="63"/>
      <c r="AV45" s="371"/>
      <c r="AW45" s="371"/>
      <c r="AX45" s="371"/>
      <c r="AY45" s="371"/>
      <c r="AZ45" s="371"/>
      <c r="BA45" s="371"/>
      <c r="BB45" s="371"/>
      <c r="BC45" s="371"/>
      <c r="BD45" s="371"/>
      <c r="BE45" s="371"/>
      <c r="BF45" s="371"/>
      <c r="BG45" s="371"/>
    </row>
    <row r="46" spans="1:59" s="376" customFormat="1" ht="21" customHeight="1" x14ac:dyDescent="0.3">
      <c r="A46" s="371"/>
      <c r="B46" s="372"/>
      <c r="C46" s="371"/>
      <c r="D46" s="418" t="s">
        <v>597</v>
      </c>
      <c r="E46" s="419">
        <f t="shared" si="8"/>
        <v>8700</v>
      </c>
      <c r="F46" s="420">
        <f t="shared" si="8"/>
        <v>5200</v>
      </c>
      <c r="G46" s="371"/>
      <c r="H46" s="416">
        <f t="shared" si="3"/>
        <v>8700</v>
      </c>
      <c r="I46" s="416">
        <f t="shared" si="4"/>
        <v>5200</v>
      </c>
      <c r="J46" s="386"/>
      <c r="K46" s="417">
        <f t="shared" si="0"/>
        <v>8657.8250000000007</v>
      </c>
      <c r="L46" s="417">
        <f t="shared" si="1"/>
        <v>5194.6949999999997</v>
      </c>
      <c r="M46" s="389"/>
      <c r="N46" s="507">
        <v>3463.13</v>
      </c>
      <c r="P46" s="468">
        <v>3298.22</v>
      </c>
      <c r="R46" s="462">
        <v>3142</v>
      </c>
      <c r="T46" s="462">
        <v>3142</v>
      </c>
      <c r="V46" s="461">
        <v>3142</v>
      </c>
      <c r="X46" s="452">
        <v>2855.6000000000004</v>
      </c>
      <c r="Z46" s="382">
        <v>2596</v>
      </c>
      <c r="AB46" s="363"/>
      <c r="AD46" s="146"/>
      <c r="AF46" s="146"/>
      <c r="AH46" s="146"/>
      <c r="AJ46" s="146"/>
      <c r="AL46" s="146"/>
      <c r="AN46" s="146"/>
      <c r="AP46" s="146"/>
      <c r="AR46" s="146"/>
      <c r="AT46" s="63"/>
      <c r="AV46" s="371"/>
      <c r="AW46" s="371"/>
      <c r="AX46" s="371"/>
      <c r="AY46" s="371"/>
      <c r="AZ46" s="371"/>
      <c r="BA46" s="371"/>
      <c r="BB46" s="371"/>
      <c r="BC46" s="371"/>
      <c r="BD46" s="371"/>
      <c r="BE46" s="371"/>
      <c r="BF46" s="371"/>
      <c r="BG46" s="371"/>
    </row>
    <row r="47" spans="1:59" s="376" customFormat="1" ht="21" customHeight="1" x14ac:dyDescent="0.3">
      <c r="A47" s="371"/>
      <c r="B47" s="372"/>
      <c r="C47" s="371"/>
      <c r="D47" s="418" t="s">
        <v>598</v>
      </c>
      <c r="E47" s="419">
        <f t="shared" si="8"/>
        <v>18300</v>
      </c>
      <c r="F47" s="420">
        <f t="shared" si="8"/>
        <v>11000</v>
      </c>
      <c r="G47" s="371"/>
      <c r="H47" s="416">
        <f t="shared" si="3"/>
        <v>18300</v>
      </c>
      <c r="I47" s="416">
        <f t="shared" si="4"/>
        <v>11000</v>
      </c>
      <c r="J47" s="386"/>
      <c r="K47" s="417">
        <f t="shared" si="0"/>
        <v>18267.5</v>
      </c>
      <c r="L47" s="417">
        <f t="shared" si="1"/>
        <v>10960.5</v>
      </c>
      <c r="M47" s="389"/>
      <c r="N47" s="507">
        <v>7307</v>
      </c>
      <c r="P47" s="468">
        <v>6958.74</v>
      </c>
      <c r="R47" s="462">
        <v>6628</v>
      </c>
      <c r="T47" s="462">
        <v>6628</v>
      </c>
      <c r="V47" s="468">
        <v>7290.1169000000018</v>
      </c>
      <c r="X47" s="452">
        <v>6627.3790000000008</v>
      </c>
      <c r="Z47" s="382">
        <v>6024.89</v>
      </c>
      <c r="AB47" s="363"/>
      <c r="AD47" s="146"/>
      <c r="AF47" s="146"/>
      <c r="AH47" s="146"/>
      <c r="AJ47" s="146"/>
      <c r="AL47" s="146"/>
      <c r="AN47" s="146"/>
      <c r="AP47" s="146"/>
      <c r="AR47" s="146"/>
      <c r="AT47" s="63"/>
      <c r="AV47" s="371"/>
      <c r="AW47" s="371"/>
      <c r="AX47" s="371"/>
      <c r="AY47" s="371"/>
      <c r="AZ47" s="371"/>
      <c r="BA47" s="371"/>
      <c r="BB47" s="371"/>
      <c r="BC47" s="371"/>
      <c r="BD47" s="371"/>
      <c r="BE47" s="371"/>
      <c r="BF47" s="371"/>
      <c r="BG47" s="371"/>
    </row>
    <row r="48" spans="1:59" s="376" customFormat="1" ht="21" hidden="1" customHeight="1" x14ac:dyDescent="0.3">
      <c r="A48" s="371"/>
      <c r="B48" s="372"/>
      <c r="C48" s="371"/>
      <c r="D48" s="418" t="s">
        <v>599</v>
      </c>
      <c r="E48" s="419"/>
      <c r="F48" s="420"/>
      <c r="G48" s="371"/>
      <c r="H48" s="416">
        <f t="shared" si="3"/>
        <v>0</v>
      </c>
      <c r="I48" s="416">
        <f t="shared" si="4"/>
        <v>0</v>
      </c>
      <c r="J48" s="386"/>
      <c r="K48" s="417">
        <f t="shared" si="0"/>
        <v>0</v>
      </c>
      <c r="L48" s="417">
        <f t="shared" si="1"/>
        <v>0</v>
      </c>
      <c r="M48" s="389"/>
      <c r="N48" s="490">
        <v>0</v>
      </c>
      <c r="P48" s="468">
        <v>0</v>
      </c>
      <c r="R48" s="468">
        <v>0</v>
      </c>
      <c r="T48" s="468">
        <v>0</v>
      </c>
      <c r="V48" s="468">
        <v>0</v>
      </c>
      <c r="X48" s="452">
        <v>0</v>
      </c>
      <c r="Z48" s="382"/>
      <c r="AB48" s="363"/>
      <c r="AD48" s="146"/>
      <c r="AF48" s="146"/>
      <c r="AH48" s="146"/>
      <c r="AJ48" s="146"/>
      <c r="AL48" s="146"/>
      <c r="AN48" s="146"/>
      <c r="AP48" s="146"/>
      <c r="AR48" s="146"/>
      <c r="AT48" s="63"/>
      <c r="AV48" s="371"/>
      <c r="AW48" s="371"/>
      <c r="AX48" s="371"/>
      <c r="AY48" s="371"/>
      <c r="AZ48" s="371"/>
      <c r="BA48" s="371"/>
      <c r="BB48" s="371"/>
      <c r="BC48" s="371"/>
      <c r="BD48" s="371"/>
      <c r="BE48" s="371"/>
      <c r="BF48" s="371"/>
      <c r="BG48" s="371"/>
    </row>
    <row r="49" spans="1:59" s="376" customFormat="1" ht="21" hidden="1" customHeight="1" x14ac:dyDescent="0.3">
      <c r="A49" s="371"/>
      <c r="B49" s="372"/>
      <c r="C49" s="371"/>
      <c r="D49" s="421" t="s">
        <v>693</v>
      </c>
      <c r="E49" s="419">
        <f t="shared" ref="E49:F56" si="9">H49</f>
        <v>3400</v>
      </c>
      <c r="F49" s="420">
        <f t="shared" si="9"/>
        <v>2100</v>
      </c>
      <c r="G49" s="371"/>
      <c r="H49" s="416">
        <f t="shared" si="3"/>
        <v>3400</v>
      </c>
      <c r="I49" s="416">
        <f t="shared" si="4"/>
        <v>2100</v>
      </c>
      <c r="J49" s="386"/>
      <c r="K49" s="417">
        <f t="shared" si="0"/>
        <v>3400</v>
      </c>
      <c r="L49" s="417">
        <f t="shared" si="1"/>
        <v>2040</v>
      </c>
      <c r="M49" s="389"/>
      <c r="N49" s="495">
        <v>1360</v>
      </c>
      <c r="P49" s="468">
        <v>1360</v>
      </c>
      <c r="R49" s="462"/>
      <c r="T49" s="462"/>
      <c r="V49" s="468"/>
      <c r="X49" s="452"/>
      <c r="Z49" s="382"/>
      <c r="AB49" s="363"/>
      <c r="AD49" s="146"/>
      <c r="AF49" s="146"/>
      <c r="AH49" s="146"/>
      <c r="AJ49" s="146"/>
      <c r="AL49" s="146"/>
      <c r="AN49" s="146"/>
      <c r="AP49" s="146"/>
      <c r="AR49" s="146"/>
      <c r="AT49" s="63"/>
      <c r="AV49" s="371"/>
      <c r="AW49" s="371"/>
      <c r="AX49" s="371"/>
      <c r="AY49" s="371"/>
      <c r="AZ49" s="371"/>
      <c r="BA49" s="371"/>
      <c r="BB49" s="371"/>
      <c r="BC49" s="371"/>
      <c r="BD49" s="371"/>
      <c r="BE49" s="371"/>
      <c r="BF49" s="371"/>
      <c r="BG49" s="371"/>
    </row>
    <row r="50" spans="1:59" s="376" customFormat="1" ht="21" hidden="1" customHeight="1" x14ac:dyDescent="0.3">
      <c r="A50" s="371"/>
      <c r="B50" s="372"/>
      <c r="C50" s="371"/>
      <c r="D50" s="421" t="s">
        <v>694</v>
      </c>
      <c r="E50" s="419">
        <f t="shared" si="9"/>
        <v>5100</v>
      </c>
      <c r="F50" s="420">
        <f t="shared" si="9"/>
        <v>3100</v>
      </c>
      <c r="G50" s="371"/>
      <c r="H50" s="416">
        <f t="shared" si="3"/>
        <v>5100</v>
      </c>
      <c r="I50" s="416">
        <f t="shared" si="4"/>
        <v>3100</v>
      </c>
      <c r="J50" s="386"/>
      <c r="K50" s="417">
        <f t="shared" si="0"/>
        <v>5100</v>
      </c>
      <c r="L50" s="417">
        <f t="shared" si="1"/>
        <v>3060</v>
      </c>
      <c r="M50" s="389"/>
      <c r="N50" s="495">
        <v>2040</v>
      </c>
      <c r="P50" s="468">
        <v>2040</v>
      </c>
      <c r="R50" s="462"/>
      <c r="T50" s="462"/>
      <c r="V50" s="468"/>
      <c r="X50" s="452"/>
      <c r="Z50" s="382"/>
      <c r="AB50" s="363"/>
      <c r="AD50" s="146"/>
      <c r="AF50" s="146"/>
      <c r="AH50" s="146"/>
      <c r="AJ50" s="146"/>
      <c r="AL50" s="146"/>
      <c r="AN50" s="146"/>
      <c r="AP50" s="146"/>
      <c r="AR50" s="146"/>
      <c r="AT50" s="63"/>
      <c r="AV50" s="371"/>
      <c r="AW50" s="371"/>
      <c r="AX50" s="371"/>
      <c r="AY50" s="371"/>
      <c r="AZ50" s="371"/>
      <c r="BA50" s="371"/>
      <c r="BB50" s="371"/>
      <c r="BC50" s="371"/>
      <c r="BD50" s="371"/>
      <c r="BE50" s="371"/>
      <c r="BF50" s="371"/>
      <c r="BG50" s="371"/>
    </row>
    <row r="51" spans="1:59" s="376" customFormat="1" ht="21" customHeight="1" x14ac:dyDescent="0.3">
      <c r="A51" s="371"/>
      <c r="B51" s="372"/>
      <c r="C51" s="371"/>
      <c r="D51" s="421" t="s">
        <v>742</v>
      </c>
      <c r="E51" s="419">
        <f t="shared" si="9"/>
        <v>4700</v>
      </c>
      <c r="F51" s="420">
        <f t="shared" si="9"/>
        <v>2900</v>
      </c>
      <c r="G51" s="371"/>
      <c r="H51" s="416">
        <f t="shared" si="3"/>
        <v>4700</v>
      </c>
      <c r="I51" s="416">
        <f t="shared" si="4"/>
        <v>2900</v>
      </c>
      <c r="J51" s="386"/>
      <c r="K51" s="417">
        <f t="shared" si="0"/>
        <v>4682.875</v>
      </c>
      <c r="L51" s="417">
        <f t="shared" si="1"/>
        <v>2809.7250000000004</v>
      </c>
      <c r="M51" s="389"/>
      <c r="N51" s="507">
        <v>1873.15</v>
      </c>
      <c r="P51" s="468">
        <v>1783.95</v>
      </c>
      <c r="R51" s="462"/>
      <c r="T51" s="462"/>
      <c r="V51" s="468"/>
      <c r="X51" s="452"/>
      <c r="Z51" s="382"/>
      <c r="AB51" s="363"/>
      <c r="AD51" s="146"/>
      <c r="AF51" s="146"/>
      <c r="AH51" s="146"/>
      <c r="AJ51" s="146"/>
      <c r="AL51" s="146"/>
      <c r="AN51" s="146"/>
      <c r="AP51" s="146"/>
      <c r="AR51" s="146"/>
      <c r="AT51" s="63"/>
      <c r="AV51" s="371"/>
      <c r="AW51" s="371"/>
      <c r="AX51" s="371"/>
      <c r="AY51" s="371"/>
      <c r="AZ51" s="371"/>
      <c r="BA51" s="371"/>
      <c r="BB51" s="371"/>
      <c r="BC51" s="371"/>
      <c r="BD51" s="371"/>
      <c r="BE51" s="371"/>
      <c r="BF51" s="371"/>
      <c r="BG51" s="371"/>
    </row>
    <row r="52" spans="1:59" s="376" customFormat="1" ht="21" hidden="1" customHeight="1" x14ac:dyDescent="0.3">
      <c r="A52" s="371"/>
      <c r="B52" s="372"/>
      <c r="C52" s="371"/>
      <c r="D52" s="421" t="s">
        <v>696</v>
      </c>
      <c r="E52" s="419">
        <f t="shared" si="9"/>
        <v>12600</v>
      </c>
      <c r="F52" s="420">
        <f t="shared" si="9"/>
        <v>7600</v>
      </c>
      <c r="G52" s="371"/>
      <c r="H52" s="416">
        <f t="shared" si="3"/>
        <v>12600</v>
      </c>
      <c r="I52" s="416">
        <f t="shared" si="4"/>
        <v>7600</v>
      </c>
      <c r="J52" s="386"/>
      <c r="K52" s="417">
        <f t="shared" si="0"/>
        <v>12582.349999999999</v>
      </c>
      <c r="L52" s="417">
        <f t="shared" si="1"/>
        <v>7549.41</v>
      </c>
      <c r="M52" s="389"/>
      <c r="N52" s="495">
        <v>5032.9399999999996</v>
      </c>
      <c r="P52" s="468">
        <v>5032.9399999999996</v>
      </c>
      <c r="R52" s="462"/>
      <c r="T52" s="462"/>
      <c r="V52" s="468"/>
      <c r="X52" s="452"/>
      <c r="Z52" s="382"/>
      <c r="AB52" s="363"/>
      <c r="AD52" s="146"/>
      <c r="AF52" s="146"/>
      <c r="AH52" s="146"/>
      <c r="AJ52" s="146"/>
      <c r="AL52" s="146"/>
      <c r="AN52" s="146"/>
      <c r="AP52" s="146"/>
      <c r="AR52" s="146"/>
      <c r="AT52" s="63"/>
      <c r="AV52" s="371"/>
      <c r="AW52" s="371"/>
      <c r="AX52" s="371"/>
      <c r="AY52" s="371"/>
      <c r="AZ52" s="371"/>
      <c r="BA52" s="371"/>
      <c r="BB52" s="371"/>
      <c r="BC52" s="371"/>
      <c r="BD52" s="371"/>
      <c r="BE52" s="371"/>
      <c r="BF52" s="371"/>
      <c r="BG52" s="371"/>
    </row>
    <row r="53" spans="1:59" s="376" customFormat="1" ht="21" customHeight="1" x14ac:dyDescent="0.3">
      <c r="A53" s="371"/>
      <c r="B53" s="372"/>
      <c r="C53" s="371"/>
      <c r="D53" s="421" t="s">
        <v>738</v>
      </c>
      <c r="E53" s="419">
        <f t="shared" si="9"/>
        <v>1900</v>
      </c>
      <c r="F53" s="420">
        <f t="shared" si="9"/>
        <v>1200</v>
      </c>
      <c r="G53" s="371"/>
      <c r="H53" s="416">
        <f t="shared" si="3"/>
        <v>1900</v>
      </c>
      <c r="I53" s="416">
        <f t="shared" si="4"/>
        <v>1200</v>
      </c>
      <c r="J53" s="386"/>
      <c r="K53" s="417">
        <f>N53*$K$9</f>
        <v>1860.4750000000001</v>
      </c>
      <c r="L53" s="417">
        <f>N53*$L$9</f>
        <v>1116.2850000000001</v>
      </c>
      <c r="M53" s="389"/>
      <c r="N53" s="507">
        <v>744.19</v>
      </c>
      <c r="P53" s="468">
        <v>708.75</v>
      </c>
      <c r="R53" s="474"/>
      <c r="T53" s="468"/>
      <c r="V53" s="468"/>
      <c r="X53" s="452"/>
      <c r="Z53" s="382"/>
      <c r="AB53" s="363"/>
      <c r="AD53" s="146"/>
      <c r="AF53" s="146"/>
      <c r="AH53" s="146"/>
      <c r="AJ53" s="146"/>
      <c r="AL53" s="146"/>
      <c r="AN53" s="146"/>
      <c r="AP53" s="146"/>
      <c r="AR53" s="146"/>
      <c r="AT53" s="63"/>
      <c r="AV53" s="371"/>
      <c r="AW53" s="371"/>
      <c r="AX53" s="371"/>
      <c r="AY53" s="371"/>
      <c r="AZ53" s="371"/>
      <c r="BA53" s="371"/>
      <c r="BB53" s="371"/>
      <c r="BC53" s="371"/>
      <c r="BD53" s="371"/>
      <c r="BE53" s="371"/>
      <c r="BF53" s="371"/>
      <c r="BG53" s="371"/>
    </row>
    <row r="54" spans="1:59" s="376" customFormat="1" ht="21" customHeight="1" x14ac:dyDescent="0.3">
      <c r="A54" s="371"/>
      <c r="B54" s="372"/>
      <c r="C54" s="371"/>
      <c r="D54" s="421" t="s">
        <v>739</v>
      </c>
      <c r="E54" s="419">
        <f t="shared" si="9"/>
        <v>4000</v>
      </c>
      <c r="F54" s="420">
        <f t="shared" si="9"/>
        <v>2400</v>
      </c>
      <c r="G54" s="371"/>
      <c r="H54" s="416">
        <f t="shared" si="3"/>
        <v>4000</v>
      </c>
      <c r="I54" s="416">
        <f t="shared" si="4"/>
        <v>2400</v>
      </c>
      <c r="J54" s="386"/>
      <c r="K54" s="417">
        <f>N54*$K$9</f>
        <v>3942.5</v>
      </c>
      <c r="L54" s="417">
        <f>N54*$L$9</f>
        <v>2365.5</v>
      </c>
      <c r="M54" s="389"/>
      <c r="N54" s="507">
        <v>1577</v>
      </c>
      <c r="P54" s="468">
        <v>1501.49</v>
      </c>
      <c r="R54" s="462"/>
      <c r="T54" s="462"/>
      <c r="V54" s="468"/>
      <c r="X54" s="452"/>
      <c r="Z54" s="382"/>
      <c r="AB54" s="363"/>
      <c r="AD54" s="146"/>
      <c r="AF54" s="146"/>
      <c r="AH54" s="146"/>
      <c r="AJ54" s="146"/>
      <c r="AL54" s="146"/>
      <c r="AN54" s="146"/>
      <c r="AP54" s="146"/>
      <c r="AR54" s="146"/>
      <c r="AT54" s="63"/>
      <c r="AV54" s="371"/>
      <c r="AW54" s="371"/>
      <c r="AX54" s="371"/>
      <c r="AY54" s="371"/>
      <c r="AZ54" s="371"/>
      <c r="BA54" s="371"/>
      <c r="BB54" s="371"/>
      <c r="BC54" s="371"/>
      <c r="BD54" s="371"/>
      <c r="BE54" s="371"/>
      <c r="BF54" s="371"/>
      <c r="BG54" s="371"/>
    </row>
    <row r="55" spans="1:59" s="376" customFormat="1" ht="21" customHeight="1" x14ac:dyDescent="0.3">
      <c r="A55" s="371"/>
      <c r="B55" s="372"/>
      <c r="C55" s="371"/>
      <c r="D55" s="421" t="s">
        <v>740</v>
      </c>
      <c r="E55" s="419">
        <f t="shared" si="9"/>
        <v>6100</v>
      </c>
      <c r="F55" s="420">
        <f t="shared" si="9"/>
        <v>3700</v>
      </c>
      <c r="G55" s="371"/>
      <c r="H55" s="416">
        <f t="shared" si="3"/>
        <v>6100</v>
      </c>
      <c r="I55" s="416">
        <f t="shared" si="4"/>
        <v>3700</v>
      </c>
      <c r="J55" s="386"/>
      <c r="K55" s="417">
        <f>N55*$K$9</f>
        <v>6065</v>
      </c>
      <c r="L55" s="417">
        <f>N55*$L$9</f>
        <v>3639</v>
      </c>
      <c r="M55" s="389"/>
      <c r="N55" s="507">
        <v>2426</v>
      </c>
      <c r="P55" s="468">
        <v>2310</v>
      </c>
      <c r="R55" s="462"/>
      <c r="T55" s="462"/>
      <c r="V55" s="468"/>
      <c r="X55" s="452"/>
      <c r="Z55" s="382"/>
      <c r="AB55" s="363"/>
      <c r="AD55" s="146"/>
      <c r="AF55" s="146"/>
      <c r="AH55" s="146"/>
      <c r="AJ55" s="146"/>
      <c r="AL55" s="146"/>
      <c r="AN55" s="146"/>
      <c r="AP55" s="146"/>
      <c r="AR55" s="146"/>
      <c r="AT55" s="63"/>
      <c r="AV55" s="371"/>
      <c r="AW55" s="371"/>
      <c r="AX55" s="371"/>
      <c r="AY55" s="371"/>
      <c r="AZ55" s="371"/>
      <c r="BA55" s="371"/>
      <c r="BB55" s="371"/>
      <c r="BC55" s="371"/>
      <c r="BD55" s="371"/>
      <c r="BE55" s="371"/>
      <c r="BF55" s="371"/>
      <c r="BG55" s="371"/>
    </row>
    <row r="56" spans="1:59" s="376" customFormat="1" ht="21" customHeight="1" x14ac:dyDescent="0.3">
      <c r="A56" s="371"/>
      <c r="B56" s="372"/>
      <c r="C56" s="371"/>
      <c r="D56" s="421" t="s">
        <v>741</v>
      </c>
      <c r="E56" s="419">
        <f t="shared" si="9"/>
        <v>12500</v>
      </c>
      <c r="F56" s="420">
        <f t="shared" si="9"/>
        <v>7500</v>
      </c>
      <c r="G56" s="371"/>
      <c r="H56" s="416">
        <f t="shared" si="3"/>
        <v>12500</v>
      </c>
      <c r="I56" s="416">
        <f t="shared" si="4"/>
        <v>7500</v>
      </c>
      <c r="J56" s="386"/>
      <c r="K56" s="417">
        <f>N56*$K$9</f>
        <v>12403.125</v>
      </c>
      <c r="L56" s="417">
        <f>N56*$L$9</f>
        <v>7441.875</v>
      </c>
      <c r="M56" s="389"/>
      <c r="N56" s="507">
        <v>4961.25</v>
      </c>
      <c r="P56" s="468">
        <v>4725</v>
      </c>
      <c r="R56" s="462"/>
      <c r="T56" s="462"/>
      <c r="V56" s="468"/>
      <c r="X56" s="452"/>
      <c r="Z56" s="382"/>
      <c r="AB56" s="363"/>
      <c r="AD56" s="146"/>
      <c r="AF56" s="146"/>
      <c r="AH56" s="146"/>
      <c r="AJ56" s="146"/>
      <c r="AL56" s="146"/>
      <c r="AN56" s="146"/>
      <c r="AP56" s="146"/>
      <c r="AR56" s="146"/>
      <c r="AT56" s="63"/>
      <c r="AV56" s="371"/>
      <c r="AW56" s="371"/>
      <c r="AX56" s="371"/>
      <c r="AY56" s="371"/>
      <c r="AZ56" s="371"/>
      <c r="BA56" s="371"/>
      <c r="BB56" s="371"/>
      <c r="BC56" s="371"/>
      <c r="BD56" s="371"/>
      <c r="BE56" s="371"/>
      <c r="BF56" s="371"/>
      <c r="BG56" s="371"/>
    </row>
    <row r="57" spans="1:59" s="376" customFormat="1" ht="21" customHeight="1" x14ac:dyDescent="0.3">
      <c r="A57" s="371"/>
      <c r="B57" s="372" t="s">
        <v>563</v>
      </c>
      <c r="C57" s="371"/>
      <c r="D57" s="421" t="s">
        <v>268</v>
      </c>
      <c r="E57" s="419">
        <f>H57</f>
        <v>11500</v>
      </c>
      <c r="F57" s="420">
        <f>I57</f>
        <v>6900</v>
      </c>
      <c r="G57" s="371"/>
      <c r="H57" s="416">
        <f t="shared" si="3"/>
        <v>11500</v>
      </c>
      <c r="I57" s="416">
        <f t="shared" si="4"/>
        <v>6900</v>
      </c>
      <c r="J57" s="386"/>
      <c r="K57" s="417">
        <f>N57*$K$9</f>
        <v>11467.5</v>
      </c>
      <c r="L57" s="417">
        <f>N57*$L$9</f>
        <v>6880.5</v>
      </c>
      <c r="M57" s="389"/>
      <c r="N57" s="507">
        <v>4587</v>
      </c>
      <c r="P57" s="468">
        <v>4368</v>
      </c>
      <c r="R57" s="462">
        <v>4160</v>
      </c>
      <c r="T57" s="462">
        <v>4160</v>
      </c>
      <c r="V57" s="468">
        <v>4234.0562000000009</v>
      </c>
      <c r="X57" s="455">
        <v>3849.1420000000003</v>
      </c>
      <c r="Z57" s="382">
        <v>3499.22</v>
      </c>
      <c r="AB57" s="363"/>
      <c r="AD57" s="146"/>
      <c r="AF57" s="146"/>
      <c r="AH57" s="146"/>
      <c r="AJ57" s="146"/>
      <c r="AL57" s="146"/>
      <c r="AN57" s="146"/>
      <c r="AP57" s="146"/>
      <c r="AR57" s="146"/>
      <c r="AT57" s="63"/>
      <c r="AV57" s="371"/>
      <c r="AW57" s="371"/>
      <c r="AX57" s="371"/>
      <c r="AY57" s="371"/>
      <c r="AZ57" s="371"/>
      <c r="BA57" s="371"/>
      <c r="BB57" s="371"/>
      <c r="BC57" s="371"/>
      <c r="BD57" s="371"/>
      <c r="BE57" s="371"/>
      <c r="BF57" s="371"/>
      <c r="BG57" s="371"/>
    </row>
    <row r="58" spans="1:59" s="376" customFormat="1" ht="21" customHeight="1" x14ac:dyDescent="0.3">
      <c r="A58" s="371"/>
      <c r="B58" s="372"/>
      <c r="C58" s="371"/>
      <c r="D58" s="421" t="s">
        <v>600</v>
      </c>
      <c r="E58" s="419">
        <f t="shared" ref="E58:F74" si="10">H58</f>
        <v>2200</v>
      </c>
      <c r="F58" s="420">
        <f t="shared" si="10"/>
        <v>1400</v>
      </c>
      <c r="G58" s="371"/>
      <c r="H58" s="416">
        <f t="shared" si="3"/>
        <v>2200</v>
      </c>
      <c r="I58" s="416">
        <f t="shared" si="4"/>
        <v>1400</v>
      </c>
      <c r="J58" s="386"/>
      <c r="K58" s="417">
        <f t="shared" si="0"/>
        <v>2192.5</v>
      </c>
      <c r="L58" s="417">
        <f t="shared" si="1"/>
        <v>1315.5</v>
      </c>
      <c r="M58" s="389"/>
      <c r="N58" s="507">
        <v>877</v>
      </c>
      <c r="P58" s="468">
        <v>834.76</v>
      </c>
      <c r="R58" s="462">
        <v>795</v>
      </c>
      <c r="T58" s="462">
        <v>795</v>
      </c>
      <c r="V58" s="468">
        <v>683.33</v>
      </c>
      <c r="X58" s="452">
        <v>653.63100000000009</v>
      </c>
      <c r="Z58" s="382">
        <v>594.21</v>
      </c>
      <c r="AB58" s="363"/>
      <c r="AD58" s="146"/>
      <c r="AF58" s="146"/>
      <c r="AH58" s="146"/>
      <c r="AJ58" s="146"/>
      <c r="AL58" s="146"/>
      <c r="AN58" s="146"/>
      <c r="AP58" s="146"/>
      <c r="AR58" s="146"/>
      <c r="AT58" s="63"/>
      <c r="AV58" s="371"/>
      <c r="AW58" s="371"/>
      <c r="AX58" s="371"/>
      <c r="AY58" s="371"/>
      <c r="AZ58" s="371"/>
      <c r="BA58" s="371"/>
      <c r="BB58" s="371"/>
      <c r="BC58" s="371"/>
      <c r="BD58" s="371"/>
      <c r="BE58" s="371"/>
      <c r="BF58" s="371"/>
      <c r="BG58" s="371"/>
    </row>
    <row r="59" spans="1:59" s="376" customFormat="1" ht="21" hidden="1" customHeight="1" x14ac:dyDescent="0.3">
      <c r="A59" s="371"/>
      <c r="B59" s="372"/>
      <c r="C59" s="371"/>
      <c r="D59" s="421" t="s">
        <v>272</v>
      </c>
      <c r="E59" s="419">
        <f t="shared" si="10"/>
        <v>6600</v>
      </c>
      <c r="F59" s="420">
        <f t="shared" si="10"/>
        <v>4000</v>
      </c>
      <c r="G59" s="371"/>
      <c r="H59" s="416">
        <f t="shared" si="3"/>
        <v>6600</v>
      </c>
      <c r="I59" s="416">
        <f t="shared" si="4"/>
        <v>4000</v>
      </c>
      <c r="J59" s="386"/>
      <c r="K59" s="417">
        <f t="shared" si="0"/>
        <v>6536.2249999999995</v>
      </c>
      <c r="L59" s="417">
        <f t="shared" si="1"/>
        <v>3921.7349999999997</v>
      </c>
      <c r="M59" s="389"/>
      <c r="N59" s="495">
        <v>2614.4899999999998</v>
      </c>
      <c r="P59" s="468">
        <v>2614.4899999999998</v>
      </c>
      <c r="R59" s="462">
        <v>2490</v>
      </c>
      <c r="T59" s="462">
        <v>2490</v>
      </c>
      <c r="V59" s="468">
        <v>2056.35</v>
      </c>
      <c r="X59" s="452">
        <v>1878.9430000000002</v>
      </c>
      <c r="Z59" s="382">
        <v>1708.13</v>
      </c>
      <c r="AB59" s="363"/>
      <c r="AD59" s="146"/>
      <c r="AF59" s="146"/>
      <c r="AH59" s="146"/>
      <c r="AJ59" s="146"/>
      <c r="AL59" s="146"/>
      <c r="AN59" s="146"/>
      <c r="AP59" s="146"/>
      <c r="AR59" s="146"/>
      <c r="AT59" s="63"/>
      <c r="AV59" s="371"/>
      <c r="AW59" s="371"/>
      <c r="AX59" s="371"/>
      <c r="AY59" s="371"/>
      <c r="AZ59" s="371"/>
      <c r="BA59" s="371"/>
      <c r="BB59" s="371"/>
      <c r="BC59" s="371"/>
      <c r="BD59" s="371"/>
      <c r="BE59" s="371"/>
      <c r="BF59" s="371"/>
      <c r="BG59" s="371"/>
    </row>
    <row r="60" spans="1:59" s="376" customFormat="1" ht="21" hidden="1" customHeight="1" x14ac:dyDescent="0.3">
      <c r="A60" s="371"/>
      <c r="B60" s="372"/>
      <c r="C60" s="371"/>
      <c r="D60" s="421" t="s">
        <v>273</v>
      </c>
      <c r="E60" s="419">
        <f t="shared" si="10"/>
        <v>14600</v>
      </c>
      <c r="F60" s="420">
        <f t="shared" si="10"/>
        <v>8800</v>
      </c>
      <c r="G60" s="371"/>
      <c r="H60" s="416">
        <f t="shared" si="3"/>
        <v>14600</v>
      </c>
      <c r="I60" s="416">
        <f t="shared" si="4"/>
        <v>8800</v>
      </c>
      <c r="J60" s="386"/>
      <c r="K60" s="417">
        <f t="shared" si="0"/>
        <v>14555.650000000001</v>
      </c>
      <c r="L60" s="417">
        <f t="shared" si="1"/>
        <v>8733.39</v>
      </c>
      <c r="M60" s="389"/>
      <c r="N60" s="495">
        <v>5822.26</v>
      </c>
      <c r="P60" s="468">
        <v>5822.26</v>
      </c>
      <c r="R60" s="462">
        <v>5545</v>
      </c>
      <c r="T60" s="462">
        <v>5545</v>
      </c>
      <c r="V60" s="468">
        <v>4560.87</v>
      </c>
      <c r="X60" s="452">
        <v>4374.161000000001</v>
      </c>
      <c r="Z60" s="382">
        <v>3976.51</v>
      </c>
      <c r="AB60" s="363"/>
      <c r="AD60" s="146"/>
      <c r="AF60" s="146"/>
      <c r="AH60" s="146"/>
      <c r="AJ60" s="146"/>
      <c r="AL60" s="146"/>
      <c r="AN60" s="146"/>
      <c r="AP60" s="146"/>
      <c r="AR60" s="146"/>
      <c r="AT60" s="63"/>
      <c r="AV60" s="371"/>
      <c r="AW60" s="371"/>
      <c r="AX60" s="371"/>
      <c r="AY60" s="371"/>
      <c r="AZ60" s="371"/>
      <c r="BA60" s="371"/>
      <c r="BB60" s="371"/>
      <c r="BC60" s="371"/>
      <c r="BD60" s="371"/>
      <c r="BE60" s="371"/>
      <c r="BF60" s="371"/>
      <c r="BG60" s="371"/>
    </row>
    <row r="61" spans="1:59" s="376" customFormat="1" ht="21" hidden="1" customHeight="1" x14ac:dyDescent="0.3">
      <c r="A61" s="371"/>
      <c r="B61" s="372"/>
      <c r="C61" s="371"/>
      <c r="D61" s="421" t="s">
        <v>601</v>
      </c>
      <c r="E61" s="419">
        <f t="shared" si="10"/>
        <v>57600</v>
      </c>
      <c r="F61" s="420">
        <f t="shared" si="10"/>
        <v>34600</v>
      </c>
      <c r="G61" s="371"/>
      <c r="H61" s="416">
        <f t="shared" si="3"/>
        <v>57600</v>
      </c>
      <c r="I61" s="416">
        <f t="shared" si="4"/>
        <v>34600</v>
      </c>
      <c r="J61" s="386"/>
      <c r="K61" s="417">
        <f t="shared" si="0"/>
        <v>57510.25</v>
      </c>
      <c r="L61" s="417">
        <f t="shared" si="1"/>
        <v>34506.149999999994</v>
      </c>
      <c r="M61" s="389"/>
      <c r="N61" s="495">
        <v>23004.1</v>
      </c>
      <c r="P61" s="468">
        <v>23004.1</v>
      </c>
      <c r="R61" s="462">
        <v>21908.67</v>
      </c>
      <c r="T61" s="462">
        <v>21908.67</v>
      </c>
      <c r="V61" s="468">
        <v>18236.43</v>
      </c>
      <c r="X61" s="452">
        <v>17443.547000000002</v>
      </c>
      <c r="Z61" s="382">
        <v>15857.77</v>
      </c>
      <c r="AB61" s="363"/>
      <c r="AD61" s="146"/>
      <c r="AF61" s="146"/>
      <c r="AH61" s="146"/>
      <c r="AJ61" s="146"/>
      <c r="AL61" s="146"/>
      <c r="AN61" s="146"/>
      <c r="AP61" s="146"/>
      <c r="AR61" s="146"/>
      <c r="AT61" s="63"/>
      <c r="AV61" s="371"/>
      <c r="AW61" s="371"/>
      <c r="AX61" s="371"/>
      <c r="AY61" s="371"/>
      <c r="AZ61" s="371"/>
      <c r="BA61" s="371"/>
      <c r="BB61" s="371"/>
      <c r="BC61" s="371"/>
      <c r="BD61" s="371"/>
      <c r="BE61" s="371"/>
      <c r="BF61" s="371"/>
      <c r="BG61" s="371"/>
    </row>
    <row r="62" spans="1:59" s="376" customFormat="1" ht="21" hidden="1" customHeight="1" x14ac:dyDescent="0.3">
      <c r="A62" s="371"/>
      <c r="B62" s="372"/>
      <c r="C62" s="371"/>
      <c r="D62" s="421" t="s">
        <v>605</v>
      </c>
      <c r="E62" s="419">
        <f t="shared" si="10"/>
        <v>9300</v>
      </c>
      <c r="F62" s="420">
        <f t="shared" si="10"/>
        <v>5600</v>
      </c>
      <c r="G62" s="371"/>
      <c r="H62" s="416">
        <f t="shared" si="3"/>
        <v>9300</v>
      </c>
      <c r="I62" s="416">
        <f t="shared" si="4"/>
        <v>5600</v>
      </c>
      <c r="J62" s="386"/>
      <c r="K62" s="417">
        <f t="shared" si="0"/>
        <v>9244.5249999999996</v>
      </c>
      <c r="L62" s="417">
        <f t="shared" si="1"/>
        <v>5546.7150000000001</v>
      </c>
      <c r="M62" s="389"/>
      <c r="N62" s="495">
        <v>3697.81</v>
      </c>
      <c r="P62" s="468">
        <v>3697.81</v>
      </c>
      <c r="R62" s="462">
        <v>3521.73</v>
      </c>
      <c r="T62" s="462">
        <v>3521.73</v>
      </c>
      <c r="V62" s="468">
        <v>3521.7292000000002</v>
      </c>
      <c r="X62" s="452">
        <v>3201.5720000000001</v>
      </c>
      <c r="Z62" s="382">
        <v>2910.52</v>
      </c>
      <c r="AB62" s="363"/>
      <c r="AD62" s="146"/>
      <c r="AF62" s="146"/>
      <c r="AH62" s="146"/>
      <c r="AJ62" s="146"/>
      <c r="AL62" s="146"/>
      <c r="AN62" s="146"/>
      <c r="AP62" s="146"/>
      <c r="AR62" s="146"/>
      <c r="AT62" s="63"/>
      <c r="AV62" s="371"/>
      <c r="AW62" s="371"/>
      <c r="AX62" s="371"/>
      <c r="AY62" s="371"/>
      <c r="AZ62" s="371"/>
      <c r="BA62" s="371"/>
      <c r="BB62" s="371"/>
      <c r="BC62" s="371"/>
      <c r="BD62" s="371"/>
      <c r="BE62" s="371"/>
      <c r="BF62" s="371"/>
      <c r="BG62" s="371"/>
    </row>
    <row r="63" spans="1:59" s="376" customFormat="1" ht="21" customHeight="1" x14ac:dyDescent="0.3">
      <c r="A63" s="371"/>
      <c r="B63" s="372"/>
      <c r="C63" s="371"/>
      <c r="D63" s="421" t="s">
        <v>603</v>
      </c>
      <c r="E63" s="419">
        <f t="shared" si="10"/>
        <v>10100</v>
      </c>
      <c r="F63" s="420">
        <f t="shared" si="10"/>
        <v>6100</v>
      </c>
      <c r="G63" s="371"/>
      <c r="H63" s="416">
        <f t="shared" si="3"/>
        <v>10100</v>
      </c>
      <c r="I63" s="416">
        <f t="shared" si="4"/>
        <v>6100</v>
      </c>
      <c r="J63" s="386"/>
      <c r="K63" s="417">
        <f t="shared" si="0"/>
        <v>10007.5</v>
      </c>
      <c r="L63" s="417">
        <f t="shared" si="1"/>
        <v>6004.5</v>
      </c>
      <c r="M63" s="389"/>
      <c r="N63" s="496">
        <v>4003</v>
      </c>
      <c r="P63" s="468">
        <v>3811.49</v>
      </c>
      <c r="R63" s="462">
        <v>3630</v>
      </c>
      <c r="T63" s="462">
        <v>3630</v>
      </c>
      <c r="V63" s="468">
        <v>3355.2937000000002</v>
      </c>
      <c r="X63" s="452">
        <v>3050.2669999999998</v>
      </c>
      <c r="Z63" s="382">
        <v>2772.97</v>
      </c>
      <c r="AB63" s="363"/>
      <c r="AD63" s="146"/>
      <c r="AF63" s="146"/>
      <c r="AH63" s="146"/>
      <c r="AJ63" s="146"/>
      <c r="AL63" s="146"/>
      <c r="AN63" s="146"/>
      <c r="AP63" s="146"/>
      <c r="AR63" s="146"/>
      <c r="AT63" s="63"/>
      <c r="AV63" s="371"/>
      <c r="AW63" s="371"/>
      <c r="AX63" s="371"/>
      <c r="AY63" s="371"/>
      <c r="AZ63" s="371"/>
      <c r="BA63" s="371"/>
      <c r="BB63" s="371"/>
      <c r="BC63" s="371"/>
      <c r="BD63" s="371"/>
      <c r="BE63" s="371"/>
      <c r="BF63" s="371"/>
      <c r="BG63" s="371"/>
    </row>
    <row r="64" spans="1:59" s="376" customFormat="1" ht="21" customHeight="1" x14ac:dyDescent="0.3">
      <c r="A64" s="371"/>
      <c r="B64" s="372"/>
      <c r="C64" s="371"/>
      <c r="D64" s="421" t="s">
        <v>604</v>
      </c>
      <c r="E64" s="419">
        <f t="shared" si="10"/>
        <v>13600</v>
      </c>
      <c r="F64" s="420">
        <f t="shared" si="10"/>
        <v>8200</v>
      </c>
      <c r="G64" s="371"/>
      <c r="H64" s="416">
        <f t="shared" si="3"/>
        <v>13600</v>
      </c>
      <c r="I64" s="416">
        <f t="shared" si="4"/>
        <v>8200</v>
      </c>
      <c r="J64" s="386"/>
      <c r="K64" s="417">
        <f t="shared" si="0"/>
        <v>13562.5</v>
      </c>
      <c r="L64" s="417">
        <f t="shared" si="1"/>
        <v>8137.5</v>
      </c>
      <c r="M64" s="389"/>
      <c r="N64" s="507">
        <v>5425</v>
      </c>
      <c r="P64" s="468">
        <v>5166</v>
      </c>
      <c r="R64" s="462">
        <v>4920</v>
      </c>
      <c r="T64" s="462">
        <v>4920</v>
      </c>
      <c r="V64" s="468">
        <v>4546.9985000000006</v>
      </c>
      <c r="X64" s="452">
        <v>4133.6350000000002</v>
      </c>
      <c r="Z64" s="382">
        <v>3757.85</v>
      </c>
      <c r="AB64" s="363"/>
      <c r="AD64" s="146"/>
      <c r="AF64" s="146"/>
      <c r="AH64" s="146"/>
      <c r="AJ64" s="146"/>
      <c r="AL64" s="146"/>
      <c r="AN64" s="146"/>
      <c r="AP64" s="146"/>
      <c r="AR64" s="146"/>
      <c r="AT64" s="63"/>
      <c r="AV64" s="371"/>
      <c r="AW64" s="371"/>
      <c r="AX64" s="371"/>
      <c r="AY64" s="371"/>
      <c r="AZ64" s="371"/>
      <c r="BA64" s="371"/>
      <c r="BB64" s="371"/>
      <c r="BC64" s="371"/>
      <c r="BD64" s="371"/>
      <c r="BE64" s="371"/>
      <c r="BF64" s="371"/>
      <c r="BG64" s="371"/>
    </row>
    <row r="65" spans="1:59" s="376" customFormat="1" ht="21" customHeight="1" x14ac:dyDescent="0.3">
      <c r="A65" s="371"/>
      <c r="B65" s="372"/>
      <c r="C65" s="371"/>
      <c r="D65" s="421" t="s">
        <v>697</v>
      </c>
      <c r="E65" s="419">
        <f t="shared" si="10"/>
        <v>4600</v>
      </c>
      <c r="F65" s="420">
        <f t="shared" si="10"/>
        <v>2800</v>
      </c>
      <c r="G65" s="371"/>
      <c r="H65" s="416">
        <f t="shared" si="3"/>
        <v>4600</v>
      </c>
      <c r="I65" s="416">
        <f t="shared" si="4"/>
        <v>2800</v>
      </c>
      <c r="J65" s="386"/>
      <c r="K65" s="417">
        <f t="shared" si="0"/>
        <v>4550</v>
      </c>
      <c r="L65" s="417">
        <f t="shared" si="1"/>
        <v>2730</v>
      </c>
      <c r="M65" s="389"/>
      <c r="N65" s="507">
        <v>1820</v>
      </c>
      <c r="P65" s="468">
        <v>1732</v>
      </c>
      <c r="R65" s="462"/>
      <c r="T65" s="462"/>
      <c r="V65" s="468"/>
      <c r="X65" s="452"/>
      <c r="Z65" s="382"/>
      <c r="AB65" s="363"/>
      <c r="AD65" s="146"/>
      <c r="AF65" s="146"/>
      <c r="AH65" s="146"/>
      <c r="AJ65" s="146"/>
      <c r="AL65" s="146"/>
      <c r="AN65" s="146"/>
      <c r="AP65" s="146"/>
      <c r="AR65" s="146"/>
      <c r="AT65" s="63"/>
      <c r="AV65" s="371"/>
      <c r="AW65" s="371"/>
      <c r="AX65" s="371"/>
      <c r="AY65" s="371"/>
      <c r="AZ65" s="371"/>
      <c r="BA65" s="371"/>
      <c r="BB65" s="371"/>
      <c r="BC65" s="371"/>
      <c r="BD65" s="371"/>
      <c r="BE65" s="371"/>
      <c r="BF65" s="371"/>
      <c r="BG65" s="371"/>
    </row>
    <row r="66" spans="1:59" s="376" customFormat="1" ht="21" hidden="1" customHeight="1" x14ac:dyDescent="0.3">
      <c r="A66" s="371"/>
      <c r="B66" s="372"/>
      <c r="C66" s="371"/>
      <c r="D66" s="421" t="s">
        <v>577</v>
      </c>
      <c r="E66" s="419">
        <f>H66</f>
        <v>4700</v>
      </c>
      <c r="F66" s="420">
        <f>I66</f>
        <v>2800</v>
      </c>
      <c r="G66" s="371"/>
      <c r="H66" s="416">
        <f t="shared" si="3"/>
        <v>4700</v>
      </c>
      <c r="I66" s="416">
        <f t="shared" si="4"/>
        <v>2800</v>
      </c>
      <c r="J66" s="386"/>
      <c r="K66" s="417">
        <f>N66*$K$9</f>
        <v>4606.8500000000004</v>
      </c>
      <c r="L66" s="417">
        <f>N66*$L$9</f>
        <v>2764.11</v>
      </c>
      <c r="M66" s="389"/>
      <c r="N66" s="495">
        <v>1842.74</v>
      </c>
      <c r="P66" s="468">
        <v>1842.74</v>
      </c>
      <c r="R66" s="462">
        <v>1755</v>
      </c>
      <c r="T66" s="462">
        <v>1755</v>
      </c>
      <c r="V66" s="468">
        <v>1617.7337000000002</v>
      </c>
      <c r="X66" s="452">
        <v>1470.6670000000001</v>
      </c>
      <c r="Z66" s="382">
        <v>1336.97</v>
      </c>
      <c r="AB66" s="363"/>
      <c r="AD66" s="146"/>
      <c r="AF66" s="146"/>
      <c r="AH66" s="146"/>
      <c r="AJ66" s="146"/>
      <c r="AL66" s="146"/>
      <c r="AN66" s="146"/>
      <c r="AP66" s="146"/>
      <c r="AR66" s="146"/>
      <c r="AT66" s="63"/>
      <c r="AV66" s="371"/>
      <c r="AW66" s="371"/>
      <c r="AX66" s="371"/>
      <c r="AY66" s="371"/>
      <c r="AZ66" s="371"/>
      <c r="BA66" s="371"/>
      <c r="BB66" s="371"/>
      <c r="BC66" s="371"/>
      <c r="BD66" s="371"/>
      <c r="BE66" s="371"/>
      <c r="BF66" s="371"/>
      <c r="BG66" s="371"/>
    </row>
    <row r="67" spans="1:59" s="376" customFormat="1" ht="21" customHeight="1" x14ac:dyDescent="0.3">
      <c r="A67" s="371"/>
      <c r="B67" s="372"/>
      <c r="C67" s="371"/>
      <c r="D67" s="421" t="s">
        <v>591</v>
      </c>
      <c r="E67" s="419">
        <f t="shared" si="10"/>
        <v>2800</v>
      </c>
      <c r="F67" s="420">
        <f t="shared" si="10"/>
        <v>1700</v>
      </c>
      <c r="G67" s="371"/>
      <c r="H67" s="416">
        <f t="shared" si="3"/>
        <v>2800</v>
      </c>
      <c r="I67" s="416">
        <f t="shared" si="4"/>
        <v>1700</v>
      </c>
      <c r="J67" s="386"/>
      <c r="K67" s="417">
        <f t="shared" si="0"/>
        <v>2800</v>
      </c>
      <c r="L67" s="417">
        <f t="shared" si="1"/>
        <v>1680</v>
      </c>
      <c r="M67" s="389"/>
      <c r="N67" s="507">
        <v>1120</v>
      </c>
      <c r="P67" s="468">
        <v>1065.75</v>
      </c>
      <c r="R67" s="462">
        <v>1015</v>
      </c>
      <c r="T67" s="462">
        <v>1015</v>
      </c>
      <c r="V67" s="468">
        <v>918.39000000000021</v>
      </c>
      <c r="X67" s="452">
        <v>834.90000000000009</v>
      </c>
      <c r="Z67" s="382">
        <v>759</v>
      </c>
      <c r="AB67" s="363"/>
      <c r="AD67" s="146"/>
      <c r="AF67" s="146"/>
      <c r="AH67" s="146"/>
      <c r="AJ67" s="146"/>
      <c r="AL67" s="146"/>
      <c r="AN67" s="146"/>
      <c r="AP67" s="146"/>
      <c r="AR67" s="146"/>
      <c r="AT67" s="63"/>
      <c r="AV67" s="371"/>
      <c r="AW67" s="371"/>
      <c r="AX67" s="371"/>
      <c r="AY67" s="371"/>
      <c r="AZ67" s="371"/>
      <c r="BA67" s="371"/>
      <c r="BB67" s="371"/>
      <c r="BC67" s="371"/>
      <c r="BD67" s="371"/>
      <c r="BE67" s="371"/>
      <c r="BF67" s="371"/>
      <c r="BG67" s="371"/>
    </row>
    <row r="68" spans="1:59" s="376" customFormat="1" ht="21" hidden="1" customHeight="1" x14ac:dyDescent="0.3">
      <c r="A68" s="371"/>
      <c r="B68" s="372"/>
      <c r="C68" s="371"/>
      <c r="D68" s="421" t="s">
        <v>698</v>
      </c>
      <c r="E68" s="419">
        <f t="shared" si="10"/>
        <v>18900</v>
      </c>
      <c r="F68" s="420">
        <f t="shared" si="10"/>
        <v>11400</v>
      </c>
      <c r="G68" s="371"/>
      <c r="H68" s="416">
        <f t="shared" si="3"/>
        <v>18900</v>
      </c>
      <c r="I68" s="416">
        <f t="shared" si="4"/>
        <v>11400</v>
      </c>
      <c r="J68" s="386"/>
      <c r="K68" s="417">
        <f t="shared" si="0"/>
        <v>18847.5</v>
      </c>
      <c r="L68" s="417">
        <f t="shared" si="1"/>
        <v>11308.5</v>
      </c>
      <c r="M68" s="389"/>
      <c r="N68" s="495">
        <v>7539</v>
      </c>
      <c r="P68" s="468">
        <v>7539</v>
      </c>
      <c r="R68" s="462">
        <v>18945</v>
      </c>
      <c r="T68" s="462">
        <v>18945</v>
      </c>
      <c r="V68" s="468">
        <v>17222.522900000004</v>
      </c>
      <c r="X68" s="452">
        <v>15656.839000000002</v>
      </c>
      <c r="Z68" s="382">
        <v>14233.49</v>
      </c>
      <c r="AB68" s="363"/>
      <c r="AD68" s="146"/>
      <c r="AF68" s="146"/>
      <c r="AH68" s="146"/>
      <c r="AJ68" s="146"/>
      <c r="AL68" s="146"/>
      <c r="AN68" s="146"/>
      <c r="AP68" s="146"/>
      <c r="AR68" s="146"/>
      <c r="AT68" s="63"/>
      <c r="AV68" s="371"/>
      <c r="AW68" s="371"/>
      <c r="AX68" s="371"/>
      <c r="AY68" s="371"/>
      <c r="AZ68" s="371"/>
      <c r="BA68" s="371"/>
      <c r="BB68" s="371"/>
      <c r="BC68" s="371"/>
      <c r="BD68" s="371"/>
      <c r="BE68" s="371"/>
      <c r="BF68" s="371"/>
      <c r="BG68" s="371"/>
    </row>
    <row r="69" spans="1:59" s="376" customFormat="1" ht="21" hidden="1" customHeight="1" x14ac:dyDescent="0.3">
      <c r="A69" s="371"/>
      <c r="B69" s="372"/>
      <c r="C69" s="371"/>
      <c r="D69" s="421" t="s">
        <v>699</v>
      </c>
      <c r="E69" s="419">
        <f t="shared" si="10"/>
        <v>61700</v>
      </c>
      <c r="F69" s="420">
        <f t="shared" si="10"/>
        <v>37000</v>
      </c>
      <c r="G69" s="371"/>
      <c r="H69" s="416">
        <f t="shared" si="3"/>
        <v>61700</v>
      </c>
      <c r="I69" s="416">
        <f t="shared" si="4"/>
        <v>37000</v>
      </c>
      <c r="J69" s="386"/>
      <c r="K69" s="417">
        <f t="shared" si="0"/>
        <v>61621.875</v>
      </c>
      <c r="L69" s="417">
        <f t="shared" si="1"/>
        <v>36973.125</v>
      </c>
      <c r="M69" s="389"/>
      <c r="N69" s="495">
        <v>24648.75</v>
      </c>
      <c r="P69" s="468">
        <v>24648.75</v>
      </c>
      <c r="R69" s="462">
        <v>18945</v>
      </c>
      <c r="T69" s="462">
        <v>18945</v>
      </c>
      <c r="V69" s="468">
        <v>17222.522900000004</v>
      </c>
      <c r="X69" s="452">
        <v>15656.839000000002</v>
      </c>
      <c r="Z69" s="382">
        <v>14233.49</v>
      </c>
      <c r="AB69" s="363"/>
      <c r="AD69" s="146"/>
      <c r="AF69" s="146"/>
      <c r="AH69" s="146"/>
      <c r="AJ69" s="146"/>
      <c r="AL69" s="146"/>
      <c r="AN69" s="146"/>
      <c r="AP69" s="146"/>
      <c r="AR69" s="146"/>
      <c r="AT69" s="63"/>
      <c r="AV69" s="371"/>
      <c r="AW69" s="371"/>
      <c r="AX69" s="371"/>
      <c r="AY69" s="371"/>
      <c r="AZ69" s="371"/>
      <c r="BA69" s="371"/>
      <c r="BB69" s="371"/>
      <c r="BC69" s="371"/>
      <c r="BD69" s="371"/>
      <c r="BE69" s="371"/>
      <c r="BF69" s="371"/>
      <c r="BG69" s="371"/>
    </row>
    <row r="70" spans="1:59" s="376" customFormat="1" ht="21" hidden="1" customHeight="1" x14ac:dyDescent="0.3">
      <c r="A70" s="371"/>
      <c r="B70" s="372"/>
      <c r="C70" s="371"/>
      <c r="D70" s="421" t="s">
        <v>700</v>
      </c>
      <c r="E70" s="419">
        <f t="shared" si="10"/>
        <v>272400</v>
      </c>
      <c r="F70" s="420">
        <f t="shared" si="10"/>
        <v>163500</v>
      </c>
      <c r="G70" s="371"/>
      <c r="H70" s="416">
        <f t="shared" si="3"/>
        <v>272400</v>
      </c>
      <c r="I70" s="416">
        <f t="shared" si="4"/>
        <v>163500</v>
      </c>
      <c r="J70" s="386"/>
      <c r="K70" s="417">
        <f t="shared" si="0"/>
        <v>272343.75</v>
      </c>
      <c r="L70" s="417">
        <f t="shared" si="1"/>
        <v>163406.25</v>
      </c>
      <c r="M70" s="389"/>
      <c r="N70" s="495">
        <v>108937.5</v>
      </c>
      <c r="P70" s="468">
        <v>108937.5</v>
      </c>
      <c r="R70" s="462">
        <v>18945</v>
      </c>
      <c r="T70" s="462">
        <v>18945</v>
      </c>
      <c r="V70" s="468">
        <v>17222.522900000004</v>
      </c>
      <c r="X70" s="452">
        <v>15656.839000000002</v>
      </c>
      <c r="Z70" s="382">
        <v>14233.49</v>
      </c>
      <c r="AB70" s="363"/>
      <c r="AD70" s="146"/>
      <c r="AF70" s="146"/>
      <c r="AH70" s="146"/>
      <c r="AJ70" s="146"/>
      <c r="AL70" s="146"/>
      <c r="AN70" s="146"/>
      <c r="AP70" s="146"/>
      <c r="AR70" s="146"/>
      <c r="AT70" s="63"/>
      <c r="AV70" s="371"/>
      <c r="AW70" s="371"/>
      <c r="AX70" s="371"/>
      <c r="AY70" s="371"/>
      <c r="AZ70" s="371"/>
      <c r="BA70" s="371"/>
      <c r="BB70" s="371"/>
      <c r="BC70" s="371"/>
      <c r="BD70" s="371"/>
      <c r="BE70" s="371"/>
      <c r="BF70" s="371"/>
      <c r="BG70" s="371"/>
    </row>
    <row r="71" spans="1:59" s="376" customFormat="1" ht="21" hidden="1" customHeight="1" x14ac:dyDescent="0.3">
      <c r="A71" s="371"/>
      <c r="B71" s="372"/>
      <c r="C71" s="371"/>
      <c r="D71" s="421" t="s">
        <v>701</v>
      </c>
      <c r="E71" s="419">
        <f t="shared" si="10"/>
        <v>6200</v>
      </c>
      <c r="F71" s="420">
        <f t="shared" si="10"/>
        <v>3700</v>
      </c>
      <c r="G71" s="371"/>
      <c r="H71" s="416">
        <f t="shared" si="3"/>
        <v>6200</v>
      </c>
      <c r="I71" s="416">
        <f t="shared" si="4"/>
        <v>3700</v>
      </c>
      <c r="J71" s="386"/>
      <c r="K71" s="417">
        <f>N71*$K$9</f>
        <v>6133.9250000000002</v>
      </c>
      <c r="L71" s="417">
        <f>N71*$L$9</f>
        <v>3680.3550000000005</v>
      </c>
      <c r="M71" s="389"/>
      <c r="N71" s="495">
        <v>2453.5700000000002</v>
      </c>
      <c r="P71" s="468">
        <v>2453.5700000000002</v>
      </c>
      <c r="R71" s="462">
        <v>2336.7278000000001</v>
      </c>
      <c r="T71" s="468">
        <v>2336.7278000000006</v>
      </c>
      <c r="V71" s="468">
        <v>2336.7278000000006</v>
      </c>
      <c r="X71" s="452">
        <v>2124.2980000000002</v>
      </c>
      <c r="Z71" s="382">
        <v>1931.18</v>
      </c>
      <c r="AB71" s="363"/>
      <c r="AD71" s="146"/>
      <c r="AF71" s="146"/>
      <c r="AH71" s="146"/>
      <c r="AJ71" s="146"/>
      <c r="AL71" s="146"/>
      <c r="AN71" s="146"/>
      <c r="AP71" s="146"/>
      <c r="AR71" s="146"/>
      <c r="AT71" s="63"/>
      <c r="AV71" s="371"/>
      <c r="AW71" s="371"/>
      <c r="AX71" s="371"/>
      <c r="AY71" s="371"/>
      <c r="AZ71" s="371"/>
      <c r="BA71" s="371"/>
      <c r="BB71" s="371"/>
      <c r="BC71" s="371"/>
      <c r="BD71" s="371"/>
      <c r="BE71" s="371"/>
      <c r="BF71" s="371"/>
      <c r="BG71" s="371"/>
    </row>
    <row r="72" spans="1:59" s="376" customFormat="1" ht="21" hidden="1" customHeight="1" x14ac:dyDescent="0.3">
      <c r="A72" s="371"/>
      <c r="B72" s="372"/>
      <c r="C72" s="371"/>
      <c r="D72" s="421" t="s">
        <v>702</v>
      </c>
      <c r="E72" s="419">
        <f t="shared" si="10"/>
        <v>16000</v>
      </c>
      <c r="F72" s="420">
        <f t="shared" si="10"/>
        <v>9600</v>
      </c>
      <c r="G72" s="371"/>
      <c r="H72" s="416">
        <f t="shared" si="3"/>
        <v>16000</v>
      </c>
      <c r="I72" s="416">
        <f t="shared" si="4"/>
        <v>9600</v>
      </c>
      <c r="J72" s="386"/>
      <c r="K72" s="417">
        <f>N72*$K$9</f>
        <v>15982.15</v>
      </c>
      <c r="L72" s="417">
        <f>N72*$L$9</f>
        <v>9589.2899999999991</v>
      </c>
      <c r="M72" s="389"/>
      <c r="N72" s="495">
        <v>6392.86</v>
      </c>
      <c r="P72" s="468">
        <v>6392.86</v>
      </c>
      <c r="R72" s="462"/>
      <c r="T72" s="468"/>
      <c r="V72" s="468"/>
      <c r="X72" s="452"/>
      <c r="Z72" s="382"/>
      <c r="AB72" s="363"/>
      <c r="AD72" s="146"/>
      <c r="AF72" s="146"/>
      <c r="AH72" s="146"/>
      <c r="AJ72" s="146"/>
      <c r="AL72" s="146"/>
      <c r="AN72" s="146"/>
      <c r="AP72" s="146"/>
      <c r="AR72" s="146"/>
      <c r="AT72" s="63"/>
      <c r="AV72" s="371"/>
      <c r="AW72" s="371"/>
      <c r="AX72" s="371"/>
      <c r="AY72" s="371"/>
      <c r="AZ72" s="371"/>
      <c r="BA72" s="371"/>
      <c r="BB72" s="371"/>
      <c r="BC72" s="371"/>
      <c r="BD72" s="371"/>
      <c r="BE72" s="371"/>
      <c r="BF72" s="371"/>
      <c r="BG72" s="371"/>
    </row>
    <row r="73" spans="1:59" s="376" customFormat="1" ht="21" hidden="1" customHeight="1" x14ac:dyDescent="0.3">
      <c r="A73" s="371"/>
      <c r="B73" s="372"/>
      <c r="C73" s="371"/>
      <c r="D73" s="421" t="s">
        <v>703</v>
      </c>
      <c r="E73" s="419">
        <f t="shared" si="10"/>
        <v>24200</v>
      </c>
      <c r="F73" s="420">
        <f t="shared" si="10"/>
        <v>14500</v>
      </c>
      <c r="G73" s="371"/>
      <c r="H73" s="416">
        <f t="shared" si="3"/>
        <v>24200</v>
      </c>
      <c r="I73" s="416">
        <f t="shared" si="4"/>
        <v>14500</v>
      </c>
      <c r="J73" s="386"/>
      <c r="K73" s="417">
        <f>N73*$K$9</f>
        <v>24132.05</v>
      </c>
      <c r="L73" s="417">
        <f>N73*$L$9</f>
        <v>14479.23</v>
      </c>
      <c r="M73" s="389"/>
      <c r="N73" s="495">
        <v>9652.82</v>
      </c>
      <c r="P73" s="468">
        <v>9652.82</v>
      </c>
      <c r="R73" s="462"/>
      <c r="T73" s="468"/>
      <c r="V73" s="468"/>
      <c r="X73" s="452"/>
      <c r="Z73" s="382"/>
      <c r="AB73" s="363"/>
      <c r="AD73" s="146"/>
      <c r="AF73" s="146"/>
      <c r="AH73" s="146"/>
      <c r="AJ73" s="146"/>
      <c r="AL73" s="146"/>
      <c r="AN73" s="146"/>
      <c r="AP73" s="146"/>
      <c r="AR73" s="146"/>
      <c r="AT73" s="63"/>
      <c r="AV73" s="371"/>
      <c r="AW73" s="371"/>
      <c r="AX73" s="371"/>
      <c r="AY73" s="371"/>
      <c r="AZ73" s="371"/>
      <c r="BA73" s="371"/>
      <c r="BB73" s="371"/>
      <c r="BC73" s="371"/>
      <c r="BD73" s="371"/>
      <c r="BE73" s="371"/>
      <c r="BF73" s="371"/>
      <c r="BG73" s="371"/>
    </row>
    <row r="74" spans="1:59" s="376" customFormat="1" ht="21" hidden="1" customHeight="1" x14ac:dyDescent="0.3">
      <c r="A74" s="371"/>
      <c r="B74" s="372"/>
      <c r="C74" s="371"/>
      <c r="D74" s="421" t="s">
        <v>511</v>
      </c>
      <c r="E74" s="419">
        <f t="shared" si="10"/>
        <v>4200</v>
      </c>
      <c r="F74" s="420">
        <f t="shared" si="10"/>
        <v>2600</v>
      </c>
      <c r="G74" s="371"/>
      <c r="H74" s="416">
        <f t="shared" si="3"/>
        <v>4200</v>
      </c>
      <c r="I74" s="416">
        <f t="shared" si="4"/>
        <v>2600</v>
      </c>
      <c r="J74" s="386"/>
      <c r="K74" s="417">
        <f t="shared" si="0"/>
        <v>4200</v>
      </c>
      <c r="L74" s="417">
        <f t="shared" si="1"/>
        <v>2520</v>
      </c>
      <c r="M74" s="389"/>
      <c r="N74" s="495">
        <v>1680</v>
      </c>
      <c r="P74" s="468">
        <v>1680</v>
      </c>
      <c r="R74" s="475">
        <v>1344</v>
      </c>
      <c r="T74" s="468">
        <v>1344</v>
      </c>
      <c r="V74" s="468">
        <v>1344</v>
      </c>
      <c r="X74" s="452">
        <v>1232</v>
      </c>
      <c r="Z74" s="382">
        <v>1120</v>
      </c>
      <c r="AB74" s="363"/>
      <c r="AD74" s="146"/>
      <c r="AF74" s="146"/>
      <c r="AH74" s="146"/>
      <c r="AJ74" s="146"/>
      <c r="AL74" s="146"/>
      <c r="AN74" s="146"/>
      <c r="AP74" s="146"/>
      <c r="AR74" s="146"/>
      <c r="AT74" s="63"/>
      <c r="AV74" s="371"/>
      <c r="AW74" s="371"/>
      <c r="AX74" s="371"/>
      <c r="AY74" s="371"/>
      <c r="AZ74" s="371"/>
      <c r="BA74" s="371"/>
      <c r="BB74" s="371"/>
      <c r="BC74" s="371"/>
      <c r="BD74" s="371"/>
      <c r="BE74" s="371"/>
      <c r="BF74" s="371"/>
      <c r="BG74" s="371"/>
    </row>
    <row r="75" spans="1:59" ht="9.9499999999999993" customHeight="1" thickBot="1" x14ac:dyDescent="0.35">
      <c r="D75" s="422"/>
      <c r="E75" s="414"/>
      <c r="F75" s="415"/>
      <c r="G75" s="386"/>
      <c r="H75" s="416">
        <f t="shared" si="3"/>
        <v>0</v>
      </c>
      <c r="I75" s="416">
        <f t="shared" si="4"/>
        <v>0</v>
      </c>
      <c r="J75" s="386"/>
      <c r="K75" s="417">
        <f t="shared" si="0"/>
        <v>0</v>
      </c>
      <c r="L75" s="417">
        <f t="shared" si="1"/>
        <v>0</v>
      </c>
      <c r="M75" s="389"/>
      <c r="N75" s="452"/>
      <c r="P75" s="452"/>
      <c r="R75" s="452"/>
      <c r="T75" s="452"/>
      <c r="V75" s="452"/>
      <c r="X75" s="452"/>
      <c r="AB75" s="363"/>
      <c r="AD75" s="363" t="s">
        <v>730</v>
      </c>
      <c r="AF75" s="365"/>
      <c r="AH75" s="365"/>
      <c r="AJ75" s="365"/>
      <c r="AL75" s="363"/>
      <c r="AN75" s="363"/>
      <c r="AP75" s="363"/>
      <c r="AR75" s="363"/>
      <c r="AT75" s="366"/>
    </row>
    <row r="76" spans="1:59" s="376" customFormat="1" ht="21" customHeight="1" thickBot="1" x14ac:dyDescent="0.35">
      <c r="A76" s="371"/>
      <c r="B76" s="372"/>
      <c r="C76" s="371"/>
      <c r="D76" s="431" t="s">
        <v>462</v>
      </c>
      <c r="E76" s="409"/>
      <c r="F76" s="410"/>
      <c r="G76" s="371"/>
      <c r="H76" s="416" t="e">
        <f t="shared" si="3"/>
        <v>#VALUE!</v>
      </c>
      <c r="I76" s="416" t="e">
        <f t="shared" si="4"/>
        <v>#VALUE!</v>
      </c>
      <c r="J76" s="386"/>
      <c r="K76" s="417" t="e">
        <f t="shared" si="0"/>
        <v>#VALUE!</v>
      </c>
      <c r="L76" s="417" t="e">
        <f t="shared" si="1"/>
        <v>#VALUE!</v>
      </c>
      <c r="N76" s="492" t="s">
        <v>729</v>
      </c>
      <c r="P76" s="483">
        <v>45455</v>
      </c>
      <c r="R76" s="473">
        <v>45425</v>
      </c>
      <c r="T76" s="473">
        <v>45359</v>
      </c>
      <c r="V76" s="465">
        <v>220324</v>
      </c>
      <c r="X76" s="452"/>
      <c r="Z76" s="382"/>
      <c r="AB76" s="497">
        <v>45480</v>
      </c>
      <c r="AD76" s="353" t="s">
        <v>729</v>
      </c>
      <c r="AF76" s="146"/>
      <c r="AH76" s="146"/>
      <c r="AJ76" s="146"/>
      <c r="AL76" s="146"/>
      <c r="AN76" s="146"/>
      <c r="AP76" s="146"/>
      <c r="AR76" s="146"/>
      <c r="AT76" s="63"/>
      <c r="AV76" s="371"/>
      <c r="AW76" s="371"/>
      <c r="AX76" s="371"/>
      <c r="AY76" s="371"/>
      <c r="AZ76" s="371"/>
      <c r="BA76" s="371"/>
      <c r="BB76" s="371"/>
      <c r="BC76" s="371"/>
      <c r="BD76" s="371"/>
      <c r="BE76" s="371"/>
      <c r="BF76" s="371"/>
      <c r="BG76" s="371"/>
    </row>
    <row r="77" spans="1:59" s="376" customFormat="1" ht="21" customHeight="1" x14ac:dyDescent="0.3">
      <c r="A77" s="371"/>
      <c r="B77" s="372"/>
      <c r="C77" s="371"/>
      <c r="D77" s="436" t="s">
        <v>743</v>
      </c>
      <c r="E77" s="437">
        <f>H77</f>
        <v>3900</v>
      </c>
      <c r="F77" s="438">
        <f>I77</f>
        <v>2400</v>
      </c>
      <c r="G77" s="371"/>
      <c r="H77" s="416">
        <f t="shared" si="3"/>
        <v>3900</v>
      </c>
      <c r="I77" s="416">
        <f t="shared" si="4"/>
        <v>2400</v>
      </c>
      <c r="J77" s="386"/>
      <c r="K77" s="417">
        <f t="shared" si="0"/>
        <v>3874.5</v>
      </c>
      <c r="L77" s="417">
        <f t="shared" si="1"/>
        <v>2324.6999999999998</v>
      </c>
      <c r="N77" s="490">
        <v>1549.8</v>
      </c>
      <c r="P77" s="468">
        <v>1405.79</v>
      </c>
      <c r="R77" s="462">
        <v>1338.85</v>
      </c>
      <c r="T77" s="462">
        <v>1338.85</v>
      </c>
      <c r="V77" s="462">
        <v>1239.68</v>
      </c>
      <c r="X77" s="452">
        <v>1147.6385739</v>
      </c>
      <c r="Z77" s="382">
        <v>1147.6385739</v>
      </c>
      <c r="AB77" s="495">
        <v>1476</v>
      </c>
      <c r="AD77" s="146">
        <f>AB77*1.05</f>
        <v>1549.8</v>
      </c>
      <c r="AF77" s="146"/>
      <c r="AH77" s="146"/>
      <c r="AJ77" s="146"/>
      <c r="AL77" s="146"/>
      <c r="AN77" s="146"/>
      <c r="AP77" s="146"/>
      <c r="AR77" s="146"/>
      <c r="AT77" s="63"/>
      <c r="AV77" s="371"/>
      <c r="AW77" s="371"/>
      <c r="AX77" s="371"/>
      <c r="AY77" s="371"/>
      <c r="AZ77" s="371"/>
      <c r="BA77" s="371"/>
      <c r="BB77" s="371"/>
      <c r="BC77" s="371"/>
      <c r="BD77" s="371"/>
      <c r="BE77" s="371"/>
      <c r="BF77" s="371"/>
      <c r="BG77" s="371"/>
    </row>
    <row r="78" spans="1:59" s="376" customFormat="1" ht="21" customHeight="1" x14ac:dyDescent="0.3">
      <c r="A78" s="371"/>
      <c r="B78" s="372"/>
      <c r="C78" s="371"/>
      <c r="D78" s="436" t="s">
        <v>744</v>
      </c>
      <c r="E78" s="437">
        <f t="shared" ref="E78:F87" si="11">H78</f>
        <v>5600</v>
      </c>
      <c r="F78" s="438">
        <f t="shared" si="11"/>
        <v>3400</v>
      </c>
      <c r="G78" s="371"/>
      <c r="H78" s="416">
        <f t="shared" ref="H78:H141" si="12">MROUND(K78+48,100)</f>
        <v>5600</v>
      </c>
      <c r="I78" s="416">
        <f t="shared" ref="I78:I141" si="13">MROUND(L78+48,100)</f>
        <v>3400</v>
      </c>
      <c r="J78" s="386"/>
      <c r="K78" s="417">
        <f t="shared" si="0"/>
        <v>5554.5</v>
      </c>
      <c r="L78" s="417">
        <f t="shared" si="1"/>
        <v>3332.7000000000003</v>
      </c>
      <c r="N78" s="490">
        <v>2221.8000000000002</v>
      </c>
      <c r="P78" s="468">
        <v>2015.54</v>
      </c>
      <c r="R78" s="462">
        <v>1919.56</v>
      </c>
      <c r="T78" s="462">
        <v>1919.56</v>
      </c>
      <c r="V78" s="462">
        <v>1777.37</v>
      </c>
      <c r="X78" s="452">
        <v>1645.4006478000001</v>
      </c>
      <c r="Z78" s="382">
        <v>1645.4006478000001</v>
      </c>
      <c r="AB78" s="495">
        <v>2116</v>
      </c>
      <c r="AD78" s="146">
        <f t="shared" ref="AD78:AD87" si="14">AB78*1.05</f>
        <v>2221.8000000000002</v>
      </c>
      <c r="AF78" s="146"/>
      <c r="AH78" s="146"/>
      <c r="AJ78" s="146"/>
      <c r="AL78" s="146"/>
      <c r="AN78" s="146"/>
      <c r="AP78" s="146"/>
      <c r="AR78" s="146"/>
      <c r="AT78" s="63"/>
      <c r="AV78" s="371"/>
      <c r="AW78" s="371"/>
      <c r="AX78" s="371"/>
      <c r="AY78" s="371"/>
      <c r="AZ78" s="371"/>
      <c r="BA78" s="371"/>
      <c r="BB78" s="371"/>
      <c r="BC78" s="371"/>
      <c r="BD78" s="371"/>
      <c r="BE78" s="371"/>
      <c r="BF78" s="371"/>
      <c r="BG78" s="371"/>
    </row>
    <row r="79" spans="1:59" s="376" customFormat="1" ht="21" customHeight="1" x14ac:dyDescent="0.3">
      <c r="A79" s="371"/>
      <c r="B79" s="372"/>
      <c r="C79" s="371"/>
      <c r="D79" s="436" t="s">
        <v>745</v>
      </c>
      <c r="E79" s="437">
        <f t="shared" si="11"/>
        <v>9200</v>
      </c>
      <c r="F79" s="438">
        <f t="shared" si="11"/>
        <v>5500</v>
      </c>
      <c r="G79" s="371"/>
      <c r="H79" s="416">
        <f t="shared" si="12"/>
        <v>9200</v>
      </c>
      <c r="I79" s="416">
        <f t="shared" si="13"/>
        <v>5500</v>
      </c>
      <c r="J79" s="386"/>
      <c r="K79" s="417">
        <f t="shared" si="0"/>
        <v>9150.75</v>
      </c>
      <c r="L79" s="417">
        <f t="shared" si="1"/>
        <v>5490.4500000000007</v>
      </c>
      <c r="N79" s="490">
        <v>3660.3</v>
      </c>
      <c r="P79" s="468">
        <v>3320.45</v>
      </c>
      <c r="R79" s="462">
        <v>3162.33</v>
      </c>
      <c r="T79" s="462">
        <v>3162.33</v>
      </c>
      <c r="V79" s="462">
        <v>2928.08</v>
      </c>
      <c r="X79" s="455">
        <v>2636</v>
      </c>
      <c r="Z79" s="382">
        <v>2710.6637649000004</v>
      </c>
      <c r="AB79" s="495">
        <v>3486</v>
      </c>
      <c r="AD79" s="146">
        <f t="shared" si="14"/>
        <v>3660.3</v>
      </c>
      <c r="AF79" s="146"/>
      <c r="AH79" s="146"/>
      <c r="AJ79" s="146"/>
      <c r="AL79" s="146"/>
      <c r="AN79" s="146"/>
      <c r="AP79" s="146"/>
      <c r="AR79" s="146"/>
      <c r="AT79" s="63"/>
      <c r="AV79" s="371"/>
      <c r="AW79" s="371"/>
      <c r="AX79" s="371"/>
      <c r="AY79" s="371"/>
      <c r="AZ79" s="371"/>
      <c r="BA79" s="371"/>
      <c r="BB79" s="371"/>
      <c r="BC79" s="371"/>
      <c r="BD79" s="371"/>
      <c r="BE79" s="371"/>
      <c r="BF79" s="371"/>
      <c r="BG79" s="371"/>
    </row>
    <row r="80" spans="1:59" s="376" customFormat="1" ht="21" customHeight="1" x14ac:dyDescent="0.3">
      <c r="A80" s="371"/>
      <c r="B80" s="372"/>
      <c r="C80" s="371"/>
      <c r="D80" s="436" t="s">
        <v>746</v>
      </c>
      <c r="E80" s="437">
        <f t="shared" si="11"/>
        <v>16100</v>
      </c>
      <c r="F80" s="438">
        <f t="shared" si="11"/>
        <v>9700</v>
      </c>
      <c r="G80" s="371"/>
      <c r="H80" s="416">
        <f t="shared" si="12"/>
        <v>16100</v>
      </c>
      <c r="I80" s="416">
        <f t="shared" si="13"/>
        <v>9700</v>
      </c>
      <c r="J80" s="386"/>
      <c r="K80" s="417">
        <f t="shared" si="0"/>
        <v>16054.5</v>
      </c>
      <c r="L80" s="417">
        <f t="shared" si="1"/>
        <v>9632.7000000000007</v>
      </c>
      <c r="N80" s="490">
        <v>6421.8</v>
      </c>
      <c r="P80" s="468">
        <v>5826.09</v>
      </c>
      <c r="R80" s="462">
        <v>5548.66</v>
      </c>
      <c r="T80" s="462">
        <v>5548.66</v>
      </c>
      <c r="V80" s="462">
        <v>5137.6499999999996</v>
      </c>
      <c r="X80" s="455">
        <v>4624</v>
      </c>
      <c r="Z80" s="382">
        <v>4756.1717112000006</v>
      </c>
      <c r="AB80" s="495">
        <v>6116</v>
      </c>
      <c r="AD80" s="146">
        <f t="shared" si="14"/>
        <v>6421.8</v>
      </c>
      <c r="AF80" s="146"/>
      <c r="AH80" s="146"/>
      <c r="AJ80" s="146"/>
      <c r="AL80" s="146"/>
      <c r="AN80" s="146"/>
      <c r="AP80" s="146"/>
      <c r="AR80" s="146"/>
      <c r="AT80" s="63"/>
      <c r="AV80" s="371"/>
      <c r="AW80" s="371"/>
      <c r="AX80" s="371"/>
      <c r="AY80" s="371"/>
      <c r="AZ80" s="371"/>
      <c r="BA80" s="371"/>
      <c r="BB80" s="371"/>
      <c r="BC80" s="371"/>
      <c r="BD80" s="371"/>
      <c r="BE80" s="371"/>
      <c r="BF80" s="371"/>
      <c r="BG80" s="371"/>
    </row>
    <row r="81" spans="1:59" s="376" customFormat="1" ht="21" customHeight="1" x14ac:dyDescent="0.3">
      <c r="A81" s="371"/>
      <c r="B81" s="488" t="s">
        <v>714</v>
      </c>
      <c r="C81" s="476"/>
      <c r="D81" s="436" t="s">
        <v>297</v>
      </c>
      <c r="E81" s="437">
        <f t="shared" si="11"/>
        <v>28300</v>
      </c>
      <c r="F81" s="438">
        <f t="shared" si="11"/>
        <v>17000</v>
      </c>
      <c r="G81" s="371"/>
      <c r="H81" s="416">
        <f t="shared" si="12"/>
        <v>28300</v>
      </c>
      <c r="I81" s="416">
        <f t="shared" si="13"/>
        <v>17000</v>
      </c>
      <c r="J81" s="386"/>
      <c r="K81" s="417">
        <f t="shared" si="0"/>
        <v>28252.875</v>
      </c>
      <c r="L81" s="417">
        <f t="shared" si="1"/>
        <v>16951.724999999999</v>
      </c>
      <c r="N81" s="490">
        <v>11301.15</v>
      </c>
      <c r="P81" s="455">
        <v>10767</v>
      </c>
      <c r="R81" s="462">
        <v>9765.5400000000009</v>
      </c>
      <c r="T81" s="462">
        <v>9765.5400000000009</v>
      </c>
      <c r="V81" s="462">
        <v>9042.17</v>
      </c>
      <c r="X81" s="455">
        <v>8138</v>
      </c>
      <c r="Z81" s="382">
        <v>8370.7848042000005</v>
      </c>
      <c r="AB81" s="495">
        <v>10763</v>
      </c>
      <c r="AD81" s="146">
        <f t="shared" si="14"/>
        <v>11301.15</v>
      </c>
      <c r="AF81" s="146"/>
      <c r="AH81" s="146"/>
      <c r="AJ81" s="146"/>
      <c r="AL81" s="146"/>
      <c r="AN81" s="146"/>
      <c r="AP81" s="146"/>
      <c r="AR81" s="146"/>
      <c r="AT81" s="63"/>
      <c r="AV81" s="371"/>
      <c r="AW81" s="371"/>
      <c r="AX81" s="371"/>
      <c r="AY81" s="371"/>
      <c r="AZ81" s="371"/>
      <c r="BA81" s="371"/>
      <c r="BB81" s="371"/>
      <c r="BC81" s="371"/>
      <c r="BD81" s="371"/>
      <c r="BE81" s="371"/>
      <c r="BF81" s="371"/>
      <c r="BG81" s="371"/>
    </row>
    <row r="82" spans="1:59" s="376" customFormat="1" ht="21" customHeight="1" x14ac:dyDescent="0.3">
      <c r="A82" s="371"/>
      <c r="B82" s="372"/>
      <c r="C82" s="371"/>
      <c r="D82" s="439" t="s">
        <v>747</v>
      </c>
      <c r="E82" s="437">
        <f t="shared" si="11"/>
        <v>2000</v>
      </c>
      <c r="F82" s="438">
        <f t="shared" si="11"/>
        <v>1200</v>
      </c>
      <c r="G82" s="371"/>
      <c r="H82" s="416">
        <f t="shared" si="12"/>
        <v>2000</v>
      </c>
      <c r="I82" s="416">
        <f t="shared" si="13"/>
        <v>1200</v>
      </c>
      <c r="J82" s="386"/>
      <c r="K82" s="417">
        <f t="shared" si="0"/>
        <v>1971.3750000000002</v>
      </c>
      <c r="L82" s="417">
        <f t="shared" si="1"/>
        <v>1182.825</v>
      </c>
      <c r="N82" s="490">
        <v>788.55000000000007</v>
      </c>
      <c r="P82" s="468">
        <v>725.9</v>
      </c>
      <c r="R82" s="462">
        <v>691.33</v>
      </c>
      <c r="T82" s="462">
        <v>691.33</v>
      </c>
      <c r="V82" s="462">
        <v>627.46</v>
      </c>
      <c r="X82" s="455">
        <v>565</v>
      </c>
      <c r="Z82" s="382">
        <v>580.87405740000008</v>
      </c>
      <c r="AB82" s="495">
        <v>751</v>
      </c>
      <c r="AD82" s="146">
        <f t="shared" si="14"/>
        <v>788.55000000000007</v>
      </c>
      <c r="AF82" s="146"/>
      <c r="AH82" s="146"/>
      <c r="AJ82" s="146"/>
      <c r="AL82" s="146"/>
      <c r="AN82" s="146"/>
      <c r="AP82" s="146"/>
      <c r="AR82" s="146"/>
      <c r="AT82" s="63"/>
      <c r="AV82" s="371"/>
      <c r="AW82" s="371"/>
      <c r="AX82" s="371"/>
      <c r="AY82" s="371"/>
      <c r="AZ82" s="371"/>
      <c r="BA82" s="371"/>
      <c r="BB82" s="371"/>
      <c r="BC82" s="371"/>
      <c r="BD82" s="371"/>
      <c r="BE82" s="371"/>
      <c r="BF82" s="371"/>
      <c r="BG82" s="371"/>
    </row>
    <row r="83" spans="1:59" s="376" customFormat="1" ht="21" customHeight="1" x14ac:dyDescent="0.3">
      <c r="A83" s="371"/>
      <c r="B83" s="372"/>
      <c r="C83" s="371"/>
      <c r="D83" s="439" t="s">
        <v>749</v>
      </c>
      <c r="E83" s="437">
        <f t="shared" si="11"/>
        <v>4200</v>
      </c>
      <c r="F83" s="438">
        <f t="shared" si="11"/>
        <v>2600</v>
      </c>
      <c r="G83" s="371"/>
      <c r="H83" s="416">
        <f t="shared" si="12"/>
        <v>4200</v>
      </c>
      <c r="I83" s="416">
        <f t="shared" si="13"/>
        <v>2600</v>
      </c>
      <c r="J83" s="386"/>
      <c r="K83" s="417">
        <f t="shared" si="0"/>
        <v>4186.875</v>
      </c>
      <c r="L83" s="417">
        <f t="shared" si="1"/>
        <v>2512.125</v>
      </c>
      <c r="N83" s="490">
        <v>1674.75</v>
      </c>
      <c r="P83" s="468">
        <v>1518.77</v>
      </c>
      <c r="R83" s="462">
        <v>1446.46</v>
      </c>
      <c r="T83" s="462">
        <v>1446.46</v>
      </c>
      <c r="V83" s="462">
        <v>1333.14</v>
      </c>
      <c r="X83" s="452">
        <v>1234.1443569</v>
      </c>
      <c r="Z83" s="382">
        <v>1234.1443569</v>
      </c>
      <c r="AB83" s="495">
        <v>1595</v>
      </c>
      <c r="AD83" s="146">
        <f t="shared" si="14"/>
        <v>1674.75</v>
      </c>
      <c r="AF83" s="146"/>
      <c r="AH83" s="146"/>
      <c r="AJ83" s="146"/>
      <c r="AL83" s="146"/>
      <c r="AN83" s="146"/>
      <c r="AP83" s="146"/>
      <c r="AR83" s="146"/>
      <c r="AT83" s="63"/>
      <c r="AV83" s="371"/>
      <c r="AW83" s="371"/>
      <c r="AX83" s="371"/>
      <c r="AY83" s="371"/>
      <c r="AZ83" s="371"/>
      <c r="BA83" s="371"/>
      <c r="BB83" s="371"/>
      <c r="BC83" s="371"/>
      <c r="BD83" s="371"/>
      <c r="BE83" s="371"/>
      <c r="BF83" s="371"/>
      <c r="BG83" s="371"/>
    </row>
    <row r="84" spans="1:59" s="376" customFormat="1" ht="21" customHeight="1" x14ac:dyDescent="0.3">
      <c r="A84" s="371"/>
      <c r="B84" s="372"/>
      <c r="C84" s="371"/>
      <c r="D84" s="439" t="s">
        <v>750</v>
      </c>
      <c r="E84" s="437">
        <f t="shared" si="11"/>
        <v>6400</v>
      </c>
      <c r="F84" s="438">
        <f t="shared" si="11"/>
        <v>3900</v>
      </c>
      <c r="G84" s="371"/>
      <c r="H84" s="416">
        <f t="shared" si="12"/>
        <v>6400</v>
      </c>
      <c r="I84" s="416">
        <f t="shared" si="13"/>
        <v>3900</v>
      </c>
      <c r="J84" s="386"/>
      <c r="K84" s="417">
        <f t="shared" si="0"/>
        <v>6355.125</v>
      </c>
      <c r="L84" s="417">
        <f t="shared" si="1"/>
        <v>3813.0750000000003</v>
      </c>
      <c r="N84" s="490">
        <v>2542.0500000000002</v>
      </c>
      <c r="P84" s="468">
        <v>2306.14</v>
      </c>
      <c r="R84" s="462">
        <v>2196.33</v>
      </c>
      <c r="T84" s="462">
        <v>2196.33</v>
      </c>
      <c r="V84" s="462">
        <v>2024.27</v>
      </c>
      <c r="X84" s="455">
        <v>1822</v>
      </c>
      <c r="Z84" s="382">
        <v>1873.9549919999999</v>
      </c>
      <c r="AB84" s="495">
        <v>2421</v>
      </c>
      <c r="AD84" s="146">
        <f t="shared" si="14"/>
        <v>2542.0500000000002</v>
      </c>
      <c r="AF84" s="146"/>
      <c r="AH84" s="146"/>
      <c r="AJ84" s="146"/>
      <c r="AL84" s="146"/>
      <c r="AN84" s="146"/>
      <c r="AP84" s="146"/>
      <c r="AR84" s="146"/>
      <c r="AT84" s="63"/>
      <c r="AV84" s="371"/>
      <c r="AW84" s="371"/>
      <c r="AX84" s="371"/>
      <c r="AY84" s="371"/>
      <c r="AZ84" s="371"/>
      <c r="BA84" s="371"/>
      <c r="BB84" s="371"/>
      <c r="BC84" s="371"/>
      <c r="BD84" s="371"/>
      <c r="BE84" s="371"/>
      <c r="BF84" s="371"/>
      <c r="BG84" s="371"/>
    </row>
    <row r="85" spans="1:59" s="376" customFormat="1" ht="21" customHeight="1" x14ac:dyDescent="0.3">
      <c r="A85" s="371"/>
      <c r="B85" s="372"/>
      <c r="C85" s="371"/>
      <c r="D85" s="439" t="s">
        <v>748</v>
      </c>
      <c r="E85" s="437">
        <f t="shared" si="11"/>
        <v>11300</v>
      </c>
      <c r="F85" s="438">
        <f t="shared" si="11"/>
        <v>6800</v>
      </c>
      <c r="G85" s="371"/>
      <c r="H85" s="416">
        <f t="shared" si="12"/>
        <v>11300</v>
      </c>
      <c r="I85" s="416">
        <f t="shared" si="13"/>
        <v>6800</v>
      </c>
      <c r="J85" s="386"/>
      <c r="K85" s="417">
        <f t="shared" si="0"/>
        <v>11258.625</v>
      </c>
      <c r="L85" s="417">
        <f t="shared" si="1"/>
        <v>6755.1749999999993</v>
      </c>
      <c r="N85" s="490">
        <v>4503.45</v>
      </c>
      <c r="P85" s="468">
        <v>4086.17</v>
      </c>
      <c r="R85" s="462">
        <v>3891.58</v>
      </c>
      <c r="T85" s="462">
        <v>3891.58</v>
      </c>
      <c r="V85" s="462">
        <v>3586.71</v>
      </c>
      <c r="X85" s="455">
        <v>3229</v>
      </c>
      <c r="Z85" s="382">
        <v>3320.3923389000001</v>
      </c>
      <c r="AB85" s="495">
        <v>4289</v>
      </c>
      <c r="AD85" s="146">
        <f t="shared" si="14"/>
        <v>4503.45</v>
      </c>
      <c r="AF85" s="146"/>
      <c r="AH85" s="146"/>
      <c r="AJ85" s="146"/>
      <c r="AL85" s="146"/>
      <c r="AN85" s="146"/>
      <c r="AP85" s="146"/>
      <c r="AR85" s="146"/>
      <c r="AT85" s="63"/>
      <c r="AV85" s="371"/>
      <c r="AW85" s="371"/>
      <c r="AX85" s="371"/>
      <c r="AY85" s="371"/>
      <c r="AZ85" s="371"/>
      <c r="BA85" s="371"/>
      <c r="BB85" s="371"/>
      <c r="BC85" s="371"/>
      <c r="BD85" s="371"/>
      <c r="BE85" s="371"/>
      <c r="BF85" s="371"/>
      <c r="BG85" s="371"/>
    </row>
    <row r="86" spans="1:59" s="376" customFormat="1" ht="21" hidden="1" customHeight="1" x14ac:dyDescent="0.3">
      <c r="A86" s="371"/>
      <c r="B86" s="372"/>
      <c r="C86" s="371"/>
      <c r="D86" s="439" t="s">
        <v>341</v>
      </c>
      <c r="E86" s="437">
        <f t="shared" si="11"/>
        <v>6900</v>
      </c>
      <c r="F86" s="438">
        <f t="shared" si="11"/>
        <v>4100</v>
      </c>
      <c r="G86" s="371"/>
      <c r="H86" s="416">
        <f t="shared" si="12"/>
        <v>6900</v>
      </c>
      <c r="I86" s="416">
        <f t="shared" si="13"/>
        <v>4100</v>
      </c>
      <c r="J86" s="386"/>
      <c r="K86" s="417">
        <f t="shared" si="0"/>
        <v>6832.875</v>
      </c>
      <c r="L86" s="417">
        <f t="shared" si="1"/>
        <v>4099.7250000000004</v>
      </c>
      <c r="N86" s="490">
        <v>2733.15</v>
      </c>
      <c r="P86" s="468">
        <v>2999.8</v>
      </c>
      <c r="R86" s="462">
        <v>2856.95</v>
      </c>
      <c r="T86" s="462">
        <v>2856.95</v>
      </c>
      <c r="V86" s="462">
        <v>2645.33</v>
      </c>
      <c r="X86" s="452">
        <v>2448.9079524000003</v>
      </c>
      <c r="Z86" s="382">
        <v>2448.9079524000003</v>
      </c>
      <c r="AB86" s="495">
        <v>2603</v>
      </c>
      <c r="AD86" s="146">
        <f t="shared" si="14"/>
        <v>2733.15</v>
      </c>
      <c r="AF86" s="146"/>
      <c r="AH86" s="146"/>
      <c r="AJ86" s="146"/>
      <c r="AL86" s="146"/>
      <c r="AN86" s="146"/>
      <c r="AP86" s="146"/>
      <c r="AR86" s="146"/>
      <c r="AT86" s="63"/>
      <c r="AV86" s="371"/>
      <c r="AW86" s="371"/>
      <c r="AX86" s="371"/>
      <c r="AY86" s="371"/>
      <c r="AZ86" s="371"/>
      <c r="BA86" s="371"/>
      <c r="BB86" s="371"/>
      <c r="BC86" s="371"/>
      <c r="BD86" s="371"/>
      <c r="BE86" s="371"/>
      <c r="BF86" s="371"/>
      <c r="BG86" s="371"/>
    </row>
    <row r="87" spans="1:59" s="376" customFormat="1" ht="21" customHeight="1" thickBot="1" x14ac:dyDescent="0.35">
      <c r="A87" s="371"/>
      <c r="B87" s="372"/>
      <c r="C87" s="371"/>
      <c r="D87" s="439" t="s">
        <v>751</v>
      </c>
      <c r="E87" s="437">
        <f t="shared" si="11"/>
        <v>5000</v>
      </c>
      <c r="F87" s="438">
        <f t="shared" si="11"/>
        <v>3000</v>
      </c>
      <c r="G87" s="371"/>
      <c r="H87" s="416">
        <f t="shared" si="12"/>
        <v>5000</v>
      </c>
      <c r="I87" s="416">
        <f t="shared" si="13"/>
        <v>3000</v>
      </c>
      <c r="J87" s="386"/>
      <c r="K87" s="417">
        <f t="shared" si="0"/>
        <v>4979.625</v>
      </c>
      <c r="L87" s="417">
        <f t="shared" si="1"/>
        <v>2987.7750000000001</v>
      </c>
      <c r="N87" s="490">
        <v>1991.8500000000001</v>
      </c>
      <c r="P87" s="468">
        <v>1996.98</v>
      </c>
      <c r="R87" s="462">
        <v>1901.89</v>
      </c>
      <c r="T87" s="462">
        <v>1901.89</v>
      </c>
      <c r="V87" s="462">
        <v>1761.01</v>
      </c>
      <c r="X87" s="452">
        <v>1467.51</v>
      </c>
      <c r="Z87" s="382">
        <v>1467.51</v>
      </c>
      <c r="AB87" s="495">
        <v>1897</v>
      </c>
      <c r="AD87" s="146">
        <f t="shared" si="14"/>
        <v>1991.8500000000001</v>
      </c>
      <c r="AF87" s="146"/>
      <c r="AH87" s="146"/>
      <c r="AJ87" s="146"/>
      <c r="AL87" s="146"/>
      <c r="AN87" s="146"/>
      <c r="AP87" s="146"/>
      <c r="AR87" s="146"/>
      <c r="AT87" s="63"/>
      <c r="AV87" s="371"/>
      <c r="AW87" s="371"/>
      <c r="AX87" s="371"/>
      <c r="AY87" s="371"/>
      <c r="AZ87" s="371"/>
      <c r="BA87" s="371"/>
      <c r="BB87" s="371"/>
      <c r="BC87" s="371"/>
      <c r="BD87" s="371"/>
      <c r="BE87" s="371"/>
      <c r="BF87" s="371"/>
      <c r="BG87" s="371"/>
    </row>
    <row r="88" spans="1:59" s="376" customFormat="1" ht="9.9499999999999993" hidden="1" customHeight="1" thickBot="1" x14ac:dyDescent="0.35">
      <c r="A88" s="371"/>
      <c r="B88" s="372"/>
      <c r="C88" s="371"/>
      <c r="D88" s="371"/>
      <c r="E88" s="373"/>
      <c r="F88" s="374"/>
      <c r="G88" s="371"/>
      <c r="H88" s="416">
        <f t="shared" si="12"/>
        <v>0</v>
      </c>
      <c r="I88" s="416">
        <f t="shared" si="13"/>
        <v>0</v>
      </c>
      <c r="J88" s="386"/>
      <c r="K88" s="417">
        <f t="shared" si="0"/>
        <v>0</v>
      </c>
      <c r="L88" s="417">
        <f t="shared" si="1"/>
        <v>0</v>
      </c>
      <c r="N88" s="452"/>
      <c r="P88" s="452"/>
      <c r="R88" s="452"/>
      <c r="T88" s="452"/>
      <c r="V88" s="452"/>
      <c r="X88" s="452"/>
      <c r="Z88" s="382"/>
      <c r="AB88" s="363"/>
      <c r="AD88" s="146"/>
      <c r="AF88" s="146"/>
      <c r="AH88" s="146"/>
      <c r="AJ88" s="146"/>
      <c r="AL88" s="146"/>
      <c r="AN88" s="146"/>
      <c r="AP88" s="146"/>
      <c r="AR88" s="146"/>
      <c r="AT88" s="63"/>
      <c r="AV88" s="371"/>
      <c r="AW88" s="371"/>
      <c r="AX88" s="371"/>
      <c r="AY88" s="371"/>
      <c r="AZ88" s="371"/>
      <c r="BA88" s="371"/>
      <c r="BB88" s="371"/>
      <c r="BC88" s="371"/>
      <c r="BD88" s="371"/>
      <c r="BE88" s="371"/>
      <c r="BF88" s="371"/>
      <c r="BG88" s="371"/>
    </row>
    <row r="89" spans="1:59" ht="21" customHeight="1" thickBot="1" x14ac:dyDescent="0.35">
      <c r="D89" s="413" t="s">
        <v>732</v>
      </c>
      <c r="H89" s="416">
        <f t="shared" si="12"/>
        <v>113800</v>
      </c>
      <c r="I89" s="416">
        <f t="shared" si="13"/>
        <v>68300</v>
      </c>
      <c r="J89" s="386"/>
      <c r="K89" s="417">
        <f t="shared" ref="K89:K95" si="15">N89*$K$9</f>
        <v>113725</v>
      </c>
      <c r="L89" s="417">
        <f t="shared" ref="L89:L95" si="16">N89*$L$9</f>
        <v>68235</v>
      </c>
      <c r="N89" s="489">
        <v>45490</v>
      </c>
      <c r="P89" s="489"/>
      <c r="R89" s="472">
        <v>45425</v>
      </c>
      <c r="T89" s="472">
        <v>45387</v>
      </c>
      <c r="V89" s="463">
        <v>220324</v>
      </c>
      <c r="X89" s="452"/>
      <c r="AB89" s="363"/>
    </row>
    <row r="90" spans="1:59" s="376" customFormat="1" ht="21" hidden="1" customHeight="1" x14ac:dyDescent="0.3">
      <c r="A90" s="371"/>
      <c r="B90" s="372"/>
      <c r="C90" s="476"/>
      <c r="D90" s="439" t="s">
        <v>660</v>
      </c>
      <c r="E90" s="437">
        <f t="shared" ref="E90:F95" si="17">H90</f>
        <v>3600</v>
      </c>
      <c r="F90" s="438">
        <f t="shared" si="17"/>
        <v>2200</v>
      </c>
      <c r="G90" s="371"/>
      <c r="H90" s="416">
        <f t="shared" si="12"/>
        <v>3600</v>
      </c>
      <c r="I90" s="416">
        <f t="shared" si="13"/>
        <v>2200</v>
      </c>
      <c r="J90" s="386"/>
      <c r="K90" s="417">
        <f t="shared" si="15"/>
        <v>3573.72444</v>
      </c>
      <c r="L90" s="417">
        <f t="shared" si="16"/>
        <v>2144.2346639999996</v>
      </c>
      <c r="N90" s="490">
        <v>1429.4897759999999</v>
      </c>
      <c r="P90" s="462">
        <v>1429.4897759999999</v>
      </c>
      <c r="R90" s="452">
        <v>1429.4897759999999</v>
      </c>
      <c r="T90" s="452">
        <v>1429.4897759999999</v>
      </c>
      <c r="V90" s="452">
        <v>1429.4897759999999</v>
      </c>
      <c r="X90" s="452">
        <v>1299.5361599999999</v>
      </c>
      <c r="Z90" s="382">
        <v>1299.5361599999999</v>
      </c>
      <c r="AB90" s="363"/>
      <c r="AD90" s="146"/>
      <c r="AF90" s="146"/>
      <c r="AH90" s="146"/>
      <c r="AJ90" s="146"/>
      <c r="AL90" s="146"/>
      <c r="AN90" s="146"/>
      <c r="AP90" s="146"/>
      <c r="AR90" s="146"/>
      <c r="AT90" s="63"/>
      <c r="AV90" s="371"/>
      <c r="AW90" s="371"/>
      <c r="AX90" s="371"/>
      <c r="AY90" s="371"/>
      <c r="AZ90" s="371"/>
      <c r="BA90" s="371"/>
      <c r="BB90" s="371"/>
      <c r="BC90" s="371"/>
      <c r="BD90" s="371"/>
      <c r="BE90" s="371"/>
      <c r="BF90" s="371"/>
      <c r="BG90" s="371"/>
    </row>
    <row r="91" spans="1:59" s="376" customFormat="1" ht="21" hidden="1" customHeight="1" x14ac:dyDescent="0.3">
      <c r="A91" s="371"/>
      <c r="B91" s="372"/>
      <c r="C91" s="476"/>
      <c r="D91" s="439" t="s">
        <v>661</v>
      </c>
      <c r="E91" s="444">
        <f t="shared" si="17"/>
        <v>7000</v>
      </c>
      <c r="F91" s="445">
        <f t="shared" si="17"/>
        <v>4200</v>
      </c>
      <c r="G91" s="371"/>
      <c r="H91" s="416">
        <f t="shared" si="12"/>
        <v>7000</v>
      </c>
      <c r="I91" s="416">
        <f t="shared" si="13"/>
        <v>4200</v>
      </c>
      <c r="J91" s="386"/>
      <c r="K91" s="417">
        <f t="shared" si="15"/>
        <v>6918.1612499999992</v>
      </c>
      <c r="L91" s="417">
        <f t="shared" si="16"/>
        <v>4150.8967499999999</v>
      </c>
      <c r="N91" s="490">
        <v>2767.2644999999998</v>
      </c>
      <c r="P91" s="462">
        <v>2767.2644999999998</v>
      </c>
      <c r="R91" s="452">
        <v>2767.2644999999998</v>
      </c>
      <c r="T91" s="452">
        <v>2767.2644999999998</v>
      </c>
      <c r="V91" s="452">
        <v>2767.2644999999998</v>
      </c>
      <c r="X91" s="452">
        <v>2515.6949999999997</v>
      </c>
      <c r="Z91" s="382">
        <v>2515.6949999999997</v>
      </c>
      <c r="AB91" s="363"/>
      <c r="AD91" s="146"/>
      <c r="AF91" s="146"/>
      <c r="AH91" s="146"/>
      <c r="AJ91" s="146"/>
      <c r="AL91" s="146"/>
      <c r="AN91" s="146"/>
      <c r="AP91" s="146"/>
      <c r="AR91" s="146"/>
      <c r="AT91" s="63"/>
      <c r="AV91" s="371"/>
      <c r="AW91" s="371"/>
      <c r="AX91" s="371"/>
      <c r="AY91" s="371"/>
      <c r="AZ91" s="371"/>
      <c r="BA91" s="371"/>
      <c r="BB91" s="371"/>
      <c r="BC91" s="371"/>
      <c r="BD91" s="371"/>
      <c r="BE91" s="371"/>
      <c r="BF91" s="371"/>
      <c r="BG91" s="371"/>
    </row>
    <row r="92" spans="1:59" s="376" customFormat="1" ht="21" customHeight="1" x14ac:dyDescent="0.3">
      <c r="A92" s="371"/>
      <c r="B92" s="372"/>
      <c r="C92" s="371"/>
      <c r="D92" s="439" t="s">
        <v>368</v>
      </c>
      <c r="E92" s="437">
        <f t="shared" si="17"/>
        <v>2700</v>
      </c>
      <c r="F92" s="438">
        <f t="shared" si="17"/>
        <v>1600</v>
      </c>
      <c r="G92" s="371"/>
      <c r="H92" s="416">
        <f t="shared" si="12"/>
        <v>2700</v>
      </c>
      <c r="I92" s="416">
        <f t="shared" si="13"/>
        <v>1600</v>
      </c>
      <c r="J92" s="386"/>
      <c r="K92" s="417">
        <f t="shared" si="15"/>
        <v>2617.5</v>
      </c>
      <c r="L92" s="417">
        <f t="shared" si="16"/>
        <v>1570.5</v>
      </c>
      <c r="N92" s="490">
        <v>1047</v>
      </c>
      <c r="P92" s="462">
        <v>1029.5014587000001</v>
      </c>
      <c r="R92" s="452">
        <v>1029.5014587000001</v>
      </c>
      <c r="T92" s="452">
        <v>1029.5014587000001</v>
      </c>
      <c r="V92" s="452">
        <v>1029.5014587000001</v>
      </c>
      <c r="X92" s="452">
        <v>935.91041699999994</v>
      </c>
      <c r="Z92" s="382">
        <v>935.91041699999994</v>
      </c>
      <c r="AB92" s="363">
        <f>N92/P92</f>
        <v>1.0169971019974038</v>
      </c>
      <c r="AD92" s="146"/>
      <c r="AF92" s="146"/>
      <c r="AH92" s="146"/>
      <c r="AJ92" s="146"/>
      <c r="AL92" s="146"/>
      <c r="AN92" s="146"/>
      <c r="AP92" s="146"/>
      <c r="AR92" s="146"/>
      <c r="AT92" s="63"/>
      <c r="AV92" s="371"/>
      <c r="AW92" s="371"/>
      <c r="AX92" s="371"/>
      <c r="AY92" s="371"/>
      <c r="AZ92" s="371"/>
      <c r="BA92" s="371"/>
      <c r="BB92" s="371"/>
      <c r="BC92" s="371"/>
      <c r="BD92" s="371"/>
      <c r="BE92" s="371"/>
      <c r="BF92" s="371"/>
      <c r="BG92" s="371"/>
    </row>
    <row r="93" spans="1:59" s="376" customFormat="1" ht="21" customHeight="1" x14ac:dyDescent="0.3">
      <c r="A93" s="371"/>
      <c r="B93" s="372"/>
      <c r="C93" s="371"/>
      <c r="D93" s="439" t="s">
        <v>367</v>
      </c>
      <c r="E93" s="437">
        <f t="shared" si="17"/>
        <v>4200</v>
      </c>
      <c r="F93" s="438">
        <f t="shared" si="17"/>
        <v>2500</v>
      </c>
      <c r="G93" s="371"/>
      <c r="H93" s="416">
        <f t="shared" si="12"/>
        <v>4200</v>
      </c>
      <c r="I93" s="416">
        <f t="shared" si="13"/>
        <v>2500</v>
      </c>
      <c r="J93" s="386"/>
      <c r="K93" s="417">
        <f t="shared" si="15"/>
        <v>4150</v>
      </c>
      <c r="L93" s="417">
        <f t="shared" si="16"/>
        <v>2490</v>
      </c>
      <c r="N93" s="490">
        <v>1660</v>
      </c>
      <c r="P93" s="462">
        <v>1630.2350493000001</v>
      </c>
      <c r="R93" s="452">
        <v>1630.2350493000001</v>
      </c>
      <c r="T93" s="452">
        <v>1630.2350493000001</v>
      </c>
      <c r="V93" s="452">
        <v>1630.2350493000001</v>
      </c>
      <c r="X93" s="452">
        <v>1482.0318629999999</v>
      </c>
      <c r="Z93" s="382">
        <v>1482.0318629999999</v>
      </c>
      <c r="AB93" s="363">
        <f>N93/P93</f>
        <v>1.018258073099815</v>
      </c>
      <c r="AD93" s="146"/>
      <c r="AF93" s="146"/>
      <c r="AH93" s="146"/>
      <c r="AJ93" s="146"/>
      <c r="AL93" s="146"/>
      <c r="AN93" s="146"/>
      <c r="AP93" s="146"/>
      <c r="AR93" s="146"/>
      <c r="AT93" s="63"/>
      <c r="AV93" s="371"/>
      <c r="AW93" s="371"/>
      <c r="AX93" s="371"/>
      <c r="AY93" s="371"/>
      <c r="AZ93" s="371"/>
      <c r="BA93" s="371"/>
      <c r="BB93" s="371"/>
      <c r="BC93" s="371"/>
      <c r="BD93" s="371"/>
      <c r="BE93" s="371"/>
      <c r="BF93" s="371"/>
      <c r="BG93" s="371"/>
    </row>
    <row r="94" spans="1:59" s="376" customFormat="1" ht="21" customHeight="1" x14ac:dyDescent="0.3">
      <c r="A94" s="371"/>
      <c r="B94" s="372"/>
      <c r="C94" s="371"/>
      <c r="D94" s="439" t="s">
        <v>366</v>
      </c>
      <c r="E94" s="442">
        <f t="shared" si="17"/>
        <v>7900</v>
      </c>
      <c r="F94" s="443">
        <f t="shared" si="17"/>
        <v>4700</v>
      </c>
      <c r="G94" s="371"/>
      <c r="H94" s="416">
        <f t="shared" si="12"/>
        <v>7900</v>
      </c>
      <c r="I94" s="416">
        <f t="shared" si="13"/>
        <v>4700</v>
      </c>
      <c r="J94" s="386"/>
      <c r="K94" s="417">
        <f t="shared" si="15"/>
        <v>7815</v>
      </c>
      <c r="L94" s="417">
        <f t="shared" si="16"/>
        <v>4689</v>
      </c>
      <c r="N94" s="490">
        <v>3126</v>
      </c>
      <c r="P94" s="462">
        <v>3065.5756131000007</v>
      </c>
      <c r="R94" s="452">
        <v>3065.5756131000007</v>
      </c>
      <c r="T94" s="452">
        <v>3065.5756131000007</v>
      </c>
      <c r="V94" s="452">
        <v>3065.5756131000007</v>
      </c>
      <c r="X94" s="452">
        <v>2786.8869210000003</v>
      </c>
      <c r="Z94" s="382">
        <v>2786.8869210000003</v>
      </c>
      <c r="AB94" s="363">
        <f>N94/P94</f>
        <v>1.0197106170344616</v>
      </c>
      <c r="AD94" s="146"/>
      <c r="AF94" s="146"/>
      <c r="AH94" s="146"/>
      <c r="AJ94" s="146"/>
      <c r="AL94" s="146"/>
      <c r="AN94" s="146"/>
      <c r="AP94" s="146"/>
      <c r="AR94" s="146"/>
      <c r="AT94" s="63"/>
      <c r="AV94" s="371"/>
      <c r="AW94" s="371"/>
      <c r="AX94" s="371"/>
      <c r="AY94" s="371"/>
      <c r="AZ94" s="371"/>
      <c r="BA94" s="371"/>
      <c r="BB94" s="371"/>
      <c r="BC94" s="371"/>
      <c r="BD94" s="371"/>
      <c r="BE94" s="371"/>
      <c r="BF94" s="371"/>
      <c r="BG94" s="371"/>
    </row>
    <row r="95" spans="1:59" s="376" customFormat="1" ht="21" customHeight="1" x14ac:dyDescent="0.3">
      <c r="A95" s="371"/>
      <c r="B95" s="372"/>
      <c r="C95" s="371"/>
      <c r="D95" s="439" t="s">
        <v>365</v>
      </c>
      <c r="E95" s="437">
        <f t="shared" si="17"/>
        <v>9700</v>
      </c>
      <c r="F95" s="438">
        <f t="shared" si="17"/>
        <v>5800</v>
      </c>
      <c r="G95" s="371"/>
      <c r="H95" s="416">
        <f t="shared" si="12"/>
        <v>9700</v>
      </c>
      <c r="I95" s="416">
        <f t="shared" si="13"/>
        <v>5800</v>
      </c>
      <c r="J95" s="386"/>
      <c r="K95" s="417">
        <f t="shared" si="15"/>
        <v>9650</v>
      </c>
      <c r="L95" s="417">
        <f t="shared" si="16"/>
        <v>5790</v>
      </c>
      <c r="N95" s="490">
        <v>3860</v>
      </c>
      <c r="P95" s="462">
        <v>3471.4147181999997</v>
      </c>
      <c r="R95" s="452">
        <v>3471.4147181999997</v>
      </c>
      <c r="T95" s="452">
        <v>3471.4147181999997</v>
      </c>
      <c r="V95" s="452">
        <v>3471.4147181999997</v>
      </c>
      <c r="X95" s="452">
        <v>3155.8315619999994</v>
      </c>
      <c r="Z95" s="382">
        <v>3155.8315619999994</v>
      </c>
      <c r="AB95" s="363">
        <f>N95/P95</f>
        <v>1.1119385937274271</v>
      </c>
      <c r="AD95" s="146"/>
      <c r="AF95" s="146"/>
      <c r="AH95" s="146"/>
      <c r="AJ95" s="146"/>
      <c r="AL95" s="146"/>
      <c r="AN95" s="146"/>
      <c r="AP95" s="146"/>
      <c r="AR95" s="146"/>
      <c r="AT95" s="63"/>
      <c r="AV95" s="371"/>
      <c r="AW95" s="371"/>
      <c r="AX95" s="371"/>
      <c r="AY95" s="371"/>
      <c r="AZ95" s="371"/>
      <c r="BA95" s="371"/>
      <c r="BB95" s="371"/>
      <c r="BC95" s="371"/>
      <c r="BD95" s="371"/>
      <c r="BE95" s="371"/>
      <c r="BF95" s="371"/>
      <c r="BG95" s="371"/>
    </row>
    <row r="96" spans="1:59" s="376" customFormat="1" ht="9.9499999999999993" customHeight="1" thickBot="1" x14ac:dyDescent="0.35">
      <c r="A96" s="371"/>
      <c r="B96" s="372"/>
      <c r="C96" s="371"/>
      <c r="D96" s="422"/>
      <c r="E96" s="414"/>
      <c r="F96" s="415"/>
      <c r="G96" s="371"/>
      <c r="H96" s="416">
        <f t="shared" si="12"/>
        <v>0</v>
      </c>
      <c r="I96" s="416">
        <f t="shared" si="13"/>
        <v>0</v>
      </c>
      <c r="J96" s="386"/>
      <c r="K96" s="417"/>
      <c r="L96" s="417"/>
      <c r="M96" s="389"/>
      <c r="N96" s="452"/>
      <c r="P96" s="452"/>
      <c r="R96" s="452"/>
      <c r="T96" s="452"/>
      <c r="V96" s="452"/>
      <c r="X96" s="452"/>
      <c r="Z96" s="382"/>
      <c r="AB96" s="363"/>
      <c r="AD96" s="146"/>
      <c r="AF96" s="146"/>
      <c r="AH96" s="146"/>
      <c r="AJ96" s="146"/>
      <c r="AL96" s="146"/>
      <c r="AN96" s="146"/>
      <c r="AP96" s="146"/>
      <c r="AR96" s="146"/>
      <c r="AT96" s="63"/>
      <c r="AV96" s="371"/>
      <c r="AW96" s="371"/>
      <c r="AX96" s="371"/>
      <c r="AY96" s="371"/>
      <c r="AZ96" s="371"/>
      <c r="BA96" s="371"/>
      <c r="BB96" s="371"/>
      <c r="BC96" s="371"/>
      <c r="BD96" s="371"/>
      <c r="BE96" s="371"/>
      <c r="BF96" s="371"/>
      <c r="BG96" s="371"/>
    </row>
    <row r="97" spans="1:59" s="376" customFormat="1" ht="20.100000000000001" customHeight="1" thickBot="1" x14ac:dyDescent="0.35">
      <c r="A97" s="371"/>
      <c r="B97" s="372"/>
      <c r="C97" s="371"/>
      <c r="D97" s="431" t="s">
        <v>448</v>
      </c>
      <c r="E97" s="373"/>
      <c r="F97" s="374"/>
      <c r="G97" s="371"/>
      <c r="H97" s="416">
        <f t="shared" si="12"/>
        <v>113700</v>
      </c>
      <c r="I97" s="416">
        <f t="shared" si="13"/>
        <v>68300</v>
      </c>
      <c r="J97" s="386"/>
      <c r="K97" s="417">
        <f t="shared" si="0"/>
        <v>113700</v>
      </c>
      <c r="L97" s="417">
        <f t="shared" si="1"/>
        <v>68220</v>
      </c>
      <c r="N97" s="492">
        <v>45480</v>
      </c>
      <c r="P97" s="483">
        <v>45455</v>
      </c>
      <c r="R97" s="473">
        <v>45425</v>
      </c>
      <c r="T97" s="473">
        <v>45331</v>
      </c>
      <c r="V97" s="465">
        <v>230324</v>
      </c>
      <c r="X97" s="452"/>
      <c r="Z97" s="382"/>
      <c r="AB97" s="363"/>
      <c r="AD97" s="353"/>
      <c r="AF97" s="146"/>
      <c r="AH97" s="146"/>
      <c r="AJ97" s="146"/>
      <c r="AL97" s="146"/>
      <c r="AN97" s="146"/>
      <c r="AP97" s="146"/>
      <c r="AR97" s="146"/>
      <c r="AT97" s="63"/>
      <c r="AV97" s="371"/>
      <c r="AW97" s="371"/>
      <c r="AX97" s="371"/>
      <c r="AY97" s="371"/>
      <c r="AZ97" s="371"/>
      <c r="BA97" s="371"/>
      <c r="BB97" s="371"/>
      <c r="BC97" s="371"/>
      <c r="BD97" s="371"/>
      <c r="BE97" s="371"/>
      <c r="BF97" s="371"/>
      <c r="BG97" s="371"/>
    </row>
    <row r="98" spans="1:59" s="376" customFormat="1" ht="20.100000000000001" customHeight="1" x14ac:dyDescent="0.3">
      <c r="A98" s="371"/>
      <c r="B98" s="372"/>
      <c r="C98" s="371"/>
      <c r="D98" s="436" t="s">
        <v>630</v>
      </c>
      <c r="E98" s="437">
        <f t="shared" ref="E98:F102" si="18">H98</f>
        <v>3300</v>
      </c>
      <c r="F98" s="438">
        <f t="shared" si="18"/>
        <v>2000</v>
      </c>
      <c r="G98" s="371"/>
      <c r="H98" s="416">
        <f t="shared" si="12"/>
        <v>3300</v>
      </c>
      <c r="I98" s="416">
        <f t="shared" si="13"/>
        <v>2000</v>
      </c>
      <c r="J98" s="386"/>
      <c r="K98" s="417">
        <f t="shared" si="0"/>
        <v>3209.875</v>
      </c>
      <c r="L98" s="417">
        <f t="shared" si="1"/>
        <v>1925.9250000000002</v>
      </c>
      <c r="N98" s="490">
        <v>1283.95</v>
      </c>
      <c r="P98" s="468">
        <v>1283.95</v>
      </c>
      <c r="R98" s="462">
        <v>1283.96</v>
      </c>
      <c r="T98" s="462">
        <v>1283.96</v>
      </c>
      <c r="V98" s="462">
        <v>1283.95</v>
      </c>
      <c r="X98" s="452">
        <v>1116.49</v>
      </c>
      <c r="Z98" s="382">
        <v>1116.49</v>
      </c>
      <c r="AB98" s="363"/>
      <c r="AD98" s="146"/>
      <c r="AF98" s="146"/>
      <c r="AH98" s="146"/>
      <c r="AJ98" s="146"/>
      <c r="AL98" s="146"/>
      <c r="AN98" s="146"/>
      <c r="AP98" s="146"/>
      <c r="AR98" s="146"/>
      <c r="AT98" s="63"/>
      <c r="AV98" s="371"/>
      <c r="AW98" s="371"/>
      <c r="AX98" s="371"/>
      <c r="AY98" s="371"/>
      <c r="AZ98" s="371"/>
      <c r="BA98" s="371"/>
      <c r="BB98" s="371"/>
      <c r="BC98" s="371"/>
      <c r="BD98" s="371"/>
      <c r="BE98" s="371"/>
      <c r="BF98" s="371"/>
      <c r="BG98" s="371"/>
    </row>
    <row r="99" spans="1:59" s="376" customFormat="1" ht="20.100000000000001" customHeight="1" x14ac:dyDescent="0.3">
      <c r="A99" s="371"/>
      <c r="B99" s="372"/>
      <c r="C99" s="371"/>
      <c r="D99" s="436" t="s">
        <v>631</v>
      </c>
      <c r="E99" s="437">
        <f t="shared" si="18"/>
        <v>4500</v>
      </c>
      <c r="F99" s="438">
        <f t="shared" si="18"/>
        <v>2700</v>
      </c>
      <c r="G99" s="371"/>
      <c r="H99" s="416">
        <f t="shared" si="12"/>
        <v>4500</v>
      </c>
      <c r="I99" s="416">
        <f t="shared" si="13"/>
        <v>2700</v>
      </c>
      <c r="J99" s="386"/>
      <c r="K99" s="417">
        <f t="shared" si="0"/>
        <v>4492.5</v>
      </c>
      <c r="L99" s="417">
        <f t="shared" si="1"/>
        <v>2695.5</v>
      </c>
      <c r="N99" s="490">
        <v>1797</v>
      </c>
      <c r="P99" s="468">
        <v>1796.48</v>
      </c>
      <c r="R99" s="462">
        <v>1796.48</v>
      </c>
      <c r="T99" s="462">
        <v>1796.48</v>
      </c>
      <c r="V99" s="462">
        <v>1796.48</v>
      </c>
      <c r="X99" s="452">
        <v>1562.16</v>
      </c>
      <c r="Z99" s="382">
        <v>1562.16</v>
      </c>
      <c r="AB99" s="363"/>
      <c r="AD99" s="146"/>
      <c r="AF99" s="146"/>
      <c r="AH99" s="146"/>
      <c r="AJ99" s="146"/>
      <c r="AL99" s="146"/>
      <c r="AN99" s="146"/>
      <c r="AP99" s="146"/>
      <c r="AR99" s="146"/>
      <c r="AT99" s="63"/>
      <c r="AV99" s="371"/>
      <c r="AW99" s="371"/>
      <c r="AX99" s="371"/>
      <c r="AY99" s="371"/>
      <c r="AZ99" s="371"/>
      <c r="BA99" s="371"/>
      <c r="BB99" s="371"/>
      <c r="BC99" s="371"/>
      <c r="BD99" s="371"/>
      <c r="BE99" s="371"/>
      <c r="BF99" s="371"/>
      <c r="BG99" s="371"/>
    </row>
    <row r="100" spans="1:59" s="376" customFormat="1" ht="20.100000000000001" customHeight="1" x14ac:dyDescent="0.3">
      <c r="A100" s="371"/>
      <c r="B100" s="372"/>
      <c r="C100" s="371"/>
      <c r="D100" s="436" t="s">
        <v>632</v>
      </c>
      <c r="E100" s="437">
        <f t="shared" si="18"/>
        <v>7500</v>
      </c>
      <c r="F100" s="438">
        <f t="shared" si="18"/>
        <v>4500</v>
      </c>
      <c r="G100" s="371"/>
      <c r="H100" s="416">
        <f t="shared" si="12"/>
        <v>7500</v>
      </c>
      <c r="I100" s="416">
        <f t="shared" si="13"/>
        <v>4500</v>
      </c>
      <c r="J100" s="386"/>
      <c r="K100" s="417">
        <f t="shared" ref="K100:K118" si="19">N100*$K$9</f>
        <v>7416.5250000000005</v>
      </c>
      <c r="L100" s="417">
        <f t="shared" ref="L100:L118" si="20">N100*$L$9</f>
        <v>4449.915</v>
      </c>
      <c r="N100" s="490">
        <v>2966.61</v>
      </c>
      <c r="P100" s="468">
        <v>2966.61</v>
      </c>
      <c r="R100" s="462">
        <v>2966.61</v>
      </c>
      <c r="T100" s="462">
        <v>2966.61</v>
      </c>
      <c r="V100" s="462">
        <v>2966.61</v>
      </c>
      <c r="X100" s="452">
        <v>2579.66</v>
      </c>
      <c r="Z100" s="382">
        <v>2579.66</v>
      </c>
      <c r="AB100" s="363"/>
      <c r="AD100" s="146"/>
      <c r="AF100" s="146"/>
      <c r="AH100" s="146"/>
      <c r="AJ100" s="146"/>
      <c r="AL100" s="146"/>
      <c r="AN100" s="146"/>
      <c r="AP100" s="146"/>
      <c r="AR100" s="146"/>
      <c r="AT100" s="63"/>
      <c r="AV100" s="371"/>
      <c r="AW100" s="371"/>
      <c r="AX100" s="371"/>
      <c r="AY100" s="371"/>
      <c r="AZ100" s="371"/>
      <c r="BA100" s="371"/>
      <c r="BB100" s="371"/>
      <c r="BC100" s="371"/>
      <c r="BD100" s="371"/>
      <c r="BE100" s="371"/>
      <c r="BF100" s="371"/>
      <c r="BG100" s="371"/>
    </row>
    <row r="101" spans="1:59" s="376" customFormat="1" ht="20.100000000000001" customHeight="1" x14ac:dyDescent="0.3">
      <c r="A101" s="371"/>
      <c r="B101" s="372"/>
      <c r="C101" s="371"/>
      <c r="D101" s="436" t="s">
        <v>633</v>
      </c>
      <c r="E101" s="442">
        <f t="shared" si="18"/>
        <v>13100</v>
      </c>
      <c r="F101" s="443">
        <f t="shared" si="18"/>
        <v>7900</v>
      </c>
      <c r="G101" s="371"/>
      <c r="H101" s="416">
        <f t="shared" si="12"/>
        <v>13100</v>
      </c>
      <c r="I101" s="416">
        <f t="shared" si="13"/>
        <v>7900</v>
      </c>
      <c r="J101" s="386"/>
      <c r="K101" s="417">
        <f t="shared" si="19"/>
        <v>13046.849999999999</v>
      </c>
      <c r="L101" s="417">
        <f t="shared" si="20"/>
        <v>7828.11</v>
      </c>
      <c r="N101" s="490">
        <v>5218.74</v>
      </c>
      <c r="P101" s="468">
        <v>5218.74</v>
      </c>
      <c r="R101" s="474">
        <v>5218.74</v>
      </c>
      <c r="T101" s="462">
        <v>6483.75</v>
      </c>
      <c r="V101" s="462">
        <v>5218.74</v>
      </c>
      <c r="X101" s="452">
        <v>4538.04</v>
      </c>
      <c r="Z101" s="382">
        <v>4538.04</v>
      </c>
      <c r="AB101" s="363"/>
      <c r="AD101" s="146"/>
      <c r="AF101" s="146"/>
      <c r="AH101" s="146"/>
      <c r="AJ101" s="146"/>
      <c r="AL101" s="146"/>
      <c r="AN101" s="146"/>
      <c r="AP101" s="146"/>
      <c r="AR101" s="146"/>
      <c r="AT101" s="63"/>
      <c r="AV101" s="371"/>
      <c r="AW101" s="371"/>
      <c r="AX101" s="371"/>
      <c r="AY101" s="371"/>
      <c r="AZ101" s="371"/>
      <c r="BA101" s="371"/>
      <c r="BB101" s="371"/>
      <c r="BC101" s="371"/>
      <c r="BD101" s="371"/>
      <c r="BE101" s="371"/>
      <c r="BF101" s="371"/>
      <c r="BG101" s="371"/>
    </row>
    <row r="102" spans="1:59" s="376" customFormat="1" ht="20.100000000000001" customHeight="1" x14ac:dyDescent="0.3">
      <c r="A102" s="371"/>
      <c r="B102" s="372"/>
      <c r="C102" s="371"/>
      <c r="D102" s="439" t="s">
        <v>637</v>
      </c>
      <c r="E102" s="437">
        <f t="shared" si="18"/>
        <v>3600</v>
      </c>
      <c r="F102" s="438">
        <f t="shared" si="18"/>
        <v>2200</v>
      </c>
      <c r="G102" s="371"/>
      <c r="H102" s="416">
        <f t="shared" si="12"/>
        <v>3600</v>
      </c>
      <c r="I102" s="416">
        <f t="shared" si="13"/>
        <v>2200</v>
      </c>
      <c r="J102" s="386"/>
      <c r="K102" s="417">
        <f t="shared" si="19"/>
        <v>3520.65</v>
      </c>
      <c r="L102" s="417">
        <f t="shared" si="20"/>
        <v>2112.39</v>
      </c>
      <c r="N102" s="490">
        <v>1408.26</v>
      </c>
      <c r="P102" s="468">
        <v>1408.26</v>
      </c>
      <c r="R102" s="462">
        <v>1408.26</v>
      </c>
      <c r="T102" s="462">
        <v>1408.26</v>
      </c>
      <c r="V102" s="462">
        <v>1468.25</v>
      </c>
      <c r="X102" s="452">
        <v>1468</v>
      </c>
      <c r="Z102" s="382">
        <v>1468</v>
      </c>
      <c r="AB102" s="363"/>
      <c r="AD102" s="146"/>
      <c r="AF102" s="146"/>
      <c r="AH102" s="146"/>
      <c r="AJ102" s="146"/>
      <c r="AL102" s="146"/>
      <c r="AN102" s="146"/>
      <c r="AP102" s="146"/>
      <c r="AR102" s="146"/>
      <c r="AT102" s="63"/>
      <c r="AV102" s="371"/>
      <c r="AW102" s="371"/>
      <c r="AX102" s="371"/>
      <c r="AY102" s="371"/>
      <c r="AZ102" s="371"/>
      <c r="BA102" s="371"/>
      <c r="BB102" s="371"/>
      <c r="BC102" s="371"/>
      <c r="BD102" s="371"/>
      <c r="BE102" s="371"/>
      <c r="BF102" s="371"/>
      <c r="BG102" s="371"/>
    </row>
    <row r="103" spans="1:59" s="376" customFormat="1" ht="20.100000000000001" customHeight="1" x14ac:dyDescent="0.3">
      <c r="A103" s="371"/>
      <c r="B103" s="372"/>
      <c r="C103" s="371"/>
      <c r="D103" s="440" t="s">
        <v>449</v>
      </c>
      <c r="E103" s="373"/>
      <c r="F103" s="374"/>
      <c r="G103" s="371"/>
      <c r="H103" s="416">
        <f t="shared" si="12"/>
        <v>0</v>
      </c>
      <c r="I103" s="416">
        <f t="shared" si="13"/>
        <v>0</v>
      </c>
      <c r="J103" s="386"/>
      <c r="K103" s="417">
        <f t="shared" si="19"/>
        <v>0</v>
      </c>
      <c r="L103" s="417">
        <f t="shared" si="20"/>
        <v>0</v>
      </c>
      <c r="N103" s="493"/>
      <c r="P103" s="452"/>
      <c r="R103" s="452"/>
      <c r="T103" s="452"/>
      <c r="V103" s="452"/>
      <c r="X103" s="452">
        <v>0</v>
      </c>
      <c r="Z103" s="382">
        <v>0</v>
      </c>
      <c r="AB103" s="363"/>
      <c r="AD103" s="146"/>
      <c r="AF103" s="146"/>
      <c r="AH103" s="146"/>
      <c r="AJ103" s="146"/>
      <c r="AL103" s="146"/>
      <c r="AN103" s="146"/>
      <c r="AP103" s="146"/>
      <c r="AR103" s="146"/>
      <c r="AT103" s="63"/>
      <c r="AV103" s="371"/>
      <c r="AW103" s="371"/>
      <c r="AX103" s="371"/>
      <c r="AY103" s="371"/>
      <c r="AZ103" s="371"/>
      <c r="BA103" s="371"/>
      <c r="BB103" s="371"/>
      <c r="BC103" s="371"/>
      <c r="BD103" s="371"/>
      <c r="BE103" s="371"/>
      <c r="BF103" s="371"/>
      <c r="BG103" s="371"/>
    </row>
    <row r="104" spans="1:59" s="376" customFormat="1" ht="20.100000000000001" customHeight="1" x14ac:dyDescent="0.3">
      <c r="A104" s="371"/>
      <c r="B104" s="372"/>
      <c r="C104" s="371"/>
      <c r="D104" s="439" t="s">
        <v>635</v>
      </c>
      <c r="E104" s="437">
        <f t="shared" ref="E104:F106" si="21">H104</f>
        <v>1500</v>
      </c>
      <c r="F104" s="438">
        <f t="shared" si="21"/>
        <v>900</v>
      </c>
      <c r="G104" s="371"/>
      <c r="H104" s="416">
        <f t="shared" si="12"/>
        <v>1500</v>
      </c>
      <c r="I104" s="416">
        <f t="shared" si="13"/>
        <v>900</v>
      </c>
      <c r="J104" s="386"/>
      <c r="K104" s="417">
        <f t="shared" si="19"/>
        <v>1423.875</v>
      </c>
      <c r="L104" s="417">
        <f t="shared" si="20"/>
        <v>854.32499999999993</v>
      </c>
      <c r="N104" s="490">
        <v>569.54999999999995</v>
      </c>
      <c r="P104" s="468">
        <v>569.54999999999995</v>
      </c>
      <c r="R104" s="462">
        <v>569.54999999999995</v>
      </c>
      <c r="T104" s="462">
        <v>569.54999999999995</v>
      </c>
      <c r="V104" s="462">
        <v>569.54999999999995</v>
      </c>
      <c r="X104" s="452">
        <v>495.26</v>
      </c>
      <c r="Z104" s="382">
        <v>495.26</v>
      </c>
      <c r="AB104" s="363"/>
      <c r="AD104" s="146"/>
      <c r="AF104" s="146"/>
      <c r="AH104" s="146"/>
      <c r="AJ104" s="146"/>
      <c r="AL104" s="146"/>
      <c r="AN104" s="146"/>
      <c r="AP104" s="146"/>
      <c r="AR104" s="146"/>
      <c r="AT104" s="63"/>
      <c r="AV104" s="371"/>
      <c r="AW104" s="371"/>
      <c r="AX104" s="371"/>
      <c r="AY104" s="371"/>
      <c r="AZ104" s="371"/>
      <c r="BA104" s="371"/>
      <c r="BB104" s="371"/>
      <c r="BC104" s="371"/>
      <c r="BD104" s="371"/>
      <c r="BE104" s="371"/>
      <c r="BF104" s="371"/>
      <c r="BG104" s="371"/>
    </row>
    <row r="105" spans="1:59" ht="20.100000000000001" customHeight="1" x14ac:dyDescent="0.3">
      <c r="D105" s="439" t="s">
        <v>634</v>
      </c>
      <c r="E105" s="450">
        <f t="shared" si="21"/>
        <v>2900</v>
      </c>
      <c r="F105" s="451">
        <f t="shared" si="21"/>
        <v>1800</v>
      </c>
      <c r="H105" s="416">
        <f t="shared" si="12"/>
        <v>2900</v>
      </c>
      <c r="I105" s="416">
        <f t="shared" si="13"/>
        <v>1800</v>
      </c>
      <c r="J105" s="386"/>
      <c r="K105" s="417">
        <f t="shared" si="19"/>
        <v>2847.6</v>
      </c>
      <c r="L105" s="417">
        <f t="shared" si="20"/>
        <v>1708.56</v>
      </c>
      <c r="N105" s="490">
        <v>1139.04</v>
      </c>
      <c r="P105" s="468">
        <v>1139.04</v>
      </c>
      <c r="R105" s="462">
        <v>1139.04</v>
      </c>
      <c r="T105" s="462">
        <v>1139.04</v>
      </c>
      <c r="V105" s="462">
        <v>1139.04</v>
      </c>
      <c r="X105" s="452">
        <v>990.47</v>
      </c>
      <c r="Z105" s="382">
        <v>990.47</v>
      </c>
      <c r="AB105" s="363"/>
    </row>
    <row r="106" spans="1:59" ht="20.100000000000001" customHeight="1" x14ac:dyDescent="0.3">
      <c r="A106" s="510"/>
      <c r="D106" s="439" t="s">
        <v>636</v>
      </c>
      <c r="E106" s="437">
        <f t="shared" si="21"/>
        <v>8800</v>
      </c>
      <c r="F106" s="438">
        <f t="shared" si="21"/>
        <v>5300</v>
      </c>
      <c r="H106" s="416">
        <f t="shared" si="12"/>
        <v>8800</v>
      </c>
      <c r="I106" s="416">
        <f t="shared" si="13"/>
        <v>5300</v>
      </c>
      <c r="J106" s="386"/>
      <c r="K106" s="417">
        <f t="shared" si="19"/>
        <v>8749.75</v>
      </c>
      <c r="L106" s="417">
        <f t="shared" si="20"/>
        <v>5249.85</v>
      </c>
      <c r="N106" s="490">
        <v>3499.9</v>
      </c>
      <c r="P106" s="468">
        <v>3499.9</v>
      </c>
      <c r="R106" s="462">
        <v>3499.9</v>
      </c>
      <c r="T106" s="462">
        <v>3499.9</v>
      </c>
      <c r="V106" s="462">
        <v>3499.9</v>
      </c>
      <c r="X106" s="452">
        <v>3043.39</v>
      </c>
      <c r="Z106" s="382">
        <v>3043.39</v>
      </c>
      <c r="AB106" s="363"/>
    </row>
    <row r="107" spans="1:59" ht="20.100000000000001" hidden="1" customHeight="1" x14ac:dyDescent="0.3">
      <c r="C107" s="476"/>
      <c r="D107" s="440" t="s">
        <v>453</v>
      </c>
      <c r="H107" s="416">
        <f t="shared" si="12"/>
        <v>0</v>
      </c>
      <c r="I107" s="416">
        <f t="shared" si="13"/>
        <v>0</v>
      </c>
      <c r="J107" s="386"/>
      <c r="K107" s="417">
        <f t="shared" si="19"/>
        <v>0</v>
      </c>
      <c r="L107" s="417">
        <f t="shared" si="20"/>
        <v>0</v>
      </c>
      <c r="N107" s="493"/>
      <c r="P107" s="452"/>
      <c r="R107" s="452"/>
      <c r="T107" s="452"/>
      <c r="V107" s="452"/>
      <c r="X107" s="452">
        <v>0</v>
      </c>
      <c r="Z107" s="382">
        <v>0</v>
      </c>
      <c r="AB107" s="363"/>
    </row>
    <row r="108" spans="1:59" ht="20.100000000000001" hidden="1" customHeight="1" x14ac:dyDescent="0.3">
      <c r="C108" s="476"/>
      <c r="D108" s="439" t="s">
        <v>454</v>
      </c>
      <c r="E108" s="437">
        <f t="shared" ref="E108:F110" si="22">H108</f>
        <v>2900</v>
      </c>
      <c r="F108" s="438">
        <f t="shared" si="22"/>
        <v>1700</v>
      </c>
      <c r="H108" s="416">
        <f t="shared" si="12"/>
        <v>2900</v>
      </c>
      <c r="I108" s="416">
        <f t="shared" si="13"/>
        <v>1700</v>
      </c>
      <c r="J108" s="386"/>
      <c r="K108" s="417">
        <f t="shared" si="19"/>
        <v>2821.6000000000004</v>
      </c>
      <c r="L108" s="417">
        <f t="shared" si="20"/>
        <v>1692.96</v>
      </c>
      <c r="N108" s="491">
        <v>1128.6400000000001</v>
      </c>
      <c r="P108" s="462">
        <v>1128.6400000000001</v>
      </c>
      <c r="R108" s="462">
        <v>1128.6400000000001</v>
      </c>
      <c r="T108" s="462">
        <v>1128.6400000000001</v>
      </c>
      <c r="V108" s="452">
        <v>1079.5730000000001</v>
      </c>
      <c r="X108" s="452">
        <v>981.43</v>
      </c>
      <c r="Z108" s="382">
        <v>981.43</v>
      </c>
      <c r="AB108" s="363"/>
    </row>
    <row r="109" spans="1:59" ht="20.100000000000001" hidden="1" customHeight="1" x14ac:dyDescent="0.3">
      <c r="C109" s="476"/>
      <c r="D109" s="439" t="s">
        <v>455</v>
      </c>
      <c r="E109" s="450">
        <f t="shared" si="22"/>
        <v>5500</v>
      </c>
      <c r="F109" s="451">
        <f t="shared" si="22"/>
        <v>3300</v>
      </c>
      <c r="H109" s="416">
        <f t="shared" si="12"/>
        <v>5500</v>
      </c>
      <c r="I109" s="416">
        <f t="shared" si="13"/>
        <v>3300</v>
      </c>
      <c r="J109" s="386"/>
      <c r="K109" s="417">
        <f t="shared" si="19"/>
        <v>5436.25</v>
      </c>
      <c r="L109" s="417">
        <f t="shared" si="20"/>
        <v>3261.75</v>
      </c>
      <c r="N109" s="491">
        <v>2174.5</v>
      </c>
      <c r="P109" s="462">
        <v>2174.5</v>
      </c>
      <c r="R109" s="462">
        <v>2174.5</v>
      </c>
      <c r="T109" s="462">
        <v>2174.5</v>
      </c>
      <c r="V109" s="452">
        <v>2079.9569999999999</v>
      </c>
      <c r="X109" s="452">
        <v>1890.87</v>
      </c>
      <c r="Z109" s="382">
        <v>1890.87</v>
      </c>
      <c r="AB109" s="363"/>
    </row>
    <row r="110" spans="1:59" ht="20.100000000000001" hidden="1" customHeight="1" x14ac:dyDescent="0.3">
      <c r="C110" s="476"/>
      <c r="D110" s="439" t="s">
        <v>456</v>
      </c>
      <c r="E110" s="437">
        <f t="shared" si="22"/>
        <v>21200</v>
      </c>
      <c r="F110" s="438">
        <f t="shared" si="22"/>
        <v>12700</v>
      </c>
      <c r="H110" s="416">
        <f t="shared" si="12"/>
        <v>21200</v>
      </c>
      <c r="I110" s="416">
        <f t="shared" si="13"/>
        <v>12700</v>
      </c>
      <c r="J110" s="386"/>
      <c r="K110" s="417">
        <f t="shared" si="19"/>
        <v>21162.25</v>
      </c>
      <c r="L110" s="417">
        <f t="shared" si="20"/>
        <v>12697.349999999999</v>
      </c>
      <c r="N110" s="491">
        <v>8464.9</v>
      </c>
      <c r="P110" s="462">
        <v>8464.9</v>
      </c>
      <c r="R110" s="462">
        <v>8464.9</v>
      </c>
      <c r="T110" s="462">
        <v>8464.9</v>
      </c>
      <c r="V110" s="452">
        <v>8096.8580000000002</v>
      </c>
      <c r="X110" s="452">
        <v>7360.78</v>
      </c>
      <c r="Z110" s="382">
        <v>7360.78</v>
      </c>
      <c r="AB110" s="363"/>
    </row>
    <row r="111" spans="1:59" ht="20.100000000000001" hidden="1" customHeight="1" x14ac:dyDescent="0.3">
      <c r="D111" s="440" t="s">
        <v>486</v>
      </c>
      <c r="H111" s="416">
        <f t="shared" si="12"/>
        <v>0</v>
      </c>
      <c r="I111" s="416">
        <f t="shared" si="13"/>
        <v>0</v>
      </c>
      <c r="J111" s="386"/>
      <c r="K111" s="417">
        <f t="shared" si="19"/>
        <v>0</v>
      </c>
      <c r="L111" s="417">
        <f t="shared" si="20"/>
        <v>0</v>
      </c>
      <c r="N111" s="493"/>
      <c r="P111" s="452"/>
      <c r="R111" s="452"/>
      <c r="T111" s="452"/>
      <c r="V111" s="452"/>
      <c r="X111" s="452">
        <v>0</v>
      </c>
      <c r="Z111" s="382">
        <v>0</v>
      </c>
      <c r="AB111" s="363"/>
    </row>
    <row r="112" spans="1:59" ht="20.100000000000001" customHeight="1" x14ac:dyDescent="0.3">
      <c r="A112" s="510"/>
      <c r="D112" s="439" t="s">
        <v>626</v>
      </c>
      <c r="E112" s="437">
        <f t="shared" ref="E112:F117" si="23">H112</f>
        <v>1900</v>
      </c>
      <c r="F112" s="438">
        <f t="shared" si="23"/>
        <v>1200</v>
      </c>
      <c r="H112" s="416">
        <f t="shared" si="12"/>
        <v>1900</v>
      </c>
      <c r="I112" s="416">
        <f t="shared" si="13"/>
        <v>1200</v>
      </c>
      <c r="J112" s="386"/>
      <c r="K112" s="417">
        <f t="shared" si="19"/>
        <v>1876.8000000000002</v>
      </c>
      <c r="L112" s="417">
        <f t="shared" si="20"/>
        <v>1126.08</v>
      </c>
      <c r="N112" s="490">
        <v>750.72</v>
      </c>
      <c r="P112" s="468">
        <v>750.72</v>
      </c>
      <c r="R112" s="474">
        <v>750.72</v>
      </c>
      <c r="T112" s="462">
        <v>825.79</v>
      </c>
      <c r="V112" s="462">
        <v>750.72</v>
      </c>
      <c r="X112" s="452">
        <v>718.08</v>
      </c>
      <c r="Z112" s="382">
        <v>718.08</v>
      </c>
      <c r="AB112" s="363"/>
    </row>
    <row r="113" spans="1:59" ht="20.100000000000001" customHeight="1" x14ac:dyDescent="0.3">
      <c r="D113" s="439" t="s">
        <v>627</v>
      </c>
      <c r="E113" s="444">
        <f t="shared" si="23"/>
        <v>4000</v>
      </c>
      <c r="F113" s="445">
        <f t="shared" si="23"/>
        <v>2400</v>
      </c>
      <c r="H113" s="416">
        <f t="shared" si="12"/>
        <v>4000</v>
      </c>
      <c r="I113" s="416">
        <f t="shared" si="13"/>
        <v>2400</v>
      </c>
      <c r="J113" s="386"/>
      <c r="K113" s="417">
        <f t="shared" si="19"/>
        <v>3973.6000000000004</v>
      </c>
      <c r="L113" s="417">
        <f t="shared" si="20"/>
        <v>2384.16</v>
      </c>
      <c r="N113" s="490">
        <v>1589.44</v>
      </c>
      <c r="P113" s="468">
        <v>1589.44</v>
      </c>
      <c r="R113" s="474">
        <v>1589.44</v>
      </c>
      <c r="T113" s="462">
        <v>1748.39</v>
      </c>
      <c r="V113" s="462">
        <v>1589.44</v>
      </c>
      <c r="X113" s="452">
        <v>1520.34</v>
      </c>
      <c r="Z113" s="382">
        <v>1520.34</v>
      </c>
      <c r="AB113" s="363"/>
    </row>
    <row r="114" spans="1:59" ht="20.100000000000001" customHeight="1" x14ac:dyDescent="0.3">
      <c r="D114" s="439" t="s">
        <v>628</v>
      </c>
      <c r="E114" s="442">
        <f t="shared" si="23"/>
        <v>6900</v>
      </c>
      <c r="F114" s="443">
        <f t="shared" si="23"/>
        <v>4200</v>
      </c>
      <c r="H114" s="416">
        <f t="shared" si="12"/>
        <v>6900</v>
      </c>
      <c r="I114" s="416">
        <f t="shared" si="13"/>
        <v>4200</v>
      </c>
      <c r="J114" s="386"/>
      <c r="K114" s="417">
        <f t="shared" si="19"/>
        <v>6873.7</v>
      </c>
      <c r="L114" s="417">
        <f t="shared" si="20"/>
        <v>4124.22</v>
      </c>
      <c r="N114" s="490">
        <v>2749.48</v>
      </c>
      <c r="P114" s="468">
        <v>2749.48</v>
      </c>
      <c r="R114" s="474">
        <v>2749.48</v>
      </c>
      <c r="T114" s="462">
        <v>2749.348</v>
      </c>
      <c r="V114" s="462">
        <v>2749.48</v>
      </c>
      <c r="X114" s="452"/>
      <c r="AB114" s="363"/>
    </row>
    <row r="115" spans="1:59" ht="20.100000000000001" customHeight="1" x14ac:dyDescent="0.3">
      <c r="D115" s="439" t="s">
        <v>629</v>
      </c>
      <c r="E115" s="442">
        <f t="shared" si="23"/>
        <v>11800</v>
      </c>
      <c r="F115" s="443">
        <f t="shared" si="23"/>
        <v>7100</v>
      </c>
      <c r="H115" s="416">
        <f t="shared" si="12"/>
        <v>11800</v>
      </c>
      <c r="I115" s="416">
        <f t="shared" si="13"/>
        <v>7100</v>
      </c>
      <c r="J115" s="386"/>
      <c r="K115" s="417">
        <f t="shared" si="19"/>
        <v>11713.599999999999</v>
      </c>
      <c r="L115" s="417">
        <f t="shared" si="20"/>
        <v>7028.16</v>
      </c>
      <c r="N115" s="490">
        <v>4685.4399999999996</v>
      </c>
      <c r="P115" s="468">
        <v>4685.4399999999996</v>
      </c>
      <c r="R115" s="474">
        <v>4685.45</v>
      </c>
      <c r="T115" s="462">
        <v>4685.45</v>
      </c>
      <c r="V115" s="462">
        <v>4685.4399999999996</v>
      </c>
      <c r="X115" s="452">
        <v>4074.3</v>
      </c>
      <c r="Z115" s="382">
        <v>4074.3</v>
      </c>
      <c r="AB115" s="363"/>
    </row>
    <row r="116" spans="1:59" s="376" customFormat="1" ht="20.100000000000001" customHeight="1" x14ac:dyDescent="0.3">
      <c r="A116" s="510"/>
      <c r="B116" s="372"/>
      <c r="C116" s="371"/>
      <c r="D116" s="439" t="s">
        <v>659</v>
      </c>
      <c r="E116" s="437">
        <f t="shared" si="23"/>
        <v>44000</v>
      </c>
      <c r="F116" s="438">
        <f t="shared" si="23"/>
        <v>26400</v>
      </c>
      <c r="G116" s="371"/>
      <c r="H116" s="416">
        <f t="shared" si="12"/>
        <v>44000</v>
      </c>
      <c r="I116" s="416">
        <f t="shared" si="13"/>
        <v>26400</v>
      </c>
      <c r="J116" s="386"/>
      <c r="K116" s="417">
        <f t="shared" si="19"/>
        <v>44000</v>
      </c>
      <c r="L116" s="417">
        <f t="shared" si="20"/>
        <v>26400</v>
      </c>
      <c r="N116" s="490">
        <v>17600</v>
      </c>
      <c r="P116" s="468">
        <v>17600</v>
      </c>
      <c r="R116" s="462">
        <v>12986.4</v>
      </c>
      <c r="T116" s="462">
        <v>12986.4</v>
      </c>
      <c r="V116" s="462">
        <v>12986.4</v>
      </c>
      <c r="X116" s="452">
        <v>11292.52</v>
      </c>
      <c r="Z116" s="382">
        <v>11292.52</v>
      </c>
      <c r="AB116" s="363"/>
      <c r="AD116" s="146"/>
      <c r="AF116" s="146"/>
      <c r="AH116" s="146"/>
      <c r="AJ116" s="146"/>
      <c r="AL116" s="146"/>
      <c r="AN116" s="146"/>
      <c r="AP116" s="146"/>
      <c r="AR116" s="146"/>
      <c r="AT116" s="63"/>
      <c r="AV116" s="371"/>
      <c r="AW116" s="371"/>
      <c r="AX116" s="371"/>
      <c r="AY116" s="371"/>
      <c r="AZ116" s="371"/>
      <c r="BA116" s="371"/>
      <c r="BB116" s="371"/>
      <c r="BC116" s="371"/>
      <c r="BD116" s="371"/>
      <c r="BE116" s="371"/>
      <c r="BF116" s="371"/>
      <c r="BG116" s="371"/>
    </row>
    <row r="117" spans="1:59" s="376" customFormat="1" ht="21" hidden="1" customHeight="1" x14ac:dyDescent="0.3">
      <c r="A117" s="371"/>
      <c r="B117" s="372"/>
      <c r="C117" s="371"/>
      <c r="D117" s="439" t="s">
        <v>681</v>
      </c>
      <c r="E117" s="437">
        <f t="shared" si="23"/>
        <v>6300</v>
      </c>
      <c r="F117" s="438">
        <f t="shared" si="23"/>
        <v>3800</v>
      </c>
      <c r="G117" s="371"/>
      <c r="H117" s="416">
        <f t="shared" si="12"/>
        <v>6300</v>
      </c>
      <c r="I117" s="416">
        <f t="shared" si="13"/>
        <v>3800</v>
      </c>
      <c r="J117" s="386"/>
      <c r="K117" s="417">
        <f t="shared" si="19"/>
        <v>6250</v>
      </c>
      <c r="L117" s="417">
        <f t="shared" si="20"/>
        <v>3750</v>
      </c>
      <c r="N117" s="490">
        <v>2500</v>
      </c>
      <c r="P117" s="468">
        <v>2500</v>
      </c>
      <c r="R117" s="462">
        <v>2500</v>
      </c>
      <c r="T117" s="462"/>
      <c r="V117" s="462"/>
      <c r="X117" s="452"/>
      <c r="Z117" s="382"/>
      <c r="AB117" s="363"/>
      <c r="AD117" s="146"/>
      <c r="AF117" s="146"/>
      <c r="AH117" s="146"/>
      <c r="AJ117" s="146"/>
      <c r="AL117" s="146"/>
      <c r="AN117" s="146"/>
      <c r="AP117" s="146"/>
      <c r="AR117" s="146"/>
      <c r="AT117" s="63"/>
      <c r="AV117" s="371"/>
      <c r="AW117" s="371"/>
      <c r="AX117" s="371"/>
      <c r="AY117" s="371"/>
      <c r="AZ117" s="371"/>
      <c r="BA117" s="371"/>
      <c r="BB117" s="371"/>
      <c r="BC117" s="371"/>
      <c r="BD117" s="371"/>
      <c r="BE117" s="371"/>
      <c r="BF117" s="371"/>
      <c r="BG117" s="371"/>
    </row>
    <row r="118" spans="1:59" s="376" customFormat="1" ht="24.95" customHeight="1" thickBot="1" x14ac:dyDescent="0.35">
      <c r="A118" s="510"/>
      <c r="B118" s="372"/>
      <c r="C118" s="371"/>
      <c r="D118" s="383"/>
      <c r="E118" s="373"/>
      <c r="F118" s="374"/>
      <c r="G118" s="371"/>
      <c r="H118" s="416">
        <f t="shared" si="12"/>
        <v>0</v>
      </c>
      <c r="I118" s="416">
        <f t="shared" si="13"/>
        <v>0</v>
      </c>
      <c r="J118" s="386"/>
      <c r="K118" s="417">
        <f t="shared" si="19"/>
        <v>0</v>
      </c>
      <c r="L118" s="417">
        <f t="shared" si="20"/>
        <v>0</v>
      </c>
      <c r="N118" s="452"/>
      <c r="P118" s="452"/>
      <c r="R118" s="452"/>
      <c r="T118" s="452"/>
      <c r="V118" s="452"/>
      <c r="X118" s="452"/>
      <c r="Z118" s="382"/>
      <c r="AB118" s="363"/>
      <c r="AD118" s="146"/>
      <c r="AF118" s="146"/>
      <c r="AH118" s="146"/>
      <c r="AJ118" s="146"/>
      <c r="AL118" s="146"/>
      <c r="AN118" s="146"/>
      <c r="AP118" s="146"/>
      <c r="AR118" s="146"/>
      <c r="AT118" s="63"/>
      <c r="AV118" s="371"/>
      <c r="AW118" s="371"/>
      <c r="AX118" s="371"/>
      <c r="AY118" s="371"/>
      <c r="AZ118" s="371"/>
      <c r="BA118" s="371"/>
      <c r="BB118" s="371"/>
      <c r="BC118" s="371"/>
      <c r="BD118" s="371"/>
      <c r="BE118" s="371"/>
      <c r="BF118" s="371"/>
      <c r="BG118" s="371"/>
    </row>
    <row r="119" spans="1:59" ht="21" customHeight="1" thickBot="1" x14ac:dyDescent="0.35">
      <c r="D119" s="413" t="s">
        <v>114</v>
      </c>
      <c r="H119" s="416">
        <f t="shared" si="12"/>
        <v>113700</v>
      </c>
      <c r="I119" s="416">
        <f t="shared" si="13"/>
        <v>68300</v>
      </c>
      <c r="J119" s="386"/>
      <c r="K119" s="417">
        <f t="shared" ref="K119:K147" si="24">N119*$K$9</f>
        <v>113700</v>
      </c>
      <c r="L119" s="417">
        <f t="shared" ref="L119:L147" si="25">N119*$L$9</f>
        <v>68220</v>
      </c>
      <c r="N119" s="489">
        <v>45480</v>
      </c>
      <c r="P119" s="489">
        <v>45480</v>
      </c>
      <c r="R119" s="472">
        <v>45425</v>
      </c>
      <c r="T119" s="472">
        <v>45387</v>
      </c>
      <c r="V119" s="463">
        <v>220324</v>
      </c>
      <c r="X119" s="452"/>
      <c r="AB119" s="363"/>
    </row>
    <row r="120" spans="1:59" s="376" customFormat="1" ht="21" customHeight="1" x14ac:dyDescent="0.3">
      <c r="A120" s="371"/>
      <c r="B120" s="488" t="s">
        <v>713</v>
      </c>
      <c r="C120" s="476"/>
      <c r="D120" s="436" t="s">
        <v>342</v>
      </c>
      <c r="E120" s="437">
        <f>H120</f>
        <v>14100</v>
      </c>
      <c r="F120" s="438">
        <f>I120</f>
        <v>8500</v>
      </c>
      <c r="G120" s="371"/>
      <c r="H120" s="416">
        <f t="shared" si="12"/>
        <v>14100</v>
      </c>
      <c r="I120" s="416">
        <f t="shared" si="13"/>
        <v>8500</v>
      </c>
      <c r="J120" s="386"/>
      <c r="K120" s="417">
        <f t="shared" si="24"/>
        <v>14017.5</v>
      </c>
      <c r="L120" s="417">
        <f t="shared" si="25"/>
        <v>8410.5</v>
      </c>
      <c r="N120" s="490">
        <v>5607</v>
      </c>
      <c r="P120" s="490">
        <v>5607</v>
      </c>
      <c r="R120" s="462">
        <v>5339.2</v>
      </c>
      <c r="T120" s="462">
        <v>5339.2</v>
      </c>
      <c r="V120" s="462">
        <v>4642.78</v>
      </c>
      <c r="X120" s="452">
        <v>4642.78</v>
      </c>
      <c r="Z120" s="382">
        <v>4037.2</v>
      </c>
      <c r="AB120" s="363"/>
      <c r="AD120" s="146">
        <f>R120*1.05</f>
        <v>5606.16</v>
      </c>
      <c r="AF120" s="146"/>
      <c r="AH120" s="146"/>
      <c r="AJ120" s="146"/>
      <c r="AL120" s="146"/>
      <c r="AN120" s="146"/>
      <c r="AP120" s="146"/>
      <c r="AR120" s="146"/>
      <c r="AT120" s="63"/>
      <c r="AV120" s="371"/>
      <c r="AW120" s="371"/>
      <c r="AX120" s="371"/>
      <c r="AY120" s="371"/>
      <c r="AZ120" s="371"/>
      <c r="BA120" s="371"/>
      <c r="BB120" s="371"/>
      <c r="BC120" s="371"/>
      <c r="BD120" s="371"/>
      <c r="BE120" s="371"/>
      <c r="BF120" s="371"/>
      <c r="BG120" s="371"/>
    </row>
    <row r="121" spans="1:59" s="376" customFormat="1" ht="21" customHeight="1" x14ac:dyDescent="0.3">
      <c r="A121" s="371"/>
      <c r="B121" s="372"/>
      <c r="C121" s="371"/>
      <c r="D121" s="439" t="s">
        <v>316</v>
      </c>
      <c r="E121" s="437">
        <f t="shared" ref="E121:F147" si="26">H121</f>
        <v>14100</v>
      </c>
      <c r="F121" s="438">
        <f t="shared" si="26"/>
        <v>8500</v>
      </c>
      <c r="G121" s="371"/>
      <c r="H121" s="416">
        <f t="shared" si="12"/>
        <v>14100</v>
      </c>
      <c r="I121" s="416">
        <f t="shared" si="13"/>
        <v>8500</v>
      </c>
      <c r="J121" s="386"/>
      <c r="K121" s="417">
        <f t="shared" si="24"/>
        <v>14085.325000000001</v>
      </c>
      <c r="L121" s="417">
        <f t="shared" si="25"/>
        <v>8451.1949999999997</v>
      </c>
      <c r="N121" s="490">
        <v>5634.13</v>
      </c>
      <c r="P121" s="490">
        <v>5634.13</v>
      </c>
      <c r="R121" s="462">
        <v>5365.9</v>
      </c>
      <c r="T121" s="462">
        <v>5365.9</v>
      </c>
      <c r="V121" s="462">
        <v>4666</v>
      </c>
      <c r="X121" s="452">
        <v>4665.8949999999995</v>
      </c>
      <c r="Z121" s="382">
        <v>4057.3</v>
      </c>
      <c r="AB121" s="363"/>
      <c r="AD121" s="146">
        <f t="shared" ref="AD121:AD146" si="27">R121*1.05</f>
        <v>5634.1949999999997</v>
      </c>
      <c r="AF121" s="146"/>
      <c r="AH121" s="146"/>
      <c r="AJ121" s="146"/>
      <c r="AL121" s="146"/>
      <c r="AN121" s="146"/>
      <c r="AP121" s="146"/>
      <c r="AR121" s="146"/>
      <c r="AT121" s="63"/>
      <c r="AV121" s="371"/>
      <c r="AW121" s="371"/>
      <c r="AX121" s="371"/>
      <c r="AY121" s="371"/>
      <c r="AZ121" s="371"/>
      <c r="BA121" s="371"/>
      <c r="BB121" s="371"/>
      <c r="BC121" s="371"/>
      <c r="BD121" s="371"/>
      <c r="BE121" s="371"/>
      <c r="BF121" s="371"/>
      <c r="BG121" s="371"/>
    </row>
    <row r="122" spans="1:59" s="376" customFormat="1" ht="21" customHeight="1" x14ac:dyDescent="0.3">
      <c r="A122" s="371"/>
      <c r="B122" s="372"/>
      <c r="C122" s="371"/>
      <c r="D122" s="439" t="s">
        <v>717</v>
      </c>
      <c r="E122" s="437">
        <f t="shared" si="26"/>
        <v>8500</v>
      </c>
      <c r="F122" s="438">
        <f t="shared" si="26"/>
        <v>5100</v>
      </c>
      <c r="G122" s="371"/>
      <c r="H122" s="416">
        <f t="shared" si="12"/>
        <v>8500</v>
      </c>
      <c r="I122" s="416">
        <f t="shared" si="13"/>
        <v>5100</v>
      </c>
      <c r="J122" s="386"/>
      <c r="K122" s="417">
        <f t="shared" si="24"/>
        <v>8405</v>
      </c>
      <c r="L122" s="417">
        <f t="shared" si="25"/>
        <v>5043</v>
      </c>
      <c r="N122" s="490">
        <v>3362</v>
      </c>
      <c r="P122" s="490">
        <v>3362</v>
      </c>
      <c r="R122" s="462">
        <v>3361.23</v>
      </c>
      <c r="T122" s="462">
        <v>3361.23</v>
      </c>
      <c r="V122" s="462">
        <v>2922.8054999999999</v>
      </c>
      <c r="X122" s="452">
        <v>2922.8054999999999</v>
      </c>
      <c r="Z122" s="382">
        <v>2541.5700000000002</v>
      </c>
      <c r="AB122" s="363"/>
      <c r="AD122" s="146">
        <f t="shared" si="27"/>
        <v>3529.2915000000003</v>
      </c>
      <c r="AF122" s="146"/>
      <c r="AH122" s="146"/>
      <c r="AJ122" s="146"/>
      <c r="AL122" s="146"/>
      <c r="AN122" s="146"/>
      <c r="AP122" s="146"/>
      <c r="AR122" s="146"/>
      <c r="AT122" s="63"/>
      <c r="AV122" s="371"/>
      <c r="AW122" s="371"/>
      <c r="AX122" s="371"/>
      <c r="AY122" s="371"/>
      <c r="AZ122" s="371"/>
      <c r="BA122" s="371"/>
      <c r="BB122" s="371"/>
      <c r="BC122" s="371"/>
      <c r="BD122" s="371"/>
      <c r="BE122" s="371"/>
      <c r="BF122" s="371"/>
      <c r="BG122" s="371"/>
    </row>
    <row r="123" spans="1:59" s="376" customFormat="1" ht="21" customHeight="1" x14ac:dyDescent="0.3">
      <c r="A123" s="371"/>
      <c r="B123" s="372"/>
      <c r="C123" s="371"/>
      <c r="D123" s="439" t="s">
        <v>716</v>
      </c>
      <c r="E123" s="437">
        <f>H123</f>
        <v>15600</v>
      </c>
      <c r="F123" s="438">
        <f>I123</f>
        <v>9400</v>
      </c>
      <c r="G123" s="371"/>
      <c r="H123" s="416">
        <f t="shared" si="12"/>
        <v>15600</v>
      </c>
      <c r="I123" s="416">
        <f t="shared" si="13"/>
        <v>9400</v>
      </c>
      <c r="J123" s="386"/>
      <c r="K123" s="417">
        <f>N123*$K$9</f>
        <v>15520</v>
      </c>
      <c r="L123" s="417">
        <f>N123*$L$9</f>
        <v>9312</v>
      </c>
      <c r="N123" s="490">
        <v>6208</v>
      </c>
      <c r="P123" s="490">
        <v>6208</v>
      </c>
      <c r="R123" s="462">
        <v>5912.01</v>
      </c>
      <c r="T123" s="462">
        <v>5912.01</v>
      </c>
      <c r="V123" s="462">
        <v>5140.8679999999995</v>
      </c>
      <c r="X123" s="452">
        <v>5140.8679999999995</v>
      </c>
      <c r="Z123" s="382">
        <v>4470.32</v>
      </c>
      <c r="AB123" s="363"/>
      <c r="AD123" s="146">
        <f t="shared" si="27"/>
        <v>6207.6105000000007</v>
      </c>
      <c r="AF123" s="146"/>
      <c r="AH123" s="146"/>
      <c r="AJ123" s="146"/>
      <c r="AL123" s="146"/>
      <c r="AN123" s="146"/>
      <c r="AP123" s="146"/>
      <c r="AR123" s="146"/>
      <c r="AT123" s="63"/>
      <c r="AV123" s="371"/>
      <c r="AW123" s="371"/>
      <c r="AX123" s="371"/>
      <c r="AY123" s="371"/>
      <c r="AZ123" s="371"/>
      <c r="BA123" s="371"/>
      <c r="BB123" s="371"/>
      <c r="BC123" s="371"/>
      <c r="BD123" s="371"/>
      <c r="BE123" s="371"/>
      <c r="BF123" s="371"/>
      <c r="BG123" s="371"/>
    </row>
    <row r="124" spans="1:59" s="376" customFormat="1" ht="21" customHeight="1" x14ac:dyDescent="0.3">
      <c r="A124" s="371"/>
      <c r="B124" s="372"/>
      <c r="C124" s="371"/>
      <c r="D124" s="439" t="s">
        <v>324</v>
      </c>
      <c r="E124" s="437">
        <f t="shared" si="26"/>
        <v>9600</v>
      </c>
      <c r="F124" s="438">
        <f t="shared" si="26"/>
        <v>5800</v>
      </c>
      <c r="G124" s="371"/>
      <c r="H124" s="416">
        <f t="shared" si="12"/>
        <v>9600</v>
      </c>
      <c r="I124" s="416">
        <f t="shared" si="13"/>
        <v>5800</v>
      </c>
      <c r="J124" s="386"/>
      <c r="K124" s="417">
        <f t="shared" si="24"/>
        <v>9517.5</v>
      </c>
      <c r="L124" s="417">
        <f t="shared" si="25"/>
        <v>5710.5</v>
      </c>
      <c r="N124" s="490">
        <v>3807</v>
      </c>
      <c r="P124" s="490">
        <v>3807</v>
      </c>
      <c r="R124" s="462">
        <v>3625.34</v>
      </c>
      <c r="T124" s="462">
        <v>3625.34</v>
      </c>
      <c r="V124" s="462">
        <v>3152.4604999999997</v>
      </c>
      <c r="X124" s="452">
        <v>3152.4604999999997</v>
      </c>
      <c r="Z124" s="382">
        <v>2741.27</v>
      </c>
      <c r="AB124" s="363"/>
      <c r="AD124" s="146">
        <f t="shared" si="27"/>
        <v>3806.6070000000004</v>
      </c>
      <c r="AF124" s="146"/>
      <c r="AH124" s="146"/>
      <c r="AJ124" s="146"/>
      <c r="AL124" s="146"/>
      <c r="AN124" s="146"/>
      <c r="AP124" s="146"/>
      <c r="AR124" s="146"/>
      <c r="AT124" s="63"/>
      <c r="AV124" s="371"/>
      <c r="AW124" s="371"/>
      <c r="AX124" s="371"/>
      <c r="AY124" s="371"/>
      <c r="AZ124" s="371"/>
      <c r="BA124" s="371"/>
      <c r="BB124" s="371"/>
      <c r="BC124" s="371"/>
      <c r="BD124" s="371"/>
      <c r="BE124" s="371"/>
      <c r="BF124" s="371"/>
      <c r="BG124" s="371"/>
    </row>
    <row r="125" spans="1:59" s="376" customFormat="1" ht="21" customHeight="1" x14ac:dyDescent="0.3">
      <c r="A125" s="371"/>
      <c r="B125" s="372"/>
      <c r="C125" s="371"/>
      <c r="D125" s="439" t="s">
        <v>120</v>
      </c>
      <c r="E125" s="437">
        <f t="shared" si="26"/>
        <v>15200</v>
      </c>
      <c r="F125" s="438">
        <f t="shared" si="26"/>
        <v>9100</v>
      </c>
      <c r="G125" s="371"/>
      <c r="H125" s="416">
        <f t="shared" si="12"/>
        <v>15200</v>
      </c>
      <c r="I125" s="416">
        <f t="shared" si="13"/>
        <v>9100</v>
      </c>
      <c r="J125" s="386"/>
      <c r="K125" s="417">
        <f t="shared" si="24"/>
        <v>15121.925000000001</v>
      </c>
      <c r="L125" s="417">
        <f t="shared" si="25"/>
        <v>9073.1550000000007</v>
      </c>
      <c r="N125" s="490">
        <v>6048.77</v>
      </c>
      <c r="P125" s="490">
        <v>6048.77</v>
      </c>
      <c r="R125" s="462">
        <v>6451.39</v>
      </c>
      <c r="T125" s="462">
        <v>6451.39</v>
      </c>
      <c r="V125" s="462">
        <v>5609.9070000000002</v>
      </c>
      <c r="X125" s="452">
        <v>5609.9070000000002</v>
      </c>
      <c r="Z125" s="382">
        <v>4878.18</v>
      </c>
      <c r="AB125" s="363"/>
      <c r="AD125" s="146">
        <f t="shared" si="27"/>
        <v>6773.9595000000008</v>
      </c>
      <c r="AF125" s="146"/>
      <c r="AH125" s="146"/>
      <c r="AJ125" s="146"/>
      <c r="AL125" s="146"/>
      <c r="AN125" s="146"/>
      <c r="AP125" s="146"/>
      <c r="AR125" s="146"/>
      <c r="AT125" s="63"/>
      <c r="AV125" s="371"/>
      <c r="AW125" s="371"/>
      <c r="AX125" s="371"/>
      <c r="AY125" s="371"/>
      <c r="AZ125" s="371"/>
      <c r="BA125" s="371"/>
      <c r="BB125" s="371"/>
      <c r="BC125" s="371"/>
      <c r="BD125" s="371"/>
      <c r="BE125" s="371"/>
      <c r="BF125" s="371"/>
      <c r="BG125" s="371"/>
    </row>
    <row r="126" spans="1:59" s="376" customFormat="1" ht="21" customHeight="1" x14ac:dyDescent="0.3">
      <c r="A126" s="371"/>
      <c r="B126" s="372" t="s">
        <v>563</v>
      </c>
      <c r="C126" s="371"/>
      <c r="D126" s="439" t="s">
        <v>561</v>
      </c>
      <c r="E126" s="437">
        <f t="shared" si="26"/>
        <v>15000</v>
      </c>
      <c r="F126" s="438">
        <f t="shared" si="26"/>
        <v>9000</v>
      </c>
      <c r="G126" s="371"/>
      <c r="H126" s="416">
        <f t="shared" si="12"/>
        <v>15000</v>
      </c>
      <c r="I126" s="416">
        <f t="shared" si="13"/>
        <v>9000</v>
      </c>
      <c r="J126" s="386"/>
      <c r="K126" s="417">
        <f t="shared" si="24"/>
        <v>14921.724999999999</v>
      </c>
      <c r="L126" s="417">
        <f t="shared" si="25"/>
        <v>8953.0349999999999</v>
      </c>
      <c r="N126" s="490">
        <v>5968.69</v>
      </c>
      <c r="P126" s="490">
        <v>5968.69</v>
      </c>
      <c r="R126" s="462">
        <v>5968.69</v>
      </c>
      <c r="T126" s="462">
        <v>5968.69</v>
      </c>
      <c r="V126" s="462">
        <v>5190.0994999999994</v>
      </c>
      <c r="X126" s="455">
        <v>5190.0994999999994</v>
      </c>
      <c r="Z126" s="382">
        <v>4513.13</v>
      </c>
      <c r="AB126" s="363"/>
      <c r="AD126" s="146">
        <f t="shared" si="27"/>
        <v>6267.1244999999999</v>
      </c>
      <c r="AF126" s="146"/>
      <c r="AH126" s="146"/>
      <c r="AJ126" s="146"/>
      <c r="AL126" s="146"/>
      <c r="AN126" s="146"/>
      <c r="AP126" s="146"/>
      <c r="AR126" s="146"/>
      <c r="AT126" s="63"/>
      <c r="AV126" s="371"/>
      <c r="AW126" s="371"/>
      <c r="AX126" s="371"/>
      <c r="AY126" s="371"/>
      <c r="AZ126" s="371"/>
      <c r="BA126" s="371"/>
      <c r="BB126" s="371"/>
      <c r="BC126" s="371"/>
      <c r="BD126" s="371"/>
      <c r="BE126" s="371"/>
      <c r="BF126" s="371"/>
      <c r="BG126" s="371"/>
    </row>
    <row r="127" spans="1:59" s="376" customFormat="1" ht="21" customHeight="1" x14ac:dyDescent="0.3">
      <c r="A127" s="371"/>
      <c r="B127" s="372"/>
      <c r="C127" s="371"/>
      <c r="D127" s="439" t="s">
        <v>668</v>
      </c>
      <c r="E127" s="437">
        <f>H127</f>
        <v>6900</v>
      </c>
      <c r="F127" s="438">
        <f>I127</f>
        <v>4100</v>
      </c>
      <c r="G127" s="371"/>
      <c r="H127" s="416">
        <f t="shared" si="12"/>
        <v>6900</v>
      </c>
      <c r="I127" s="416">
        <f t="shared" si="13"/>
        <v>4100</v>
      </c>
      <c r="J127" s="386"/>
      <c r="K127" s="417">
        <f>N127*$K$9</f>
        <v>6810</v>
      </c>
      <c r="L127" s="417">
        <f>N127*$L$9</f>
        <v>4086</v>
      </c>
      <c r="N127" s="490">
        <v>2724</v>
      </c>
      <c r="P127" s="490">
        <v>2724</v>
      </c>
      <c r="R127" s="462">
        <v>2594.36</v>
      </c>
      <c r="T127" s="462">
        <v>2594.36</v>
      </c>
      <c r="V127" s="462">
        <v>2255.9665</v>
      </c>
      <c r="X127" s="452">
        <v>2255.9665</v>
      </c>
      <c r="Z127" s="382">
        <v>1961.71</v>
      </c>
      <c r="AB127" s="363"/>
      <c r="AD127" s="146">
        <f t="shared" si="27"/>
        <v>2724.0780000000004</v>
      </c>
      <c r="AF127" s="146"/>
      <c r="AH127" s="146"/>
      <c r="AJ127" s="146"/>
      <c r="AL127" s="146"/>
      <c r="AN127" s="146"/>
      <c r="AP127" s="146"/>
      <c r="AR127" s="146"/>
      <c r="AT127" s="63"/>
      <c r="AV127" s="371"/>
      <c r="AW127" s="371"/>
      <c r="AX127" s="371"/>
      <c r="AY127" s="371"/>
      <c r="AZ127" s="371"/>
      <c r="BA127" s="371"/>
      <c r="BB127" s="371"/>
      <c r="BC127" s="371"/>
      <c r="BD127" s="371"/>
      <c r="BE127" s="371"/>
      <c r="BF127" s="371"/>
      <c r="BG127" s="371"/>
    </row>
    <row r="128" spans="1:59" s="376" customFormat="1" ht="21" customHeight="1" x14ac:dyDescent="0.3">
      <c r="A128" s="371"/>
      <c r="B128" s="372"/>
      <c r="C128" s="371"/>
      <c r="D128" s="439" t="s">
        <v>669</v>
      </c>
      <c r="E128" s="437">
        <f>H128</f>
        <v>9100</v>
      </c>
      <c r="F128" s="438">
        <f>I128</f>
        <v>5500</v>
      </c>
      <c r="G128" s="371"/>
      <c r="H128" s="416">
        <f t="shared" si="12"/>
        <v>9100</v>
      </c>
      <c r="I128" s="416">
        <f t="shared" si="13"/>
        <v>5500</v>
      </c>
      <c r="J128" s="386"/>
      <c r="K128" s="417">
        <f>N128*$K$9</f>
        <v>9080.4</v>
      </c>
      <c r="L128" s="417">
        <f>N128*$L$9</f>
        <v>5448.24</v>
      </c>
      <c r="N128" s="490">
        <v>3632.16</v>
      </c>
      <c r="P128" s="490">
        <v>3632.16</v>
      </c>
      <c r="R128" s="462">
        <v>3704.44</v>
      </c>
      <c r="T128" s="462">
        <v>3704.44</v>
      </c>
      <c r="V128" s="462">
        <v>3222.2999999999997</v>
      </c>
      <c r="X128" s="452">
        <v>3222.2999999999997</v>
      </c>
      <c r="Z128" s="382">
        <v>2802</v>
      </c>
      <c r="AB128" s="363"/>
      <c r="AD128" s="146">
        <f t="shared" si="27"/>
        <v>3889.6620000000003</v>
      </c>
      <c r="AF128" s="146"/>
      <c r="AH128" s="146"/>
      <c r="AJ128" s="146"/>
      <c r="AL128" s="146"/>
      <c r="AN128" s="146"/>
      <c r="AP128" s="146"/>
      <c r="AR128" s="146"/>
      <c r="AT128" s="63"/>
      <c r="AV128" s="371"/>
      <c r="AW128" s="371"/>
      <c r="AX128" s="371"/>
      <c r="AY128" s="371"/>
      <c r="AZ128" s="371"/>
      <c r="BA128" s="371"/>
      <c r="BB128" s="371"/>
      <c r="BC128" s="371"/>
      <c r="BD128" s="371"/>
      <c r="BE128" s="371"/>
      <c r="BF128" s="371"/>
      <c r="BG128" s="371"/>
    </row>
    <row r="129" spans="1:59" s="376" customFormat="1" ht="21" customHeight="1" x14ac:dyDescent="0.3">
      <c r="A129" s="371"/>
      <c r="B129" s="372"/>
      <c r="C129" s="371"/>
      <c r="D129" s="439" t="s">
        <v>318</v>
      </c>
      <c r="E129" s="437">
        <f t="shared" si="26"/>
        <v>9400</v>
      </c>
      <c r="F129" s="438">
        <f t="shared" si="26"/>
        <v>5700</v>
      </c>
      <c r="G129" s="371"/>
      <c r="H129" s="416">
        <f t="shared" si="12"/>
        <v>9400</v>
      </c>
      <c r="I129" s="416">
        <f t="shared" si="13"/>
        <v>5700</v>
      </c>
      <c r="J129" s="386"/>
      <c r="K129" s="417">
        <f t="shared" si="24"/>
        <v>9372.5</v>
      </c>
      <c r="L129" s="417">
        <f t="shared" si="25"/>
        <v>5623.5</v>
      </c>
      <c r="N129" s="490">
        <v>3749</v>
      </c>
      <c r="P129" s="490">
        <v>3749</v>
      </c>
      <c r="R129" s="462">
        <v>3570.06</v>
      </c>
      <c r="T129" s="462">
        <v>3570.06</v>
      </c>
      <c r="V129" s="462">
        <v>3104.4019999999996</v>
      </c>
      <c r="X129" s="452">
        <v>3104.4019999999996</v>
      </c>
      <c r="Z129" s="382">
        <v>2699.48</v>
      </c>
      <c r="AB129" s="363"/>
      <c r="AD129" s="146">
        <f t="shared" si="27"/>
        <v>3748.5630000000001</v>
      </c>
      <c r="AF129" s="146"/>
      <c r="AH129" s="146"/>
      <c r="AJ129" s="146"/>
      <c r="AL129" s="146"/>
      <c r="AN129" s="146"/>
      <c r="AP129" s="146"/>
      <c r="AR129" s="146"/>
      <c r="AT129" s="63"/>
      <c r="AV129" s="371"/>
      <c r="AW129" s="371"/>
      <c r="AX129" s="371"/>
      <c r="AY129" s="371"/>
      <c r="AZ129" s="371"/>
      <c r="BA129" s="371"/>
      <c r="BB129" s="371"/>
      <c r="BC129" s="371"/>
      <c r="BD129" s="371"/>
      <c r="BE129" s="371"/>
      <c r="BF129" s="371"/>
      <c r="BG129" s="371"/>
    </row>
    <row r="130" spans="1:59" s="376" customFormat="1" ht="21" customHeight="1" x14ac:dyDescent="0.3">
      <c r="A130" s="371"/>
      <c r="B130" s="372"/>
      <c r="C130" s="371"/>
      <c r="D130" s="439" t="s">
        <v>638</v>
      </c>
      <c r="E130" s="437">
        <f t="shared" si="26"/>
        <v>18200</v>
      </c>
      <c r="F130" s="438">
        <f t="shared" si="26"/>
        <v>11000</v>
      </c>
      <c r="G130" s="371"/>
      <c r="H130" s="416">
        <f t="shared" si="12"/>
        <v>18200</v>
      </c>
      <c r="I130" s="416">
        <f t="shared" si="13"/>
        <v>11000</v>
      </c>
      <c r="J130" s="386"/>
      <c r="K130" s="417">
        <f t="shared" si="24"/>
        <v>18197.5</v>
      </c>
      <c r="L130" s="417">
        <f t="shared" si="25"/>
        <v>10918.5</v>
      </c>
      <c r="N130" s="490">
        <v>7279</v>
      </c>
      <c r="P130" s="490">
        <v>7279</v>
      </c>
      <c r="R130" s="462">
        <v>6617.49</v>
      </c>
      <c r="T130" s="462">
        <v>6617.49</v>
      </c>
      <c r="V130" s="462">
        <v>5754.3355000000001</v>
      </c>
      <c r="X130" s="452">
        <v>5754.3355000000001</v>
      </c>
      <c r="Z130" s="382">
        <v>5003.7700000000004</v>
      </c>
      <c r="AB130" s="363"/>
      <c r="AD130" s="146">
        <f t="shared" si="27"/>
        <v>6948.3644999999997</v>
      </c>
      <c r="AF130" s="146"/>
      <c r="AH130" s="146"/>
      <c r="AJ130" s="146"/>
      <c r="AL130" s="146"/>
      <c r="AN130" s="146"/>
      <c r="AP130" s="146"/>
      <c r="AR130" s="146"/>
      <c r="AT130" s="63"/>
      <c r="AV130" s="371"/>
      <c r="AW130" s="371"/>
      <c r="AX130" s="371"/>
      <c r="AY130" s="371"/>
      <c r="AZ130" s="371"/>
      <c r="BA130" s="371"/>
      <c r="BB130" s="371"/>
      <c r="BC130" s="371"/>
      <c r="BD130" s="371"/>
      <c r="BE130" s="371"/>
      <c r="BF130" s="371"/>
      <c r="BG130" s="371"/>
    </row>
    <row r="131" spans="1:59" s="376" customFormat="1" ht="21" customHeight="1" x14ac:dyDescent="0.3">
      <c r="A131" s="371"/>
      <c r="B131" s="372"/>
      <c r="C131" s="371"/>
      <c r="D131" s="439" t="s">
        <v>350</v>
      </c>
      <c r="E131" s="437">
        <f t="shared" si="26"/>
        <v>22000</v>
      </c>
      <c r="F131" s="438">
        <f t="shared" si="26"/>
        <v>13200</v>
      </c>
      <c r="G131" s="371"/>
      <c r="H131" s="416">
        <f t="shared" si="12"/>
        <v>22000</v>
      </c>
      <c r="I131" s="416">
        <f t="shared" si="13"/>
        <v>13200</v>
      </c>
      <c r="J131" s="386"/>
      <c r="K131" s="417">
        <f t="shared" si="24"/>
        <v>21970</v>
      </c>
      <c r="L131" s="417">
        <f t="shared" si="25"/>
        <v>13182</v>
      </c>
      <c r="N131" s="490">
        <v>8788</v>
      </c>
      <c r="P131" s="490">
        <v>8788</v>
      </c>
      <c r="R131" s="462">
        <v>8369.2000000000007</v>
      </c>
      <c r="T131" s="462">
        <v>8369.2000000000007</v>
      </c>
      <c r="V131" s="462">
        <v>7277.5679999999993</v>
      </c>
      <c r="X131" s="452">
        <v>7277.5679999999993</v>
      </c>
      <c r="Z131" s="382">
        <v>6328.32</v>
      </c>
      <c r="AB131" s="363"/>
      <c r="AD131" s="146">
        <f t="shared" si="27"/>
        <v>8787.6600000000017</v>
      </c>
      <c r="AF131" s="146"/>
      <c r="AH131" s="146"/>
      <c r="AJ131" s="146"/>
      <c r="AL131" s="146"/>
      <c r="AN131" s="146"/>
      <c r="AP131" s="146"/>
      <c r="AR131" s="146"/>
      <c r="AT131" s="63"/>
      <c r="AV131" s="371"/>
      <c r="AW131" s="371"/>
      <c r="AX131" s="371"/>
      <c r="AY131" s="371"/>
      <c r="AZ131" s="371"/>
      <c r="BA131" s="371"/>
      <c r="BB131" s="371"/>
      <c r="BC131" s="371"/>
      <c r="BD131" s="371"/>
      <c r="BE131" s="371"/>
      <c r="BF131" s="371"/>
      <c r="BG131" s="371"/>
    </row>
    <row r="132" spans="1:59" s="376" customFormat="1" ht="21" customHeight="1" x14ac:dyDescent="0.3">
      <c r="A132" s="371"/>
      <c r="B132" s="372"/>
      <c r="C132" s="371"/>
      <c r="D132" s="439" t="s">
        <v>128</v>
      </c>
      <c r="E132" s="437">
        <f t="shared" si="26"/>
        <v>9600</v>
      </c>
      <c r="F132" s="438">
        <f t="shared" si="26"/>
        <v>5800</v>
      </c>
      <c r="G132" s="371"/>
      <c r="H132" s="416">
        <f t="shared" si="12"/>
        <v>9600</v>
      </c>
      <c r="I132" s="416">
        <f t="shared" si="13"/>
        <v>5800</v>
      </c>
      <c r="J132" s="386"/>
      <c r="K132" s="417">
        <f t="shared" si="24"/>
        <v>9554.2999999999993</v>
      </c>
      <c r="L132" s="417">
        <f t="shared" si="25"/>
        <v>5732.58</v>
      </c>
      <c r="N132" s="490">
        <v>3821.72</v>
      </c>
      <c r="P132" s="490">
        <v>3821.72</v>
      </c>
      <c r="R132" s="462">
        <v>3862.47</v>
      </c>
      <c r="T132" s="462">
        <v>3862.47</v>
      </c>
      <c r="V132" s="462">
        <v>3656.9999999999995</v>
      </c>
      <c r="X132" s="452">
        <v>3656.9999999999995</v>
      </c>
      <c r="Z132" s="382">
        <v>3180</v>
      </c>
      <c r="AB132" s="363"/>
      <c r="AD132" s="146">
        <f t="shared" si="27"/>
        <v>4055.5934999999999</v>
      </c>
      <c r="AF132" s="146"/>
      <c r="AH132" s="146"/>
      <c r="AJ132" s="146"/>
      <c r="AL132" s="146"/>
      <c r="AN132" s="146"/>
      <c r="AP132" s="146"/>
      <c r="AR132" s="146"/>
      <c r="AT132" s="63"/>
      <c r="AV132" s="371"/>
      <c r="AW132" s="371"/>
      <c r="AX132" s="371"/>
      <c r="AY132" s="371"/>
      <c r="AZ132" s="371"/>
      <c r="BA132" s="371"/>
      <c r="BB132" s="371"/>
      <c r="BC132" s="371"/>
      <c r="BD132" s="371"/>
      <c r="BE132" s="371"/>
      <c r="BF132" s="371"/>
      <c r="BG132" s="371"/>
    </row>
    <row r="133" spans="1:59" s="376" customFormat="1" ht="21" customHeight="1" x14ac:dyDescent="0.3">
      <c r="A133" s="371"/>
      <c r="B133" s="372"/>
      <c r="C133" s="371"/>
      <c r="D133" s="439" t="s">
        <v>715</v>
      </c>
      <c r="E133" s="437">
        <f t="shared" si="26"/>
        <v>11500</v>
      </c>
      <c r="F133" s="438">
        <f t="shared" si="26"/>
        <v>6900</v>
      </c>
      <c r="G133" s="371"/>
      <c r="H133" s="416">
        <f t="shared" si="12"/>
        <v>11500</v>
      </c>
      <c r="I133" s="416">
        <f t="shared" si="13"/>
        <v>6900</v>
      </c>
      <c r="J133" s="386"/>
      <c r="K133" s="417">
        <f t="shared" si="24"/>
        <v>11487.625</v>
      </c>
      <c r="L133" s="417">
        <f t="shared" si="25"/>
        <v>6892.5750000000007</v>
      </c>
      <c r="N133" s="490">
        <v>4595.05</v>
      </c>
      <c r="P133" s="490">
        <v>4595.05</v>
      </c>
      <c r="R133" s="462">
        <v>4375.09</v>
      </c>
      <c r="T133" s="462">
        <v>4375.09</v>
      </c>
      <c r="V133" s="462">
        <v>3804.4299999999994</v>
      </c>
      <c r="X133" s="452">
        <v>3804.4299999999994</v>
      </c>
      <c r="Z133" s="382">
        <v>3308.2</v>
      </c>
      <c r="AB133" s="363"/>
      <c r="AD133" s="146">
        <f t="shared" si="27"/>
        <v>4593.8445000000002</v>
      </c>
      <c r="AF133" s="146"/>
      <c r="AH133" s="146"/>
      <c r="AJ133" s="146"/>
      <c r="AL133" s="146"/>
      <c r="AN133" s="146"/>
      <c r="AP133" s="146"/>
      <c r="AR133" s="146"/>
      <c r="AT133" s="63"/>
      <c r="AV133" s="371"/>
      <c r="AW133" s="371"/>
      <c r="AX133" s="371"/>
      <c r="AY133" s="371"/>
      <c r="AZ133" s="371"/>
      <c r="BA133" s="371"/>
      <c r="BB133" s="371"/>
      <c r="BC133" s="371"/>
      <c r="BD133" s="371"/>
      <c r="BE133" s="371"/>
      <c r="BF133" s="371"/>
      <c r="BG133" s="371"/>
    </row>
    <row r="134" spans="1:59" s="376" customFormat="1" ht="21" customHeight="1" x14ac:dyDescent="0.3">
      <c r="A134" s="371"/>
      <c r="B134" s="372"/>
      <c r="C134" s="371"/>
      <c r="D134" s="439" t="s">
        <v>130</v>
      </c>
      <c r="E134" s="437">
        <f t="shared" si="26"/>
        <v>3900</v>
      </c>
      <c r="F134" s="438">
        <f t="shared" si="26"/>
        <v>2400</v>
      </c>
      <c r="G134" s="371"/>
      <c r="H134" s="416">
        <f t="shared" si="12"/>
        <v>3900</v>
      </c>
      <c r="I134" s="416">
        <f t="shared" si="13"/>
        <v>2400</v>
      </c>
      <c r="J134" s="386"/>
      <c r="K134" s="417">
        <f t="shared" si="24"/>
        <v>3882.5</v>
      </c>
      <c r="L134" s="417">
        <f t="shared" si="25"/>
        <v>2329.5</v>
      </c>
      <c r="N134" s="490">
        <v>1553</v>
      </c>
      <c r="P134" s="490">
        <v>1553</v>
      </c>
      <c r="R134" s="474">
        <v>1478.78</v>
      </c>
      <c r="T134" s="462">
        <v>1774.7949999999998</v>
      </c>
      <c r="V134" s="462">
        <v>1543.3</v>
      </c>
      <c r="X134" s="452">
        <v>1543.3</v>
      </c>
      <c r="Z134" s="382">
        <v>1342</v>
      </c>
      <c r="AB134" s="363"/>
      <c r="AD134" s="146">
        <f t="shared" si="27"/>
        <v>1552.7190000000001</v>
      </c>
      <c r="AF134" s="146"/>
      <c r="AH134" s="146"/>
      <c r="AJ134" s="146"/>
      <c r="AL134" s="146"/>
      <c r="AN134" s="146"/>
      <c r="AP134" s="146"/>
      <c r="AR134" s="146"/>
      <c r="AT134" s="63"/>
      <c r="AV134" s="371"/>
      <c r="AW134" s="371"/>
      <c r="AX134" s="371"/>
      <c r="AY134" s="371"/>
      <c r="AZ134" s="371"/>
      <c r="BA134" s="371"/>
      <c r="BB134" s="371"/>
      <c r="BC134" s="371"/>
      <c r="BD134" s="371"/>
      <c r="BE134" s="371"/>
      <c r="BF134" s="371"/>
      <c r="BG134" s="371"/>
    </row>
    <row r="135" spans="1:59" s="376" customFormat="1" ht="21" hidden="1" customHeight="1" x14ac:dyDescent="0.3">
      <c r="A135" s="371"/>
      <c r="B135" s="372"/>
      <c r="C135" s="371"/>
      <c r="D135" s="439" t="s">
        <v>345</v>
      </c>
      <c r="E135" s="437">
        <f t="shared" si="26"/>
        <v>3800</v>
      </c>
      <c r="F135" s="438">
        <f t="shared" si="26"/>
        <v>2300</v>
      </c>
      <c r="G135" s="371"/>
      <c r="H135" s="416">
        <f t="shared" si="12"/>
        <v>3800</v>
      </c>
      <c r="I135" s="416">
        <f t="shared" si="13"/>
        <v>2300</v>
      </c>
      <c r="J135" s="386"/>
      <c r="K135" s="417">
        <f t="shared" si="24"/>
        <v>3750.1801874999996</v>
      </c>
      <c r="L135" s="417">
        <f t="shared" si="25"/>
        <v>2250.1081124999996</v>
      </c>
      <c r="N135" s="491">
        <v>1500.0720749999998</v>
      </c>
      <c r="P135" s="491">
        <v>1500.0720749999998</v>
      </c>
      <c r="R135" s="462">
        <v>1500.0720749999998</v>
      </c>
      <c r="T135" s="462">
        <v>1500.0720749999998</v>
      </c>
      <c r="V135" s="462">
        <v>1304.4105</v>
      </c>
      <c r="X135" s="452">
        <v>1304.4105</v>
      </c>
      <c r="Z135" s="382">
        <v>1134.27</v>
      </c>
      <c r="AB135" s="363"/>
      <c r="AD135" s="146">
        <f t="shared" si="27"/>
        <v>1575.07567875</v>
      </c>
      <c r="AF135" s="146"/>
      <c r="AH135" s="146"/>
      <c r="AJ135" s="146"/>
      <c r="AL135" s="146"/>
      <c r="AN135" s="146"/>
      <c r="AP135" s="146"/>
      <c r="AR135" s="146"/>
      <c r="AT135" s="63"/>
      <c r="AV135" s="371"/>
      <c r="AW135" s="371"/>
      <c r="AX135" s="371"/>
      <c r="AY135" s="371"/>
      <c r="AZ135" s="371"/>
      <c r="BA135" s="371"/>
      <c r="BB135" s="371"/>
      <c r="BC135" s="371"/>
      <c r="BD135" s="371"/>
      <c r="BE135" s="371"/>
      <c r="BF135" s="371"/>
      <c r="BG135" s="371"/>
    </row>
    <row r="136" spans="1:59" s="376" customFormat="1" ht="21" customHeight="1" x14ac:dyDescent="0.3">
      <c r="A136" s="371"/>
      <c r="B136" s="372"/>
      <c r="C136" s="371"/>
      <c r="D136" s="439" t="s">
        <v>710</v>
      </c>
      <c r="E136" s="437">
        <f t="shared" si="26"/>
        <v>7300</v>
      </c>
      <c r="F136" s="438">
        <f t="shared" si="26"/>
        <v>4400</v>
      </c>
      <c r="G136" s="371"/>
      <c r="H136" s="416">
        <f t="shared" si="12"/>
        <v>7300</v>
      </c>
      <c r="I136" s="416">
        <f t="shared" si="13"/>
        <v>4400</v>
      </c>
      <c r="J136" s="386"/>
      <c r="K136" s="417">
        <f t="shared" si="24"/>
        <v>7275</v>
      </c>
      <c r="L136" s="417">
        <f t="shared" si="25"/>
        <v>4365</v>
      </c>
      <c r="N136" s="490">
        <v>2910</v>
      </c>
      <c r="P136" s="490">
        <v>2910</v>
      </c>
      <c r="R136" s="462">
        <v>2771.35</v>
      </c>
      <c r="T136" s="462">
        <v>2771.35</v>
      </c>
      <c r="V136" s="462">
        <v>2409.8595</v>
      </c>
      <c r="X136" s="452">
        <v>2409.8595</v>
      </c>
      <c r="Z136" s="382">
        <v>2095.5300000000002</v>
      </c>
      <c r="AB136" s="363"/>
      <c r="AD136" s="146">
        <f t="shared" si="27"/>
        <v>2909.9175</v>
      </c>
      <c r="AF136" s="146"/>
      <c r="AH136" s="146"/>
      <c r="AJ136" s="146"/>
      <c r="AL136" s="146"/>
      <c r="AN136" s="146"/>
      <c r="AP136" s="146"/>
      <c r="AR136" s="146"/>
      <c r="AT136" s="63"/>
      <c r="AV136" s="371"/>
      <c r="AW136" s="371"/>
      <c r="AX136" s="371"/>
      <c r="AY136" s="371"/>
      <c r="AZ136" s="371"/>
      <c r="BA136" s="371"/>
      <c r="BB136" s="371"/>
      <c r="BC136" s="371"/>
      <c r="BD136" s="371"/>
      <c r="BE136" s="371"/>
      <c r="BF136" s="371"/>
      <c r="BG136" s="371"/>
    </row>
    <row r="137" spans="1:59" s="376" customFormat="1" ht="21" customHeight="1" x14ac:dyDescent="0.3">
      <c r="A137" s="371"/>
      <c r="B137" s="372"/>
      <c r="C137" s="371"/>
      <c r="D137" s="439" t="s">
        <v>709</v>
      </c>
      <c r="E137" s="437">
        <f t="shared" si="26"/>
        <v>17000</v>
      </c>
      <c r="F137" s="438">
        <f t="shared" si="26"/>
        <v>10200</v>
      </c>
      <c r="G137" s="371"/>
      <c r="H137" s="416">
        <f t="shared" si="12"/>
        <v>17000</v>
      </c>
      <c r="I137" s="416">
        <f t="shared" si="13"/>
        <v>10200</v>
      </c>
      <c r="J137" s="386"/>
      <c r="K137" s="417">
        <f t="shared" si="24"/>
        <v>16975</v>
      </c>
      <c r="L137" s="417">
        <f t="shared" si="25"/>
        <v>10185</v>
      </c>
      <c r="N137" s="490">
        <v>6790</v>
      </c>
      <c r="P137" s="490">
        <v>6790</v>
      </c>
      <c r="R137" s="462">
        <v>6172.04</v>
      </c>
      <c r="T137" s="462">
        <v>6172.04</v>
      </c>
      <c r="V137" s="462">
        <v>5366.9924999999994</v>
      </c>
      <c r="X137" s="452">
        <v>5366.9924999999994</v>
      </c>
      <c r="Z137" s="382">
        <v>4666.95</v>
      </c>
      <c r="AB137" s="363"/>
      <c r="AD137" s="146">
        <f t="shared" si="27"/>
        <v>6480.6419999999998</v>
      </c>
      <c r="AF137" s="146"/>
      <c r="AH137" s="146"/>
      <c r="AJ137" s="146"/>
      <c r="AL137" s="146"/>
      <c r="AN137" s="146"/>
      <c r="AP137" s="146"/>
      <c r="AR137" s="146"/>
      <c r="AT137" s="63"/>
      <c r="AV137" s="371"/>
      <c r="AW137" s="371"/>
      <c r="AX137" s="371"/>
      <c r="AY137" s="371"/>
      <c r="AZ137" s="371"/>
      <c r="BA137" s="371"/>
      <c r="BB137" s="371"/>
      <c r="BC137" s="371"/>
      <c r="BD137" s="371"/>
      <c r="BE137" s="371"/>
      <c r="BF137" s="371"/>
      <c r="BG137" s="371"/>
    </row>
    <row r="138" spans="1:59" s="376" customFormat="1" ht="21" customHeight="1" x14ac:dyDescent="0.3">
      <c r="A138" s="371"/>
      <c r="B138" s="372"/>
      <c r="C138" s="371"/>
      <c r="D138" s="439" t="s">
        <v>706</v>
      </c>
      <c r="E138" s="437">
        <f t="shared" si="26"/>
        <v>13200</v>
      </c>
      <c r="F138" s="438">
        <f t="shared" si="26"/>
        <v>7900</v>
      </c>
      <c r="G138" s="371"/>
      <c r="H138" s="416">
        <f t="shared" si="12"/>
        <v>13200</v>
      </c>
      <c r="I138" s="416">
        <f t="shared" si="13"/>
        <v>7900</v>
      </c>
      <c r="J138" s="386"/>
      <c r="K138" s="417">
        <f t="shared" si="24"/>
        <v>13125</v>
      </c>
      <c r="L138" s="417">
        <f t="shared" si="25"/>
        <v>7875</v>
      </c>
      <c r="N138" s="490">
        <v>5250</v>
      </c>
      <c r="P138" s="490">
        <v>5250</v>
      </c>
      <c r="R138" s="462">
        <v>4999.04</v>
      </c>
      <c r="T138" s="462">
        <v>4999.04</v>
      </c>
      <c r="V138" s="462">
        <v>4347.6899999999996</v>
      </c>
      <c r="X138" s="452">
        <v>4347.6899999999996</v>
      </c>
      <c r="Z138" s="382">
        <v>3780.6</v>
      </c>
      <c r="AB138" s="363"/>
      <c r="AD138" s="146">
        <f t="shared" si="27"/>
        <v>5248.9920000000002</v>
      </c>
      <c r="AF138" s="146"/>
      <c r="AH138" s="146"/>
      <c r="AJ138" s="146"/>
      <c r="AL138" s="146"/>
      <c r="AN138" s="146"/>
      <c r="AP138" s="146"/>
      <c r="AR138" s="146"/>
      <c r="AT138" s="63"/>
      <c r="AV138" s="371"/>
      <c r="AW138" s="371"/>
      <c r="AX138" s="371"/>
      <c r="AY138" s="371"/>
      <c r="AZ138" s="371"/>
      <c r="BA138" s="371"/>
      <c r="BB138" s="371"/>
      <c r="BC138" s="371"/>
      <c r="BD138" s="371"/>
      <c r="BE138" s="371"/>
      <c r="BF138" s="371"/>
      <c r="BG138" s="371"/>
    </row>
    <row r="139" spans="1:59" s="376" customFormat="1" ht="21" customHeight="1" x14ac:dyDescent="0.3">
      <c r="A139" s="371"/>
      <c r="B139" s="372"/>
      <c r="C139" s="371"/>
      <c r="D139" s="439" t="s">
        <v>705</v>
      </c>
      <c r="E139" s="437">
        <f>H139</f>
        <v>2600</v>
      </c>
      <c r="F139" s="438">
        <f>I139</f>
        <v>1600</v>
      </c>
      <c r="G139" s="371"/>
      <c r="H139" s="416">
        <f t="shared" si="12"/>
        <v>2600</v>
      </c>
      <c r="I139" s="416">
        <f t="shared" si="13"/>
        <v>1600</v>
      </c>
      <c r="J139" s="386"/>
      <c r="K139" s="417">
        <f>N139*$K$9</f>
        <v>2533.375</v>
      </c>
      <c r="L139" s="417">
        <f>N139*$L$9</f>
        <v>1520.0250000000001</v>
      </c>
      <c r="N139" s="490">
        <v>1013.35</v>
      </c>
      <c r="P139" s="490">
        <v>1013.35</v>
      </c>
      <c r="R139" s="462">
        <v>1179.44</v>
      </c>
      <c r="T139" s="462">
        <v>1179.44</v>
      </c>
      <c r="V139" s="462">
        <v>1025.8</v>
      </c>
      <c r="X139" s="452">
        <v>1025.8</v>
      </c>
      <c r="Z139" s="382">
        <v>892</v>
      </c>
      <c r="AB139" s="363"/>
      <c r="AD139" s="146">
        <f t="shared" si="27"/>
        <v>1238.412</v>
      </c>
      <c r="AF139" s="146"/>
      <c r="AH139" s="146"/>
      <c r="AJ139" s="146"/>
      <c r="AL139" s="146"/>
      <c r="AN139" s="146"/>
      <c r="AP139" s="146"/>
      <c r="AR139" s="146"/>
      <c r="AT139" s="63"/>
      <c r="AV139" s="371"/>
      <c r="AW139" s="371"/>
      <c r="AX139" s="371"/>
      <c r="AY139" s="371"/>
      <c r="AZ139" s="371"/>
      <c r="BA139" s="371"/>
      <c r="BB139" s="371"/>
      <c r="BC139" s="371"/>
      <c r="BD139" s="371"/>
      <c r="BE139" s="371"/>
      <c r="BF139" s="371"/>
      <c r="BG139" s="371"/>
    </row>
    <row r="140" spans="1:59" s="376" customFormat="1" ht="21" customHeight="1" x14ac:dyDescent="0.3">
      <c r="A140" s="371"/>
      <c r="B140" s="372"/>
      <c r="C140" s="371"/>
      <c r="D140" s="439" t="s">
        <v>707</v>
      </c>
      <c r="E140" s="437">
        <f t="shared" si="26"/>
        <v>8500</v>
      </c>
      <c r="F140" s="438">
        <f t="shared" si="26"/>
        <v>5100</v>
      </c>
      <c r="G140" s="371"/>
      <c r="H140" s="416">
        <f t="shared" si="12"/>
        <v>8500</v>
      </c>
      <c r="I140" s="416">
        <f t="shared" si="13"/>
        <v>5100</v>
      </c>
      <c r="J140" s="386"/>
      <c r="K140" s="417">
        <f t="shared" si="24"/>
        <v>8462.5</v>
      </c>
      <c r="L140" s="417">
        <f t="shared" si="25"/>
        <v>5077.5</v>
      </c>
      <c r="N140" s="490">
        <v>3385</v>
      </c>
      <c r="P140" s="490">
        <v>3385</v>
      </c>
      <c r="R140" s="462">
        <v>3222.9</v>
      </c>
      <c r="T140" s="462">
        <v>3222.9</v>
      </c>
      <c r="V140" s="462">
        <v>2802.5154999999995</v>
      </c>
      <c r="X140" s="452">
        <v>2802.5154999999995</v>
      </c>
      <c r="Z140" s="382">
        <v>2436.9699999999998</v>
      </c>
      <c r="AB140" s="363"/>
      <c r="AD140" s="146">
        <f t="shared" si="27"/>
        <v>3384.0450000000001</v>
      </c>
      <c r="AF140" s="146"/>
      <c r="AH140" s="146"/>
      <c r="AJ140" s="146"/>
      <c r="AL140" s="146"/>
      <c r="AN140" s="146"/>
      <c r="AP140" s="146"/>
      <c r="AR140" s="146"/>
      <c r="AT140" s="63"/>
      <c r="AV140" s="371"/>
      <c r="AW140" s="371"/>
      <c r="AX140" s="371"/>
      <c r="AY140" s="371"/>
      <c r="AZ140" s="371"/>
      <c r="BA140" s="371"/>
      <c r="BB140" s="371"/>
      <c r="BC140" s="371"/>
      <c r="BD140" s="371"/>
      <c r="BE140" s="371"/>
      <c r="BF140" s="371"/>
      <c r="BG140" s="371"/>
    </row>
    <row r="141" spans="1:59" s="376" customFormat="1" ht="21" customHeight="1" x14ac:dyDescent="0.3">
      <c r="A141" s="371"/>
      <c r="B141" s="372"/>
      <c r="C141" s="371"/>
      <c r="D141" s="439" t="s">
        <v>708</v>
      </c>
      <c r="E141" s="437">
        <f t="shared" si="26"/>
        <v>13300</v>
      </c>
      <c r="F141" s="438">
        <f t="shared" si="26"/>
        <v>8000</v>
      </c>
      <c r="G141" s="371"/>
      <c r="H141" s="416">
        <f t="shared" si="12"/>
        <v>13300</v>
      </c>
      <c r="I141" s="416">
        <f t="shared" si="13"/>
        <v>8000</v>
      </c>
      <c r="J141" s="386"/>
      <c r="K141" s="417">
        <f t="shared" si="24"/>
        <v>13210</v>
      </c>
      <c r="L141" s="417">
        <f t="shared" si="25"/>
        <v>7926</v>
      </c>
      <c r="N141" s="490">
        <v>5284</v>
      </c>
      <c r="P141" s="490">
        <v>5284</v>
      </c>
      <c r="R141" s="462">
        <v>5031.8900000000003</v>
      </c>
      <c r="T141" s="462">
        <v>5031.8900000000003</v>
      </c>
      <c r="V141" s="462">
        <v>4375.5544999999993</v>
      </c>
      <c r="X141" s="452">
        <v>4375.5544999999993</v>
      </c>
      <c r="Z141" s="382">
        <v>3804.83</v>
      </c>
      <c r="AB141" s="363"/>
      <c r="AD141" s="146">
        <f t="shared" si="27"/>
        <v>5283.4845000000005</v>
      </c>
      <c r="AF141" s="146"/>
      <c r="AH141" s="146"/>
      <c r="AJ141" s="146"/>
      <c r="AL141" s="146"/>
      <c r="AN141" s="146"/>
      <c r="AP141" s="146"/>
      <c r="AR141" s="146"/>
      <c r="AT141" s="63"/>
      <c r="AV141" s="371"/>
      <c r="AW141" s="371"/>
      <c r="AX141" s="371"/>
      <c r="AY141" s="371"/>
      <c r="AZ141" s="371"/>
      <c r="BA141" s="371"/>
      <c r="BB141" s="371"/>
      <c r="BC141" s="371"/>
      <c r="BD141" s="371"/>
      <c r="BE141" s="371"/>
      <c r="BF141" s="371"/>
      <c r="BG141" s="371"/>
    </row>
    <row r="142" spans="1:59" s="376" customFormat="1" ht="21" customHeight="1" x14ac:dyDescent="0.3">
      <c r="A142" s="371"/>
      <c r="B142" s="372"/>
      <c r="C142" s="371"/>
      <c r="D142" s="439" t="s">
        <v>233</v>
      </c>
      <c r="E142" s="437">
        <f t="shared" si="26"/>
        <v>7500</v>
      </c>
      <c r="F142" s="438">
        <f t="shared" si="26"/>
        <v>4500</v>
      </c>
      <c r="G142" s="371"/>
      <c r="H142" s="416">
        <f t="shared" ref="H142:H205" si="28">MROUND(K142+48,100)</f>
        <v>7500</v>
      </c>
      <c r="I142" s="416">
        <f t="shared" ref="I142:I205" si="29">MROUND(L142+48,100)</f>
        <v>4500</v>
      </c>
      <c r="J142" s="386"/>
      <c r="K142" s="417">
        <f t="shared" si="24"/>
        <v>7497.5</v>
      </c>
      <c r="L142" s="417">
        <f t="shared" si="25"/>
        <v>4498.5</v>
      </c>
      <c r="N142" s="490">
        <v>2999</v>
      </c>
      <c r="P142" s="490">
        <v>2999</v>
      </c>
      <c r="R142" s="462">
        <v>2855.09</v>
      </c>
      <c r="T142" s="462">
        <v>2855.09</v>
      </c>
      <c r="V142" s="462">
        <v>2482.6889999999999</v>
      </c>
      <c r="X142" s="452">
        <v>2482.6889999999999</v>
      </c>
      <c r="Z142" s="382">
        <v>2158.86</v>
      </c>
      <c r="AB142" s="363"/>
      <c r="AD142" s="146">
        <f t="shared" si="27"/>
        <v>2997.8445000000002</v>
      </c>
      <c r="AF142" s="146"/>
      <c r="AH142" s="146"/>
      <c r="AJ142" s="146"/>
      <c r="AL142" s="146"/>
      <c r="AN142" s="146"/>
      <c r="AP142" s="146"/>
      <c r="AR142" s="146"/>
      <c r="AT142" s="63"/>
      <c r="AV142" s="371"/>
      <c r="AW142" s="371"/>
      <c r="AX142" s="371"/>
      <c r="AY142" s="371"/>
      <c r="AZ142" s="371"/>
      <c r="BA142" s="371"/>
      <c r="BB142" s="371"/>
      <c r="BC142" s="371"/>
      <c r="BD142" s="371"/>
      <c r="BE142" s="371"/>
      <c r="BF142" s="371"/>
      <c r="BG142" s="371"/>
    </row>
    <row r="143" spans="1:59" s="376" customFormat="1" ht="21" customHeight="1" x14ac:dyDescent="0.3">
      <c r="A143" s="371"/>
      <c r="B143" s="372"/>
      <c r="C143" s="371"/>
      <c r="D143" s="439" t="s">
        <v>138</v>
      </c>
      <c r="E143" s="437">
        <f t="shared" si="26"/>
        <v>8600</v>
      </c>
      <c r="F143" s="438">
        <f t="shared" si="26"/>
        <v>5200</v>
      </c>
      <c r="G143" s="371"/>
      <c r="H143" s="416">
        <f t="shared" si="28"/>
        <v>8600</v>
      </c>
      <c r="I143" s="416">
        <f t="shared" si="29"/>
        <v>5200</v>
      </c>
      <c r="J143" s="386"/>
      <c r="K143" s="417">
        <f t="shared" si="24"/>
        <v>8520</v>
      </c>
      <c r="L143" s="417">
        <f t="shared" si="25"/>
        <v>5112</v>
      </c>
      <c r="N143" s="490">
        <v>3408</v>
      </c>
      <c r="P143" s="490">
        <v>3408</v>
      </c>
      <c r="R143" s="474">
        <v>3634.97</v>
      </c>
      <c r="T143" s="452">
        <v>3793</v>
      </c>
      <c r="V143" s="461">
        <v>3793</v>
      </c>
      <c r="X143" s="452">
        <v>3792.9989999999998</v>
      </c>
      <c r="Z143" s="382">
        <v>3298.26</v>
      </c>
      <c r="AB143" s="363"/>
      <c r="AD143" s="146">
        <f t="shared" si="27"/>
        <v>3816.7184999999999</v>
      </c>
      <c r="AF143" s="146"/>
      <c r="AH143" s="146"/>
      <c r="AJ143" s="146"/>
      <c r="AL143" s="146"/>
      <c r="AN143" s="146"/>
      <c r="AP143" s="146"/>
      <c r="AR143" s="146"/>
      <c r="AT143" s="63"/>
      <c r="AV143" s="371"/>
      <c r="AW143" s="371"/>
      <c r="AX143" s="371"/>
      <c r="AY143" s="371"/>
      <c r="AZ143" s="371"/>
      <c r="BA143" s="371"/>
      <c r="BB143" s="371"/>
      <c r="BC143" s="371"/>
      <c r="BD143" s="371"/>
      <c r="BE143" s="371"/>
      <c r="BF143" s="371"/>
      <c r="BG143" s="371"/>
    </row>
    <row r="144" spans="1:59" s="376" customFormat="1" ht="21" customHeight="1" x14ac:dyDescent="0.3">
      <c r="A144" s="371"/>
      <c r="B144" s="372"/>
      <c r="C144" s="371"/>
      <c r="D144" s="439" t="s">
        <v>662</v>
      </c>
      <c r="E144" s="437">
        <f t="shared" si="26"/>
        <v>12100</v>
      </c>
      <c r="F144" s="438">
        <f t="shared" si="26"/>
        <v>7300</v>
      </c>
      <c r="G144" s="371"/>
      <c r="H144" s="416">
        <f t="shared" si="28"/>
        <v>12100</v>
      </c>
      <c r="I144" s="416">
        <f t="shared" si="29"/>
        <v>7300</v>
      </c>
      <c r="J144" s="386"/>
      <c r="K144" s="417">
        <f t="shared" si="24"/>
        <v>12017.5</v>
      </c>
      <c r="L144" s="417">
        <f t="shared" si="25"/>
        <v>7210.5</v>
      </c>
      <c r="N144" s="490">
        <v>4807</v>
      </c>
      <c r="P144" s="490">
        <v>4807</v>
      </c>
      <c r="R144" s="462">
        <v>4578.3100000000004</v>
      </c>
      <c r="T144" s="462">
        <v>4578.3100000000004</v>
      </c>
      <c r="V144" s="462">
        <v>3981.1389999999997</v>
      </c>
      <c r="X144" s="452">
        <v>3981.1389999999997</v>
      </c>
      <c r="Z144" s="382">
        <v>3461.86</v>
      </c>
      <c r="AB144" s="363"/>
      <c r="AD144" s="146">
        <f t="shared" si="27"/>
        <v>4807.2255000000005</v>
      </c>
      <c r="AF144" s="146"/>
      <c r="AH144" s="146"/>
      <c r="AJ144" s="146"/>
      <c r="AL144" s="146"/>
      <c r="AN144" s="146"/>
      <c r="AP144" s="146"/>
      <c r="AR144" s="146"/>
      <c r="AT144" s="63"/>
      <c r="AV144" s="371"/>
      <c r="AW144" s="371"/>
      <c r="AX144" s="371"/>
      <c r="AY144" s="371"/>
      <c r="AZ144" s="371"/>
      <c r="BA144" s="371"/>
      <c r="BB144" s="371"/>
      <c r="BC144" s="371"/>
      <c r="BD144" s="371"/>
      <c r="BE144" s="371"/>
      <c r="BF144" s="371"/>
      <c r="BG144" s="371"/>
    </row>
    <row r="145" spans="1:59" s="376" customFormat="1" ht="21" customHeight="1" x14ac:dyDescent="0.3">
      <c r="A145" s="371"/>
      <c r="B145" s="372"/>
      <c r="C145" s="371"/>
      <c r="D145" s="439" t="s">
        <v>672</v>
      </c>
      <c r="E145" s="437">
        <f>H145</f>
        <v>10300</v>
      </c>
      <c r="F145" s="438">
        <f>I145</f>
        <v>6200</v>
      </c>
      <c r="G145" s="371"/>
      <c r="H145" s="416">
        <f t="shared" si="28"/>
        <v>10300</v>
      </c>
      <c r="I145" s="416">
        <f t="shared" si="29"/>
        <v>6200</v>
      </c>
      <c r="J145" s="386"/>
      <c r="K145" s="417">
        <f>N145*$K$9</f>
        <v>10290.550000000001</v>
      </c>
      <c r="L145" s="417">
        <f>N145*$L$9</f>
        <v>6174.33</v>
      </c>
      <c r="N145" s="490">
        <v>4116.22</v>
      </c>
      <c r="P145" s="490">
        <v>4116.22</v>
      </c>
      <c r="R145" s="462">
        <v>3919.41</v>
      </c>
      <c r="T145" s="462">
        <v>3919.41</v>
      </c>
      <c r="V145" s="462">
        <v>3408.1859999999997</v>
      </c>
      <c r="X145" s="452">
        <v>3408.1859999999997</v>
      </c>
      <c r="Z145" s="382">
        <v>2963.64</v>
      </c>
      <c r="AB145" s="363"/>
      <c r="AD145" s="146">
        <f t="shared" si="27"/>
        <v>4115.3805000000002</v>
      </c>
      <c r="AF145" s="146"/>
      <c r="AH145" s="146"/>
      <c r="AJ145" s="146"/>
      <c r="AL145" s="146"/>
      <c r="AN145" s="146"/>
      <c r="AP145" s="146"/>
      <c r="AR145" s="146"/>
      <c r="AT145" s="63"/>
      <c r="AV145" s="371"/>
      <c r="AW145" s="371"/>
      <c r="AX145" s="371"/>
      <c r="AY145" s="371"/>
      <c r="AZ145" s="371"/>
      <c r="BA145" s="371"/>
      <c r="BB145" s="371"/>
      <c r="BC145" s="371"/>
      <c r="BD145" s="371"/>
      <c r="BE145" s="371"/>
      <c r="BF145" s="371"/>
      <c r="BG145" s="371"/>
    </row>
    <row r="146" spans="1:59" s="376" customFormat="1" ht="21" customHeight="1" x14ac:dyDescent="0.3">
      <c r="A146" s="371"/>
      <c r="B146" s="372"/>
      <c r="C146" s="371"/>
      <c r="D146" s="439" t="s">
        <v>667</v>
      </c>
      <c r="E146" s="437">
        <f t="shared" si="26"/>
        <v>8900</v>
      </c>
      <c r="F146" s="438">
        <f t="shared" si="26"/>
        <v>5400</v>
      </c>
      <c r="G146" s="371"/>
      <c r="H146" s="416">
        <f t="shared" si="28"/>
        <v>8900</v>
      </c>
      <c r="I146" s="416">
        <f t="shared" si="29"/>
        <v>5400</v>
      </c>
      <c r="J146" s="386"/>
      <c r="K146" s="417">
        <f t="shared" si="24"/>
        <v>8845.4</v>
      </c>
      <c r="L146" s="417">
        <f t="shared" si="25"/>
        <v>5307.24</v>
      </c>
      <c r="N146" s="490">
        <v>3538.16</v>
      </c>
      <c r="P146" s="490">
        <v>3538.16</v>
      </c>
      <c r="R146" s="462">
        <v>3369.21</v>
      </c>
      <c r="T146" s="462">
        <v>3369.21</v>
      </c>
      <c r="V146" s="462">
        <v>2929.7514999999999</v>
      </c>
      <c r="X146" s="452">
        <v>2929.7514999999999</v>
      </c>
      <c r="Z146" s="382">
        <v>2547.61</v>
      </c>
      <c r="AB146" s="363"/>
      <c r="AD146" s="146">
        <f t="shared" si="27"/>
        <v>3537.6705000000002</v>
      </c>
      <c r="AF146" s="146"/>
      <c r="AH146" s="146"/>
      <c r="AJ146" s="146"/>
      <c r="AL146" s="146"/>
      <c r="AN146" s="146"/>
      <c r="AP146" s="146"/>
      <c r="AR146" s="146"/>
      <c r="AT146" s="63"/>
      <c r="AV146" s="371"/>
      <c r="AW146" s="371"/>
      <c r="AX146" s="371"/>
      <c r="AY146" s="371"/>
      <c r="AZ146" s="371"/>
      <c r="BA146" s="371"/>
      <c r="BB146" s="371"/>
      <c r="BC146" s="371"/>
      <c r="BD146" s="371"/>
      <c r="BE146" s="371"/>
      <c r="BF146" s="371"/>
      <c r="BG146" s="371"/>
    </row>
    <row r="147" spans="1:59" s="376" customFormat="1" ht="21" hidden="1" customHeight="1" x14ac:dyDescent="0.3">
      <c r="A147" s="371"/>
      <c r="B147" s="372"/>
      <c r="C147" s="371"/>
      <c r="D147" s="439" t="s">
        <v>471</v>
      </c>
      <c r="E147" s="437">
        <f t="shared" si="26"/>
        <v>4400</v>
      </c>
      <c r="F147" s="438">
        <f t="shared" si="26"/>
        <v>2700</v>
      </c>
      <c r="G147" s="371"/>
      <c r="H147" s="416">
        <f t="shared" si="28"/>
        <v>4400</v>
      </c>
      <c r="I147" s="416">
        <f t="shared" si="29"/>
        <v>2700</v>
      </c>
      <c r="J147" s="386"/>
      <c r="K147" s="417">
        <f t="shared" si="24"/>
        <v>4380.375</v>
      </c>
      <c r="L147" s="417">
        <f t="shared" si="25"/>
        <v>2628.2250000000004</v>
      </c>
      <c r="N147" s="462">
        <v>1752.15</v>
      </c>
      <c r="P147" s="462">
        <v>1752.15</v>
      </c>
      <c r="R147" s="462">
        <v>1752.15</v>
      </c>
      <c r="T147" s="462">
        <v>1752.15</v>
      </c>
      <c r="V147" s="462">
        <v>1523.6004999999998</v>
      </c>
      <c r="X147" s="452">
        <v>1523.6004999999998</v>
      </c>
      <c r="Z147" s="382">
        <v>1324.87</v>
      </c>
      <c r="AB147" s="363"/>
      <c r="AD147" s="146"/>
      <c r="AF147" s="146"/>
      <c r="AH147" s="146"/>
      <c r="AJ147" s="146"/>
      <c r="AL147" s="146"/>
      <c r="AN147" s="146"/>
      <c r="AP147" s="146"/>
      <c r="AR147" s="146"/>
      <c r="AT147" s="63"/>
      <c r="AV147" s="371"/>
      <c r="AW147" s="371"/>
      <c r="AX147" s="371"/>
      <c r="AY147" s="371"/>
      <c r="AZ147" s="371"/>
      <c r="BA147" s="371"/>
      <c r="BB147" s="371"/>
      <c r="BC147" s="371"/>
      <c r="BD147" s="371"/>
      <c r="BE147" s="371"/>
      <c r="BF147" s="371"/>
      <c r="BG147" s="371"/>
    </row>
    <row r="148" spans="1:59" s="376" customFormat="1" ht="9.9499999999999993" customHeight="1" thickBot="1" x14ac:dyDescent="0.35">
      <c r="A148" s="371"/>
      <c r="B148" s="372"/>
      <c r="C148" s="371"/>
      <c r="D148" s="371"/>
      <c r="E148" s="373"/>
      <c r="F148" s="374"/>
      <c r="G148" s="371"/>
      <c r="H148" s="416">
        <f t="shared" si="28"/>
        <v>0</v>
      </c>
      <c r="I148" s="416">
        <f t="shared" si="29"/>
        <v>0</v>
      </c>
      <c r="J148" s="386"/>
      <c r="K148" s="417"/>
      <c r="L148" s="417"/>
      <c r="N148" s="452"/>
      <c r="P148" s="452"/>
      <c r="R148" s="452"/>
      <c r="T148" s="452"/>
      <c r="V148" s="452"/>
      <c r="X148" s="452"/>
      <c r="Z148" s="382"/>
      <c r="AB148" s="363"/>
      <c r="AD148" s="146"/>
      <c r="AF148" s="146"/>
      <c r="AH148" s="146"/>
      <c r="AJ148" s="146"/>
      <c r="AL148" s="146"/>
      <c r="AN148" s="146"/>
      <c r="AP148" s="146"/>
      <c r="AR148" s="146"/>
      <c r="AT148" s="63"/>
      <c r="AV148" s="371"/>
      <c r="AW148" s="371"/>
      <c r="AX148" s="371"/>
      <c r="AY148" s="371"/>
      <c r="AZ148" s="371"/>
      <c r="BA148" s="371"/>
      <c r="BB148" s="371"/>
      <c r="BC148" s="371"/>
      <c r="BD148" s="371"/>
      <c r="BE148" s="371"/>
      <c r="BF148" s="371"/>
      <c r="BG148" s="371"/>
    </row>
    <row r="149" spans="1:59" ht="21" customHeight="1" thickBot="1" x14ac:dyDescent="0.35">
      <c r="D149" s="413" t="s">
        <v>523</v>
      </c>
      <c r="E149" s="414"/>
      <c r="F149" s="415"/>
      <c r="G149" s="386"/>
      <c r="H149" s="416">
        <f t="shared" si="28"/>
        <v>0</v>
      </c>
      <c r="I149" s="416">
        <f t="shared" si="29"/>
        <v>0</v>
      </c>
      <c r="J149" s="386"/>
      <c r="K149" s="417"/>
      <c r="L149" s="417"/>
      <c r="M149" s="389"/>
      <c r="N149" s="471">
        <v>45390</v>
      </c>
      <c r="P149" s="471">
        <v>45390</v>
      </c>
      <c r="R149" s="471">
        <v>45390</v>
      </c>
      <c r="T149" s="471">
        <v>45390</v>
      </c>
      <c r="V149" s="452"/>
      <c r="X149" s="452"/>
      <c r="AB149" s="363"/>
      <c r="AD149" s="364"/>
      <c r="AF149" s="365"/>
      <c r="AH149" s="365"/>
      <c r="AJ149" s="365"/>
      <c r="AL149" s="363"/>
      <c r="AN149" s="363"/>
      <c r="AP149" s="363"/>
      <c r="AR149" s="363"/>
      <c r="AT149" s="366"/>
    </row>
    <row r="150" spans="1:59" ht="21" customHeight="1" x14ac:dyDescent="0.3">
      <c r="A150" s="371" t="s">
        <v>244</v>
      </c>
      <c r="B150" s="372">
        <v>45306</v>
      </c>
      <c r="C150" s="371">
        <v>990</v>
      </c>
      <c r="D150" s="418" t="s">
        <v>524</v>
      </c>
      <c r="E150" s="419">
        <f t="shared" ref="E150:F152" si="30">H150</f>
        <v>7300</v>
      </c>
      <c r="F150" s="420">
        <f t="shared" si="30"/>
        <v>4400</v>
      </c>
      <c r="G150" s="386"/>
      <c r="H150" s="416">
        <f t="shared" si="28"/>
        <v>7300</v>
      </c>
      <c r="I150" s="416">
        <f t="shared" si="29"/>
        <v>4400</v>
      </c>
      <c r="J150" s="386"/>
      <c r="K150" s="417">
        <f>N150*$K$9</f>
        <v>7250</v>
      </c>
      <c r="L150" s="417">
        <f>N150*$L$9</f>
        <v>4350</v>
      </c>
      <c r="M150" s="389"/>
      <c r="N150" s="462">
        <v>2900</v>
      </c>
      <c r="P150" s="462">
        <v>2900</v>
      </c>
      <c r="R150" s="462">
        <v>2900</v>
      </c>
      <c r="T150" s="462">
        <v>2900</v>
      </c>
      <c r="V150" s="452">
        <v>2200</v>
      </c>
      <c r="X150" s="452">
        <v>2000</v>
      </c>
      <c r="Z150" s="382">
        <v>2000</v>
      </c>
      <c r="AB150" s="363"/>
      <c r="AD150" s="364"/>
      <c r="AF150" s="365"/>
      <c r="AH150" s="365"/>
      <c r="AJ150" s="365"/>
      <c r="AL150" s="363"/>
      <c r="AN150" s="363"/>
      <c r="AP150" s="363"/>
      <c r="AR150" s="363"/>
      <c r="AT150" s="366"/>
    </row>
    <row r="151" spans="1:59" ht="21" customHeight="1" x14ac:dyDescent="0.3">
      <c r="A151" s="371" t="s">
        <v>244</v>
      </c>
      <c r="B151" s="372">
        <v>45306</v>
      </c>
      <c r="C151" s="371">
        <v>988</v>
      </c>
      <c r="D151" s="421" t="s">
        <v>525</v>
      </c>
      <c r="E151" s="419">
        <f t="shared" si="30"/>
        <v>12300</v>
      </c>
      <c r="F151" s="420">
        <f t="shared" si="30"/>
        <v>7400</v>
      </c>
      <c r="G151" s="386"/>
      <c r="H151" s="416">
        <f t="shared" si="28"/>
        <v>12300</v>
      </c>
      <c r="I151" s="416">
        <f t="shared" si="29"/>
        <v>7400</v>
      </c>
      <c r="J151" s="386"/>
      <c r="K151" s="417">
        <f>N151*$K$9</f>
        <v>12250</v>
      </c>
      <c r="L151" s="417">
        <f>N151*$L$9</f>
        <v>7350</v>
      </c>
      <c r="M151" s="389"/>
      <c r="N151" s="462">
        <v>4900</v>
      </c>
      <c r="P151" s="462">
        <v>4900</v>
      </c>
      <c r="R151" s="462">
        <v>4900</v>
      </c>
      <c r="T151" s="462">
        <v>4900</v>
      </c>
      <c r="V151" s="452">
        <v>4000</v>
      </c>
      <c r="X151" s="452">
        <v>3630</v>
      </c>
      <c r="Z151" s="382">
        <v>3630</v>
      </c>
      <c r="AB151" s="363"/>
      <c r="AD151" s="364"/>
      <c r="AF151" s="365"/>
      <c r="AH151" s="365"/>
      <c r="AJ151" s="365"/>
      <c r="AL151" s="363"/>
      <c r="AN151" s="363"/>
      <c r="AP151" s="363"/>
      <c r="AR151" s="363"/>
      <c r="AT151" s="366"/>
    </row>
    <row r="152" spans="1:59" ht="21" customHeight="1" x14ac:dyDescent="0.3">
      <c r="A152" s="371" t="s">
        <v>244</v>
      </c>
      <c r="B152" s="372">
        <v>45306</v>
      </c>
      <c r="C152" s="371">
        <v>988</v>
      </c>
      <c r="D152" s="421" t="s">
        <v>526</v>
      </c>
      <c r="E152" s="419">
        <f t="shared" si="30"/>
        <v>48000</v>
      </c>
      <c r="F152" s="420">
        <f t="shared" si="30"/>
        <v>28800</v>
      </c>
      <c r="G152" s="386"/>
      <c r="H152" s="416">
        <f t="shared" si="28"/>
        <v>48000</v>
      </c>
      <c r="I152" s="416">
        <f t="shared" si="29"/>
        <v>28800</v>
      </c>
      <c r="J152" s="386"/>
      <c r="K152" s="417">
        <f>N152*$K$9</f>
        <v>48000</v>
      </c>
      <c r="L152" s="417">
        <f>N152*$L$9</f>
        <v>28800</v>
      </c>
      <c r="M152" s="389"/>
      <c r="N152" s="462">
        <v>19200</v>
      </c>
      <c r="P152" s="462">
        <v>19200</v>
      </c>
      <c r="R152" s="462">
        <v>19200</v>
      </c>
      <c r="T152" s="462">
        <v>19200</v>
      </c>
      <c r="V152" s="452">
        <v>16500</v>
      </c>
      <c r="X152" s="452">
        <v>15000</v>
      </c>
      <c r="Z152" s="382">
        <v>15000</v>
      </c>
      <c r="AB152" s="363"/>
      <c r="AD152" s="364"/>
      <c r="AF152" s="365"/>
      <c r="AH152" s="365"/>
      <c r="AJ152" s="365"/>
      <c r="AL152" s="363"/>
      <c r="AN152" s="363"/>
      <c r="AP152" s="363"/>
      <c r="AR152" s="363"/>
      <c r="AT152" s="366"/>
    </row>
    <row r="153" spans="1:59" ht="9.9499999999999993" customHeight="1" thickBot="1" x14ac:dyDescent="0.35">
      <c r="D153" s="422"/>
      <c r="E153" s="414"/>
      <c r="F153" s="415"/>
      <c r="G153" s="386"/>
      <c r="H153" s="416">
        <f t="shared" si="28"/>
        <v>0</v>
      </c>
      <c r="I153" s="416">
        <f t="shared" si="29"/>
        <v>0</v>
      </c>
      <c r="J153" s="386"/>
      <c r="K153" s="417"/>
      <c r="L153" s="417"/>
      <c r="M153" s="389"/>
      <c r="N153" s="452"/>
      <c r="P153" s="452"/>
      <c r="R153" s="452"/>
      <c r="T153" s="452"/>
      <c r="V153" s="452"/>
      <c r="X153" s="452"/>
      <c r="AB153" s="363"/>
      <c r="AD153" s="364"/>
      <c r="AF153" s="365"/>
      <c r="AH153" s="365"/>
      <c r="AJ153" s="365"/>
      <c r="AL153" s="363"/>
      <c r="AN153" s="363"/>
      <c r="AP153" s="363"/>
      <c r="AR153" s="363"/>
      <c r="AT153" s="366"/>
    </row>
    <row r="154" spans="1:59" ht="21" customHeight="1" thickBot="1" x14ac:dyDescent="0.35">
      <c r="D154" s="413" t="s">
        <v>531</v>
      </c>
      <c r="E154" s="414"/>
      <c r="F154" s="415"/>
      <c r="G154" s="386"/>
      <c r="H154" s="416">
        <f t="shared" si="28"/>
        <v>0</v>
      </c>
      <c r="I154" s="416">
        <f t="shared" si="29"/>
        <v>0</v>
      </c>
      <c r="J154" s="386"/>
      <c r="K154" s="417"/>
      <c r="L154" s="417"/>
      <c r="M154" s="389"/>
      <c r="N154" s="492">
        <v>45480</v>
      </c>
      <c r="P154" s="492">
        <v>45480</v>
      </c>
      <c r="R154" s="472">
        <v>45425</v>
      </c>
      <c r="T154" s="472">
        <v>45322</v>
      </c>
      <c r="V154" s="463">
        <v>230324</v>
      </c>
      <c r="X154" s="452"/>
      <c r="AB154" s="363"/>
      <c r="AD154" s="364"/>
      <c r="AF154" s="365"/>
      <c r="AH154" s="365"/>
      <c r="AJ154" s="365"/>
      <c r="AL154" s="363"/>
      <c r="AN154" s="363"/>
      <c r="AP154" s="363"/>
      <c r="AR154" s="363"/>
      <c r="AT154" s="366"/>
    </row>
    <row r="155" spans="1:59" ht="21" customHeight="1" x14ac:dyDescent="0.3">
      <c r="A155" s="371" t="s">
        <v>241</v>
      </c>
      <c r="B155" s="481">
        <v>45274</v>
      </c>
      <c r="C155" s="371" t="s">
        <v>642</v>
      </c>
      <c r="D155" s="418" t="s">
        <v>540</v>
      </c>
      <c r="E155" s="419">
        <f t="shared" ref="E155:F157" si="31">H155</f>
        <v>7300</v>
      </c>
      <c r="F155" s="420">
        <f t="shared" si="31"/>
        <v>4400</v>
      </c>
      <c r="G155" s="386"/>
      <c r="H155" s="416">
        <f t="shared" si="28"/>
        <v>7300</v>
      </c>
      <c r="I155" s="416">
        <f t="shared" si="29"/>
        <v>4400</v>
      </c>
      <c r="J155" s="386"/>
      <c r="K155" s="417">
        <f>N155*$K$9</f>
        <v>7250</v>
      </c>
      <c r="L155" s="417">
        <f>N155*$L$9</f>
        <v>4350</v>
      </c>
      <c r="M155" s="389"/>
      <c r="N155" s="490">
        <v>2900</v>
      </c>
      <c r="P155" s="490">
        <v>2900</v>
      </c>
      <c r="R155" s="462">
        <v>1900</v>
      </c>
      <c r="T155" s="462">
        <v>1900</v>
      </c>
      <c r="V155" s="462">
        <v>1900</v>
      </c>
      <c r="X155" s="452">
        <v>1674</v>
      </c>
      <c r="Z155" s="382">
        <v>1674</v>
      </c>
      <c r="AB155" s="363"/>
      <c r="AD155" s="364"/>
      <c r="AF155" s="365"/>
      <c r="AH155" s="365"/>
      <c r="AJ155" s="365"/>
      <c r="AL155" s="363"/>
      <c r="AN155" s="363"/>
      <c r="AP155" s="363"/>
      <c r="AR155" s="363"/>
      <c r="AT155" s="366"/>
    </row>
    <row r="156" spans="1:59" ht="21" customHeight="1" x14ac:dyDescent="0.3">
      <c r="A156" s="371" t="s">
        <v>241</v>
      </c>
      <c r="B156" s="481">
        <v>45274</v>
      </c>
      <c r="C156" s="371" t="s">
        <v>243</v>
      </c>
      <c r="D156" s="421" t="s">
        <v>539</v>
      </c>
      <c r="E156" s="419">
        <f t="shared" si="31"/>
        <v>6300</v>
      </c>
      <c r="F156" s="420">
        <f t="shared" si="31"/>
        <v>3800</v>
      </c>
      <c r="G156" s="386"/>
      <c r="H156" s="416">
        <f t="shared" si="28"/>
        <v>6300</v>
      </c>
      <c r="I156" s="416">
        <f t="shared" si="29"/>
        <v>3800</v>
      </c>
      <c r="J156" s="386"/>
      <c r="K156" s="417">
        <f>N156*$K$9</f>
        <v>6250</v>
      </c>
      <c r="L156" s="417">
        <f>N156*$L$9</f>
        <v>3750</v>
      </c>
      <c r="M156" s="389"/>
      <c r="N156" s="490">
        <v>2500</v>
      </c>
      <c r="P156" s="490">
        <v>2500</v>
      </c>
      <c r="R156" s="474">
        <v>2500</v>
      </c>
      <c r="T156" s="462">
        <v>2331.73</v>
      </c>
      <c r="V156" s="462">
        <v>2063.48</v>
      </c>
      <c r="X156" s="452">
        <v>1587.29</v>
      </c>
      <c r="Z156" s="382">
        <v>1587.29</v>
      </c>
      <c r="AB156" s="363"/>
      <c r="AD156" s="364"/>
      <c r="AF156" s="365"/>
      <c r="AH156" s="365"/>
      <c r="AJ156" s="365"/>
      <c r="AL156" s="363"/>
      <c r="AN156" s="363"/>
      <c r="AP156" s="363"/>
      <c r="AR156" s="363"/>
      <c r="AT156" s="366"/>
    </row>
    <row r="157" spans="1:59" ht="21" customHeight="1" x14ac:dyDescent="0.3">
      <c r="A157" s="371" t="s">
        <v>241</v>
      </c>
      <c r="B157" s="481">
        <v>45274</v>
      </c>
      <c r="C157" s="371" t="s">
        <v>642</v>
      </c>
      <c r="D157" s="421" t="s">
        <v>485</v>
      </c>
      <c r="E157" s="419">
        <f t="shared" si="31"/>
        <v>9800</v>
      </c>
      <c r="F157" s="420">
        <f t="shared" si="31"/>
        <v>5900</v>
      </c>
      <c r="G157" s="386"/>
      <c r="H157" s="416">
        <f t="shared" si="28"/>
        <v>9800</v>
      </c>
      <c r="I157" s="416">
        <f t="shared" si="29"/>
        <v>5900</v>
      </c>
      <c r="J157" s="386"/>
      <c r="K157" s="417">
        <f>N157*$K$9</f>
        <v>9750</v>
      </c>
      <c r="L157" s="417">
        <f>N157*$L$9</f>
        <v>5850</v>
      </c>
      <c r="M157" s="389"/>
      <c r="N157" s="490">
        <v>3900</v>
      </c>
      <c r="P157" s="490">
        <v>3900</v>
      </c>
      <c r="R157" s="462">
        <v>3100</v>
      </c>
      <c r="T157" s="462">
        <v>3100</v>
      </c>
      <c r="V157" s="462">
        <v>3100</v>
      </c>
      <c r="X157" s="452">
        <v>2676.94</v>
      </c>
      <c r="Z157" s="382">
        <v>2676.94</v>
      </c>
      <c r="AB157" s="363"/>
      <c r="AD157" s="364"/>
      <c r="AF157" s="365"/>
      <c r="AH157" s="365"/>
      <c r="AJ157" s="365"/>
      <c r="AL157" s="363"/>
      <c r="AN157" s="363"/>
      <c r="AP157" s="363"/>
      <c r="AR157" s="363"/>
      <c r="AT157" s="366"/>
    </row>
    <row r="158" spans="1:59" ht="21" hidden="1" customHeight="1" x14ac:dyDescent="0.3">
      <c r="A158" s="371" t="s">
        <v>241</v>
      </c>
      <c r="B158" s="372">
        <v>45274</v>
      </c>
      <c r="C158" s="371">
        <v>4775</v>
      </c>
      <c r="D158" s="421" t="s">
        <v>351</v>
      </c>
      <c r="E158" s="419"/>
      <c r="F158" s="420"/>
      <c r="G158" s="386"/>
      <c r="H158" s="416">
        <f t="shared" si="28"/>
        <v>6700</v>
      </c>
      <c r="I158" s="416">
        <f t="shared" si="29"/>
        <v>4000</v>
      </c>
      <c r="J158" s="386"/>
      <c r="K158" s="417">
        <f>N158*$K$9</f>
        <v>6654.375</v>
      </c>
      <c r="L158" s="417">
        <f>N158*$L$9</f>
        <v>3992.625</v>
      </c>
      <c r="M158" s="389"/>
      <c r="N158" s="452">
        <v>2661.75</v>
      </c>
      <c r="P158" s="452">
        <v>2661.75</v>
      </c>
      <c r="R158" s="452">
        <v>2661.75</v>
      </c>
      <c r="T158" s="452">
        <v>2661.75</v>
      </c>
      <c r="V158" s="452">
        <v>2661.75</v>
      </c>
      <c r="X158" s="452">
        <v>2047.5</v>
      </c>
      <c r="Z158" s="382">
        <v>2047.5</v>
      </c>
      <c r="AB158" s="363"/>
      <c r="AD158" s="364"/>
      <c r="AF158" s="365"/>
      <c r="AH158" s="365"/>
      <c r="AJ158" s="365"/>
      <c r="AL158" s="363"/>
      <c r="AN158" s="363"/>
      <c r="AP158" s="363"/>
      <c r="AR158" s="363"/>
      <c r="AT158" s="366"/>
    </row>
    <row r="159" spans="1:59" ht="20.100000000000001" customHeight="1" thickBot="1" x14ac:dyDescent="0.35">
      <c r="D159" s="422"/>
      <c r="E159" s="414"/>
      <c r="F159" s="415"/>
      <c r="G159" s="386"/>
      <c r="H159" s="416">
        <f t="shared" si="28"/>
        <v>0</v>
      </c>
      <c r="I159" s="416">
        <f t="shared" si="29"/>
        <v>0</v>
      </c>
      <c r="J159" s="386"/>
      <c r="K159" s="417">
        <f t="shared" ref="K159:K179" si="32">N159*$K$9</f>
        <v>0</v>
      </c>
      <c r="L159" s="417">
        <f t="shared" ref="L159:L179" si="33">N159*$L$9</f>
        <v>0</v>
      </c>
      <c r="M159" s="389"/>
      <c r="N159" s="452"/>
      <c r="P159" s="452"/>
      <c r="R159" s="452"/>
      <c r="T159" s="452"/>
      <c r="V159" s="452"/>
      <c r="X159" s="452"/>
      <c r="AB159" s="363"/>
      <c r="AD159" s="364"/>
      <c r="AF159" s="365"/>
      <c r="AH159" s="365"/>
      <c r="AJ159" s="365"/>
      <c r="AL159" s="363"/>
      <c r="AN159" s="363"/>
      <c r="AP159" s="363"/>
      <c r="AR159" s="363"/>
      <c r="AT159" s="366"/>
    </row>
    <row r="160" spans="1:59" s="376" customFormat="1" ht="21" customHeight="1" thickBot="1" x14ac:dyDescent="0.35">
      <c r="A160" s="371"/>
      <c r="B160" s="372"/>
      <c r="C160" s="371"/>
      <c r="D160" s="423" t="s">
        <v>18</v>
      </c>
      <c r="E160" s="78"/>
      <c r="F160" s="78"/>
      <c r="G160" s="371"/>
      <c r="H160" s="416">
        <f t="shared" si="28"/>
        <v>113700</v>
      </c>
      <c r="I160" s="416">
        <f t="shared" si="29"/>
        <v>68300</v>
      </c>
      <c r="J160" s="386"/>
      <c r="K160" s="417">
        <f t="shared" si="32"/>
        <v>113700</v>
      </c>
      <c r="L160" s="417">
        <f t="shared" si="33"/>
        <v>68220</v>
      </c>
      <c r="N160" s="492">
        <v>45480</v>
      </c>
      <c r="P160" s="492">
        <v>45480</v>
      </c>
      <c r="R160" s="472">
        <v>45425</v>
      </c>
      <c r="T160" s="472">
        <v>45350</v>
      </c>
      <c r="V160" s="465">
        <v>220324</v>
      </c>
      <c r="X160" s="452"/>
      <c r="Z160" s="382"/>
      <c r="AB160" s="363"/>
      <c r="AD160" s="146"/>
      <c r="AF160" s="146"/>
      <c r="AH160" s="146"/>
      <c r="AJ160" s="146"/>
      <c r="AL160" s="146"/>
      <c r="AN160" s="146"/>
      <c r="AP160" s="146"/>
      <c r="AR160" s="146"/>
      <c r="AT160" s="63"/>
      <c r="AV160" s="371"/>
      <c r="AW160" s="371"/>
      <c r="AX160" s="371"/>
      <c r="AY160" s="371"/>
      <c r="AZ160" s="371"/>
      <c r="BA160" s="371"/>
      <c r="BB160" s="371"/>
      <c r="BC160" s="371"/>
      <c r="BD160" s="371"/>
      <c r="BE160" s="371"/>
      <c r="BF160" s="371"/>
      <c r="BG160" s="371"/>
    </row>
    <row r="161" spans="1:59" s="376" customFormat="1" ht="21" customHeight="1" x14ac:dyDescent="0.3">
      <c r="A161" s="371"/>
      <c r="B161" s="372"/>
      <c r="C161" s="371"/>
      <c r="D161" s="424" t="s">
        <v>565</v>
      </c>
      <c r="E161" s="425">
        <f>H161</f>
        <v>9800</v>
      </c>
      <c r="F161" s="426">
        <f>I161</f>
        <v>5900</v>
      </c>
      <c r="G161" s="371"/>
      <c r="H161" s="416">
        <f t="shared" si="28"/>
        <v>9800</v>
      </c>
      <c r="I161" s="416">
        <f t="shared" si="29"/>
        <v>5900</v>
      </c>
      <c r="J161" s="386"/>
      <c r="K161" s="417">
        <f t="shared" si="32"/>
        <v>9720</v>
      </c>
      <c r="L161" s="417">
        <f t="shared" si="33"/>
        <v>5832</v>
      </c>
      <c r="N161" s="490">
        <v>3888</v>
      </c>
      <c r="P161" s="490">
        <v>3888</v>
      </c>
      <c r="R161" s="462">
        <v>3600</v>
      </c>
      <c r="T161" s="462">
        <v>3600</v>
      </c>
      <c r="V161" s="462">
        <v>3600</v>
      </c>
      <c r="X161" s="452">
        <v>3515</v>
      </c>
      <c r="Z161" s="382">
        <v>3515</v>
      </c>
      <c r="AB161" s="363"/>
      <c r="AD161" s="146"/>
      <c r="AF161" s="146"/>
      <c r="AH161" s="146"/>
      <c r="AJ161" s="146"/>
      <c r="AL161" s="146"/>
      <c r="AN161" s="146"/>
      <c r="AP161" s="146"/>
      <c r="AR161" s="146"/>
      <c r="AT161" s="63"/>
      <c r="AV161" s="371"/>
      <c r="AW161" s="371"/>
      <c r="AX161" s="371"/>
      <c r="AY161" s="371"/>
      <c r="AZ161" s="371"/>
      <c r="BA161" s="371"/>
      <c r="BB161" s="371"/>
      <c r="BC161" s="371"/>
      <c r="BD161" s="371"/>
      <c r="BE161" s="371"/>
      <c r="BF161" s="371"/>
      <c r="BG161" s="371"/>
    </row>
    <row r="162" spans="1:59" s="376" customFormat="1" ht="21" customHeight="1" x14ac:dyDescent="0.3">
      <c r="A162" s="371"/>
      <c r="B162" s="372"/>
      <c r="C162" s="371"/>
      <c r="D162" s="427" t="s">
        <v>566</v>
      </c>
      <c r="E162" s="425">
        <f t="shared" ref="E162:F179" si="34">H162</f>
        <v>34600</v>
      </c>
      <c r="F162" s="426">
        <f t="shared" si="34"/>
        <v>20800</v>
      </c>
      <c r="G162" s="371"/>
      <c r="H162" s="416">
        <f t="shared" si="28"/>
        <v>34600</v>
      </c>
      <c r="I162" s="416">
        <f t="shared" si="29"/>
        <v>20800</v>
      </c>
      <c r="J162" s="386"/>
      <c r="K162" s="417">
        <f t="shared" si="32"/>
        <v>34560.025000000001</v>
      </c>
      <c r="L162" s="417">
        <f t="shared" si="33"/>
        <v>20736.014999999999</v>
      </c>
      <c r="N162" s="490">
        <v>13824.01</v>
      </c>
      <c r="P162" s="490">
        <v>13824.01</v>
      </c>
      <c r="R162" s="462">
        <v>12800</v>
      </c>
      <c r="T162" s="462">
        <v>12800</v>
      </c>
      <c r="V162" s="462">
        <v>12800</v>
      </c>
      <c r="X162" s="452">
        <v>11327</v>
      </c>
      <c r="Z162" s="382">
        <v>11327</v>
      </c>
      <c r="AB162" s="363"/>
      <c r="AD162" s="146"/>
      <c r="AF162" s="146"/>
      <c r="AH162" s="146"/>
      <c r="AJ162" s="146"/>
      <c r="AL162" s="146"/>
      <c r="AN162" s="146"/>
      <c r="AP162" s="146"/>
      <c r="AR162" s="146"/>
      <c r="AT162" s="63"/>
      <c r="AV162" s="371"/>
      <c r="AW162" s="371"/>
      <c r="AX162" s="371"/>
      <c r="AY162" s="371"/>
      <c r="AZ162" s="371"/>
      <c r="BA162" s="371"/>
      <c r="BB162" s="371"/>
      <c r="BC162" s="371"/>
      <c r="BD162" s="371"/>
      <c r="BE162" s="371"/>
      <c r="BF162" s="371"/>
      <c r="BG162" s="371"/>
    </row>
    <row r="163" spans="1:59" s="376" customFormat="1" ht="21" customHeight="1" x14ac:dyDescent="0.3">
      <c r="A163" s="371"/>
      <c r="B163" s="372"/>
      <c r="C163" s="371"/>
      <c r="D163" s="427" t="s">
        <v>562</v>
      </c>
      <c r="E163" s="425">
        <f t="shared" si="34"/>
        <v>324800</v>
      </c>
      <c r="F163" s="426">
        <f t="shared" si="34"/>
        <v>194900</v>
      </c>
      <c r="G163" s="371"/>
      <c r="H163" s="416">
        <f t="shared" si="28"/>
        <v>324800</v>
      </c>
      <c r="I163" s="416">
        <f t="shared" si="29"/>
        <v>194900</v>
      </c>
      <c r="J163" s="386"/>
      <c r="K163" s="417">
        <f t="shared" si="32"/>
        <v>324763.625</v>
      </c>
      <c r="L163" s="417">
        <f t="shared" si="33"/>
        <v>194858.17499999999</v>
      </c>
      <c r="N163" s="494">
        <v>129905.45</v>
      </c>
      <c r="P163" s="494">
        <v>129905.45</v>
      </c>
      <c r="R163" s="467">
        <v>119541.83</v>
      </c>
      <c r="T163" s="467">
        <v>119541.83</v>
      </c>
      <c r="V163" s="467">
        <v>119541.83</v>
      </c>
      <c r="X163" s="452">
        <v>106598</v>
      </c>
      <c r="Z163" s="382">
        <v>106598</v>
      </c>
      <c r="AB163" s="363"/>
      <c r="AD163" s="146"/>
      <c r="AF163" s="146"/>
      <c r="AH163" s="146"/>
      <c r="AJ163" s="146"/>
      <c r="AL163" s="146"/>
      <c r="AN163" s="146"/>
      <c r="AP163" s="146"/>
      <c r="AR163" s="146"/>
      <c r="AT163" s="63"/>
      <c r="AV163" s="371"/>
      <c r="AW163" s="371"/>
      <c r="AX163" s="371"/>
      <c r="AY163" s="371"/>
      <c r="AZ163" s="371"/>
      <c r="BA163" s="371"/>
      <c r="BB163" s="371"/>
      <c r="BC163" s="371"/>
      <c r="BD163" s="371"/>
      <c r="BE163" s="371"/>
      <c r="BF163" s="371"/>
      <c r="BG163" s="371"/>
    </row>
    <row r="164" spans="1:59" s="376" customFormat="1" ht="21" customHeight="1" x14ac:dyDescent="0.3">
      <c r="A164" s="371"/>
      <c r="B164" s="372"/>
      <c r="C164" s="371"/>
      <c r="D164" s="427" t="s">
        <v>575</v>
      </c>
      <c r="E164" s="425">
        <f t="shared" si="34"/>
        <v>5900</v>
      </c>
      <c r="F164" s="426">
        <f t="shared" si="34"/>
        <v>3600</v>
      </c>
      <c r="G164" s="371"/>
      <c r="H164" s="416">
        <f t="shared" si="28"/>
        <v>5900</v>
      </c>
      <c r="I164" s="416">
        <f t="shared" si="29"/>
        <v>3600</v>
      </c>
      <c r="J164" s="386"/>
      <c r="K164" s="417">
        <f t="shared" si="32"/>
        <v>5875</v>
      </c>
      <c r="L164" s="417">
        <f t="shared" si="33"/>
        <v>3525</v>
      </c>
      <c r="N164" s="490">
        <v>2350</v>
      </c>
      <c r="P164" s="490">
        <v>2350</v>
      </c>
      <c r="R164" s="462">
        <v>2180</v>
      </c>
      <c r="T164" s="462">
        <v>2180</v>
      </c>
      <c r="V164" s="462">
        <v>2180</v>
      </c>
      <c r="X164" s="452"/>
      <c r="Z164" s="382"/>
      <c r="AB164" s="363"/>
      <c r="AD164" s="146"/>
      <c r="AF164" s="146"/>
      <c r="AH164" s="146"/>
      <c r="AJ164" s="146"/>
      <c r="AL164" s="146"/>
      <c r="AN164" s="146"/>
      <c r="AP164" s="146"/>
      <c r="AR164" s="146"/>
      <c r="AT164" s="63"/>
      <c r="AV164" s="371"/>
      <c r="AW164" s="371"/>
      <c r="AX164" s="371"/>
      <c r="AY164" s="371"/>
      <c r="AZ164" s="371"/>
      <c r="BA164" s="371"/>
      <c r="BB164" s="371"/>
      <c r="BC164" s="371"/>
      <c r="BD164" s="371"/>
      <c r="BE164" s="371"/>
      <c r="BF164" s="371"/>
      <c r="BG164" s="371"/>
    </row>
    <row r="165" spans="1:59" s="376" customFormat="1" ht="21" customHeight="1" x14ac:dyDescent="0.3">
      <c r="A165" s="371"/>
      <c r="B165" s="372"/>
      <c r="C165" s="371"/>
      <c r="D165" s="427" t="s">
        <v>576</v>
      </c>
      <c r="E165" s="425">
        <f t="shared" si="34"/>
        <v>18100</v>
      </c>
      <c r="F165" s="426">
        <f t="shared" si="34"/>
        <v>10900</v>
      </c>
      <c r="G165" s="371"/>
      <c r="H165" s="416">
        <f t="shared" si="28"/>
        <v>18100</v>
      </c>
      <c r="I165" s="416">
        <f t="shared" si="29"/>
        <v>10900</v>
      </c>
      <c r="J165" s="386"/>
      <c r="K165" s="417">
        <f t="shared" si="32"/>
        <v>18087.525000000001</v>
      </c>
      <c r="L165" s="417">
        <f t="shared" si="33"/>
        <v>10852.514999999999</v>
      </c>
      <c r="N165" s="490">
        <v>7235.01</v>
      </c>
      <c r="P165" s="490">
        <v>7235.01</v>
      </c>
      <c r="R165" s="462">
        <v>6050</v>
      </c>
      <c r="T165" s="462">
        <v>6050</v>
      </c>
      <c r="V165" s="462">
        <v>6050</v>
      </c>
      <c r="X165" s="452"/>
      <c r="Z165" s="382"/>
      <c r="AB165" s="363"/>
      <c r="AD165" s="146"/>
      <c r="AF165" s="146"/>
      <c r="AH165" s="146"/>
      <c r="AJ165" s="146"/>
      <c r="AL165" s="146"/>
      <c r="AN165" s="146"/>
      <c r="AP165" s="146"/>
      <c r="AR165" s="146"/>
      <c r="AT165" s="63"/>
      <c r="AV165" s="371"/>
      <c r="AW165" s="371"/>
      <c r="AX165" s="371"/>
      <c r="AY165" s="371"/>
      <c r="AZ165" s="371"/>
      <c r="BA165" s="371"/>
      <c r="BB165" s="371"/>
      <c r="BC165" s="371"/>
      <c r="BD165" s="371"/>
      <c r="BE165" s="371"/>
      <c r="BF165" s="371"/>
      <c r="BG165" s="371"/>
    </row>
    <row r="166" spans="1:59" s="376" customFormat="1" ht="21" customHeight="1" x14ac:dyDescent="0.3">
      <c r="A166" s="371"/>
      <c r="B166" s="372"/>
      <c r="C166" s="371"/>
      <c r="D166" s="427" t="s">
        <v>544</v>
      </c>
      <c r="E166" s="425">
        <f t="shared" si="34"/>
        <v>89200</v>
      </c>
      <c r="F166" s="426">
        <f t="shared" si="34"/>
        <v>53500</v>
      </c>
      <c r="G166" s="371"/>
      <c r="H166" s="416">
        <f t="shared" si="28"/>
        <v>89200</v>
      </c>
      <c r="I166" s="416">
        <f t="shared" si="29"/>
        <v>53500</v>
      </c>
      <c r="J166" s="386"/>
      <c r="K166" s="417">
        <f t="shared" si="32"/>
        <v>89121.175000000003</v>
      </c>
      <c r="L166" s="417">
        <f t="shared" si="33"/>
        <v>53472.705000000002</v>
      </c>
      <c r="N166" s="490">
        <v>35648.47</v>
      </c>
      <c r="P166" s="490">
        <v>35648.47</v>
      </c>
      <c r="R166" s="462">
        <v>32700</v>
      </c>
      <c r="T166" s="462">
        <v>32700</v>
      </c>
      <c r="V166" s="462">
        <v>32700</v>
      </c>
      <c r="X166" s="452">
        <v>24547</v>
      </c>
      <c r="Z166" s="382">
        <v>24547</v>
      </c>
      <c r="AB166" s="363"/>
      <c r="AD166" s="146"/>
      <c r="AF166" s="146"/>
      <c r="AH166" s="146"/>
      <c r="AJ166" s="146"/>
      <c r="AL166" s="146"/>
      <c r="AN166" s="146"/>
      <c r="AP166" s="146"/>
      <c r="AR166" s="146"/>
      <c r="AT166" s="63"/>
      <c r="AV166" s="371"/>
      <c r="AW166" s="371"/>
      <c r="AX166" s="371"/>
      <c r="AY166" s="371"/>
      <c r="AZ166" s="371"/>
      <c r="BA166" s="371"/>
      <c r="BB166" s="371"/>
      <c r="BC166" s="371"/>
      <c r="BD166" s="371"/>
      <c r="BE166" s="371"/>
      <c r="BF166" s="371"/>
      <c r="BG166" s="371"/>
    </row>
    <row r="167" spans="1:59" s="376" customFormat="1" ht="21" customHeight="1" x14ac:dyDescent="0.3">
      <c r="A167" s="371"/>
      <c r="B167" s="372"/>
      <c r="C167" s="371"/>
      <c r="D167" s="427" t="s">
        <v>574</v>
      </c>
      <c r="E167" s="425">
        <f t="shared" si="34"/>
        <v>5900</v>
      </c>
      <c r="F167" s="426">
        <f t="shared" si="34"/>
        <v>3600</v>
      </c>
      <c r="G167" s="371"/>
      <c r="H167" s="416">
        <f t="shared" si="28"/>
        <v>5900</v>
      </c>
      <c r="I167" s="416">
        <f t="shared" si="29"/>
        <v>3600</v>
      </c>
      <c r="J167" s="386"/>
      <c r="K167" s="417">
        <f t="shared" si="32"/>
        <v>5875</v>
      </c>
      <c r="L167" s="417">
        <f t="shared" si="33"/>
        <v>3525</v>
      </c>
      <c r="N167" s="490">
        <v>2350</v>
      </c>
      <c r="P167" s="490">
        <v>2350</v>
      </c>
      <c r="R167" s="462">
        <v>2180</v>
      </c>
      <c r="T167" s="462">
        <v>2180</v>
      </c>
      <c r="V167" s="452">
        <v>2180</v>
      </c>
      <c r="X167" s="452">
        <v>1940</v>
      </c>
      <c r="Z167" s="382">
        <v>1940</v>
      </c>
      <c r="AB167" s="363"/>
      <c r="AD167" s="146"/>
      <c r="AF167" s="146"/>
      <c r="AH167" s="146"/>
      <c r="AJ167" s="146"/>
      <c r="AL167" s="146"/>
      <c r="AN167" s="146"/>
      <c r="AP167" s="146"/>
      <c r="AR167" s="146"/>
      <c r="AT167" s="63"/>
      <c r="AV167" s="371"/>
      <c r="AW167" s="371"/>
      <c r="AX167" s="371"/>
      <c r="AY167" s="371"/>
      <c r="AZ167" s="371"/>
      <c r="BA167" s="371"/>
      <c r="BB167" s="371"/>
      <c r="BC167" s="371"/>
      <c r="BD167" s="371"/>
      <c r="BE167" s="371"/>
      <c r="BF167" s="371"/>
      <c r="BG167" s="371"/>
    </row>
    <row r="168" spans="1:59" s="376" customFormat="1" ht="21" customHeight="1" x14ac:dyDescent="0.3">
      <c r="A168" s="371"/>
      <c r="B168" s="372"/>
      <c r="C168" s="371"/>
      <c r="D168" s="427" t="s">
        <v>546</v>
      </c>
      <c r="E168" s="425">
        <f t="shared" si="34"/>
        <v>18100</v>
      </c>
      <c r="F168" s="426">
        <f t="shared" si="34"/>
        <v>10900</v>
      </c>
      <c r="G168" s="371"/>
      <c r="H168" s="416">
        <f t="shared" si="28"/>
        <v>18100</v>
      </c>
      <c r="I168" s="416">
        <f t="shared" si="29"/>
        <v>10900</v>
      </c>
      <c r="J168" s="386"/>
      <c r="K168" s="417">
        <f t="shared" si="32"/>
        <v>18087.525000000001</v>
      </c>
      <c r="L168" s="417">
        <f t="shared" si="33"/>
        <v>10852.514999999999</v>
      </c>
      <c r="N168" s="490">
        <v>7235.01</v>
      </c>
      <c r="P168" s="490">
        <v>7235.01</v>
      </c>
      <c r="R168" s="462">
        <v>6050</v>
      </c>
      <c r="T168" s="462">
        <v>6050</v>
      </c>
      <c r="V168" s="452">
        <v>6050</v>
      </c>
      <c r="X168" s="452">
        <v>5340</v>
      </c>
      <c r="Z168" s="382">
        <v>5340</v>
      </c>
      <c r="AB168" s="363"/>
      <c r="AD168" s="146"/>
      <c r="AF168" s="146"/>
      <c r="AH168" s="146"/>
      <c r="AJ168" s="146"/>
      <c r="AL168" s="146"/>
      <c r="AN168" s="146"/>
      <c r="AP168" s="146"/>
      <c r="AR168" s="146"/>
      <c r="AT168" s="63"/>
      <c r="AV168" s="371"/>
      <c r="AW168" s="371"/>
      <c r="AX168" s="371"/>
      <c r="AY168" s="371"/>
      <c r="AZ168" s="371"/>
      <c r="BA168" s="371"/>
      <c r="BB168" s="371"/>
      <c r="BC168" s="371"/>
      <c r="BD168" s="371"/>
      <c r="BE168" s="371"/>
      <c r="BF168" s="371"/>
      <c r="BG168" s="371"/>
    </row>
    <row r="169" spans="1:59" s="376" customFormat="1" ht="21" customHeight="1" x14ac:dyDescent="0.3">
      <c r="A169" s="371"/>
      <c r="B169" s="372"/>
      <c r="C169" s="371"/>
      <c r="D169" s="427" t="s">
        <v>547</v>
      </c>
      <c r="E169" s="425">
        <f t="shared" si="34"/>
        <v>5900</v>
      </c>
      <c r="F169" s="426">
        <f t="shared" si="34"/>
        <v>3600</v>
      </c>
      <c r="G169" s="371"/>
      <c r="H169" s="416">
        <f t="shared" si="28"/>
        <v>5900</v>
      </c>
      <c r="I169" s="416">
        <f t="shared" si="29"/>
        <v>3600</v>
      </c>
      <c r="J169" s="386"/>
      <c r="K169" s="417">
        <f t="shared" si="32"/>
        <v>5875</v>
      </c>
      <c r="L169" s="417">
        <f t="shared" si="33"/>
        <v>3525</v>
      </c>
      <c r="N169" s="490">
        <v>2350</v>
      </c>
      <c r="P169" s="490">
        <v>2350</v>
      </c>
      <c r="R169" s="462">
        <v>2180</v>
      </c>
      <c r="T169" s="462">
        <v>2180</v>
      </c>
      <c r="V169" s="452">
        <v>2180</v>
      </c>
      <c r="X169" s="452">
        <v>1940</v>
      </c>
      <c r="Z169" s="382">
        <v>1940</v>
      </c>
      <c r="AB169" s="363"/>
      <c r="AD169" s="146"/>
      <c r="AF169" s="146"/>
      <c r="AH169" s="146"/>
      <c r="AJ169" s="146"/>
      <c r="AL169" s="146"/>
      <c r="AN169" s="146"/>
      <c r="AP169" s="146"/>
      <c r="AR169" s="146"/>
      <c r="AT169" s="63"/>
      <c r="AV169" s="371"/>
      <c r="AW169" s="371"/>
      <c r="AX169" s="371"/>
      <c r="AY169" s="371"/>
      <c r="AZ169" s="371"/>
      <c r="BA169" s="371"/>
      <c r="BB169" s="371"/>
      <c r="BC169" s="371"/>
      <c r="BD169" s="371"/>
      <c r="BE169" s="371"/>
      <c r="BF169" s="371"/>
      <c r="BG169" s="371"/>
    </row>
    <row r="170" spans="1:59" s="376" customFormat="1" ht="21" customHeight="1" x14ac:dyDescent="0.3">
      <c r="A170" s="371"/>
      <c r="B170" s="372"/>
      <c r="C170" s="371"/>
      <c r="D170" s="427" t="s">
        <v>548</v>
      </c>
      <c r="E170" s="425">
        <f t="shared" si="34"/>
        <v>18100</v>
      </c>
      <c r="F170" s="426">
        <f t="shared" si="34"/>
        <v>10900</v>
      </c>
      <c r="G170" s="371"/>
      <c r="H170" s="416">
        <f t="shared" si="28"/>
        <v>18100</v>
      </c>
      <c r="I170" s="416">
        <f t="shared" si="29"/>
        <v>10900</v>
      </c>
      <c r="J170" s="386"/>
      <c r="K170" s="417">
        <f t="shared" si="32"/>
        <v>18087.525000000001</v>
      </c>
      <c r="L170" s="417">
        <f t="shared" si="33"/>
        <v>10852.514999999999</v>
      </c>
      <c r="N170" s="490">
        <v>7235.01</v>
      </c>
      <c r="P170" s="490">
        <v>7235.01</v>
      </c>
      <c r="R170" s="462">
        <v>6050</v>
      </c>
      <c r="T170" s="462">
        <v>6050</v>
      </c>
      <c r="V170" s="452">
        <v>6050</v>
      </c>
      <c r="X170" s="452">
        <v>5340</v>
      </c>
      <c r="Z170" s="382">
        <v>5340</v>
      </c>
      <c r="AB170" s="363"/>
      <c r="AD170" s="146"/>
      <c r="AF170" s="146"/>
      <c r="AH170" s="146"/>
      <c r="AJ170" s="146"/>
      <c r="AL170" s="146"/>
      <c r="AN170" s="146"/>
      <c r="AP170" s="146"/>
      <c r="AR170" s="146"/>
      <c r="AT170" s="63"/>
      <c r="AV170" s="371"/>
      <c r="AW170" s="371"/>
      <c r="AX170" s="371"/>
      <c r="AY170" s="371"/>
      <c r="AZ170" s="371"/>
      <c r="BA170" s="371"/>
      <c r="BB170" s="371"/>
      <c r="BC170" s="371"/>
      <c r="BD170" s="371"/>
      <c r="BE170" s="371"/>
      <c r="BF170" s="371"/>
      <c r="BG170" s="371"/>
    </row>
    <row r="171" spans="1:59" s="376" customFormat="1" ht="21" customHeight="1" x14ac:dyDescent="0.3">
      <c r="A171" s="371"/>
      <c r="B171" s="372"/>
      <c r="C171" s="371"/>
      <c r="D171" s="427" t="s">
        <v>573</v>
      </c>
      <c r="E171" s="425">
        <f t="shared" si="34"/>
        <v>10600</v>
      </c>
      <c r="F171" s="426">
        <f t="shared" si="34"/>
        <v>6400</v>
      </c>
      <c r="G171" s="371"/>
      <c r="H171" s="416">
        <f t="shared" si="28"/>
        <v>10600</v>
      </c>
      <c r="I171" s="416">
        <f t="shared" si="29"/>
        <v>6400</v>
      </c>
      <c r="J171" s="386"/>
      <c r="K171" s="417">
        <f t="shared" si="32"/>
        <v>10533.675000000001</v>
      </c>
      <c r="L171" s="417">
        <f t="shared" si="33"/>
        <v>6320.2049999999999</v>
      </c>
      <c r="N171" s="490">
        <v>4213.47</v>
      </c>
      <c r="P171" s="490">
        <v>4213.47</v>
      </c>
      <c r="R171" s="462">
        <v>3900</v>
      </c>
      <c r="T171" s="462">
        <v>3900</v>
      </c>
      <c r="V171" s="462">
        <v>3900</v>
      </c>
      <c r="X171" s="452">
        <v>3440</v>
      </c>
      <c r="Z171" s="382">
        <v>3440</v>
      </c>
      <c r="AB171" s="363"/>
      <c r="AD171" s="146"/>
      <c r="AF171" s="146"/>
      <c r="AH171" s="146"/>
      <c r="AJ171" s="146"/>
      <c r="AL171" s="146"/>
      <c r="AN171" s="146"/>
      <c r="AP171" s="146"/>
      <c r="AR171" s="146"/>
      <c r="AT171" s="63"/>
      <c r="AV171" s="371"/>
      <c r="AW171" s="371"/>
      <c r="AX171" s="371"/>
      <c r="AY171" s="371"/>
      <c r="AZ171" s="371"/>
      <c r="BA171" s="371"/>
      <c r="BB171" s="371"/>
      <c r="BC171" s="371"/>
      <c r="BD171" s="371"/>
      <c r="BE171" s="371"/>
      <c r="BF171" s="371"/>
      <c r="BG171" s="371"/>
    </row>
    <row r="172" spans="1:59" s="376" customFormat="1" ht="21" customHeight="1" x14ac:dyDescent="0.3">
      <c r="A172" s="371"/>
      <c r="B172" s="372"/>
      <c r="C172" s="371"/>
      <c r="D172" s="427" t="s">
        <v>572</v>
      </c>
      <c r="E172" s="425">
        <f t="shared" si="34"/>
        <v>29900</v>
      </c>
      <c r="F172" s="426">
        <f t="shared" si="34"/>
        <v>18000</v>
      </c>
      <c r="G172" s="371"/>
      <c r="H172" s="416">
        <f t="shared" si="28"/>
        <v>29900</v>
      </c>
      <c r="I172" s="416">
        <f t="shared" si="29"/>
        <v>18000</v>
      </c>
      <c r="J172" s="386"/>
      <c r="K172" s="417">
        <f t="shared" si="32"/>
        <v>29847.95</v>
      </c>
      <c r="L172" s="417">
        <f t="shared" si="33"/>
        <v>17908.77</v>
      </c>
      <c r="N172" s="490">
        <v>11939.18</v>
      </c>
      <c r="P172" s="490">
        <v>11939.18</v>
      </c>
      <c r="R172" s="462">
        <v>11050</v>
      </c>
      <c r="T172" s="462">
        <v>11050</v>
      </c>
      <c r="V172" s="462">
        <v>11050</v>
      </c>
      <c r="X172" s="452">
        <v>9785</v>
      </c>
      <c r="Z172" s="382">
        <v>9785</v>
      </c>
      <c r="AB172" s="363"/>
      <c r="AD172" s="146"/>
      <c r="AF172" s="146"/>
      <c r="AH172" s="146"/>
      <c r="AJ172" s="146"/>
      <c r="AL172" s="146"/>
      <c r="AN172" s="146"/>
      <c r="AP172" s="146"/>
      <c r="AR172" s="146"/>
      <c r="AT172" s="63"/>
      <c r="AV172" s="371"/>
      <c r="AW172" s="371"/>
      <c r="AX172" s="371"/>
      <c r="AY172" s="371"/>
      <c r="AZ172" s="371"/>
      <c r="BA172" s="371"/>
      <c r="BB172" s="371"/>
      <c r="BC172" s="371"/>
      <c r="BD172" s="371"/>
      <c r="BE172" s="371"/>
      <c r="BF172" s="371"/>
      <c r="BG172" s="371"/>
    </row>
    <row r="173" spans="1:59" s="376" customFormat="1" ht="21" customHeight="1" x14ac:dyDescent="0.3">
      <c r="A173" s="371"/>
      <c r="B173" s="372"/>
      <c r="C173" s="371"/>
      <c r="D173" s="427" t="s">
        <v>551</v>
      </c>
      <c r="E173" s="425">
        <f t="shared" si="34"/>
        <v>285300</v>
      </c>
      <c r="F173" s="426">
        <f t="shared" si="34"/>
        <v>171200</v>
      </c>
      <c r="G173" s="371"/>
      <c r="H173" s="416">
        <f t="shared" si="28"/>
        <v>285300</v>
      </c>
      <c r="I173" s="416">
        <f t="shared" si="29"/>
        <v>171200</v>
      </c>
      <c r="J173" s="386"/>
      <c r="K173" s="417">
        <f t="shared" si="32"/>
        <v>285224.8</v>
      </c>
      <c r="L173" s="417">
        <f t="shared" si="33"/>
        <v>171134.88</v>
      </c>
      <c r="N173" s="494">
        <v>114089.92</v>
      </c>
      <c r="P173" s="494">
        <v>114089.92</v>
      </c>
      <c r="R173" s="467">
        <v>105036.75</v>
      </c>
      <c r="T173" s="467">
        <v>105036.75</v>
      </c>
      <c r="V173" s="467">
        <v>105036.75</v>
      </c>
      <c r="X173" s="452">
        <v>91387</v>
      </c>
      <c r="Z173" s="382">
        <v>91387</v>
      </c>
      <c r="AB173" s="363"/>
      <c r="AD173" s="146"/>
      <c r="AF173" s="146"/>
      <c r="AH173" s="146"/>
      <c r="AJ173" s="146"/>
      <c r="AL173" s="146"/>
      <c r="AN173" s="146"/>
      <c r="AP173" s="146"/>
      <c r="AR173" s="146"/>
      <c r="AT173" s="63"/>
      <c r="AV173" s="371"/>
      <c r="AW173" s="371"/>
      <c r="AX173" s="371"/>
      <c r="AY173" s="371"/>
      <c r="AZ173" s="371"/>
      <c r="BA173" s="371"/>
      <c r="BB173" s="371"/>
      <c r="BC173" s="371"/>
      <c r="BD173" s="371"/>
      <c r="BE173" s="371"/>
      <c r="BF173" s="371"/>
      <c r="BG173" s="371"/>
    </row>
    <row r="174" spans="1:59" s="376" customFormat="1" ht="21" customHeight="1" x14ac:dyDescent="0.3">
      <c r="A174" s="371"/>
      <c r="B174" s="372"/>
      <c r="C174" s="371"/>
      <c r="D174" s="427" t="s">
        <v>571</v>
      </c>
      <c r="E174" s="425">
        <f t="shared" si="34"/>
        <v>9600</v>
      </c>
      <c r="F174" s="426">
        <f t="shared" si="34"/>
        <v>5800</v>
      </c>
      <c r="G174" s="371"/>
      <c r="H174" s="416">
        <f t="shared" si="28"/>
        <v>9600</v>
      </c>
      <c r="I174" s="416">
        <f t="shared" si="29"/>
        <v>5800</v>
      </c>
      <c r="J174" s="386"/>
      <c r="K174" s="417">
        <f t="shared" si="32"/>
        <v>9585</v>
      </c>
      <c r="L174" s="417">
        <f t="shared" si="33"/>
        <v>5751</v>
      </c>
      <c r="N174" s="490">
        <v>3834</v>
      </c>
      <c r="P174" s="490">
        <v>3834</v>
      </c>
      <c r="R174" s="462">
        <v>3550</v>
      </c>
      <c r="T174" s="462">
        <v>3550</v>
      </c>
      <c r="V174" s="462">
        <v>3550</v>
      </c>
      <c r="X174" s="452">
        <v>3155</v>
      </c>
      <c r="Z174" s="382">
        <v>3155</v>
      </c>
      <c r="AB174" s="363"/>
      <c r="AD174" s="146"/>
      <c r="AF174" s="146"/>
      <c r="AH174" s="146"/>
      <c r="AJ174" s="146"/>
      <c r="AL174" s="146"/>
      <c r="AN174" s="146"/>
      <c r="AP174" s="146"/>
      <c r="AR174" s="146"/>
      <c r="AT174" s="63"/>
      <c r="AV174" s="371"/>
      <c r="AW174" s="371"/>
      <c r="AX174" s="371"/>
      <c r="AY174" s="371"/>
      <c r="AZ174" s="371"/>
      <c r="BA174" s="371"/>
      <c r="BB174" s="371"/>
      <c r="BC174" s="371"/>
      <c r="BD174" s="371"/>
      <c r="BE174" s="371"/>
      <c r="BF174" s="371"/>
      <c r="BG174" s="371"/>
    </row>
    <row r="175" spans="1:59" s="376" customFormat="1" ht="21" customHeight="1" x14ac:dyDescent="0.3">
      <c r="A175" s="371"/>
      <c r="B175" s="372"/>
      <c r="C175" s="371"/>
      <c r="D175" s="427" t="s">
        <v>570</v>
      </c>
      <c r="E175" s="425">
        <f t="shared" si="34"/>
        <v>34600</v>
      </c>
      <c r="F175" s="426">
        <f t="shared" si="34"/>
        <v>20800</v>
      </c>
      <c r="G175" s="371"/>
      <c r="H175" s="416">
        <f t="shared" si="28"/>
        <v>34600</v>
      </c>
      <c r="I175" s="416">
        <f t="shared" si="29"/>
        <v>20800</v>
      </c>
      <c r="J175" s="386"/>
      <c r="K175" s="417">
        <f t="shared" si="32"/>
        <v>34560.025000000001</v>
      </c>
      <c r="L175" s="417">
        <f t="shared" si="33"/>
        <v>20736.014999999999</v>
      </c>
      <c r="N175" s="490">
        <v>13824.01</v>
      </c>
      <c r="P175" s="490">
        <v>13824.01</v>
      </c>
      <c r="R175" s="462">
        <v>12800</v>
      </c>
      <c r="T175" s="462">
        <v>12800</v>
      </c>
      <c r="V175" s="462">
        <v>12800</v>
      </c>
      <c r="X175" s="452">
        <v>11361</v>
      </c>
      <c r="Z175" s="382">
        <v>11361</v>
      </c>
      <c r="AB175" s="363"/>
      <c r="AD175" s="146"/>
      <c r="AF175" s="146"/>
      <c r="AH175" s="146"/>
      <c r="AJ175" s="146"/>
      <c r="AL175" s="146"/>
      <c r="AN175" s="146"/>
      <c r="AP175" s="146"/>
      <c r="AR175" s="146"/>
      <c r="AT175" s="63"/>
      <c r="AV175" s="371"/>
      <c r="AW175" s="371"/>
      <c r="AX175" s="371"/>
      <c r="AY175" s="371"/>
      <c r="AZ175" s="371"/>
      <c r="BA175" s="371"/>
      <c r="BB175" s="371"/>
      <c r="BC175" s="371"/>
      <c r="BD175" s="371"/>
      <c r="BE175" s="371"/>
      <c r="BF175" s="371"/>
      <c r="BG175" s="371"/>
    </row>
    <row r="176" spans="1:59" s="376" customFormat="1" ht="21" customHeight="1" x14ac:dyDescent="0.3">
      <c r="A176" s="371"/>
      <c r="B176" s="372"/>
      <c r="C176" s="371"/>
      <c r="D176" s="427" t="s">
        <v>569</v>
      </c>
      <c r="E176" s="425">
        <f t="shared" si="34"/>
        <v>14300</v>
      </c>
      <c r="F176" s="426">
        <f t="shared" si="34"/>
        <v>8600</v>
      </c>
      <c r="G176" s="371"/>
      <c r="H176" s="416">
        <f t="shared" si="28"/>
        <v>14300</v>
      </c>
      <c r="I176" s="416">
        <f t="shared" si="29"/>
        <v>8600</v>
      </c>
      <c r="J176" s="386"/>
      <c r="K176" s="417">
        <f t="shared" si="32"/>
        <v>14285</v>
      </c>
      <c r="L176" s="417">
        <f t="shared" si="33"/>
        <v>8571</v>
      </c>
      <c r="N176" s="496">
        <v>5714</v>
      </c>
      <c r="P176" s="490">
        <v>5714</v>
      </c>
      <c r="R176" s="462">
        <v>5100</v>
      </c>
      <c r="T176" s="462">
        <v>5100</v>
      </c>
      <c r="V176" s="462">
        <v>5099.99</v>
      </c>
      <c r="X176" s="452">
        <v>4430</v>
      </c>
      <c r="Z176" s="382">
        <v>4430</v>
      </c>
      <c r="AB176" s="363"/>
      <c r="AD176" s="146"/>
      <c r="AF176" s="146"/>
      <c r="AH176" s="146"/>
      <c r="AJ176" s="146"/>
      <c r="AL176" s="146"/>
      <c r="AN176" s="146"/>
      <c r="AP176" s="146"/>
      <c r="AR176" s="146"/>
      <c r="AT176" s="63"/>
      <c r="AV176" s="371"/>
      <c r="AW176" s="371"/>
      <c r="AX176" s="371"/>
      <c r="AY176" s="371"/>
      <c r="AZ176" s="371"/>
      <c r="BA176" s="371"/>
      <c r="BB176" s="371"/>
      <c r="BC176" s="371"/>
      <c r="BD176" s="371"/>
      <c r="BE176" s="371"/>
      <c r="BF176" s="371"/>
      <c r="BG176" s="371"/>
    </row>
    <row r="177" spans="1:59" s="376" customFormat="1" ht="21" customHeight="1" x14ac:dyDescent="0.3">
      <c r="A177" s="371"/>
      <c r="B177" s="372"/>
      <c r="C177" s="371"/>
      <c r="D177" s="427" t="s">
        <v>567</v>
      </c>
      <c r="E177" s="425">
        <f t="shared" si="34"/>
        <v>9200</v>
      </c>
      <c r="F177" s="426">
        <f t="shared" si="34"/>
        <v>5600</v>
      </c>
      <c r="G177" s="371"/>
      <c r="H177" s="416">
        <f t="shared" si="28"/>
        <v>9200</v>
      </c>
      <c r="I177" s="416">
        <f t="shared" si="29"/>
        <v>5600</v>
      </c>
      <c r="J177" s="386"/>
      <c r="K177" s="417">
        <f t="shared" si="32"/>
        <v>9175</v>
      </c>
      <c r="L177" s="417">
        <f t="shared" si="33"/>
        <v>5505</v>
      </c>
      <c r="N177" s="490">
        <v>3670</v>
      </c>
      <c r="P177" s="490">
        <v>3670</v>
      </c>
      <c r="R177" s="462">
        <v>3340</v>
      </c>
      <c r="T177" s="462">
        <v>3340</v>
      </c>
      <c r="V177" s="462">
        <v>3340</v>
      </c>
      <c r="X177" s="452">
        <v>3035</v>
      </c>
      <c r="Z177" s="382">
        <v>3035</v>
      </c>
      <c r="AB177" s="363"/>
      <c r="AD177" s="146"/>
      <c r="AF177" s="146"/>
      <c r="AH177" s="146"/>
      <c r="AJ177" s="146"/>
      <c r="AL177" s="146"/>
      <c r="AN177" s="146"/>
      <c r="AP177" s="146"/>
      <c r="AR177" s="146"/>
      <c r="AT177" s="63"/>
      <c r="AV177" s="371"/>
      <c r="AW177" s="371"/>
      <c r="AX177" s="371"/>
      <c r="AY177" s="371"/>
      <c r="AZ177" s="371"/>
      <c r="BA177" s="371"/>
      <c r="BB177" s="371"/>
      <c r="BC177" s="371"/>
      <c r="BD177" s="371"/>
      <c r="BE177" s="371"/>
      <c r="BF177" s="371"/>
      <c r="BG177" s="371"/>
    </row>
    <row r="178" spans="1:59" s="376" customFormat="1" ht="21" customHeight="1" x14ac:dyDescent="0.3">
      <c r="A178" s="371"/>
      <c r="B178" s="372"/>
      <c r="C178" s="371"/>
      <c r="D178" s="427" t="s">
        <v>568</v>
      </c>
      <c r="E178" s="425">
        <f t="shared" si="34"/>
        <v>5900</v>
      </c>
      <c r="F178" s="426">
        <f t="shared" si="34"/>
        <v>3600</v>
      </c>
      <c r="G178" s="371"/>
      <c r="H178" s="416">
        <f t="shared" si="28"/>
        <v>5900</v>
      </c>
      <c r="I178" s="416">
        <f t="shared" si="29"/>
        <v>3600</v>
      </c>
      <c r="J178" s="386"/>
      <c r="K178" s="417">
        <f t="shared" si="32"/>
        <v>5875</v>
      </c>
      <c r="L178" s="417">
        <f t="shared" si="33"/>
        <v>3525</v>
      </c>
      <c r="N178" s="490">
        <v>2350</v>
      </c>
      <c r="P178" s="490">
        <v>2350</v>
      </c>
      <c r="R178" s="462">
        <v>2180</v>
      </c>
      <c r="T178" s="462">
        <v>2180</v>
      </c>
      <c r="V178" s="452">
        <v>2180</v>
      </c>
      <c r="X178" s="452">
        <v>1940</v>
      </c>
      <c r="Z178" s="382">
        <v>1940</v>
      </c>
      <c r="AB178" s="363"/>
      <c r="AD178" s="146"/>
      <c r="AF178" s="146"/>
      <c r="AH178" s="146"/>
      <c r="AJ178" s="146"/>
      <c r="AL178" s="146"/>
      <c r="AN178" s="146"/>
      <c r="AP178" s="146"/>
      <c r="AR178" s="146"/>
      <c r="AT178" s="63"/>
      <c r="AV178" s="371"/>
      <c r="AW178" s="371"/>
      <c r="AX178" s="371"/>
      <c r="AY178" s="371"/>
      <c r="AZ178" s="371"/>
      <c r="BA178" s="371"/>
      <c r="BB178" s="371"/>
      <c r="BC178" s="371"/>
      <c r="BD178" s="371"/>
      <c r="BE178" s="371"/>
      <c r="BF178" s="371"/>
      <c r="BG178" s="371"/>
    </row>
    <row r="179" spans="1:59" s="376" customFormat="1" ht="21" customHeight="1" x14ac:dyDescent="0.3">
      <c r="A179" s="371"/>
      <c r="B179" s="372"/>
      <c r="C179" s="371"/>
      <c r="D179" s="427" t="s">
        <v>556</v>
      </c>
      <c r="E179" s="425">
        <f t="shared" si="34"/>
        <v>18100</v>
      </c>
      <c r="F179" s="426">
        <f t="shared" si="34"/>
        <v>10900</v>
      </c>
      <c r="G179" s="371"/>
      <c r="H179" s="416">
        <f t="shared" si="28"/>
        <v>18100</v>
      </c>
      <c r="I179" s="416">
        <f t="shared" si="29"/>
        <v>10900</v>
      </c>
      <c r="J179" s="386"/>
      <c r="K179" s="417">
        <f t="shared" si="32"/>
        <v>18087.525000000001</v>
      </c>
      <c r="L179" s="417">
        <f t="shared" si="33"/>
        <v>10852.514999999999</v>
      </c>
      <c r="N179" s="490">
        <v>7235.01</v>
      </c>
      <c r="P179" s="490">
        <v>7235.01</v>
      </c>
      <c r="R179" s="462">
        <v>6050</v>
      </c>
      <c r="T179" s="462">
        <v>6050</v>
      </c>
      <c r="V179" s="452">
        <v>6050</v>
      </c>
      <c r="X179" s="452">
        <v>5340</v>
      </c>
      <c r="Z179" s="382">
        <v>5340</v>
      </c>
      <c r="AB179" s="363"/>
      <c r="AD179" s="146"/>
      <c r="AF179" s="146"/>
      <c r="AH179" s="146"/>
      <c r="AJ179" s="146"/>
      <c r="AL179" s="146"/>
      <c r="AN179" s="146"/>
      <c r="AP179" s="146"/>
      <c r="AR179" s="146"/>
      <c r="AT179" s="63"/>
      <c r="AV179" s="371"/>
      <c r="AW179" s="371"/>
      <c r="AX179" s="371"/>
      <c r="AY179" s="371"/>
      <c r="AZ179" s="371"/>
      <c r="BA179" s="371"/>
      <c r="BB179" s="371"/>
      <c r="BC179" s="371"/>
      <c r="BD179" s="371"/>
      <c r="BE179" s="371"/>
      <c r="BF179" s="371"/>
      <c r="BG179" s="371"/>
    </row>
    <row r="180" spans="1:59" s="376" customFormat="1" ht="20.100000000000001" customHeight="1" thickBot="1" x14ac:dyDescent="0.35">
      <c r="A180" s="371"/>
      <c r="B180" s="372"/>
      <c r="C180" s="371"/>
      <c r="D180" s="422"/>
      <c r="E180" s="414"/>
      <c r="F180" s="415"/>
      <c r="G180" s="386"/>
      <c r="H180" s="416">
        <f t="shared" si="28"/>
        <v>0</v>
      </c>
      <c r="I180" s="416">
        <f t="shared" si="29"/>
        <v>0</v>
      </c>
      <c r="J180" s="386"/>
      <c r="K180" s="417"/>
      <c r="L180" s="417"/>
      <c r="M180" s="389"/>
      <c r="N180" s="452"/>
      <c r="P180" s="452"/>
      <c r="R180" s="452"/>
      <c r="T180" s="452"/>
      <c r="V180" s="452"/>
      <c r="X180" s="452"/>
      <c r="Z180" s="382"/>
      <c r="AB180" s="363"/>
      <c r="AD180" s="364"/>
      <c r="AF180" s="365"/>
      <c r="AH180" s="365"/>
      <c r="AJ180" s="365"/>
      <c r="AL180" s="363"/>
      <c r="AN180" s="363"/>
      <c r="AP180" s="363"/>
      <c r="AR180" s="363"/>
      <c r="AT180" s="366"/>
      <c r="AV180" s="371"/>
      <c r="AW180" s="371"/>
      <c r="AX180" s="371"/>
      <c r="AY180" s="371"/>
      <c r="AZ180" s="371"/>
      <c r="BA180" s="371"/>
      <c r="BB180" s="371"/>
      <c r="BC180" s="371"/>
      <c r="BD180" s="371"/>
      <c r="BE180" s="371"/>
      <c r="BF180" s="371"/>
      <c r="BG180" s="371"/>
    </row>
    <row r="181" spans="1:59" s="376" customFormat="1" ht="21" customHeight="1" thickBot="1" x14ac:dyDescent="0.35">
      <c r="A181" s="371"/>
      <c r="B181" s="372"/>
      <c r="C181" s="371"/>
      <c r="D181" s="413" t="s">
        <v>529</v>
      </c>
      <c r="E181" s="414"/>
      <c r="F181" s="415"/>
      <c r="G181" s="386"/>
      <c r="H181" s="416">
        <f t="shared" si="28"/>
        <v>0</v>
      </c>
      <c r="I181" s="416">
        <f t="shared" si="29"/>
        <v>0</v>
      </c>
      <c r="J181" s="386"/>
      <c r="K181" s="417"/>
      <c r="L181" s="417"/>
      <c r="M181" s="389"/>
      <c r="N181" s="489">
        <v>45498</v>
      </c>
      <c r="P181" s="472">
        <v>45350</v>
      </c>
      <c r="R181" s="472">
        <v>45350</v>
      </c>
      <c r="T181" s="472">
        <v>45350</v>
      </c>
      <c r="V181" s="452"/>
      <c r="X181" s="452"/>
      <c r="Z181" s="382"/>
      <c r="AB181" s="363"/>
      <c r="AD181" s="364"/>
      <c r="AF181" s="365"/>
      <c r="AH181" s="365"/>
      <c r="AJ181" s="365"/>
      <c r="AL181" s="363"/>
      <c r="AN181" s="363"/>
      <c r="AP181" s="363"/>
      <c r="AR181" s="363"/>
      <c r="AT181" s="366"/>
      <c r="AV181" s="371"/>
      <c r="AW181" s="371"/>
      <c r="AX181" s="371"/>
      <c r="AY181" s="371"/>
      <c r="AZ181" s="371"/>
      <c r="BA181" s="371"/>
      <c r="BB181" s="371"/>
      <c r="BC181" s="371"/>
      <c r="BD181" s="371"/>
      <c r="BE181" s="371"/>
      <c r="BF181" s="371"/>
      <c r="BG181" s="371"/>
    </row>
    <row r="182" spans="1:59" s="376" customFormat="1" ht="21" customHeight="1" x14ac:dyDescent="0.3">
      <c r="A182" s="371" t="s">
        <v>200</v>
      </c>
      <c r="B182" s="372">
        <v>45330</v>
      </c>
      <c r="C182" s="371"/>
      <c r="D182" s="418" t="s">
        <v>557</v>
      </c>
      <c r="E182" s="419">
        <f>H182</f>
        <v>6000</v>
      </c>
      <c r="F182" s="420">
        <f>I182</f>
        <v>3600</v>
      </c>
      <c r="G182" s="386"/>
      <c r="H182" s="416">
        <f t="shared" si="28"/>
        <v>6000</v>
      </c>
      <c r="I182" s="416">
        <f t="shared" si="29"/>
        <v>3600</v>
      </c>
      <c r="J182" s="386"/>
      <c r="K182" s="417">
        <f>N182*$K$9</f>
        <v>6000</v>
      </c>
      <c r="L182" s="417">
        <f>N182*$L$9</f>
        <v>3600</v>
      </c>
      <c r="M182" s="389"/>
      <c r="N182" s="490">
        <v>2400</v>
      </c>
      <c r="P182" s="462">
        <v>2070</v>
      </c>
      <c r="R182" s="462">
        <v>2070</v>
      </c>
      <c r="T182" s="462">
        <v>2070</v>
      </c>
      <c r="V182" s="452">
        <v>2000</v>
      </c>
      <c r="X182" s="452">
        <v>2000</v>
      </c>
      <c r="Z182" s="382">
        <v>2000</v>
      </c>
      <c r="AB182" s="363"/>
      <c r="AD182" s="367"/>
      <c r="AE182" s="428"/>
      <c r="AF182" s="364"/>
      <c r="AH182" s="368"/>
      <c r="AJ182" s="365"/>
      <c r="AL182" s="362"/>
      <c r="AN182" s="363"/>
      <c r="AP182" s="363"/>
      <c r="AR182" s="363"/>
      <c r="AT182" s="366"/>
      <c r="AV182" s="371"/>
      <c r="AW182" s="371"/>
      <c r="AX182" s="371"/>
      <c r="AY182" s="371"/>
      <c r="AZ182" s="371"/>
      <c r="BA182" s="371"/>
      <c r="BB182" s="371"/>
      <c r="BC182" s="371"/>
      <c r="BD182" s="371"/>
      <c r="BE182" s="371"/>
      <c r="BF182" s="371"/>
      <c r="BG182" s="371"/>
    </row>
    <row r="183" spans="1:59" s="376" customFormat="1" ht="22.5" customHeight="1" x14ac:dyDescent="0.3">
      <c r="A183" s="371" t="s">
        <v>200</v>
      </c>
      <c r="B183" s="372">
        <v>45330</v>
      </c>
      <c r="C183" s="371"/>
      <c r="D183" s="421" t="s">
        <v>558</v>
      </c>
      <c r="E183" s="419">
        <f>H183</f>
        <v>5000</v>
      </c>
      <c r="F183" s="420">
        <f>I183</f>
        <v>3000</v>
      </c>
      <c r="G183" s="386"/>
      <c r="H183" s="416">
        <f t="shared" si="28"/>
        <v>5000</v>
      </c>
      <c r="I183" s="416">
        <f t="shared" si="29"/>
        <v>3000</v>
      </c>
      <c r="J183" s="386"/>
      <c r="K183" s="417">
        <f>N183*$K$9</f>
        <v>5000</v>
      </c>
      <c r="L183" s="417">
        <f>N183*$L$9</f>
        <v>3000</v>
      </c>
      <c r="M183" s="389"/>
      <c r="N183" s="490">
        <v>2000</v>
      </c>
      <c r="P183" s="462">
        <v>1880</v>
      </c>
      <c r="R183" s="462">
        <v>1880</v>
      </c>
      <c r="T183" s="462">
        <v>1880</v>
      </c>
      <c r="V183" s="452">
        <v>1800</v>
      </c>
      <c r="X183" s="452">
        <v>1800</v>
      </c>
      <c r="Z183" s="382">
        <v>1800</v>
      </c>
      <c r="AB183" s="363"/>
      <c r="AD183" s="367"/>
      <c r="AE183" s="428"/>
      <c r="AF183" s="364"/>
      <c r="AH183" s="368"/>
      <c r="AJ183" s="365"/>
      <c r="AL183" s="362"/>
      <c r="AN183" s="363"/>
      <c r="AP183" s="363"/>
      <c r="AR183" s="363"/>
      <c r="AT183" s="366"/>
      <c r="AV183" s="371"/>
      <c r="AW183" s="371"/>
      <c r="AX183" s="371"/>
      <c r="AY183" s="371"/>
      <c r="AZ183" s="371"/>
      <c r="BA183" s="371"/>
      <c r="BB183" s="371"/>
      <c r="BC183" s="371"/>
      <c r="BD183" s="371"/>
      <c r="BE183" s="371"/>
      <c r="BF183" s="371"/>
      <c r="BG183" s="371"/>
    </row>
    <row r="184" spans="1:59" s="376" customFormat="1" ht="20.100000000000001" customHeight="1" thickBot="1" x14ac:dyDescent="0.35">
      <c r="A184" s="371"/>
      <c r="B184" s="372"/>
      <c r="C184" s="371"/>
      <c r="D184" s="422"/>
      <c r="E184" s="414"/>
      <c r="F184" s="415"/>
      <c r="G184" s="386"/>
      <c r="H184" s="416">
        <f t="shared" si="28"/>
        <v>0</v>
      </c>
      <c r="I184" s="416">
        <f t="shared" si="29"/>
        <v>0</v>
      </c>
      <c r="J184" s="386"/>
      <c r="K184" s="417"/>
      <c r="L184" s="417"/>
      <c r="M184" s="389"/>
      <c r="N184" s="452"/>
      <c r="P184" s="452"/>
      <c r="R184" s="452"/>
      <c r="T184" s="452"/>
      <c r="V184" s="452"/>
      <c r="X184" s="452"/>
      <c r="Z184" s="382"/>
      <c r="AB184" s="363"/>
      <c r="AD184" s="367"/>
      <c r="AE184" s="428"/>
      <c r="AF184" s="364"/>
      <c r="AH184" s="368"/>
      <c r="AJ184" s="365"/>
      <c r="AL184" s="362"/>
      <c r="AN184" s="363"/>
      <c r="AP184" s="363"/>
      <c r="AR184" s="363"/>
      <c r="AT184" s="366"/>
      <c r="AV184" s="371"/>
      <c r="AW184" s="371"/>
      <c r="AX184" s="371"/>
      <c r="AY184" s="371"/>
      <c r="AZ184" s="371"/>
      <c r="BA184" s="371"/>
      <c r="BB184" s="371"/>
      <c r="BC184" s="371"/>
      <c r="BD184" s="371"/>
      <c r="BE184" s="371"/>
      <c r="BF184" s="371"/>
      <c r="BG184" s="371"/>
    </row>
    <row r="185" spans="1:59" s="376" customFormat="1" ht="21" customHeight="1" thickBot="1" x14ac:dyDescent="0.35">
      <c r="A185" s="371"/>
      <c r="B185" s="372"/>
      <c r="C185" s="371"/>
      <c r="D185" s="413" t="s">
        <v>527</v>
      </c>
      <c r="E185" s="414"/>
      <c r="F185" s="415"/>
      <c r="G185" s="386"/>
      <c r="H185" s="416">
        <f t="shared" si="28"/>
        <v>0</v>
      </c>
      <c r="I185" s="416">
        <f t="shared" si="29"/>
        <v>0</v>
      </c>
      <c r="J185" s="386"/>
      <c r="K185" s="417"/>
      <c r="L185" s="417"/>
      <c r="M185" s="389"/>
      <c r="N185" s="492">
        <v>45480</v>
      </c>
      <c r="P185" s="492">
        <v>45480</v>
      </c>
      <c r="R185" s="472">
        <v>45425</v>
      </c>
      <c r="T185" s="472">
        <v>45377</v>
      </c>
      <c r="V185" s="465">
        <v>220324</v>
      </c>
      <c r="X185" s="452"/>
      <c r="Z185" s="382"/>
      <c r="AB185" s="363"/>
      <c r="AD185" s="364"/>
      <c r="AF185" s="365"/>
      <c r="AH185" s="365"/>
      <c r="AJ185" s="365"/>
      <c r="AL185" s="363"/>
      <c r="AN185" s="363"/>
      <c r="AP185" s="363"/>
      <c r="AR185" s="363"/>
      <c r="AT185" s="367"/>
      <c r="AV185" s="371"/>
      <c r="AW185" s="371"/>
      <c r="AX185" s="371"/>
      <c r="AY185" s="371"/>
      <c r="AZ185" s="371"/>
      <c r="BA185" s="371"/>
      <c r="BB185" s="371"/>
      <c r="BC185" s="371"/>
      <c r="BD185" s="371"/>
      <c r="BE185" s="371"/>
      <c r="BF185" s="371"/>
      <c r="BG185" s="371"/>
    </row>
    <row r="186" spans="1:59" s="376" customFormat="1" ht="21" customHeight="1" x14ac:dyDescent="0.3">
      <c r="A186" s="371" t="s">
        <v>480</v>
      </c>
      <c r="B186" s="372">
        <v>45260</v>
      </c>
      <c r="C186" s="371">
        <v>1220</v>
      </c>
      <c r="D186" s="418" t="s">
        <v>475</v>
      </c>
      <c r="E186" s="419">
        <f t="shared" ref="E186:F192" si="35">H186</f>
        <v>4100</v>
      </c>
      <c r="F186" s="420">
        <f t="shared" si="35"/>
        <v>2500</v>
      </c>
      <c r="G186" s="386"/>
      <c r="H186" s="416">
        <f t="shared" si="28"/>
        <v>4100</v>
      </c>
      <c r="I186" s="416">
        <f t="shared" si="29"/>
        <v>2500</v>
      </c>
      <c r="J186" s="386"/>
      <c r="K186" s="417">
        <f t="shared" ref="K186:K193" si="36">N186*$K$9</f>
        <v>4027.7249999999999</v>
      </c>
      <c r="L186" s="417">
        <f t="shared" ref="L186:L193" si="37">N186*$L$9</f>
        <v>2416.6349999999998</v>
      </c>
      <c r="M186" s="389"/>
      <c r="N186" s="490">
        <v>1611.09</v>
      </c>
      <c r="P186" s="490">
        <v>1611.09</v>
      </c>
      <c r="R186" s="462">
        <v>1611.09</v>
      </c>
      <c r="T186" s="462">
        <v>1611.09</v>
      </c>
      <c r="V186" s="462">
        <v>1468.9412000000002</v>
      </c>
      <c r="X186" s="452">
        <v>1468.9412000000002</v>
      </c>
      <c r="Z186" s="382">
        <v>1184.6300000000001</v>
      </c>
      <c r="AB186" s="363"/>
      <c r="AD186" s="364"/>
      <c r="AF186" s="365"/>
      <c r="AH186" s="365"/>
      <c r="AJ186" s="365"/>
      <c r="AL186" s="363"/>
      <c r="AN186" s="363"/>
      <c r="AP186" s="363"/>
      <c r="AR186" s="363"/>
      <c r="AT186" s="366"/>
      <c r="AV186" s="371"/>
      <c r="AW186" s="371"/>
      <c r="AX186" s="371"/>
      <c r="AY186" s="371"/>
      <c r="AZ186" s="371"/>
      <c r="BA186" s="371"/>
      <c r="BB186" s="371"/>
      <c r="BC186" s="371"/>
      <c r="BD186" s="371"/>
      <c r="BE186" s="371"/>
      <c r="BF186" s="371"/>
      <c r="BG186" s="371"/>
    </row>
    <row r="187" spans="1:59" s="376" customFormat="1" ht="21" customHeight="1" x14ac:dyDescent="0.3">
      <c r="A187" s="371" t="s">
        <v>480</v>
      </c>
      <c r="B187" s="372" t="s">
        <v>563</v>
      </c>
      <c r="C187" s="371">
        <v>1221</v>
      </c>
      <c r="D187" s="421" t="s">
        <v>476</v>
      </c>
      <c r="E187" s="419">
        <f t="shared" si="35"/>
        <v>6100</v>
      </c>
      <c r="F187" s="420">
        <f t="shared" si="35"/>
        <v>3700</v>
      </c>
      <c r="G187" s="386"/>
      <c r="H187" s="416">
        <f t="shared" si="28"/>
        <v>6100</v>
      </c>
      <c r="I187" s="416">
        <f t="shared" si="29"/>
        <v>3700</v>
      </c>
      <c r="J187" s="386"/>
      <c r="K187" s="417">
        <f t="shared" si="36"/>
        <v>6041.5750000000007</v>
      </c>
      <c r="L187" s="417">
        <f t="shared" si="37"/>
        <v>3624.9450000000002</v>
      </c>
      <c r="M187" s="389"/>
      <c r="N187" s="490">
        <v>2416.63</v>
      </c>
      <c r="P187" s="490">
        <v>2416.63</v>
      </c>
      <c r="R187" s="462">
        <v>2416.63</v>
      </c>
      <c r="T187" s="462">
        <v>2416.63</v>
      </c>
      <c r="V187" s="462">
        <v>2213.1891999999998</v>
      </c>
      <c r="X187" s="455">
        <v>2213.1891999999998</v>
      </c>
      <c r="Z187" s="382">
        <v>1784.83</v>
      </c>
      <c r="AB187" s="363"/>
      <c r="AD187" s="364"/>
      <c r="AF187" s="365"/>
      <c r="AH187" s="365"/>
      <c r="AJ187" s="365"/>
      <c r="AL187" s="363"/>
      <c r="AN187" s="363"/>
      <c r="AP187" s="363"/>
      <c r="AR187" s="363"/>
      <c r="AT187" s="366"/>
      <c r="AV187" s="371"/>
      <c r="AW187" s="371"/>
      <c r="AX187" s="371"/>
      <c r="AY187" s="371"/>
      <c r="AZ187" s="371"/>
      <c r="BA187" s="371"/>
      <c r="BB187" s="371"/>
      <c r="BC187" s="371"/>
      <c r="BD187" s="371"/>
      <c r="BE187" s="371"/>
      <c r="BF187" s="371"/>
      <c r="BG187" s="371"/>
    </row>
    <row r="188" spans="1:59" s="376" customFormat="1" ht="21" customHeight="1" x14ac:dyDescent="0.3">
      <c r="A188" s="371" t="s">
        <v>480</v>
      </c>
      <c r="B188" s="372">
        <v>45260</v>
      </c>
      <c r="C188" s="371">
        <v>1230</v>
      </c>
      <c r="D188" s="421" t="s">
        <v>477</v>
      </c>
      <c r="E188" s="419">
        <f t="shared" si="35"/>
        <v>4200</v>
      </c>
      <c r="F188" s="420">
        <f t="shared" si="35"/>
        <v>2600</v>
      </c>
      <c r="G188" s="386"/>
      <c r="H188" s="416">
        <f t="shared" si="28"/>
        <v>4200</v>
      </c>
      <c r="I188" s="416">
        <f t="shared" si="29"/>
        <v>2600</v>
      </c>
      <c r="J188" s="386"/>
      <c r="K188" s="417">
        <f t="shared" si="36"/>
        <v>4185.6750000000002</v>
      </c>
      <c r="L188" s="417">
        <f t="shared" si="37"/>
        <v>2511.4049999999997</v>
      </c>
      <c r="M188" s="389"/>
      <c r="N188" s="490">
        <v>1674.27</v>
      </c>
      <c r="P188" s="490">
        <v>1674.27</v>
      </c>
      <c r="R188" s="462">
        <v>1674.27</v>
      </c>
      <c r="T188" s="462">
        <v>1674.27</v>
      </c>
      <c r="V188" s="462">
        <v>1547.91</v>
      </c>
      <c r="X188" s="452">
        <v>1547.2719999999999</v>
      </c>
      <c r="Z188" s="382">
        <v>1247.8</v>
      </c>
      <c r="AB188" s="363"/>
      <c r="AD188" s="364"/>
      <c r="AF188" s="365"/>
      <c r="AH188" s="365"/>
      <c r="AJ188" s="365"/>
      <c r="AL188" s="363"/>
      <c r="AN188" s="363"/>
      <c r="AP188" s="363"/>
      <c r="AR188" s="363"/>
      <c r="AT188" s="366"/>
      <c r="AV188" s="371"/>
      <c r="AW188" s="371"/>
      <c r="AX188" s="371"/>
      <c r="AY188" s="371"/>
      <c r="AZ188" s="371"/>
      <c r="BA188" s="371"/>
      <c r="BB188" s="371"/>
      <c r="BC188" s="371"/>
      <c r="BD188" s="371"/>
      <c r="BE188" s="371"/>
      <c r="BF188" s="371"/>
      <c r="BG188" s="371"/>
    </row>
    <row r="189" spans="1:59" s="376" customFormat="1" ht="21" customHeight="1" x14ac:dyDescent="0.3">
      <c r="A189" s="371" t="s">
        <v>480</v>
      </c>
      <c r="B189" s="372" t="s">
        <v>563</v>
      </c>
      <c r="C189" s="371">
        <v>1231</v>
      </c>
      <c r="D189" s="421" t="s">
        <v>478</v>
      </c>
      <c r="E189" s="419">
        <f t="shared" si="35"/>
        <v>6700</v>
      </c>
      <c r="F189" s="420">
        <f t="shared" si="35"/>
        <v>4100</v>
      </c>
      <c r="G189" s="386"/>
      <c r="H189" s="416">
        <f t="shared" si="28"/>
        <v>6700</v>
      </c>
      <c r="I189" s="416">
        <f t="shared" si="29"/>
        <v>4100</v>
      </c>
      <c r="J189" s="386"/>
      <c r="K189" s="417">
        <f t="shared" si="36"/>
        <v>6673.4000000000005</v>
      </c>
      <c r="L189" s="417">
        <f t="shared" si="37"/>
        <v>4004.04</v>
      </c>
      <c r="M189" s="389"/>
      <c r="N189" s="490">
        <v>2669.36</v>
      </c>
      <c r="P189" s="490">
        <v>2669.36</v>
      </c>
      <c r="R189" s="462">
        <v>2669.36</v>
      </c>
      <c r="T189" s="462">
        <v>2669.36</v>
      </c>
      <c r="V189" s="462">
        <v>2467.8108000000002</v>
      </c>
      <c r="X189" s="455">
        <v>2467.8108000000002</v>
      </c>
      <c r="Z189" s="382">
        <v>1990.17</v>
      </c>
      <c r="AB189" s="363"/>
      <c r="AD189" s="364"/>
      <c r="AF189" s="365"/>
      <c r="AH189" s="365"/>
      <c r="AJ189" s="365"/>
      <c r="AL189" s="363"/>
      <c r="AN189" s="363"/>
      <c r="AP189" s="363"/>
      <c r="AR189" s="363"/>
      <c r="AT189" s="366"/>
      <c r="AV189" s="371"/>
      <c r="AW189" s="371"/>
      <c r="AX189" s="371"/>
      <c r="AY189" s="371"/>
      <c r="AZ189" s="371"/>
      <c r="BA189" s="371"/>
      <c r="BB189" s="371"/>
      <c r="BC189" s="371"/>
      <c r="BD189" s="371"/>
      <c r="BE189" s="371"/>
      <c r="BF189" s="371"/>
      <c r="BG189" s="371"/>
    </row>
    <row r="190" spans="1:59" s="376" customFormat="1" ht="21" customHeight="1" x14ac:dyDescent="0.3">
      <c r="A190" s="371" t="s">
        <v>480</v>
      </c>
      <c r="B190" s="372">
        <v>45260</v>
      </c>
      <c r="C190" s="371">
        <v>1231</v>
      </c>
      <c r="D190" s="421" t="s">
        <v>479</v>
      </c>
      <c r="E190" s="419">
        <f t="shared" si="35"/>
        <v>3200</v>
      </c>
      <c r="F190" s="420">
        <f t="shared" si="35"/>
        <v>1900</v>
      </c>
      <c r="G190" s="386"/>
      <c r="H190" s="416">
        <f t="shared" si="28"/>
        <v>3200</v>
      </c>
      <c r="I190" s="416">
        <f t="shared" si="29"/>
        <v>1900</v>
      </c>
      <c r="J190" s="386"/>
      <c r="K190" s="417">
        <f t="shared" si="36"/>
        <v>3119.5</v>
      </c>
      <c r="L190" s="417">
        <f t="shared" si="37"/>
        <v>1871.6999999999998</v>
      </c>
      <c r="M190" s="389"/>
      <c r="N190" s="490">
        <v>1247.8</v>
      </c>
      <c r="P190" s="490">
        <v>1247.8</v>
      </c>
      <c r="R190" s="462">
        <v>1247.8</v>
      </c>
      <c r="T190" s="462">
        <v>1247.8</v>
      </c>
      <c r="V190" s="462">
        <v>1155.5683999999999</v>
      </c>
      <c r="X190" s="452">
        <v>1155.5683999999999</v>
      </c>
      <c r="Z190" s="382">
        <v>931.91</v>
      </c>
      <c r="AB190" s="363"/>
      <c r="AD190" s="364"/>
      <c r="AF190" s="365"/>
      <c r="AH190" s="365"/>
      <c r="AJ190" s="365"/>
      <c r="AL190" s="363"/>
      <c r="AN190" s="363"/>
      <c r="AP190" s="363"/>
      <c r="AR190" s="363"/>
      <c r="AT190" s="366"/>
      <c r="AV190" s="371"/>
      <c r="AW190" s="371"/>
      <c r="AX190" s="371"/>
      <c r="AY190" s="371"/>
      <c r="AZ190" s="371"/>
      <c r="BA190" s="371"/>
      <c r="BB190" s="371"/>
      <c r="BC190" s="371"/>
      <c r="BD190" s="371"/>
      <c r="BE190" s="371"/>
      <c r="BF190" s="371"/>
      <c r="BG190" s="371"/>
    </row>
    <row r="191" spans="1:59" s="376" customFormat="1" ht="21" customHeight="1" x14ac:dyDescent="0.3">
      <c r="A191" s="371" t="s">
        <v>480</v>
      </c>
      <c r="B191" s="372">
        <v>45260</v>
      </c>
      <c r="C191" s="371">
        <v>1326</v>
      </c>
      <c r="D191" s="421" t="s">
        <v>673</v>
      </c>
      <c r="E191" s="429">
        <f t="shared" si="35"/>
        <v>4600</v>
      </c>
      <c r="F191" s="430">
        <f t="shared" si="35"/>
        <v>2800</v>
      </c>
      <c r="G191" s="386"/>
      <c r="H191" s="416">
        <f t="shared" si="28"/>
        <v>4600</v>
      </c>
      <c r="I191" s="416">
        <f t="shared" si="29"/>
        <v>2800</v>
      </c>
      <c r="J191" s="386"/>
      <c r="K191" s="417">
        <f t="shared" si="36"/>
        <v>4517.375</v>
      </c>
      <c r="L191" s="417">
        <f t="shared" si="37"/>
        <v>2710.4250000000002</v>
      </c>
      <c r="M191" s="389"/>
      <c r="N191" s="490">
        <v>1806.95</v>
      </c>
      <c r="P191" s="490">
        <v>1806.95</v>
      </c>
      <c r="R191" s="462">
        <v>1806.95</v>
      </c>
      <c r="T191" s="462">
        <v>1806.95</v>
      </c>
      <c r="V191" s="462">
        <v>1662.84</v>
      </c>
      <c r="X191" s="452">
        <v>1662.84</v>
      </c>
      <c r="Z191" s="382">
        <v>1341</v>
      </c>
      <c r="AB191" s="363"/>
      <c r="AD191" s="364"/>
      <c r="AF191" s="365"/>
      <c r="AH191" s="365"/>
      <c r="AJ191" s="365"/>
      <c r="AL191" s="363"/>
      <c r="AN191" s="363"/>
      <c r="AP191" s="363"/>
      <c r="AR191" s="363"/>
      <c r="AT191" s="367"/>
      <c r="AV191" s="371"/>
      <c r="AW191" s="371"/>
      <c r="AX191" s="371"/>
      <c r="AY191" s="371"/>
      <c r="AZ191" s="371"/>
      <c r="BA191" s="371"/>
      <c r="BB191" s="371"/>
      <c r="BC191" s="371"/>
      <c r="BD191" s="371"/>
      <c r="BE191" s="371"/>
      <c r="BF191" s="371"/>
      <c r="BG191" s="371"/>
    </row>
    <row r="192" spans="1:59" s="376" customFormat="1" ht="21" customHeight="1" x14ac:dyDescent="0.3">
      <c r="A192" s="371" t="s">
        <v>480</v>
      </c>
      <c r="B192" s="372">
        <v>45260</v>
      </c>
      <c r="C192" s="371">
        <v>1326</v>
      </c>
      <c r="D192" s="421" t="s">
        <v>674</v>
      </c>
      <c r="E192" s="419">
        <f t="shared" si="35"/>
        <v>33800</v>
      </c>
      <c r="F192" s="420">
        <f t="shared" si="35"/>
        <v>20300</v>
      </c>
      <c r="G192" s="386"/>
      <c r="H192" s="416">
        <f t="shared" si="28"/>
        <v>33800</v>
      </c>
      <c r="I192" s="416">
        <f t="shared" si="29"/>
        <v>20300</v>
      </c>
      <c r="J192" s="386"/>
      <c r="K192" s="417">
        <f t="shared" si="36"/>
        <v>33801.300000000003</v>
      </c>
      <c r="L192" s="417">
        <f t="shared" si="37"/>
        <v>20280.78</v>
      </c>
      <c r="M192" s="389"/>
      <c r="N192" s="490">
        <v>13520.52</v>
      </c>
      <c r="P192" s="490">
        <v>13520.52</v>
      </c>
      <c r="R192" s="462">
        <v>13520.52</v>
      </c>
      <c r="T192" s="462">
        <v>13520.52</v>
      </c>
      <c r="V192" s="462">
        <v>12533.92</v>
      </c>
      <c r="X192" s="452">
        <v>12533.92</v>
      </c>
      <c r="Z192" s="382">
        <v>10108</v>
      </c>
      <c r="AB192" s="363"/>
      <c r="AD192" s="364"/>
      <c r="AF192" s="365"/>
      <c r="AH192" s="365"/>
      <c r="AJ192" s="365"/>
      <c r="AL192" s="363"/>
      <c r="AN192" s="363"/>
      <c r="AP192" s="363"/>
      <c r="AR192" s="363"/>
      <c r="AT192" s="367"/>
      <c r="AV192" s="371"/>
      <c r="AW192" s="371"/>
      <c r="AX192" s="371"/>
      <c r="AY192" s="371"/>
      <c r="AZ192" s="371"/>
      <c r="BA192" s="371"/>
      <c r="BB192" s="371"/>
      <c r="BC192" s="371"/>
      <c r="BD192" s="371"/>
      <c r="BE192" s="371"/>
      <c r="BF192" s="371"/>
      <c r="BG192" s="371"/>
    </row>
    <row r="193" spans="1:59" s="376" customFormat="1" ht="24.95" customHeight="1" thickBot="1" x14ac:dyDescent="0.35">
      <c r="A193" s="371"/>
      <c r="B193" s="372"/>
      <c r="C193" s="371"/>
      <c r="D193" s="422"/>
      <c r="E193" s="414"/>
      <c r="F193" s="415"/>
      <c r="G193" s="386"/>
      <c r="H193" s="416">
        <f t="shared" si="28"/>
        <v>0</v>
      </c>
      <c r="I193" s="416">
        <f t="shared" si="29"/>
        <v>0</v>
      </c>
      <c r="J193" s="386"/>
      <c r="K193" s="417">
        <f t="shared" si="36"/>
        <v>0</v>
      </c>
      <c r="L193" s="417">
        <f t="shared" si="37"/>
        <v>0</v>
      </c>
      <c r="M193" s="389"/>
      <c r="N193" s="452"/>
      <c r="P193" s="452"/>
      <c r="R193" s="452"/>
      <c r="T193" s="452"/>
      <c r="V193" s="452"/>
      <c r="X193" s="452"/>
      <c r="Z193" s="382"/>
      <c r="AB193" s="363"/>
      <c r="AD193" s="364"/>
      <c r="AF193" s="365"/>
      <c r="AH193" s="365"/>
      <c r="AJ193" s="365"/>
      <c r="AL193" s="363"/>
      <c r="AN193" s="363"/>
      <c r="AP193" s="363"/>
      <c r="AR193" s="363"/>
      <c r="AT193" s="367"/>
      <c r="AV193" s="371"/>
      <c r="AW193" s="371"/>
      <c r="AX193" s="371"/>
      <c r="AY193" s="371"/>
      <c r="AZ193" s="371"/>
      <c r="BA193" s="371"/>
      <c r="BB193" s="371"/>
      <c r="BC193" s="371"/>
      <c r="BD193" s="371"/>
      <c r="BE193" s="371"/>
      <c r="BF193" s="371"/>
      <c r="BG193" s="371"/>
    </row>
    <row r="194" spans="1:59" s="376" customFormat="1" ht="21" customHeight="1" thickBot="1" x14ac:dyDescent="0.35">
      <c r="A194" s="371"/>
      <c r="B194" s="372"/>
      <c r="C194" s="371"/>
      <c r="D194" s="413" t="s">
        <v>528</v>
      </c>
      <c r="E194" s="414"/>
      <c r="F194" s="415"/>
      <c r="G194" s="386"/>
      <c r="H194" s="416">
        <f t="shared" si="28"/>
        <v>0</v>
      </c>
      <c r="I194" s="416">
        <f t="shared" si="29"/>
        <v>0</v>
      </c>
      <c r="J194" s="386"/>
      <c r="K194" s="417"/>
      <c r="L194" s="417"/>
      <c r="M194" s="389"/>
      <c r="N194" s="492">
        <v>45480</v>
      </c>
      <c r="P194" s="492">
        <v>45480</v>
      </c>
      <c r="R194" s="472">
        <v>45425</v>
      </c>
      <c r="T194" s="472">
        <v>45327</v>
      </c>
      <c r="V194" s="463">
        <v>220324</v>
      </c>
      <c r="X194" s="452"/>
      <c r="Z194" s="382"/>
      <c r="AB194" s="363"/>
      <c r="AD194" s="364"/>
      <c r="AF194" s="365"/>
      <c r="AH194" s="365"/>
      <c r="AJ194" s="365"/>
      <c r="AL194" s="363"/>
      <c r="AN194" s="363"/>
      <c r="AP194" s="363"/>
      <c r="AR194" s="363"/>
      <c r="AT194" s="367"/>
      <c r="AV194" s="371"/>
      <c r="AW194" s="371"/>
      <c r="AX194" s="371"/>
      <c r="AY194" s="371"/>
      <c r="AZ194" s="371"/>
      <c r="BA194" s="371"/>
      <c r="BB194" s="371"/>
      <c r="BC194" s="371"/>
      <c r="BD194" s="371"/>
      <c r="BE194" s="371"/>
      <c r="BF194" s="371"/>
      <c r="BG194" s="371"/>
    </row>
    <row r="195" spans="1:59" s="376" customFormat="1" ht="21" customHeight="1" x14ac:dyDescent="0.3">
      <c r="A195" s="371" t="s">
        <v>238</v>
      </c>
      <c r="B195" s="372" t="s">
        <v>563</v>
      </c>
      <c r="C195" s="371">
        <v>1356</v>
      </c>
      <c r="D195" s="418" t="s">
        <v>612</v>
      </c>
      <c r="E195" s="419">
        <f t="shared" ref="E195:E205" si="38">H195</f>
        <v>3700</v>
      </c>
      <c r="F195" s="420">
        <f t="shared" ref="F195:F205" si="39">I195</f>
        <v>2300</v>
      </c>
      <c r="G195" s="386"/>
      <c r="H195" s="416">
        <f t="shared" si="28"/>
        <v>3700</v>
      </c>
      <c r="I195" s="416">
        <f t="shared" si="29"/>
        <v>2300</v>
      </c>
      <c r="J195" s="386"/>
      <c r="K195" s="417">
        <f t="shared" ref="K195:K205" si="40">N195*$K$9</f>
        <v>3691.29</v>
      </c>
      <c r="L195" s="417">
        <f t="shared" ref="L195:L205" si="41">N195*$L$9</f>
        <v>2214.7740000000003</v>
      </c>
      <c r="M195" s="389"/>
      <c r="N195" s="490">
        <v>1476.5160000000001</v>
      </c>
      <c r="P195" s="490">
        <v>1476.5160000000001</v>
      </c>
      <c r="R195" s="462">
        <v>1476.5160000000001</v>
      </c>
      <c r="T195" s="462">
        <v>1476.5160000000001</v>
      </c>
      <c r="V195" s="462">
        <v>1476.5160000000001</v>
      </c>
      <c r="X195" s="455">
        <v>1476.5160000000001</v>
      </c>
      <c r="Z195" s="382">
        <v>1230.43</v>
      </c>
      <c r="AB195" s="363"/>
      <c r="AD195" s="364"/>
      <c r="AF195" s="365"/>
      <c r="AH195" s="365"/>
      <c r="AJ195" s="365"/>
      <c r="AL195" s="363"/>
      <c r="AN195" s="363"/>
      <c r="AP195" s="363"/>
      <c r="AR195" s="363"/>
      <c r="AT195" s="366"/>
      <c r="AV195" s="371"/>
      <c r="AW195" s="371"/>
      <c r="AX195" s="371"/>
      <c r="AY195" s="371"/>
      <c r="AZ195" s="371"/>
      <c r="BA195" s="371"/>
      <c r="BB195" s="371"/>
      <c r="BC195" s="371"/>
      <c r="BD195" s="371"/>
      <c r="BE195" s="371"/>
      <c r="BF195" s="371"/>
      <c r="BG195" s="371"/>
    </row>
    <row r="196" spans="1:59" ht="21" customHeight="1" x14ac:dyDescent="0.3">
      <c r="A196" s="371" t="s">
        <v>238</v>
      </c>
      <c r="B196" s="372">
        <v>45278</v>
      </c>
      <c r="C196" s="371">
        <v>1357</v>
      </c>
      <c r="D196" s="418" t="s">
        <v>613</v>
      </c>
      <c r="E196" s="419">
        <f t="shared" si="38"/>
        <v>7100</v>
      </c>
      <c r="F196" s="420">
        <f t="shared" si="39"/>
        <v>4300</v>
      </c>
      <c r="G196" s="386"/>
      <c r="H196" s="416">
        <f t="shared" si="28"/>
        <v>7100</v>
      </c>
      <c r="I196" s="416">
        <f t="shared" si="29"/>
        <v>4300</v>
      </c>
      <c r="J196" s="386"/>
      <c r="K196" s="417">
        <f t="shared" si="40"/>
        <v>7010.4600000000009</v>
      </c>
      <c r="L196" s="417">
        <f t="shared" si="41"/>
        <v>4206.2759999999998</v>
      </c>
      <c r="M196" s="389"/>
      <c r="N196" s="490">
        <v>2804.1840000000002</v>
      </c>
      <c r="P196" s="490">
        <v>2804.1840000000002</v>
      </c>
      <c r="R196" s="462">
        <v>2804.1840000000002</v>
      </c>
      <c r="T196" s="462">
        <v>2804.1840000000002</v>
      </c>
      <c r="V196" s="462">
        <v>2804.1840000000002</v>
      </c>
      <c r="X196" s="452">
        <v>2804.1840000000002</v>
      </c>
      <c r="Z196" s="382">
        <v>2336.8200000000002</v>
      </c>
      <c r="AB196" s="363"/>
      <c r="AD196" s="364"/>
      <c r="AF196" s="365"/>
      <c r="AH196" s="365"/>
      <c r="AJ196" s="365"/>
      <c r="AL196" s="363"/>
      <c r="AN196" s="363"/>
      <c r="AP196" s="363"/>
      <c r="AR196" s="363"/>
      <c r="AT196" s="366"/>
    </row>
    <row r="197" spans="1:59" ht="21" hidden="1" customHeight="1" x14ac:dyDescent="0.3">
      <c r="A197" s="371" t="s">
        <v>238</v>
      </c>
      <c r="B197" s="372">
        <v>45278</v>
      </c>
      <c r="C197" s="476">
        <v>1357</v>
      </c>
      <c r="D197" s="421" t="s">
        <v>354</v>
      </c>
      <c r="E197" s="419">
        <f t="shared" si="38"/>
        <v>3300</v>
      </c>
      <c r="F197" s="420">
        <f t="shared" si="39"/>
        <v>2000</v>
      </c>
      <c r="G197" s="386"/>
      <c r="H197" s="416">
        <f t="shared" si="28"/>
        <v>3300</v>
      </c>
      <c r="I197" s="416">
        <f t="shared" si="29"/>
        <v>2000</v>
      </c>
      <c r="J197" s="386"/>
      <c r="K197" s="417">
        <f t="shared" si="40"/>
        <v>3213</v>
      </c>
      <c r="L197" s="417">
        <f t="shared" si="41"/>
        <v>1927.8000000000002</v>
      </c>
      <c r="M197" s="389"/>
      <c r="N197" s="490">
        <v>1285.2</v>
      </c>
      <c r="P197" s="490">
        <v>1285.2</v>
      </c>
      <c r="R197" s="452">
        <v>1285.2</v>
      </c>
      <c r="T197" s="452">
        <v>1285.2</v>
      </c>
      <c r="V197" s="452">
        <v>1285.2</v>
      </c>
      <c r="X197" s="452">
        <v>1285.2</v>
      </c>
      <c r="Z197" s="382">
        <v>1071</v>
      </c>
      <c r="AB197" s="363"/>
      <c r="AD197" s="364"/>
      <c r="AF197" s="365"/>
      <c r="AH197" s="365"/>
      <c r="AJ197" s="365"/>
      <c r="AL197" s="363"/>
      <c r="AN197" s="363"/>
      <c r="AP197" s="363"/>
      <c r="AR197" s="363"/>
      <c r="AT197" s="366"/>
    </row>
    <row r="198" spans="1:59" ht="21" customHeight="1" x14ac:dyDescent="0.3">
      <c r="A198" s="371" t="s">
        <v>238</v>
      </c>
      <c r="B198" s="372">
        <v>45278</v>
      </c>
      <c r="C198" s="371">
        <v>1357</v>
      </c>
      <c r="D198" s="421" t="s">
        <v>718</v>
      </c>
      <c r="E198" s="419">
        <f t="shared" si="38"/>
        <v>9600</v>
      </c>
      <c r="F198" s="420">
        <f t="shared" si="39"/>
        <v>5800</v>
      </c>
      <c r="G198" s="386"/>
      <c r="H198" s="416">
        <f t="shared" si="28"/>
        <v>9600</v>
      </c>
      <c r="I198" s="416">
        <f t="shared" si="29"/>
        <v>5800</v>
      </c>
      <c r="J198" s="386"/>
      <c r="K198" s="417">
        <f t="shared" si="40"/>
        <v>9580</v>
      </c>
      <c r="L198" s="417">
        <f t="shared" si="41"/>
        <v>5748</v>
      </c>
      <c r="M198" s="389"/>
      <c r="N198" s="490">
        <v>3832</v>
      </c>
      <c r="P198" s="490">
        <v>3832</v>
      </c>
      <c r="R198" s="462"/>
      <c r="T198" s="462">
        <v>1182.4079999999999</v>
      </c>
      <c r="V198" s="462">
        <v>1182.4079999999999</v>
      </c>
      <c r="X198" s="452">
        <v>1182.4079999999999</v>
      </c>
      <c r="Z198" s="382">
        <v>985.34</v>
      </c>
      <c r="AB198" s="363"/>
      <c r="AD198" s="364"/>
      <c r="AF198" s="365"/>
      <c r="AH198" s="365"/>
      <c r="AJ198" s="365"/>
      <c r="AL198" s="363"/>
      <c r="AN198" s="363"/>
      <c r="AP198" s="363"/>
      <c r="AR198" s="363"/>
      <c r="AT198" s="366"/>
    </row>
    <row r="199" spans="1:59" ht="21" customHeight="1" x14ac:dyDescent="0.3">
      <c r="A199" s="371" t="s">
        <v>238</v>
      </c>
      <c r="B199" s="372">
        <v>45278</v>
      </c>
      <c r="C199" s="371">
        <v>1357</v>
      </c>
      <c r="D199" s="421" t="s">
        <v>733</v>
      </c>
      <c r="E199" s="419">
        <f t="shared" si="38"/>
        <v>3000</v>
      </c>
      <c r="F199" s="420">
        <f t="shared" si="39"/>
        <v>1800</v>
      </c>
      <c r="G199" s="386"/>
      <c r="H199" s="416">
        <f t="shared" si="28"/>
        <v>3000</v>
      </c>
      <c r="I199" s="416">
        <f t="shared" si="29"/>
        <v>1800</v>
      </c>
      <c r="J199" s="386"/>
      <c r="K199" s="417">
        <f t="shared" si="40"/>
        <v>2956.0199999999995</v>
      </c>
      <c r="L199" s="417">
        <f t="shared" si="41"/>
        <v>1773.6119999999999</v>
      </c>
      <c r="M199" s="389"/>
      <c r="N199" s="490">
        <v>1182.4079999999999</v>
      </c>
      <c r="P199" s="490">
        <v>1182.4079999999999</v>
      </c>
      <c r="R199" s="462">
        <v>1182.4079999999999</v>
      </c>
      <c r="T199" s="462">
        <v>1182.4079999999999</v>
      </c>
      <c r="V199" s="462">
        <v>1182.4079999999999</v>
      </c>
      <c r="X199" s="452">
        <v>1182.4079999999999</v>
      </c>
      <c r="Z199" s="382">
        <v>985.34</v>
      </c>
      <c r="AB199" s="363"/>
      <c r="AD199" s="364"/>
      <c r="AF199" s="365"/>
      <c r="AH199" s="365"/>
      <c r="AJ199" s="365"/>
      <c r="AL199" s="363"/>
      <c r="AN199" s="363"/>
      <c r="AP199" s="363"/>
      <c r="AR199" s="363"/>
      <c r="AT199" s="366"/>
    </row>
    <row r="200" spans="1:59" ht="21" customHeight="1" x14ac:dyDescent="0.3">
      <c r="A200" s="371" t="s">
        <v>238</v>
      </c>
      <c r="B200" s="372">
        <v>45278</v>
      </c>
      <c r="C200" s="371">
        <v>1357</v>
      </c>
      <c r="D200" s="421" t="s">
        <v>734</v>
      </c>
      <c r="E200" s="419">
        <f t="shared" si="38"/>
        <v>4900</v>
      </c>
      <c r="F200" s="420">
        <f t="shared" si="39"/>
        <v>3000</v>
      </c>
      <c r="G200" s="386"/>
      <c r="H200" s="416">
        <f t="shared" si="28"/>
        <v>4900</v>
      </c>
      <c r="I200" s="416">
        <f t="shared" si="29"/>
        <v>3000</v>
      </c>
      <c r="J200" s="386"/>
      <c r="K200" s="417">
        <f t="shared" si="40"/>
        <v>4897.7249999999995</v>
      </c>
      <c r="L200" s="417">
        <f t="shared" si="41"/>
        <v>2938.6349999999998</v>
      </c>
      <c r="M200" s="389"/>
      <c r="N200" s="490">
        <v>1959.09</v>
      </c>
      <c r="P200" s="490">
        <v>1959.09</v>
      </c>
      <c r="R200" s="462">
        <v>1182.4079999999999</v>
      </c>
      <c r="T200" s="462">
        <v>1182.4079999999999</v>
      </c>
      <c r="V200" s="462">
        <v>1182.4079999999999</v>
      </c>
      <c r="X200" s="452">
        <v>1182.4079999999999</v>
      </c>
      <c r="Z200" s="382">
        <v>985.34</v>
      </c>
      <c r="AB200" s="363"/>
      <c r="AD200" s="364"/>
      <c r="AF200" s="365"/>
      <c r="AH200" s="365"/>
      <c r="AJ200" s="365"/>
      <c r="AL200" s="363"/>
      <c r="AN200" s="363"/>
      <c r="AP200" s="363"/>
      <c r="AR200" s="363"/>
      <c r="AT200" s="366"/>
    </row>
    <row r="201" spans="1:59" ht="21" customHeight="1" x14ac:dyDescent="0.3">
      <c r="A201" s="371" t="s">
        <v>238</v>
      </c>
      <c r="B201" s="372">
        <v>45278</v>
      </c>
      <c r="C201" s="371">
        <v>1357</v>
      </c>
      <c r="D201" s="421" t="s">
        <v>735</v>
      </c>
      <c r="E201" s="419">
        <f t="shared" si="38"/>
        <v>4100</v>
      </c>
      <c r="F201" s="420">
        <f t="shared" si="39"/>
        <v>2500</v>
      </c>
      <c r="G201" s="386"/>
      <c r="H201" s="416">
        <f t="shared" si="28"/>
        <v>4100</v>
      </c>
      <c r="I201" s="416">
        <f t="shared" si="29"/>
        <v>2500</v>
      </c>
      <c r="J201" s="386"/>
      <c r="K201" s="417">
        <f t="shared" si="40"/>
        <v>4021.4100000000003</v>
      </c>
      <c r="L201" s="417">
        <f t="shared" si="41"/>
        <v>2412.846</v>
      </c>
      <c r="M201" s="389"/>
      <c r="N201" s="490">
        <v>1608.5640000000001</v>
      </c>
      <c r="P201" s="490">
        <v>1608.5640000000001</v>
      </c>
      <c r="R201" s="462">
        <v>1608.5640000000001</v>
      </c>
      <c r="T201" s="462">
        <v>1608.5640000000001</v>
      </c>
      <c r="V201" s="462">
        <v>1608.5640000000001</v>
      </c>
      <c r="X201" s="452">
        <v>1608.5640000000001</v>
      </c>
      <c r="Z201" s="382">
        <v>1340.47</v>
      </c>
      <c r="AB201" s="363"/>
      <c r="AD201" s="364"/>
      <c r="AF201" s="365"/>
      <c r="AH201" s="365"/>
      <c r="AJ201" s="365"/>
      <c r="AL201" s="363"/>
      <c r="AN201" s="363"/>
      <c r="AP201" s="363"/>
      <c r="AR201" s="363"/>
      <c r="AT201" s="366"/>
    </row>
    <row r="202" spans="1:59" ht="21" customHeight="1" x14ac:dyDescent="0.3">
      <c r="A202" s="371" t="s">
        <v>238</v>
      </c>
      <c r="B202" s="372">
        <v>45278</v>
      </c>
      <c r="C202" s="371">
        <v>1357</v>
      </c>
      <c r="D202" s="421" t="s">
        <v>736</v>
      </c>
      <c r="E202" s="419">
        <f t="shared" si="38"/>
        <v>7300</v>
      </c>
      <c r="F202" s="420">
        <f t="shared" si="39"/>
        <v>4400</v>
      </c>
      <c r="G202" s="386"/>
      <c r="H202" s="416">
        <f t="shared" si="28"/>
        <v>7300</v>
      </c>
      <c r="I202" s="416">
        <f t="shared" si="29"/>
        <v>4400</v>
      </c>
      <c r="J202" s="386"/>
      <c r="K202" s="417">
        <f t="shared" si="40"/>
        <v>7208.5249999999996</v>
      </c>
      <c r="L202" s="417">
        <f t="shared" si="41"/>
        <v>4325.1149999999998</v>
      </c>
      <c r="M202" s="389"/>
      <c r="N202" s="490">
        <v>2883.41</v>
      </c>
      <c r="P202" s="490">
        <v>2883.41</v>
      </c>
      <c r="R202" s="462">
        <v>1608.5640000000001</v>
      </c>
      <c r="T202" s="462">
        <v>1608.5640000000001</v>
      </c>
      <c r="V202" s="462">
        <v>1608.5640000000001</v>
      </c>
      <c r="X202" s="452">
        <v>1608.5640000000001</v>
      </c>
      <c r="Z202" s="382">
        <v>1340.47</v>
      </c>
      <c r="AB202" s="363"/>
      <c r="AD202" s="364"/>
      <c r="AF202" s="365"/>
      <c r="AH202" s="365"/>
      <c r="AJ202" s="365"/>
      <c r="AL202" s="363"/>
      <c r="AN202" s="363"/>
      <c r="AP202" s="363"/>
      <c r="AR202" s="363"/>
      <c r="AT202" s="366"/>
    </row>
    <row r="203" spans="1:59" ht="21" customHeight="1" x14ac:dyDescent="0.3">
      <c r="A203" s="371" t="s">
        <v>238</v>
      </c>
      <c r="B203" s="372">
        <v>45278</v>
      </c>
      <c r="C203" s="371">
        <v>1357</v>
      </c>
      <c r="D203" s="421" t="s">
        <v>723</v>
      </c>
      <c r="E203" s="419">
        <f t="shared" si="38"/>
        <v>4200</v>
      </c>
      <c r="F203" s="420">
        <f t="shared" si="39"/>
        <v>2500</v>
      </c>
      <c r="G203" s="386"/>
      <c r="H203" s="416">
        <f t="shared" si="28"/>
        <v>4200</v>
      </c>
      <c r="I203" s="416">
        <f t="shared" si="29"/>
        <v>2500</v>
      </c>
      <c r="J203" s="386"/>
      <c r="K203" s="417">
        <f t="shared" si="40"/>
        <v>4123.4500000000007</v>
      </c>
      <c r="L203" s="417">
        <f t="shared" si="41"/>
        <v>2474.0700000000002</v>
      </c>
      <c r="M203" s="389"/>
      <c r="N203" s="490">
        <v>1649.38</v>
      </c>
      <c r="P203" s="490">
        <v>1649.38</v>
      </c>
      <c r="R203" s="462">
        <v>1608.5640000000001</v>
      </c>
      <c r="T203" s="462">
        <v>1608.5640000000001</v>
      </c>
      <c r="V203" s="462">
        <v>1608.5640000000001</v>
      </c>
      <c r="X203" s="452">
        <v>1608.5640000000001</v>
      </c>
      <c r="Z203" s="382">
        <v>1340.47</v>
      </c>
      <c r="AB203" s="363"/>
      <c r="AD203" s="364"/>
      <c r="AF203" s="365"/>
      <c r="AH203" s="365"/>
      <c r="AJ203" s="365"/>
      <c r="AL203" s="363"/>
      <c r="AN203" s="363"/>
      <c r="AP203" s="363"/>
      <c r="AR203" s="363"/>
      <c r="AT203" s="366"/>
    </row>
    <row r="204" spans="1:59" ht="21" customHeight="1" x14ac:dyDescent="0.3">
      <c r="A204" s="371" t="s">
        <v>238</v>
      </c>
      <c r="B204" s="372">
        <v>45278</v>
      </c>
      <c r="C204" s="371">
        <v>1357</v>
      </c>
      <c r="D204" s="421" t="s">
        <v>724</v>
      </c>
      <c r="E204" s="419">
        <f t="shared" si="38"/>
        <v>6900</v>
      </c>
      <c r="F204" s="420">
        <f t="shared" si="39"/>
        <v>4100</v>
      </c>
      <c r="G204" s="386"/>
      <c r="H204" s="416">
        <f t="shared" si="28"/>
        <v>6900</v>
      </c>
      <c r="I204" s="416">
        <f t="shared" si="29"/>
        <v>4100</v>
      </c>
      <c r="J204" s="386"/>
      <c r="K204" s="417">
        <f t="shared" si="40"/>
        <v>6821.375</v>
      </c>
      <c r="L204" s="417">
        <f t="shared" si="41"/>
        <v>4092.8250000000003</v>
      </c>
      <c r="M204" s="389"/>
      <c r="N204" s="490">
        <v>2728.55</v>
      </c>
      <c r="P204" s="490">
        <v>2728.55</v>
      </c>
      <c r="R204" s="462">
        <v>1608.5640000000001</v>
      </c>
      <c r="T204" s="462">
        <v>1608.5640000000001</v>
      </c>
      <c r="V204" s="462">
        <v>1608.5640000000001</v>
      </c>
      <c r="X204" s="452">
        <v>1608.5640000000001</v>
      </c>
      <c r="Z204" s="382">
        <v>1340.47</v>
      </c>
      <c r="AB204" s="363"/>
      <c r="AD204" s="364"/>
      <c r="AF204" s="365"/>
      <c r="AH204" s="365"/>
      <c r="AJ204" s="365"/>
      <c r="AL204" s="363"/>
      <c r="AN204" s="363"/>
      <c r="AP204" s="363"/>
      <c r="AR204" s="363"/>
      <c r="AT204" s="366"/>
    </row>
    <row r="205" spans="1:59" ht="21" customHeight="1" x14ac:dyDescent="0.3">
      <c r="A205" s="371" t="s">
        <v>238</v>
      </c>
      <c r="B205" s="372">
        <v>45278</v>
      </c>
      <c r="C205" s="371">
        <v>1371</v>
      </c>
      <c r="D205" s="421" t="s">
        <v>169</v>
      </c>
      <c r="E205" s="419">
        <f t="shared" si="38"/>
        <v>3300</v>
      </c>
      <c r="F205" s="420">
        <f t="shared" si="39"/>
        <v>2000</v>
      </c>
      <c r="G205" s="386"/>
      <c r="H205" s="416">
        <f t="shared" si="28"/>
        <v>3300</v>
      </c>
      <c r="I205" s="416">
        <f t="shared" si="29"/>
        <v>2000</v>
      </c>
      <c r="J205" s="386"/>
      <c r="K205" s="417">
        <f t="shared" si="40"/>
        <v>3226.1400000000003</v>
      </c>
      <c r="L205" s="417">
        <f t="shared" si="41"/>
        <v>1935.6840000000002</v>
      </c>
      <c r="M205" s="389"/>
      <c r="N205" s="490">
        <v>1290.4560000000001</v>
      </c>
      <c r="P205" s="490">
        <v>1290.4560000000001</v>
      </c>
      <c r="R205" s="462">
        <v>1290.4560000000001</v>
      </c>
      <c r="T205" s="462">
        <v>1290.4560000000001</v>
      </c>
      <c r="V205" s="462">
        <v>1290.4560000000001</v>
      </c>
      <c r="X205" s="452">
        <v>1290.4560000000001</v>
      </c>
      <c r="Z205" s="382">
        <v>1075.3800000000001</v>
      </c>
      <c r="AB205" s="363"/>
      <c r="AD205" s="364"/>
      <c r="AF205" s="365"/>
      <c r="AH205" s="365"/>
      <c r="AJ205" s="365"/>
      <c r="AL205" s="363"/>
      <c r="AN205" s="363"/>
      <c r="AP205" s="363"/>
      <c r="AR205" s="363"/>
      <c r="AT205" s="366"/>
    </row>
    <row r="206" spans="1:59" ht="9.9499999999999993" customHeight="1" thickBot="1" x14ac:dyDescent="0.35">
      <c r="D206" s="422"/>
      <c r="G206" s="386"/>
      <c r="H206" s="416">
        <f t="shared" ref="H206:H251" si="42">MROUND(K206+48,100)</f>
        <v>0</v>
      </c>
      <c r="I206" s="416">
        <f t="shared" ref="I206:I251" si="43">MROUND(L206+48,100)</f>
        <v>0</v>
      </c>
      <c r="J206" s="386"/>
      <c r="K206" s="417">
        <f t="shared" ref="K206:K214" si="44">N206*$K$9</f>
        <v>0</v>
      </c>
      <c r="L206" s="417">
        <f t="shared" ref="L206:L214" si="45">N206*$L$9</f>
        <v>0</v>
      </c>
      <c r="M206" s="389"/>
      <c r="N206" s="452"/>
      <c r="P206" s="452"/>
      <c r="R206" s="452"/>
      <c r="T206" s="452"/>
      <c r="V206" s="452"/>
      <c r="X206" s="452"/>
      <c r="AB206" s="363"/>
      <c r="AD206" s="364"/>
      <c r="AF206" s="365"/>
      <c r="AH206" s="365"/>
      <c r="AJ206" s="365"/>
      <c r="AL206" s="363"/>
      <c r="AN206" s="363"/>
      <c r="AP206" s="363"/>
      <c r="AR206" s="363"/>
      <c r="AT206" s="366"/>
    </row>
    <row r="207" spans="1:59" s="376" customFormat="1" ht="21" customHeight="1" thickBot="1" x14ac:dyDescent="0.35">
      <c r="A207" s="371"/>
      <c r="B207" s="372"/>
      <c r="C207" s="371"/>
      <c r="D207" s="413" t="s">
        <v>1</v>
      </c>
      <c r="E207" s="373"/>
      <c r="F207" s="374"/>
      <c r="G207" s="371"/>
      <c r="H207" s="416">
        <f t="shared" si="42"/>
        <v>113700</v>
      </c>
      <c r="I207" s="416">
        <f t="shared" si="43"/>
        <v>68300</v>
      </c>
      <c r="J207" s="386"/>
      <c r="K207" s="417">
        <f t="shared" si="44"/>
        <v>113700</v>
      </c>
      <c r="L207" s="417">
        <f t="shared" si="45"/>
        <v>68220</v>
      </c>
      <c r="N207" s="492">
        <v>45480</v>
      </c>
      <c r="P207" s="492">
        <v>45480</v>
      </c>
      <c r="R207" s="472">
        <v>45425</v>
      </c>
      <c r="T207" s="472">
        <v>45385</v>
      </c>
      <c r="V207" s="464" t="s">
        <v>564</v>
      </c>
      <c r="X207" s="452"/>
      <c r="Z207" s="382"/>
      <c r="AB207" s="363"/>
      <c r="AD207" s="146"/>
      <c r="AF207" s="146"/>
      <c r="AH207" s="146"/>
      <c r="AJ207" s="146"/>
      <c r="AL207" s="146"/>
      <c r="AN207" s="146"/>
      <c r="AP207" s="146"/>
      <c r="AR207" s="146"/>
      <c r="AT207" s="63"/>
      <c r="AV207" s="371"/>
      <c r="AW207" s="371"/>
      <c r="AX207" s="371"/>
      <c r="AY207" s="371"/>
      <c r="AZ207" s="371"/>
      <c r="BA207" s="371"/>
      <c r="BB207" s="371"/>
      <c r="BC207" s="371"/>
      <c r="BD207" s="371"/>
      <c r="BE207" s="371"/>
      <c r="BF207" s="371"/>
      <c r="BG207" s="371"/>
    </row>
    <row r="208" spans="1:59" s="376" customFormat="1" ht="21" customHeight="1" x14ac:dyDescent="0.3">
      <c r="A208" s="371"/>
      <c r="B208" s="372"/>
      <c r="C208" s="371"/>
      <c r="D208" s="436" t="s">
        <v>225</v>
      </c>
      <c r="E208" s="437">
        <f t="shared" ref="E208:F213" si="46">H208</f>
        <v>5400</v>
      </c>
      <c r="F208" s="438">
        <f t="shared" si="46"/>
        <v>3300</v>
      </c>
      <c r="G208" s="371"/>
      <c r="H208" s="416">
        <f t="shared" si="42"/>
        <v>5400</v>
      </c>
      <c r="I208" s="416">
        <f t="shared" si="43"/>
        <v>3300</v>
      </c>
      <c r="J208" s="386"/>
      <c r="K208" s="417">
        <f t="shared" si="44"/>
        <v>5355</v>
      </c>
      <c r="L208" s="417">
        <f t="shared" si="45"/>
        <v>3213</v>
      </c>
      <c r="N208" s="490">
        <v>2142</v>
      </c>
      <c r="P208" s="490">
        <v>2142</v>
      </c>
      <c r="R208" s="462">
        <v>2142</v>
      </c>
      <c r="T208" s="462">
        <v>2142</v>
      </c>
      <c r="V208" s="462">
        <v>1800</v>
      </c>
      <c r="X208" s="452">
        <v>1501</v>
      </c>
      <c r="Z208" s="382">
        <v>1501</v>
      </c>
      <c r="AB208" s="363"/>
      <c r="AD208" s="146"/>
      <c r="AF208" s="146"/>
      <c r="AH208" s="146"/>
      <c r="AJ208" s="146"/>
      <c r="AL208" s="146"/>
      <c r="AN208" s="146"/>
      <c r="AP208" s="146"/>
      <c r="AR208" s="146"/>
      <c r="AT208" s="63"/>
      <c r="AV208" s="371"/>
      <c r="AW208" s="371"/>
      <c r="AX208" s="371"/>
      <c r="AY208" s="371"/>
      <c r="AZ208" s="371"/>
      <c r="BA208" s="371"/>
      <c r="BB208" s="371"/>
      <c r="BC208" s="371"/>
      <c r="BD208" s="371"/>
      <c r="BE208" s="371"/>
      <c r="BF208" s="371"/>
      <c r="BG208" s="371"/>
    </row>
    <row r="209" spans="1:59" s="376" customFormat="1" ht="21" customHeight="1" x14ac:dyDescent="0.3">
      <c r="A209" s="371"/>
      <c r="B209" s="372"/>
      <c r="C209" s="371"/>
      <c r="D209" s="439" t="s">
        <v>538</v>
      </c>
      <c r="E209" s="444">
        <f t="shared" si="46"/>
        <v>5100</v>
      </c>
      <c r="F209" s="445">
        <f t="shared" si="46"/>
        <v>3100</v>
      </c>
      <c r="G209" s="371"/>
      <c r="H209" s="416">
        <f t="shared" si="42"/>
        <v>5100</v>
      </c>
      <c r="I209" s="416">
        <f t="shared" si="43"/>
        <v>3100</v>
      </c>
      <c r="J209" s="386"/>
      <c r="K209" s="417">
        <f t="shared" si="44"/>
        <v>5057.5</v>
      </c>
      <c r="L209" s="417">
        <f t="shared" si="45"/>
        <v>3034.5</v>
      </c>
      <c r="N209" s="490">
        <v>2023</v>
      </c>
      <c r="P209" s="490">
        <v>2023</v>
      </c>
      <c r="R209" s="474">
        <v>2023</v>
      </c>
      <c r="T209" s="462">
        <v>2000</v>
      </c>
      <c r="V209" s="462">
        <v>1699.99</v>
      </c>
      <c r="X209" s="452">
        <v>1361</v>
      </c>
      <c r="Z209" s="382">
        <v>1361</v>
      </c>
      <c r="AB209" s="363"/>
      <c r="AD209" s="146"/>
      <c r="AF209" s="146"/>
      <c r="AH209" s="146"/>
      <c r="AJ209" s="146"/>
      <c r="AL209" s="146"/>
      <c r="AN209" s="146"/>
      <c r="AP209" s="146"/>
      <c r="AR209" s="146"/>
      <c r="AT209" s="63"/>
      <c r="AV209" s="371"/>
      <c r="AW209" s="371"/>
      <c r="AX209" s="371"/>
      <c r="AY209" s="371"/>
      <c r="AZ209" s="371"/>
      <c r="BA209" s="371"/>
      <c r="BB209" s="371"/>
      <c r="BC209" s="371"/>
      <c r="BD209" s="371"/>
      <c r="BE209" s="371"/>
      <c r="BF209" s="371"/>
      <c r="BG209" s="371"/>
    </row>
    <row r="210" spans="1:59" s="376" customFormat="1" ht="21" customHeight="1" x14ac:dyDescent="0.3">
      <c r="A210" s="371"/>
      <c r="B210" s="372"/>
      <c r="C210" s="371"/>
      <c r="D210" s="439" t="s">
        <v>651</v>
      </c>
      <c r="E210" s="437">
        <f t="shared" si="46"/>
        <v>5700</v>
      </c>
      <c r="F210" s="438">
        <f t="shared" si="46"/>
        <v>3400</v>
      </c>
      <c r="G210" s="371"/>
      <c r="H210" s="416">
        <f t="shared" si="42"/>
        <v>5700</v>
      </c>
      <c r="I210" s="416">
        <f t="shared" si="43"/>
        <v>3400</v>
      </c>
      <c r="J210" s="386"/>
      <c r="K210" s="417">
        <f t="shared" si="44"/>
        <v>5652.5</v>
      </c>
      <c r="L210" s="417">
        <f t="shared" si="45"/>
        <v>3391.5</v>
      </c>
      <c r="N210" s="490">
        <v>2261</v>
      </c>
      <c r="P210" s="490">
        <v>2261</v>
      </c>
      <c r="R210" s="462">
        <v>2261</v>
      </c>
      <c r="T210" s="462">
        <v>2261</v>
      </c>
      <c r="V210" s="462">
        <v>1900</v>
      </c>
      <c r="X210" s="452">
        <v>1601</v>
      </c>
      <c r="Z210" s="382">
        <v>1601</v>
      </c>
      <c r="AB210" s="363"/>
      <c r="AD210" s="146"/>
      <c r="AF210" s="146"/>
      <c r="AH210" s="146"/>
      <c r="AJ210" s="146"/>
      <c r="AL210" s="146"/>
      <c r="AN210" s="146"/>
      <c r="AP210" s="146"/>
      <c r="AR210" s="146"/>
      <c r="AT210" s="63"/>
      <c r="AV210" s="371"/>
      <c r="AW210" s="371"/>
      <c r="AX210" s="371"/>
      <c r="AY210" s="371"/>
      <c r="AZ210" s="371"/>
      <c r="BA210" s="371"/>
      <c r="BB210" s="371"/>
      <c r="BC210" s="371"/>
      <c r="BD210" s="371"/>
      <c r="BE210" s="371"/>
      <c r="BF210" s="371"/>
      <c r="BG210" s="371"/>
    </row>
    <row r="211" spans="1:59" s="376" customFormat="1" ht="21" hidden="1" customHeight="1" x14ac:dyDescent="0.3">
      <c r="A211" s="371"/>
      <c r="B211" s="372"/>
      <c r="C211" s="371"/>
      <c r="D211" s="449" t="s">
        <v>536</v>
      </c>
      <c r="E211" s="437">
        <f t="shared" si="46"/>
        <v>5700</v>
      </c>
      <c r="F211" s="438">
        <f t="shared" si="46"/>
        <v>3400</v>
      </c>
      <c r="G211" s="371"/>
      <c r="H211" s="416">
        <f t="shared" si="42"/>
        <v>5700</v>
      </c>
      <c r="I211" s="416">
        <f t="shared" si="43"/>
        <v>3400</v>
      </c>
      <c r="J211" s="386"/>
      <c r="K211" s="417">
        <f t="shared" si="44"/>
        <v>5652.5</v>
      </c>
      <c r="L211" s="417">
        <f t="shared" si="45"/>
        <v>3391.5</v>
      </c>
      <c r="N211" s="490">
        <v>2261</v>
      </c>
      <c r="P211" s="490">
        <v>2261</v>
      </c>
      <c r="R211" s="462">
        <v>2261</v>
      </c>
      <c r="T211" s="462">
        <v>2261</v>
      </c>
      <c r="V211" s="462">
        <v>1900</v>
      </c>
      <c r="X211" s="452">
        <v>1601</v>
      </c>
      <c r="Z211" s="382">
        <v>1601</v>
      </c>
      <c r="AB211" s="363"/>
      <c r="AD211" s="146"/>
      <c r="AF211" s="146"/>
      <c r="AH211" s="146"/>
      <c r="AJ211" s="146"/>
      <c r="AL211" s="146"/>
      <c r="AN211" s="146"/>
      <c r="AP211" s="146"/>
      <c r="AR211" s="146"/>
      <c r="AT211" s="63"/>
      <c r="AV211" s="371"/>
      <c r="AW211" s="371"/>
      <c r="AX211" s="371"/>
      <c r="AY211" s="371"/>
      <c r="AZ211" s="371"/>
      <c r="BA211" s="371"/>
      <c r="BB211" s="371"/>
      <c r="BC211" s="371"/>
      <c r="BD211" s="371"/>
      <c r="BE211" s="371"/>
      <c r="BF211" s="371"/>
      <c r="BG211" s="371"/>
    </row>
    <row r="212" spans="1:59" s="376" customFormat="1" ht="21" customHeight="1" x14ac:dyDescent="0.3">
      <c r="A212" s="371"/>
      <c r="B212" s="372"/>
      <c r="C212" s="371"/>
      <c r="D212" s="439" t="s">
        <v>6</v>
      </c>
      <c r="E212" s="437">
        <f t="shared" si="46"/>
        <v>6300</v>
      </c>
      <c r="F212" s="438">
        <f t="shared" si="46"/>
        <v>3800</v>
      </c>
      <c r="G212" s="371"/>
      <c r="H212" s="416">
        <f t="shared" si="42"/>
        <v>6300</v>
      </c>
      <c r="I212" s="416">
        <f t="shared" si="43"/>
        <v>3800</v>
      </c>
      <c r="J212" s="386"/>
      <c r="K212" s="417">
        <f t="shared" si="44"/>
        <v>6247.5</v>
      </c>
      <c r="L212" s="417">
        <f t="shared" si="45"/>
        <v>3748.5</v>
      </c>
      <c r="N212" s="490">
        <v>2499</v>
      </c>
      <c r="P212" s="490">
        <v>2499</v>
      </c>
      <c r="R212" s="462">
        <v>2499</v>
      </c>
      <c r="T212" s="462">
        <v>2499</v>
      </c>
      <c r="V212" s="461">
        <v>2100</v>
      </c>
      <c r="X212" s="452">
        <v>1726</v>
      </c>
      <c r="Z212" s="382">
        <v>1726</v>
      </c>
      <c r="AB212" s="363"/>
      <c r="AD212" s="146"/>
      <c r="AF212" s="146"/>
      <c r="AH212" s="146"/>
      <c r="AJ212" s="146"/>
      <c r="AL212" s="146"/>
      <c r="AN212" s="146"/>
      <c r="AP212" s="146"/>
      <c r="AR212" s="146"/>
      <c r="AT212" s="63"/>
      <c r="AV212" s="371"/>
      <c r="AW212" s="371"/>
      <c r="AX212" s="371"/>
      <c r="AY212" s="371"/>
      <c r="AZ212" s="371"/>
      <c r="BA212" s="371"/>
      <c r="BB212" s="371"/>
      <c r="BC212" s="371"/>
      <c r="BD212" s="371"/>
      <c r="BE212" s="371"/>
      <c r="BF212" s="371"/>
      <c r="BG212" s="371"/>
    </row>
    <row r="213" spans="1:59" s="376" customFormat="1" ht="21" customHeight="1" x14ac:dyDescent="0.3">
      <c r="A213" s="371"/>
      <c r="B213" s="372"/>
      <c r="C213" s="371"/>
      <c r="D213" s="439" t="s">
        <v>7</v>
      </c>
      <c r="E213" s="437">
        <f t="shared" si="46"/>
        <v>12300</v>
      </c>
      <c r="F213" s="438">
        <f t="shared" si="46"/>
        <v>7400</v>
      </c>
      <c r="G213" s="371"/>
      <c r="H213" s="416">
        <f t="shared" si="42"/>
        <v>12300</v>
      </c>
      <c r="I213" s="416">
        <f t="shared" si="43"/>
        <v>7400</v>
      </c>
      <c r="J213" s="386"/>
      <c r="K213" s="417">
        <f t="shared" si="44"/>
        <v>12250</v>
      </c>
      <c r="L213" s="417">
        <f t="shared" si="45"/>
        <v>7350</v>
      </c>
      <c r="N213" s="490">
        <v>4900</v>
      </c>
      <c r="P213" s="490">
        <v>4900</v>
      </c>
      <c r="R213" s="462">
        <v>4427</v>
      </c>
      <c r="T213" s="462">
        <v>4427</v>
      </c>
      <c r="V213" s="462">
        <v>3720</v>
      </c>
      <c r="X213" s="452">
        <v>2801</v>
      </c>
      <c r="Z213" s="382">
        <v>2801</v>
      </c>
      <c r="AB213" s="363"/>
      <c r="AD213" s="146"/>
      <c r="AF213" s="146"/>
      <c r="AH213" s="146"/>
      <c r="AJ213" s="146"/>
      <c r="AL213" s="146"/>
      <c r="AN213" s="146"/>
      <c r="AP213" s="146"/>
      <c r="AR213" s="146"/>
      <c r="AT213" s="63"/>
      <c r="AV213" s="371"/>
      <c r="AW213" s="371"/>
      <c r="AX213" s="371"/>
      <c r="AY213" s="371"/>
      <c r="AZ213" s="371"/>
      <c r="BA213" s="371"/>
      <c r="BB213" s="371"/>
      <c r="BC213" s="371"/>
      <c r="BD213" s="371"/>
      <c r="BE213" s="371"/>
      <c r="BF213" s="371"/>
      <c r="BG213" s="371"/>
    </row>
    <row r="214" spans="1:59" s="376" customFormat="1" ht="9.9499999999999993" customHeight="1" thickBot="1" x14ac:dyDescent="0.35">
      <c r="A214" s="371"/>
      <c r="B214" s="372"/>
      <c r="C214" s="371"/>
      <c r="D214" s="371"/>
      <c r="E214" s="373"/>
      <c r="F214" s="374"/>
      <c r="G214" s="371"/>
      <c r="H214" s="416">
        <f t="shared" si="42"/>
        <v>0</v>
      </c>
      <c r="I214" s="416">
        <f t="shared" si="43"/>
        <v>0</v>
      </c>
      <c r="J214" s="386"/>
      <c r="K214" s="417">
        <f t="shared" si="44"/>
        <v>0</v>
      </c>
      <c r="L214" s="417">
        <f t="shared" si="45"/>
        <v>0</v>
      </c>
      <c r="N214" s="452"/>
      <c r="P214" s="452"/>
      <c r="R214" s="452"/>
      <c r="T214" s="452"/>
      <c r="V214" s="452"/>
      <c r="X214" s="452"/>
      <c r="Z214" s="382"/>
      <c r="AB214" s="363"/>
      <c r="AD214" s="146"/>
      <c r="AF214" s="146"/>
      <c r="AH214" s="146"/>
      <c r="AJ214" s="146"/>
      <c r="AL214" s="146"/>
      <c r="AN214" s="146"/>
      <c r="AP214" s="146"/>
      <c r="AR214" s="146"/>
      <c r="AT214" s="63"/>
      <c r="AV214" s="371"/>
      <c r="AW214" s="371"/>
      <c r="AX214" s="371"/>
      <c r="AY214" s="371"/>
      <c r="AZ214" s="371"/>
      <c r="BA214" s="371"/>
      <c r="BB214" s="371"/>
      <c r="BC214" s="371"/>
      <c r="BD214" s="371"/>
      <c r="BE214" s="371"/>
      <c r="BF214" s="371"/>
      <c r="BG214" s="371"/>
    </row>
    <row r="215" spans="1:59" s="376" customFormat="1" ht="21" customHeight="1" thickBot="1" x14ac:dyDescent="0.35">
      <c r="A215" s="371"/>
      <c r="B215" s="372"/>
      <c r="C215" s="371"/>
      <c r="D215" s="413" t="s">
        <v>639</v>
      </c>
      <c r="E215" s="414"/>
      <c r="F215" s="415"/>
      <c r="G215" s="386"/>
      <c r="H215" s="416">
        <f t="shared" si="42"/>
        <v>0</v>
      </c>
      <c r="I215" s="416">
        <f t="shared" si="43"/>
        <v>0</v>
      </c>
      <c r="J215" s="386"/>
      <c r="K215" s="417"/>
      <c r="L215" s="417"/>
      <c r="M215" s="389"/>
      <c r="N215" s="492">
        <v>45480</v>
      </c>
      <c r="P215" s="492">
        <v>45480</v>
      </c>
      <c r="R215" s="472">
        <v>45425</v>
      </c>
      <c r="T215" s="472">
        <v>45341</v>
      </c>
      <c r="V215" s="466">
        <v>220324</v>
      </c>
      <c r="X215" s="452"/>
      <c r="Z215" s="382"/>
      <c r="AB215" s="363"/>
      <c r="AD215" s="367"/>
      <c r="AE215" s="428"/>
      <c r="AF215" s="364"/>
      <c r="AH215" s="368"/>
      <c r="AJ215" s="365"/>
      <c r="AL215" s="362"/>
      <c r="AN215" s="363"/>
      <c r="AP215" s="363"/>
      <c r="AR215" s="363"/>
      <c r="AT215" s="366"/>
      <c r="AV215" s="371"/>
      <c r="AW215" s="371"/>
      <c r="AX215" s="371"/>
      <c r="AY215" s="371"/>
      <c r="AZ215" s="371"/>
      <c r="BA215" s="371"/>
      <c r="BB215" s="371"/>
      <c r="BC215" s="371"/>
      <c r="BD215" s="371"/>
      <c r="BE215" s="371"/>
      <c r="BF215" s="371"/>
      <c r="BG215" s="371"/>
    </row>
    <row r="216" spans="1:59" s="376" customFormat="1" ht="21" customHeight="1" x14ac:dyDescent="0.3">
      <c r="A216" s="371" t="s">
        <v>237</v>
      </c>
      <c r="B216" s="372"/>
      <c r="C216" s="371">
        <v>2397</v>
      </c>
      <c r="D216" s="418" t="s">
        <v>207</v>
      </c>
      <c r="E216" s="419">
        <f>H216</f>
        <v>46200</v>
      </c>
      <c r="F216" s="420">
        <f>I216</f>
        <v>27700</v>
      </c>
      <c r="G216" s="386"/>
      <c r="H216" s="416">
        <f t="shared" si="42"/>
        <v>46200</v>
      </c>
      <c r="I216" s="416">
        <f t="shared" si="43"/>
        <v>27700</v>
      </c>
      <c r="J216" s="386"/>
      <c r="K216" s="417">
        <f>N216*$K$9</f>
        <v>46169.475000000006</v>
      </c>
      <c r="L216" s="417">
        <f>N216*$L$9</f>
        <v>27701.685000000001</v>
      </c>
      <c r="M216" s="389"/>
      <c r="N216" s="490">
        <v>18467.79</v>
      </c>
      <c r="P216" s="490">
        <v>18467.79</v>
      </c>
      <c r="R216" s="474">
        <v>18467.79</v>
      </c>
      <c r="T216" s="462">
        <v>16489.099999999999</v>
      </c>
      <c r="V216" s="452">
        <v>16489.099999999999</v>
      </c>
      <c r="X216" s="452">
        <v>16111.87</v>
      </c>
      <c r="Z216" s="382">
        <v>16111.87</v>
      </c>
      <c r="AB216" s="363"/>
      <c r="AD216" s="364"/>
      <c r="AF216" s="365"/>
      <c r="AH216" s="365"/>
      <c r="AJ216" s="365"/>
      <c r="AL216" s="363"/>
      <c r="AN216" s="363"/>
      <c r="AP216" s="363"/>
      <c r="AR216" s="363"/>
      <c r="AT216" s="366"/>
      <c r="AV216" s="371"/>
      <c r="AW216" s="371"/>
      <c r="AX216" s="371"/>
      <c r="AY216" s="371"/>
      <c r="AZ216" s="371"/>
      <c r="BA216" s="371"/>
      <c r="BB216" s="371"/>
      <c r="BC216" s="371"/>
      <c r="BD216" s="371"/>
      <c r="BE216" s="371"/>
      <c r="BF216" s="371"/>
      <c r="BG216" s="371"/>
    </row>
    <row r="217" spans="1:59" s="376" customFormat="1" ht="21" customHeight="1" x14ac:dyDescent="0.3">
      <c r="A217" s="371" t="s">
        <v>237</v>
      </c>
      <c r="B217" s="372"/>
      <c r="C217" s="371"/>
      <c r="D217" s="421" t="s">
        <v>501</v>
      </c>
      <c r="E217" s="419">
        <f>H217</f>
        <v>19000</v>
      </c>
      <c r="F217" s="420">
        <f>I217</f>
        <v>11400</v>
      </c>
      <c r="G217" s="386"/>
      <c r="H217" s="416">
        <f t="shared" si="42"/>
        <v>19000</v>
      </c>
      <c r="I217" s="416">
        <f t="shared" si="43"/>
        <v>11400</v>
      </c>
      <c r="J217" s="386"/>
      <c r="K217" s="417">
        <f>N217*$K$9</f>
        <v>18994.400000000001</v>
      </c>
      <c r="L217" s="417">
        <f>N217*$L$9</f>
        <v>11396.64</v>
      </c>
      <c r="M217" s="389"/>
      <c r="N217" s="490">
        <v>7597.76</v>
      </c>
      <c r="P217" s="490">
        <v>7597.76</v>
      </c>
      <c r="R217" s="474">
        <v>7597.76</v>
      </c>
      <c r="T217" s="462">
        <v>6783.72</v>
      </c>
      <c r="V217" s="452">
        <v>6783.72</v>
      </c>
      <c r="X217" s="452">
        <v>5360</v>
      </c>
      <c r="Z217" s="382">
        <v>5360</v>
      </c>
      <c r="AB217" s="363"/>
      <c r="AD217" s="364"/>
      <c r="AF217" s="365"/>
      <c r="AH217" s="365"/>
      <c r="AJ217" s="365"/>
      <c r="AL217" s="363"/>
      <c r="AN217" s="363"/>
      <c r="AP217" s="363"/>
      <c r="AR217" s="363"/>
      <c r="AT217" s="366"/>
      <c r="AV217" s="371"/>
      <c r="AW217" s="371"/>
      <c r="AX217" s="371"/>
      <c r="AY217" s="371"/>
      <c r="AZ217" s="371"/>
      <c r="BA217" s="371"/>
      <c r="BB217" s="371"/>
      <c r="BC217" s="371"/>
      <c r="BD217" s="371"/>
      <c r="BE217" s="371"/>
      <c r="BF217" s="371"/>
      <c r="BG217" s="371"/>
    </row>
    <row r="218" spans="1:59" s="376" customFormat="1" ht="9.9499999999999993" customHeight="1" thickBot="1" x14ac:dyDescent="0.35">
      <c r="A218" s="371"/>
      <c r="B218" s="372"/>
      <c r="C218" s="371"/>
      <c r="D218" s="422"/>
      <c r="E218" s="414"/>
      <c r="F218" s="415"/>
      <c r="G218" s="386"/>
      <c r="H218" s="416">
        <f t="shared" si="42"/>
        <v>0</v>
      </c>
      <c r="I218" s="416">
        <f t="shared" si="43"/>
        <v>0</v>
      </c>
      <c r="J218" s="386"/>
      <c r="K218" s="417"/>
      <c r="L218" s="417"/>
      <c r="M218" s="389"/>
      <c r="N218" s="452"/>
      <c r="P218" s="452"/>
      <c r="R218" s="452"/>
      <c r="T218" s="452"/>
      <c r="V218" s="452"/>
      <c r="X218" s="452"/>
      <c r="Z218" s="382"/>
      <c r="AB218" s="363"/>
      <c r="AD218" s="364"/>
      <c r="AF218" s="365"/>
      <c r="AH218" s="365"/>
      <c r="AJ218" s="365"/>
      <c r="AL218" s="363"/>
      <c r="AN218" s="363"/>
      <c r="AP218" s="363"/>
      <c r="AR218" s="363"/>
      <c r="AT218" s="366"/>
      <c r="AV218" s="371"/>
      <c r="AW218" s="371"/>
      <c r="AX218" s="371"/>
      <c r="AY218" s="371"/>
      <c r="AZ218" s="371"/>
      <c r="BA218" s="371"/>
      <c r="BB218" s="371"/>
      <c r="BC218" s="371"/>
      <c r="BD218" s="371"/>
      <c r="BE218" s="371"/>
      <c r="BF218" s="371"/>
      <c r="BG218" s="371"/>
    </row>
    <row r="219" spans="1:59" s="376" customFormat="1" ht="21" customHeight="1" thickBot="1" x14ac:dyDescent="0.35">
      <c r="A219" s="371"/>
      <c r="B219" s="372"/>
      <c r="C219" s="371"/>
      <c r="D219" s="413" t="s">
        <v>533</v>
      </c>
      <c r="E219" s="414"/>
      <c r="F219" s="415"/>
      <c r="G219" s="446"/>
      <c r="H219" s="416">
        <f t="shared" si="42"/>
        <v>0</v>
      </c>
      <c r="I219" s="416">
        <f t="shared" si="43"/>
        <v>0</v>
      </c>
      <c r="J219" s="386"/>
      <c r="K219" s="417"/>
      <c r="L219" s="417"/>
      <c r="M219" s="389"/>
      <c r="N219" s="484">
        <v>45455</v>
      </c>
      <c r="P219" s="484">
        <v>45455</v>
      </c>
      <c r="R219" s="472">
        <v>45350</v>
      </c>
      <c r="T219" s="472">
        <v>45350</v>
      </c>
      <c r="V219" s="452"/>
      <c r="X219" s="452"/>
      <c r="Z219" s="382"/>
      <c r="AB219" s="363"/>
      <c r="AD219" s="364"/>
      <c r="AF219" s="365"/>
      <c r="AH219" s="365"/>
      <c r="AJ219" s="365"/>
      <c r="AL219" s="363"/>
      <c r="AN219" s="363"/>
      <c r="AP219" s="363"/>
      <c r="AR219" s="363"/>
      <c r="AT219" s="366"/>
      <c r="AV219" s="371"/>
      <c r="AW219" s="371"/>
      <c r="AX219" s="371"/>
      <c r="AY219" s="371"/>
      <c r="AZ219" s="371"/>
      <c r="BA219" s="371"/>
      <c r="BB219" s="371"/>
      <c r="BC219" s="371"/>
      <c r="BD219" s="371"/>
      <c r="BE219" s="371"/>
      <c r="BF219" s="371"/>
      <c r="BG219" s="371"/>
    </row>
    <row r="220" spans="1:59" s="376" customFormat="1" ht="21" customHeight="1" x14ac:dyDescent="0.3">
      <c r="A220" s="371" t="s">
        <v>522</v>
      </c>
      <c r="B220" s="372"/>
      <c r="C220" s="371"/>
      <c r="D220" s="418" t="s">
        <v>346</v>
      </c>
      <c r="E220" s="419">
        <f t="shared" ref="E220:F222" si="47">H220</f>
        <v>5000</v>
      </c>
      <c r="F220" s="420">
        <f t="shared" si="47"/>
        <v>3000</v>
      </c>
      <c r="G220" s="386"/>
      <c r="H220" s="416">
        <f t="shared" si="42"/>
        <v>5000</v>
      </c>
      <c r="I220" s="416">
        <f t="shared" si="43"/>
        <v>3000</v>
      </c>
      <c r="J220" s="386"/>
      <c r="K220" s="417">
        <f>N220*$K$9</f>
        <v>5000</v>
      </c>
      <c r="L220" s="417">
        <f>N220*$L$9</f>
        <v>3000</v>
      </c>
      <c r="M220" s="389"/>
      <c r="N220" s="468">
        <v>2000</v>
      </c>
      <c r="P220" s="468">
        <v>2000</v>
      </c>
      <c r="R220" s="452">
        <v>1900</v>
      </c>
      <c r="T220" s="452">
        <v>1900</v>
      </c>
      <c r="V220" s="452">
        <v>1600</v>
      </c>
      <c r="X220" s="452">
        <v>1500</v>
      </c>
      <c r="Z220" s="382">
        <v>1500</v>
      </c>
      <c r="AB220" s="363"/>
      <c r="AD220" s="367"/>
      <c r="AF220" s="363"/>
      <c r="AH220" s="363"/>
      <c r="AJ220" s="363"/>
      <c r="AL220" s="363"/>
      <c r="AN220" s="369"/>
      <c r="AP220" s="363"/>
      <c r="AR220" s="363"/>
      <c r="AT220" s="367"/>
      <c r="AV220" s="371"/>
      <c r="AW220" s="371"/>
      <c r="AX220" s="371"/>
      <c r="AY220" s="371"/>
      <c r="AZ220" s="371"/>
      <c r="BA220" s="371"/>
      <c r="BB220" s="371"/>
      <c r="BC220" s="371"/>
      <c r="BD220" s="371"/>
      <c r="BE220" s="371"/>
      <c r="BF220" s="371"/>
      <c r="BG220" s="371"/>
    </row>
    <row r="221" spans="1:59" s="376" customFormat="1" ht="21" customHeight="1" x14ac:dyDescent="0.3">
      <c r="A221" s="371" t="s">
        <v>522</v>
      </c>
      <c r="B221" s="372"/>
      <c r="C221" s="371"/>
      <c r="D221" s="421" t="s">
        <v>347</v>
      </c>
      <c r="E221" s="419">
        <f t="shared" si="47"/>
        <v>5000</v>
      </c>
      <c r="F221" s="420">
        <f t="shared" si="47"/>
        <v>3000</v>
      </c>
      <c r="G221" s="386"/>
      <c r="H221" s="416">
        <f t="shared" si="42"/>
        <v>5000</v>
      </c>
      <c r="I221" s="416">
        <f t="shared" si="43"/>
        <v>3000</v>
      </c>
      <c r="J221" s="386"/>
      <c r="K221" s="417">
        <f>N221*$K$9</f>
        <v>5000</v>
      </c>
      <c r="L221" s="417">
        <f>N221*$L$9</f>
        <v>3000</v>
      </c>
      <c r="M221" s="389"/>
      <c r="N221" s="468">
        <v>2000</v>
      </c>
      <c r="P221" s="468">
        <v>2000</v>
      </c>
      <c r="R221" s="452">
        <v>1900</v>
      </c>
      <c r="T221" s="452">
        <v>1900</v>
      </c>
      <c r="V221" s="452">
        <v>1600</v>
      </c>
      <c r="X221" s="452">
        <v>1500</v>
      </c>
      <c r="Z221" s="382">
        <v>1500</v>
      </c>
      <c r="AB221" s="363"/>
      <c r="AD221" s="367"/>
      <c r="AF221" s="363"/>
      <c r="AH221" s="363"/>
      <c r="AJ221" s="363"/>
      <c r="AL221" s="363"/>
      <c r="AN221" s="369"/>
      <c r="AP221" s="363"/>
      <c r="AR221" s="363"/>
      <c r="AT221" s="367"/>
      <c r="AV221" s="371"/>
      <c r="AW221" s="371"/>
      <c r="AX221" s="371"/>
      <c r="AY221" s="371"/>
      <c r="AZ221" s="371"/>
      <c r="BA221" s="371"/>
      <c r="BB221" s="371"/>
      <c r="BC221" s="371"/>
      <c r="BD221" s="371"/>
      <c r="BE221" s="371"/>
      <c r="BF221" s="371"/>
      <c r="BG221" s="371"/>
    </row>
    <row r="222" spans="1:59" s="376" customFormat="1" ht="21" customHeight="1" x14ac:dyDescent="0.3">
      <c r="A222" s="371" t="s">
        <v>522</v>
      </c>
      <c r="B222" s="372"/>
      <c r="C222" s="371"/>
      <c r="D222" s="421" t="s">
        <v>348</v>
      </c>
      <c r="E222" s="419">
        <f t="shared" si="47"/>
        <v>5000</v>
      </c>
      <c r="F222" s="420">
        <f t="shared" si="47"/>
        <v>3000</v>
      </c>
      <c r="G222" s="386"/>
      <c r="H222" s="416">
        <f t="shared" si="42"/>
        <v>5000</v>
      </c>
      <c r="I222" s="416">
        <f t="shared" si="43"/>
        <v>3000</v>
      </c>
      <c r="J222" s="386"/>
      <c r="K222" s="417">
        <f>N222*$K$9</f>
        <v>5000</v>
      </c>
      <c r="L222" s="417">
        <f>N222*$L$9</f>
        <v>3000</v>
      </c>
      <c r="M222" s="389"/>
      <c r="N222" s="468">
        <v>2000</v>
      </c>
      <c r="P222" s="468">
        <v>2000</v>
      </c>
      <c r="R222" s="452">
        <v>1900</v>
      </c>
      <c r="T222" s="452">
        <v>1900</v>
      </c>
      <c r="V222" s="452">
        <v>1600</v>
      </c>
      <c r="X222" s="452">
        <v>1500</v>
      </c>
      <c r="Z222" s="382">
        <v>1500</v>
      </c>
      <c r="AB222" s="363"/>
      <c r="AD222" s="367"/>
      <c r="AF222" s="363"/>
      <c r="AH222" s="363"/>
      <c r="AJ222" s="363"/>
      <c r="AL222" s="363"/>
      <c r="AN222" s="369"/>
      <c r="AP222" s="363"/>
      <c r="AR222" s="363"/>
      <c r="AT222" s="367"/>
      <c r="AV222" s="371"/>
      <c r="AW222" s="371"/>
      <c r="AX222" s="371"/>
      <c r="AY222" s="371"/>
      <c r="AZ222" s="371"/>
      <c r="BA222" s="371"/>
      <c r="BB222" s="371"/>
      <c r="BC222" s="371"/>
      <c r="BD222" s="371"/>
      <c r="BE222" s="371"/>
      <c r="BF222" s="371"/>
      <c r="BG222" s="371"/>
    </row>
    <row r="223" spans="1:59" s="376" customFormat="1" ht="9.9499999999999993" customHeight="1" thickBot="1" x14ac:dyDescent="0.35">
      <c r="A223" s="371"/>
      <c r="B223" s="372"/>
      <c r="C223" s="371"/>
      <c r="D223" s="422"/>
      <c r="E223" s="414"/>
      <c r="F223" s="415"/>
      <c r="G223" s="386"/>
      <c r="H223" s="416">
        <f t="shared" si="42"/>
        <v>0</v>
      </c>
      <c r="I223" s="416">
        <f t="shared" si="43"/>
        <v>0</v>
      </c>
      <c r="J223" s="386"/>
      <c r="K223" s="417">
        <f t="shared" ref="K223:K230" si="48">N223*$K$9</f>
        <v>0</v>
      </c>
      <c r="L223" s="417">
        <f t="shared" ref="L223:L230" si="49">N223*$L$9</f>
        <v>0</v>
      </c>
      <c r="M223" s="389"/>
      <c r="N223" s="452"/>
      <c r="P223" s="452"/>
      <c r="R223" s="452"/>
      <c r="T223" s="452"/>
      <c r="V223" s="452"/>
      <c r="X223" s="452"/>
      <c r="Z223" s="382"/>
      <c r="AB223" s="363"/>
      <c r="AD223" s="367"/>
      <c r="AF223" s="363"/>
      <c r="AH223" s="363"/>
      <c r="AJ223" s="363"/>
      <c r="AL223" s="363"/>
      <c r="AN223" s="369"/>
      <c r="AP223" s="363"/>
      <c r="AR223" s="363"/>
      <c r="AT223" s="367"/>
      <c r="AV223" s="371"/>
      <c r="AW223" s="371"/>
      <c r="AX223" s="371"/>
      <c r="AY223" s="371"/>
      <c r="AZ223" s="371"/>
      <c r="BA223" s="371"/>
      <c r="BB223" s="371"/>
      <c r="BC223" s="371"/>
      <c r="BD223" s="371"/>
      <c r="BE223" s="371"/>
      <c r="BF223" s="371"/>
      <c r="BG223" s="371"/>
    </row>
    <row r="224" spans="1:59" s="376" customFormat="1" ht="21" customHeight="1" thickBot="1" x14ac:dyDescent="0.35">
      <c r="A224" s="371"/>
      <c r="B224" s="372"/>
      <c r="C224" s="371"/>
      <c r="D224" s="413" t="s">
        <v>9</v>
      </c>
      <c r="E224" s="373"/>
      <c r="F224" s="374"/>
      <c r="G224" s="371"/>
      <c r="H224" s="416">
        <f t="shared" si="42"/>
        <v>113700</v>
      </c>
      <c r="I224" s="416">
        <f t="shared" si="43"/>
        <v>68300</v>
      </c>
      <c r="J224" s="386"/>
      <c r="K224" s="417">
        <f t="shared" si="48"/>
        <v>113700</v>
      </c>
      <c r="L224" s="417">
        <f t="shared" si="49"/>
        <v>68220</v>
      </c>
      <c r="N224" s="492">
        <v>45480</v>
      </c>
      <c r="P224" s="492">
        <v>45480</v>
      </c>
      <c r="R224" s="472">
        <v>45425</v>
      </c>
      <c r="T224" s="472">
        <v>45317</v>
      </c>
      <c r="V224" s="463">
        <v>220324</v>
      </c>
      <c r="X224" s="452"/>
      <c r="Z224" s="382"/>
      <c r="AB224" s="363"/>
      <c r="AD224" s="146"/>
      <c r="AF224" s="146"/>
      <c r="AH224" s="146"/>
      <c r="AJ224" s="146"/>
      <c r="AL224" s="146"/>
      <c r="AN224" s="146"/>
      <c r="AP224" s="146"/>
      <c r="AR224" s="146"/>
      <c r="AT224" s="63"/>
      <c r="AV224" s="371"/>
      <c r="AW224" s="371"/>
      <c r="AX224" s="371"/>
      <c r="AY224" s="371"/>
      <c r="AZ224" s="371"/>
      <c r="BA224" s="371"/>
      <c r="BB224" s="371"/>
      <c r="BC224" s="371"/>
      <c r="BD224" s="371"/>
      <c r="BE224" s="371"/>
      <c r="BF224" s="371"/>
      <c r="BG224" s="371"/>
    </row>
    <row r="225" spans="1:59" s="376" customFormat="1" ht="21" customHeight="1" x14ac:dyDescent="0.3">
      <c r="A225" s="371"/>
      <c r="B225" s="372"/>
      <c r="C225" s="371"/>
      <c r="D225" s="436" t="s">
        <v>311</v>
      </c>
      <c r="E225" s="437">
        <f>H225</f>
        <v>8800</v>
      </c>
      <c r="F225" s="438">
        <f>I225</f>
        <v>5300</v>
      </c>
      <c r="G225" s="371"/>
      <c r="H225" s="416">
        <f t="shared" si="42"/>
        <v>8800</v>
      </c>
      <c r="I225" s="416">
        <f t="shared" si="43"/>
        <v>5300</v>
      </c>
      <c r="J225" s="386"/>
      <c r="K225" s="417">
        <f t="shared" si="48"/>
        <v>8750</v>
      </c>
      <c r="L225" s="417">
        <f t="shared" si="49"/>
        <v>5250</v>
      </c>
      <c r="N225" s="490">
        <v>3500</v>
      </c>
      <c r="P225" s="490">
        <v>3500</v>
      </c>
      <c r="R225" s="462">
        <v>3500</v>
      </c>
      <c r="T225" s="462">
        <v>3500</v>
      </c>
      <c r="V225" s="462">
        <v>3500</v>
      </c>
      <c r="X225" s="452">
        <v>3500</v>
      </c>
      <c r="Z225" s="382">
        <v>3500</v>
      </c>
      <c r="AB225" s="363"/>
      <c r="AD225" s="146"/>
      <c r="AF225" s="146"/>
      <c r="AH225" s="146"/>
      <c r="AJ225" s="146"/>
      <c r="AL225" s="146"/>
      <c r="AN225" s="146"/>
      <c r="AP225" s="146"/>
      <c r="AR225" s="146"/>
      <c r="AT225" s="63"/>
      <c r="AV225" s="371"/>
      <c r="AW225" s="371"/>
      <c r="AX225" s="371"/>
      <c r="AY225" s="371"/>
      <c r="AZ225" s="371"/>
      <c r="BA225" s="371"/>
      <c r="BB225" s="371"/>
      <c r="BC225" s="371"/>
      <c r="BD225" s="371"/>
      <c r="BE225" s="371"/>
      <c r="BF225" s="371"/>
      <c r="BG225" s="371"/>
    </row>
    <row r="226" spans="1:59" s="376" customFormat="1" ht="21" customHeight="1" x14ac:dyDescent="0.3">
      <c r="A226" s="371"/>
      <c r="B226" s="372"/>
      <c r="C226" s="371"/>
      <c r="D226" s="439" t="s">
        <v>310</v>
      </c>
      <c r="E226" s="437">
        <f t="shared" ref="E226:F234" si="50">H226</f>
        <v>6000</v>
      </c>
      <c r="F226" s="438">
        <f t="shared" si="50"/>
        <v>3600</v>
      </c>
      <c r="G226" s="371"/>
      <c r="H226" s="416">
        <f t="shared" si="42"/>
        <v>6000</v>
      </c>
      <c r="I226" s="416">
        <f t="shared" si="43"/>
        <v>3600</v>
      </c>
      <c r="J226" s="386"/>
      <c r="K226" s="417">
        <f t="shared" si="48"/>
        <v>6000</v>
      </c>
      <c r="L226" s="417">
        <f t="shared" si="49"/>
        <v>3600</v>
      </c>
      <c r="N226" s="490">
        <v>2400</v>
      </c>
      <c r="P226" s="490">
        <v>2400</v>
      </c>
      <c r="R226" s="462">
        <v>1800</v>
      </c>
      <c r="T226" s="462">
        <v>1800</v>
      </c>
      <c r="V226" s="462">
        <v>1800</v>
      </c>
      <c r="X226" s="452">
        <v>1800</v>
      </c>
      <c r="Z226" s="382">
        <v>1800</v>
      </c>
      <c r="AB226" s="363"/>
      <c r="AD226" s="146"/>
      <c r="AF226" s="146"/>
      <c r="AH226" s="146"/>
      <c r="AJ226" s="146"/>
      <c r="AL226" s="146"/>
      <c r="AN226" s="146"/>
      <c r="AP226" s="146"/>
      <c r="AR226" s="146"/>
      <c r="AT226" s="63"/>
      <c r="AV226" s="371"/>
      <c r="AW226" s="371"/>
      <c r="AX226" s="371"/>
      <c r="AY226" s="371"/>
      <c r="AZ226" s="371"/>
      <c r="BA226" s="371"/>
      <c r="BB226" s="371"/>
      <c r="BC226" s="371"/>
      <c r="BD226" s="371"/>
      <c r="BE226" s="371"/>
      <c r="BF226" s="371"/>
      <c r="BG226" s="371"/>
    </row>
    <row r="227" spans="1:59" s="376" customFormat="1" ht="21" customHeight="1" x14ac:dyDescent="0.3">
      <c r="A227" s="371"/>
      <c r="B227" s="372"/>
      <c r="C227" s="371"/>
      <c r="D227" s="439" t="s">
        <v>312</v>
      </c>
      <c r="E227" s="437">
        <f t="shared" si="50"/>
        <v>8000</v>
      </c>
      <c r="F227" s="438">
        <f t="shared" si="50"/>
        <v>4800</v>
      </c>
      <c r="G227" s="371"/>
      <c r="H227" s="416">
        <f t="shared" si="42"/>
        <v>8000</v>
      </c>
      <c r="I227" s="416">
        <f t="shared" si="43"/>
        <v>4800</v>
      </c>
      <c r="J227" s="386"/>
      <c r="K227" s="417">
        <f t="shared" si="48"/>
        <v>8000</v>
      </c>
      <c r="L227" s="417">
        <f t="shared" si="49"/>
        <v>4800</v>
      </c>
      <c r="N227" s="490">
        <v>3200</v>
      </c>
      <c r="P227" s="490">
        <v>3200</v>
      </c>
      <c r="R227" s="462">
        <v>2600</v>
      </c>
      <c r="T227" s="462">
        <v>2600</v>
      </c>
      <c r="V227" s="462">
        <v>2600</v>
      </c>
      <c r="X227" s="452">
        <v>2600</v>
      </c>
      <c r="Z227" s="382">
        <v>2600</v>
      </c>
      <c r="AB227" s="363"/>
      <c r="AD227" s="146"/>
      <c r="AF227" s="146"/>
      <c r="AH227" s="146"/>
      <c r="AJ227" s="146"/>
      <c r="AL227" s="146"/>
      <c r="AN227" s="146"/>
      <c r="AP227" s="146"/>
      <c r="AR227" s="146"/>
      <c r="AT227" s="63"/>
      <c r="AV227" s="371"/>
      <c r="AW227" s="371"/>
      <c r="AX227" s="371"/>
      <c r="AY227" s="371"/>
      <c r="AZ227" s="371"/>
      <c r="BA227" s="371"/>
      <c r="BB227" s="371"/>
      <c r="BC227" s="371"/>
      <c r="BD227" s="371"/>
      <c r="BE227" s="371"/>
      <c r="BF227" s="371"/>
      <c r="BG227" s="371"/>
    </row>
    <row r="228" spans="1:59" s="376" customFormat="1" ht="21" customHeight="1" x14ac:dyDescent="0.3">
      <c r="A228" s="371"/>
      <c r="B228" s="372"/>
      <c r="C228" s="371"/>
      <c r="D228" s="439" t="s">
        <v>515</v>
      </c>
      <c r="E228" s="437">
        <f t="shared" si="50"/>
        <v>29800</v>
      </c>
      <c r="F228" s="438">
        <f t="shared" si="50"/>
        <v>17900</v>
      </c>
      <c r="G228" s="371"/>
      <c r="H228" s="416">
        <f t="shared" si="42"/>
        <v>29800</v>
      </c>
      <c r="I228" s="416">
        <f t="shared" si="43"/>
        <v>17900</v>
      </c>
      <c r="J228" s="386"/>
      <c r="K228" s="417">
        <f t="shared" si="48"/>
        <v>29750</v>
      </c>
      <c r="L228" s="417">
        <f t="shared" si="49"/>
        <v>17850</v>
      </c>
      <c r="N228" s="490">
        <v>11900</v>
      </c>
      <c r="P228" s="490">
        <v>11900</v>
      </c>
      <c r="R228" s="462">
        <v>8900</v>
      </c>
      <c r="T228" s="462">
        <v>8900</v>
      </c>
      <c r="V228" s="462">
        <v>8900</v>
      </c>
      <c r="X228" s="452">
        <v>8900</v>
      </c>
      <c r="Z228" s="382">
        <v>8900</v>
      </c>
      <c r="AB228" s="363"/>
      <c r="AD228" s="146"/>
      <c r="AF228" s="146"/>
      <c r="AH228" s="146"/>
      <c r="AJ228" s="146"/>
      <c r="AL228" s="146"/>
      <c r="AN228" s="146"/>
      <c r="AP228" s="146"/>
      <c r="AR228" s="146"/>
      <c r="AT228" s="63"/>
      <c r="AV228" s="371"/>
      <c r="AW228" s="371"/>
      <c r="AX228" s="371"/>
      <c r="AY228" s="371"/>
      <c r="AZ228" s="371"/>
      <c r="BA228" s="371"/>
      <c r="BB228" s="371"/>
      <c r="BC228" s="371"/>
      <c r="BD228" s="371"/>
      <c r="BE228" s="371"/>
      <c r="BF228" s="371"/>
      <c r="BG228" s="371"/>
    </row>
    <row r="229" spans="1:59" s="376" customFormat="1" ht="21" customHeight="1" x14ac:dyDescent="0.3">
      <c r="A229" s="371"/>
      <c r="B229" s="372"/>
      <c r="C229" s="371"/>
      <c r="D229" s="439" t="s">
        <v>640</v>
      </c>
      <c r="E229" s="437">
        <f t="shared" si="50"/>
        <v>11300</v>
      </c>
      <c r="F229" s="438">
        <f t="shared" si="50"/>
        <v>6800</v>
      </c>
      <c r="G229" s="371"/>
      <c r="H229" s="416">
        <f t="shared" si="42"/>
        <v>11300</v>
      </c>
      <c r="I229" s="416">
        <f t="shared" si="43"/>
        <v>6800</v>
      </c>
      <c r="J229" s="386"/>
      <c r="K229" s="417">
        <f t="shared" si="48"/>
        <v>11250</v>
      </c>
      <c r="L229" s="417">
        <f t="shared" si="49"/>
        <v>6750</v>
      </c>
      <c r="N229" s="490">
        <v>4500</v>
      </c>
      <c r="P229" s="490">
        <v>4500</v>
      </c>
      <c r="R229" s="462">
        <v>3900</v>
      </c>
      <c r="T229" s="462">
        <v>3900</v>
      </c>
      <c r="V229" s="462">
        <v>3900</v>
      </c>
      <c r="X229" s="452">
        <v>3900</v>
      </c>
      <c r="Z229" s="382">
        <v>3900</v>
      </c>
      <c r="AB229" s="363"/>
      <c r="AD229" s="146"/>
      <c r="AF229" s="146"/>
      <c r="AH229" s="146"/>
      <c r="AJ229" s="146"/>
      <c r="AL229" s="146"/>
      <c r="AN229" s="146"/>
      <c r="AP229" s="146"/>
      <c r="AR229" s="146"/>
      <c r="AT229" s="63"/>
      <c r="AV229" s="371"/>
      <c r="AW229" s="371"/>
      <c r="AX229" s="371"/>
      <c r="AY229" s="371"/>
      <c r="AZ229" s="371"/>
      <c r="BA229" s="371"/>
      <c r="BB229" s="371"/>
      <c r="BC229" s="371"/>
      <c r="BD229" s="371"/>
      <c r="BE229" s="371"/>
      <c r="BF229" s="371"/>
      <c r="BG229" s="371"/>
    </row>
    <row r="230" spans="1:59" s="376" customFormat="1" ht="21" customHeight="1" x14ac:dyDescent="0.3">
      <c r="A230" s="371"/>
      <c r="B230" s="372"/>
      <c r="C230" s="371"/>
      <c r="D230" s="439" t="s">
        <v>313</v>
      </c>
      <c r="E230" s="437">
        <f t="shared" si="50"/>
        <v>9000</v>
      </c>
      <c r="F230" s="438">
        <f t="shared" si="50"/>
        <v>5400</v>
      </c>
      <c r="G230" s="371"/>
      <c r="H230" s="416">
        <f t="shared" si="42"/>
        <v>9000</v>
      </c>
      <c r="I230" s="416">
        <f t="shared" si="43"/>
        <v>5400</v>
      </c>
      <c r="J230" s="386"/>
      <c r="K230" s="417">
        <f t="shared" si="48"/>
        <v>9000</v>
      </c>
      <c r="L230" s="417">
        <f t="shared" si="49"/>
        <v>5400</v>
      </c>
      <c r="N230" s="490">
        <v>3600</v>
      </c>
      <c r="P230" s="490">
        <v>3600</v>
      </c>
      <c r="R230" s="462">
        <v>3600</v>
      </c>
      <c r="T230" s="462">
        <v>3600</v>
      </c>
      <c r="V230" s="462">
        <v>3600</v>
      </c>
      <c r="X230" s="452">
        <v>3600</v>
      </c>
      <c r="Z230" s="382">
        <v>3600</v>
      </c>
      <c r="AB230" s="363"/>
      <c r="AD230" s="146"/>
      <c r="AF230" s="146"/>
      <c r="AH230" s="146"/>
      <c r="AJ230" s="146"/>
      <c r="AL230" s="146"/>
      <c r="AN230" s="146"/>
      <c r="AP230" s="146"/>
      <c r="AR230" s="146"/>
      <c r="AT230" s="63"/>
      <c r="AV230" s="371"/>
      <c r="AW230" s="371"/>
      <c r="AX230" s="371"/>
      <c r="AY230" s="371"/>
      <c r="AZ230" s="371"/>
      <c r="BA230" s="371"/>
      <c r="BB230" s="371"/>
      <c r="BC230" s="371"/>
      <c r="BD230" s="371"/>
      <c r="BE230" s="371"/>
      <c r="BF230" s="371"/>
      <c r="BG230" s="371"/>
    </row>
    <row r="231" spans="1:59" s="376" customFormat="1" ht="21" customHeight="1" x14ac:dyDescent="0.3">
      <c r="A231" s="371" t="s">
        <v>241</v>
      </c>
      <c r="B231" s="372">
        <v>45274</v>
      </c>
      <c r="C231" s="371"/>
      <c r="D231" s="439" t="s">
        <v>643</v>
      </c>
      <c r="E231" s="437">
        <f t="shared" si="50"/>
        <v>7300</v>
      </c>
      <c r="F231" s="438">
        <f t="shared" si="50"/>
        <v>4400</v>
      </c>
      <c r="G231" s="371"/>
      <c r="H231" s="416">
        <f t="shared" si="42"/>
        <v>7300</v>
      </c>
      <c r="I231" s="416">
        <f t="shared" si="43"/>
        <v>4400</v>
      </c>
      <c r="J231" s="386"/>
      <c r="K231" s="417">
        <f>N231*$K$9</f>
        <v>7250</v>
      </c>
      <c r="L231" s="417">
        <f>N231*$L$9</f>
        <v>4350</v>
      </c>
      <c r="N231" s="490">
        <v>2900</v>
      </c>
      <c r="P231" s="490">
        <v>2900</v>
      </c>
      <c r="R231" s="462">
        <v>1900</v>
      </c>
      <c r="T231" s="462">
        <v>1900</v>
      </c>
      <c r="V231" s="462">
        <v>1900</v>
      </c>
      <c r="X231" s="452">
        <v>1674</v>
      </c>
      <c r="Z231" s="382">
        <v>1674</v>
      </c>
      <c r="AB231" s="363"/>
      <c r="AD231" s="146"/>
      <c r="AF231" s="146"/>
      <c r="AH231" s="146"/>
      <c r="AJ231" s="146"/>
      <c r="AL231" s="146"/>
      <c r="AN231" s="146"/>
      <c r="AP231" s="146"/>
      <c r="AR231" s="146"/>
      <c r="AT231" s="63"/>
      <c r="AV231" s="371"/>
      <c r="AW231" s="371"/>
      <c r="AX231" s="371"/>
      <c r="AY231" s="371"/>
      <c r="AZ231" s="371"/>
      <c r="BA231" s="371"/>
      <c r="BB231" s="371"/>
      <c r="BC231" s="371"/>
      <c r="BD231" s="371"/>
      <c r="BE231" s="371"/>
      <c r="BF231" s="371"/>
      <c r="BG231" s="371"/>
    </row>
    <row r="232" spans="1:59" s="376" customFormat="1" ht="21" customHeight="1" x14ac:dyDescent="0.3">
      <c r="A232" s="371" t="s">
        <v>241</v>
      </c>
      <c r="B232" s="372">
        <v>45274</v>
      </c>
      <c r="C232" s="371"/>
      <c r="D232" s="439" t="s">
        <v>644</v>
      </c>
      <c r="E232" s="437">
        <f t="shared" si="50"/>
        <v>9800</v>
      </c>
      <c r="F232" s="438">
        <f t="shared" si="50"/>
        <v>5900</v>
      </c>
      <c r="G232" s="371"/>
      <c r="H232" s="416">
        <f t="shared" si="42"/>
        <v>9800</v>
      </c>
      <c r="I232" s="416">
        <f t="shared" si="43"/>
        <v>5900</v>
      </c>
      <c r="J232" s="386"/>
      <c r="K232" s="417">
        <f>N232*$K$9</f>
        <v>9750</v>
      </c>
      <c r="L232" s="417">
        <f>N232*$L$9</f>
        <v>5850</v>
      </c>
      <c r="N232" s="490">
        <v>3900</v>
      </c>
      <c r="P232" s="490">
        <v>3900</v>
      </c>
      <c r="R232" s="462">
        <v>3100</v>
      </c>
      <c r="T232" s="462">
        <v>3100</v>
      </c>
      <c r="V232" s="462">
        <v>3100</v>
      </c>
      <c r="X232" s="452">
        <v>1674</v>
      </c>
      <c r="Z232" s="382">
        <v>1674</v>
      </c>
      <c r="AB232" s="363"/>
      <c r="AD232" s="146"/>
      <c r="AF232" s="146"/>
      <c r="AH232" s="146"/>
      <c r="AJ232" s="146"/>
      <c r="AL232" s="146"/>
      <c r="AN232" s="146"/>
      <c r="AP232" s="146"/>
      <c r="AR232" s="146"/>
      <c r="AT232" s="63"/>
      <c r="AV232" s="371"/>
      <c r="AW232" s="371"/>
      <c r="AX232" s="371"/>
      <c r="AY232" s="371"/>
      <c r="AZ232" s="371"/>
      <c r="BA232" s="371"/>
      <c r="BB232" s="371"/>
      <c r="BC232" s="371"/>
      <c r="BD232" s="371"/>
      <c r="BE232" s="371"/>
      <c r="BF232" s="371"/>
      <c r="BG232" s="371"/>
    </row>
    <row r="233" spans="1:59" s="376" customFormat="1" ht="21" customHeight="1" x14ac:dyDescent="0.3">
      <c r="A233" s="371" t="s">
        <v>241</v>
      </c>
      <c r="B233" s="372">
        <v>45274</v>
      </c>
      <c r="C233" s="371"/>
      <c r="D233" s="486" t="s">
        <v>711</v>
      </c>
      <c r="E233" s="487">
        <f t="shared" si="50"/>
        <v>1800</v>
      </c>
      <c r="F233" s="485">
        <f t="shared" si="50"/>
        <v>1100</v>
      </c>
      <c r="G233" s="371"/>
      <c r="H233" s="416">
        <f t="shared" si="42"/>
        <v>1800</v>
      </c>
      <c r="I233" s="416">
        <f t="shared" si="43"/>
        <v>1100</v>
      </c>
      <c r="J233" s="386"/>
      <c r="K233" s="417">
        <f>N233*$K$9</f>
        <v>1800</v>
      </c>
      <c r="L233" s="417">
        <f>N233*$L$9</f>
        <v>1080</v>
      </c>
      <c r="N233" s="490">
        <v>720</v>
      </c>
      <c r="P233" s="490">
        <v>720</v>
      </c>
      <c r="R233" s="462"/>
      <c r="T233" s="462"/>
      <c r="V233" s="462"/>
      <c r="X233" s="452"/>
      <c r="Z233" s="382"/>
      <c r="AB233" s="363"/>
      <c r="AD233" s="146"/>
      <c r="AF233" s="146"/>
      <c r="AH233" s="146"/>
      <c r="AJ233" s="146"/>
      <c r="AL233" s="146"/>
      <c r="AN233" s="146"/>
      <c r="AP233" s="146"/>
      <c r="AR233" s="146"/>
      <c r="AT233" s="63"/>
      <c r="AV233" s="371"/>
      <c r="AW233" s="371"/>
      <c r="AX233" s="371"/>
      <c r="AY233" s="371"/>
      <c r="AZ233" s="371"/>
      <c r="BA233" s="371"/>
      <c r="BB233" s="371"/>
      <c r="BC233" s="371"/>
      <c r="BD233" s="371"/>
      <c r="BE233" s="371"/>
      <c r="BF233" s="371"/>
      <c r="BG233" s="371"/>
    </row>
    <row r="234" spans="1:59" s="376" customFormat="1" ht="21" customHeight="1" x14ac:dyDescent="0.3">
      <c r="A234" s="371" t="s">
        <v>241</v>
      </c>
      <c r="B234" s="372">
        <v>45274</v>
      </c>
      <c r="C234" s="371"/>
      <c r="D234" s="486" t="s">
        <v>712</v>
      </c>
      <c r="E234" s="487">
        <f t="shared" si="50"/>
        <v>51000</v>
      </c>
      <c r="F234" s="485">
        <f t="shared" si="50"/>
        <v>30600</v>
      </c>
      <c r="G234" s="371"/>
      <c r="H234" s="416">
        <f t="shared" si="42"/>
        <v>51000</v>
      </c>
      <c r="I234" s="416">
        <f t="shared" si="43"/>
        <v>30600</v>
      </c>
      <c r="J234" s="386"/>
      <c r="K234" s="417">
        <f>N234*$K$9</f>
        <v>51000</v>
      </c>
      <c r="L234" s="417">
        <f>N234*$L$9</f>
        <v>30600</v>
      </c>
      <c r="N234" s="490">
        <v>20400</v>
      </c>
      <c r="P234" s="490">
        <v>20400</v>
      </c>
      <c r="R234" s="462"/>
      <c r="T234" s="462"/>
      <c r="V234" s="462"/>
      <c r="X234" s="452"/>
      <c r="Z234" s="382"/>
      <c r="AB234" s="363"/>
      <c r="AD234" s="146"/>
      <c r="AF234" s="146"/>
      <c r="AH234" s="146"/>
      <c r="AJ234" s="146"/>
      <c r="AL234" s="146"/>
      <c r="AN234" s="146"/>
      <c r="AP234" s="146"/>
      <c r="AR234" s="146"/>
      <c r="AT234" s="63"/>
      <c r="AV234" s="371"/>
      <c r="AW234" s="371"/>
      <c r="AX234" s="371"/>
      <c r="AY234" s="371"/>
      <c r="AZ234" s="371"/>
      <c r="BA234" s="371"/>
      <c r="BB234" s="371"/>
      <c r="BC234" s="371"/>
      <c r="BD234" s="371"/>
      <c r="BE234" s="371"/>
      <c r="BF234" s="371"/>
      <c r="BG234" s="371"/>
    </row>
    <row r="235" spans="1:59" s="376" customFormat="1" ht="9.9499999999999993" customHeight="1" thickBot="1" x14ac:dyDescent="0.35">
      <c r="A235" s="371"/>
      <c r="B235" s="372"/>
      <c r="C235" s="371"/>
      <c r="D235" s="422"/>
      <c r="E235" s="414"/>
      <c r="F235" s="415"/>
      <c r="G235" s="386"/>
      <c r="H235" s="416">
        <f t="shared" si="42"/>
        <v>0</v>
      </c>
      <c r="I235" s="416">
        <f t="shared" si="43"/>
        <v>0</v>
      </c>
      <c r="J235" s="386"/>
      <c r="K235" s="417"/>
      <c r="L235" s="417"/>
      <c r="M235" s="389"/>
      <c r="N235" s="452"/>
      <c r="P235" s="452"/>
      <c r="R235" s="452"/>
      <c r="T235" s="452"/>
      <c r="V235" s="452"/>
      <c r="X235" s="452"/>
      <c r="Z235" s="382"/>
      <c r="AB235" s="363"/>
      <c r="AD235" s="367"/>
      <c r="AF235" s="363"/>
      <c r="AH235" s="363"/>
      <c r="AJ235" s="363"/>
      <c r="AL235" s="363"/>
      <c r="AN235" s="369"/>
      <c r="AP235" s="363"/>
      <c r="AR235" s="363"/>
      <c r="AT235" s="367"/>
      <c r="AV235" s="371"/>
      <c r="AW235" s="371"/>
      <c r="AX235" s="371"/>
      <c r="AY235" s="371"/>
      <c r="AZ235" s="371"/>
      <c r="BA235" s="371"/>
      <c r="BB235" s="371"/>
      <c r="BC235" s="371"/>
      <c r="BD235" s="371"/>
      <c r="BE235" s="371"/>
      <c r="BF235" s="371"/>
      <c r="BG235" s="371"/>
    </row>
    <row r="236" spans="1:59" s="376" customFormat="1" ht="21" customHeight="1" thickBot="1" x14ac:dyDescent="0.35">
      <c r="A236" s="371"/>
      <c r="B236" s="372"/>
      <c r="C236" s="371"/>
      <c r="D236" s="413" t="s">
        <v>680</v>
      </c>
      <c r="E236" s="414"/>
      <c r="F236" s="415"/>
      <c r="G236" s="386"/>
      <c r="H236" s="416">
        <f t="shared" si="42"/>
        <v>0</v>
      </c>
      <c r="I236" s="416">
        <f t="shared" si="43"/>
        <v>0</v>
      </c>
      <c r="J236" s="386"/>
      <c r="K236" s="417"/>
      <c r="L236" s="417"/>
      <c r="M236" s="389"/>
      <c r="N236" s="489">
        <v>45482</v>
      </c>
      <c r="P236" s="484">
        <v>45455</v>
      </c>
      <c r="R236" s="472">
        <v>45425</v>
      </c>
      <c r="T236" s="472">
        <v>45350</v>
      </c>
      <c r="V236" s="463">
        <v>230324</v>
      </c>
      <c r="X236" s="452"/>
      <c r="Z236" s="382"/>
      <c r="AB236" s="363"/>
      <c r="AD236" s="364"/>
      <c r="AF236" s="365"/>
      <c r="AH236" s="365"/>
      <c r="AJ236" s="365"/>
      <c r="AL236" s="363"/>
      <c r="AN236" s="363"/>
      <c r="AP236" s="363"/>
      <c r="AR236" s="363"/>
      <c r="AT236" s="366"/>
      <c r="AV236" s="371"/>
      <c r="AW236" s="371"/>
      <c r="AX236" s="371"/>
      <c r="AY236" s="371"/>
      <c r="AZ236" s="371"/>
      <c r="BA236" s="371"/>
      <c r="BB236" s="371"/>
      <c r="BC236" s="371"/>
      <c r="BD236" s="371"/>
      <c r="BE236" s="371"/>
      <c r="BF236" s="371"/>
      <c r="BG236" s="371"/>
    </row>
    <row r="237" spans="1:59" s="376" customFormat="1" ht="21" customHeight="1" x14ac:dyDescent="0.3">
      <c r="A237" s="371" t="s">
        <v>647</v>
      </c>
      <c r="B237" s="477" t="s">
        <v>675</v>
      </c>
      <c r="C237" s="371" t="s">
        <v>645</v>
      </c>
      <c r="D237" s="418" t="s">
        <v>205</v>
      </c>
      <c r="E237" s="419">
        <f t="shared" ref="E237:F239" si="51">H237</f>
        <v>4400</v>
      </c>
      <c r="F237" s="420">
        <f t="shared" si="51"/>
        <v>2700</v>
      </c>
      <c r="G237" s="386"/>
      <c r="H237" s="416">
        <f t="shared" si="42"/>
        <v>4400</v>
      </c>
      <c r="I237" s="416">
        <f t="shared" si="43"/>
        <v>2700</v>
      </c>
      <c r="J237" s="386"/>
      <c r="K237" s="417">
        <f>N237*$K$9</f>
        <v>4400</v>
      </c>
      <c r="L237" s="417">
        <f>N237*$L$9</f>
        <v>2640</v>
      </c>
      <c r="M237" s="389"/>
      <c r="N237" s="490">
        <v>1760</v>
      </c>
      <c r="P237" s="468">
        <v>1760</v>
      </c>
      <c r="R237" s="462">
        <v>1760</v>
      </c>
      <c r="T237" s="462">
        <v>1760</v>
      </c>
      <c r="V237" s="462">
        <v>1760</v>
      </c>
      <c r="X237" s="452">
        <v>1530</v>
      </c>
      <c r="Z237" s="382">
        <v>1530</v>
      </c>
      <c r="AB237" s="363"/>
      <c r="AD237" s="364"/>
      <c r="AF237" s="365"/>
      <c r="AH237" s="365"/>
      <c r="AJ237" s="365"/>
      <c r="AL237" s="363"/>
      <c r="AN237" s="363"/>
      <c r="AP237" s="363"/>
      <c r="AR237" s="363"/>
      <c r="AT237" s="366"/>
      <c r="AV237" s="371"/>
      <c r="AW237" s="371"/>
      <c r="AX237" s="371"/>
      <c r="AY237" s="371"/>
      <c r="AZ237" s="371"/>
      <c r="BA237" s="371"/>
      <c r="BB237" s="371"/>
      <c r="BC237" s="371"/>
      <c r="BD237" s="371"/>
      <c r="BE237" s="371"/>
      <c r="BF237" s="371"/>
      <c r="BG237" s="371"/>
    </row>
    <row r="238" spans="1:59" ht="21" customHeight="1" x14ac:dyDescent="0.3">
      <c r="A238" s="371" t="s">
        <v>242</v>
      </c>
      <c r="B238" s="477" t="s">
        <v>675</v>
      </c>
      <c r="C238" s="371" t="s">
        <v>646</v>
      </c>
      <c r="D238" s="421" t="s">
        <v>560</v>
      </c>
      <c r="E238" s="419">
        <f t="shared" si="51"/>
        <v>6300</v>
      </c>
      <c r="F238" s="420">
        <f t="shared" si="51"/>
        <v>3800</v>
      </c>
      <c r="G238" s="386"/>
      <c r="H238" s="416">
        <f t="shared" si="42"/>
        <v>6300</v>
      </c>
      <c r="I238" s="416">
        <f t="shared" si="43"/>
        <v>3800</v>
      </c>
      <c r="J238" s="386"/>
      <c r="K238" s="417">
        <f>N238*$K$9</f>
        <v>6300</v>
      </c>
      <c r="L238" s="417">
        <f>N238*$L$9</f>
        <v>3780</v>
      </c>
      <c r="M238" s="389"/>
      <c r="N238" s="490">
        <v>2520</v>
      </c>
      <c r="P238" s="468">
        <v>2520</v>
      </c>
      <c r="R238" s="462">
        <v>2520</v>
      </c>
      <c r="T238" s="462">
        <v>2520</v>
      </c>
      <c r="V238" s="462">
        <v>2520</v>
      </c>
      <c r="X238" s="452">
        <v>2190</v>
      </c>
      <c r="Z238" s="382">
        <v>2190</v>
      </c>
      <c r="AB238" s="363"/>
      <c r="AD238" s="364"/>
      <c r="AF238" s="365"/>
      <c r="AH238" s="365"/>
      <c r="AJ238" s="365"/>
      <c r="AL238" s="363"/>
      <c r="AN238" s="363"/>
      <c r="AP238" s="363"/>
      <c r="AR238" s="363"/>
      <c r="AT238" s="366"/>
    </row>
    <row r="239" spans="1:59" ht="21" customHeight="1" x14ac:dyDescent="0.3">
      <c r="A239" s="371" t="s">
        <v>474</v>
      </c>
      <c r="B239" s="479" t="s">
        <v>676</v>
      </c>
      <c r="C239" s="371" t="s">
        <v>641</v>
      </c>
      <c r="D239" s="421" t="s">
        <v>559</v>
      </c>
      <c r="E239" s="419">
        <f t="shared" si="51"/>
        <v>15600</v>
      </c>
      <c r="F239" s="420">
        <f t="shared" si="51"/>
        <v>9400</v>
      </c>
      <c r="G239" s="446"/>
      <c r="H239" s="416">
        <f t="shared" si="42"/>
        <v>15600</v>
      </c>
      <c r="I239" s="416">
        <f t="shared" si="43"/>
        <v>9400</v>
      </c>
      <c r="J239" s="386"/>
      <c r="K239" s="417">
        <f>N239*$K$9</f>
        <v>15525</v>
      </c>
      <c r="L239" s="417">
        <f>N239*$L$9</f>
        <v>9315</v>
      </c>
      <c r="M239" s="389"/>
      <c r="N239" s="490">
        <v>6210</v>
      </c>
      <c r="P239" s="468">
        <v>6210</v>
      </c>
      <c r="R239" s="462">
        <v>6210</v>
      </c>
      <c r="T239" s="462">
        <v>6210</v>
      </c>
      <c r="V239" s="462">
        <v>6210</v>
      </c>
      <c r="X239" s="452">
        <v>6210</v>
      </c>
      <c r="Z239" s="382">
        <v>6210</v>
      </c>
      <c r="AB239" s="363"/>
      <c r="AD239" s="364"/>
      <c r="AF239" s="365"/>
      <c r="AH239" s="365"/>
      <c r="AJ239" s="365"/>
      <c r="AL239" s="363"/>
      <c r="AN239" s="363"/>
      <c r="AP239" s="363"/>
      <c r="AR239" s="363"/>
      <c r="AT239" s="366"/>
    </row>
    <row r="240" spans="1:59" ht="21" customHeight="1" thickBot="1" x14ac:dyDescent="0.35">
      <c r="D240" s="422"/>
      <c r="E240" s="414"/>
      <c r="F240" s="415"/>
      <c r="G240" s="446"/>
      <c r="H240" s="416">
        <f t="shared" si="42"/>
        <v>0</v>
      </c>
      <c r="I240" s="416">
        <f t="shared" si="43"/>
        <v>0</v>
      </c>
      <c r="J240" s="386"/>
      <c r="K240" s="417"/>
      <c r="L240" s="417"/>
      <c r="M240" s="389"/>
      <c r="N240" s="452"/>
      <c r="P240" s="452"/>
      <c r="R240" s="452"/>
      <c r="T240" s="452"/>
      <c r="V240" s="452"/>
      <c r="X240" s="452"/>
      <c r="AB240" s="363"/>
      <c r="AD240" s="364"/>
      <c r="AF240" s="365"/>
      <c r="AH240" s="365"/>
      <c r="AJ240" s="365"/>
      <c r="AL240" s="363"/>
      <c r="AN240" s="363"/>
      <c r="AP240" s="363"/>
      <c r="AR240" s="363"/>
      <c r="AT240" s="366"/>
    </row>
    <row r="241" spans="1:59" ht="21" customHeight="1" thickBot="1" x14ac:dyDescent="0.35">
      <c r="D241" s="413" t="s">
        <v>534</v>
      </c>
      <c r="G241" s="386"/>
      <c r="H241" s="416">
        <f t="shared" si="42"/>
        <v>0</v>
      </c>
      <c r="I241" s="416">
        <f t="shared" si="43"/>
        <v>0</v>
      </c>
      <c r="J241" s="386"/>
      <c r="K241" s="448"/>
      <c r="L241" s="448"/>
      <c r="M241" s="389"/>
      <c r="N241" s="489">
        <v>45482</v>
      </c>
      <c r="P241" s="484">
        <v>45455</v>
      </c>
      <c r="R241" s="472">
        <v>45425</v>
      </c>
      <c r="T241" s="472">
        <v>45350</v>
      </c>
      <c r="V241" s="463">
        <v>230324</v>
      </c>
      <c r="X241" s="452"/>
      <c r="AB241" s="363"/>
    </row>
    <row r="242" spans="1:59" ht="21" customHeight="1" x14ac:dyDescent="0.3">
      <c r="A242" s="371" t="s">
        <v>239</v>
      </c>
      <c r="B242" s="372">
        <v>45352</v>
      </c>
      <c r="C242" s="371">
        <v>812</v>
      </c>
      <c r="D242" s="418" t="s">
        <v>145</v>
      </c>
      <c r="E242" s="419">
        <f t="shared" ref="E242:F252" si="52">H242</f>
        <v>12800</v>
      </c>
      <c r="F242" s="420">
        <f t="shared" si="52"/>
        <v>7700</v>
      </c>
      <c r="G242" s="386"/>
      <c r="H242" s="416">
        <f t="shared" si="42"/>
        <v>12800</v>
      </c>
      <c r="I242" s="416">
        <f t="shared" si="43"/>
        <v>7700</v>
      </c>
      <c r="J242" s="386"/>
      <c r="K242" s="417">
        <f t="shared" ref="K242:K252" si="53">N242*$K$9</f>
        <v>12775</v>
      </c>
      <c r="L242" s="417">
        <f t="shared" ref="L242:L252" si="54">N242*$L$9</f>
        <v>7665</v>
      </c>
      <c r="M242" s="389"/>
      <c r="N242" s="490">
        <v>5110</v>
      </c>
      <c r="P242" s="468">
        <v>5110</v>
      </c>
      <c r="R242" s="474">
        <v>5110</v>
      </c>
      <c r="T242" s="462">
        <v>4687.93</v>
      </c>
      <c r="V242" s="462">
        <v>4687.93</v>
      </c>
      <c r="X242" s="452">
        <v>3551.46</v>
      </c>
      <c r="Z242" s="382">
        <v>3551.46</v>
      </c>
      <c r="AB242" s="363"/>
      <c r="AD242" s="364"/>
      <c r="AF242" s="365"/>
      <c r="AH242" s="365"/>
      <c r="AJ242" s="365"/>
      <c r="AL242" s="363"/>
      <c r="AN242" s="363"/>
      <c r="AP242" s="363"/>
      <c r="AR242" s="363"/>
      <c r="AT242" s="366"/>
    </row>
    <row r="243" spans="1:59" ht="21" hidden="1" customHeight="1" x14ac:dyDescent="0.3">
      <c r="A243" s="371" t="s">
        <v>240</v>
      </c>
      <c r="B243" s="372">
        <v>45358</v>
      </c>
      <c r="C243" s="371">
        <v>777</v>
      </c>
      <c r="D243" s="421" t="s">
        <v>148</v>
      </c>
      <c r="E243" s="419">
        <f t="shared" si="52"/>
        <v>3100</v>
      </c>
      <c r="F243" s="420">
        <f t="shared" si="52"/>
        <v>1900</v>
      </c>
      <c r="G243" s="386"/>
      <c r="H243" s="416">
        <f t="shared" si="42"/>
        <v>3100</v>
      </c>
      <c r="I243" s="416">
        <f t="shared" si="43"/>
        <v>1900</v>
      </c>
      <c r="J243" s="386"/>
      <c r="K243" s="417">
        <f t="shared" si="53"/>
        <v>3095</v>
      </c>
      <c r="L243" s="417">
        <f t="shared" si="54"/>
        <v>1857</v>
      </c>
      <c r="M243" s="389"/>
      <c r="N243" s="474">
        <v>1238</v>
      </c>
      <c r="P243" s="474">
        <v>1238</v>
      </c>
      <c r="R243" s="474">
        <v>1238</v>
      </c>
      <c r="T243" s="461">
        <v>1400</v>
      </c>
      <c r="V243" s="461">
        <v>1248</v>
      </c>
      <c r="X243" s="452">
        <v>1248</v>
      </c>
      <c r="Z243" s="382">
        <v>1248</v>
      </c>
      <c r="AB243" s="363"/>
      <c r="AD243" s="364"/>
      <c r="AF243" s="365"/>
      <c r="AH243" s="365"/>
      <c r="AJ243" s="365"/>
      <c r="AL243" s="363"/>
      <c r="AN243" s="363"/>
      <c r="AP243" s="363"/>
      <c r="AR243" s="363"/>
      <c r="AT243" s="366"/>
      <c r="AX243" s="371">
        <f>AD243*1.3</f>
        <v>0</v>
      </c>
    </row>
    <row r="244" spans="1:59" ht="21" customHeight="1" x14ac:dyDescent="0.3">
      <c r="A244" s="371" t="s">
        <v>339</v>
      </c>
      <c r="B244" s="372" t="s">
        <v>679</v>
      </c>
      <c r="C244" s="371">
        <v>4740</v>
      </c>
      <c r="D244" s="421" t="s">
        <v>203</v>
      </c>
      <c r="E244" s="419">
        <f t="shared" si="52"/>
        <v>8500</v>
      </c>
      <c r="F244" s="420">
        <f t="shared" si="52"/>
        <v>5100</v>
      </c>
      <c r="G244" s="386"/>
      <c r="H244" s="416">
        <f t="shared" si="42"/>
        <v>8500</v>
      </c>
      <c r="I244" s="416">
        <f t="shared" si="43"/>
        <v>5100</v>
      </c>
      <c r="J244" s="386"/>
      <c r="K244" s="417">
        <f t="shared" si="53"/>
        <v>8500</v>
      </c>
      <c r="L244" s="417">
        <f t="shared" si="54"/>
        <v>5100</v>
      </c>
      <c r="M244" s="389"/>
      <c r="N244" s="490">
        <v>3400</v>
      </c>
      <c r="P244" s="468">
        <v>3400</v>
      </c>
      <c r="R244" s="462">
        <v>3400</v>
      </c>
      <c r="T244" s="462">
        <v>3400</v>
      </c>
      <c r="V244" s="462">
        <v>1530.09</v>
      </c>
      <c r="X244" s="452">
        <v>1530.09</v>
      </c>
      <c r="Z244" s="382">
        <v>1530.09</v>
      </c>
      <c r="AB244" s="363"/>
      <c r="AD244" s="364"/>
      <c r="AF244" s="365"/>
      <c r="AH244" s="365"/>
      <c r="AJ244" s="365"/>
      <c r="AL244" s="363"/>
      <c r="AN244" s="363"/>
      <c r="AP244" s="363"/>
      <c r="AR244" s="363"/>
      <c r="AT244" s="366"/>
    </row>
    <row r="245" spans="1:59" ht="21" hidden="1" customHeight="1" x14ac:dyDescent="0.3">
      <c r="A245" s="371" t="s">
        <v>238</v>
      </c>
      <c r="B245" s="372">
        <v>45278</v>
      </c>
      <c r="C245" s="371">
        <v>1357</v>
      </c>
      <c r="D245" s="421" t="s">
        <v>615</v>
      </c>
      <c r="E245" s="419">
        <f t="shared" si="52"/>
        <v>3000</v>
      </c>
      <c r="F245" s="420">
        <f t="shared" si="52"/>
        <v>1800</v>
      </c>
      <c r="G245" s="386"/>
      <c r="H245" s="416">
        <f t="shared" si="42"/>
        <v>3000</v>
      </c>
      <c r="I245" s="416">
        <f t="shared" si="43"/>
        <v>1800</v>
      </c>
      <c r="J245" s="386"/>
      <c r="K245" s="417">
        <f t="shared" si="53"/>
        <v>2956.0199999999995</v>
      </c>
      <c r="L245" s="417">
        <f t="shared" si="54"/>
        <v>1773.6119999999999</v>
      </c>
      <c r="M245" s="389"/>
      <c r="N245" s="462">
        <v>1182.4079999999999</v>
      </c>
      <c r="P245" s="462">
        <v>1182.4079999999999</v>
      </c>
      <c r="R245" s="462">
        <v>1182.4079999999999</v>
      </c>
      <c r="T245" s="462">
        <v>1182.4079999999999</v>
      </c>
      <c r="V245" s="462">
        <v>1182.4079999999999</v>
      </c>
      <c r="X245" s="452">
        <v>1182.4079999999999</v>
      </c>
      <c r="Z245" s="382">
        <v>985.34</v>
      </c>
      <c r="AB245" s="363"/>
      <c r="AD245" s="364">
        <f>Z245*1.2</f>
        <v>1182.4079999999999</v>
      </c>
      <c r="AF245" s="365"/>
      <c r="AH245" s="365"/>
      <c r="AJ245" s="365"/>
      <c r="AL245" s="363"/>
      <c r="AN245" s="363"/>
      <c r="AP245" s="363"/>
      <c r="AR245" s="363"/>
      <c r="AT245" s="366"/>
    </row>
    <row r="246" spans="1:59" ht="21" hidden="1" customHeight="1" x14ac:dyDescent="0.3">
      <c r="A246" s="371" t="s">
        <v>238</v>
      </c>
      <c r="B246" s="372">
        <v>45278</v>
      </c>
      <c r="C246" s="371">
        <v>1357</v>
      </c>
      <c r="D246" s="421" t="s">
        <v>614</v>
      </c>
      <c r="E246" s="419">
        <f t="shared" si="52"/>
        <v>4100</v>
      </c>
      <c r="F246" s="420">
        <f t="shared" si="52"/>
        <v>2500</v>
      </c>
      <c r="G246" s="386"/>
      <c r="H246" s="416">
        <f t="shared" si="42"/>
        <v>4100</v>
      </c>
      <c r="I246" s="416">
        <f t="shared" si="43"/>
        <v>2500</v>
      </c>
      <c r="J246" s="386"/>
      <c r="K246" s="417">
        <f t="shared" si="53"/>
        <v>4021.4100000000003</v>
      </c>
      <c r="L246" s="417">
        <f t="shared" si="54"/>
        <v>2412.846</v>
      </c>
      <c r="M246" s="389"/>
      <c r="N246" s="462">
        <v>1608.5640000000001</v>
      </c>
      <c r="P246" s="462">
        <v>1608.5640000000001</v>
      </c>
      <c r="R246" s="462">
        <v>1608.5640000000001</v>
      </c>
      <c r="T246" s="462">
        <v>1608.5640000000001</v>
      </c>
      <c r="V246" s="462">
        <v>1608.5640000000001</v>
      </c>
      <c r="X246" s="452">
        <v>1608.5640000000001</v>
      </c>
      <c r="Z246" s="382">
        <v>1340.47</v>
      </c>
      <c r="AB246" s="363"/>
      <c r="AD246" s="364">
        <f>Z246*1.2</f>
        <v>1608.5640000000001</v>
      </c>
      <c r="AF246" s="365"/>
      <c r="AH246" s="365"/>
      <c r="AJ246" s="365"/>
      <c r="AL246" s="363"/>
      <c r="AN246" s="363"/>
      <c r="AP246" s="363"/>
      <c r="AR246" s="363"/>
      <c r="AT246" s="366"/>
    </row>
    <row r="247" spans="1:59" ht="21" customHeight="1" x14ac:dyDescent="0.3">
      <c r="A247" s="371" t="s">
        <v>650</v>
      </c>
      <c r="B247" s="372">
        <v>45407</v>
      </c>
      <c r="C247" s="371">
        <v>1357</v>
      </c>
      <c r="D247" s="421" t="s">
        <v>652</v>
      </c>
      <c r="E247" s="419">
        <v>23500</v>
      </c>
      <c r="F247" s="420">
        <v>14500</v>
      </c>
      <c r="G247" s="386"/>
      <c r="H247" s="416">
        <f t="shared" si="42"/>
        <v>0</v>
      </c>
      <c r="I247" s="416">
        <f t="shared" si="43"/>
        <v>0</v>
      </c>
      <c r="J247" s="386"/>
      <c r="K247" s="417">
        <f t="shared" si="53"/>
        <v>0</v>
      </c>
      <c r="L247" s="417">
        <f t="shared" si="54"/>
        <v>0</v>
      </c>
      <c r="M247" s="389"/>
      <c r="N247" s="496"/>
      <c r="P247" s="455"/>
      <c r="R247" s="455">
        <v>9000</v>
      </c>
      <c r="T247" s="462">
        <v>8200</v>
      </c>
      <c r="V247" s="462"/>
      <c r="X247" s="452"/>
      <c r="AB247" s="363"/>
      <c r="AD247" s="364">
        <f>Z247*1.2</f>
        <v>0</v>
      </c>
      <c r="AF247" s="365"/>
      <c r="AH247" s="365"/>
      <c r="AJ247" s="365"/>
      <c r="AL247" s="363"/>
      <c r="AN247" s="363"/>
      <c r="AP247" s="363"/>
      <c r="AR247" s="363"/>
      <c r="AT247" s="366"/>
    </row>
    <row r="248" spans="1:59" ht="21" customHeight="1" x14ac:dyDescent="0.3">
      <c r="A248" s="371" t="s">
        <v>650</v>
      </c>
      <c r="B248" s="372">
        <v>45407</v>
      </c>
      <c r="C248" s="371">
        <v>1357</v>
      </c>
      <c r="D248" s="421" t="s">
        <v>653</v>
      </c>
      <c r="E248" s="419">
        <v>13000</v>
      </c>
      <c r="F248" s="420">
        <v>8200</v>
      </c>
      <c r="G248" s="386"/>
      <c r="H248" s="416">
        <f t="shared" si="42"/>
        <v>0</v>
      </c>
      <c r="I248" s="416">
        <f t="shared" si="43"/>
        <v>0</v>
      </c>
      <c r="J248" s="386"/>
      <c r="K248" s="417">
        <f t="shared" si="53"/>
        <v>0</v>
      </c>
      <c r="L248" s="417">
        <f t="shared" si="54"/>
        <v>0</v>
      </c>
      <c r="M248" s="389"/>
      <c r="N248" s="496"/>
      <c r="P248" s="455"/>
      <c r="R248" s="455">
        <v>4800</v>
      </c>
      <c r="T248" s="462">
        <v>5400</v>
      </c>
      <c r="V248" s="462"/>
      <c r="X248" s="452"/>
      <c r="AB248" s="363"/>
      <c r="AD248" s="364">
        <f>Z248*1.2</f>
        <v>0</v>
      </c>
      <c r="AF248" s="365"/>
      <c r="AH248" s="365"/>
      <c r="AJ248" s="365"/>
      <c r="AL248" s="363"/>
      <c r="AN248" s="363"/>
      <c r="AP248" s="363"/>
      <c r="AR248" s="363"/>
      <c r="AT248" s="366"/>
    </row>
    <row r="249" spans="1:59" ht="21" customHeight="1" x14ac:dyDescent="0.3">
      <c r="A249" s="371" t="s">
        <v>650</v>
      </c>
      <c r="B249" s="372">
        <v>45407</v>
      </c>
      <c r="C249" s="371">
        <v>1357</v>
      </c>
      <c r="D249" s="421" t="s">
        <v>682</v>
      </c>
      <c r="E249" s="419">
        <v>3700</v>
      </c>
      <c r="F249" s="420">
        <v>2300</v>
      </c>
      <c r="G249" s="386"/>
      <c r="H249" s="416">
        <f t="shared" si="42"/>
        <v>0</v>
      </c>
      <c r="I249" s="416">
        <f t="shared" si="43"/>
        <v>0</v>
      </c>
      <c r="J249" s="386"/>
      <c r="K249" s="417">
        <f t="shared" si="53"/>
        <v>0</v>
      </c>
      <c r="L249" s="417">
        <f t="shared" si="54"/>
        <v>0</v>
      </c>
      <c r="M249" s="389"/>
      <c r="N249" s="491"/>
      <c r="P249" s="462"/>
      <c r="R249" s="462">
        <v>1480</v>
      </c>
      <c r="T249" s="462">
        <v>5400</v>
      </c>
      <c r="V249" s="462"/>
      <c r="X249" s="452"/>
      <c r="AB249" s="363"/>
      <c r="AD249" s="364">
        <f>Z249*1.2</f>
        <v>0</v>
      </c>
      <c r="AF249" s="365"/>
      <c r="AH249" s="365"/>
      <c r="AJ249" s="365"/>
      <c r="AL249" s="363"/>
      <c r="AN249" s="363"/>
      <c r="AP249" s="363"/>
      <c r="AR249" s="363"/>
      <c r="AT249" s="366"/>
    </row>
    <row r="250" spans="1:59" ht="21" customHeight="1" x14ac:dyDescent="0.3">
      <c r="A250" s="371" t="s">
        <v>649</v>
      </c>
      <c r="B250" s="480" t="s">
        <v>678</v>
      </c>
      <c r="C250" s="371">
        <v>531</v>
      </c>
      <c r="D250" s="421" t="s">
        <v>156</v>
      </c>
      <c r="E250" s="419">
        <f t="shared" si="52"/>
        <v>7500</v>
      </c>
      <c r="F250" s="420">
        <f t="shared" si="52"/>
        <v>4500</v>
      </c>
      <c r="G250" s="386"/>
      <c r="H250" s="416">
        <f t="shared" si="42"/>
        <v>7500</v>
      </c>
      <c r="I250" s="416">
        <f t="shared" si="43"/>
        <v>4500</v>
      </c>
      <c r="J250" s="386"/>
      <c r="K250" s="417">
        <f t="shared" si="53"/>
        <v>7485</v>
      </c>
      <c r="L250" s="417">
        <f t="shared" si="54"/>
        <v>4491</v>
      </c>
      <c r="M250" s="389"/>
      <c r="N250" s="490">
        <v>2994</v>
      </c>
      <c r="P250" s="462">
        <v>2830.24</v>
      </c>
      <c r="R250" s="462">
        <v>2830.24</v>
      </c>
      <c r="T250" s="462">
        <v>2830.24</v>
      </c>
      <c r="V250" s="462">
        <v>2621</v>
      </c>
      <c r="X250" s="455">
        <v>2621</v>
      </c>
      <c r="Z250" s="382">
        <v>2339.0100000000002</v>
      </c>
      <c r="AB250" s="363"/>
      <c r="AD250" s="364"/>
      <c r="AF250" s="365"/>
      <c r="AH250" s="365"/>
      <c r="AJ250" s="365"/>
      <c r="AL250" s="363"/>
      <c r="AN250" s="363"/>
      <c r="AP250" s="363"/>
      <c r="AR250" s="363"/>
      <c r="AT250" s="366"/>
    </row>
    <row r="251" spans="1:59" ht="21" customHeight="1" x14ac:dyDescent="0.3">
      <c r="A251" s="371" t="s">
        <v>648</v>
      </c>
      <c r="B251" s="478" t="s">
        <v>677</v>
      </c>
      <c r="C251" s="371" t="s">
        <v>208</v>
      </c>
      <c r="D251" s="421" t="s">
        <v>331</v>
      </c>
      <c r="E251" s="419">
        <f t="shared" si="52"/>
        <v>7300</v>
      </c>
      <c r="F251" s="420">
        <f t="shared" si="52"/>
        <v>4400</v>
      </c>
      <c r="G251" s="386"/>
      <c r="H251" s="416">
        <f t="shared" si="42"/>
        <v>7300</v>
      </c>
      <c r="I251" s="416">
        <f t="shared" si="43"/>
        <v>4400</v>
      </c>
      <c r="J251" s="386"/>
      <c r="K251" s="417">
        <f t="shared" si="53"/>
        <v>7202.5250000000005</v>
      </c>
      <c r="L251" s="417">
        <f t="shared" si="54"/>
        <v>4321.5150000000003</v>
      </c>
      <c r="M251" s="389"/>
      <c r="N251" s="490">
        <v>2881.01</v>
      </c>
      <c r="P251" s="462">
        <v>2881.01</v>
      </c>
      <c r="R251" s="462">
        <v>2881.01</v>
      </c>
      <c r="T251" s="462">
        <v>2881.01</v>
      </c>
      <c r="V251" s="462">
        <v>2881.01</v>
      </c>
      <c r="X251" s="452">
        <v>2881.01</v>
      </c>
      <c r="Z251" s="382">
        <v>2881.01</v>
      </c>
      <c r="AB251" s="363"/>
      <c r="AD251" s="364"/>
      <c r="AF251" s="365"/>
      <c r="AH251" s="365"/>
      <c r="AJ251" s="365"/>
      <c r="AL251" s="363"/>
      <c r="AN251" s="363"/>
      <c r="AP251" s="363"/>
      <c r="AR251" s="363"/>
      <c r="AT251" s="367"/>
    </row>
    <row r="252" spans="1:59" ht="21" hidden="1" customHeight="1" x14ac:dyDescent="0.3">
      <c r="A252" s="371" t="s">
        <v>202</v>
      </c>
      <c r="C252" s="371" t="s">
        <v>202</v>
      </c>
      <c r="D252" s="421" t="s">
        <v>155</v>
      </c>
      <c r="E252" s="419">
        <f t="shared" si="52"/>
        <v>4550</v>
      </c>
      <c r="F252" s="420">
        <f t="shared" si="52"/>
        <v>2750</v>
      </c>
      <c r="G252" s="386"/>
      <c r="H252" s="416">
        <f>MROUND(K252+24,50)</f>
        <v>4550</v>
      </c>
      <c r="I252" s="416">
        <f>MROUND(L252+24,50)</f>
        <v>2750</v>
      </c>
      <c r="J252" s="386"/>
      <c r="K252" s="417">
        <f t="shared" si="53"/>
        <v>4537.5</v>
      </c>
      <c r="L252" s="417">
        <f t="shared" si="54"/>
        <v>2722.5</v>
      </c>
      <c r="M252" s="389"/>
      <c r="N252" s="452">
        <v>1815</v>
      </c>
      <c r="P252" s="452">
        <v>1815</v>
      </c>
      <c r="R252" s="452">
        <v>1815</v>
      </c>
      <c r="T252" s="452">
        <v>1815</v>
      </c>
      <c r="V252" s="452">
        <v>1815</v>
      </c>
      <c r="X252" s="452">
        <v>1815</v>
      </c>
      <c r="Z252" s="382">
        <v>1815</v>
      </c>
      <c r="AB252" s="363"/>
      <c r="AD252" s="365"/>
      <c r="AF252" s="365"/>
      <c r="AH252" s="365"/>
      <c r="AJ252" s="365"/>
      <c r="AL252" s="363"/>
      <c r="AN252" s="363"/>
      <c r="AP252" s="363"/>
      <c r="AR252" s="363"/>
      <c r="AT252" s="367"/>
    </row>
    <row r="253" spans="1:59" s="376" customFormat="1" ht="21" customHeight="1" x14ac:dyDescent="0.3">
      <c r="A253" s="371"/>
      <c r="B253" s="372"/>
      <c r="C253" s="371"/>
      <c r="D253" s="371"/>
      <c r="E253" s="373"/>
      <c r="F253" s="374"/>
      <c r="G253" s="371"/>
      <c r="H253" s="447"/>
      <c r="I253" s="447"/>
      <c r="J253" s="371"/>
      <c r="K253" s="448"/>
      <c r="L253" s="448"/>
      <c r="N253" s="378"/>
      <c r="P253" s="378"/>
      <c r="R253" s="378"/>
      <c r="T253" s="378"/>
      <c r="V253" s="378"/>
      <c r="X253" s="378"/>
      <c r="Z253" s="378"/>
      <c r="AB253" s="146"/>
      <c r="AD253" s="146"/>
      <c r="AF253" s="146"/>
      <c r="AH253" s="146"/>
      <c r="AJ253" s="146"/>
      <c r="AL253" s="146"/>
      <c r="AN253" s="146"/>
      <c r="AP253" s="146"/>
      <c r="AR253" s="146"/>
      <c r="AT253" s="63"/>
      <c r="AV253" s="371"/>
      <c r="AW253" s="371"/>
      <c r="AX253" s="371"/>
      <c r="AY253" s="371"/>
      <c r="AZ253" s="371"/>
      <c r="BA253" s="371"/>
      <c r="BB253" s="371"/>
      <c r="BC253" s="371"/>
      <c r="BD253" s="371"/>
      <c r="BE253" s="371"/>
      <c r="BF253" s="371"/>
      <c r="BG253" s="371"/>
    </row>
    <row r="254" spans="1:59" s="376" customFormat="1" ht="21" customHeight="1" x14ac:dyDescent="0.3">
      <c r="A254" s="371"/>
      <c r="B254" s="372" t="s">
        <v>731</v>
      </c>
      <c r="C254" s="371"/>
      <c r="D254" s="371"/>
      <c r="E254" s="373"/>
      <c r="F254" s="374"/>
      <c r="G254" s="371"/>
      <c r="H254" s="447"/>
      <c r="I254" s="447"/>
      <c r="J254" s="371"/>
      <c r="K254" s="448"/>
      <c r="L254" s="448"/>
      <c r="N254" s="378"/>
      <c r="P254" s="378"/>
      <c r="R254" s="378"/>
      <c r="T254" s="378"/>
      <c r="V254" s="378"/>
      <c r="X254" s="378"/>
      <c r="Z254" s="378"/>
      <c r="AB254" s="146"/>
      <c r="AD254" s="146"/>
      <c r="AF254" s="146"/>
      <c r="AH254" s="146"/>
      <c r="AJ254" s="146"/>
      <c r="AL254" s="146"/>
      <c r="AN254" s="146"/>
      <c r="AP254" s="146"/>
      <c r="AR254" s="146"/>
      <c r="AT254" s="63"/>
      <c r="AV254" s="371"/>
      <c r="AW254" s="371"/>
      <c r="AX254" s="371"/>
      <c r="AY254" s="371"/>
      <c r="AZ254" s="371"/>
      <c r="BA254" s="371"/>
      <c r="BB254" s="371"/>
      <c r="BC254" s="371"/>
      <c r="BD254" s="371"/>
      <c r="BE254" s="371"/>
      <c r="BF254" s="371"/>
      <c r="BG254" s="371"/>
    </row>
    <row r="255" spans="1:59" s="376" customFormat="1" ht="21" customHeight="1" x14ac:dyDescent="0.3">
      <c r="A255" s="371"/>
      <c r="B255" s="372"/>
      <c r="C255" s="371"/>
      <c r="D255" s="371"/>
      <c r="E255" s="373"/>
      <c r="F255" s="374"/>
      <c r="G255" s="371"/>
      <c r="H255" s="447"/>
      <c r="I255" s="447"/>
      <c r="J255" s="371"/>
      <c r="K255" s="448"/>
      <c r="L255" s="448"/>
      <c r="N255" s="378"/>
      <c r="P255" s="378"/>
      <c r="R255" s="378"/>
      <c r="T255" s="378"/>
      <c r="V255" s="378"/>
      <c r="X255" s="378"/>
      <c r="Z255" s="378"/>
      <c r="AB255" s="146"/>
      <c r="AD255" s="146"/>
      <c r="AF255" s="146"/>
      <c r="AH255" s="146"/>
      <c r="AJ255" s="146"/>
      <c r="AL255" s="146"/>
      <c r="AN255" s="146"/>
      <c r="AP255" s="146"/>
      <c r="AR255" s="146"/>
      <c r="AT255" s="63"/>
      <c r="AV255" s="371"/>
      <c r="AW255" s="371"/>
      <c r="AX255" s="371"/>
      <c r="AY255" s="371"/>
      <c r="AZ255" s="371"/>
      <c r="BA255" s="371"/>
      <c r="BB255" s="371"/>
      <c r="BC255" s="371"/>
      <c r="BD255" s="371"/>
      <c r="BE255" s="371"/>
      <c r="BF255" s="371"/>
      <c r="BG255" s="371"/>
    </row>
    <row r="256" spans="1:59" ht="21" customHeight="1" x14ac:dyDescent="0.3">
      <c r="N256" s="378"/>
      <c r="P256" s="378"/>
      <c r="R256" s="378"/>
      <c r="T256" s="378"/>
      <c r="V256" s="378"/>
      <c r="X256" s="378"/>
      <c r="Z256" s="378"/>
    </row>
    <row r="257" spans="1:59" s="376" customFormat="1" ht="21" customHeight="1" x14ac:dyDescent="0.3">
      <c r="A257" s="371"/>
      <c r="B257" s="372"/>
      <c r="C257" s="371"/>
      <c r="D257" s="371"/>
      <c r="E257" s="373"/>
      <c r="F257" s="374"/>
      <c r="G257" s="371"/>
      <c r="H257" s="375"/>
      <c r="I257" s="375"/>
      <c r="K257" s="377"/>
      <c r="L257" s="377"/>
      <c r="N257" s="378"/>
      <c r="P257" s="378"/>
      <c r="R257" s="378"/>
      <c r="T257" s="378"/>
      <c r="V257" s="378"/>
      <c r="X257" s="378"/>
      <c r="Z257" s="378"/>
      <c r="AB257" s="146"/>
      <c r="AD257" s="146"/>
      <c r="AF257" s="146"/>
      <c r="AH257" s="146"/>
      <c r="AJ257" s="146"/>
      <c r="AL257" s="146"/>
      <c r="AN257" s="146"/>
      <c r="AP257" s="146"/>
      <c r="AR257" s="146"/>
      <c r="AT257" s="63"/>
      <c r="AV257" s="371"/>
      <c r="AW257" s="371"/>
      <c r="AX257" s="371"/>
      <c r="AY257" s="371"/>
      <c r="AZ257" s="371"/>
      <c r="BA257" s="371"/>
      <c r="BB257" s="371"/>
      <c r="BC257" s="371"/>
      <c r="BD257" s="371"/>
      <c r="BE257" s="371"/>
      <c r="BF257" s="371"/>
      <c r="BG257" s="371"/>
    </row>
    <row r="258" spans="1:59" s="376" customFormat="1" ht="21" customHeight="1" x14ac:dyDescent="0.3">
      <c r="A258" s="371"/>
      <c r="B258" s="372"/>
      <c r="C258" s="371"/>
      <c r="D258" s="371"/>
      <c r="E258" s="373"/>
      <c r="F258" s="374"/>
      <c r="G258" s="371"/>
      <c r="H258" s="375"/>
      <c r="I258" s="375"/>
      <c r="K258" s="377"/>
      <c r="L258" s="377"/>
      <c r="N258" s="378"/>
      <c r="P258" s="378"/>
      <c r="R258" s="378"/>
      <c r="T258" s="378"/>
      <c r="V258" s="378"/>
      <c r="X258" s="378"/>
      <c r="Z258" s="378"/>
      <c r="AB258" s="146"/>
      <c r="AD258" s="146"/>
      <c r="AF258" s="146"/>
      <c r="AH258" s="146"/>
      <c r="AJ258" s="146"/>
      <c r="AL258" s="146"/>
      <c r="AN258" s="146"/>
      <c r="AP258" s="146"/>
      <c r="AR258" s="146"/>
      <c r="AT258" s="63"/>
      <c r="AV258" s="371"/>
      <c r="AW258" s="371"/>
      <c r="AX258" s="371"/>
      <c r="AY258" s="371"/>
      <c r="AZ258" s="371"/>
      <c r="BA258" s="371"/>
      <c r="BB258" s="371"/>
      <c r="BC258" s="371"/>
      <c r="BD258" s="371"/>
      <c r="BE258" s="371"/>
      <c r="BF258" s="371"/>
      <c r="BG258" s="371"/>
    </row>
    <row r="259" spans="1:59" s="376" customFormat="1" ht="21" customHeight="1" x14ac:dyDescent="0.3">
      <c r="A259" s="371"/>
      <c r="B259" s="372"/>
      <c r="C259" s="371"/>
      <c r="D259" s="371"/>
      <c r="E259" s="373"/>
      <c r="F259" s="374"/>
      <c r="G259" s="371"/>
      <c r="H259" s="375"/>
      <c r="I259" s="375"/>
      <c r="K259" s="377"/>
      <c r="L259" s="377"/>
      <c r="N259" s="378"/>
      <c r="P259" s="378"/>
      <c r="R259" s="378"/>
      <c r="T259" s="378"/>
      <c r="V259" s="378"/>
      <c r="X259" s="378"/>
      <c r="Z259" s="378"/>
      <c r="AB259" s="146"/>
      <c r="AD259" s="146"/>
      <c r="AF259" s="146"/>
      <c r="AH259" s="146"/>
      <c r="AJ259" s="146"/>
      <c r="AL259" s="146"/>
      <c r="AN259" s="146"/>
      <c r="AP259" s="146"/>
      <c r="AR259" s="146"/>
      <c r="AT259" s="63"/>
      <c r="AV259" s="371"/>
      <c r="AW259" s="371"/>
      <c r="AX259" s="371"/>
      <c r="AY259" s="371"/>
      <c r="AZ259" s="371"/>
      <c r="BA259" s="371"/>
      <c r="BB259" s="371"/>
      <c r="BC259" s="371"/>
      <c r="BD259" s="371"/>
      <c r="BE259" s="371"/>
      <c r="BF259" s="371"/>
      <c r="BG259" s="371"/>
    </row>
    <row r="260" spans="1:59" s="376" customFormat="1" ht="21" customHeight="1" x14ac:dyDescent="0.3">
      <c r="A260" s="371"/>
      <c r="B260" s="372"/>
      <c r="C260" s="371"/>
      <c r="D260" s="371"/>
      <c r="E260" s="373"/>
      <c r="F260" s="374"/>
      <c r="G260" s="371"/>
      <c r="H260" s="375"/>
      <c r="I260" s="375"/>
      <c r="K260" s="377"/>
      <c r="L260" s="377"/>
      <c r="N260" s="378"/>
      <c r="P260" s="378"/>
      <c r="R260" s="378"/>
      <c r="T260" s="378"/>
      <c r="V260" s="378"/>
      <c r="X260" s="378"/>
      <c r="Z260" s="378"/>
      <c r="AB260" s="146"/>
      <c r="AD260" s="146"/>
      <c r="AF260" s="146"/>
      <c r="AH260" s="146"/>
      <c r="AJ260" s="146"/>
      <c r="AL260" s="146"/>
      <c r="AN260" s="146"/>
      <c r="AP260" s="146"/>
      <c r="AR260" s="146"/>
      <c r="AT260" s="63"/>
      <c r="AV260" s="371"/>
      <c r="AW260" s="371"/>
      <c r="AX260" s="371"/>
      <c r="AY260" s="371"/>
      <c r="AZ260" s="371"/>
      <c r="BA260" s="371"/>
      <c r="BB260" s="371"/>
      <c r="BC260" s="371"/>
      <c r="BD260" s="371"/>
      <c r="BE260" s="371"/>
      <c r="BF260" s="371"/>
      <c r="BG260" s="371"/>
    </row>
    <row r="261" spans="1:59" s="376" customFormat="1" ht="21" customHeight="1" x14ac:dyDescent="0.3">
      <c r="A261" s="371"/>
      <c r="B261" s="372"/>
      <c r="C261" s="371"/>
      <c r="D261" s="371"/>
      <c r="E261" s="373"/>
      <c r="F261" s="374"/>
      <c r="G261" s="371"/>
      <c r="H261" s="375"/>
      <c r="I261" s="375"/>
      <c r="K261" s="377"/>
      <c r="L261" s="377"/>
      <c r="N261" s="378"/>
      <c r="P261" s="378"/>
      <c r="R261" s="378"/>
      <c r="T261" s="378"/>
      <c r="V261" s="378"/>
      <c r="X261" s="378"/>
      <c r="Z261" s="378"/>
      <c r="AB261" s="146"/>
      <c r="AD261" s="146"/>
      <c r="AF261" s="146"/>
      <c r="AH261" s="146"/>
      <c r="AJ261" s="146"/>
      <c r="AL261" s="146"/>
      <c r="AN261" s="146"/>
      <c r="AP261" s="146"/>
      <c r="AR261" s="146"/>
      <c r="AT261" s="63"/>
      <c r="AV261" s="371"/>
      <c r="AW261" s="371"/>
      <c r="AX261" s="371"/>
      <c r="AY261" s="371"/>
      <c r="AZ261" s="371"/>
      <c r="BA261" s="371"/>
      <c r="BB261" s="371"/>
      <c r="BC261" s="371"/>
      <c r="BD261" s="371"/>
      <c r="BE261" s="371"/>
      <c r="BF261" s="371"/>
      <c r="BG261" s="371"/>
    </row>
    <row r="262" spans="1:59" s="376" customFormat="1" ht="21" customHeight="1" x14ac:dyDescent="0.3">
      <c r="A262" s="371"/>
      <c r="B262" s="372"/>
      <c r="C262" s="371"/>
      <c r="D262" s="371"/>
      <c r="E262" s="373"/>
      <c r="F262" s="374"/>
      <c r="G262" s="371"/>
      <c r="H262" s="375"/>
      <c r="I262" s="375"/>
      <c r="K262" s="377"/>
      <c r="L262" s="377"/>
      <c r="N262" s="378"/>
      <c r="P262" s="378"/>
      <c r="R262" s="378"/>
      <c r="T262" s="378"/>
      <c r="V262" s="378"/>
      <c r="X262" s="378"/>
      <c r="Z262" s="378"/>
      <c r="AB262" s="146"/>
      <c r="AD262" s="146"/>
      <c r="AF262" s="146"/>
      <c r="AH262" s="146"/>
      <c r="AJ262" s="146"/>
      <c r="AL262" s="146"/>
      <c r="AN262" s="146"/>
      <c r="AP262" s="146"/>
      <c r="AR262" s="146"/>
      <c r="AT262" s="63"/>
      <c r="AV262" s="371"/>
      <c r="AW262" s="371"/>
      <c r="AX262" s="371"/>
      <c r="AY262" s="371"/>
      <c r="AZ262" s="371"/>
      <c r="BA262" s="371"/>
      <c r="BB262" s="371"/>
      <c r="BC262" s="371"/>
      <c r="BD262" s="371"/>
      <c r="BE262" s="371"/>
      <c r="BF262" s="371"/>
      <c r="BG262" s="371"/>
    </row>
    <row r="263" spans="1:59" s="376" customFormat="1" ht="21" customHeight="1" x14ac:dyDescent="0.3">
      <c r="A263" s="371"/>
      <c r="B263" s="372"/>
      <c r="C263" s="371"/>
      <c r="D263" s="371"/>
      <c r="E263" s="373"/>
      <c r="F263" s="374"/>
      <c r="G263" s="371"/>
      <c r="H263" s="375"/>
      <c r="I263" s="375"/>
      <c r="K263" s="377"/>
      <c r="L263" s="377"/>
      <c r="N263" s="378"/>
      <c r="P263" s="378"/>
      <c r="R263" s="378"/>
      <c r="T263" s="378"/>
      <c r="V263" s="378"/>
      <c r="X263" s="378"/>
      <c r="Z263" s="378"/>
      <c r="AB263" s="146"/>
      <c r="AD263" s="146"/>
      <c r="AF263" s="146"/>
      <c r="AH263" s="146"/>
      <c r="AJ263" s="146"/>
      <c r="AL263" s="146"/>
      <c r="AN263" s="146"/>
      <c r="AP263" s="146"/>
      <c r="AR263" s="146"/>
      <c r="AT263" s="63"/>
      <c r="AV263" s="371"/>
      <c r="AW263" s="371"/>
      <c r="AX263" s="371"/>
      <c r="AY263" s="371"/>
      <c r="AZ263" s="371"/>
      <c r="BA263" s="371"/>
      <c r="BB263" s="371"/>
      <c r="BC263" s="371"/>
      <c r="BD263" s="371"/>
      <c r="BE263" s="371"/>
      <c r="BF263" s="371"/>
      <c r="BG263" s="371"/>
    </row>
    <row r="264" spans="1:59" s="376" customFormat="1" ht="21" customHeight="1" x14ac:dyDescent="0.3">
      <c r="A264" s="371"/>
      <c r="B264" s="372"/>
      <c r="C264" s="371"/>
      <c r="D264" s="371"/>
      <c r="E264" s="373"/>
      <c r="F264" s="374"/>
      <c r="G264" s="371"/>
      <c r="H264" s="375"/>
      <c r="I264" s="375"/>
      <c r="K264" s="377"/>
      <c r="L264" s="377"/>
      <c r="N264" s="378"/>
      <c r="P264" s="378"/>
      <c r="R264" s="378"/>
      <c r="T264" s="378"/>
      <c r="V264" s="378"/>
      <c r="X264" s="378"/>
      <c r="Z264" s="378"/>
      <c r="AB264" s="146"/>
      <c r="AD264" s="146"/>
      <c r="AF264" s="146"/>
      <c r="AH264" s="146"/>
      <c r="AJ264" s="146"/>
      <c r="AL264" s="146"/>
      <c r="AN264" s="146"/>
      <c r="AP264" s="146"/>
      <c r="AR264" s="146"/>
      <c r="AT264" s="63"/>
      <c r="AV264" s="371"/>
      <c r="AW264" s="371"/>
      <c r="AX264" s="371"/>
      <c r="AY264" s="371"/>
      <c r="AZ264" s="371"/>
      <c r="BA264" s="371"/>
      <c r="BB264" s="371"/>
      <c r="BC264" s="371"/>
      <c r="BD264" s="371"/>
      <c r="BE264" s="371"/>
      <c r="BF264" s="371"/>
      <c r="BG264" s="371"/>
    </row>
    <row r="265" spans="1:59" s="376" customFormat="1" ht="21" customHeight="1" x14ac:dyDescent="0.3">
      <c r="A265" s="371"/>
      <c r="B265" s="372"/>
      <c r="C265" s="371"/>
      <c r="D265" s="371"/>
      <c r="E265" s="373"/>
      <c r="F265" s="374"/>
      <c r="G265" s="371"/>
      <c r="H265" s="375"/>
      <c r="I265" s="375"/>
      <c r="K265" s="377"/>
      <c r="L265" s="377"/>
      <c r="N265" s="378"/>
      <c r="P265" s="378"/>
      <c r="R265" s="378"/>
      <c r="T265" s="378"/>
      <c r="V265" s="378"/>
      <c r="X265" s="378"/>
      <c r="Z265" s="378"/>
      <c r="AB265" s="146"/>
      <c r="AD265" s="146"/>
      <c r="AF265" s="146"/>
      <c r="AH265" s="146"/>
      <c r="AJ265" s="146"/>
      <c r="AL265" s="146"/>
      <c r="AN265" s="146"/>
      <c r="AP265" s="146"/>
      <c r="AR265" s="146"/>
      <c r="AT265" s="63"/>
      <c r="AV265" s="371"/>
      <c r="AW265" s="371"/>
      <c r="AX265" s="371"/>
      <c r="AY265" s="371"/>
      <c r="AZ265" s="371"/>
      <c r="BA265" s="371"/>
      <c r="BB265" s="371"/>
      <c r="BC265" s="371"/>
      <c r="BD265" s="371"/>
      <c r="BE265" s="371"/>
      <c r="BF265" s="371"/>
      <c r="BG265" s="371"/>
    </row>
    <row r="266" spans="1:59" s="376" customFormat="1" ht="21" customHeight="1" x14ac:dyDescent="0.3">
      <c r="A266" s="371"/>
      <c r="B266" s="372"/>
      <c r="C266" s="371"/>
      <c r="D266" s="371"/>
      <c r="E266" s="373"/>
      <c r="F266" s="374"/>
      <c r="G266" s="371"/>
      <c r="H266" s="375"/>
      <c r="I266" s="375"/>
      <c r="K266" s="377"/>
      <c r="L266" s="377"/>
      <c r="N266" s="378"/>
      <c r="P266" s="378"/>
      <c r="R266" s="378"/>
      <c r="T266" s="378"/>
      <c r="V266" s="378"/>
      <c r="X266" s="378"/>
      <c r="Z266" s="378"/>
      <c r="AB266" s="146"/>
      <c r="AD266" s="146"/>
      <c r="AF266" s="146"/>
      <c r="AH266" s="146"/>
      <c r="AJ266" s="146"/>
      <c r="AL266" s="146"/>
      <c r="AN266" s="146"/>
      <c r="AP266" s="146"/>
      <c r="AR266" s="146"/>
      <c r="AT266" s="63"/>
      <c r="AV266" s="371"/>
      <c r="AW266" s="371"/>
      <c r="AX266" s="371"/>
      <c r="AY266" s="371"/>
      <c r="AZ266" s="371"/>
      <c r="BA266" s="371"/>
      <c r="BB266" s="371"/>
      <c r="BC266" s="371"/>
      <c r="BD266" s="371"/>
      <c r="BE266" s="371"/>
      <c r="BF266" s="371"/>
      <c r="BG266" s="371"/>
    </row>
    <row r="267" spans="1:59" s="376" customFormat="1" ht="21" customHeight="1" x14ac:dyDescent="0.3">
      <c r="A267" s="371"/>
      <c r="B267" s="372"/>
      <c r="C267" s="371"/>
      <c r="D267" s="371"/>
      <c r="E267" s="373"/>
      <c r="F267" s="374"/>
      <c r="G267" s="371"/>
      <c r="H267" s="375"/>
      <c r="I267" s="375"/>
      <c r="K267" s="377"/>
      <c r="L267" s="377"/>
      <c r="N267" s="378"/>
      <c r="P267" s="378"/>
      <c r="R267" s="378"/>
      <c r="T267" s="378"/>
      <c r="V267" s="378"/>
      <c r="X267" s="378"/>
      <c r="Z267" s="378"/>
      <c r="AB267" s="146"/>
      <c r="AD267" s="146"/>
      <c r="AF267" s="146"/>
      <c r="AH267" s="146"/>
      <c r="AJ267" s="146"/>
      <c r="AL267" s="146"/>
      <c r="AN267" s="146"/>
      <c r="AP267" s="146"/>
      <c r="AR267" s="146"/>
      <c r="AT267" s="63"/>
      <c r="AV267" s="371"/>
      <c r="AW267" s="371"/>
      <c r="AX267" s="371"/>
      <c r="AY267" s="371"/>
      <c r="AZ267" s="371"/>
      <c r="BA267" s="371"/>
      <c r="BB267" s="371"/>
      <c r="BC267" s="371"/>
      <c r="BD267" s="371"/>
      <c r="BE267" s="371"/>
      <c r="BF267" s="371"/>
      <c r="BG267" s="371"/>
    </row>
    <row r="268" spans="1:59" s="376" customFormat="1" ht="21" customHeight="1" x14ac:dyDescent="0.3">
      <c r="A268" s="371"/>
      <c r="B268" s="372"/>
      <c r="C268" s="371"/>
      <c r="D268" s="371"/>
      <c r="E268" s="373"/>
      <c r="F268" s="374"/>
      <c r="G268" s="371"/>
      <c r="H268" s="375"/>
      <c r="I268" s="375"/>
      <c r="K268" s="377"/>
      <c r="L268" s="377"/>
      <c r="N268" s="378"/>
      <c r="P268" s="378"/>
      <c r="R268" s="378"/>
      <c r="T268" s="378"/>
      <c r="V268" s="378"/>
      <c r="X268" s="378"/>
      <c r="Z268" s="378"/>
      <c r="AB268" s="146"/>
      <c r="AD268" s="146"/>
      <c r="AF268" s="146"/>
      <c r="AH268" s="146"/>
      <c r="AJ268" s="146"/>
      <c r="AL268" s="146"/>
      <c r="AN268" s="146"/>
      <c r="AP268" s="146"/>
      <c r="AR268" s="146"/>
      <c r="AT268" s="63"/>
      <c r="AV268" s="371"/>
      <c r="AW268" s="371"/>
      <c r="AX268" s="371"/>
      <c r="AY268" s="371"/>
      <c r="AZ268" s="371"/>
      <c r="BA268" s="371"/>
      <c r="BB268" s="371"/>
      <c r="BC268" s="371"/>
      <c r="BD268" s="371"/>
      <c r="BE268" s="371"/>
      <c r="BF268" s="371"/>
      <c r="BG268" s="371"/>
    </row>
    <row r="269" spans="1:59" s="376" customFormat="1" ht="21" customHeight="1" x14ac:dyDescent="0.3">
      <c r="A269" s="371"/>
      <c r="B269" s="372"/>
      <c r="C269" s="371"/>
      <c r="D269" s="371"/>
      <c r="E269" s="373"/>
      <c r="F269" s="374"/>
      <c r="G269" s="371"/>
      <c r="H269" s="375"/>
      <c r="I269" s="375"/>
      <c r="K269" s="377"/>
      <c r="L269" s="377"/>
      <c r="N269" s="378"/>
      <c r="P269" s="378"/>
      <c r="R269" s="378"/>
      <c r="T269" s="378"/>
      <c r="V269" s="378"/>
      <c r="X269" s="378"/>
      <c r="Z269" s="378"/>
      <c r="AB269" s="146"/>
      <c r="AD269" s="146"/>
      <c r="AF269" s="146"/>
      <c r="AH269" s="146"/>
      <c r="AJ269" s="146"/>
      <c r="AL269" s="146"/>
      <c r="AN269" s="146"/>
      <c r="AP269" s="146"/>
      <c r="AR269" s="146"/>
      <c r="AT269" s="63"/>
      <c r="AV269" s="371"/>
      <c r="AW269" s="371"/>
      <c r="AX269" s="371"/>
      <c r="AY269" s="371"/>
      <c r="AZ269" s="371"/>
      <c r="BA269" s="371"/>
      <c r="BB269" s="371"/>
      <c r="BC269" s="371"/>
      <c r="BD269" s="371"/>
      <c r="BE269" s="371"/>
      <c r="BF269" s="371"/>
      <c r="BG269" s="371"/>
    </row>
    <row r="270" spans="1:59" s="376" customFormat="1" ht="21" customHeight="1" x14ac:dyDescent="0.3">
      <c r="A270" s="371"/>
      <c r="B270" s="372"/>
      <c r="C270" s="371"/>
      <c r="D270" s="371"/>
      <c r="E270" s="373"/>
      <c r="F270" s="374"/>
      <c r="G270" s="371"/>
      <c r="H270" s="375"/>
      <c r="I270" s="375"/>
      <c r="K270" s="377"/>
      <c r="L270" s="377"/>
      <c r="N270" s="378"/>
      <c r="P270" s="378"/>
      <c r="R270" s="378"/>
      <c r="T270" s="378"/>
      <c r="V270" s="378"/>
      <c r="X270" s="378"/>
      <c r="Z270" s="378"/>
      <c r="AB270" s="146"/>
      <c r="AD270" s="146"/>
      <c r="AF270" s="146"/>
      <c r="AH270" s="146"/>
      <c r="AJ270" s="146"/>
      <c r="AL270" s="146"/>
      <c r="AN270" s="146"/>
      <c r="AP270" s="146"/>
      <c r="AR270" s="146"/>
      <c r="AT270" s="63"/>
      <c r="AV270" s="371"/>
      <c r="AW270" s="371"/>
      <c r="AX270" s="371"/>
      <c r="AY270" s="371"/>
      <c r="AZ270" s="371"/>
      <c r="BA270" s="371"/>
      <c r="BB270" s="371"/>
      <c r="BC270" s="371"/>
      <c r="BD270" s="371"/>
      <c r="BE270" s="371"/>
      <c r="BF270" s="371"/>
      <c r="BG270" s="371"/>
    </row>
    <row r="271" spans="1:59" s="376" customFormat="1" ht="21" customHeight="1" x14ac:dyDescent="0.3">
      <c r="A271" s="371"/>
      <c r="B271" s="372"/>
      <c r="C271" s="371"/>
      <c r="D271" s="371"/>
      <c r="E271" s="373"/>
      <c r="F271" s="374"/>
      <c r="G271" s="371"/>
      <c r="H271" s="375"/>
      <c r="I271" s="375"/>
      <c r="K271" s="377"/>
      <c r="L271" s="377"/>
      <c r="N271" s="378"/>
      <c r="P271" s="378"/>
      <c r="R271" s="378"/>
      <c r="T271" s="378"/>
      <c r="V271" s="378"/>
      <c r="X271" s="378"/>
      <c r="Z271" s="378"/>
      <c r="AB271" s="146"/>
      <c r="AD271" s="146"/>
      <c r="AF271" s="146"/>
      <c r="AH271" s="146"/>
      <c r="AJ271" s="146"/>
      <c r="AL271" s="146"/>
      <c r="AN271" s="146"/>
      <c r="AP271" s="146"/>
      <c r="AR271" s="146"/>
      <c r="AT271" s="63"/>
      <c r="AV271" s="371"/>
      <c r="AW271" s="371"/>
      <c r="AX271" s="371"/>
      <c r="AY271" s="371"/>
      <c r="AZ271" s="371"/>
      <c r="BA271" s="371"/>
      <c r="BB271" s="371"/>
      <c r="BC271" s="371"/>
      <c r="BD271" s="371"/>
      <c r="BE271" s="371"/>
      <c r="BF271" s="371"/>
      <c r="BG271" s="371"/>
    </row>
    <row r="272" spans="1:59" s="376" customFormat="1" ht="21" customHeight="1" x14ac:dyDescent="0.3">
      <c r="A272" s="371"/>
      <c r="B272" s="372"/>
      <c r="C272" s="371"/>
      <c r="D272" s="371"/>
      <c r="E272" s="373"/>
      <c r="F272" s="374"/>
      <c r="G272" s="371"/>
      <c r="H272" s="375"/>
      <c r="I272" s="375"/>
      <c r="K272" s="377"/>
      <c r="L272" s="377"/>
      <c r="N272" s="378"/>
      <c r="P272" s="378"/>
      <c r="R272" s="378"/>
      <c r="T272" s="378"/>
      <c r="V272" s="378"/>
      <c r="X272" s="378"/>
      <c r="Z272" s="378"/>
      <c r="AB272" s="146"/>
      <c r="AD272" s="146"/>
      <c r="AF272" s="146"/>
      <c r="AH272" s="146"/>
      <c r="AJ272" s="146"/>
      <c r="AL272" s="146"/>
      <c r="AN272" s="146"/>
      <c r="AP272" s="146"/>
      <c r="AR272" s="146"/>
      <c r="AT272" s="63"/>
      <c r="AV272" s="371"/>
      <c r="AW272" s="371"/>
      <c r="AX272" s="371"/>
      <c r="AY272" s="371"/>
      <c r="AZ272" s="371"/>
      <c r="BA272" s="371"/>
      <c r="BB272" s="371"/>
      <c r="BC272" s="371"/>
      <c r="BD272" s="371"/>
      <c r="BE272" s="371"/>
      <c r="BF272" s="371"/>
      <c r="BG272" s="371"/>
    </row>
    <row r="273" spans="1:59" s="376" customFormat="1" ht="21" customHeight="1" x14ac:dyDescent="0.3">
      <c r="A273" s="371"/>
      <c r="B273" s="372"/>
      <c r="C273" s="371"/>
      <c r="D273" s="371"/>
      <c r="E273" s="373"/>
      <c r="F273" s="374"/>
      <c r="G273" s="371"/>
      <c r="H273" s="375"/>
      <c r="I273" s="375"/>
      <c r="K273" s="377"/>
      <c r="L273" s="377"/>
      <c r="N273" s="378"/>
      <c r="P273" s="378"/>
      <c r="R273" s="378"/>
      <c r="T273" s="378"/>
      <c r="V273" s="378"/>
      <c r="X273" s="378"/>
      <c r="Z273" s="378"/>
      <c r="AB273" s="146"/>
      <c r="AD273" s="146"/>
      <c r="AF273" s="146"/>
      <c r="AH273" s="146"/>
      <c r="AJ273" s="146"/>
      <c r="AL273" s="146"/>
      <c r="AN273" s="146"/>
      <c r="AP273" s="146"/>
      <c r="AR273" s="146"/>
      <c r="AT273" s="63"/>
      <c r="AV273" s="371"/>
      <c r="AW273" s="371"/>
      <c r="AX273" s="371"/>
      <c r="AY273" s="371"/>
      <c r="AZ273" s="371"/>
      <c r="BA273" s="371"/>
      <c r="BB273" s="371"/>
      <c r="BC273" s="371"/>
      <c r="BD273" s="371"/>
      <c r="BE273" s="371"/>
      <c r="BF273" s="371"/>
      <c r="BG273" s="371"/>
    </row>
    <row r="274" spans="1:59" s="376" customFormat="1" ht="21" customHeight="1" x14ac:dyDescent="0.3">
      <c r="A274" s="371"/>
      <c r="B274" s="372"/>
      <c r="C274" s="371"/>
      <c r="D274" s="371"/>
      <c r="E274" s="373"/>
      <c r="F274" s="374"/>
      <c r="G274" s="371"/>
      <c r="H274" s="375"/>
      <c r="I274" s="375"/>
      <c r="K274" s="377"/>
      <c r="L274" s="377"/>
      <c r="N274" s="378"/>
      <c r="P274" s="378"/>
      <c r="R274" s="378"/>
      <c r="T274" s="378"/>
      <c r="V274" s="378"/>
      <c r="X274" s="378"/>
      <c r="Z274" s="378"/>
      <c r="AB274" s="146"/>
      <c r="AD274" s="146"/>
      <c r="AF274" s="146"/>
      <c r="AH274" s="146"/>
      <c r="AJ274" s="146"/>
      <c r="AL274" s="146"/>
      <c r="AN274" s="146"/>
      <c r="AP274" s="146"/>
      <c r="AR274" s="146"/>
      <c r="AT274" s="63"/>
      <c r="AV274" s="371"/>
      <c r="AW274" s="371"/>
      <c r="AX274" s="371"/>
      <c r="AY274" s="371"/>
      <c r="AZ274" s="371"/>
      <c r="BA274" s="371"/>
      <c r="BB274" s="371"/>
      <c r="BC274" s="371"/>
      <c r="BD274" s="371"/>
      <c r="BE274" s="371"/>
      <c r="BF274" s="371"/>
      <c r="BG274" s="371"/>
    </row>
    <row r="275" spans="1:59" s="376" customFormat="1" ht="21" customHeight="1" x14ac:dyDescent="0.3">
      <c r="A275" s="371"/>
      <c r="B275" s="372"/>
      <c r="C275" s="371"/>
      <c r="D275" s="371"/>
      <c r="E275" s="373"/>
      <c r="F275" s="374"/>
      <c r="G275" s="371"/>
      <c r="H275" s="375"/>
      <c r="I275" s="375"/>
      <c r="K275" s="377"/>
      <c r="L275" s="377"/>
      <c r="N275" s="378"/>
      <c r="P275" s="378"/>
      <c r="R275" s="378"/>
      <c r="T275" s="378"/>
      <c r="V275" s="378"/>
      <c r="X275" s="378"/>
      <c r="Z275" s="378"/>
      <c r="AB275" s="146"/>
      <c r="AD275" s="146"/>
      <c r="AF275" s="146"/>
      <c r="AH275" s="146"/>
      <c r="AJ275" s="146"/>
      <c r="AL275" s="146"/>
      <c r="AN275" s="146"/>
      <c r="AP275" s="146"/>
      <c r="AR275" s="146"/>
      <c r="AT275" s="63"/>
      <c r="AV275" s="371"/>
      <c r="AW275" s="371"/>
      <c r="AX275" s="371"/>
      <c r="AY275" s="371"/>
      <c r="AZ275" s="371"/>
      <c r="BA275" s="371"/>
      <c r="BB275" s="371"/>
      <c r="BC275" s="371"/>
      <c r="BD275" s="371"/>
      <c r="BE275" s="371"/>
      <c r="BF275" s="371"/>
      <c r="BG275" s="371"/>
    </row>
    <row r="276" spans="1:59" s="376" customFormat="1" ht="21" customHeight="1" x14ac:dyDescent="0.3">
      <c r="A276" s="371"/>
      <c r="B276" s="372"/>
      <c r="C276" s="371"/>
      <c r="D276" s="371"/>
      <c r="E276" s="373"/>
      <c r="F276" s="374"/>
      <c r="G276" s="371"/>
      <c r="H276" s="375"/>
      <c r="I276" s="375"/>
      <c r="K276" s="377"/>
      <c r="L276" s="377"/>
      <c r="N276" s="378"/>
      <c r="P276" s="378"/>
      <c r="R276" s="378"/>
      <c r="T276" s="378"/>
      <c r="V276" s="378"/>
      <c r="X276" s="378"/>
      <c r="Z276" s="378"/>
      <c r="AB276" s="146"/>
      <c r="AD276" s="146"/>
      <c r="AF276" s="146"/>
      <c r="AH276" s="146"/>
      <c r="AJ276" s="146"/>
      <c r="AL276" s="146"/>
      <c r="AN276" s="146"/>
      <c r="AP276" s="146"/>
      <c r="AR276" s="146"/>
      <c r="AT276" s="63"/>
      <c r="AV276" s="371"/>
      <c r="AW276" s="371"/>
      <c r="AX276" s="371"/>
      <c r="AY276" s="371"/>
      <c r="AZ276" s="371"/>
      <c r="BA276" s="371"/>
      <c r="BB276" s="371"/>
      <c r="BC276" s="371"/>
      <c r="BD276" s="371"/>
      <c r="BE276" s="371"/>
      <c r="BF276" s="371"/>
      <c r="BG276" s="371"/>
    </row>
    <row r="277" spans="1:59" s="376" customFormat="1" ht="21" customHeight="1" x14ac:dyDescent="0.3">
      <c r="A277" s="371"/>
      <c r="B277" s="372"/>
      <c r="C277" s="371"/>
      <c r="D277" s="371"/>
      <c r="E277" s="373"/>
      <c r="F277" s="374"/>
      <c r="G277" s="371"/>
      <c r="H277" s="375"/>
      <c r="I277" s="375"/>
      <c r="K277" s="377"/>
      <c r="L277" s="377"/>
      <c r="N277" s="378"/>
      <c r="P277" s="378"/>
      <c r="R277" s="378"/>
      <c r="T277" s="378"/>
      <c r="V277" s="378"/>
      <c r="X277" s="378"/>
      <c r="Z277" s="378"/>
      <c r="AB277" s="146"/>
      <c r="AD277" s="146"/>
      <c r="AF277" s="146"/>
      <c r="AH277" s="146"/>
      <c r="AJ277" s="146"/>
      <c r="AL277" s="146"/>
      <c r="AN277" s="146"/>
      <c r="AP277" s="146"/>
      <c r="AR277" s="146"/>
      <c r="AT277" s="63"/>
      <c r="AV277" s="371"/>
      <c r="AW277" s="371"/>
      <c r="AX277" s="371"/>
      <c r="AY277" s="371"/>
      <c r="AZ277" s="371"/>
      <c r="BA277" s="371"/>
      <c r="BB277" s="371"/>
      <c r="BC277" s="371"/>
      <c r="BD277" s="371"/>
      <c r="BE277" s="371"/>
      <c r="BF277" s="371"/>
      <c r="BG277" s="371"/>
    </row>
    <row r="278" spans="1:59" s="376" customFormat="1" ht="21" customHeight="1" x14ac:dyDescent="0.3">
      <c r="A278" s="371"/>
      <c r="B278" s="372"/>
      <c r="C278" s="371"/>
      <c r="D278" s="371"/>
      <c r="E278" s="373"/>
      <c r="F278" s="374"/>
      <c r="G278" s="371"/>
      <c r="H278" s="375"/>
      <c r="I278" s="375"/>
      <c r="K278" s="377"/>
      <c r="L278" s="377"/>
      <c r="N278" s="378"/>
      <c r="P278" s="378"/>
      <c r="R278" s="378"/>
      <c r="T278" s="378"/>
      <c r="V278" s="378"/>
      <c r="X278" s="378"/>
      <c r="Z278" s="378"/>
      <c r="AB278" s="146"/>
      <c r="AD278" s="146"/>
      <c r="AF278" s="146"/>
      <c r="AH278" s="146"/>
      <c r="AJ278" s="146"/>
      <c r="AL278" s="146"/>
      <c r="AN278" s="146"/>
      <c r="AP278" s="146"/>
      <c r="AR278" s="146"/>
      <c r="AT278" s="63"/>
      <c r="AV278" s="371"/>
      <c r="AW278" s="371"/>
      <c r="AX278" s="371"/>
      <c r="AY278" s="371"/>
      <c r="AZ278" s="371"/>
      <c r="BA278" s="371"/>
      <c r="BB278" s="371"/>
      <c r="BC278" s="371"/>
      <c r="BD278" s="371"/>
      <c r="BE278" s="371"/>
      <c r="BF278" s="371"/>
      <c r="BG278" s="371"/>
    </row>
    <row r="279" spans="1:59" s="376" customFormat="1" ht="21" customHeight="1" x14ac:dyDescent="0.3">
      <c r="A279" s="371"/>
      <c r="B279" s="372"/>
      <c r="C279" s="371"/>
      <c r="D279" s="371"/>
      <c r="E279" s="373"/>
      <c r="F279" s="374"/>
      <c r="G279" s="371"/>
      <c r="H279" s="375"/>
      <c r="I279" s="375"/>
      <c r="K279" s="377"/>
      <c r="L279" s="377"/>
      <c r="N279" s="378"/>
      <c r="P279" s="378"/>
      <c r="R279" s="378"/>
      <c r="T279" s="378"/>
      <c r="V279" s="378"/>
      <c r="X279" s="378"/>
      <c r="Z279" s="378"/>
      <c r="AB279" s="146"/>
      <c r="AD279" s="146"/>
      <c r="AF279" s="146"/>
      <c r="AH279" s="146"/>
      <c r="AJ279" s="146"/>
      <c r="AL279" s="146"/>
      <c r="AN279" s="146"/>
      <c r="AP279" s="146"/>
      <c r="AR279" s="146"/>
      <c r="AT279" s="63"/>
      <c r="AV279" s="371"/>
      <c r="AW279" s="371"/>
      <c r="AX279" s="371"/>
      <c r="AY279" s="371"/>
      <c r="AZ279" s="371"/>
      <c r="BA279" s="371"/>
      <c r="BB279" s="371"/>
      <c r="BC279" s="371"/>
      <c r="BD279" s="371"/>
      <c r="BE279" s="371"/>
      <c r="BF279" s="371"/>
      <c r="BG279" s="371"/>
    </row>
    <row r="280" spans="1:59" s="376" customFormat="1" ht="21" customHeight="1" x14ac:dyDescent="0.3">
      <c r="A280" s="371"/>
      <c r="B280" s="372"/>
      <c r="C280" s="371"/>
      <c r="D280" s="371"/>
      <c r="E280" s="373"/>
      <c r="F280" s="374"/>
      <c r="G280" s="371"/>
      <c r="H280" s="375"/>
      <c r="I280" s="375"/>
      <c r="K280" s="377"/>
      <c r="L280" s="377"/>
      <c r="N280" s="378"/>
      <c r="P280" s="378"/>
      <c r="R280" s="378"/>
      <c r="T280" s="378"/>
      <c r="V280" s="378"/>
      <c r="X280" s="378"/>
      <c r="Z280" s="378"/>
      <c r="AB280" s="146"/>
      <c r="AD280" s="146"/>
      <c r="AF280" s="146"/>
      <c r="AH280" s="146"/>
      <c r="AJ280" s="146"/>
      <c r="AL280" s="146"/>
      <c r="AN280" s="146"/>
      <c r="AP280" s="146"/>
      <c r="AR280" s="146"/>
      <c r="AT280" s="63"/>
      <c r="AV280" s="371"/>
      <c r="AW280" s="371"/>
      <c r="AX280" s="371"/>
      <c r="AY280" s="371"/>
      <c r="AZ280" s="371"/>
      <c r="BA280" s="371"/>
      <c r="BB280" s="371"/>
      <c r="BC280" s="371"/>
      <c r="BD280" s="371"/>
      <c r="BE280" s="371"/>
      <c r="BF280" s="371"/>
      <c r="BG280" s="371"/>
    </row>
    <row r="281" spans="1:59" s="376" customFormat="1" ht="21" customHeight="1" x14ac:dyDescent="0.3">
      <c r="A281" s="371"/>
      <c r="B281" s="372"/>
      <c r="C281" s="371"/>
      <c r="D281" s="371"/>
      <c r="E281" s="373"/>
      <c r="F281" s="374"/>
      <c r="G281" s="371"/>
      <c r="H281" s="375"/>
      <c r="I281" s="375"/>
      <c r="K281" s="377"/>
      <c r="L281" s="377"/>
      <c r="N281" s="378"/>
      <c r="P281" s="378"/>
      <c r="R281" s="378"/>
      <c r="T281" s="378"/>
      <c r="V281" s="378"/>
      <c r="X281" s="378"/>
      <c r="Z281" s="378"/>
      <c r="AB281" s="146"/>
      <c r="AD281" s="146"/>
      <c r="AF281" s="146"/>
      <c r="AH281" s="146"/>
      <c r="AJ281" s="146"/>
      <c r="AL281" s="146"/>
      <c r="AN281" s="146"/>
      <c r="AP281" s="146"/>
      <c r="AR281" s="146"/>
      <c r="AT281" s="63"/>
      <c r="AV281" s="371"/>
      <c r="AW281" s="371"/>
      <c r="AX281" s="371"/>
      <c r="AY281" s="371"/>
      <c r="AZ281" s="371"/>
      <c r="BA281" s="371"/>
      <c r="BB281" s="371"/>
      <c r="BC281" s="371"/>
      <c r="BD281" s="371"/>
      <c r="BE281" s="371"/>
      <c r="BF281" s="371"/>
      <c r="BG281" s="371"/>
    </row>
    <row r="282" spans="1:59" s="376" customFormat="1" ht="21" customHeight="1" x14ac:dyDescent="0.3">
      <c r="A282" s="371"/>
      <c r="B282" s="372"/>
      <c r="C282" s="371"/>
      <c r="D282" s="371"/>
      <c r="E282" s="373"/>
      <c r="F282" s="374"/>
      <c r="G282" s="371"/>
      <c r="H282" s="375"/>
      <c r="I282" s="375"/>
      <c r="K282" s="377"/>
      <c r="L282" s="377"/>
      <c r="N282" s="378"/>
      <c r="P282" s="378"/>
      <c r="R282" s="378"/>
      <c r="T282" s="378"/>
      <c r="V282" s="378"/>
      <c r="X282" s="378"/>
      <c r="Z282" s="378"/>
      <c r="AB282" s="146"/>
      <c r="AD282" s="146"/>
      <c r="AF282" s="146"/>
      <c r="AH282" s="146"/>
      <c r="AJ282" s="146"/>
      <c r="AL282" s="146"/>
      <c r="AN282" s="146"/>
      <c r="AP282" s="146"/>
      <c r="AR282" s="146"/>
      <c r="AT282" s="63"/>
      <c r="AV282" s="371"/>
      <c r="AW282" s="371"/>
      <c r="AX282" s="371"/>
      <c r="AY282" s="371"/>
      <c r="AZ282" s="371"/>
      <c r="BA282" s="371"/>
      <c r="BB282" s="371"/>
      <c r="BC282" s="371"/>
      <c r="BD282" s="371"/>
      <c r="BE282" s="371"/>
      <c r="BF282" s="371"/>
      <c r="BG282" s="371"/>
    </row>
    <row r="283" spans="1:59" s="376" customFormat="1" ht="21" customHeight="1" x14ac:dyDescent="0.3">
      <c r="A283" s="371"/>
      <c r="B283" s="372"/>
      <c r="C283" s="371"/>
      <c r="D283" s="371"/>
      <c r="E283" s="373"/>
      <c r="F283" s="374"/>
      <c r="G283" s="371"/>
      <c r="H283" s="375"/>
      <c r="I283" s="375"/>
      <c r="K283" s="377"/>
      <c r="L283" s="377"/>
      <c r="N283" s="378"/>
      <c r="P283" s="378"/>
      <c r="R283" s="378"/>
      <c r="T283" s="378"/>
      <c r="V283" s="378"/>
      <c r="X283" s="378"/>
      <c r="Z283" s="378"/>
      <c r="AB283" s="146"/>
      <c r="AD283" s="146"/>
      <c r="AF283" s="146"/>
      <c r="AH283" s="146"/>
      <c r="AJ283" s="146"/>
      <c r="AL283" s="146"/>
      <c r="AN283" s="146"/>
      <c r="AP283" s="146"/>
      <c r="AR283" s="146"/>
      <c r="AT283" s="63"/>
      <c r="AV283" s="371"/>
      <c r="AW283" s="371"/>
      <c r="AX283" s="371"/>
      <c r="AY283" s="371"/>
      <c r="AZ283" s="371"/>
      <c r="BA283" s="371"/>
      <c r="BB283" s="371"/>
      <c r="BC283" s="371"/>
      <c r="BD283" s="371"/>
      <c r="BE283" s="371"/>
      <c r="BF283" s="371"/>
      <c r="BG283" s="371"/>
    </row>
    <row r="284" spans="1:59" s="376" customFormat="1" ht="21" customHeight="1" x14ac:dyDescent="0.3">
      <c r="A284" s="371"/>
      <c r="B284" s="372"/>
      <c r="C284" s="371"/>
      <c r="D284" s="371"/>
      <c r="E284" s="373"/>
      <c r="F284" s="374"/>
      <c r="G284" s="371"/>
      <c r="H284" s="375"/>
      <c r="I284" s="375"/>
      <c r="K284" s="377"/>
      <c r="L284" s="377"/>
      <c r="N284" s="378"/>
      <c r="P284" s="378"/>
      <c r="R284" s="378"/>
      <c r="T284" s="378"/>
      <c r="V284" s="378"/>
      <c r="X284" s="378"/>
      <c r="Z284" s="378"/>
      <c r="AB284" s="146"/>
      <c r="AD284" s="146"/>
      <c r="AF284" s="146"/>
      <c r="AH284" s="146"/>
      <c r="AJ284" s="146"/>
      <c r="AL284" s="146"/>
      <c r="AN284" s="146"/>
      <c r="AP284" s="146"/>
      <c r="AR284" s="146"/>
      <c r="AT284" s="63"/>
      <c r="AV284" s="371"/>
      <c r="AW284" s="371"/>
      <c r="AX284" s="371"/>
      <c r="AY284" s="371"/>
      <c r="AZ284" s="371"/>
      <c r="BA284" s="371"/>
      <c r="BB284" s="371"/>
      <c r="BC284" s="371"/>
      <c r="BD284" s="371"/>
      <c r="BE284" s="371"/>
      <c r="BF284" s="371"/>
      <c r="BG284" s="371"/>
    </row>
    <row r="285" spans="1:59" s="376" customFormat="1" ht="21" customHeight="1" x14ac:dyDescent="0.3">
      <c r="A285" s="371"/>
      <c r="B285" s="372"/>
      <c r="C285" s="371"/>
      <c r="D285" s="371"/>
      <c r="E285" s="373"/>
      <c r="F285" s="374"/>
      <c r="G285" s="371"/>
      <c r="H285" s="375"/>
      <c r="I285" s="375"/>
      <c r="K285" s="377"/>
      <c r="L285" s="377"/>
      <c r="N285" s="378"/>
      <c r="P285" s="378"/>
      <c r="R285" s="378"/>
      <c r="T285" s="378"/>
      <c r="V285" s="378"/>
      <c r="X285" s="378"/>
      <c r="Z285" s="378"/>
      <c r="AB285" s="146"/>
      <c r="AD285" s="146"/>
      <c r="AF285" s="146"/>
      <c r="AH285" s="146"/>
      <c r="AJ285" s="146"/>
      <c r="AL285" s="146"/>
      <c r="AN285" s="146"/>
      <c r="AP285" s="146"/>
      <c r="AR285" s="146"/>
      <c r="AT285" s="63"/>
      <c r="AV285" s="371"/>
      <c r="AW285" s="371"/>
      <c r="AX285" s="371"/>
      <c r="AY285" s="371"/>
      <c r="AZ285" s="371"/>
      <c r="BA285" s="371"/>
      <c r="BB285" s="371"/>
      <c r="BC285" s="371"/>
      <c r="BD285" s="371"/>
      <c r="BE285" s="371"/>
      <c r="BF285" s="371"/>
      <c r="BG285" s="371"/>
    </row>
    <row r="286" spans="1:59" s="376" customFormat="1" ht="21" customHeight="1" x14ac:dyDescent="0.3">
      <c r="A286" s="371"/>
      <c r="B286" s="372"/>
      <c r="C286" s="371"/>
      <c r="D286" s="371"/>
      <c r="E286" s="373"/>
      <c r="F286" s="374"/>
      <c r="G286" s="371"/>
      <c r="H286" s="375"/>
      <c r="I286" s="375"/>
      <c r="K286" s="377"/>
      <c r="L286" s="377"/>
      <c r="N286" s="378"/>
      <c r="P286" s="378"/>
      <c r="R286" s="378"/>
      <c r="T286" s="378"/>
      <c r="V286" s="378"/>
      <c r="X286" s="378"/>
      <c r="Z286" s="378"/>
      <c r="AB286" s="146"/>
      <c r="AD286" s="146"/>
      <c r="AF286" s="146"/>
      <c r="AH286" s="146"/>
      <c r="AJ286" s="146"/>
      <c r="AL286" s="146"/>
      <c r="AN286" s="146"/>
      <c r="AP286" s="146"/>
      <c r="AR286" s="146"/>
      <c r="AT286" s="63"/>
      <c r="AV286" s="371"/>
      <c r="AW286" s="371"/>
      <c r="AX286" s="371"/>
      <c r="AY286" s="371"/>
      <c r="AZ286" s="371"/>
      <c r="BA286" s="371"/>
      <c r="BB286" s="371"/>
      <c r="BC286" s="371"/>
      <c r="BD286" s="371"/>
      <c r="BE286" s="371"/>
      <c r="BF286" s="371"/>
      <c r="BG286" s="371"/>
    </row>
    <row r="287" spans="1:59" s="376" customFormat="1" ht="21" customHeight="1" x14ac:dyDescent="0.3">
      <c r="A287" s="371"/>
      <c r="B287" s="372"/>
      <c r="C287" s="371"/>
      <c r="D287" s="371"/>
      <c r="E287" s="373"/>
      <c r="F287" s="374"/>
      <c r="G287" s="371"/>
      <c r="H287" s="375"/>
      <c r="I287" s="375"/>
      <c r="K287" s="377"/>
      <c r="L287" s="377"/>
      <c r="N287" s="378"/>
      <c r="P287" s="378"/>
      <c r="R287" s="378"/>
      <c r="T287" s="378"/>
      <c r="V287" s="378"/>
      <c r="X287" s="378"/>
      <c r="Z287" s="378"/>
      <c r="AB287" s="146"/>
      <c r="AD287" s="146"/>
      <c r="AF287" s="146"/>
      <c r="AH287" s="146"/>
      <c r="AJ287" s="146"/>
      <c r="AL287" s="146"/>
      <c r="AN287" s="146"/>
      <c r="AP287" s="146"/>
      <c r="AR287" s="146"/>
      <c r="AT287" s="63"/>
      <c r="AV287" s="371"/>
      <c r="AW287" s="371"/>
      <c r="AX287" s="371"/>
      <c r="AY287" s="371"/>
      <c r="AZ287" s="371"/>
      <c r="BA287" s="371"/>
      <c r="BB287" s="371"/>
      <c r="BC287" s="371"/>
      <c r="BD287" s="371"/>
      <c r="BE287" s="371"/>
      <c r="BF287" s="371"/>
      <c r="BG287" s="371"/>
    </row>
    <row r="288" spans="1:59" s="376" customFormat="1" ht="21" customHeight="1" x14ac:dyDescent="0.3">
      <c r="A288" s="371"/>
      <c r="B288" s="372"/>
      <c r="C288" s="371"/>
      <c r="D288" s="371"/>
      <c r="E288" s="373"/>
      <c r="F288" s="374"/>
      <c r="G288" s="371"/>
      <c r="H288" s="375"/>
      <c r="I288" s="375"/>
      <c r="K288" s="377"/>
      <c r="L288" s="377"/>
      <c r="N288" s="378"/>
      <c r="P288" s="378"/>
      <c r="R288" s="378"/>
      <c r="T288" s="378"/>
      <c r="V288" s="378"/>
      <c r="X288" s="378"/>
      <c r="Z288" s="378"/>
      <c r="AB288" s="146"/>
      <c r="AD288" s="146"/>
      <c r="AF288" s="146"/>
      <c r="AH288" s="146"/>
      <c r="AJ288" s="146"/>
      <c r="AL288" s="146"/>
      <c r="AN288" s="146"/>
      <c r="AP288" s="146"/>
      <c r="AR288" s="146"/>
      <c r="AT288" s="63"/>
      <c r="AV288" s="371"/>
      <c r="AW288" s="371"/>
      <c r="AX288" s="371"/>
      <c r="AY288" s="371"/>
      <c r="AZ288" s="371"/>
      <c r="BA288" s="371"/>
      <c r="BB288" s="371"/>
      <c r="BC288" s="371"/>
      <c r="BD288" s="371"/>
      <c r="BE288" s="371"/>
      <c r="BF288" s="371"/>
      <c r="BG288" s="371"/>
    </row>
    <row r="289" spans="1:59" s="376" customFormat="1" ht="21" customHeight="1" x14ac:dyDescent="0.3">
      <c r="A289" s="371"/>
      <c r="B289" s="372"/>
      <c r="C289" s="371"/>
      <c r="D289" s="371"/>
      <c r="E289" s="373"/>
      <c r="F289" s="374"/>
      <c r="G289" s="371"/>
      <c r="H289" s="375"/>
      <c r="I289" s="375"/>
      <c r="K289" s="377"/>
      <c r="L289" s="377"/>
      <c r="N289" s="378"/>
      <c r="P289" s="378"/>
      <c r="R289" s="378"/>
      <c r="T289" s="378"/>
      <c r="V289" s="378"/>
      <c r="X289" s="378"/>
      <c r="Z289" s="378"/>
      <c r="AB289" s="146"/>
      <c r="AD289" s="146"/>
      <c r="AF289" s="146"/>
      <c r="AH289" s="146"/>
      <c r="AJ289" s="146"/>
      <c r="AL289" s="146"/>
      <c r="AN289" s="146"/>
      <c r="AP289" s="146"/>
      <c r="AR289" s="146"/>
      <c r="AT289" s="63"/>
      <c r="AV289" s="371"/>
      <c r="AW289" s="371"/>
      <c r="AX289" s="371"/>
      <c r="AY289" s="371"/>
      <c r="AZ289" s="371"/>
      <c r="BA289" s="371"/>
      <c r="BB289" s="371"/>
      <c r="BC289" s="371"/>
      <c r="BD289" s="371"/>
      <c r="BE289" s="371"/>
      <c r="BF289" s="371"/>
      <c r="BG289" s="371"/>
    </row>
    <row r="290" spans="1:59" s="376" customFormat="1" ht="21" customHeight="1" x14ac:dyDescent="0.3">
      <c r="A290" s="371"/>
      <c r="B290" s="372"/>
      <c r="C290" s="371"/>
      <c r="D290" s="371"/>
      <c r="E290" s="373"/>
      <c r="F290" s="374"/>
      <c r="G290" s="371"/>
      <c r="H290" s="375"/>
      <c r="I290" s="375"/>
      <c r="K290" s="377"/>
      <c r="L290" s="377"/>
      <c r="N290" s="378"/>
      <c r="P290" s="378"/>
      <c r="R290" s="378"/>
      <c r="T290" s="378"/>
      <c r="V290" s="378"/>
      <c r="X290" s="378"/>
      <c r="Z290" s="378"/>
      <c r="AB290" s="146"/>
      <c r="AD290" s="146"/>
      <c r="AF290" s="146"/>
      <c r="AH290" s="146"/>
      <c r="AJ290" s="146"/>
      <c r="AL290" s="146"/>
      <c r="AN290" s="146"/>
      <c r="AP290" s="146"/>
      <c r="AR290" s="146"/>
      <c r="AT290" s="63"/>
      <c r="AV290" s="371"/>
      <c r="AW290" s="371"/>
      <c r="AX290" s="371"/>
      <c r="AY290" s="371"/>
      <c r="AZ290" s="371"/>
      <c r="BA290" s="371"/>
      <c r="BB290" s="371"/>
      <c r="BC290" s="371"/>
      <c r="BD290" s="371"/>
      <c r="BE290" s="371"/>
      <c r="BF290" s="371"/>
      <c r="BG290" s="371"/>
    </row>
    <row r="291" spans="1:59" s="376" customFormat="1" ht="21" customHeight="1" x14ac:dyDescent="0.3">
      <c r="A291" s="371"/>
      <c r="B291" s="372"/>
      <c r="C291" s="371"/>
      <c r="D291" s="371"/>
      <c r="E291" s="373"/>
      <c r="F291" s="374"/>
      <c r="G291" s="371"/>
      <c r="H291" s="375"/>
      <c r="I291" s="375"/>
      <c r="K291" s="377"/>
      <c r="L291" s="377"/>
      <c r="N291" s="378"/>
      <c r="P291" s="378"/>
      <c r="R291" s="378"/>
      <c r="T291" s="378"/>
      <c r="V291" s="378"/>
      <c r="X291" s="378"/>
      <c r="Z291" s="378"/>
      <c r="AB291" s="146"/>
      <c r="AD291" s="146"/>
      <c r="AF291" s="146"/>
      <c r="AH291" s="146"/>
      <c r="AJ291" s="146"/>
      <c r="AL291" s="146"/>
      <c r="AN291" s="146"/>
      <c r="AP291" s="146"/>
      <c r="AR291" s="146"/>
      <c r="AT291" s="63"/>
      <c r="AV291" s="371"/>
      <c r="AW291" s="371"/>
      <c r="AX291" s="371"/>
      <c r="AY291" s="371"/>
      <c r="AZ291" s="371"/>
      <c r="BA291" s="371"/>
      <c r="BB291" s="371"/>
      <c r="BC291" s="371"/>
      <c r="BD291" s="371"/>
      <c r="BE291" s="371"/>
      <c r="BF291" s="371"/>
      <c r="BG291" s="371"/>
    </row>
    <row r="292" spans="1:59" s="376" customFormat="1" ht="21" customHeight="1" x14ac:dyDescent="0.3">
      <c r="A292" s="371"/>
      <c r="B292" s="372"/>
      <c r="C292" s="371"/>
      <c r="D292" s="371"/>
      <c r="E292" s="373"/>
      <c r="F292" s="374"/>
      <c r="G292" s="371"/>
      <c r="H292" s="375"/>
      <c r="I292" s="375"/>
      <c r="K292" s="377"/>
      <c r="L292" s="377"/>
      <c r="N292" s="378"/>
      <c r="P292" s="378"/>
      <c r="R292" s="378"/>
      <c r="T292" s="378"/>
      <c r="V292" s="378"/>
      <c r="X292" s="378"/>
      <c r="Z292" s="378"/>
      <c r="AB292" s="146"/>
      <c r="AD292" s="146"/>
      <c r="AF292" s="146"/>
      <c r="AH292" s="146"/>
      <c r="AJ292" s="146"/>
      <c r="AL292" s="146"/>
      <c r="AN292" s="146"/>
      <c r="AP292" s="146"/>
      <c r="AR292" s="146"/>
      <c r="AT292" s="63"/>
      <c r="AV292" s="371"/>
      <c r="AW292" s="371"/>
      <c r="AX292" s="371"/>
      <c r="AY292" s="371"/>
      <c r="AZ292" s="371"/>
      <c r="BA292" s="371"/>
      <c r="BB292" s="371"/>
      <c r="BC292" s="371"/>
      <c r="BD292" s="371"/>
      <c r="BE292" s="371"/>
      <c r="BF292" s="371"/>
      <c r="BG292" s="371"/>
    </row>
    <row r="293" spans="1:59" s="376" customFormat="1" ht="21" customHeight="1" x14ac:dyDescent="0.3">
      <c r="A293" s="371"/>
      <c r="B293" s="372"/>
      <c r="C293" s="371"/>
      <c r="D293" s="371"/>
      <c r="E293" s="373"/>
      <c r="F293" s="374"/>
      <c r="G293" s="371"/>
      <c r="H293" s="375"/>
      <c r="I293" s="375"/>
      <c r="K293" s="377"/>
      <c r="L293" s="377"/>
      <c r="N293" s="378"/>
      <c r="P293" s="378"/>
      <c r="R293" s="378"/>
      <c r="T293" s="378"/>
      <c r="V293" s="378"/>
      <c r="X293" s="378"/>
      <c r="Z293" s="378"/>
      <c r="AB293" s="146"/>
      <c r="AD293" s="146"/>
      <c r="AF293" s="146"/>
      <c r="AH293" s="146"/>
      <c r="AJ293" s="146"/>
      <c r="AL293" s="146"/>
      <c r="AN293" s="146"/>
      <c r="AP293" s="146"/>
      <c r="AR293" s="146"/>
      <c r="AT293" s="63"/>
      <c r="AV293" s="371"/>
      <c r="AW293" s="371"/>
      <c r="AX293" s="371"/>
      <c r="AY293" s="371"/>
      <c r="AZ293" s="371"/>
      <c r="BA293" s="371"/>
      <c r="BB293" s="371"/>
      <c r="BC293" s="371"/>
      <c r="BD293" s="371"/>
      <c r="BE293" s="371"/>
      <c r="BF293" s="371"/>
      <c r="BG293" s="371"/>
    </row>
    <row r="294" spans="1:59" s="376" customFormat="1" ht="21" customHeight="1" x14ac:dyDescent="0.3">
      <c r="A294" s="371"/>
      <c r="B294" s="372"/>
      <c r="C294" s="371"/>
      <c r="D294" s="371"/>
      <c r="E294" s="373"/>
      <c r="F294" s="374"/>
      <c r="G294" s="371"/>
      <c r="H294" s="375"/>
      <c r="I294" s="375"/>
      <c r="K294" s="377"/>
      <c r="L294" s="377"/>
      <c r="N294" s="378"/>
      <c r="P294" s="378"/>
      <c r="R294" s="378"/>
      <c r="T294" s="378"/>
      <c r="V294" s="378"/>
      <c r="X294" s="378"/>
      <c r="Z294" s="378"/>
      <c r="AB294" s="146"/>
      <c r="AD294" s="146"/>
      <c r="AF294" s="146"/>
      <c r="AH294" s="146"/>
      <c r="AJ294" s="146"/>
      <c r="AL294" s="146"/>
      <c r="AN294" s="146"/>
      <c r="AP294" s="146"/>
      <c r="AR294" s="146"/>
      <c r="AT294" s="63"/>
      <c r="AV294" s="371"/>
      <c r="AW294" s="371"/>
      <c r="AX294" s="371"/>
      <c r="AY294" s="371"/>
      <c r="AZ294" s="371"/>
      <c r="BA294" s="371"/>
      <c r="BB294" s="371"/>
      <c r="BC294" s="371"/>
      <c r="BD294" s="371"/>
      <c r="BE294" s="371"/>
      <c r="BF294" s="371"/>
      <c r="BG294" s="371"/>
    </row>
    <row r="295" spans="1:59" s="376" customFormat="1" ht="21" customHeight="1" x14ac:dyDescent="0.3">
      <c r="A295" s="371"/>
      <c r="B295" s="372"/>
      <c r="C295" s="371"/>
      <c r="D295" s="371"/>
      <c r="E295" s="373"/>
      <c r="F295" s="374"/>
      <c r="G295" s="371"/>
      <c r="H295" s="375"/>
      <c r="I295" s="375"/>
      <c r="K295" s="377"/>
      <c r="L295" s="377"/>
      <c r="N295" s="378"/>
      <c r="P295" s="378"/>
      <c r="R295" s="378"/>
      <c r="T295" s="378"/>
      <c r="V295" s="378"/>
      <c r="X295" s="378"/>
      <c r="Z295" s="378"/>
      <c r="AB295" s="146"/>
      <c r="AD295" s="146"/>
      <c r="AF295" s="146"/>
      <c r="AH295" s="146"/>
      <c r="AJ295" s="146"/>
      <c r="AL295" s="146"/>
      <c r="AN295" s="146"/>
      <c r="AP295" s="146"/>
      <c r="AR295" s="146"/>
      <c r="AT295" s="63"/>
      <c r="AV295" s="371"/>
      <c r="AW295" s="371"/>
      <c r="AX295" s="371"/>
      <c r="AY295" s="371"/>
      <c r="AZ295" s="371"/>
      <c r="BA295" s="371"/>
      <c r="BB295" s="371"/>
      <c r="BC295" s="371"/>
      <c r="BD295" s="371"/>
      <c r="BE295" s="371"/>
      <c r="BF295" s="371"/>
      <c r="BG295" s="371"/>
    </row>
    <row r="296" spans="1:59" s="376" customFormat="1" ht="21" customHeight="1" x14ac:dyDescent="0.3">
      <c r="A296" s="371"/>
      <c r="B296" s="372"/>
      <c r="C296" s="371"/>
      <c r="D296" s="371"/>
      <c r="E296" s="373"/>
      <c r="F296" s="374"/>
      <c r="G296" s="371"/>
      <c r="H296" s="375"/>
      <c r="I296" s="375"/>
      <c r="K296" s="377"/>
      <c r="L296" s="377"/>
      <c r="N296" s="378"/>
      <c r="P296" s="378"/>
      <c r="R296" s="378"/>
      <c r="T296" s="378"/>
      <c r="V296" s="378"/>
      <c r="X296" s="378"/>
      <c r="Z296" s="378"/>
      <c r="AB296" s="146"/>
      <c r="AD296" s="146"/>
      <c r="AF296" s="146"/>
      <c r="AH296" s="146"/>
      <c r="AJ296" s="146"/>
      <c r="AL296" s="146"/>
      <c r="AN296" s="146"/>
      <c r="AP296" s="146"/>
      <c r="AR296" s="146"/>
      <c r="AT296" s="63"/>
      <c r="AV296" s="371"/>
      <c r="AW296" s="371"/>
      <c r="AX296" s="371"/>
      <c r="AY296" s="371"/>
      <c r="AZ296" s="371"/>
      <c r="BA296" s="371"/>
      <c r="BB296" s="371"/>
      <c r="BC296" s="371"/>
      <c r="BD296" s="371"/>
      <c r="BE296" s="371"/>
      <c r="BF296" s="371"/>
      <c r="BG296" s="371"/>
    </row>
    <row r="297" spans="1:59" s="376" customFormat="1" ht="21" customHeight="1" x14ac:dyDescent="0.3">
      <c r="A297" s="371"/>
      <c r="B297" s="372"/>
      <c r="C297" s="371"/>
      <c r="D297" s="371"/>
      <c r="E297" s="373"/>
      <c r="F297" s="374"/>
      <c r="G297" s="371"/>
      <c r="H297" s="375"/>
      <c r="I297" s="375"/>
      <c r="K297" s="377"/>
      <c r="L297" s="377"/>
      <c r="N297" s="378"/>
      <c r="P297" s="378"/>
      <c r="R297" s="378"/>
      <c r="T297" s="378"/>
      <c r="V297" s="378"/>
      <c r="X297" s="378"/>
      <c r="Z297" s="378"/>
      <c r="AB297" s="146"/>
      <c r="AD297" s="146"/>
      <c r="AF297" s="146"/>
      <c r="AH297" s="146"/>
      <c r="AJ297" s="146"/>
      <c r="AL297" s="146"/>
      <c r="AN297" s="146"/>
      <c r="AP297" s="146"/>
      <c r="AR297" s="146"/>
      <c r="AT297" s="63"/>
      <c r="AV297" s="371"/>
      <c r="AW297" s="371"/>
      <c r="AX297" s="371"/>
      <c r="AY297" s="371"/>
      <c r="AZ297" s="371"/>
      <c r="BA297" s="371"/>
      <c r="BB297" s="371"/>
      <c r="BC297" s="371"/>
      <c r="BD297" s="371"/>
      <c r="BE297" s="371"/>
      <c r="BF297" s="371"/>
      <c r="BG297" s="371"/>
    </row>
    <row r="298" spans="1:59" s="376" customFormat="1" ht="21" customHeight="1" x14ac:dyDescent="0.3">
      <c r="A298" s="371"/>
      <c r="B298" s="372"/>
      <c r="C298" s="371"/>
      <c r="D298" s="371"/>
      <c r="E298" s="373"/>
      <c r="F298" s="374"/>
      <c r="G298" s="371"/>
      <c r="H298" s="375"/>
      <c r="I298" s="375"/>
      <c r="K298" s="377"/>
      <c r="L298" s="377"/>
      <c r="N298" s="378"/>
      <c r="P298" s="378"/>
      <c r="R298" s="378"/>
      <c r="T298" s="378"/>
      <c r="V298" s="378"/>
      <c r="X298" s="378"/>
      <c r="Z298" s="378"/>
      <c r="AB298" s="146"/>
      <c r="AD298" s="146"/>
      <c r="AF298" s="146"/>
      <c r="AH298" s="146"/>
      <c r="AJ298" s="146"/>
      <c r="AL298" s="146"/>
      <c r="AN298" s="146"/>
      <c r="AP298" s="146"/>
      <c r="AR298" s="146"/>
      <c r="AT298" s="63"/>
      <c r="AV298" s="371"/>
      <c r="AW298" s="371"/>
      <c r="AX298" s="371"/>
      <c r="AY298" s="371"/>
      <c r="AZ298" s="371"/>
      <c r="BA298" s="371"/>
      <c r="BB298" s="371"/>
      <c r="BC298" s="371"/>
      <c r="BD298" s="371"/>
      <c r="BE298" s="371"/>
      <c r="BF298" s="371"/>
      <c r="BG298" s="371"/>
    </row>
    <row r="299" spans="1:59" s="376" customFormat="1" ht="21" customHeight="1" x14ac:dyDescent="0.3">
      <c r="A299" s="371"/>
      <c r="B299" s="372"/>
      <c r="C299" s="371"/>
      <c r="D299" s="371"/>
      <c r="E299" s="373"/>
      <c r="F299" s="374"/>
      <c r="G299" s="371"/>
      <c r="H299" s="375"/>
      <c r="I299" s="375"/>
      <c r="K299" s="377"/>
      <c r="L299" s="377"/>
      <c r="N299" s="378"/>
      <c r="P299" s="378"/>
      <c r="R299" s="378"/>
      <c r="T299" s="378"/>
      <c r="V299" s="378"/>
      <c r="X299" s="378"/>
      <c r="Z299" s="378"/>
      <c r="AB299" s="146"/>
      <c r="AD299" s="146"/>
      <c r="AF299" s="146"/>
      <c r="AH299" s="146"/>
      <c r="AJ299" s="146"/>
      <c r="AL299" s="146"/>
      <c r="AN299" s="146"/>
      <c r="AP299" s="146"/>
      <c r="AR299" s="146"/>
      <c r="AT299" s="63"/>
      <c r="AV299" s="371"/>
      <c r="AW299" s="371"/>
      <c r="AX299" s="371"/>
      <c r="AY299" s="371"/>
      <c r="AZ299" s="371"/>
      <c r="BA299" s="371"/>
      <c r="BB299" s="371"/>
      <c r="BC299" s="371"/>
      <c r="BD299" s="371"/>
      <c r="BE299" s="371"/>
      <c r="BF299" s="371"/>
      <c r="BG299" s="371"/>
    </row>
    <row r="300" spans="1:59" s="376" customFormat="1" ht="21" customHeight="1" x14ac:dyDescent="0.3">
      <c r="A300" s="371"/>
      <c r="B300" s="372"/>
      <c r="C300" s="371"/>
      <c r="D300" s="371"/>
      <c r="E300" s="373"/>
      <c r="F300" s="374"/>
      <c r="G300" s="371"/>
      <c r="H300" s="375"/>
      <c r="I300" s="375"/>
      <c r="K300" s="377"/>
      <c r="L300" s="377"/>
      <c r="N300" s="378"/>
      <c r="P300" s="378"/>
      <c r="R300" s="378"/>
      <c r="T300" s="378"/>
      <c r="V300" s="378"/>
      <c r="X300" s="378"/>
      <c r="Z300" s="378"/>
      <c r="AB300" s="146"/>
      <c r="AD300" s="146"/>
      <c r="AF300" s="146"/>
      <c r="AH300" s="146"/>
      <c r="AJ300" s="146"/>
      <c r="AL300" s="146"/>
      <c r="AN300" s="146"/>
      <c r="AP300" s="146"/>
      <c r="AR300" s="146"/>
      <c r="AT300" s="63"/>
      <c r="AV300" s="371"/>
      <c r="AW300" s="371"/>
      <c r="AX300" s="371"/>
      <c r="AY300" s="371"/>
      <c r="AZ300" s="371"/>
      <c r="BA300" s="371"/>
      <c r="BB300" s="371"/>
      <c r="BC300" s="371"/>
      <c r="BD300" s="371"/>
      <c r="BE300" s="371"/>
      <c r="BF300" s="371"/>
      <c r="BG300" s="371"/>
    </row>
    <row r="301" spans="1:59" s="376" customFormat="1" ht="21" customHeight="1" x14ac:dyDescent="0.3">
      <c r="A301" s="371"/>
      <c r="B301" s="372"/>
      <c r="C301" s="371"/>
      <c r="D301" s="371"/>
      <c r="E301" s="373"/>
      <c r="F301" s="374"/>
      <c r="G301" s="371"/>
      <c r="H301" s="375"/>
      <c r="I301" s="375"/>
      <c r="K301" s="377"/>
      <c r="L301" s="377"/>
      <c r="N301" s="378"/>
      <c r="P301" s="378"/>
      <c r="R301" s="378"/>
      <c r="T301" s="378"/>
      <c r="V301" s="378"/>
      <c r="X301" s="378"/>
      <c r="Z301" s="378"/>
      <c r="AB301" s="146"/>
      <c r="AD301" s="146"/>
      <c r="AF301" s="146"/>
      <c r="AH301" s="146"/>
      <c r="AJ301" s="146"/>
      <c r="AL301" s="146"/>
      <c r="AN301" s="146"/>
      <c r="AP301" s="146"/>
      <c r="AR301" s="146"/>
      <c r="AT301" s="63"/>
      <c r="AV301" s="371"/>
      <c r="AW301" s="371"/>
      <c r="AX301" s="371"/>
      <c r="AY301" s="371"/>
      <c r="AZ301" s="371"/>
      <c r="BA301" s="371"/>
      <c r="BB301" s="371"/>
      <c r="BC301" s="371"/>
      <c r="BD301" s="371"/>
      <c r="BE301" s="371"/>
      <c r="BF301" s="371"/>
      <c r="BG301" s="371"/>
    </row>
    <row r="302" spans="1:59" s="376" customFormat="1" ht="21" customHeight="1" x14ac:dyDescent="0.3">
      <c r="A302" s="371"/>
      <c r="B302" s="372"/>
      <c r="C302" s="371"/>
      <c r="D302" s="371"/>
      <c r="E302" s="373"/>
      <c r="F302" s="374"/>
      <c r="G302" s="371"/>
      <c r="H302" s="375"/>
      <c r="I302" s="375"/>
      <c r="K302" s="377"/>
      <c r="L302" s="377"/>
      <c r="N302" s="378"/>
      <c r="P302" s="378"/>
      <c r="R302" s="378"/>
      <c r="T302" s="378"/>
      <c r="V302" s="378"/>
      <c r="X302" s="378"/>
      <c r="Z302" s="378"/>
      <c r="AB302" s="146"/>
      <c r="AD302" s="146"/>
      <c r="AF302" s="146"/>
      <c r="AH302" s="146"/>
      <c r="AJ302" s="146"/>
      <c r="AL302" s="146"/>
      <c r="AN302" s="146"/>
      <c r="AP302" s="146"/>
      <c r="AR302" s="146"/>
      <c r="AT302" s="63"/>
      <c r="AV302" s="371"/>
      <c r="AW302" s="371"/>
      <c r="AX302" s="371"/>
      <c r="AY302" s="371"/>
      <c r="AZ302" s="371"/>
      <c r="BA302" s="371"/>
      <c r="BB302" s="371"/>
      <c r="BC302" s="371"/>
      <c r="BD302" s="371"/>
      <c r="BE302" s="371"/>
      <c r="BF302" s="371"/>
      <c r="BG302" s="371"/>
    </row>
    <row r="303" spans="1:59" s="376" customFormat="1" ht="21" customHeight="1" x14ac:dyDescent="0.3">
      <c r="A303" s="371"/>
      <c r="B303" s="372"/>
      <c r="C303" s="371"/>
      <c r="D303" s="371"/>
      <c r="E303" s="373"/>
      <c r="F303" s="374"/>
      <c r="G303" s="371"/>
      <c r="H303" s="375"/>
      <c r="I303" s="375"/>
      <c r="K303" s="377"/>
      <c r="L303" s="377"/>
      <c r="N303" s="378"/>
      <c r="P303" s="378"/>
      <c r="R303" s="378"/>
      <c r="T303" s="378"/>
      <c r="V303" s="378"/>
      <c r="X303" s="378"/>
      <c r="Z303" s="378"/>
      <c r="AB303" s="146"/>
      <c r="AD303" s="146"/>
      <c r="AF303" s="146"/>
      <c r="AH303" s="146"/>
      <c r="AJ303" s="146"/>
      <c r="AL303" s="146"/>
      <c r="AN303" s="146"/>
      <c r="AP303" s="146"/>
      <c r="AR303" s="146"/>
      <c r="AT303" s="63"/>
      <c r="AV303" s="371"/>
      <c r="AW303" s="371"/>
      <c r="AX303" s="371"/>
      <c r="AY303" s="371"/>
      <c r="AZ303" s="371"/>
      <c r="BA303" s="371"/>
      <c r="BB303" s="371"/>
      <c r="BC303" s="371"/>
      <c r="BD303" s="371"/>
      <c r="BE303" s="371"/>
      <c r="BF303" s="371"/>
      <c r="BG303" s="371"/>
    </row>
    <row r="304" spans="1:59" s="376" customFormat="1" ht="21" customHeight="1" x14ac:dyDescent="0.3">
      <c r="A304" s="371"/>
      <c r="B304" s="372"/>
      <c r="C304" s="371"/>
      <c r="D304" s="371"/>
      <c r="E304" s="373"/>
      <c r="F304" s="374"/>
      <c r="G304" s="371"/>
      <c r="H304" s="375"/>
      <c r="I304" s="375"/>
      <c r="K304" s="377"/>
      <c r="L304" s="377"/>
      <c r="N304" s="378"/>
      <c r="P304" s="378"/>
      <c r="R304" s="378"/>
      <c r="T304" s="378"/>
      <c r="V304" s="378"/>
      <c r="X304" s="378"/>
      <c r="Z304" s="378"/>
      <c r="AB304" s="146"/>
      <c r="AD304" s="146"/>
      <c r="AF304" s="146"/>
      <c r="AH304" s="146"/>
      <c r="AJ304" s="146"/>
      <c r="AL304" s="146"/>
      <c r="AN304" s="146"/>
      <c r="AP304" s="146"/>
      <c r="AR304" s="146"/>
      <c r="AT304" s="63"/>
      <c r="AV304" s="371"/>
      <c r="AW304" s="371"/>
      <c r="AX304" s="371"/>
      <c r="AY304" s="371"/>
      <c r="AZ304" s="371"/>
      <c r="BA304" s="371"/>
      <c r="BB304" s="371"/>
      <c r="BC304" s="371"/>
      <c r="BD304" s="371"/>
      <c r="BE304" s="371"/>
      <c r="BF304" s="371"/>
      <c r="BG304" s="371"/>
    </row>
    <row r="305" spans="1:59" s="376" customFormat="1" ht="21" customHeight="1" x14ac:dyDescent="0.3">
      <c r="A305" s="371"/>
      <c r="B305" s="372"/>
      <c r="C305" s="371"/>
      <c r="D305" s="371"/>
      <c r="E305" s="373"/>
      <c r="F305" s="374"/>
      <c r="G305" s="371"/>
      <c r="H305" s="375"/>
      <c r="I305" s="375"/>
      <c r="K305" s="377"/>
      <c r="L305" s="377"/>
      <c r="N305" s="378"/>
      <c r="P305" s="378"/>
      <c r="R305" s="378"/>
      <c r="T305" s="378"/>
      <c r="V305" s="378"/>
      <c r="X305" s="378"/>
      <c r="Z305" s="378"/>
      <c r="AB305" s="146"/>
      <c r="AD305" s="146"/>
      <c r="AF305" s="146"/>
      <c r="AH305" s="146"/>
      <c r="AJ305" s="146"/>
      <c r="AL305" s="146"/>
      <c r="AN305" s="146"/>
      <c r="AP305" s="146"/>
      <c r="AR305" s="146"/>
      <c r="AT305" s="63"/>
      <c r="AV305" s="371"/>
      <c r="AW305" s="371"/>
      <c r="AX305" s="371"/>
      <c r="AY305" s="371"/>
      <c r="AZ305" s="371"/>
      <c r="BA305" s="371"/>
      <c r="BB305" s="371"/>
      <c r="BC305" s="371"/>
      <c r="BD305" s="371"/>
      <c r="BE305" s="371"/>
      <c r="BF305" s="371"/>
      <c r="BG305" s="371"/>
    </row>
    <row r="306" spans="1:59" s="376" customFormat="1" ht="21" customHeight="1" x14ac:dyDescent="0.3">
      <c r="A306" s="371"/>
      <c r="B306" s="372"/>
      <c r="C306" s="371"/>
      <c r="D306" s="371"/>
      <c r="E306" s="373"/>
      <c r="F306" s="374"/>
      <c r="G306" s="371"/>
      <c r="H306" s="375"/>
      <c r="I306" s="375"/>
      <c r="K306" s="377"/>
      <c r="L306" s="377"/>
      <c r="N306" s="378"/>
      <c r="P306" s="378"/>
      <c r="R306" s="378"/>
      <c r="T306" s="378"/>
      <c r="V306" s="378"/>
      <c r="X306" s="378"/>
      <c r="Z306" s="378"/>
      <c r="AB306" s="146"/>
      <c r="AD306" s="146"/>
      <c r="AF306" s="146"/>
      <c r="AH306" s="146"/>
      <c r="AJ306" s="146"/>
      <c r="AL306" s="146"/>
      <c r="AN306" s="146"/>
      <c r="AP306" s="146"/>
      <c r="AR306" s="146"/>
      <c r="AT306" s="63"/>
      <c r="AV306" s="371"/>
      <c r="AW306" s="371"/>
      <c r="AX306" s="371"/>
      <c r="AY306" s="371"/>
      <c r="AZ306" s="371"/>
      <c r="BA306" s="371"/>
      <c r="BB306" s="371"/>
      <c r="BC306" s="371"/>
      <c r="BD306" s="371"/>
      <c r="BE306" s="371"/>
      <c r="BF306" s="371"/>
      <c r="BG306" s="371"/>
    </row>
    <row r="307" spans="1:59" s="376" customFormat="1" ht="21" customHeight="1" x14ac:dyDescent="0.3">
      <c r="A307" s="371"/>
      <c r="B307" s="372"/>
      <c r="C307" s="371"/>
      <c r="D307" s="371"/>
      <c r="E307" s="373"/>
      <c r="F307" s="374"/>
      <c r="G307" s="371"/>
      <c r="H307" s="375"/>
      <c r="I307" s="375"/>
      <c r="K307" s="377"/>
      <c r="L307" s="377"/>
      <c r="N307" s="378"/>
      <c r="P307" s="378"/>
      <c r="R307" s="378"/>
      <c r="T307" s="378"/>
      <c r="V307" s="378"/>
      <c r="X307" s="378"/>
      <c r="Z307" s="378"/>
      <c r="AB307" s="146"/>
      <c r="AD307" s="146"/>
      <c r="AF307" s="146"/>
      <c r="AH307" s="146"/>
      <c r="AJ307" s="146"/>
      <c r="AL307" s="146"/>
      <c r="AN307" s="146"/>
      <c r="AP307" s="146"/>
      <c r="AR307" s="146"/>
      <c r="AT307" s="63"/>
      <c r="AV307" s="371"/>
      <c r="AW307" s="371"/>
      <c r="AX307" s="371"/>
      <c r="AY307" s="371"/>
      <c r="AZ307" s="371"/>
      <c r="BA307" s="371"/>
      <c r="BB307" s="371"/>
      <c r="BC307" s="371"/>
      <c r="BD307" s="371"/>
      <c r="BE307" s="371"/>
      <c r="BF307" s="371"/>
      <c r="BG307" s="371"/>
    </row>
    <row r="308" spans="1:59" s="376" customFormat="1" ht="21" customHeight="1" x14ac:dyDescent="0.3">
      <c r="A308" s="371"/>
      <c r="B308" s="372"/>
      <c r="C308" s="371"/>
      <c r="D308" s="371"/>
      <c r="E308" s="373"/>
      <c r="F308" s="374"/>
      <c r="G308" s="371"/>
      <c r="H308" s="375"/>
      <c r="I308" s="375"/>
      <c r="K308" s="377"/>
      <c r="L308" s="377"/>
      <c r="N308" s="378"/>
      <c r="P308" s="378"/>
      <c r="R308" s="378"/>
      <c r="T308" s="378"/>
      <c r="V308" s="378"/>
      <c r="X308" s="378"/>
      <c r="Z308" s="378"/>
      <c r="AB308" s="146"/>
      <c r="AD308" s="146"/>
      <c r="AF308" s="146"/>
      <c r="AH308" s="146"/>
      <c r="AJ308" s="146"/>
      <c r="AL308" s="146"/>
      <c r="AN308" s="146"/>
      <c r="AP308" s="146"/>
      <c r="AR308" s="146"/>
      <c r="AT308" s="63"/>
      <c r="AV308" s="371"/>
      <c r="AW308" s="371"/>
      <c r="AX308" s="371"/>
      <c r="AY308" s="371"/>
      <c r="AZ308" s="371"/>
      <c r="BA308" s="371"/>
      <c r="BB308" s="371"/>
      <c r="BC308" s="371"/>
      <c r="BD308" s="371"/>
      <c r="BE308" s="371"/>
      <c r="BF308" s="371"/>
      <c r="BG308" s="371"/>
    </row>
    <row r="309" spans="1:59" s="376" customFormat="1" ht="21" customHeight="1" x14ac:dyDescent="0.3">
      <c r="A309" s="371"/>
      <c r="B309" s="372"/>
      <c r="C309" s="371"/>
      <c r="D309" s="371"/>
      <c r="E309" s="373"/>
      <c r="F309" s="374"/>
      <c r="G309" s="371"/>
      <c r="H309" s="375"/>
      <c r="I309" s="375"/>
      <c r="K309" s="377"/>
      <c r="L309" s="377"/>
      <c r="N309" s="378"/>
      <c r="P309" s="378"/>
      <c r="R309" s="378"/>
      <c r="T309" s="378"/>
      <c r="V309" s="378"/>
      <c r="X309" s="378"/>
      <c r="Z309" s="378"/>
      <c r="AB309" s="146"/>
      <c r="AD309" s="146"/>
      <c r="AF309" s="146"/>
      <c r="AH309" s="146"/>
      <c r="AJ309" s="146"/>
      <c r="AL309" s="146"/>
      <c r="AN309" s="146"/>
      <c r="AP309" s="146"/>
      <c r="AR309" s="146"/>
      <c r="AT309" s="63"/>
      <c r="AV309" s="371"/>
      <c r="AW309" s="371"/>
      <c r="AX309" s="371"/>
      <c r="AY309" s="371"/>
      <c r="AZ309" s="371"/>
      <c r="BA309" s="371"/>
      <c r="BB309" s="371"/>
      <c r="BC309" s="371"/>
      <c r="BD309" s="371"/>
      <c r="BE309" s="371"/>
      <c r="BF309" s="371"/>
      <c r="BG309" s="371"/>
    </row>
    <row r="310" spans="1:59" s="376" customFormat="1" ht="21" customHeight="1" x14ac:dyDescent="0.3">
      <c r="A310" s="371"/>
      <c r="B310" s="372"/>
      <c r="C310" s="371"/>
      <c r="D310" s="371"/>
      <c r="E310" s="373"/>
      <c r="F310" s="374"/>
      <c r="G310" s="371"/>
      <c r="H310" s="375"/>
      <c r="I310" s="375"/>
      <c r="K310" s="377"/>
      <c r="L310" s="377"/>
      <c r="N310" s="378"/>
      <c r="P310" s="378"/>
      <c r="R310" s="378"/>
      <c r="T310" s="378"/>
      <c r="V310" s="378"/>
      <c r="X310" s="378"/>
      <c r="Z310" s="378"/>
      <c r="AB310" s="146"/>
      <c r="AD310" s="146"/>
      <c r="AF310" s="146"/>
      <c r="AH310" s="146"/>
      <c r="AJ310" s="146"/>
      <c r="AL310" s="146"/>
      <c r="AN310" s="146"/>
      <c r="AP310" s="146"/>
      <c r="AR310" s="146"/>
      <c r="AT310" s="63"/>
      <c r="AV310" s="371"/>
      <c r="AW310" s="371"/>
      <c r="AX310" s="371"/>
      <c r="AY310" s="371"/>
      <c r="AZ310" s="371"/>
      <c r="BA310" s="371"/>
      <c r="BB310" s="371"/>
      <c r="BC310" s="371"/>
      <c r="BD310" s="371"/>
      <c r="BE310" s="371"/>
      <c r="BF310" s="371"/>
      <c r="BG310" s="371"/>
    </row>
    <row r="311" spans="1:59" s="376" customFormat="1" ht="21" customHeight="1" x14ac:dyDescent="0.3">
      <c r="A311" s="371"/>
      <c r="B311" s="372"/>
      <c r="C311" s="371"/>
      <c r="D311" s="371"/>
      <c r="E311" s="373"/>
      <c r="F311" s="374"/>
      <c r="G311" s="371"/>
      <c r="H311" s="375"/>
      <c r="I311" s="375"/>
      <c r="K311" s="377"/>
      <c r="L311" s="377"/>
      <c r="N311" s="378"/>
      <c r="P311" s="378"/>
      <c r="R311" s="378"/>
      <c r="T311" s="378"/>
      <c r="V311" s="378"/>
      <c r="X311" s="378"/>
      <c r="Z311" s="378"/>
      <c r="AB311" s="146"/>
      <c r="AD311" s="146"/>
      <c r="AF311" s="146"/>
      <c r="AH311" s="146"/>
      <c r="AJ311" s="146"/>
      <c r="AL311" s="146"/>
      <c r="AN311" s="146"/>
      <c r="AP311" s="146"/>
      <c r="AR311" s="146"/>
      <c r="AT311" s="63"/>
      <c r="AV311" s="371"/>
      <c r="AW311" s="371"/>
      <c r="AX311" s="371"/>
      <c r="AY311" s="371"/>
      <c r="AZ311" s="371"/>
      <c r="BA311" s="371"/>
      <c r="BB311" s="371"/>
      <c r="BC311" s="371"/>
      <c r="BD311" s="371"/>
      <c r="BE311" s="371"/>
      <c r="BF311" s="371"/>
      <c r="BG311" s="371"/>
    </row>
    <row r="312" spans="1:59" s="376" customFormat="1" ht="21" customHeight="1" x14ac:dyDescent="0.3">
      <c r="A312" s="371"/>
      <c r="B312" s="372"/>
      <c r="C312" s="371"/>
      <c r="D312" s="371"/>
      <c r="E312" s="373"/>
      <c r="F312" s="374"/>
      <c r="G312" s="371"/>
      <c r="H312" s="375"/>
      <c r="I312" s="375"/>
      <c r="K312" s="377"/>
      <c r="L312" s="377"/>
      <c r="N312" s="378"/>
      <c r="P312" s="378"/>
      <c r="R312" s="378"/>
      <c r="T312" s="378"/>
      <c r="V312" s="378"/>
      <c r="X312" s="378"/>
      <c r="Z312" s="378"/>
      <c r="AB312" s="146"/>
      <c r="AD312" s="146"/>
      <c r="AF312" s="146"/>
      <c r="AH312" s="146"/>
      <c r="AJ312" s="146"/>
      <c r="AL312" s="146"/>
      <c r="AN312" s="146"/>
      <c r="AP312" s="146"/>
      <c r="AR312" s="146"/>
      <c r="AT312" s="63"/>
      <c r="AV312" s="371"/>
      <c r="AW312" s="371"/>
      <c r="AX312" s="371"/>
      <c r="AY312" s="371"/>
      <c r="AZ312" s="371"/>
      <c r="BA312" s="371"/>
      <c r="BB312" s="371"/>
      <c r="BC312" s="371"/>
      <c r="BD312" s="371"/>
      <c r="BE312" s="371"/>
      <c r="BF312" s="371"/>
      <c r="BG312" s="371"/>
    </row>
    <row r="313" spans="1:59" s="376" customFormat="1" ht="21" customHeight="1" x14ac:dyDescent="0.3">
      <c r="A313" s="371"/>
      <c r="B313" s="372"/>
      <c r="C313" s="371"/>
      <c r="D313" s="371"/>
      <c r="E313" s="373"/>
      <c r="F313" s="374"/>
      <c r="G313" s="371"/>
      <c r="H313" s="375"/>
      <c r="I313" s="375"/>
      <c r="K313" s="377"/>
      <c r="L313" s="377"/>
      <c r="N313" s="378"/>
      <c r="P313" s="378"/>
      <c r="R313" s="378"/>
      <c r="T313" s="378"/>
      <c r="V313" s="378"/>
      <c r="X313" s="378"/>
      <c r="Z313" s="378"/>
      <c r="AB313" s="146"/>
      <c r="AD313" s="146"/>
      <c r="AF313" s="146"/>
      <c r="AH313" s="146"/>
      <c r="AJ313" s="146"/>
      <c r="AL313" s="146"/>
      <c r="AN313" s="146"/>
      <c r="AP313" s="146"/>
      <c r="AR313" s="146"/>
      <c r="AT313" s="63"/>
      <c r="AV313" s="371"/>
      <c r="AW313" s="371"/>
      <c r="AX313" s="371"/>
      <c r="AY313" s="371"/>
      <c r="AZ313" s="371"/>
      <c r="BA313" s="371"/>
      <c r="BB313" s="371"/>
      <c r="BC313" s="371"/>
      <c r="BD313" s="371"/>
      <c r="BE313" s="371"/>
      <c r="BF313" s="371"/>
      <c r="BG313" s="371"/>
    </row>
    <row r="314" spans="1:59" s="376" customFormat="1" ht="21" customHeight="1" x14ac:dyDescent="0.3">
      <c r="A314" s="371"/>
      <c r="B314" s="372"/>
      <c r="C314" s="371"/>
      <c r="D314" s="371"/>
      <c r="E314" s="373"/>
      <c r="F314" s="374"/>
      <c r="G314" s="371"/>
      <c r="H314" s="375"/>
      <c r="I314" s="375"/>
      <c r="K314" s="377"/>
      <c r="L314" s="377"/>
      <c r="N314" s="378"/>
      <c r="P314" s="378"/>
      <c r="R314" s="378"/>
      <c r="T314" s="378"/>
      <c r="V314" s="378"/>
      <c r="X314" s="378"/>
      <c r="Z314" s="378"/>
      <c r="AB314" s="146"/>
      <c r="AD314" s="146"/>
      <c r="AF314" s="146"/>
      <c r="AH314" s="146"/>
      <c r="AJ314" s="146"/>
      <c r="AL314" s="146"/>
      <c r="AN314" s="146"/>
      <c r="AP314" s="146"/>
      <c r="AR314" s="146"/>
      <c r="AT314" s="63"/>
      <c r="AV314" s="371"/>
      <c r="AW314" s="371"/>
      <c r="AX314" s="371"/>
      <c r="AY314" s="371"/>
      <c r="AZ314" s="371"/>
      <c r="BA314" s="371"/>
      <c r="BB314" s="371"/>
      <c r="BC314" s="371"/>
      <c r="BD314" s="371"/>
      <c r="BE314" s="371"/>
      <c r="BF314" s="371"/>
      <c r="BG314" s="371"/>
    </row>
    <row r="315" spans="1:59" s="376" customFormat="1" ht="21" customHeight="1" x14ac:dyDescent="0.3">
      <c r="A315" s="371"/>
      <c r="B315" s="372"/>
      <c r="C315" s="371"/>
      <c r="D315" s="371"/>
      <c r="E315" s="373"/>
      <c r="F315" s="374"/>
      <c r="G315" s="371"/>
      <c r="H315" s="375"/>
      <c r="I315" s="375"/>
      <c r="K315" s="377"/>
      <c r="L315" s="377"/>
      <c r="N315" s="378"/>
      <c r="P315" s="378"/>
      <c r="R315" s="378"/>
      <c r="T315" s="378"/>
      <c r="V315" s="378"/>
      <c r="X315" s="378"/>
      <c r="Z315" s="378"/>
      <c r="AB315" s="146"/>
      <c r="AD315" s="146"/>
      <c r="AF315" s="146"/>
      <c r="AH315" s="146"/>
      <c r="AJ315" s="146"/>
      <c r="AL315" s="146"/>
      <c r="AN315" s="146"/>
      <c r="AP315" s="146"/>
      <c r="AR315" s="146"/>
      <c r="AT315" s="63"/>
      <c r="AV315" s="371"/>
      <c r="AW315" s="371"/>
      <c r="AX315" s="371"/>
      <c r="AY315" s="371"/>
      <c r="AZ315" s="371"/>
      <c r="BA315" s="371"/>
      <c r="BB315" s="371"/>
      <c r="BC315" s="371"/>
      <c r="BD315" s="371"/>
      <c r="BE315" s="371"/>
      <c r="BF315" s="371"/>
      <c r="BG315" s="371"/>
    </row>
    <row r="316" spans="1:59" s="376" customFormat="1" ht="21" customHeight="1" x14ac:dyDescent="0.3">
      <c r="A316" s="371"/>
      <c r="B316" s="372"/>
      <c r="C316" s="371"/>
      <c r="D316" s="371"/>
      <c r="E316" s="373"/>
      <c r="F316" s="374"/>
      <c r="G316" s="371"/>
      <c r="H316" s="375"/>
      <c r="I316" s="375"/>
      <c r="K316" s="377"/>
      <c r="L316" s="377"/>
      <c r="N316" s="378"/>
      <c r="P316" s="378"/>
      <c r="R316" s="378"/>
      <c r="T316" s="378"/>
      <c r="V316" s="378"/>
      <c r="X316" s="378"/>
      <c r="Z316" s="378"/>
      <c r="AB316" s="146"/>
      <c r="AD316" s="146"/>
      <c r="AF316" s="146"/>
      <c r="AH316" s="146"/>
      <c r="AJ316" s="146"/>
      <c r="AL316" s="146"/>
      <c r="AN316" s="146"/>
      <c r="AP316" s="146"/>
      <c r="AR316" s="146"/>
      <c r="AT316" s="63"/>
      <c r="AV316" s="371"/>
      <c r="AW316" s="371"/>
      <c r="AX316" s="371"/>
      <c r="AY316" s="371"/>
      <c r="AZ316" s="371"/>
      <c r="BA316" s="371"/>
      <c r="BB316" s="371"/>
      <c r="BC316" s="371"/>
      <c r="BD316" s="371"/>
      <c r="BE316" s="371"/>
      <c r="BF316" s="371"/>
      <c r="BG316" s="371"/>
    </row>
    <row r="317" spans="1:59" s="376" customFormat="1" ht="21" customHeight="1" x14ac:dyDescent="0.3">
      <c r="A317" s="371"/>
      <c r="B317" s="372"/>
      <c r="C317" s="371"/>
      <c r="D317" s="371"/>
      <c r="E317" s="373"/>
      <c r="F317" s="374"/>
      <c r="G317" s="371"/>
      <c r="H317" s="375"/>
      <c r="I317" s="375"/>
      <c r="K317" s="377"/>
      <c r="L317" s="377"/>
      <c r="N317" s="378"/>
      <c r="P317" s="378"/>
      <c r="R317" s="378"/>
      <c r="T317" s="378"/>
      <c r="V317" s="378"/>
      <c r="X317" s="378"/>
      <c r="Z317" s="378"/>
      <c r="AB317" s="146"/>
      <c r="AD317" s="146"/>
      <c r="AF317" s="146"/>
      <c r="AH317" s="146"/>
      <c r="AJ317" s="146"/>
      <c r="AL317" s="146"/>
      <c r="AN317" s="146"/>
      <c r="AP317" s="146"/>
      <c r="AR317" s="146"/>
      <c r="AT317" s="63"/>
      <c r="AV317" s="371"/>
      <c r="AW317" s="371"/>
      <c r="AX317" s="371"/>
      <c r="AY317" s="371"/>
      <c r="AZ317" s="371"/>
      <c r="BA317" s="371"/>
      <c r="BB317" s="371"/>
      <c r="BC317" s="371"/>
      <c r="BD317" s="371"/>
      <c r="BE317" s="371"/>
      <c r="BF317" s="371"/>
      <c r="BG317" s="371"/>
    </row>
    <row r="318" spans="1:59" s="376" customFormat="1" ht="21" customHeight="1" x14ac:dyDescent="0.3">
      <c r="A318" s="371"/>
      <c r="B318" s="372"/>
      <c r="C318" s="371"/>
      <c r="D318" s="371"/>
      <c r="E318" s="373"/>
      <c r="F318" s="374"/>
      <c r="G318" s="371"/>
      <c r="H318" s="375"/>
      <c r="I318" s="375"/>
      <c r="K318" s="377"/>
      <c r="L318" s="377"/>
      <c r="N318" s="378"/>
      <c r="P318" s="378"/>
      <c r="R318" s="378"/>
      <c r="T318" s="378"/>
      <c r="V318" s="378"/>
      <c r="X318" s="378"/>
      <c r="Z318" s="378"/>
      <c r="AB318" s="146"/>
      <c r="AD318" s="146"/>
      <c r="AF318" s="146"/>
      <c r="AH318" s="146"/>
      <c r="AJ318" s="146"/>
      <c r="AL318" s="146"/>
      <c r="AN318" s="146"/>
      <c r="AP318" s="146"/>
      <c r="AR318" s="146"/>
      <c r="AT318" s="63"/>
      <c r="AV318" s="371"/>
      <c r="AW318" s="371"/>
      <c r="AX318" s="371"/>
      <c r="AY318" s="371"/>
      <c r="AZ318" s="371"/>
      <c r="BA318" s="371"/>
      <c r="BB318" s="371"/>
      <c r="BC318" s="371"/>
      <c r="BD318" s="371"/>
      <c r="BE318" s="371"/>
      <c r="BF318" s="371"/>
      <c r="BG318" s="371"/>
    </row>
    <row r="319" spans="1:59" s="376" customFormat="1" ht="21" customHeight="1" x14ac:dyDescent="0.3">
      <c r="A319" s="371"/>
      <c r="B319" s="372"/>
      <c r="C319" s="371"/>
      <c r="D319" s="371"/>
      <c r="E319" s="373"/>
      <c r="F319" s="374"/>
      <c r="G319" s="371"/>
      <c r="H319" s="375"/>
      <c r="I319" s="375"/>
      <c r="K319" s="377"/>
      <c r="L319" s="377"/>
      <c r="N319" s="378"/>
      <c r="P319" s="378"/>
      <c r="R319" s="378"/>
      <c r="T319" s="378"/>
      <c r="V319" s="378"/>
      <c r="X319" s="378"/>
      <c r="Z319" s="378"/>
      <c r="AB319" s="146"/>
      <c r="AD319" s="146"/>
      <c r="AF319" s="146"/>
      <c r="AH319" s="146"/>
      <c r="AJ319" s="146"/>
      <c r="AL319" s="146"/>
      <c r="AN319" s="146"/>
      <c r="AP319" s="146"/>
      <c r="AR319" s="146"/>
      <c r="AT319" s="63"/>
      <c r="AV319" s="371"/>
      <c r="AW319" s="371"/>
      <c r="AX319" s="371"/>
      <c r="AY319" s="371"/>
      <c r="AZ319" s="371"/>
      <c r="BA319" s="371"/>
      <c r="BB319" s="371"/>
      <c r="BC319" s="371"/>
      <c r="BD319" s="371"/>
      <c r="BE319" s="371"/>
      <c r="BF319" s="371"/>
      <c r="BG319" s="371"/>
    </row>
    <row r="320" spans="1:59" s="376" customFormat="1" ht="21" customHeight="1" x14ac:dyDescent="0.3">
      <c r="A320" s="371"/>
      <c r="B320" s="372"/>
      <c r="C320" s="371"/>
      <c r="D320" s="371"/>
      <c r="E320" s="373"/>
      <c r="F320" s="374"/>
      <c r="G320" s="371"/>
      <c r="H320" s="375"/>
      <c r="I320" s="375"/>
      <c r="K320" s="377"/>
      <c r="L320" s="377"/>
      <c r="N320" s="378"/>
      <c r="P320" s="378"/>
      <c r="R320" s="378"/>
      <c r="T320" s="378"/>
      <c r="V320" s="378"/>
      <c r="X320" s="378"/>
      <c r="Z320" s="378"/>
      <c r="AB320" s="146"/>
      <c r="AD320" s="146"/>
      <c r="AF320" s="146"/>
      <c r="AH320" s="146"/>
      <c r="AJ320" s="146"/>
      <c r="AL320" s="146"/>
      <c r="AN320" s="146"/>
      <c r="AP320" s="146"/>
      <c r="AR320" s="146"/>
      <c r="AT320" s="63"/>
      <c r="AV320" s="371"/>
      <c r="AW320" s="371"/>
      <c r="AX320" s="371"/>
      <c r="AY320" s="371"/>
      <c r="AZ320" s="371"/>
      <c r="BA320" s="371"/>
      <c r="BB320" s="371"/>
      <c r="BC320" s="371"/>
      <c r="BD320" s="371"/>
      <c r="BE320" s="371"/>
      <c r="BF320" s="371"/>
      <c r="BG320" s="371"/>
    </row>
    <row r="321" spans="1:59" s="376" customFormat="1" ht="21" customHeight="1" x14ac:dyDescent="0.3">
      <c r="A321" s="371"/>
      <c r="B321" s="372"/>
      <c r="C321" s="371"/>
      <c r="D321" s="371"/>
      <c r="E321" s="373"/>
      <c r="F321" s="374"/>
      <c r="G321" s="371"/>
      <c r="H321" s="375"/>
      <c r="I321" s="375"/>
      <c r="K321" s="377"/>
      <c r="L321" s="377"/>
      <c r="N321" s="378"/>
      <c r="P321" s="378"/>
      <c r="R321" s="378"/>
      <c r="T321" s="378"/>
      <c r="V321" s="378"/>
      <c r="X321" s="378"/>
      <c r="Z321" s="378"/>
      <c r="AB321" s="146"/>
      <c r="AD321" s="146"/>
      <c r="AF321" s="146"/>
      <c r="AH321" s="146"/>
      <c r="AJ321" s="146"/>
      <c r="AL321" s="146"/>
      <c r="AN321" s="146"/>
      <c r="AP321" s="146"/>
      <c r="AR321" s="146"/>
      <c r="AT321" s="63"/>
      <c r="AV321" s="371"/>
      <c r="AW321" s="371"/>
      <c r="AX321" s="371"/>
      <c r="AY321" s="371"/>
      <c r="AZ321" s="371"/>
      <c r="BA321" s="371"/>
      <c r="BB321" s="371"/>
      <c r="BC321" s="371"/>
      <c r="BD321" s="371"/>
      <c r="BE321" s="371"/>
      <c r="BF321" s="371"/>
      <c r="BG321" s="371"/>
    </row>
    <row r="322" spans="1:59" s="376" customFormat="1" ht="21" customHeight="1" x14ac:dyDescent="0.3">
      <c r="A322" s="371"/>
      <c r="B322" s="372"/>
      <c r="C322" s="371"/>
      <c r="D322" s="371"/>
      <c r="E322" s="373"/>
      <c r="F322" s="374"/>
      <c r="G322" s="371"/>
      <c r="H322" s="375"/>
      <c r="I322" s="375"/>
      <c r="K322" s="377"/>
      <c r="L322" s="377"/>
      <c r="N322" s="378"/>
      <c r="P322" s="378"/>
      <c r="R322" s="378"/>
      <c r="T322" s="378"/>
      <c r="V322" s="378"/>
      <c r="X322" s="378"/>
      <c r="Z322" s="378"/>
      <c r="AB322" s="146"/>
      <c r="AD322" s="146"/>
      <c r="AF322" s="146"/>
      <c r="AH322" s="146"/>
      <c r="AJ322" s="146"/>
      <c r="AL322" s="146"/>
      <c r="AN322" s="146"/>
      <c r="AP322" s="146"/>
      <c r="AR322" s="146"/>
      <c r="AT322" s="63"/>
      <c r="AV322" s="371"/>
      <c r="AW322" s="371"/>
      <c r="AX322" s="371"/>
      <c r="AY322" s="371"/>
      <c r="AZ322" s="371"/>
      <c r="BA322" s="371"/>
      <c r="BB322" s="371"/>
      <c r="BC322" s="371"/>
      <c r="BD322" s="371"/>
      <c r="BE322" s="371"/>
      <c r="BF322" s="371"/>
      <c r="BG322" s="371"/>
    </row>
    <row r="323" spans="1:59" s="376" customFormat="1" ht="21" customHeight="1" x14ac:dyDescent="0.3">
      <c r="A323" s="371"/>
      <c r="B323" s="372"/>
      <c r="C323" s="371"/>
      <c r="D323" s="371"/>
      <c r="E323" s="373"/>
      <c r="F323" s="374"/>
      <c r="G323" s="371"/>
      <c r="H323" s="375"/>
      <c r="I323" s="375"/>
      <c r="K323" s="377"/>
      <c r="L323" s="377"/>
      <c r="N323" s="378"/>
      <c r="P323" s="378"/>
      <c r="R323" s="378"/>
      <c r="T323" s="378"/>
      <c r="V323" s="378"/>
      <c r="X323" s="378"/>
      <c r="Z323" s="378"/>
      <c r="AB323" s="146"/>
      <c r="AD323" s="146"/>
      <c r="AF323" s="146"/>
      <c r="AH323" s="146"/>
      <c r="AJ323" s="146"/>
      <c r="AL323" s="146"/>
      <c r="AN323" s="146"/>
      <c r="AP323" s="146"/>
      <c r="AR323" s="146"/>
      <c r="AT323" s="63"/>
      <c r="AV323" s="371"/>
      <c r="AW323" s="371"/>
      <c r="AX323" s="371"/>
      <c r="AY323" s="371"/>
      <c r="AZ323" s="371"/>
      <c r="BA323" s="371"/>
      <c r="BB323" s="371"/>
      <c r="BC323" s="371"/>
      <c r="BD323" s="371"/>
      <c r="BE323" s="371"/>
      <c r="BF323" s="371"/>
      <c r="BG323" s="371"/>
    </row>
    <row r="324" spans="1:59" s="376" customFormat="1" ht="21" customHeight="1" x14ac:dyDescent="0.3">
      <c r="A324" s="371"/>
      <c r="B324" s="372"/>
      <c r="C324" s="371"/>
      <c r="D324" s="371"/>
      <c r="E324" s="373"/>
      <c r="F324" s="374"/>
      <c r="G324" s="371"/>
      <c r="H324" s="375"/>
      <c r="I324" s="375"/>
      <c r="K324" s="377"/>
      <c r="L324" s="377"/>
      <c r="N324" s="378"/>
      <c r="P324" s="378"/>
      <c r="R324" s="378"/>
      <c r="T324" s="378"/>
      <c r="V324" s="378"/>
      <c r="X324" s="378"/>
      <c r="Z324" s="378"/>
      <c r="AB324" s="146"/>
      <c r="AD324" s="146"/>
      <c r="AF324" s="146"/>
      <c r="AH324" s="146"/>
      <c r="AJ324" s="146"/>
      <c r="AL324" s="146"/>
      <c r="AN324" s="146"/>
      <c r="AP324" s="146"/>
      <c r="AR324" s="146"/>
      <c r="AT324" s="63"/>
      <c r="AV324" s="371"/>
      <c r="AW324" s="371"/>
      <c r="AX324" s="371"/>
      <c r="AY324" s="371"/>
      <c r="AZ324" s="371"/>
      <c r="BA324" s="371"/>
      <c r="BB324" s="371"/>
      <c r="BC324" s="371"/>
      <c r="BD324" s="371"/>
      <c r="BE324" s="371"/>
      <c r="BF324" s="371"/>
      <c r="BG324" s="371"/>
    </row>
    <row r="325" spans="1:59" s="376" customFormat="1" ht="21" customHeight="1" x14ac:dyDescent="0.3">
      <c r="A325" s="371"/>
      <c r="B325" s="372"/>
      <c r="C325" s="371"/>
      <c r="D325" s="371"/>
      <c r="E325" s="373"/>
      <c r="F325" s="374"/>
      <c r="G325" s="371"/>
      <c r="H325" s="375"/>
      <c r="I325" s="375"/>
      <c r="K325" s="377"/>
      <c r="L325" s="377"/>
      <c r="N325" s="378"/>
      <c r="P325" s="378"/>
      <c r="R325" s="378"/>
      <c r="T325" s="378"/>
      <c r="V325" s="378"/>
      <c r="X325" s="378"/>
      <c r="Z325" s="378"/>
      <c r="AB325" s="146"/>
      <c r="AD325" s="146"/>
      <c r="AF325" s="146"/>
      <c r="AH325" s="146"/>
      <c r="AJ325" s="146"/>
      <c r="AL325" s="146"/>
      <c r="AN325" s="146"/>
      <c r="AP325" s="146"/>
      <c r="AR325" s="146"/>
      <c r="AT325" s="63"/>
      <c r="AV325" s="371"/>
      <c r="AW325" s="371"/>
      <c r="AX325" s="371"/>
      <c r="AY325" s="371"/>
      <c r="AZ325" s="371"/>
      <c r="BA325" s="371"/>
      <c r="BB325" s="371"/>
      <c r="BC325" s="371"/>
      <c r="BD325" s="371"/>
      <c r="BE325" s="371"/>
      <c r="BF325" s="371"/>
      <c r="BG325" s="371"/>
    </row>
    <row r="326" spans="1:59" s="376" customFormat="1" ht="21" customHeight="1" x14ac:dyDescent="0.3">
      <c r="A326" s="371"/>
      <c r="B326" s="372"/>
      <c r="C326" s="371"/>
      <c r="D326" s="371"/>
      <c r="E326" s="373"/>
      <c r="F326" s="374"/>
      <c r="G326" s="371"/>
      <c r="H326" s="375"/>
      <c r="I326" s="375"/>
      <c r="K326" s="377"/>
      <c r="L326" s="377"/>
      <c r="N326" s="378"/>
      <c r="P326" s="378"/>
      <c r="R326" s="378"/>
      <c r="T326" s="378"/>
      <c r="V326" s="378"/>
      <c r="X326" s="378"/>
      <c r="Z326" s="378"/>
      <c r="AB326" s="146"/>
      <c r="AD326" s="146"/>
      <c r="AF326" s="146"/>
      <c r="AH326" s="146"/>
      <c r="AJ326" s="146"/>
      <c r="AL326" s="146"/>
      <c r="AN326" s="146"/>
      <c r="AP326" s="146"/>
      <c r="AR326" s="146"/>
      <c r="AT326" s="63"/>
      <c r="AV326" s="371"/>
      <c r="AW326" s="371"/>
      <c r="AX326" s="371"/>
      <c r="AY326" s="371"/>
      <c r="AZ326" s="371"/>
      <c r="BA326" s="371"/>
      <c r="BB326" s="371"/>
      <c r="BC326" s="371"/>
      <c r="BD326" s="371"/>
      <c r="BE326" s="371"/>
      <c r="BF326" s="371"/>
      <c r="BG326" s="371"/>
    </row>
    <row r="327" spans="1:59" s="376" customFormat="1" ht="21" customHeight="1" x14ac:dyDescent="0.3">
      <c r="A327" s="371"/>
      <c r="B327" s="372"/>
      <c r="C327" s="371"/>
      <c r="D327" s="371"/>
      <c r="E327" s="373"/>
      <c r="F327" s="374"/>
      <c r="G327" s="371"/>
      <c r="H327" s="375"/>
      <c r="I327" s="375"/>
      <c r="K327" s="377"/>
      <c r="L327" s="377"/>
      <c r="N327" s="378"/>
      <c r="P327" s="378"/>
      <c r="R327" s="378"/>
      <c r="T327" s="378"/>
      <c r="V327" s="378"/>
      <c r="X327" s="378"/>
      <c r="Z327" s="378"/>
      <c r="AB327" s="146"/>
      <c r="AD327" s="146"/>
      <c r="AF327" s="146"/>
      <c r="AH327" s="146"/>
      <c r="AJ327" s="146"/>
      <c r="AL327" s="146"/>
      <c r="AN327" s="146"/>
      <c r="AP327" s="146"/>
      <c r="AR327" s="146"/>
      <c r="AT327" s="63"/>
      <c r="AV327" s="371"/>
      <c r="AW327" s="371"/>
      <c r="AX327" s="371"/>
      <c r="AY327" s="371"/>
      <c r="AZ327" s="371"/>
      <c r="BA327" s="371"/>
      <c r="BB327" s="371"/>
      <c r="BC327" s="371"/>
      <c r="BD327" s="371"/>
      <c r="BE327" s="371"/>
      <c r="BF327" s="371"/>
      <c r="BG327" s="371"/>
    </row>
    <row r="328" spans="1:59" s="376" customFormat="1" ht="21" customHeight="1" x14ac:dyDescent="0.3">
      <c r="A328" s="371"/>
      <c r="B328" s="372"/>
      <c r="C328" s="371"/>
      <c r="D328" s="371"/>
      <c r="E328" s="373"/>
      <c r="F328" s="374"/>
      <c r="G328" s="371"/>
      <c r="H328" s="375"/>
      <c r="I328" s="375"/>
      <c r="K328" s="377"/>
      <c r="L328" s="377"/>
      <c r="N328" s="378"/>
      <c r="P328" s="378"/>
      <c r="R328" s="378"/>
      <c r="T328" s="378"/>
      <c r="V328" s="378"/>
      <c r="X328" s="378"/>
      <c r="Z328" s="378"/>
      <c r="AB328" s="146"/>
      <c r="AD328" s="146"/>
      <c r="AF328" s="146"/>
      <c r="AH328" s="146"/>
      <c r="AJ328" s="146"/>
      <c r="AL328" s="146"/>
      <c r="AN328" s="146"/>
      <c r="AP328" s="146"/>
      <c r="AR328" s="146"/>
      <c r="AT328" s="63"/>
      <c r="AV328" s="371"/>
      <c r="AW328" s="371"/>
      <c r="AX328" s="371"/>
      <c r="AY328" s="371"/>
      <c r="AZ328" s="371"/>
      <c r="BA328" s="371"/>
      <c r="BB328" s="371"/>
      <c r="BC328" s="371"/>
      <c r="BD328" s="371"/>
      <c r="BE328" s="371"/>
      <c r="BF328" s="371"/>
      <c r="BG328" s="371"/>
    </row>
    <row r="329" spans="1:59" s="376" customFormat="1" ht="21" customHeight="1" x14ac:dyDescent="0.3">
      <c r="A329" s="371"/>
      <c r="B329" s="372"/>
      <c r="C329" s="371"/>
      <c r="D329" s="371"/>
      <c r="E329" s="373"/>
      <c r="F329" s="374"/>
      <c r="G329" s="371"/>
      <c r="H329" s="375"/>
      <c r="I329" s="375"/>
      <c r="K329" s="377"/>
      <c r="L329" s="377"/>
      <c r="N329" s="378"/>
      <c r="P329" s="378"/>
      <c r="R329" s="378"/>
      <c r="T329" s="378"/>
      <c r="V329" s="378"/>
      <c r="X329" s="378"/>
      <c r="Z329" s="378"/>
      <c r="AB329" s="146"/>
      <c r="AD329" s="146"/>
      <c r="AF329" s="146"/>
      <c r="AH329" s="146"/>
      <c r="AJ329" s="146"/>
      <c r="AL329" s="146"/>
      <c r="AN329" s="146"/>
      <c r="AP329" s="146"/>
      <c r="AR329" s="146"/>
      <c r="AT329" s="63"/>
      <c r="AV329" s="371"/>
      <c r="AW329" s="371"/>
      <c r="AX329" s="371"/>
      <c r="AY329" s="371"/>
      <c r="AZ329" s="371"/>
      <c r="BA329" s="371"/>
      <c r="BB329" s="371"/>
      <c r="BC329" s="371"/>
      <c r="BD329" s="371"/>
      <c r="BE329" s="371"/>
      <c r="BF329" s="371"/>
      <c r="BG329" s="371"/>
    </row>
    <row r="330" spans="1:59" s="376" customFormat="1" ht="21" customHeight="1" x14ac:dyDescent="0.3">
      <c r="A330" s="371"/>
      <c r="B330" s="372"/>
      <c r="C330" s="371"/>
      <c r="D330" s="371"/>
      <c r="E330" s="373"/>
      <c r="F330" s="374"/>
      <c r="G330" s="371"/>
      <c r="H330" s="375"/>
      <c r="I330" s="375"/>
      <c r="K330" s="377"/>
      <c r="L330" s="377"/>
      <c r="N330" s="378"/>
      <c r="P330" s="378"/>
      <c r="R330" s="378"/>
      <c r="T330" s="378"/>
      <c r="V330" s="378"/>
      <c r="X330" s="378"/>
      <c r="Z330" s="378"/>
      <c r="AB330" s="146"/>
      <c r="AD330" s="146"/>
      <c r="AF330" s="146"/>
      <c r="AH330" s="146"/>
      <c r="AJ330" s="146"/>
      <c r="AL330" s="146"/>
      <c r="AN330" s="146"/>
      <c r="AP330" s="146"/>
      <c r="AR330" s="146"/>
      <c r="AT330" s="63"/>
      <c r="AV330" s="371"/>
      <c r="AW330" s="371"/>
      <c r="AX330" s="371"/>
      <c r="AY330" s="371"/>
      <c r="AZ330" s="371"/>
      <c r="BA330" s="371"/>
      <c r="BB330" s="371"/>
      <c r="BC330" s="371"/>
      <c r="BD330" s="371"/>
      <c r="BE330" s="371"/>
      <c r="BF330" s="371"/>
      <c r="BG330" s="371"/>
    </row>
    <row r="331" spans="1:59" s="376" customFormat="1" ht="21" customHeight="1" x14ac:dyDescent="0.3">
      <c r="A331" s="371"/>
      <c r="B331" s="372"/>
      <c r="C331" s="371"/>
      <c r="D331" s="371"/>
      <c r="E331" s="373"/>
      <c r="F331" s="374"/>
      <c r="G331" s="371"/>
      <c r="H331" s="375"/>
      <c r="I331" s="375"/>
      <c r="K331" s="377"/>
      <c r="L331" s="377"/>
      <c r="N331" s="378"/>
      <c r="P331" s="378"/>
      <c r="R331" s="378"/>
      <c r="T331" s="378"/>
      <c r="V331" s="378"/>
      <c r="X331" s="378"/>
      <c r="Z331" s="378"/>
      <c r="AB331" s="146"/>
      <c r="AD331" s="146"/>
      <c r="AF331" s="146"/>
      <c r="AH331" s="146"/>
      <c r="AJ331" s="146"/>
      <c r="AL331" s="146"/>
      <c r="AN331" s="146"/>
      <c r="AP331" s="146"/>
      <c r="AR331" s="146"/>
      <c r="AT331" s="63"/>
      <c r="AV331" s="371"/>
      <c r="AW331" s="371"/>
      <c r="AX331" s="371"/>
      <c r="AY331" s="371"/>
      <c r="AZ331" s="371"/>
      <c r="BA331" s="371"/>
      <c r="BB331" s="371"/>
      <c r="BC331" s="371"/>
      <c r="BD331" s="371"/>
      <c r="BE331" s="371"/>
      <c r="BF331" s="371"/>
      <c r="BG331" s="371"/>
    </row>
    <row r="332" spans="1:59" s="376" customFormat="1" ht="21" customHeight="1" x14ac:dyDescent="0.3">
      <c r="A332" s="371"/>
      <c r="B332" s="372"/>
      <c r="C332" s="371"/>
      <c r="D332" s="371"/>
      <c r="E332" s="373"/>
      <c r="F332" s="374"/>
      <c r="G332" s="371"/>
      <c r="H332" s="375"/>
      <c r="I332" s="375"/>
      <c r="K332" s="377"/>
      <c r="L332" s="377"/>
      <c r="N332" s="378"/>
      <c r="P332" s="378"/>
      <c r="R332" s="378"/>
      <c r="T332" s="378"/>
      <c r="V332" s="378"/>
      <c r="X332" s="378"/>
      <c r="Z332" s="378"/>
      <c r="AB332" s="146"/>
      <c r="AD332" s="146"/>
      <c r="AF332" s="146"/>
      <c r="AH332" s="146"/>
      <c r="AJ332" s="146"/>
      <c r="AL332" s="146"/>
      <c r="AN332" s="146"/>
      <c r="AP332" s="146"/>
      <c r="AR332" s="146"/>
      <c r="AT332" s="63"/>
      <c r="AV332" s="371"/>
      <c r="AW332" s="371"/>
      <c r="AX332" s="371"/>
      <c r="AY332" s="371"/>
      <c r="AZ332" s="371"/>
      <c r="BA332" s="371"/>
      <c r="BB332" s="371"/>
      <c r="BC332" s="371"/>
      <c r="BD332" s="371"/>
      <c r="BE332" s="371"/>
      <c r="BF332" s="371"/>
      <c r="BG332" s="371"/>
    </row>
    <row r="333" spans="1:59" s="376" customFormat="1" ht="21" customHeight="1" x14ac:dyDescent="0.3">
      <c r="A333" s="371"/>
      <c r="B333" s="372"/>
      <c r="C333" s="371"/>
      <c r="D333" s="371"/>
      <c r="E333" s="373"/>
      <c r="F333" s="374"/>
      <c r="G333" s="371"/>
      <c r="H333" s="375"/>
      <c r="I333" s="375"/>
      <c r="K333" s="377"/>
      <c r="L333" s="377"/>
      <c r="N333" s="378"/>
      <c r="P333" s="378"/>
      <c r="R333" s="378"/>
      <c r="T333" s="378"/>
      <c r="V333" s="378"/>
      <c r="X333" s="378"/>
      <c r="Z333" s="378"/>
      <c r="AB333" s="146"/>
      <c r="AD333" s="146"/>
      <c r="AF333" s="146"/>
      <c r="AH333" s="146"/>
      <c r="AJ333" s="146"/>
      <c r="AL333" s="146"/>
      <c r="AN333" s="146"/>
      <c r="AP333" s="146"/>
      <c r="AR333" s="146"/>
      <c r="AT333" s="63"/>
      <c r="AV333" s="371"/>
      <c r="AW333" s="371"/>
      <c r="AX333" s="371"/>
      <c r="AY333" s="371"/>
      <c r="AZ333" s="371"/>
      <c r="BA333" s="371"/>
      <c r="BB333" s="371"/>
      <c r="BC333" s="371"/>
      <c r="BD333" s="371"/>
      <c r="BE333" s="371"/>
      <c r="BF333" s="371"/>
      <c r="BG333" s="371"/>
    </row>
    <row r="334" spans="1:59" s="376" customFormat="1" ht="21" customHeight="1" x14ac:dyDescent="0.3">
      <c r="A334" s="371"/>
      <c r="B334" s="372"/>
      <c r="C334" s="371"/>
      <c r="D334" s="371"/>
      <c r="E334" s="373"/>
      <c r="F334" s="374"/>
      <c r="G334" s="371"/>
      <c r="H334" s="375"/>
      <c r="I334" s="375"/>
      <c r="K334" s="377"/>
      <c r="L334" s="377"/>
      <c r="N334" s="378"/>
      <c r="P334" s="378"/>
      <c r="R334" s="378"/>
      <c r="T334" s="378"/>
      <c r="V334" s="378"/>
      <c r="X334" s="378"/>
      <c r="Z334" s="378"/>
      <c r="AB334" s="146"/>
      <c r="AD334" s="146"/>
      <c r="AF334" s="146"/>
      <c r="AH334" s="146"/>
      <c r="AJ334" s="146"/>
      <c r="AL334" s="146"/>
      <c r="AN334" s="146"/>
      <c r="AP334" s="146"/>
      <c r="AR334" s="146"/>
      <c r="AT334" s="63"/>
      <c r="AV334" s="371"/>
      <c r="AW334" s="371"/>
      <c r="AX334" s="371"/>
      <c r="AY334" s="371"/>
      <c r="AZ334" s="371"/>
      <c r="BA334" s="371"/>
      <c r="BB334" s="371"/>
      <c r="BC334" s="371"/>
      <c r="BD334" s="371"/>
      <c r="BE334" s="371"/>
      <c r="BF334" s="371"/>
      <c r="BG334" s="371"/>
    </row>
    <row r="335" spans="1:59" s="376" customFormat="1" ht="21" customHeight="1" x14ac:dyDescent="0.3">
      <c r="A335" s="371"/>
      <c r="B335" s="372"/>
      <c r="C335" s="371"/>
      <c r="D335" s="371"/>
      <c r="E335" s="373"/>
      <c r="F335" s="374"/>
      <c r="G335" s="371"/>
      <c r="H335" s="375"/>
      <c r="I335" s="375"/>
      <c r="K335" s="377"/>
      <c r="L335" s="377"/>
      <c r="N335" s="378"/>
      <c r="P335" s="378"/>
      <c r="R335" s="378"/>
      <c r="T335" s="378"/>
      <c r="V335" s="378"/>
      <c r="X335" s="378"/>
      <c r="Z335" s="378"/>
      <c r="AB335" s="146"/>
      <c r="AD335" s="146"/>
      <c r="AF335" s="146"/>
      <c r="AH335" s="146"/>
      <c r="AJ335" s="146"/>
      <c r="AL335" s="146"/>
      <c r="AN335" s="146"/>
      <c r="AP335" s="146"/>
      <c r="AR335" s="146"/>
      <c r="AT335" s="63"/>
      <c r="AV335" s="371"/>
      <c r="AW335" s="371"/>
      <c r="AX335" s="371"/>
      <c r="AY335" s="371"/>
      <c r="AZ335" s="371"/>
      <c r="BA335" s="371"/>
      <c r="BB335" s="371"/>
      <c r="BC335" s="371"/>
      <c r="BD335" s="371"/>
      <c r="BE335" s="371"/>
      <c r="BF335" s="371"/>
      <c r="BG335" s="371"/>
    </row>
    <row r="336" spans="1:59" s="376" customFormat="1" ht="21" customHeight="1" x14ac:dyDescent="0.3">
      <c r="A336" s="371"/>
      <c r="B336" s="372"/>
      <c r="C336" s="371"/>
      <c r="D336" s="371"/>
      <c r="E336" s="373"/>
      <c r="F336" s="374"/>
      <c r="G336" s="371"/>
      <c r="H336" s="375"/>
      <c r="I336" s="375"/>
      <c r="K336" s="377"/>
      <c r="L336" s="377"/>
      <c r="N336" s="378"/>
      <c r="P336" s="378"/>
      <c r="R336" s="378"/>
      <c r="T336" s="378"/>
      <c r="V336" s="378"/>
      <c r="X336" s="378"/>
      <c r="Z336" s="378"/>
      <c r="AB336" s="146"/>
      <c r="AD336" s="146"/>
      <c r="AF336" s="146"/>
      <c r="AH336" s="146"/>
      <c r="AJ336" s="146"/>
      <c r="AL336" s="146"/>
      <c r="AN336" s="146"/>
      <c r="AP336" s="146"/>
      <c r="AR336" s="146"/>
      <c r="AT336" s="63"/>
      <c r="AV336" s="371"/>
      <c r="AW336" s="371"/>
      <c r="AX336" s="371"/>
      <c r="AY336" s="371"/>
      <c r="AZ336" s="371"/>
      <c r="BA336" s="371"/>
      <c r="BB336" s="371"/>
      <c r="BC336" s="371"/>
      <c r="BD336" s="371"/>
      <c r="BE336" s="371"/>
      <c r="BF336" s="371"/>
      <c r="BG336" s="371"/>
    </row>
    <row r="337" spans="1:59" s="376" customFormat="1" ht="21" customHeight="1" x14ac:dyDescent="0.3">
      <c r="A337" s="371"/>
      <c r="B337" s="372"/>
      <c r="C337" s="371"/>
      <c r="D337" s="371"/>
      <c r="E337" s="373"/>
      <c r="F337" s="374"/>
      <c r="G337" s="371"/>
      <c r="H337" s="375"/>
      <c r="I337" s="375"/>
      <c r="K337" s="377"/>
      <c r="L337" s="377"/>
      <c r="N337" s="378"/>
      <c r="P337" s="378"/>
      <c r="R337" s="378"/>
      <c r="T337" s="378"/>
      <c r="V337" s="378"/>
      <c r="X337" s="378"/>
      <c r="Z337" s="378"/>
      <c r="AB337" s="146"/>
      <c r="AD337" s="146"/>
      <c r="AF337" s="146"/>
      <c r="AH337" s="146"/>
      <c r="AJ337" s="146"/>
      <c r="AL337" s="146"/>
      <c r="AN337" s="146"/>
      <c r="AP337" s="146"/>
      <c r="AR337" s="146"/>
      <c r="AT337" s="63"/>
      <c r="AV337" s="371"/>
      <c r="AW337" s="371"/>
      <c r="AX337" s="371"/>
      <c r="AY337" s="371"/>
      <c r="AZ337" s="371"/>
      <c r="BA337" s="371"/>
      <c r="BB337" s="371"/>
      <c r="BC337" s="371"/>
      <c r="BD337" s="371"/>
      <c r="BE337" s="371"/>
      <c r="BF337" s="371"/>
      <c r="BG337" s="371"/>
    </row>
    <row r="338" spans="1:59" s="376" customFormat="1" ht="21" customHeight="1" x14ac:dyDescent="0.3">
      <c r="A338" s="371"/>
      <c r="B338" s="372"/>
      <c r="C338" s="371"/>
      <c r="D338" s="371"/>
      <c r="E338" s="373"/>
      <c r="F338" s="374"/>
      <c r="G338" s="371"/>
      <c r="H338" s="375"/>
      <c r="I338" s="375"/>
      <c r="K338" s="377"/>
      <c r="L338" s="377"/>
      <c r="N338" s="378"/>
      <c r="P338" s="378"/>
      <c r="R338" s="378"/>
      <c r="T338" s="378"/>
      <c r="V338" s="378"/>
      <c r="X338" s="378"/>
      <c r="Z338" s="378"/>
      <c r="AB338" s="146"/>
      <c r="AD338" s="146"/>
      <c r="AF338" s="146"/>
      <c r="AH338" s="146"/>
      <c r="AJ338" s="146"/>
      <c r="AL338" s="146"/>
      <c r="AN338" s="146"/>
      <c r="AP338" s="146"/>
      <c r="AR338" s="146"/>
      <c r="AT338" s="63"/>
      <c r="AV338" s="371"/>
      <c r="AW338" s="371"/>
      <c r="AX338" s="371"/>
      <c r="AY338" s="371"/>
      <c r="AZ338" s="371"/>
      <c r="BA338" s="371"/>
      <c r="BB338" s="371"/>
      <c r="BC338" s="371"/>
      <c r="BD338" s="371"/>
      <c r="BE338" s="371"/>
      <c r="BF338" s="371"/>
      <c r="BG338" s="371"/>
    </row>
    <row r="339" spans="1:59" s="376" customFormat="1" ht="21" customHeight="1" x14ac:dyDescent="0.3">
      <c r="A339" s="371"/>
      <c r="B339" s="372"/>
      <c r="C339" s="371"/>
      <c r="D339" s="371"/>
      <c r="E339" s="373"/>
      <c r="F339" s="374"/>
      <c r="G339" s="371"/>
      <c r="H339" s="375"/>
      <c r="I339" s="375"/>
      <c r="K339" s="377"/>
      <c r="L339" s="377"/>
      <c r="N339" s="378"/>
      <c r="P339" s="378"/>
      <c r="R339" s="378"/>
      <c r="T339" s="378"/>
      <c r="V339" s="378"/>
      <c r="X339" s="378"/>
      <c r="Z339" s="378"/>
      <c r="AB339" s="146"/>
      <c r="AD339" s="146"/>
      <c r="AF339" s="146"/>
      <c r="AH339" s="146"/>
      <c r="AJ339" s="146"/>
      <c r="AL339" s="146"/>
      <c r="AN339" s="146"/>
      <c r="AP339" s="146"/>
      <c r="AR339" s="146"/>
      <c r="AT339" s="63"/>
      <c r="AV339" s="371"/>
      <c r="AW339" s="371"/>
      <c r="AX339" s="371"/>
      <c r="AY339" s="371"/>
      <c r="AZ339" s="371"/>
      <c r="BA339" s="371"/>
      <c r="BB339" s="371"/>
      <c r="BC339" s="371"/>
      <c r="BD339" s="371"/>
      <c r="BE339" s="371"/>
      <c r="BF339" s="371"/>
      <c r="BG339" s="371"/>
    </row>
    <row r="340" spans="1:59" s="376" customFormat="1" ht="21" customHeight="1" x14ac:dyDescent="0.3">
      <c r="A340" s="371"/>
      <c r="B340" s="372"/>
      <c r="C340" s="371"/>
      <c r="D340" s="371"/>
      <c r="E340" s="373"/>
      <c r="F340" s="374"/>
      <c r="G340" s="371"/>
      <c r="H340" s="375"/>
      <c r="I340" s="375"/>
      <c r="K340" s="377"/>
      <c r="L340" s="377"/>
      <c r="N340" s="378"/>
      <c r="P340" s="378"/>
      <c r="R340" s="378"/>
      <c r="T340" s="378"/>
      <c r="V340" s="378"/>
      <c r="X340" s="378"/>
      <c r="Z340" s="378"/>
      <c r="AB340" s="146"/>
      <c r="AD340" s="146"/>
      <c r="AF340" s="146"/>
      <c r="AH340" s="146"/>
      <c r="AJ340" s="146"/>
      <c r="AL340" s="146"/>
      <c r="AN340" s="146"/>
      <c r="AP340" s="146"/>
      <c r="AR340" s="146"/>
      <c r="AT340" s="63"/>
      <c r="AV340" s="371"/>
      <c r="AW340" s="371"/>
      <c r="AX340" s="371"/>
      <c r="AY340" s="371"/>
      <c r="AZ340" s="371"/>
      <c r="BA340" s="371"/>
      <c r="BB340" s="371"/>
      <c r="BC340" s="371"/>
      <c r="BD340" s="371"/>
      <c r="BE340" s="371"/>
      <c r="BF340" s="371"/>
      <c r="BG340" s="371"/>
    </row>
    <row r="341" spans="1:59" s="376" customFormat="1" ht="21" customHeight="1" x14ac:dyDescent="0.3">
      <c r="A341" s="371"/>
      <c r="B341" s="372"/>
      <c r="C341" s="371"/>
      <c r="D341" s="371"/>
      <c r="E341" s="373"/>
      <c r="F341" s="374"/>
      <c r="G341" s="371"/>
      <c r="H341" s="375"/>
      <c r="I341" s="375"/>
      <c r="K341" s="377"/>
      <c r="L341" s="377"/>
      <c r="N341" s="378"/>
      <c r="P341" s="378"/>
      <c r="R341" s="378"/>
      <c r="T341" s="378"/>
      <c r="V341" s="378"/>
      <c r="X341" s="378"/>
      <c r="Z341" s="378"/>
      <c r="AB341" s="146"/>
      <c r="AD341" s="146"/>
      <c r="AF341" s="146"/>
      <c r="AH341" s="146"/>
      <c r="AJ341" s="146"/>
      <c r="AL341" s="146"/>
      <c r="AN341" s="146"/>
      <c r="AP341" s="146"/>
      <c r="AR341" s="146"/>
      <c r="AT341" s="63"/>
      <c r="AV341" s="371"/>
      <c r="AW341" s="371"/>
      <c r="AX341" s="371"/>
      <c r="AY341" s="371"/>
      <c r="AZ341" s="371"/>
      <c r="BA341" s="371"/>
      <c r="BB341" s="371"/>
      <c r="BC341" s="371"/>
      <c r="BD341" s="371"/>
      <c r="BE341" s="371"/>
      <c r="BF341" s="371"/>
      <c r="BG341" s="371"/>
    </row>
    <row r="342" spans="1:59" s="376" customFormat="1" ht="21" customHeight="1" x14ac:dyDescent="0.3">
      <c r="A342" s="371"/>
      <c r="B342" s="372"/>
      <c r="C342" s="371"/>
      <c r="D342" s="371"/>
      <c r="E342" s="373"/>
      <c r="F342" s="374"/>
      <c r="G342" s="371"/>
      <c r="H342" s="375"/>
      <c r="I342" s="375"/>
      <c r="K342" s="377"/>
      <c r="L342" s="377"/>
      <c r="N342" s="378"/>
      <c r="P342" s="378"/>
      <c r="R342" s="378"/>
      <c r="T342" s="378"/>
      <c r="V342" s="378"/>
      <c r="X342" s="378"/>
      <c r="Z342" s="378"/>
      <c r="AB342" s="146"/>
      <c r="AD342" s="146"/>
      <c r="AF342" s="146"/>
      <c r="AH342" s="146"/>
      <c r="AJ342" s="146"/>
      <c r="AL342" s="146"/>
      <c r="AN342" s="146"/>
      <c r="AP342" s="146"/>
      <c r="AR342" s="146"/>
      <c r="AT342" s="63"/>
      <c r="AV342" s="371"/>
      <c r="AW342" s="371"/>
      <c r="AX342" s="371"/>
      <c r="AY342" s="371"/>
      <c r="AZ342" s="371"/>
      <c r="BA342" s="371"/>
      <c r="BB342" s="371"/>
      <c r="BC342" s="371"/>
      <c r="BD342" s="371"/>
      <c r="BE342" s="371"/>
      <c r="BF342" s="371"/>
      <c r="BG342" s="371"/>
    </row>
    <row r="343" spans="1:59" s="376" customFormat="1" ht="21" customHeight="1" x14ac:dyDescent="0.3">
      <c r="A343" s="371"/>
      <c r="B343" s="372"/>
      <c r="C343" s="371"/>
      <c r="D343" s="371"/>
      <c r="E343" s="373"/>
      <c r="F343" s="374"/>
      <c r="G343" s="371"/>
      <c r="H343" s="375"/>
      <c r="I343" s="375"/>
      <c r="K343" s="377"/>
      <c r="L343" s="377"/>
      <c r="N343" s="378"/>
      <c r="P343" s="378"/>
      <c r="R343" s="378"/>
      <c r="T343" s="378"/>
      <c r="V343" s="378"/>
      <c r="X343" s="378"/>
      <c r="Z343" s="378"/>
      <c r="AB343" s="146"/>
      <c r="AD343" s="146"/>
      <c r="AF343" s="146"/>
      <c r="AH343" s="146"/>
      <c r="AJ343" s="146"/>
      <c r="AL343" s="146"/>
      <c r="AN343" s="146"/>
      <c r="AP343" s="146"/>
      <c r="AR343" s="146"/>
      <c r="AT343" s="63"/>
      <c r="AV343" s="371"/>
      <c r="AW343" s="371"/>
      <c r="AX343" s="371"/>
      <c r="AY343" s="371"/>
      <c r="AZ343" s="371"/>
      <c r="BA343" s="371"/>
      <c r="BB343" s="371"/>
      <c r="BC343" s="371"/>
      <c r="BD343" s="371"/>
      <c r="BE343" s="371"/>
      <c r="BF343" s="371"/>
      <c r="BG343" s="371"/>
    </row>
    <row r="344" spans="1:59" s="376" customFormat="1" ht="21" customHeight="1" x14ac:dyDescent="0.3">
      <c r="A344" s="371"/>
      <c r="B344" s="372"/>
      <c r="C344" s="371"/>
      <c r="D344" s="371"/>
      <c r="E344" s="373"/>
      <c r="F344" s="374"/>
      <c r="G344" s="371"/>
      <c r="H344" s="375"/>
      <c r="I344" s="375"/>
      <c r="K344" s="377"/>
      <c r="L344" s="377"/>
      <c r="N344" s="378"/>
      <c r="P344" s="378"/>
      <c r="R344" s="378"/>
      <c r="T344" s="378"/>
      <c r="V344" s="378"/>
      <c r="X344" s="378"/>
      <c r="Z344" s="378"/>
      <c r="AB344" s="146"/>
      <c r="AD344" s="146"/>
      <c r="AF344" s="146"/>
      <c r="AH344" s="146"/>
      <c r="AJ344" s="146"/>
      <c r="AL344" s="146"/>
      <c r="AN344" s="146"/>
      <c r="AP344" s="146"/>
      <c r="AR344" s="146"/>
      <c r="AT344" s="63"/>
      <c r="AV344" s="371"/>
      <c r="AW344" s="371"/>
      <c r="AX344" s="371"/>
      <c r="AY344" s="371"/>
      <c r="AZ344" s="371"/>
      <c r="BA344" s="371"/>
      <c r="BB344" s="371"/>
      <c r="BC344" s="371"/>
      <c r="BD344" s="371"/>
      <c r="BE344" s="371"/>
      <c r="BF344" s="371"/>
      <c r="BG344" s="371"/>
    </row>
    <row r="345" spans="1:59" s="376" customFormat="1" ht="21" customHeight="1" x14ac:dyDescent="0.3">
      <c r="A345" s="371"/>
      <c r="B345" s="372"/>
      <c r="C345" s="371"/>
      <c r="D345" s="371"/>
      <c r="E345" s="373"/>
      <c r="F345" s="374"/>
      <c r="G345" s="371"/>
      <c r="H345" s="375"/>
      <c r="I345" s="375"/>
      <c r="K345" s="377"/>
      <c r="L345" s="377"/>
      <c r="N345" s="378"/>
      <c r="P345" s="378"/>
      <c r="R345" s="378"/>
      <c r="T345" s="378"/>
      <c r="V345" s="378"/>
      <c r="X345" s="378"/>
      <c r="Z345" s="378"/>
      <c r="AB345" s="146"/>
      <c r="AD345" s="146"/>
      <c r="AF345" s="146"/>
      <c r="AH345" s="146"/>
      <c r="AJ345" s="146"/>
      <c r="AL345" s="146"/>
      <c r="AN345" s="146"/>
      <c r="AP345" s="146"/>
      <c r="AR345" s="146"/>
      <c r="AT345" s="63"/>
      <c r="AV345" s="371"/>
      <c r="AW345" s="371"/>
      <c r="AX345" s="371"/>
      <c r="AY345" s="371"/>
      <c r="AZ345" s="371"/>
      <c r="BA345" s="371"/>
      <c r="BB345" s="371"/>
      <c r="BC345" s="371"/>
      <c r="BD345" s="371"/>
      <c r="BE345" s="371"/>
      <c r="BF345" s="371"/>
      <c r="BG345" s="371"/>
    </row>
    <row r="346" spans="1:59" s="376" customFormat="1" ht="21" customHeight="1" x14ac:dyDescent="0.3">
      <c r="A346" s="371"/>
      <c r="B346" s="372"/>
      <c r="C346" s="371"/>
      <c r="D346" s="371"/>
      <c r="E346" s="373"/>
      <c r="F346" s="374"/>
      <c r="G346" s="371"/>
      <c r="H346" s="375"/>
      <c r="I346" s="375"/>
      <c r="K346" s="377"/>
      <c r="L346" s="377"/>
      <c r="N346" s="378"/>
      <c r="P346" s="378"/>
      <c r="R346" s="378"/>
      <c r="T346" s="378"/>
      <c r="V346" s="378"/>
      <c r="X346" s="378"/>
      <c r="Z346" s="378"/>
      <c r="AB346" s="146"/>
      <c r="AD346" s="146"/>
      <c r="AF346" s="146"/>
      <c r="AH346" s="146"/>
      <c r="AJ346" s="146"/>
      <c r="AL346" s="146"/>
      <c r="AN346" s="146"/>
      <c r="AP346" s="146"/>
      <c r="AR346" s="146"/>
      <c r="AT346" s="63"/>
      <c r="AV346" s="371"/>
      <c r="AW346" s="371"/>
      <c r="AX346" s="371"/>
      <c r="AY346" s="371"/>
      <c r="AZ346" s="371"/>
      <c r="BA346" s="371"/>
      <c r="BB346" s="371"/>
      <c r="BC346" s="371"/>
      <c r="BD346" s="371"/>
      <c r="BE346" s="371"/>
      <c r="BF346" s="371"/>
      <c r="BG346" s="371"/>
    </row>
    <row r="347" spans="1:59" s="376" customFormat="1" ht="21" customHeight="1" x14ac:dyDescent="0.3">
      <c r="A347" s="371"/>
      <c r="B347" s="372"/>
      <c r="C347" s="371"/>
      <c r="D347" s="371"/>
      <c r="E347" s="373"/>
      <c r="F347" s="374"/>
      <c r="G347" s="371"/>
      <c r="H347" s="375"/>
      <c r="I347" s="375"/>
      <c r="K347" s="377"/>
      <c r="L347" s="377"/>
      <c r="N347" s="378"/>
      <c r="P347" s="378"/>
      <c r="R347" s="378"/>
      <c r="T347" s="378"/>
      <c r="V347" s="378"/>
      <c r="X347" s="378"/>
      <c r="Z347" s="378"/>
      <c r="AB347" s="146"/>
      <c r="AD347" s="146"/>
      <c r="AF347" s="146"/>
      <c r="AH347" s="146"/>
      <c r="AJ347" s="146"/>
      <c r="AL347" s="146"/>
      <c r="AN347" s="146"/>
      <c r="AP347" s="146"/>
      <c r="AR347" s="146"/>
      <c r="AT347" s="63"/>
      <c r="AV347" s="371"/>
      <c r="AW347" s="371"/>
      <c r="AX347" s="371"/>
      <c r="AY347" s="371"/>
      <c r="AZ347" s="371"/>
      <c r="BA347" s="371"/>
      <c r="BB347" s="371"/>
      <c r="BC347" s="371"/>
      <c r="BD347" s="371"/>
      <c r="BE347" s="371"/>
      <c r="BF347" s="371"/>
      <c r="BG347" s="371"/>
    </row>
    <row r="348" spans="1:59" s="376" customFormat="1" ht="21" customHeight="1" x14ac:dyDescent="0.3">
      <c r="A348" s="371"/>
      <c r="B348" s="372"/>
      <c r="C348" s="371"/>
      <c r="D348" s="371"/>
      <c r="E348" s="373"/>
      <c r="F348" s="374"/>
      <c r="G348" s="371"/>
      <c r="H348" s="375"/>
      <c r="I348" s="375"/>
      <c r="K348" s="377"/>
      <c r="L348" s="377"/>
      <c r="N348" s="378"/>
      <c r="P348" s="378"/>
      <c r="R348" s="378"/>
      <c r="T348" s="378"/>
      <c r="V348" s="378"/>
      <c r="X348" s="378"/>
      <c r="Z348" s="378"/>
      <c r="AB348" s="146"/>
      <c r="AD348" s="146"/>
      <c r="AF348" s="146"/>
      <c r="AH348" s="146"/>
      <c r="AJ348" s="146"/>
      <c r="AL348" s="146"/>
      <c r="AN348" s="146"/>
      <c r="AP348" s="146"/>
      <c r="AR348" s="146"/>
      <c r="AT348" s="63"/>
      <c r="AV348" s="371"/>
      <c r="AW348" s="371"/>
      <c r="AX348" s="371"/>
      <c r="AY348" s="371"/>
      <c r="AZ348" s="371"/>
      <c r="BA348" s="371"/>
      <c r="BB348" s="371"/>
      <c r="BC348" s="371"/>
      <c r="BD348" s="371"/>
      <c r="BE348" s="371"/>
      <c r="BF348" s="371"/>
      <c r="BG348" s="371"/>
    </row>
    <row r="349" spans="1:59" s="376" customFormat="1" ht="21" customHeight="1" x14ac:dyDescent="0.3">
      <c r="A349" s="371"/>
      <c r="B349" s="372"/>
      <c r="C349" s="371"/>
      <c r="D349" s="371"/>
      <c r="E349" s="373"/>
      <c r="F349" s="374"/>
      <c r="G349" s="371"/>
      <c r="H349" s="375"/>
      <c r="I349" s="375"/>
      <c r="K349" s="377"/>
      <c r="L349" s="377"/>
      <c r="N349" s="378"/>
      <c r="P349" s="378"/>
      <c r="R349" s="378"/>
      <c r="T349" s="378"/>
      <c r="V349" s="378"/>
      <c r="X349" s="378"/>
      <c r="Z349" s="378"/>
      <c r="AB349" s="146"/>
      <c r="AD349" s="146"/>
      <c r="AF349" s="146"/>
      <c r="AH349" s="146"/>
      <c r="AJ349" s="146"/>
      <c r="AL349" s="146"/>
      <c r="AN349" s="146"/>
      <c r="AP349" s="146"/>
      <c r="AR349" s="146"/>
      <c r="AT349" s="63"/>
      <c r="AV349" s="371"/>
      <c r="AW349" s="371"/>
      <c r="AX349" s="371"/>
      <c r="AY349" s="371"/>
      <c r="AZ349" s="371"/>
      <c r="BA349" s="371"/>
      <c r="BB349" s="371"/>
      <c r="BC349" s="371"/>
      <c r="BD349" s="371"/>
      <c r="BE349" s="371"/>
      <c r="BF349" s="371"/>
      <c r="BG349" s="371"/>
    </row>
    <row r="350" spans="1:59" s="376" customFormat="1" ht="21" customHeight="1" x14ac:dyDescent="0.3">
      <c r="A350" s="371"/>
      <c r="B350" s="372"/>
      <c r="C350" s="371"/>
      <c r="D350" s="371"/>
      <c r="E350" s="373"/>
      <c r="F350" s="374"/>
      <c r="G350" s="371"/>
      <c r="H350" s="375"/>
      <c r="I350" s="375"/>
      <c r="K350" s="377"/>
      <c r="L350" s="377"/>
      <c r="N350" s="378"/>
      <c r="P350" s="378"/>
      <c r="R350" s="378"/>
      <c r="T350" s="378"/>
      <c r="V350" s="378"/>
      <c r="X350" s="378"/>
      <c r="Z350" s="378"/>
      <c r="AB350" s="146"/>
      <c r="AD350" s="146"/>
      <c r="AF350" s="146"/>
      <c r="AH350" s="146"/>
      <c r="AJ350" s="146"/>
      <c r="AL350" s="146"/>
      <c r="AN350" s="146"/>
      <c r="AP350" s="146"/>
      <c r="AR350" s="146"/>
      <c r="AT350" s="63"/>
      <c r="AV350" s="371"/>
      <c r="AW350" s="371"/>
      <c r="AX350" s="371"/>
      <c r="AY350" s="371"/>
      <c r="AZ350" s="371"/>
      <c r="BA350" s="371"/>
      <c r="BB350" s="371"/>
      <c r="BC350" s="371"/>
      <c r="BD350" s="371"/>
      <c r="BE350" s="371"/>
      <c r="BF350" s="371"/>
      <c r="BG350" s="371"/>
    </row>
    <row r="351" spans="1:59" s="376" customFormat="1" ht="21" customHeight="1" x14ac:dyDescent="0.3">
      <c r="A351" s="371"/>
      <c r="B351" s="372"/>
      <c r="C351" s="371"/>
      <c r="D351" s="371"/>
      <c r="E351" s="373"/>
      <c r="F351" s="374"/>
      <c r="G351" s="371"/>
      <c r="H351" s="375"/>
      <c r="I351" s="375"/>
      <c r="K351" s="377"/>
      <c r="L351" s="377"/>
      <c r="N351" s="378"/>
      <c r="P351" s="378"/>
      <c r="R351" s="378"/>
      <c r="T351" s="378"/>
      <c r="V351" s="378"/>
      <c r="X351" s="378"/>
      <c r="Z351" s="378"/>
      <c r="AB351" s="146"/>
      <c r="AD351" s="146"/>
      <c r="AF351" s="146"/>
      <c r="AH351" s="146"/>
      <c r="AJ351" s="146"/>
      <c r="AL351" s="146"/>
      <c r="AN351" s="146"/>
      <c r="AP351" s="146"/>
      <c r="AR351" s="146"/>
      <c r="AT351" s="63"/>
      <c r="AV351" s="371"/>
      <c r="AW351" s="371"/>
      <c r="AX351" s="371"/>
      <c r="AY351" s="371"/>
      <c r="AZ351" s="371"/>
      <c r="BA351" s="371"/>
      <c r="BB351" s="371"/>
      <c r="BC351" s="371"/>
      <c r="BD351" s="371"/>
      <c r="BE351" s="371"/>
      <c r="BF351" s="371"/>
      <c r="BG351" s="371"/>
    </row>
    <row r="352" spans="1:59" s="376" customFormat="1" ht="21" customHeight="1" x14ac:dyDescent="0.3">
      <c r="A352" s="371"/>
      <c r="B352" s="372"/>
      <c r="C352" s="371"/>
      <c r="D352" s="371"/>
      <c r="E352" s="373"/>
      <c r="F352" s="374"/>
      <c r="G352" s="371"/>
      <c r="H352" s="375"/>
      <c r="I352" s="375"/>
      <c r="K352" s="377"/>
      <c r="L352" s="377"/>
      <c r="N352" s="378"/>
      <c r="P352" s="378"/>
      <c r="R352" s="378"/>
      <c r="T352" s="378"/>
      <c r="V352" s="378"/>
      <c r="X352" s="378"/>
      <c r="Z352" s="378"/>
      <c r="AB352" s="146"/>
      <c r="AD352" s="146"/>
      <c r="AF352" s="146"/>
      <c r="AH352" s="146"/>
      <c r="AJ352" s="146"/>
      <c r="AL352" s="146"/>
      <c r="AN352" s="146"/>
      <c r="AP352" s="146"/>
      <c r="AR352" s="146"/>
      <c r="AT352" s="63"/>
      <c r="AV352" s="371"/>
      <c r="AW352" s="371"/>
      <c r="AX352" s="371"/>
      <c r="AY352" s="371"/>
      <c r="AZ352" s="371"/>
      <c r="BA352" s="371"/>
      <c r="BB352" s="371"/>
      <c r="BC352" s="371"/>
      <c r="BD352" s="371"/>
      <c r="BE352" s="371"/>
      <c r="BF352" s="371"/>
      <c r="BG352" s="371"/>
    </row>
    <row r="353" spans="1:59" s="376" customFormat="1" ht="21" customHeight="1" x14ac:dyDescent="0.3">
      <c r="A353" s="371"/>
      <c r="B353" s="372"/>
      <c r="C353" s="371"/>
      <c r="D353" s="371"/>
      <c r="E353" s="373"/>
      <c r="F353" s="374"/>
      <c r="G353" s="371"/>
      <c r="H353" s="375"/>
      <c r="I353" s="375"/>
      <c r="K353" s="377"/>
      <c r="L353" s="377"/>
      <c r="N353" s="378"/>
      <c r="P353" s="378"/>
      <c r="R353" s="378"/>
      <c r="T353" s="378"/>
      <c r="V353" s="378"/>
      <c r="X353" s="378"/>
      <c r="Z353" s="378"/>
      <c r="AB353" s="146"/>
      <c r="AD353" s="146"/>
      <c r="AF353" s="146"/>
      <c r="AH353" s="146"/>
      <c r="AJ353" s="146"/>
      <c r="AL353" s="146"/>
      <c r="AN353" s="146"/>
      <c r="AP353" s="146"/>
      <c r="AR353" s="146"/>
      <c r="AT353" s="63"/>
      <c r="AV353" s="371"/>
      <c r="AW353" s="371"/>
      <c r="AX353" s="371"/>
      <c r="AY353" s="371"/>
      <c r="AZ353" s="371"/>
      <c r="BA353" s="371"/>
      <c r="BB353" s="371"/>
      <c r="BC353" s="371"/>
      <c r="BD353" s="371"/>
      <c r="BE353" s="371"/>
      <c r="BF353" s="371"/>
      <c r="BG353" s="371"/>
    </row>
    <row r="354" spans="1:59" s="376" customFormat="1" ht="21" customHeight="1" x14ac:dyDescent="0.3">
      <c r="A354" s="371"/>
      <c r="B354" s="372"/>
      <c r="C354" s="371"/>
      <c r="D354" s="371"/>
      <c r="E354" s="373"/>
      <c r="F354" s="374"/>
      <c r="G354" s="371"/>
      <c r="H354" s="375"/>
      <c r="I354" s="375"/>
      <c r="K354" s="377"/>
      <c r="L354" s="377"/>
      <c r="N354" s="378"/>
      <c r="P354" s="378"/>
      <c r="R354" s="378"/>
      <c r="T354" s="378"/>
      <c r="V354" s="378"/>
      <c r="X354" s="378"/>
      <c r="Z354" s="378"/>
      <c r="AB354" s="146"/>
      <c r="AD354" s="146"/>
      <c r="AF354" s="146"/>
      <c r="AH354" s="146"/>
      <c r="AJ354" s="146"/>
      <c r="AL354" s="146"/>
      <c r="AN354" s="146"/>
      <c r="AP354" s="146"/>
      <c r="AR354" s="146"/>
      <c r="AT354" s="63"/>
      <c r="AV354" s="371"/>
      <c r="AW354" s="371"/>
      <c r="AX354" s="371"/>
      <c r="AY354" s="371"/>
      <c r="AZ354" s="371"/>
      <c r="BA354" s="371"/>
      <c r="BB354" s="371"/>
      <c r="BC354" s="371"/>
      <c r="BD354" s="371"/>
      <c r="BE354" s="371"/>
      <c r="BF354" s="371"/>
      <c r="BG354" s="371"/>
    </row>
    <row r="355" spans="1:59" s="376" customFormat="1" ht="21" customHeight="1" x14ac:dyDescent="0.3">
      <c r="A355" s="371"/>
      <c r="B355" s="372"/>
      <c r="C355" s="371"/>
      <c r="D355" s="371"/>
      <c r="E355" s="373"/>
      <c r="F355" s="374"/>
      <c r="G355" s="371"/>
      <c r="H355" s="375"/>
      <c r="I355" s="375"/>
      <c r="K355" s="377"/>
      <c r="L355" s="377"/>
      <c r="N355" s="378"/>
      <c r="P355" s="378"/>
      <c r="R355" s="378"/>
      <c r="T355" s="378"/>
      <c r="V355" s="378"/>
      <c r="X355" s="378"/>
      <c r="Z355" s="378"/>
      <c r="AB355" s="146"/>
      <c r="AD355" s="146"/>
      <c r="AF355" s="146"/>
      <c r="AH355" s="146"/>
      <c r="AJ355" s="146"/>
      <c r="AL355" s="146"/>
      <c r="AN355" s="146"/>
      <c r="AP355" s="146"/>
      <c r="AR355" s="146"/>
      <c r="AT355" s="63"/>
      <c r="AV355" s="371"/>
      <c r="AW355" s="371"/>
      <c r="AX355" s="371"/>
      <c r="AY355" s="371"/>
      <c r="AZ355" s="371"/>
      <c r="BA355" s="371"/>
      <c r="BB355" s="371"/>
      <c r="BC355" s="371"/>
      <c r="BD355" s="371"/>
      <c r="BE355" s="371"/>
      <c r="BF355" s="371"/>
      <c r="BG355" s="371"/>
    </row>
    <row r="356" spans="1:59" s="376" customFormat="1" ht="21" customHeight="1" x14ac:dyDescent="0.3">
      <c r="A356" s="371"/>
      <c r="B356" s="372"/>
      <c r="C356" s="371"/>
      <c r="D356" s="371"/>
      <c r="E356" s="373"/>
      <c r="F356" s="374"/>
      <c r="G356" s="371"/>
      <c r="H356" s="375"/>
      <c r="I356" s="375"/>
      <c r="K356" s="377"/>
      <c r="L356" s="377"/>
      <c r="N356" s="378"/>
      <c r="P356" s="378"/>
      <c r="R356" s="378"/>
      <c r="T356" s="378"/>
      <c r="V356" s="378"/>
      <c r="X356" s="378"/>
      <c r="Z356" s="378"/>
      <c r="AB356" s="146"/>
      <c r="AD356" s="146"/>
      <c r="AF356" s="146"/>
      <c r="AH356" s="146"/>
      <c r="AJ356" s="146"/>
      <c r="AL356" s="146"/>
      <c r="AN356" s="146"/>
      <c r="AP356" s="146"/>
      <c r="AR356" s="146"/>
      <c r="AT356" s="63"/>
      <c r="AV356" s="371"/>
      <c r="AW356" s="371"/>
      <c r="AX356" s="371"/>
      <c r="AY356" s="371"/>
      <c r="AZ356" s="371"/>
      <c r="BA356" s="371"/>
      <c r="BB356" s="371"/>
      <c r="BC356" s="371"/>
      <c r="BD356" s="371"/>
      <c r="BE356" s="371"/>
      <c r="BF356" s="371"/>
      <c r="BG356" s="371"/>
    </row>
    <row r="357" spans="1:59" s="376" customFormat="1" ht="21" customHeight="1" x14ac:dyDescent="0.3">
      <c r="A357" s="371"/>
      <c r="B357" s="372"/>
      <c r="C357" s="371"/>
      <c r="D357" s="371"/>
      <c r="E357" s="373"/>
      <c r="F357" s="374"/>
      <c r="G357" s="371"/>
      <c r="H357" s="375"/>
      <c r="I357" s="375"/>
      <c r="K357" s="377"/>
      <c r="L357" s="377"/>
      <c r="N357" s="378"/>
      <c r="P357" s="378"/>
      <c r="R357" s="378"/>
      <c r="T357" s="378"/>
      <c r="V357" s="378"/>
      <c r="X357" s="378"/>
      <c r="Z357" s="378"/>
      <c r="AB357" s="146"/>
      <c r="AD357" s="146"/>
      <c r="AF357" s="146"/>
      <c r="AH357" s="146"/>
      <c r="AJ357" s="146"/>
      <c r="AL357" s="146"/>
      <c r="AN357" s="146"/>
      <c r="AP357" s="146"/>
      <c r="AR357" s="146"/>
      <c r="AT357" s="63"/>
      <c r="AV357" s="371"/>
      <c r="AW357" s="371"/>
      <c r="AX357" s="371"/>
      <c r="AY357" s="371"/>
      <c r="AZ357" s="371"/>
      <c r="BA357" s="371"/>
      <c r="BB357" s="371"/>
      <c r="BC357" s="371"/>
      <c r="BD357" s="371"/>
      <c r="BE357" s="371"/>
      <c r="BF357" s="371"/>
      <c r="BG357" s="371"/>
    </row>
    <row r="358" spans="1:59" s="376" customFormat="1" ht="21" customHeight="1" x14ac:dyDescent="0.3">
      <c r="A358" s="371"/>
      <c r="B358" s="372"/>
      <c r="C358" s="371"/>
      <c r="D358" s="371"/>
      <c r="E358" s="373"/>
      <c r="F358" s="374"/>
      <c r="G358" s="371"/>
      <c r="H358" s="375"/>
      <c r="I358" s="375"/>
      <c r="K358" s="377"/>
      <c r="L358" s="377"/>
      <c r="N358" s="378"/>
      <c r="P358" s="378"/>
      <c r="R358" s="378"/>
      <c r="T358" s="378"/>
      <c r="V358" s="378"/>
      <c r="X358" s="378"/>
      <c r="Z358" s="378"/>
      <c r="AB358" s="146"/>
      <c r="AD358" s="146"/>
      <c r="AF358" s="146"/>
      <c r="AH358" s="146"/>
      <c r="AJ358" s="146"/>
      <c r="AL358" s="146"/>
      <c r="AN358" s="146"/>
      <c r="AP358" s="146"/>
      <c r="AR358" s="146"/>
      <c r="AT358" s="63"/>
      <c r="AV358" s="371"/>
      <c r="AW358" s="371"/>
      <c r="AX358" s="371"/>
      <c r="AY358" s="371"/>
      <c r="AZ358" s="371"/>
      <c r="BA358" s="371"/>
      <c r="BB358" s="371"/>
      <c r="BC358" s="371"/>
      <c r="BD358" s="371"/>
      <c r="BE358" s="371"/>
      <c r="BF358" s="371"/>
      <c r="BG358" s="371"/>
    </row>
    <row r="359" spans="1:59" s="376" customFormat="1" ht="21" customHeight="1" x14ac:dyDescent="0.3">
      <c r="A359" s="371"/>
      <c r="B359" s="372"/>
      <c r="C359" s="371"/>
      <c r="D359" s="371"/>
      <c r="E359" s="373"/>
      <c r="F359" s="374"/>
      <c r="G359" s="371"/>
      <c r="H359" s="375"/>
      <c r="I359" s="375"/>
      <c r="K359" s="377"/>
      <c r="L359" s="377"/>
      <c r="N359" s="378"/>
      <c r="P359" s="378"/>
      <c r="R359" s="378"/>
      <c r="T359" s="378"/>
      <c r="V359" s="378"/>
      <c r="X359" s="378"/>
      <c r="Z359" s="378"/>
      <c r="AB359" s="146"/>
      <c r="AD359" s="146"/>
      <c r="AF359" s="146"/>
      <c r="AH359" s="146"/>
      <c r="AJ359" s="146"/>
      <c r="AL359" s="146"/>
      <c r="AN359" s="146"/>
      <c r="AP359" s="146"/>
      <c r="AR359" s="146"/>
      <c r="AT359" s="63"/>
      <c r="AV359" s="371"/>
      <c r="AW359" s="371"/>
      <c r="AX359" s="371"/>
      <c r="AY359" s="371"/>
      <c r="AZ359" s="371"/>
      <c r="BA359" s="371"/>
      <c r="BB359" s="371"/>
      <c r="BC359" s="371"/>
      <c r="BD359" s="371"/>
      <c r="BE359" s="371"/>
      <c r="BF359" s="371"/>
      <c r="BG359" s="371"/>
    </row>
    <row r="360" spans="1:59" s="376" customFormat="1" ht="21" customHeight="1" x14ac:dyDescent="0.3">
      <c r="A360" s="371"/>
      <c r="B360" s="372"/>
      <c r="C360" s="371"/>
      <c r="D360" s="371"/>
      <c r="E360" s="373"/>
      <c r="F360" s="374"/>
      <c r="G360" s="371"/>
      <c r="H360" s="375"/>
      <c r="I360" s="375"/>
      <c r="K360" s="377"/>
      <c r="L360" s="377"/>
      <c r="N360" s="378"/>
      <c r="P360" s="378"/>
      <c r="R360" s="378"/>
      <c r="T360" s="378"/>
      <c r="V360" s="378"/>
      <c r="X360" s="378"/>
      <c r="Z360" s="378"/>
      <c r="AB360" s="146"/>
      <c r="AD360" s="146"/>
      <c r="AF360" s="146"/>
      <c r="AH360" s="146"/>
      <c r="AJ360" s="146"/>
      <c r="AL360" s="146"/>
      <c r="AN360" s="146"/>
      <c r="AP360" s="146"/>
      <c r="AR360" s="146"/>
      <c r="AT360" s="63"/>
      <c r="AV360" s="371"/>
      <c r="AW360" s="371"/>
      <c r="AX360" s="371"/>
      <c r="AY360" s="371"/>
      <c r="AZ360" s="371"/>
      <c r="BA360" s="371"/>
      <c r="BB360" s="371"/>
      <c r="BC360" s="371"/>
      <c r="BD360" s="371"/>
      <c r="BE360" s="371"/>
      <c r="BF360" s="371"/>
      <c r="BG360" s="371"/>
    </row>
    <row r="361" spans="1:59" s="376" customFormat="1" ht="21" customHeight="1" x14ac:dyDescent="0.3">
      <c r="A361" s="371"/>
      <c r="B361" s="372"/>
      <c r="C361" s="371"/>
      <c r="D361" s="371"/>
      <c r="E361" s="373"/>
      <c r="F361" s="374"/>
      <c r="G361" s="371"/>
      <c r="H361" s="375"/>
      <c r="I361" s="375"/>
      <c r="K361" s="377"/>
      <c r="L361" s="377"/>
      <c r="N361" s="378"/>
      <c r="P361" s="378"/>
      <c r="R361" s="378"/>
      <c r="T361" s="378"/>
      <c r="V361" s="378"/>
      <c r="X361" s="378"/>
      <c r="Z361" s="378"/>
      <c r="AB361" s="146"/>
      <c r="AD361" s="146"/>
      <c r="AF361" s="146"/>
      <c r="AH361" s="146"/>
      <c r="AJ361" s="146"/>
      <c r="AL361" s="146"/>
      <c r="AN361" s="146"/>
      <c r="AP361" s="146"/>
      <c r="AR361" s="146"/>
      <c r="AT361" s="63"/>
      <c r="AV361" s="371"/>
      <c r="AW361" s="371"/>
      <c r="AX361" s="371"/>
      <c r="AY361" s="371"/>
      <c r="AZ361" s="371"/>
      <c r="BA361" s="371"/>
      <c r="BB361" s="371"/>
      <c r="BC361" s="371"/>
      <c r="BD361" s="371"/>
      <c r="BE361" s="371"/>
      <c r="BF361" s="371"/>
      <c r="BG361" s="371"/>
    </row>
    <row r="362" spans="1:59" s="376" customFormat="1" ht="21" customHeight="1" x14ac:dyDescent="0.3">
      <c r="A362" s="371"/>
      <c r="B362" s="372"/>
      <c r="C362" s="371"/>
      <c r="D362" s="371"/>
      <c r="E362" s="373"/>
      <c r="F362" s="374"/>
      <c r="G362" s="371"/>
      <c r="H362" s="375"/>
      <c r="I362" s="375"/>
      <c r="K362" s="377"/>
      <c r="L362" s="377"/>
      <c r="N362" s="378"/>
      <c r="P362" s="378"/>
      <c r="R362" s="378"/>
      <c r="T362" s="378"/>
      <c r="V362" s="378"/>
      <c r="X362" s="378"/>
      <c r="Z362" s="378"/>
      <c r="AB362" s="146"/>
      <c r="AD362" s="146"/>
      <c r="AF362" s="146"/>
      <c r="AH362" s="146"/>
      <c r="AJ362" s="146"/>
      <c r="AL362" s="146"/>
      <c r="AN362" s="146"/>
      <c r="AP362" s="146"/>
      <c r="AR362" s="146"/>
      <c r="AT362" s="63"/>
      <c r="AV362" s="371"/>
      <c r="AW362" s="371"/>
      <c r="AX362" s="371"/>
      <c r="AY362" s="371"/>
      <c r="AZ362" s="371"/>
      <c r="BA362" s="371"/>
      <c r="BB362" s="371"/>
      <c r="BC362" s="371"/>
      <c r="BD362" s="371"/>
      <c r="BE362" s="371"/>
      <c r="BF362" s="371"/>
      <c r="BG362" s="371"/>
    </row>
    <row r="363" spans="1:59" s="376" customFormat="1" ht="21" customHeight="1" x14ac:dyDescent="0.3">
      <c r="A363" s="371"/>
      <c r="B363" s="372"/>
      <c r="C363" s="371"/>
      <c r="D363" s="371"/>
      <c r="E363" s="373"/>
      <c r="F363" s="374"/>
      <c r="G363" s="371"/>
      <c r="H363" s="375"/>
      <c r="I363" s="375"/>
      <c r="K363" s="377"/>
      <c r="L363" s="377"/>
      <c r="N363" s="378"/>
      <c r="P363" s="378"/>
      <c r="R363" s="378"/>
      <c r="T363" s="378"/>
      <c r="V363" s="378"/>
      <c r="X363" s="378"/>
      <c r="Z363" s="378"/>
      <c r="AB363" s="146"/>
      <c r="AD363" s="146"/>
      <c r="AF363" s="146"/>
      <c r="AH363" s="146"/>
      <c r="AJ363" s="146"/>
      <c r="AL363" s="146"/>
      <c r="AN363" s="146"/>
      <c r="AP363" s="146"/>
      <c r="AR363" s="146"/>
      <c r="AT363" s="63"/>
      <c r="AV363" s="371"/>
      <c r="AW363" s="371"/>
      <c r="AX363" s="371"/>
      <c r="AY363" s="371"/>
      <c r="AZ363" s="371"/>
      <c r="BA363" s="371"/>
      <c r="BB363" s="371"/>
      <c r="BC363" s="371"/>
      <c r="BD363" s="371"/>
      <c r="BE363" s="371"/>
      <c r="BF363" s="371"/>
      <c r="BG363" s="371"/>
    </row>
    <row r="364" spans="1:59" s="376" customFormat="1" ht="21" customHeight="1" x14ac:dyDescent="0.3">
      <c r="A364" s="371"/>
      <c r="B364" s="372"/>
      <c r="C364" s="371"/>
      <c r="D364" s="371"/>
      <c r="E364" s="373"/>
      <c r="F364" s="374"/>
      <c r="G364" s="371"/>
      <c r="H364" s="375"/>
      <c r="I364" s="375"/>
      <c r="K364" s="377"/>
      <c r="L364" s="377"/>
      <c r="N364" s="378"/>
      <c r="P364" s="378"/>
      <c r="R364" s="378"/>
      <c r="T364" s="378"/>
      <c r="V364" s="378"/>
      <c r="X364" s="378"/>
      <c r="Z364" s="378"/>
      <c r="AB364" s="146"/>
      <c r="AD364" s="146"/>
      <c r="AF364" s="146"/>
      <c r="AH364" s="146"/>
      <c r="AJ364" s="146"/>
      <c r="AL364" s="146"/>
      <c r="AN364" s="146"/>
      <c r="AP364" s="146"/>
      <c r="AR364" s="146"/>
      <c r="AT364" s="63"/>
      <c r="AV364" s="371"/>
      <c r="AW364" s="371"/>
      <c r="AX364" s="371"/>
      <c r="AY364" s="371"/>
      <c r="AZ364" s="371"/>
      <c r="BA364" s="371"/>
      <c r="BB364" s="371"/>
      <c r="BC364" s="371"/>
      <c r="BD364" s="371"/>
      <c r="BE364" s="371"/>
      <c r="BF364" s="371"/>
      <c r="BG364" s="371"/>
    </row>
    <row r="365" spans="1:59" s="376" customFormat="1" ht="21" customHeight="1" x14ac:dyDescent="0.3">
      <c r="A365" s="371"/>
      <c r="B365" s="372"/>
      <c r="C365" s="371"/>
      <c r="D365" s="371"/>
      <c r="E365" s="373"/>
      <c r="F365" s="374"/>
      <c r="G365" s="371"/>
      <c r="H365" s="375"/>
      <c r="I365" s="375"/>
      <c r="K365" s="377"/>
      <c r="L365" s="377"/>
      <c r="N365" s="378"/>
      <c r="P365" s="378"/>
      <c r="R365" s="378"/>
      <c r="T365" s="378"/>
      <c r="V365" s="378"/>
      <c r="X365" s="378"/>
      <c r="Z365" s="378"/>
      <c r="AB365" s="146"/>
      <c r="AD365" s="146"/>
      <c r="AF365" s="146"/>
      <c r="AH365" s="146"/>
      <c r="AJ365" s="146"/>
      <c r="AL365" s="146"/>
      <c r="AN365" s="146"/>
      <c r="AP365" s="146"/>
      <c r="AR365" s="146"/>
      <c r="AT365" s="63"/>
      <c r="AV365" s="371"/>
      <c r="AW365" s="371"/>
      <c r="AX365" s="371"/>
      <c r="AY365" s="371"/>
      <c r="AZ365" s="371"/>
      <c r="BA365" s="371"/>
      <c r="BB365" s="371"/>
      <c r="BC365" s="371"/>
      <c r="BD365" s="371"/>
      <c r="BE365" s="371"/>
      <c r="BF365" s="371"/>
      <c r="BG365" s="371"/>
    </row>
    <row r="366" spans="1:59" s="376" customFormat="1" ht="21" customHeight="1" x14ac:dyDescent="0.3">
      <c r="A366" s="371"/>
      <c r="B366" s="372"/>
      <c r="C366" s="371"/>
      <c r="D366" s="371"/>
      <c r="E366" s="373"/>
      <c r="F366" s="374"/>
      <c r="G366" s="371"/>
      <c r="H366" s="375"/>
      <c r="I366" s="375"/>
      <c r="K366" s="377"/>
      <c r="L366" s="377"/>
      <c r="N366" s="378"/>
      <c r="P366" s="378"/>
      <c r="R366" s="378"/>
      <c r="T366" s="378"/>
      <c r="V366" s="378"/>
      <c r="X366" s="378"/>
      <c r="Z366" s="378"/>
      <c r="AB366" s="146"/>
      <c r="AD366" s="146"/>
      <c r="AF366" s="146"/>
      <c r="AH366" s="146"/>
      <c r="AJ366" s="146"/>
      <c r="AL366" s="146"/>
      <c r="AN366" s="146"/>
      <c r="AP366" s="146"/>
      <c r="AR366" s="146"/>
      <c r="AT366" s="63"/>
      <c r="AV366" s="371"/>
      <c r="AW366" s="371"/>
      <c r="AX366" s="371"/>
      <c r="AY366" s="371"/>
      <c r="AZ366" s="371"/>
      <c r="BA366" s="371"/>
      <c r="BB366" s="371"/>
      <c r="BC366" s="371"/>
      <c r="BD366" s="371"/>
      <c r="BE366" s="371"/>
      <c r="BF366" s="371"/>
      <c r="BG366" s="371"/>
    </row>
    <row r="367" spans="1:59" s="376" customFormat="1" ht="21" customHeight="1" x14ac:dyDescent="0.3">
      <c r="A367" s="371"/>
      <c r="B367" s="372"/>
      <c r="C367" s="371"/>
      <c r="D367" s="371"/>
      <c r="E367" s="373"/>
      <c r="F367" s="374"/>
      <c r="G367" s="371"/>
      <c r="H367" s="375"/>
      <c r="I367" s="375"/>
      <c r="K367" s="377"/>
      <c r="L367" s="377"/>
      <c r="N367" s="378"/>
      <c r="P367" s="378"/>
      <c r="R367" s="378"/>
      <c r="T367" s="378"/>
      <c r="V367" s="378"/>
      <c r="X367" s="378"/>
      <c r="Z367" s="378"/>
      <c r="AB367" s="146"/>
      <c r="AD367" s="146"/>
      <c r="AF367" s="146"/>
      <c r="AH367" s="146"/>
      <c r="AJ367" s="146"/>
      <c r="AL367" s="146"/>
      <c r="AN367" s="146"/>
      <c r="AP367" s="146"/>
      <c r="AR367" s="146"/>
      <c r="AT367" s="63"/>
      <c r="AV367" s="371"/>
      <c r="AW367" s="371"/>
      <c r="AX367" s="371"/>
      <c r="AY367" s="371"/>
      <c r="AZ367" s="371"/>
      <c r="BA367" s="371"/>
      <c r="BB367" s="371"/>
      <c r="BC367" s="371"/>
      <c r="BD367" s="371"/>
      <c r="BE367" s="371"/>
      <c r="BF367" s="371"/>
      <c r="BG367" s="371"/>
    </row>
    <row r="368" spans="1:59" s="376" customFormat="1" ht="21" customHeight="1" x14ac:dyDescent="0.3">
      <c r="A368" s="371"/>
      <c r="B368" s="372"/>
      <c r="C368" s="371"/>
      <c r="D368" s="371"/>
      <c r="E368" s="373"/>
      <c r="F368" s="374"/>
      <c r="G368" s="371"/>
      <c r="H368" s="375"/>
      <c r="I368" s="375"/>
      <c r="K368" s="377"/>
      <c r="L368" s="377"/>
      <c r="N368" s="378"/>
      <c r="P368" s="378"/>
      <c r="R368" s="378"/>
      <c r="T368" s="378"/>
      <c r="V368" s="378"/>
      <c r="X368" s="378"/>
      <c r="Z368" s="378"/>
      <c r="AB368" s="146"/>
      <c r="AD368" s="146"/>
      <c r="AF368" s="146"/>
      <c r="AH368" s="146"/>
      <c r="AJ368" s="146"/>
      <c r="AL368" s="146"/>
      <c r="AN368" s="146"/>
      <c r="AP368" s="146"/>
      <c r="AR368" s="146"/>
      <c r="AT368" s="63"/>
      <c r="AV368" s="371"/>
      <c r="AW368" s="371"/>
      <c r="AX368" s="371"/>
      <c r="AY368" s="371"/>
      <c r="AZ368" s="371"/>
      <c r="BA368" s="371"/>
      <c r="BB368" s="371"/>
      <c r="BC368" s="371"/>
      <c r="BD368" s="371"/>
      <c r="BE368" s="371"/>
      <c r="BF368" s="371"/>
      <c r="BG368" s="371"/>
    </row>
    <row r="369" spans="1:59" s="376" customFormat="1" ht="21" customHeight="1" x14ac:dyDescent="0.3">
      <c r="A369" s="371"/>
      <c r="B369" s="372"/>
      <c r="C369" s="371"/>
      <c r="D369" s="371"/>
      <c r="E369" s="373"/>
      <c r="F369" s="374"/>
      <c r="G369" s="371"/>
      <c r="H369" s="375"/>
      <c r="I369" s="375"/>
      <c r="K369" s="377"/>
      <c r="L369" s="377"/>
      <c r="N369" s="378"/>
      <c r="P369" s="378"/>
      <c r="R369" s="378"/>
      <c r="T369" s="378"/>
      <c r="V369" s="378"/>
      <c r="X369" s="378"/>
      <c r="Z369" s="378"/>
      <c r="AB369" s="146"/>
      <c r="AD369" s="146"/>
      <c r="AF369" s="146"/>
      <c r="AH369" s="146"/>
      <c r="AJ369" s="146"/>
      <c r="AL369" s="146"/>
      <c r="AN369" s="146"/>
      <c r="AP369" s="146"/>
      <c r="AR369" s="146"/>
      <c r="AT369" s="63"/>
      <c r="AV369" s="371"/>
      <c r="AW369" s="371"/>
      <c r="AX369" s="371"/>
      <c r="AY369" s="371"/>
      <c r="AZ369" s="371"/>
      <c r="BA369" s="371"/>
      <c r="BB369" s="371"/>
      <c r="BC369" s="371"/>
      <c r="BD369" s="371"/>
      <c r="BE369" s="371"/>
      <c r="BF369" s="371"/>
      <c r="BG369" s="371"/>
    </row>
    <row r="370" spans="1:59" s="376" customFormat="1" ht="21" customHeight="1" x14ac:dyDescent="0.3">
      <c r="A370" s="371"/>
      <c r="B370" s="372"/>
      <c r="C370" s="371"/>
      <c r="D370" s="371"/>
      <c r="E370" s="373"/>
      <c r="F370" s="374"/>
      <c r="G370" s="371"/>
      <c r="H370" s="375"/>
      <c r="I370" s="375"/>
      <c r="K370" s="377"/>
      <c r="L370" s="377"/>
      <c r="N370" s="378"/>
      <c r="P370" s="378"/>
      <c r="R370" s="378"/>
      <c r="T370" s="378"/>
      <c r="V370" s="378"/>
      <c r="X370" s="378"/>
      <c r="Z370" s="378"/>
      <c r="AB370" s="146"/>
      <c r="AD370" s="146"/>
      <c r="AF370" s="146"/>
      <c r="AH370" s="146"/>
      <c r="AJ370" s="146"/>
      <c r="AL370" s="146"/>
      <c r="AN370" s="146"/>
      <c r="AP370" s="146"/>
      <c r="AR370" s="146"/>
      <c r="AT370" s="63"/>
      <c r="AV370" s="371"/>
      <c r="AW370" s="371"/>
      <c r="AX370" s="371"/>
      <c r="AY370" s="371"/>
      <c r="AZ370" s="371"/>
      <c r="BA370" s="371"/>
      <c r="BB370" s="371"/>
      <c r="BC370" s="371"/>
      <c r="BD370" s="371"/>
      <c r="BE370" s="371"/>
      <c r="BF370" s="371"/>
      <c r="BG370" s="371"/>
    </row>
    <row r="371" spans="1:59" s="376" customFormat="1" ht="21" customHeight="1" x14ac:dyDescent="0.3">
      <c r="A371" s="371"/>
      <c r="B371" s="372"/>
      <c r="C371" s="371"/>
      <c r="D371" s="371"/>
      <c r="E371" s="373"/>
      <c r="F371" s="374"/>
      <c r="G371" s="371"/>
      <c r="H371" s="375"/>
      <c r="I371" s="375"/>
      <c r="K371" s="377"/>
      <c r="L371" s="377"/>
      <c r="N371" s="378"/>
      <c r="P371" s="378"/>
      <c r="R371" s="378"/>
      <c r="T371" s="378"/>
      <c r="V371" s="378"/>
      <c r="X371" s="378"/>
      <c r="Z371" s="378"/>
      <c r="AB371" s="146"/>
      <c r="AD371" s="146"/>
      <c r="AF371" s="146"/>
      <c r="AH371" s="146"/>
      <c r="AJ371" s="146"/>
      <c r="AL371" s="146"/>
      <c r="AN371" s="146"/>
      <c r="AP371" s="146"/>
      <c r="AR371" s="146"/>
      <c r="AT371" s="63"/>
      <c r="AV371" s="371"/>
      <c r="AW371" s="371"/>
      <c r="AX371" s="371"/>
      <c r="AY371" s="371"/>
      <c r="AZ371" s="371"/>
      <c r="BA371" s="371"/>
      <c r="BB371" s="371"/>
      <c r="BC371" s="371"/>
      <c r="BD371" s="371"/>
      <c r="BE371" s="371"/>
      <c r="BF371" s="371"/>
      <c r="BG371" s="371"/>
    </row>
    <row r="372" spans="1:59" s="376" customFormat="1" ht="21" customHeight="1" x14ac:dyDescent="0.3">
      <c r="A372" s="371"/>
      <c r="B372" s="372"/>
      <c r="C372" s="371"/>
      <c r="D372" s="371"/>
      <c r="E372" s="373"/>
      <c r="F372" s="374"/>
      <c r="G372" s="371"/>
      <c r="H372" s="375"/>
      <c r="I372" s="375"/>
      <c r="K372" s="377"/>
      <c r="L372" s="377"/>
      <c r="N372" s="378"/>
      <c r="P372" s="378"/>
      <c r="R372" s="378"/>
      <c r="T372" s="378"/>
      <c r="V372" s="378"/>
      <c r="X372" s="378"/>
      <c r="Z372" s="378"/>
      <c r="AB372" s="146"/>
      <c r="AD372" s="146"/>
      <c r="AF372" s="146"/>
      <c r="AH372" s="146"/>
      <c r="AJ372" s="146"/>
      <c r="AL372" s="146"/>
      <c r="AN372" s="146"/>
      <c r="AP372" s="146"/>
      <c r="AR372" s="146"/>
      <c r="AT372" s="63"/>
      <c r="AV372" s="371"/>
      <c r="AW372" s="371"/>
      <c r="AX372" s="371"/>
      <c r="AY372" s="371"/>
      <c r="AZ372" s="371"/>
      <c r="BA372" s="371"/>
      <c r="BB372" s="371"/>
      <c r="BC372" s="371"/>
      <c r="BD372" s="371"/>
      <c r="BE372" s="371"/>
      <c r="BF372" s="371"/>
      <c r="BG372" s="371"/>
    </row>
    <row r="373" spans="1:59" s="376" customFormat="1" ht="21" customHeight="1" x14ac:dyDescent="0.3">
      <c r="A373" s="371"/>
      <c r="B373" s="372"/>
      <c r="C373" s="371"/>
      <c r="D373" s="371"/>
      <c r="E373" s="373"/>
      <c r="F373" s="374"/>
      <c r="G373" s="371"/>
      <c r="H373" s="375"/>
      <c r="I373" s="375"/>
      <c r="K373" s="377"/>
      <c r="L373" s="377"/>
      <c r="N373" s="378"/>
      <c r="P373" s="378"/>
      <c r="R373" s="378"/>
      <c r="T373" s="378"/>
      <c r="V373" s="378"/>
      <c r="X373" s="378"/>
      <c r="Z373" s="378"/>
      <c r="AB373" s="146"/>
      <c r="AD373" s="146"/>
      <c r="AF373" s="146"/>
      <c r="AH373" s="146"/>
      <c r="AJ373" s="146"/>
      <c r="AL373" s="146"/>
      <c r="AN373" s="146"/>
      <c r="AP373" s="146"/>
      <c r="AR373" s="146"/>
      <c r="AT373" s="63"/>
      <c r="AV373" s="371"/>
      <c r="AW373" s="371"/>
      <c r="AX373" s="371"/>
      <c r="AY373" s="371"/>
      <c r="AZ373" s="371"/>
      <c r="BA373" s="371"/>
      <c r="BB373" s="371"/>
      <c r="BC373" s="371"/>
      <c r="BD373" s="371"/>
      <c r="BE373" s="371"/>
      <c r="BF373" s="371"/>
      <c r="BG373" s="371"/>
    </row>
    <row r="374" spans="1:59" s="376" customFormat="1" ht="21" customHeight="1" x14ac:dyDescent="0.3">
      <c r="A374" s="371"/>
      <c r="B374" s="372"/>
      <c r="C374" s="371"/>
      <c r="D374" s="371"/>
      <c r="E374" s="373"/>
      <c r="F374" s="374"/>
      <c r="G374" s="371"/>
      <c r="H374" s="375"/>
      <c r="I374" s="375"/>
      <c r="K374" s="377"/>
      <c r="L374" s="377"/>
      <c r="N374" s="378"/>
      <c r="P374" s="378"/>
      <c r="R374" s="378"/>
      <c r="T374" s="378"/>
      <c r="V374" s="378"/>
      <c r="X374" s="378"/>
      <c r="Z374" s="378"/>
      <c r="AB374" s="146"/>
      <c r="AD374" s="146"/>
      <c r="AF374" s="146"/>
      <c r="AH374" s="146"/>
      <c r="AJ374" s="146"/>
      <c r="AL374" s="146"/>
      <c r="AN374" s="146"/>
      <c r="AP374" s="146"/>
      <c r="AR374" s="146"/>
      <c r="AT374" s="63"/>
      <c r="AV374" s="371"/>
      <c r="AW374" s="371"/>
      <c r="AX374" s="371"/>
      <c r="AY374" s="371"/>
      <c r="AZ374" s="371"/>
      <c r="BA374" s="371"/>
      <c r="BB374" s="371"/>
      <c r="BC374" s="371"/>
      <c r="BD374" s="371"/>
      <c r="BE374" s="371"/>
      <c r="BF374" s="371"/>
      <c r="BG374" s="371"/>
    </row>
    <row r="375" spans="1:59" s="376" customFormat="1" ht="21" customHeight="1" x14ac:dyDescent="0.3">
      <c r="A375" s="371"/>
      <c r="B375" s="372"/>
      <c r="C375" s="371"/>
      <c r="D375" s="371"/>
      <c r="E375" s="373"/>
      <c r="F375" s="374"/>
      <c r="G375" s="371"/>
      <c r="H375" s="375"/>
      <c r="I375" s="375"/>
      <c r="K375" s="377"/>
      <c r="L375" s="377"/>
      <c r="N375" s="378"/>
      <c r="P375" s="378"/>
      <c r="R375" s="378"/>
      <c r="T375" s="378"/>
      <c r="V375" s="378"/>
      <c r="X375" s="378"/>
      <c r="Z375" s="378"/>
      <c r="AB375" s="146"/>
      <c r="AD375" s="146"/>
      <c r="AF375" s="146"/>
      <c r="AH375" s="146"/>
      <c r="AJ375" s="146"/>
      <c r="AL375" s="146"/>
      <c r="AN375" s="146"/>
      <c r="AP375" s="146"/>
      <c r="AR375" s="146"/>
      <c r="AT375" s="63"/>
      <c r="AV375" s="371"/>
      <c r="AW375" s="371"/>
      <c r="AX375" s="371"/>
      <c r="AY375" s="371"/>
      <c r="AZ375" s="371"/>
      <c r="BA375" s="371"/>
      <c r="BB375" s="371"/>
      <c r="BC375" s="371"/>
      <c r="BD375" s="371"/>
      <c r="BE375" s="371"/>
      <c r="BF375" s="371"/>
      <c r="BG375" s="371"/>
    </row>
    <row r="376" spans="1:59" s="376" customFormat="1" ht="21" customHeight="1" x14ac:dyDescent="0.3">
      <c r="A376" s="371"/>
      <c r="B376" s="372"/>
      <c r="C376" s="371"/>
      <c r="D376" s="371"/>
      <c r="E376" s="373"/>
      <c r="F376" s="374"/>
      <c r="G376" s="371"/>
      <c r="H376" s="375"/>
      <c r="I376" s="375"/>
      <c r="K376" s="377"/>
      <c r="L376" s="377"/>
      <c r="N376" s="378"/>
      <c r="P376" s="378"/>
      <c r="R376" s="378"/>
      <c r="T376" s="378"/>
      <c r="V376" s="378"/>
      <c r="X376" s="378"/>
      <c r="Z376" s="378"/>
      <c r="AB376" s="146"/>
      <c r="AD376" s="146"/>
      <c r="AF376" s="146"/>
      <c r="AH376" s="146"/>
      <c r="AJ376" s="146"/>
      <c r="AL376" s="146"/>
      <c r="AN376" s="146"/>
      <c r="AP376" s="146"/>
      <c r="AR376" s="146"/>
      <c r="AT376" s="63"/>
      <c r="AV376" s="371"/>
      <c r="AW376" s="371"/>
      <c r="AX376" s="371"/>
      <c r="AY376" s="371"/>
      <c r="AZ376" s="371"/>
      <c r="BA376" s="371"/>
      <c r="BB376" s="371"/>
      <c r="BC376" s="371"/>
      <c r="BD376" s="371"/>
      <c r="BE376" s="371"/>
      <c r="BF376" s="371"/>
      <c r="BG376" s="371"/>
    </row>
    <row r="377" spans="1:59" s="376" customFormat="1" ht="21" customHeight="1" x14ac:dyDescent="0.3">
      <c r="A377" s="371"/>
      <c r="B377" s="372"/>
      <c r="C377" s="371"/>
      <c r="D377" s="371"/>
      <c r="E377" s="373"/>
      <c r="F377" s="374"/>
      <c r="G377" s="371"/>
      <c r="H377" s="375"/>
      <c r="I377" s="375"/>
      <c r="K377" s="377"/>
      <c r="L377" s="377"/>
      <c r="N377" s="378"/>
      <c r="P377" s="378"/>
      <c r="R377" s="378"/>
      <c r="T377" s="378"/>
      <c r="V377" s="378"/>
      <c r="X377" s="378"/>
      <c r="Z377" s="378"/>
      <c r="AB377" s="146"/>
      <c r="AD377" s="146"/>
      <c r="AF377" s="146"/>
      <c r="AH377" s="146"/>
      <c r="AJ377" s="146"/>
      <c r="AL377" s="146"/>
      <c r="AN377" s="146"/>
      <c r="AP377" s="146"/>
      <c r="AR377" s="146"/>
      <c r="AT377" s="63"/>
      <c r="AV377" s="371"/>
      <c r="AW377" s="371"/>
      <c r="AX377" s="371"/>
      <c r="AY377" s="371"/>
      <c r="AZ377" s="371"/>
      <c r="BA377" s="371"/>
      <c r="BB377" s="371"/>
      <c r="BC377" s="371"/>
      <c r="BD377" s="371"/>
      <c r="BE377" s="371"/>
      <c r="BF377" s="371"/>
      <c r="BG377" s="371"/>
    </row>
    <row r="378" spans="1:59" s="376" customFormat="1" ht="21" customHeight="1" x14ac:dyDescent="0.3">
      <c r="A378" s="371"/>
      <c r="B378" s="372"/>
      <c r="C378" s="371"/>
      <c r="D378" s="371"/>
      <c r="E378" s="373"/>
      <c r="F378" s="374"/>
      <c r="G378" s="371"/>
      <c r="H378" s="375"/>
      <c r="I378" s="375"/>
      <c r="K378" s="377"/>
      <c r="L378" s="377"/>
      <c r="N378" s="378"/>
      <c r="P378" s="378"/>
      <c r="R378" s="378"/>
      <c r="T378" s="378"/>
      <c r="V378" s="378"/>
      <c r="X378" s="378"/>
      <c r="Z378" s="378"/>
      <c r="AB378" s="146"/>
      <c r="AD378" s="146"/>
      <c r="AF378" s="146"/>
      <c r="AH378" s="146"/>
      <c r="AJ378" s="146"/>
      <c r="AL378" s="146"/>
      <c r="AN378" s="146"/>
      <c r="AP378" s="146"/>
      <c r="AR378" s="146"/>
      <c r="AT378" s="63"/>
      <c r="AV378" s="371"/>
      <c r="AW378" s="371"/>
      <c r="AX378" s="371"/>
      <c r="AY378" s="371"/>
      <c r="AZ378" s="371"/>
      <c r="BA378" s="371"/>
      <c r="BB378" s="371"/>
      <c r="BC378" s="371"/>
      <c r="BD378" s="371"/>
      <c r="BE378" s="371"/>
      <c r="BF378" s="371"/>
      <c r="BG378" s="371"/>
    </row>
    <row r="379" spans="1:59" s="376" customFormat="1" ht="21" customHeight="1" x14ac:dyDescent="0.3">
      <c r="A379" s="371"/>
      <c r="B379" s="372"/>
      <c r="C379" s="371"/>
      <c r="D379" s="371"/>
      <c r="E379" s="373"/>
      <c r="F379" s="374"/>
      <c r="G379" s="371"/>
      <c r="H379" s="375"/>
      <c r="I379" s="375"/>
      <c r="K379" s="377"/>
      <c r="L379" s="377"/>
      <c r="N379" s="378"/>
      <c r="P379" s="378"/>
      <c r="R379" s="378"/>
      <c r="T379" s="378"/>
      <c r="V379" s="378"/>
      <c r="X379" s="378"/>
      <c r="Z379" s="378"/>
      <c r="AB379" s="146"/>
      <c r="AD379" s="146"/>
      <c r="AF379" s="146"/>
      <c r="AH379" s="146"/>
      <c r="AJ379" s="146"/>
      <c r="AL379" s="146"/>
      <c r="AN379" s="146"/>
      <c r="AP379" s="146"/>
      <c r="AR379" s="146"/>
      <c r="AT379" s="63"/>
      <c r="AV379" s="371"/>
      <c r="AW379" s="371"/>
      <c r="AX379" s="371"/>
      <c r="AY379" s="371"/>
      <c r="AZ379" s="371"/>
      <c r="BA379" s="371"/>
      <c r="BB379" s="371"/>
      <c r="BC379" s="371"/>
      <c r="BD379" s="371"/>
      <c r="BE379" s="371"/>
      <c r="BF379" s="371"/>
      <c r="BG379" s="371"/>
    </row>
    <row r="380" spans="1:59" s="376" customFormat="1" ht="21" customHeight="1" x14ac:dyDescent="0.3">
      <c r="A380" s="371"/>
      <c r="B380" s="372"/>
      <c r="C380" s="371"/>
      <c r="D380" s="371"/>
      <c r="E380" s="373"/>
      <c r="F380" s="374"/>
      <c r="G380" s="371"/>
      <c r="H380" s="375"/>
      <c r="I380" s="375"/>
      <c r="K380" s="377"/>
      <c r="L380" s="377"/>
      <c r="N380" s="378"/>
      <c r="P380" s="378"/>
      <c r="R380" s="378"/>
      <c r="T380" s="378"/>
      <c r="V380" s="378"/>
      <c r="X380" s="378"/>
      <c r="Z380" s="378"/>
      <c r="AB380" s="146"/>
      <c r="AD380" s="146"/>
      <c r="AF380" s="146"/>
      <c r="AH380" s="146"/>
      <c r="AJ380" s="146"/>
      <c r="AL380" s="146"/>
      <c r="AN380" s="146"/>
      <c r="AP380" s="146"/>
      <c r="AR380" s="146"/>
      <c r="AT380" s="63"/>
      <c r="AV380" s="371"/>
      <c r="AW380" s="371"/>
      <c r="AX380" s="371"/>
      <c r="AY380" s="371"/>
      <c r="AZ380" s="371"/>
      <c r="BA380" s="371"/>
      <c r="BB380" s="371"/>
      <c r="BC380" s="371"/>
      <c r="BD380" s="371"/>
      <c r="BE380" s="371"/>
      <c r="BF380" s="371"/>
      <c r="BG380" s="371"/>
    </row>
    <row r="381" spans="1:59" s="376" customFormat="1" ht="21" customHeight="1" x14ac:dyDescent="0.3">
      <c r="A381" s="371"/>
      <c r="B381" s="372"/>
      <c r="C381" s="371"/>
      <c r="D381" s="371"/>
      <c r="E381" s="373"/>
      <c r="F381" s="374"/>
      <c r="G381" s="371"/>
      <c r="H381" s="375"/>
      <c r="I381" s="375"/>
      <c r="K381" s="377"/>
      <c r="L381" s="377"/>
      <c r="N381" s="378"/>
      <c r="P381" s="378"/>
      <c r="R381" s="378"/>
      <c r="T381" s="378"/>
      <c r="V381" s="378"/>
      <c r="X381" s="378"/>
      <c r="Z381" s="378"/>
      <c r="AB381" s="146"/>
      <c r="AD381" s="146"/>
      <c r="AF381" s="146"/>
      <c r="AH381" s="146"/>
      <c r="AJ381" s="146"/>
      <c r="AL381" s="146"/>
      <c r="AN381" s="146"/>
      <c r="AP381" s="146"/>
      <c r="AR381" s="146"/>
      <c r="AT381" s="63"/>
      <c r="AV381" s="371"/>
      <c r="AW381" s="371"/>
      <c r="AX381" s="371"/>
      <c r="AY381" s="371"/>
      <c r="AZ381" s="371"/>
      <c r="BA381" s="371"/>
      <c r="BB381" s="371"/>
      <c r="BC381" s="371"/>
      <c r="BD381" s="371"/>
      <c r="BE381" s="371"/>
      <c r="BF381" s="371"/>
      <c r="BG381" s="371"/>
    </row>
    <row r="382" spans="1:59" s="376" customFormat="1" ht="21" customHeight="1" x14ac:dyDescent="0.3">
      <c r="A382" s="371"/>
      <c r="B382" s="372"/>
      <c r="C382" s="371"/>
      <c r="D382" s="371"/>
      <c r="E382" s="373"/>
      <c r="F382" s="374"/>
      <c r="G382" s="371"/>
      <c r="H382" s="375"/>
      <c r="I382" s="375"/>
      <c r="K382" s="377"/>
      <c r="L382" s="377"/>
      <c r="N382" s="378"/>
      <c r="P382" s="378"/>
      <c r="R382" s="378"/>
      <c r="T382" s="378"/>
      <c r="V382" s="378"/>
      <c r="X382" s="378"/>
      <c r="Z382" s="378"/>
      <c r="AB382" s="146"/>
      <c r="AD382" s="146"/>
      <c r="AF382" s="146"/>
      <c r="AH382" s="146"/>
      <c r="AJ382" s="146"/>
      <c r="AL382" s="146"/>
      <c r="AN382" s="146"/>
      <c r="AP382" s="146"/>
      <c r="AR382" s="146"/>
      <c r="AT382" s="63"/>
      <c r="AV382" s="371"/>
      <c r="AW382" s="371"/>
      <c r="AX382" s="371"/>
      <c r="AY382" s="371"/>
      <c r="AZ382" s="371"/>
      <c r="BA382" s="371"/>
      <c r="BB382" s="371"/>
      <c r="BC382" s="371"/>
      <c r="BD382" s="371"/>
      <c r="BE382" s="371"/>
      <c r="BF382" s="371"/>
      <c r="BG382" s="371"/>
    </row>
    <row r="383" spans="1:59" s="376" customFormat="1" ht="21" customHeight="1" x14ac:dyDescent="0.3">
      <c r="A383" s="371"/>
      <c r="B383" s="372"/>
      <c r="C383" s="371"/>
      <c r="D383" s="371"/>
      <c r="E383" s="373"/>
      <c r="F383" s="374"/>
      <c r="G383" s="371"/>
      <c r="H383" s="375"/>
      <c r="I383" s="375"/>
      <c r="K383" s="377"/>
      <c r="L383" s="377"/>
      <c r="N383" s="378"/>
      <c r="P383" s="378"/>
      <c r="R383" s="378"/>
      <c r="T383" s="378"/>
      <c r="V383" s="378"/>
      <c r="X383" s="378"/>
      <c r="Z383" s="378"/>
      <c r="AB383" s="146"/>
      <c r="AD383" s="146"/>
      <c r="AF383" s="146"/>
      <c r="AH383" s="146"/>
      <c r="AJ383" s="146"/>
      <c r="AL383" s="146"/>
      <c r="AN383" s="146"/>
      <c r="AP383" s="146"/>
      <c r="AR383" s="146"/>
      <c r="AT383" s="63"/>
      <c r="AV383" s="371"/>
      <c r="AW383" s="371"/>
      <c r="AX383" s="371"/>
      <c r="AY383" s="371"/>
      <c r="AZ383" s="371"/>
      <c r="BA383" s="371"/>
      <c r="BB383" s="371"/>
      <c r="BC383" s="371"/>
      <c r="BD383" s="371"/>
      <c r="BE383" s="371"/>
      <c r="BF383" s="371"/>
      <c r="BG383" s="371"/>
    </row>
    <row r="384" spans="1:59" s="376" customFormat="1" ht="21" customHeight="1" x14ac:dyDescent="0.3">
      <c r="A384" s="371"/>
      <c r="B384" s="372"/>
      <c r="C384" s="371"/>
      <c r="D384" s="371"/>
      <c r="E384" s="373"/>
      <c r="F384" s="374"/>
      <c r="G384" s="371"/>
      <c r="H384" s="375"/>
      <c r="I384" s="375"/>
      <c r="K384" s="377"/>
      <c r="L384" s="377"/>
      <c r="N384" s="378"/>
      <c r="P384" s="378"/>
      <c r="R384" s="378"/>
      <c r="T384" s="378"/>
      <c r="V384" s="378"/>
      <c r="X384" s="378"/>
      <c r="Z384" s="378"/>
      <c r="AB384" s="146"/>
      <c r="AD384" s="146"/>
      <c r="AF384" s="146"/>
      <c r="AH384" s="146"/>
      <c r="AJ384" s="146"/>
      <c r="AL384" s="146"/>
      <c r="AN384" s="146"/>
      <c r="AP384" s="146"/>
      <c r="AR384" s="146"/>
      <c r="AT384" s="63"/>
      <c r="AV384" s="371"/>
      <c r="AW384" s="371"/>
      <c r="AX384" s="371"/>
      <c r="AY384" s="371"/>
      <c r="AZ384" s="371"/>
      <c r="BA384" s="371"/>
      <c r="BB384" s="371"/>
      <c r="BC384" s="371"/>
      <c r="BD384" s="371"/>
      <c r="BE384" s="371"/>
      <c r="BF384" s="371"/>
      <c r="BG384" s="371"/>
    </row>
    <row r="385" spans="1:59" s="376" customFormat="1" ht="21" customHeight="1" x14ac:dyDescent="0.3">
      <c r="A385" s="371"/>
      <c r="B385" s="372"/>
      <c r="C385" s="371"/>
      <c r="D385" s="371"/>
      <c r="E385" s="373"/>
      <c r="F385" s="374"/>
      <c r="G385" s="371"/>
      <c r="H385" s="375"/>
      <c r="I385" s="375"/>
      <c r="K385" s="377"/>
      <c r="L385" s="377"/>
      <c r="N385" s="378"/>
      <c r="P385" s="378"/>
      <c r="R385" s="378"/>
      <c r="T385" s="378"/>
      <c r="V385" s="378"/>
      <c r="X385" s="378"/>
      <c r="Z385" s="378"/>
      <c r="AB385" s="146"/>
      <c r="AD385" s="146"/>
      <c r="AF385" s="146"/>
      <c r="AH385" s="146"/>
      <c r="AJ385" s="146"/>
      <c r="AL385" s="146"/>
      <c r="AN385" s="146"/>
      <c r="AP385" s="146"/>
      <c r="AR385" s="146"/>
      <c r="AT385" s="63"/>
      <c r="AV385" s="371"/>
      <c r="AW385" s="371"/>
      <c r="AX385" s="371"/>
      <c r="AY385" s="371"/>
      <c r="AZ385" s="371"/>
      <c r="BA385" s="371"/>
      <c r="BB385" s="371"/>
      <c r="BC385" s="371"/>
      <c r="BD385" s="371"/>
      <c r="BE385" s="371"/>
      <c r="BF385" s="371"/>
      <c r="BG385" s="371"/>
    </row>
    <row r="386" spans="1:59" s="376" customFormat="1" ht="21" customHeight="1" x14ac:dyDescent="0.3">
      <c r="A386" s="371"/>
      <c r="B386" s="372"/>
      <c r="C386" s="371"/>
      <c r="D386" s="371"/>
      <c r="E386" s="373"/>
      <c r="F386" s="374"/>
      <c r="G386" s="371"/>
      <c r="H386" s="375"/>
      <c r="I386" s="375"/>
      <c r="K386" s="377"/>
      <c r="L386" s="377"/>
      <c r="N386" s="378"/>
      <c r="P386" s="378"/>
      <c r="R386" s="378"/>
      <c r="T386" s="378"/>
      <c r="V386" s="378"/>
      <c r="X386" s="378"/>
      <c r="Z386" s="378"/>
      <c r="AB386" s="146"/>
      <c r="AD386" s="146"/>
      <c r="AF386" s="146"/>
      <c r="AH386" s="146"/>
      <c r="AJ386" s="146"/>
      <c r="AL386" s="146"/>
      <c r="AN386" s="146"/>
      <c r="AP386" s="146"/>
      <c r="AR386" s="146"/>
      <c r="AT386" s="63"/>
      <c r="AV386" s="371"/>
      <c r="AW386" s="371"/>
      <c r="AX386" s="371"/>
      <c r="AY386" s="371"/>
      <c r="AZ386" s="371"/>
      <c r="BA386" s="371"/>
      <c r="BB386" s="371"/>
      <c r="BC386" s="371"/>
      <c r="BD386" s="371"/>
      <c r="BE386" s="371"/>
      <c r="BF386" s="371"/>
      <c r="BG386" s="371"/>
    </row>
    <row r="387" spans="1:59" s="376" customFormat="1" ht="21" customHeight="1" x14ac:dyDescent="0.3">
      <c r="A387" s="371"/>
      <c r="B387" s="372"/>
      <c r="C387" s="371"/>
      <c r="D387" s="371"/>
      <c r="E387" s="373"/>
      <c r="F387" s="374"/>
      <c r="G387" s="371"/>
      <c r="H387" s="375"/>
      <c r="I387" s="375"/>
      <c r="K387" s="377"/>
      <c r="L387" s="377"/>
      <c r="N387" s="378"/>
      <c r="P387" s="378"/>
      <c r="R387" s="378"/>
      <c r="T387" s="378"/>
      <c r="V387" s="378"/>
      <c r="X387" s="378"/>
      <c r="Z387" s="378"/>
      <c r="AB387" s="146"/>
      <c r="AD387" s="146"/>
      <c r="AF387" s="146"/>
      <c r="AH387" s="146"/>
      <c r="AJ387" s="146"/>
      <c r="AL387" s="146"/>
      <c r="AN387" s="146"/>
      <c r="AP387" s="146"/>
      <c r="AR387" s="146"/>
      <c r="AT387" s="63"/>
      <c r="AV387" s="371"/>
      <c r="AW387" s="371"/>
      <c r="AX387" s="371"/>
      <c r="AY387" s="371"/>
      <c r="AZ387" s="371"/>
      <c r="BA387" s="371"/>
      <c r="BB387" s="371"/>
      <c r="BC387" s="371"/>
      <c r="BD387" s="371"/>
      <c r="BE387" s="371"/>
      <c r="BF387" s="371"/>
      <c r="BG387" s="371"/>
    </row>
    <row r="388" spans="1:59" s="376" customFormat="1" ht="21" customHeight="1" x14ac:dyDescent="0.3">
      <c r="A388" s="371"/>
      <c r="B388" s="372"/>
      <c r="C388" s="371"/>
      <c r="D388" s="371"/>
      <c r="E388" s="373"/>
      <c r="F388" s="374"/>
      <c r="G388" s="371"/>
      <c r="H388" s="375"/>
      <c r="I388" s="375"/>
      <c r="K388" s="377"/>
      <c r="L388" s="377"/>
      <c r="N388" s="378"/>
      <c r="P388" s="378"/>
      <c r="R388" s="378"/>
      <c r="T388" s="378"/>
      <c r="V388" s="378"/>
      <c r="X388" s="378"/>
      <c r="Z388" s="378"/>
      <c r="AB388" s="146"/>
      <c r="AD388" s="146"/>
      <c r="AF388" s="146"/>
      <c r="AH388" s="146"/>
      <c r="AJ388" s="146"/>
      <c r="AL388" s="146"/>
      <c r="AN388" s="146"/>
      <c r="AP388" s="146"/>
      <c r="AR388" s="146"/>
      <c r="AT388" s="63"/>
      <c r="AV388" s="371"/>
      <c r="AW388" s="371"/>
      <c r="AX388" s="371"/>
      <c r="AY388" s="371"/>
      <c r="AZ388" s="371"/>
      <c r="BA388" s="371"/>
      <c r="BB388" s="371"/>
      <c r="BC388" s="371"/>
      <c r="BD388" s="371"/>
      <c r="BE388" s="371"/>
      <c r="BF388" s="371"/>
      <c r="BG388" s="371"/>
    </row>
    <row r="389" spans="1:59" s="376" customFormat="1" ht="21" customHeight="1" x14ac:dyDescent="0.3">
      <c r="A389" s="371"/>
      <c r="B389" s="372"/>
      <c r="C389" s="371"/>
      <c r="D389" s="371"/>
      <c r="E389" s="373"/>
      <c r="F389" s="374"/>
      <c r="G389" s="371"/>
      <c r="H389" s="375"/>
      <c r="I389" s="375"/>
      <c r="K389" s="377"/>
      <c r="L389" s="377"/>
      <c r="N389" s="378"/>
      <c r="P389" s="378"/>
      <c r="R389" s="378"/>
      <c r="T389" s="378"/>
      <c r="V389" s="378"/>
      <c r="X389" s="378"/>
      <c r="Z389" s="378"/>
      <c r="AB389" s="146"/>
      <c r="AD389" s="146"/>
      <c r="AF389" s="146"/>
      <c r="AH389" s="146"/>
      <c r="AJ389" s="146"/>
      <c r="AL389" s="146"/>
      <c r="AN389" s="146"/>
      <c r="AP389" s="146"/>
      <c r="AR389" s="146"/>
      <c r="AT389" s="63"/>
      <c r="AV389" s="371"/>
      <c r="AW389" s="371"/>
      <c r="AX389" s="371"/>
      <c r="AY389" s="371"/>
      <c r="AZ389" s="371"/>
      <c r="BA389" s="371"/>
      <c r="BB389" s="371"/>
      <c r="BC389" s="371"/>
      <c r="BD389" s="371"/>
      <c r="BE389" s="371"/>
      <c r="BF389" s="371"/>
      <c r="BG389" s="371"/>
    </row>
    <row r="390" spans="1:59" s="376" customFormat="1" ht="21" customHeight="1" x14ac:dyDescent="0.3">
      <c r="A390" s="371"/>
      <c r="B390" s="372"/>
      <c r="C390" s="371"/>
      <c r="D390" s="371"/>
      <c r="E390" s="373"/>
      <c r="F390" s="374"/>
      <c r="G390" s="371"/>
      <c r="H390" s="375"/>
      <c r="I390" s="375"/>
      <c r="K390" s="377"/>
      <c r="L390" s="377"/>
      <c r="N390" s="378"/>
      <c r="P390" s="378"/>
      <c r="R390" s="378"/>
      <c r="T390" s="378"/>
      <c r="V390" s="378"/>
      <c r="X390" s="378"/>
      <c r="Z390" s="378"/>
      <c r="AB390" s="146"/>
      <c r="AD390" s="146"/>
      <c r="AF390" s="146"/>
      <c r="AH390" s="146"/>
      <c r="AJ390" s="146"/>
      <c r="AL390" s="146"/>
      <c r="AN390" s="146"/>
      <c r="AP390" s="146"/>
      <c r="AR390" s="146"/>
      <c r="AT390" s="63"/>
      <c r="AV390" s="371"/>
      <c r="AW390" s="371"/>
      <c r="AX390" s="371"/>
      <c r="AY390" s="371"/>
      <c r="AZ390" s="371"/>
      <c r="BA390" s="371"/>
      <c r="BB390" s="371"/>
      <c r="BC390" s="371"/>
      <c r="BD390" s="371"/>
      <c r="BE390" s="371"/>
      <c r="BF390" s="371"/>
      <c r="BG390" s="371"/>
    </row>
    <row r="391" spans="1:59" s="376" customFormat="1" ht="21" customHeight="1" x14ac:dyDescent="0.3">
      <c r="A391" s="371"/>
      <c r="B391" s="372"/>
      <c r="C391" s="371"/>
      <c r="D391" s="371"/>
      <c r="E391" s="373"/>
      <c r="F391" s="374"/>
      <c r="G391" s="371"/>
      <c r="H391" s="375"/>
      <c r="I391" s="375"/>
      <c r="K391" s="377"/>
      <c r="L391" s="377"/>
      <c r="N391" s="378"/>
      <c r="P391" s="378"/>
      <c r="R391" s="378"/>
      <c r="T391" s="378"/>
      <c r="V391" s="378"/>
      <c r="X391" s="378"/>
      <c r="Z391" s="378"/>
      <c r="AB391" s="146"/>
      <c r="AD391" s="146"/>
      <c r="AF391" s="146"/>
      <c r="AH391" s="146"/>
      <c r="AJ391" s="146"/>
      <c r="AL391" s="146"/>
      <c r="AN391" s="146"/>
      <c r="AP391" s="146"/>
      <c r="AR391" s="146"/>
      <c r="AT391" s="63"/>
      <c r="AV391" s="371"/>
      <c r="AW391" s="371"/>
      <c r="AX391" s="371"/>
      <c r="AY391" s="371"/>
      <c r="AZ391" s="371"/>
      <c r="BA391" s="371"/>
      <c r="BB391" s="371"/>
      <c r="BC391" s="371"/>
      <c r="BD391" s="371"/>
      <c r="BE391" s="371"/>
      <c r="BF391" s="371"/>
      <c r="BG391" s="371"/>
    </row>
    <row r="392" spans="1:59" s="376" customFormat="1" ht="21" customHeight="1" x14ac:dyDescent="0.3">
      <c r="A392" s="371"/>
      <c r="B392" s="372"/>
      <c r="C392" s="371"/>
      <c r="D392" s="371"/>
      <c r="E392" s="373"/>
      <c r="F392" s="374"/>
      <c r="G392" s="371"/>
      <c r="H392" s="375"/>
      <c r="I392" s="375"/>
      <c r="K392" s="377"/>
      <c r="L392" s="377"/>
      <c r="N392" s="378"/>
      <c r="P392" s="378"/>
      <c r="R392" s="378"/>
      <c r="T392" s="378"/>
      <c r="V392" s="378"/>
      <c r="X392" s="378"/>
      <c r="Z392" s="378"/>
      <c r="AB392" s="146"/>
      <c r="AD392" s="146"/>
      <c r="AF392" s="146"/>
      <c r="AH392" s="146"/>
      <c r="AJ392" s="146"/>
      <c r="AL392" s="146"/>
      <c r="AN392" s="146"/>
      <c r="AP392" s="146"/>
      <c r="AR392" s="146"/>
      <c r="AT392" s="63"/>
      <c r="AV392" s="371"/>
      <c r="AW392" s="371"/>
      <c r="AX392" s="371"/>
      <c r="AY392" s="371"/>
      <c r="AZ392" s="371"/>
      <c r="BA392" s="371"/>
      <c r="BB392" s="371"/>
      <c r="BC392" s="371"/>
      <c r="BD392" s="371"/>
      <c r="BE392" s="371"/>
      <c r="BF392" s="371"/>
      <c r="BG392" s="371"/>
    </row>
    <row r="393" spans="1:59" s="376" customFormat="1" ht="21" customHeight="1" x14ac:dyDescent="0.3">
      <c r="A393" s="371"/>
      <c r="B393" s="372"/>
      <c r="C393" s="371"/>
      <c r="D393" s="371"/>
      <c r="E393" s="373"/>
      <c r="F393" s="374"/>
      <c r="G393" s="371"/>
      <c r="H393" s="375"/>
      <c r="I393" s="375"/>
      <c r="K393" s="377"/>
      <c r="L393" s="377"/>
      <c r="N393" s="378"/>
      <c r="P393" s="378"/>
      <c r="R393" s="378"/>
      <c r="T393" s="378"/>
      <c r="V393" s="378"/>
      <c r="X393" s="378"/>
      <c r="Z393" s="378"/>
      <c r="AB393" s="146"/>
      <c r="AD393" s="146"/>
      <c r="AF393" s="146"/>
      <c r="AH393" s="146"/>
      <c r="AJ393" s="146"/>
      <c r="AL393" s="146"/>
      <c r="AN393" s="146"/>
      <c r="AP393" s="146"/>
      <c r="AR393" s="146"/>
      <c r="AT393" s="63"/>
      <c r="AV393" s="371"/>
      <c r="AW393" s="371"/>
      <c r="AX393" s="371"/>
      <c r="AY393" s="371"/>
      <c r="AZ393" s="371"/>
      <c r="BA393" s="371"/>
      <c r="BB393" s="371"/>
      <c r="BC393" s="371"/>
      <c r="BD393" s="371"/>
      <c r="BE393" s="371"/>
      <c r="BF393" s="371"/>
      <c r="BG393" s="371"/>
    </row>
    <row r="394" spans="1:59" s="376" customFormat="1" ht="21" customHeight="1" x14ac:dyDescent="0.3">
      <c r="A394" s="371"/>
      <c r="B394" s="372"/>
      <c r="C394" s="371"/>
      <c r="D394" s="371"/>
      <c r="E394" s="373"/>
      <c r="F394" s="374"/>
      <c r="G394" s="371"/>
      <c r="H394" s="375"/>
      <c r="I394" s="375"/>
      <c r="K394" s="377"/>
      <c r="L394" s="377"/>
      <c r="N394" s="378"/>
      <c r="P394" s="378"/>
      <c r="R394" s="378"/>
      <c r="T394" s="378"/>
      <c r="V394" s="378"/>
      <c r="X394" s="378"/>
      <c r="Z394" s="378"/>
      <c r="AB394" s="146"/>
      <c r="AD394" s="146"/>
      <c r="AF394" s="146"/>
      <c r="AH394" s="146"/>
      <c r="AJ394" s="146"/>
      <c r="AL394" s="146"/>
      <c r="AN394" s="146"/>
      <c r="AP394" s="146"/>
      <c r="AR394" s="146"/>
      <c r="AT394" s="63"/>
      <c r="AV394" s="371"/>
      <c r="AW394" s="371"/>
      <c r="AX394" s="371"/>
      <c r="AY394" s="371"/>
      <c r="AZ394" s="371"/>
      <c r="BA394" s="371"/>
      <c r="BB394" s="371"/>
      <c r="BC394" s="371"/>
      <c r="BD394" s="371"/>
      <c r="BE394" s="371"/>
      <c r="BF394" s="371"/>
      <c r="BG394" s="371"/>
    </row>
    <row r="395" spans="1:59" s="376" customFormat="1" ht="21" customHeight="1" x14ac:dyDescent="0.3">
      <c r="A395" s="371"/>
      <c r="B395" s="372"/>
      <c r="C395" s="371"/>
      <c r="D395" s="371"/>
      <c r="E395" s="373"/>
      <c r="F395" s="374"/>
      <c r="G395" s="371"/>
      <c r="H395" s="375"/>
      <c r="I395" s="375"/>
      <c r="K395" s="377"/>
      <c r="L395" s="377"/>
      <c r="N395" s="378"/>
      <c r="P395" s="378"/>
      <c r="R395" s="378"/>
      <c r="T395" s="378"/>
      <c r="V395" s="378"/>
      <c r="X395" s="378"/>
      <c r="Z395" s="378"/>
      <c r="AB395" s="146"/>
      <c r="AD395" s="146"/>
      <c r="AF395" s="146"/>
      <c r="AH395" s="146"/>
      <c r="AJ395" s="146"/>
      <c r="AL395" s="146"/>
      <c r="AN395" s="146"/>
      <c r="AP395" s="146"/>
      <c r="AR395" s="146"/>
      <c r="AT395" s="63"/>
      <c r="AV395" s="371"/>
      <c r="AW395" s="371"/>
      <c r="AX395" s="371"/>
      <c r="AY395" s="371"/>
      <c r="AZ395" s="371"/>
      <c r="BA395" s="371"/>
      <c r="BB395" s="371"/>
      <c r="BC395" s="371"/>
      <c r="BD395" s="371"/>
      <c r="BE395" s="371"/>
      <c r="BF395" s="371"/>
      <c r="BG395" s="371"/>
    </row>
    <row r="396" spans="1:59" s="376" customFormat="1" ht="21" customHeight="1" x14ac:dyDescent="0.3">
      <c r="A396" s="371"/>
      <c r="B396" s="372"/>
      <c r="C396" s="371"/>
      <c r="D396" s="371"/>
      <c r="E396" s="373"/>
      <c r="F396" s="374"/>
      <c r="G396" s="371"/>
      <c r="H396" s="375"/>
      <c r="I396" s="375"/>
      <c r="K396" s="377"/>
      <c r="L396" s="377"/>
      <c r="N396" s="378"/>
      <c r="P396" s="378"/>
      <c r="R396" s="378"/>
      <c r="T396" s="378"/>
      <c r="V396" s="378"/>
      <c r="X396" s="378"/>
      <c r="Z396" s="378"/>
      <c r="AB396" s="146"/>
      <c r="AD396" s="146"/>
      <c r="AF396" s="146"/>
      <c r="AH396" s="146"/>
      <c r="AJ396" s="146"/>
      <c r="AL396" s="146"/>
      <c r="AN396" s="146"/>
      <c r="AP396" s="146"/>
      <c r="AR396" s="146"/>
      <c r="AT396" s="63"/>
      <c r="AV396" s="371"/>
      <c r="AW396" s="371"/>
      <c r="AX396" s="371"/>
      <c r="AY396" s="371"/>
      <c r="AZ396" s="371"/>
      <c r="BA396" s="371"/>
      <c r="BB396" s="371"/>
      <c r="BC396" s="371"/>
      <c r="BD396" s="371"/>
      <c r="BE396" s="371"/>
      <c r="BF396" s="371"/>
      <c r="BG396" s="371"/>
    </row>
    <row r="397" spans="1:59" s="376" customFormat="1" ht="21" customHeight="1" x14ac:dyDescent="0.3">
      <c r="A397" s="371"/>
      <c r="B397" s="372"/>
      <c r="C397" s="371"/>
      <c r="D397" s="371"/>
      <c r="E397" s="373"/>
      <c r="F397" s="374"/>
      <c r="G397" s="371"/>
      <c r="H397" s="375"/>
      <c r="I397" s="375"/>
      <c r="K397" s="377"/>
      <c r="L397" s="377"/>
      <c r="N397" s="378"/>
      <c r="P397" s="378"/>
      <c r="R397" s="378"/>
      <c r="T397" s="378"/>
      <c r="V397" s="378"/>
      <c r="X397" s="378"/>
      <c r="Z397" s="378"/>
      <c r="AB397" s="146"/>
      <c r="AD397" s="146"/>
      <c r="AF397" s="146"/>
      <c r="AH397" s="146"/>
      <c r="AJ397" s="146"/>
      <c r="AL397" s="146"/>
      <c r="AN397" s="146"/>
      <c r="AP397" s="146"/>
      <c r="AR397" s="146"/>
      <c r="AT397" s="63"/>
      <c r="AV397" s="371"/>
      <c r="AW397" s="371"/>
      <c r="AX397" s="371"/>
      <c r="AY397" s="371"/>
      <c r="AZ397" s="371"/>
      <c r="BA397" s="371"/>
      <c r="BB397" s="371"/>
      <c r="BC397" s="371"/>
      <c r="BD397" s="371"/>
      <c r="BE397" s="371"/>
      <c r="BF397" s="371"/>
      <c r="BG397" s="371"/>
    </row>
    <row r="398" spans="1:59" s="376" customFormat="1" ht="21" customHeight="1" x14ac:dyDescent="0.3">
      <c r="A398" s="371"/>
      <c r="B398" s="372"/>
      <c r="C398" s="371"/>
      <c r="D398" s="371"/>
      <c r="E398" s="373"/>
      <c r="F398" s="374"/>
      <c r="G398" s="371"/>
      <c r="H398" s="375"/>
      <c r="I398" s="375"/>
      <c r="K398" s="377"/>
      <c r="L398" s="377"/>
      <c r="N398" s="378"/>
      <c r="P398" s="378"/>
      <c r="R398" s="378"/>
      <c r="T398" s="378"/>
      <c r="V398" s="378"/>
      <c r="X398" s="378"/>
      <c r="Z398" s="378"/>
      <c r="AB398" s="146"/>
      <c r="AD398" s="146"/>
      <c r="AF398" s="146"/>
      <c r="AH398" s="146"/>
      <c r="AJ398" s="146"/>
      <c r="AL398" s="146"/>
      <c r="AN398" s="146"/>
      <c r="AP398" s="146"/>
      <c r="AR398" s="146"/>
      <c r="AT398" s="63"/>
      <c r="AV398" s="371"/>
      <c r="AW398" s="371"/>
      <c r="AX398" s="371"/>
      <c r="AY398" s="371"/>
      <c r="AZ398" s="371"/>
      <c r="BA398" s="371"/>
      <c r="BB398" s="371"/>
      <c r="BC398" s="371"/>
      <c r="BD398" s="371"/>
      <c r="BE398" s="371"/>
      <c r="BF398" s="371"/>
      <c r="BG398" s="371"/>
    </row>
  </sheetData>
  <printOptions horizontalCentered="1"/>
  <pageMargins left="0.51181102362204722" right="0.51181102362204722" top="0.55118110236220474" bottom="0.35433070866141736" header="0.31496062992125984" footer="0.11811023622047245"/>
  <pageSetup paperSize="9" orientation="portrait" verticalDpi="4294967293" r:id="rId1"/>
  <headerFooter>
    <oddHeader>&amp;LQUÍMICOS&amp;R"El Origen"</oddHeader>
    <oddFooter>&amp;L&amp;P&amp;R&amp;D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FFFF00"/>
  </sheetPr>
  <dimension ref="A1:BG398"/>
  <sheetViews>
    <sheetView topLeftCell="A6" zoomScaleNormal="100" workbookViewId="0">
      <selection activeCell="AB41" sqref="AB41"/>
    </sheetView>
  </sheetViews>
  <sheetFormatPr baseColWidth="10" defaultColWidth="11.5703125" defaultRowHeight="21" customHeight="1" x14ac:dyDescent="0.3"/>
  <cols>
    <col min="1" max="1" width="5.85546875" style="371" customWidth="1"/>
    <col min="2" max="2" width="10.140625" style="372" customWidth="1"/>
    <col min="3" max="3" width="7.5703125" style="371" customWidth="1"/>
    <col min="4" max="4" width="50.7109375" style="371" customWidth="1"/>
    <col min="5" max="5" width="15.7109375" style="373" customWidth="1"/>
    <col min="6" max="6" width="15.7109375" style="374" customWidth="1"/>
    <col min="7" max="7" width="1.7109375" style="371" customWidth="1"/>
    <col min="8" max="9" width="14.7109375" style="375" hidden="1" customWidth="1"/>
    <col min="10" max="10" width="1.7109375" style="376" hidden="1" customWidth="1"/>
    <col min="11" max="12" width="14.7109375" style="377" hidden="1" customWidth="1"/>
    <col min="13" max="13" width="1.7109375" style="376" customWidth="1"/>
    <col min="14" max="14" width="14.7109375" style="382" customWidth="1"/>
    <col min="15" max="15" width="1.7109375" style="376" customWidth="1"/>
    <col min="16" max="16" width="14.7109375" style="382" customWidth="1"/>
    <col min="17" max="17" width="1.7109375" style="376" customWidth="1"/>
    <col min="18" max="18" width="14.7109375" style="382" hidden="1" customWidth="1"/>
    <col min="19" max="19" width="1.7109375" style="376" customWidth="1"/>
    <col min="20" max="20" width="14.7109375" style="382" hidden="1" customWidth="1"/>
    <col min="21" max="21" width="1.7109375" style="376" hidden="1" customWidth="1"/>
    <col min="22" max="22" width="14.7109375" style="382" hidden="1" customWidth="1"/>
    <col min="23" max="23" width="1.7109375" style="376" hidden="1" customWidth="1"/>
    <col min="24" max="24" width="14.7109375" style="382" hidden="1" customWidth="1"/>
    <col min="25" max="25" width="1.7109375" style="376" hidden="1" customWidth="1"/>
    <col min="26" max="26" width="14.7109375" style="382" hidden="1" customWidth="1"/>
    <col min="27" max="27" width="1.7109375" style="376" customWidth="1"/>
    <col min="28" max="28" width="16.5703125" style="146" customWidth="1"/>
    <col min="29" max="29" width="1.7109375" style="376" customWidth="1"/>
    <col min="30" max="30" width="16.5703125" style="146" customWidth="1"/>
    <col min="31" max="31" width="1.7109375" style="376" customWidth="1"/>
    <col min="32" max="32" width="16.5703125" style="146" customWidth="1"/>
    <col min="33" max="33" width="1.7109375" style="376" hidden="1" customWidth="1"/>
    <col min="34" max="34" width="16.5703125" style="146" customWidth="1"/>
    <col min="35" max="35" width="1.7109375" style="376" customWidth="1"/>
    <col min="36" max="36" width="16.5703125" style="146" customWidth="1"/>
    <col min="37" max="37" width="1.7109375" style="376" customWidth="1"/>
    <col min="38" max="38" width="16.5703125" style="146" customWidth="1"/>
    <col min="39" max="39" width="1.7109375" style="376" customWidth="1"/>
    <col min="40" max="40" width="15.7109375" style="146" customWidth="1"/>
    <col min="41" max="41" width="1.7109375" style="376" customWidth="1"/>
    <col min="42" max="42" width="15.7109375" style="146" customWidth="1"/>
    <col min="43" max="43" width="1.7109375" style="376" customWidth="1"/>
    <col min="44" max="44" width="14.85546875" style="146" customWidth="1"/>
    <col min="45" max="45" width="1.7109375" style="376" customWidth="1"/>
    <col min="46" max="46" width="13.85546875" style="63" customWidth="1"/>
    <col min="47" max="47" width="1.7109375" style="376" customWidth="1"/>
    <col min="48" max="52" width="11.5703125" style="371"/>
    <col min="53" max="53" width="11.5703125" style="371" customWidth="1"/>
    <col min="54" max="16384" width="11.5703125" style="371"/>
  </cols>
  <sheetData>
    <row r="1" spans="1:47" ht="21" customHeight="1" x14ac:dyDescent="0.3">
      <c r="N1" s="378"/>
      <c r="P1" s="378"/>
      <c r="R1" s="378"/>
      <c r="T1" s="378"/>
      <c r="V1" s="378"/>
      <c r="X1" s="378"/>
      <c r="Z1" s="378"/>
    </row>
    <row r="2" spans="1:47" ht="21" customHeight="1" x14ac:dyDescent="0.3">
      <c r="N2" s="378"/>
      <c r="P2" s="378"/>
      <c r="R2" s="378"/>
      <c r="T2" s="378"/>
      <c r="V2" s="378"/>
      <c r="X2" s="378"/>
      <c r="Z2" s="378"/>
    </row>
    <row r="3" spans="1:47" ht="21" customHeight="1" x14ac:dyDescent="0.3">
      <c r="N3" s="378"/>
      <c r="P3" s="378"/>
      <c r="R3" s="378"/>
      <c r="T3" s="378"/>
      <c r="V3" s="378"/>
      <c r="X3" s="378"/>
      <c r="Z3" s="378"/>
    </row>
    <row r="4" spans="1:47" ht="21" customHeight="1" thickBot="1" x14ac:dyDescent="0.35">
      <c r="N4" s="378"/>
      <c r="P4" s="378"/>
      <c r="R4" s="378"/>
      <c r="T4" s="378"/>
      <c r="V4" s="378"/>
      <c r="X4" s="378"/>
      <c r="Z4" s="378"/>
    </row>
    <row r="5" spans="1:47" ht="21" customHeight="1" thickBot="1" x14ac:dyDescent="0.35">
      <c r="H5" s="379" t="s">
        <v>535</v>
      </c>
      <c r="I5" s="379"/>
      <c r="J5" s="380"/>
      <c r="K5" s="381">
        <v>2.5</v>
      </c>
      <c r="L5" s="381">
        <v>1.5</v>
      </c>
      <c r="N5" s="493"/>
      <c r="P5" s="452"/>
      <c r="R5" s="452"/>
      <c r="T5" s="452"/>
      <c r="V5" s="452"/>
      <c r="X5" s="452"/>
    </row>
    <row r="6" spans="1:47" ht="21" customHeight="1" x14ac:dyDescent="0.3">
      <c r="N6" s="493"/>
      <c r="P6" s="452"/>
      <c r="R6" s="452"/>
      <c r="T6" s="452"/>
      <c r="V6" s="452"/>
      <c r="X6" s="452"/>
    </row>
    <row r="7" spans="1:47" ht="21" customHeight="1" x14ac:dyDescent="0.3">
      <c r="D7" s="383" t="s">
        <v>209</v>
      </c>
      <c r="E7" s="384"/>
      <c r="F7" s="385"/>
      <c r="G7" s="386"/>
      <c r="H7" s="387" t="s">
        <v>507</v>
      </c>
      <c r="I7" s="388"/>
      <c r="J7" s="389"/>
      <c r="K7" s="390"/>
      <c r="L7" s="390"/>
      <c r="M7" s="389"/>
      <c r="N7" s="498">
        <v>45482</v>
      </c>
      <c r="O7" s="457"/>
      <c r="P7" s="469">
        <v>45473</v>
      </c>
      <c r="Q7" s="457"/>
      <c r="R7" s="469">
        <v>45425</v>
      </c>
      <c r="S7" s="457"/>
      <c r="T7" s="469">
        <v>45409</v>
      </c>
      <c r="U7" s="457"/>
      <c r="V7" s="459">
        <v>45373</v>
      </c>
      <c r="W7" s="457"/>
      <c r="X7" s="456">
        <v>45349</v>
      </c>
      <c r="Y7" s="457"/>
      <c r="Z7" s="458">
        <v>45330</v>
      </c>
      <c r="AB7" s="350"/>
      <c r="AD7" s="350"/>
      <c r="AF7" s="350"/>
      <c r="AH7" s="351"/>
      <c r="AJ7" s="349"/>
      <c r="AL7" s="349"/>
      <c r="AN7" s="352"/>
      <c r="AP7" s="353"/>
      <c r="AR7" s="353"/>
      <c r="AT7" s="103"/>
    </row>
    <row r="8" spans="1:47" ht="21" customHeight="1" thickBot="1" x14ac:dyDescent="0.35">
      <c r="A8" s="392" t="s">
        <v>19</v>
      </c>
      <c r="B8" s="393"/>
      <c r="G8" s="386"/>
      <c r="H8" s="394" t="s">
        <v>39</v>
      </c>
      <c r="I8" s="394" t="s">
        <v>173</v>
      </c>
      <c r="J8" s="395"/>
      <c r="K8" s="396" t="s">
        <v>39</v>
      </c>
      <c r="L8" s="396" t="s">
        <v>173</v>
      </c>
      <c r="M8" s="395"/>
      <c r="N8" s="499"/>
      <c r="O8" s="398"/>
      <c r="P8" s="470"/>
      <c r="Q8" s="398"/>
      <c r="R8" s="470"/>
      <c r="S8" s="398"/>
      <c r="T8" s="470"/>
      <c r="U8" s="398"/>
      <c r="V8" s="460"/>
      <c r="W8" s="398"/>
      <c r="X8" s="454"/>
      <c r="Y8" s="398"/>
      <c r="Z8" s="397"/>
      <c r="AA8" s="398"/>
      <c r="AB8" s="355"/>
      <c r="AC8" s="398"/>
      <c r="AD8" s="355"/>
      <c r="AE8" s="398"/>
      <c r="AF8" s="355"/>
      <c r="AG8" s="398"/>
      <c r="AH8" s="356"/>
      <c r="AI8" s="398"/>
      <c r="AJ8" s="357"/>
      <c r="AK8" s="398"/>
      <c r="AL8" s="357"/>
      <c r="AM8" s="398"/>
      <c r="AN8" s="358"/>
      <c r="AO8" s="398"/>
      <c r="AP8" s="359"/>
      <c r="AQ8" s="398"/>
      <c r="AR8" s="359"/>
      <c r="AS8" s="398"/>
      <c r="AT8" s="360"/>
      <c r="AU8" s="383"/>
    </row>
    <row r="9" spans="1:47" ht="21" customHeight="1" thickBot="1" x14ac:dyDescent="0.35">
      <c r="D9" s="399" t="s">
        <v>355</v>
      </c>
      <c r="E9" s="400"/>
      <c r="F9" s="401"/>
      <c r="G9" s="386"/>
      <c r="H9" s="402"/>
      <c r="I9" s="403"/>
      <c r="J9" s="404"/>
      <c r="K9" s="405">
        <v>2.5</v>
      </c>
      <c r="L9" s="406">
        <v>1.5</v>
      </c>
      <c r="M9" s="404"/>
      <c r="N9" s="491"/>
      <c r="O9" s="407"/>
      <c r="P9" s="462"/>
      <c r="Q9" s="407"/>
      <c r="R9" s="462"/>
      <c r="S9" s="407"/>
      <c r="T9" s="462"/>
      <c r="U9" s="407"/>
      <c r="V9" s="461"/>
      <c r="W9" s="407"/>
      <c r="X9" s="452"/>
      <c r="Y9" s="407"/>
      <c r="AA9" s="407"/>
      <c r="AB9" s="361"/>
      <c r="AC9" s="407"/>
      <c r="AD9" s="361"/>
      <c r="AE9" s="407"/>
      <c r="AF9" s="361"/>
      <c r="AG9" s="407"/>
      <c r="AH9" s="361"/>
      <c r="AI9" s="407"/>
      <c r="AJ9" s="361"/>
      <c r="AK9" s="407"/>
      <c r="AL9" s="361"/>
      <c r="AM9" s="407"/>
      <c r="AN9" s="361"/>
      <c r="AO9" s="407"/>
      <c r="AP9" s="361"/>
      <c r="AQ9" s="407"/>
      <c r="AR9" s="361"/>
      <c r="AS9" s="407"/>
      <c r="AT9" s="78"/>
      <c r="AU9" s="78"/>
    </row>
    <row r="10" spans="1:47" ht="21" customHeight="1" thickBot="1" x14ac:dyDescent="0.35">
      <c r="D10" s="408"/>
      <c r="E10" s="409"/>
      <c r="F10" s="410"/>
      <c r="H10" s="411"/>
      <c r="I10" s="411"/>
      <c r="J10" s="407"/>
      <c r="K10" s="412"/>
      <c r="L10" s="412"/>
      <c r="M10" s="407"/>
      <c r="N10" s="491"/>
      <c r="O10" s="407"/>
      <c r="P10" s="462"/>
      <c r="Q10" s="407"/>
      <c r="R10" s="462"/>
      <c r="S10" s="407"/>
      <c r="T10" s="462"/>
      <c r="U10" s="407"/>
      <c r="V10" s="461"/>
      <c r="W10" s="407"/>
      <c r="X10" s="452"/>
      <c r="Y10" s="407"/>
      <c r="AA10" s="407"/>
      <c r="AC10" s="407"/>
      <c r="AE10" s="407"/>
      <c r="AG10" s="407"/>
      <c r="AI10" s="407"/>
      <c r="AK10" s="407"/>
      <c r="AM10" s="407"/>
      <c r="AO10" s="407"/>
      <c r="AQ10" s="407"/>
      <c r="AS10" s="407"/>
      <c r="AT10" s="78"/>
      <c r="AU10" s="78"/>
    </row>
    <row r="11" spans="1:47" ht="21" customHeight="1" thickBot="1" x14ac:dyDescent="0.35">
      <c r="D11" s="413" t="s">
        <v>523</v>
      </c>
      <c r="E11" s="414"/>
      <c r="F11" s="415"/>
      <c r="G11" s="386"/>
      <c r="H11" s="416"/>
      <c r="I11" s="416"/>
      <c r="J11" s="386"/>
      <c r="K11" s="417"/>
      <c r="L11" s="417"/>
      <c r="M11" s="389"/>
      <c r="N11" s="471">
        <v>45390</v>
      </c>
      <c r="P11" s="471">
        <v>45390</v>
      </c>
      <c r="R11" s="471">
        <v>45390</v>
      </c>
      <c r="T11" s="471">
        <v>45390</v>
      </c>
      <c r="V11" s="452"/>
      <c r="X11" s="452"/>
      <c r="AB11" s="363"/>
      <c r="AD11" s="364"/>
      <c r="AF11" s="365"/>
      <c r="AH11" s="365"/>
      <c r="AJ11" s="365"/>
      <c r="AL11" s="363"/>
      <c r="AN11" s="363"/>
      <c r="AP11" s="363"/>
      <c r="AR11" s="363"/>
      <c r="AT11" s="366"/>
    </row>
    <row r="12" spans="1:47" ht="21" customHeight="1" x14ac:dyDescent="0.3">
      <c r="A12" s="371" t="s">
        <v>244</v>
      </c>
      <c r="B12" s="372">
        <v>45306</v>
      </c>
      <c r="C12" s="371">
        <v>990</v>
      </c>
      <c r="D12" s="418" t="s">
        <v>524</v>
      </c>
      <c r="E12" s="419">
        <f t="shared" ref="E12:F14" si="0">H12</f>
        <v>7250</v>
      </c>
      <c r="F12" s="420">
        <f t="shared" si="0"/>
        <v>4350</v>
      </c>
      <c r="G12" s="386"/>
      <c r="H12" s="416">
        <f t="shared" ref="H12:I14" si="1">MROUND(K12+24,50)</f>
        <v>7250</v>
      </c>
      <c r="I12" s="416">
        <f t="shared" si="1"/>
        <v>4350</v>
      </c>
      <c r="J12" s="386"/>
      <c r="K12" s="417">
        <f>N12*$K$9</f>
        <v>7250</v>
      </c>
      <c r="L12" s="417">
        <f>N12*$L$9</f>
        <v>4350</v>
      </c>
      <c r="M12" s="389"/>
      <c r="N12" s="462">
        <v>2900</v>
      </c>
      <c r="P12" s="462">
        <v>2900</v>
      </c>
      <c r="R12" s="462">
        <v>2900</v>
      </c>
      <c r="T12" s="462">
        <v>2900</v>
      </c>
      <c r="V12" s="452">
        <v>2200</v>
      </c>
      <c r="X12" s="452">
        <v>2000</v>
      </c>
      <c r="Z12" s="382">
        <v>2000</v>
      </c>
      <c r="AB12" s="363"/>
      <c r="AD12" s="364"/>
      <c r="AF12" s="365"/>
      <c r="AH12" s="365"/>
      <c r="AJ12" s="365"/>
      <c r="AL12" s="363"/>
      <c r="AN12" s="363"/>
      <c r="AP12" s="363"/>
      <c r="AR12" s="363"/>
      <c r="AT12" s="366"/>
    </row>
    <row r="13" spans="1:47" ht="21" customHeight="1" x14ac:dyDescent="0.3">
      <c r="A13" s="371" t="s">
        <v>244</v>
      </c>
      <c r="B13" s="372">
        <v>45306</v>
      </c>
      <c r="C13" s="371">
        <v>988</v>
      </c>
      <c r="D13" s="421" t="s">
        <v>525</v>
      </c>
      <c r="E13" s="419">
        <f t="shared" si="0"/>
        <v>12250</v>
      </c>
      <c r="F13" s="420">
        <f t="shared" si="0"/>
        <v>7350</v>
      </c>
      <c r="G13" s="386"/>
      <c r="H13" s="416">
        <f t="shared" si="1"/>
        <v>12250</v>
      </c>
      <c r="I13" s="416">
        <f t="shared" si="1"/>
        <v>7350</v>
      </c>
      <c r="J13" s="386"/>
      <c r="K13" s="417">
        <f>N13*$K$9</f>
        <v>12250</v>
      </c>
      <c r="L13" s="417">
        <f>N13*$L$9</f>
        <v>7350</v>
      </c>
      <c r="M13" s="389"/>
      <c r="N13" s="462">
        <v>4900</v>
      </c>
      <c r="P13" s="462">
        <v>4900</v>
      </c>
      <c r="R13" s="462">
        <v>4900</v>
      </c>
      <c r="T13" s="462">
        <v>4900</v>
      </c>
      <c r="V13" s="452">
        <v>4000</v>
      </c>
      <c r="X13" s="452">
        <v>3630</v>
      </c>
      <c r="Z13" s="382">
        <v>3630</v>
      </c>
      <c r="AB13" s="363"/>
      <c r="AD13" s="364"/>
      <c r="AF13" s="365"/>
      <c r="AH13" s="365"/>
      <c r="AJ13" s="365"/>
      <c r="AL13" s="363"/>
      <c r="AN13" s="363"/>
      <c r="AP13" s="363"/>
      <c r="AR13" s="363"/>
      <c r="AT13" s="366"/>
    </row>
    <row r="14" spans="1:47" ht="21" customHeight="1" x14ac:dyDescent="0.3">
      <c r="A14" s="371" t="s">
        <v>244</v>
      </c>
      <c r="B14" s="372">
        <v>45306</v>
      </c>
      <c r="C14" s="371">
        <v>988</v>
      </c>
      <c r="D14" s="421" t="s">
        <v>526</v>
      </c>
      <c r="E14" s="419">
        <f t="shared" si="0"/>
        <v>48000</v>
      </c>
      <c r="F14" s="420">
        <f t="shared" si="0"/>
        <v>28800</v>
      </c>
      <c r="G14" s="386"/>
      <c r="H14" s="416">
        <f t="shared" si="1"/>
        <v>48000</v>
      </c>
      <c r="I14" s="416">
        <f t="shared" si="1"/>
        <v>28800</v>
      </c>
      <c r="J14" s="386"/>
      <c r="K14" s="417">
        <f>N14*$K$9</f>
        <v>48000</v>
      </c>
      <c r="L14" s="417">
        <f>N14*$L$9</f>
        <v>28800</v>
      </c>
      <c r="M14" s="389"/>
      <c r="N14" s="462">
        <v>19200</v>
      </c>
      <c r="P14" s="462">
        <v>19200</v>
      </c>
      <c r="R14" s="462">
        <v>19200</v>
      </c>
      <c r="T14" s="462">
        <v>19200</v>
      </c>
      <c r="V14" s="452">
        <v>16500</v>
      </c>
      <c r="X14" s="452">
        <v>15000</v>
      </c>
      <c r="Z14" s="382">
        <v>15000</v>
      </c>
      <c r="AB14" s="363"/>
      <c r="AD14" s="364"/>
      <c r="AF14" s="365"/>
      <c r="AH14" s="365"/>
      <c r="AJ14" s="365"/>
      <c r="AL14" s="363"/>
      <c r="AN14" s="363"/>
      <c r="AP14" s="363"/>
      <c r="AR14" s="363"/>
      <c r="AT14" s="366"/>
    </row>
    <row r="15" spans="1:47" ht="9.9499999999999993" customHeight="1" thickBot="1" x14ac:dyDescent="0.35">
      <c r="D15" s="422"/>
      <c r="E15" s="414"/>
      <c r="F15" s="415"/>
      <c r="G15" s="386"/>
      <c r="H15" s="416"/>
      <c r="I15" s="416"/>
      <c r="J15" s="386"/>
      <c r="K15" s="417"/>
      <c r="L15" s="417"/>
      <c r="M15" s="389"/>
      <c r="N15" s="452"/>
      <c r="P15" s="452"/>
      <c r="R15" s="452"/>
      <c r="T15" s="452"/>
      <c r="V15" s="452"/>
      <c r="X15" s="452"/>
      <c r="AB15" s="363"/>
      <c r="AD15" s="364"/>
      <c r="AF15" s="365"/>
      <c r="AH15" s="365"/>
      <c r="AJ15" s="365"/>
      <c r="AL15" s="363"/>
      <c r="AN15" s="363"/>
      <c r="AP15" s="363"/>
      <c r="AR15" s="363"/>
      <c r="AT15" s="366"/>
    </row>
    <row r="16" spans="1:47" ht="21" customHeight="1" thickBot="1" x14ac:dyDescent="0.35">
      <c r="D16" s="413" t="s">
        <v>531</v>
      </c>
      <c r="E16" s="414"/>
      <c r="F16" s="415"/>
      <c r="G16" s="386"/>
      <c r="H16" s="416"/>
      <c r="I16" s="416"/>
      <c r="J16" s="386"/>
      <c r="K16" s="417"/>
      <c r="L16" s="417"/>
      <c r="M16" s="389"/>
      <c r="N16" s="492">
        <v>45480</v>
      </c>
      <c r="P16" s="492">
        <v>45480</v>
      </c>
      <c r="R16" s="472">
        <v>45425</v>
      </c>
      <c r="T16" s="472">
        <v>45322</v>
      </c>
      <c r="V16" s="463">
        <v>230324</v>
      </c>
      <c r="X16" s="452"/>
      <c r="AB16" s="363"/>
      <c r="AD16" s="364"/>
      <c r="AF16" s="365"/>
      <c r="AH16" s="365"/>
      <c r="AJ16" s="365"/>
      <c r="AL16" s="363"/>
      <c r="AN16" s="363"/>
      <c r="AP16" s="363"/>
      <c r="AR16" s="363"/>
      <c r="AT16" s="366"/>
    </row>
    <row r="17" spans="1:59" ht="21" customHeight="1" x14ac:dyDescent="0.3">
      <c r="A17" s="371" t="s">
        <v>241</v>
      </c>
      <c r="B17" s="481">
        <v>45274</v>
      </c>
      <c r="C17" s="371" t="s">
        <v>642</v>
      </c>
      <c r="D17" s="418" t="s">
        <v>540</v>
      </c>
      <c r="E17" s="419">
        <f t="shared" ref="E17:F19" si="2">H17</f>
        <v>7250</v>
      </c>
      <c r="F17" s="420">
        <f t="shared" si="2"/>
        <v>4350</v>
      </c>
      <c r="G17" s="386"/>
      <c r="H17" s="416">
        <f t="shared" ref="H17:I34" si="3">MROUND(K17+24,50)</f>
        <v>7250</v>
      </c>
      <c r="I17" s="416">
        <f t="shared" si="3"/>
        <v>4350</v>
      </c>
      <c r="J17" s="386"/>
      <c r="K17" s="417">
        <f>N17*$K$9</f>
        <v>7250</v>
      </c>
      <c r="L17" s="417">
        <f>N17*$L$9</f>
        <v>4350</v>
      </c>
      <c r="M17" s="389"/>
      <c r="N17" s="490">
        <v>2900</v>
      </c>
      <c r="P17" s="490">
        <v>2900</v>
      </c>
      <c r="R17" s="462">
        <v>1900</v>
      </c>
      <c r="T17" s="462">
        <v>1900</v>
      </c>
      <c r="V17" s="462">
        <v>1900</v>
      </c>
      <c r="X17" s="452">
        <v>1674</v>
      </c>
      <c r="Z17" s="382">
        <v>1674</v>
      </c>
      <c r="AB17" s="363"/>
      <c r="AD17" s="364"/>
      <c r="AF17" s="365"/>
      <c r="AH17" s="365"/>
      <c r="AJ17" s="365"/>
      <c r="AL17" s="363"/>
      <c r="AN17" s="363"/>
      <c r="AP17" s="363"/>
      <c r="AR17" s="363"/>
      <c r="AT17" s="366"/>
    </row>
    <row r="18" spans="1:59" ht="21" customHeight="1" x14ac:dyDescent="0.3">
      <c r="A18" s="371" t="s">
        <v>241</v>
      </c>
      <c r="B18" s="481">
        <v>45274</v>
      </c>
      <c r="C18" s="371" t="s">
        <v>243</v>
      </c>
      <c r="D18" s="421" t="s">
        <v>539</v>
      </c>
      <c r="E18" s="419">
        <f t="shared" si="2"/>
        <v>6250</v>
      </c>
      <c r="F18" s="420">
        <f t="shared" si="2"/>
        <v>3750</v>
      </c>
      <c r="G18" s="386"/>
      <c r="H18" s="416">
        <f t="shared" si="3"/>
        <v>6250</v>
      </c>
      <c r="I18" s="416">
        <f t="shared" si="3"/>
        <v>3750</v>
      </c>
      <c r="J18" s="386"/>
      <c r="K18" s="417">
        <f>N18*$K$9</f>
        <v>6250</v>
      </c>
      <c r="L18" s="417">
        <f>N18*$L$9</f>
        <v>3750</v>
      </c>
      <c r="M18" s="389"/>
      <c r="N18" s="490">
        <v>2500</v>
      </c>
      <c r="P18" s="490">
        <v>2500</v>
      </c>
      <c r="R18" s="474">
        <v>2500</v>
      </c>
      <c r="T18" s="462">
        <v>2331.73</v>
      </c>
      <c r="V18" s="462">
        <v>2063.48</v>
      </c>
      <c r="X18" s="452">
        <v>1587.29</v>
      </c>
      <c r="Z18" s="382">
        <v>1587.29</v>
      </c>
      <c r="AB18" s="363"/>
      <c r="AD18" s="364"/>
      <c r="AF18" s="365"/>
      <c r="AH18" s="365"/>
      <c r="AJ18" s="365"/>
      <c r="AL18" s="363"/>
      <c r="AN18" s="363"/>
      <c r="AP18" s="363"/>
      <c r="AR18" s="363"/>
      <c r="AT18" s="366"/>
    </row>
    <row r="19" spans="1:59" ht="21" customHeight="1" x14ac:dyDescent="0.3">
      <c r="A19" s="371" t="s">
        <v>241</v>
      </c>
      <c r="B19" s="481">
        <v>45274</v>
      </c>
      <c r="C19" s="371" t="s">
        <v>642</v>
      </c>
      <c r="D19" s="421" t="s">
        <v>485</v>
      </c>
      <c r="E19" s="419">
        <f t="shared" si="2"/>
        <v>9750</v>
      </c>
      <c r="F19" s="420">
        <f t="shared" si="2"/>
        <v>5850</v>
      </c>
      <c r="G19" s="386"/>
      <c r="H19" s="416">
        <f t="shared" si="3"/>
        <v>9750</v>
      </c>
      <c r="I19" s="416">
        <f t="shared" si="3"/>
        <v>5850</v>
      </c>
      <c r="J19" s="386"/>
      <c r="K19" s="417">
        <f>N19*$K$9</f>
        <v>9750</v>
      </c>
      <c r="L19" s="417">
        <f>N19*$L$9</f>
        <v>5850</v>
      </c>
      <c r="M19" s="389"/>
      <c r="N19" s="490">
        <v>3900</v>
      </c>
      <c r="P19" s="490">
        <v>3900</v>
      </c>
      <c r="R19" s="462">
        <v>3100</v>
      </c>
      <c r="T19" s="462">
        <v>3100</v>
      </c>
      <c r="V19" s="462">
        <v>3100</v>
      </c>
      <c r="X19" s="452">
        <v>2676.94</v>
      </c>
      <c r="Z19" s="382">
        <v>2676.94</v>
      </c>
      <c r="AB19" s="363"/>
      <c r="AD19" s="364"/>
      <c r="AF19" s="365"/>
      <c r="AH19" s="365"/>
      <c r="AJ19" s="365"/>
      <c r="AL19" s="363"/>
      <c r="AN19" s="363"/>
      <c r="AP19" s="363"/>
      <c r="AR19" s="363"/>
      <c r="AT19" s="366"/>
    </row>
    <row r="20" spans="1:59" ht="21" hidden="1" customHeight="1" x14ac:dyDescent="0.3">
      <c r="A20" s="371" t="s">
        <v>241</v>
      </c>
      <c r="B20" s="372">
        <v>45274</v>
      </c>
      <c r="C20" s="371">
        <v>4775</v>
      </c>
      <c r="D20" s="421" t="s">
        <v>351</v>
      </c>
      <c r="E20" s="419"/>
      <c r="F20" s="420"/>
      <c r="G20" s="386"/>
      <c r="H20" s="416">
        <f t="shared" si="3"/>
        <v>6700</v>
      </c>
      <c r="I20" s="416">
        <f t="shared" si="3"/>
        <v>4000</v>
      </c>
      <c r="J20" s="386"/>
      <c r="K20" s="417">
        <f>N20*$K$9</f>
        <v>6654.375</v>
      </c>
      <c r="L20" s="417">
        <f>N20*$L$9</f>
        <v>3992.625</v>
      </c>
      <c r="M20" s="389"/>
      <c r="N20" s="452">
        <v>2661.75</v>
      </c>
      <c r="P20" s="452">
        <v>2661.75</v>
      </c>
      <c r="R20" s="452">
        <v>2661.75</v>
      </c>
      <c r="T20" s="452">
        <v>2661.75</v>
      </c>
      <c r="V20" s="452">
        <v>2661.75</v>
      </c>
      <c r="X20" s="452">
        <v>2047.5</v>
      </c>
      <c r="Z20" s="382">
        <v>2047.5</v>
      </c>
      <c r="AB20" s="363"/>
      <c r="AD20" s="364"/>
      <c r="AF20" s="365"/>
      <c r="AH20" s="365"/>
      <c r="AJ20" s="365"/>
      <c r="AL20" s="363"/>
      <c r="AN20" s="363"/>
      <c r="AP20" s="363"/>
      <c r="AR20" s="363"/>
      <c r="AT20" s="366"/>
    </row>
    <row r="21" spans="1:59" ht="9.9499999999999993" customHeight="1" thickBot="1" x14ac:dyDescent="0.35">
      <c r="D21" s="422"/>
      <c r="E21" s="414"/>
      <c r="F21" s="415"/>
      <c r="G21" s="386"/>
      <c r="H21" s="416">
        <f t="shared" si="3"/>
        <v>0</v>
      </c>
      <c r="I21" s="416">
        <f t="shared" si="3"/>
        <v>0</v>
      </c>
      <c r="J21" s="386"/>
      <c r="K21" s="417">
        <f t="shared" ref="K21:K41" si="4">N21*$K$9</f>
        <v>0</v>
      </c>
      <c r="L21" s="417">
        <f t="shared" ref="L21:L41" si="5">N21*$L$9</f>
        <v>0</v>
      </c>
      <c r="M21" s="389"/>
      <c r="N21" s="452"/>
      <c r="P21" s="452"/>
      <c r="R21" s="452"/>
      <c r="T21" s="452"/>
      <c r="V21" s="452"/>
      <c r="X21" s="452"/>
      <c r="AB21" s="363"/>
      <c r="AD21" s="364"/>
      <c r="AF21" s="365"/>
      <c r="AH21" s="365"/>
      <c r="AJ21" s="365"/>
      <c r="AL21" s="363"/>
      <c r="AN21" s="363"/>
      <c r="AP21" s="363"/>
      <c r="AR21" s="363"/>
      <c r="AT21" s="366"/>
    </row>
    <row r="22" spans="1:59" s="376" customFormat="1" ht="21" customHeight="1" thickBot="1" x14ac:dyDescent="0.35">
      <c r="A22" s="371"/>
      <c r="B22" s="372"/>
      <c r="C22" s="371"/>
      <c r="D22" s="413" t="s">
        <v>18</v>
      </c>
      <c r="E22" s="78"/>
      <c r="F22" s="78"/>
      <c r="G22" s="371"/>
      <c r="H22" s="416">
        <f t="shared" si="3"/>
        <v>113700</v>
      </c>
      <c r="I22" s="416">
        <f t="shared" si="3"/>
        <v>68250</v>
      </c>
      <c r="J22" s="386"/>
      <c r="K22" s="417">
        <f t="shared" si="4"/>
        <v>113700</v>
      </c>
      <c r="L22" s="417">
        <f t="shared" si="5"/>
        <v>68220</v>
      </c>
      <c r="N22" s="492">
        <v>45480</v>
      </c>
      <c r="P22" s="492">
        <v>45480</v>
      </c>
      <c r="R22" s="472">
        <v>45425</v>
      </c>
      <c r="T22" s="472">
        <v>45350</v>
      </c>
      <c r="V22" s="465">
        <v>220324</v>
      </c>
      <c r="X22" s="452"/>
      <c r="Z22" s="382"/>
      <c r="AB22" s="363"/>
      <c r="AD22" s="146"/>
      <c r="AF22" s="146"/>
      <c r="AH22" s="146"/>
      <c r="AJ22" s="146"/>
      <c r="AL22" s="146"/>
      <c r="AN22" s="146"/>
      <c r="AP22" s="146"/>
      <c r="AR22" s="146"/>
      <c r="AT22" s="63"/>
      <c r="AV22" s="371"/>
      <c r="AW22" s="371"/>
      <c r="AX22" s="371"/>
      <c r="AY22" s="371"/>
      <c r="AZ22" s="371"/>
      <c r="BA22" s="371"/>
      <c r="BB22" s="371"/>
      <c r="BC22" s="371"/>
      <c r="BD22" s="371"/>
      <c r="BE22" s="371"/>
      <c r="BF22" s="371"/>
      <c r="BG22" s="371"/>
    </row>
    <row r="23" spans="1:59" s="376" customFormat="1" ht="21" customHeight="1" x14ac:dyDescent="0.3">
      <c r="A23" s="371"/>
      <c r="B23" s="372"/>
      <c r="C23" s="371"/>
      <c r="D23" s="424" t="s">
        <v>565</v>
      </c>
      <c r="E23" s="425">
        <f>H23</f>
        <v>9750</v>
      </c>
      <c r="F23" s="426">
        <f>I23</f>
        <v>5850</v>
      </c>
      <c r="G23" s="371"/>
      <c r="H23" s="416">
        <f t="shared" si="3"/>
        <v>9750</v>
      </c>
      <c r="I23" s="416">
        <f t="shared" si="3"/>
        <v>5850</v>
      </c>
      <c r="J23" s="386"/>
      <c r="K23" s="417">
        <f t="shared" si="4"/>
        <v>9720</v>
      </c>
      <c r="L23" s="417">
        <f t="shared" si="5"/>
        <v>5832</v>
      </c>
      <c r="N23" s="490">
        <v>3888</v>
      </c>
      <c r="P23" s="490">
        <v>3888</v>
      </c>
      <c r="R23" s="462">
        <v>3600</v>
      </c>
      <c r="T23" s="462">
        <v>3600</v>
      </c>
      <c r="V23" s="462">
        <v>3600</v>
      </c>
      <c r="X23" s="452">
        <v>3515</v>
      </c>
      <c r="Z23" s="382">
        <v>3515</v>
      </c>
      <c r="AB23" s="363"/>
      <c r="AD23" s="146"/>
      <c r="AF23" s="146"/>
      <c r="AH23" s="146"/>
      <c r="AJ23" s="146"/>
      <c r="AL23" s="146"/>
      <c r="AN23" s="146"/>
      <c r="AP23" s="146"/>
      <c r="AR23" s="146"/>
      <c r="AT23" s="63"/>
      <c r="AV23" s="371"/>
      <c r="AW23" s="371"/>
      <c r="AX23" s="371"/>
      <c r="AY23" s="371"/>
      <c r="AZ23" s="371"/>
      <c r="BA23" s="371"/>
      <c r="BB23" s="371"/>
      <c r="BC23" s="371"/>
      <c r="BD23" s="371"/>
      <c r="BE23" s="371"/>
      <c r="BF23" s="371"/>
      <c r="BG23" s="371"/>
    </row>
    <row r="24" spans="1:59" s="376" customFormat="1" ht="21" customHeight="1" x14ac:dyDescent="0.3">
      <c r="A24" s="371"/>
      <c r="B24" s="372"/>
      <c r="C24" s="371"/>
      <c r="D24" s="427" t="s">
        <v>566</v>
      </c>
      <c r="E24" s="425">
        <f t="shared" ref="E24:F41" si="6">H24</f>
        <v>34600</v>
      </c>
      <c r="F24" s="426">
        <f t="shared" si="6"/>
        <v>20750</v>
      </c>
      <c r="G24" s="371"/>
      <c r="H24" s="416">
        <f t="shared" si="3"/>
        <v>34600</v>
      </c>
      <c r="I24" s="416">
        <f t="shared" si="3"/>
        <v>20750</v>
      </c>
      <c r="J24" s="386"/>
      <c r="K24" s="417">
        <f t="shared" si="4"/>
        <v>34560.025000000001</v>
      </c>
      <c r="L24" s="417">
        <f t="shared" si="5"/>
        <v>20736.014999999999</v>
      </c>
      <c r="N24" s="490">
        <v>13824.01</v>
      </c>
      <c r="P24" s="490">
        <v>13824.01</v>
      </c>
      <c r="R24" s="462">
        <v>12800</v>
      </c>
      <c r="T24" s="462">
        <v>12800</v>
      </c>
      <c r="V24" s="462">
        <v>12800</v>
      </c>
      <c r="X24" s="452">
        <v>11327</v>
      </c>
      <c r="Z24" s="382">
        <v>11327</v>
      </c>
      <c r="AB24" s="363"/>
      <c r="AD24" s="146"/>
      <c r="AF24" s="146"/>
      <c r="AH24" s="146"/>
      <c r="AJ24" s="146"/>
      <c r="AL24" s="146"/>
      <c r="AN24" s="146"/>
      <c r="AP24" s="146"/>
      <c r="AR24" s="146"/>
      <c r="AT24" s="63"/>
      <c r="AV24" s="371"/>
      <c r="AW24" s="371"/>
      <c r="AX24" s="371"/>
      <c r="AY24" s="371"/>
      <c r="AZ24" s="371"/>
      <c r="BA24" s="371"/>
      <c r="BB24" s="371"/>
      <c r="BC24" s="371"/>
      <c r="BD24" s="371"/>
      <c r="BE24" s="371"/>
      <c r="BF24" s="371"/>
      <c r="BG24" s="371"/>
    </row>
    <row r="25" spans="1:59" s="376" customFormat="1" ht="21" customHeight="1" x14ac:dyDescent="0.3">
      <c r="A25" s="371"/>
      <c r="B25" s="372"/>
      <c r="C25" s="371"/>
      <c r="D25" s="427" t="s">
        <v>562</v>
      </c>
      <c r="E25" s="425">
        <f t="shared" si="6"/>
        <v>324800</v>
      </c>
      <c r="F25" s="426">
        <f t="shared" si="6"/>
        <v>194900</v>
      </c>
      <c r="G25" s="371"/>
      <c r="H25" s="416">
        <f t="shared" si="3"/>
        <v>324800</v>
      </c>
      <c r="I25" s="416">
        <f t="shared" si="3"/>
        <v>194900</v>
      </c>
      <c r="J25" s="386"/>
      <c r="K25" s="417">
        <f t="shared" si="4"/>
        <v>324763.625</v>
      </c>
      <c r="L25" s="417">
        <f t="shared" si="5"/>
        <v>194858.17499999999</v>
      </c>
      <c r="N25" s="494">
        <v>129905.45</v>
      </c>
      <c r="P25" s="494">
        <v>129905.45</v>
      </c>
      <c r="R25" s="467">
        <v>119541.83</v>
      </c>
      <c r="T25" s="467">
        <v>119541.83</v>
      </c>
      <c r="V25" s="467">
        <v>119541.83</v>
      </c>
      <c r="X25" s="452">
        <v>106598</v>
      </c>
      <c r="Z25" s="382">
        <v>106598</v>
      </c>
      <c r="AB25" s="363"/>
      <c r="AD25" s="146"/>
      <c r="AF25" s="146"/>
      <c r="AH25" s="146"/>
      <c r="AJ25" s="146"/>
      <c r="AL25" s="146"/>
      <c r="AN25" s="146"/>
      <c r="AP25" s="146"/>
      <c r="AR25" s="146"/>
      <c r="AT25" s="63"/>
      <c r="AV25" s="371"/>
      <c r="AW25" s="371"/>
      <c r="AX25" s="371"/>
      <c r="AY25" s="371"/>
      <c r="AZ25" s="371"/>
      <c r="BA25" s="371"/>
      <c r="BB25" s="371"/>
      <c r="BC25" s="371"/>
      <c r="BD25" s="371"/>
      <c r="BE25" s="371"/>
      <c r="BF25" s="371"/>
      <c r="BG25" s="371"/>
    </row>
    <row r="26" spans="1:59" s="376" customFormat="1" ht="21" customHeight="1" x14ac:dyDescent="0.3">
      <c r="A26" s="371"/>
      <c r="B26" s="372"/>
      <c r="C26" s="371"/>
      <c r="D26" s="427" t="s">
        <v>575</v>
      </c>
      <c r="E26" s="425">
        <f t="shared" si="6"/>
        <v>5900</v>
      </c>
      <c r="F26" s="426">
        <f t="shared" si="6"/>
        <v>3550</v>
      </c>
      <c r="G26" s="371"/>
      <c r="H26" s="416">
        <f t="shared" si="3"/>
        <v>5900</v>
      </c>
      <c r="I26" s="416">
        <f t="shared" si="3"/>
        <v>3550</v>
      </c>
      <c r="J26" s="386"/>
      <c r="K26" s="417">
        <f t="shared" si="4"/>
        <v>5875</v>
      </c>
      <c r="L26" s="417">
        <f t="shared" si="5"/>
        <v>3525</v>
      </c>
      <c r="N26" s="490">
        <v>2350</v>
      </c>
      <c r="P26" s="490">
        <v>2350</v>
      </c>
      <c r="R26" s="462">
        <v>2180</v>
      </c>
      <c r="T26" s="462">
        <v>2180</v>
      </c>
      <c r="V26" s="462">
        <v>2180</v>
      </c>
      <c r="X26" s="452"/>
      <c r="Z26" s="382"/>
      <c r="AB26" s="363"/>
      <c r="AD26" s="146"/>
      <c r="AF26" s="146"/>
      <c r="AH26" s="146"/>
      <c r="AJ26" s="146"/>
      <c r="AL26" s="146"/>
      <c r="AN26" s="146"/>
      <c r="AP26" s="146"/>
      <c r="AR26" s="146"/>
      <c r="AT26" s="63"/>
      <c r="AV26" s="371"/>
      <c r="AW26" s="371"/>
      <c r="AX26" s="371"/>
      <c r="AY26" s="371"/>
      <c r="AZ26" s="371"/>
      <c r="BA26" s="371"/>
      <c r="BB26" s="371"/>
      <c r="BC26" s="371"/>
      <c r="BD26" s="371"/>
      <c r="BE26" s="371"/>
      <c r="BF26" s="371"/>
      <c r="BG26" s="371"/>
    </row>
    <row r="27" spans="1:59" s="376" customFormat="1" ht="21" customHeight="1" x14ac:dyDescent="0.3">
      <c r="A27" s="371"/>
      <c r="B27" s="372"/>
      <c r="C27" s="371"/>
      <c r="D27" s="427" t="s">
        <v>576</v>
      </c>
      <c r="E27" s="425">
        <f t="shared" si="6"/>
        <v>18100</v>
      </c>
      <c r="F27" s="426">
        <f t="shared" si="6"/>
        <v>10900</v>
      </c>
      <c r="G27" s="371"/>
      <c r="H27" s="416">
        <f t="shared" si="3"/>
        <v>18100</v>
      </c>
      <c r="I27" s="416">
        <f t="shared" si="3"/>
        <v>10900</v>
      </c>
      <c r="J27" s="386"/>
      <c r="K27" s="417">
        <f t="shared" si="4"/>
        <v>18087.525000000001</v>
      </c>
      <c r="L27" s="417">
        <f t="shared" si="5"/>
        <v>10852.514999999999</v>
      </c>
      <c r="N27" s="490">
        <v>7235.01</v>
      </c>
      <c r="P27" s="490">
        <v>7235.01</v>
      </c>
      <c r="R27" s="462">
        <v>6050</v>
      </c>
      <c r="T27" s="462">
        <v>6050</v>
      </c>
      <c r="V27" s="462">
        <v>6050</v>
      </c>
      <c r="X27" s="452"/>
      <c r="Z27" s="382"/>
      <c r="AB27" s="363"/>
      <c r="AD27" s="146"/>
      <c r="AF27" s="146"/>
      <c r="AH27" s="146"/>
      <c r="AJ27" s="146"/>
      <c r="AL27" s="146"/>
      <c r="AN27" s="146"/>
      <c r="AP27" s="146"/>
      <c r="AR27" s="146"/>
      <c r="AT27" s="63"/>
      <c r="AV27" s="371"/>
      <c r="AW27" s="371"/>
      <c r="AX27" s="371"/>
      <c r="AY27" s="371"/>
      <c r="AZ27" s="371"/>
      <c r="BA27" s="371"/>
      <c r="BB27" s="371"/>
      <c r="BC27" s="371"/>
      <c r="BD27" s="371"/>
      <c r="BE27" s="371"/>
      <c r="BF27" s="371"/>
      <c r="BG27" s="371"/>
    </row>
    <row r="28" spans="1:59" s="376" customFormat="1" ht="21" customHeight="1" x14ac:dyDescent="0.3">
      <c r="A28" s="371"/>
      <c r="B28" s="372"/>
      <c r="C28" s="371"/>
      <c r="D28" s="427" t="s">
        <v>544</v>
      </c>
      <c r="E28" s="425">
        <f t="shared" si="6"/>
        <v>89150</v>
      </c>
      <c r="F28" s="426">
        <f t="shared" si="6"/>
        <v>53500</v>
      </c>
      <c r="G28" s="371"/>
      <c r="H28" s="416">
        <f t="shared" si="3"/>
        <v>89150</v>
      </c>
      <c r="I28" s="416">
        <f t="shared" si="3"/>
        <v>53500</v>
      </c>
      <c r="J28" s="386"/>
      <c r="K28" s="417">
        <f t="shared" si="4"/>
        <v>89121.175000000003</v>
      </c>
      <c r="L28" s="417">
        <f t="shared" si="5"/>
        <v>53472.705000000002</v>
      </c>
      <c r="N28" s="490">
        <v>35648.47</v>
      </c>
      <c r="P28" s="490">
        <v>35648.47</v>
      </c>
      <c r="R28" s="462">
        <v>32700</v>
      </c>
      <c r="T28" s="462">
        <v>32700</v>
      </c>
      <c r="V28" s="462">
        <v>32700</v>
      </c>
      <c r="X28" s="452">
        <v>24547</v>
      </c>
      <c r="Z28" s="382">
        <v>24547</v>
      </c>
      <c r="AB28" s="363"/>
      <c r="AD28" s="146"/>
      <c r="AF28" s="146"/>
      <c r="AH28" s="146"/>
      <c r="AJ28" s="146"/>
      <c r="AL28" s="146"/>
      <c r="AN28" s="146"/>
      <c r="AP28" s="146"/>
      <c r="AR28" s="146"/>
      <c r="AT28" s="63"/>
      <c r="AV28" s="371"/>
      <c r="AW28" s="371"/>
      <c r="AX28" s="371"/>
      <c r="AY28" s="371"/>
      <c r="AZ28" s="371"/>
      <c r="BA28" s="371"/>
      <c r="BB28" s="371"/>
      <c r="BC28" s="371"/>
      <c r="BD28" s="371"/>
      <c r="BE28" s="371"/>
      <c r="BF28" s="371"/>
      <c r="BG28" s="371"/>
    </row>
    <row r="29" spans="1:59" s="376" customFormat="1" ht="21" customHeight="1" x14ac:dyDescent="0.3">
      <c r="A29" s="371"/>
      <c r="B29" s="372"/>
      <c r="C29" s="371"/>
      <c r="D29" s="427" t="s">
        <v>574</v>
      </c>
      <c r="E29" s="425">
        <f t="shared" si="6"/>
        <v>5900</v>
      </c>
      <c r="F29" s="426">
        <f t="shared" si="6"/>
        <v>3550</v>
      </c>
      <c r="G29" s="371"/>
      <c r="H29" s="416">
        <f t="shared" si="3"/>
        <v>5900</v>
      </c>
      <c r="I29" s="416">
        <f t="shared" si="3"/>
        <v>3550</v>
      </c>
      <c r="J29" s="386"/>
      <c r="K29" s="417">
        <f t="shared" si="4"/>
        <v>5875</v>
      </c>
      <c r="L29" s="417">
        <f t="shared" si="5"/>
        <v>3525</v>
      </c>
      <c r="N29" s="490">
        <v>2350</v>
      </c>
      <c r="P29" s="490">
        <v>2350</v>
      </c>
      <c r="R29" s="462">
        <v>2180</v>
      </c>
      <c r="T29" s="462">
        <v>2180</v>
      </c>
      <c r="V29" s="452">
        <v>2180</v>
      </c>
      <c r="X29" s="452">
        <v>1940</v>
      </c>
      <c r="Z29" s="382">
        <v>1940</v>
      </c>
      <c r="AB29" s="363"/>
      <c r="AD29" s="146"/>
      <c r="AF29" s="146"/>
      <c r="AH29" s="146"/>
      <c r="AJ29" s="146"/>
      <c r="AL29" s="146"/>
      <c r="AN29" s="146"/>
      <c r="AP29" s="146"/>
      <c r="AR29" s="146"/>
      <c r="AT29" s="63"/>
      <c r="AV29" s="371"/>
      <c r="AW29" s="371"/>
      <c r="AX29" s="371"/>
      <c r="AY29" s="371"/>
      <c r="AZ29" s="371"/>
      <c r="BA29" s="371"/>
      <c r="BB29" s="371"/>
      <c r="BC29" s="371"/>
      <c r="BD29" s="371"/>
      <c r="BE29" s="371"/>
      <c r="BF29" s="371"/>
      <c r="BG29" s="371"/>
    </row>
    <row r="30" spans="1:59" s="376" customFormat="1" ht="21" customHeight="1" x14ac:dyDescent="0.3">
      <c r="A30" s="371"/>
      <c r="B30" s="372"/>
      <c r="C30" s="371"/>
      <c r="D30" s="427" t="s">
        <v>546</v>
      </c>
      <c r="E30" s="425">
        <f t="shared" si="6"/>
        <v>18100</v>
      </c>
      <c r="F30" s="426">
        <f t="shared" si="6"/>
        <v>10900</v>
      </c>
      <c r="G30" s="371"/>
      <c r="H30" s="416">
        <f t="shared" si="3"/>
        <v>18100</v>
      </c>
      <c r="I30" s="416">
        <f t="shared" si="3"/>
        <v>10900</v>
      </c>
      <c r="J30" s="386"/>
      <c r="K30" s="417">
        <f t="shared" si="4"/>
        <v>18087.525000000001</v>
      </c>
      <c r="L30" s="417">
        <f t="shared" si="5"/>
        <v>10852.514999999999</v>
      </c>
      <c r="N30" s="490">
        <v>7235.01</v>
      </c>
      <c r="P30" s="490">
        <v>7235.01</v>
      </c>
      <c r="R30" s="462">
        <v>6050</v>
      </c>
      <c r="T30" s="462">
        <v>6050</v>
      </c>
      <c r="V30" s="452">
        <v>6050</v>
      </c>
      <c r="X30" s="452">
        <v>5340</v>
      </c>
      <c r="Z30" s="382">
        <v>5340</v>
      </c>
      <c r="AB30" s="363"/>
      <c r="AD30" s="146"/>
      <c r="AF30" s="146"/>
      <c r="AH30" s="146"/>
      <c r="AJ30" s="146"/>
      <c r="AL30" s="146"/>
      <c r="AN30" s="146"/>
      <c r="AP30" s="146"/>
      <c r="AR30" s="146"/>
      <c r="AT30" s="63"/>
      <c r="AV30" s="371"/>
      <c r="AW30" s="371"/>
      <c r="AX30" s="371"/>
      <c r="AY30" s="371"/>
      <c r="AZ30" s="371"/>
      <c r="BA30" s="371"/>
      <c r="BB30" s="371"/>
      <c r="BC30" s="371"/>
      <c r="BD30" s="371"/>
      <c r="BE30" s="371"/>
      <c r="BF30" s="371"/>
      <c r="BG30" s="371"/>
    </row>
    <row r="31" spans="1:59" s="376" customFormat="1" ht="21" customHeight="1" x14ac:dyDescent="0.3">
      <c r="A31" s="371"/>
      <c r="B31" s="372"/>
      <c r="C31" s="371"/>
      <c r="D31" s="427" t="s">
        <v>547</v>
      </c>
      <c r="E31" s="425">
        <f t="shared" si="6"/>
        <v>5900</v>
      </c>
      <c r="F31" s="426">
        <f t="shared" si="6"/>
        <v>3550</v>
      </c>
      <c r="G31" s="371"/>
      <c r="H31" s="416">
        <f t="shared" si="3"/>
        <v>5900</v>
      </c>
      <c r="I31" s="416">
        <f t="shared" si="3"/>
        <v>3550</v>
      </c>
      <c r="J31" s="386"/>
      <c r="K31" s="417">
        <f t="shared" si="4"/>
        <v>5875</v>
      </c>
      <c r="L31" s="417">
        <f t="shared" si="5"/>
        <v>3525</v>
      </c>
      <c r="N31" s="490">
        <v>2350</v>
      </c>
      <c r="P31" s="490">
        <v>2350</v>
      </c>
      <c r="R31" s="462">
        <v>2180</v>
      </c>
      <c r="T31" s="462">
        <v>2180</v>
      </c>
      <c r="V31" s="452">
        <v>2180</v>
      </c>
      <c r="X31" s="452">
        <v>1940</v>
      </c>
      <c r="Z31" s="382">
        <v>1940</v>
      </c>
      <c r="AB31" s="363"/>
      <c r="AD31" s="146"/>
      <c r="AF31" s="146"/>
      <c r="AH31" s="146"/>
      <c r="AJ31" s="146"/>
      <c r="AL31" s="146"/>
      <c r="AN31" s="146"/>
      <c r="AP31" s="146"/>
      <c r="AR31" s="146"/>
      <c r="AT31" s="63"/>
      <c r="AV31" s="371"/>
      <c r="AW31" s="371"/>
      <c r="AX31" s="371"/>
      <c r="AY31" s="371"/>
      <c r="AZ31" s="371"/>
      <c r="BA31" s="371"/>
      <c r="BB31" s="371"/>
      <c r="BC31" s="371"/>
      <c r="BD31" s="371"/>
      <c r="BE31" s="371"/>
      <c r="BF31" s="371"/>
      <c r="BG31" s="371"/>
    </row>
    <row r="32" spans="1:59" s="376" customFormat="1" ht="21" customHeight="1" x14ac:dyDescent="0.3">
      <c r="A32" s="371"/>
      <c r="B32" s="372"/>
      <c r="C32" s="371"/>
      <c r="D32" s="427" t="s">
        <v>548</v>
      </c>
      <c r="E32" s="425">
        <f t="shared" si="6"/>
        <v>18100</v>
      </c>
      <c r="F32" s="426">
        <f t="shared" si="6"/>
        <v>10900</v>
      </c>
      <c r="G32" s="371"/>
      <c r="H32" s="416">
        <f t="shared" si="3"/>
        <v>18100</v>
      </c>
      <c r="I32" s="416">
        <f t="shared" si="3"/>
        <v>10900</v>
      </c>
      <c r="J32" s="386"/>
      <c r="K32" s="417">
        <f t="shared" si="4"/>
        <v>18087.525000000001</v>
      </c>
      <c r="L32" s="417">
        <f t="shared" si="5"/>
        <v>10852.514999999999</v>
      </c>
      <c r="N32" s="490">
        <v>7235.01</v>
      </c>
      <c r="P32" s="490">
        <v>7235.01</v>
      </c>
      <c r="R32" s="462">
        <v>6050</v>
      </c>
      <c r="T32" s="462">
        <v>6050</v>
      </c>
      <c r="V32" s="452">
        <v>6050</v>
      </c>
      <c r="X32" s="452">
        <v>5340</v>
      </c>
      <c r="Z32" s="382">
        <v>5340</v>
      </c>
      <c r="AB32" s="363"/>
      <c r="AD32" s="146"/>
      <c r="AF32" s="146"/>
      <c r="AH32" s="146"/>
      <c r="AJ32" s="146"/>
      <c r="AL32" s="146"/>
      <c r="AN32" s="146"/>
      <c r="AP32" s="146"/>
      <c r="AR32" s="146"/>
      <c r="AT32" s="63"/>
      <c r="AV32" s="371"/>
      <c r="AW32" s="371"/>
      <c r="AX32" s="371"/>
      <c r="AY32" s="371"/>
      <c r="AZ32" s="371"/>
      <c r="BA32" s="371"/>
      <c r="BB32" s="371"/>
      <c r="BC32" s="371"/>
      <c r="BD32" s="371"/>
      <c r="BE32" s="371"/>
      <c r="BF32" s="371"/>
      <c r="BG32" s="371"/>
    </row>
    <row r="33" spans="1:59" s="376" customFormat="1" ht="21" customHeight="1" x14ac:dyDescent="0.3">
      <c r="A33" s="371"/>
      <c r="B33" s="372"/>
      <c r="C33" s="371"/>
      <c r="D33" s="427" t="s">
        <v>573</v>
      </c>
      <c r="E33" s="425">
        <f t="shared" si="6"/>
        <v>10550</v>
      </c>
      <c r="F33" s="426">
        <f t="shared" si="6"/>
        <v>6350</v>
      </c>
      <c r="G33" s="371"/>
      <c r="H33" s="416">
        <f t="shared" si="3"/>
        <v>10550</v>
      </c>
      <c r="I33" s="416">
        <f t="shared" si="3"/>
        <v>6350</v>
      </c>
      <c r="J33" s="386"/>
      <c r="K33" s="417">
        <f t="shared" si="4"/>
        <v>10533.675000000001</v>
      </c>
      <c r="L33" s="417">
        <f t="shared" si="5"/>
        <v>6320.2049999999999</v>
      </c>
      <c r="N33" s="490">
        <v>4213.47</v>
      </c>
      <c r="P33" s="490">
        <v>4213.47</v>
      </c>
      <c r="R33" s="462">
        <v>3900</v>
      </c>
      <c r="T33" s="462">
        <v>3900</v>
      </c>
      <c r="V33" s="462">
        <v>3900</v>
      </c>
      <c r="X33" s="452">
        <v>3440</v>
      </c>
      <c r="Z33" s="382">
        <v>3440</v>
      </c>
      <c r="AB33" s="363"/>
      <c r="AD33" s="146"/>
      <c r="AF33" s="146"/>
      <c r="AH33" s="146"/>
      <c r="AJ33" s="146"/>
      <c r="AL33" s="146"/>
      <c r="AN33" s="146"/>
      <c r="AP33" s="146"/>
      <c r="AR33" s="146"/>
      <c r="AT33" s="63"/>
      <c r="AV33" s="371"/>
      <c r="AW33" s="371"/>
      <c r="AX33" s="371"/>
      <c r="AY33" s="371"/>
      <c r="AZ33" s="371"/>
      <c r="BA33" s="371"/>
      <c r="BB33" s="371"/>
      <c r="BC33" s="371"/>
      <c r="BD33" s="371"/>
      <c r="BE33" s="371"/>
      <c r="BF33" s="371"/>
      <c r="BG33" s="371"/>
    </row>
    <row r="34" spans="1:59" s="376" customFormat="1" ht="21" customHeight="1" x14ac:dyDescent="0.3">
      <c r="A34" s="371"/>
      <c r="B34" s="372"/>
      <c r="C34" s="371"/>
      <c r="D34" s="427" t="s">
        <v>572</v>
      </c>
      <c r="E34" s="425">
        <f t="shared" si="6"/>
        <v>29850</v>
      </c>
      <c r="F34" s="426">
        <f t="shared" si="6"/>
        <v>17950</v>
      </c>
      <c r="G34" s="371"/>
      <c r="H34" s="416">
        <f t="shared" si="3"/>
        <v>29850</v>
      </c>
      <c r="I34" s="416">
        <f t="shared" si="3"/>
        <v>17950</v>
      </c>
      <c r="J34" s="386"/>
      <c r="K34" s="417">
        <f t="shared" si="4"/>
        <v>29847.95</v>
      </c>
      <c r="L34" s="417">
        <f t="shared" si="5"/>
        <v>17908.77</v>
      </c>
      <c r="N34" s="490">
        <v>11939.18</v>
      </c>
      <c r="P34" s="490">
        <v>11939.18</v>
      </c>
      <c r="R34" s="462">
        <v>11050</v>
      </c>
      <c r="T34" s="462">
        <v>11050</v>
      </c>
      <c r="V34" s="462">
        <v>11050</v>
      </c>
      <c r="X34" s="452">
        <v>9785</v>
      </c>
      <c r="Z34" s="382">
        <v>9785</v>
      </c>
      <c r="AB34" s="363"/>
      <c r="AD34" s="146"/>
      <c r="AF34" s="146"/>
      <c r="AH34" s="146"/>
      <c r="AJ34" s="146"/>
      <c r="AL34" s="146"/>
      <c r="AN34" s="146"/>
      <c r="AP34" s="146"/>
      <c r="AR34" s="146"/>
      <c r="AT34" s="63"/>
      <c r="AV34" s="371"/>
      <c r="AW34" s="371"/>
      <c r="AX34" s="371"/>
      <c r="AY34" s="371"/>
      <c r="AZ34" s="371"/>
      <c r="BA34" s="371"/>
      <c r="BB34" s="371"/>
      <c r="BC34" s="371"/>
      <c r="BD34" s="371"/>
      <c r="BE34" s="371"/>
      <c r="BF34" s="371"/>
      <c r="BG34" s="371"/>
    </row>
    <row r="35" spans="1:59" s="376" customFormat="1" ht="21" customHeight="1" x14ac:dyDescent="0.3">
      <c r="A35" s="371"/>
      <c r="B35" s="372"/>
      <c r="C35" s="371"/>
      <c r="D35" s="427" t="s">
        <v>551</v>
      </c>
      <c r="E35" s="425">
        <f t="shared" si="6"/>
        <v>285250</v>
      </c>
      <c r="F35" s="426">
        <f t="shared" si="6"/>
        <v>171150</v>
      </c>
      <c r="G35" s="371"/>
      <c r="H35" s="416">
        <f t="shared" ref="H35:I41" si="7">MROUND(K35+24,50)</f>
        <v>285250</v>
      </c>
      <c r="I35" s="416">
        <f t="shared" si="7"/>
        <v>171150</v>
      </c>
      <c r="J35" s="386"/>
      <c r="K35" s="417">
        <f t="shared" si="4"/>
        <v>285224.8</v>
      </c>
      <c r="L35" s="417">
        <f t="shared" si="5"/>
        <v>171134.88</v>
      </c>
      <c r="N35" s="494">
        <v>114089.92</v>
      </c>
      <c r="P35" s="494">
        <v>114089.92</v>
      </c>
      <c r="R35" s="467">
        <v>105036.75</v>
      </c>
      <c r="T35" s="467">
        <v>105036.75</v>
      </c>
      <c r="V35" s="467">
        <v>105036.75</v>
      </c>
      <c r="X35" s="452">
        <v>91387</v>
      </c>
      <c r="Z35" s="382">
        <v>91387</v>
      </c>
      <c r="AB35" s="363"/>
      <c r="AD35" s="146"/>
      <c r="AF35" s="146"/>
      <c r="AH35" s="146"/>
      <c r="AJ35" s="146"/>
      <c r="AL35" s="146"/>
      <c r="AN35" s="146"/>
      <c r="AP35" s="146"/>
      <c r="AR35" s="146"/>
      <c r="AT35" s="63"/>
      <c r="AV35" s="371"/>
      <c r="AW35" s="371"/>
      <c r="AX35" s="371"/>
      <c r="AY35" s="371"/>
      <c r="AZ35" s="371"/>
      <c r="BA35" s="371"/>
      <c r="BB35" s="371"/>
      <c r="BC35" s="371"/>
      <c r="BD35" s="371"/>
      <c r="BE35" s="371"/>
      <c r="BF35" s="371"/>
      <c r="BG35" s="371"/>
    </row>
    <row r="36" spans="1:59" s="376" customFormat="1" ht="21" customHeight="1" x14ac:dyDescent="0.3">
      <c r="A36" s="371"/>
      <c r="B36" s="372"/>
      <c r="C36" s="371"/>
      <c r="D36" s="427" t="s">
        <v>571</v>
      </c>
      <c r="E36" s="425">
        <f t="shared" si="6"/>
        <v>9600</v>
      </c>
      <c r="F36" s="426">
        <f t="shared" si="6"/>
        <v>5800</v>
      </c>
      <c r="G36" s="371"/>
      <c r="H36" s="416">
        <f t="shared" si="7"/>
        <v>9600</v>
      </c>
      <c r="I36" s="416">
        <f t="shared" si="7"/>
        <v>5800</v>
      </c>
      <c r="J36" s="386"/>
      <c r="K36" s="417">
        <f t="shared" si="4"/>
        <v>9585</v>
      </c>
      <c r="L36" s="417">
        <f t="shared" si="5"/>
        <v>5751</v>
      </c>
      <c r="N36" s="490">
        <v>3834</v>
      </c>
      <c r="P36" s="490">
        <v>3834</v>
      </c>
      <c r="R36" s="462">
        <v>3550</v>
      </c>
      <c r="T36" s="462">
        <v>3550</v>
      </c>
      <c r="V36" s="462">
        <v>3550</v>
      </c>
      <c r="X36" s="452">
        <v>3155</v>
      </c>
      <c r="Z36" s="382">
        <v>3155</v>
      </c>
      <c r="AB36" s="363"/>
      <c r="AD36" s="146"/>
      <c r="AF36" s="146"/>
      <c r="AH36" s="146"/>
      <c r="AJ36" s="146"/>
      <c r="AL36" s="146"/>
      <c r="AN36" s="146"/>
      <c r="AP36" s="146"/>
      <c r="AR36" s="146"/>
      <c r="AT36" s="63"/>
      <c r="AV36" s="371"/>
      <c r="AW36" s="371"/>
      <c r="AX36" s="371"/>
      <c r="AY36" s="371"/>
      <c r="AZ36" s="371"/>
      <c r="BA36" s="371"/>
      <c r="BB36" s="371"/>
      <c r="BC36" s="371"/>
      <c r="BD36" s="371"/>
      <c r="BE36" s="371"/>
      <c r="BF36" s="371"/>
      <c r="BG36" s="371"/>
    </row>
    <row r="37" spans="1:59" s="376" customFormat="1" ht="21" customHeight="1" x14ac:dyDescent="0.3">
      <c r="A37" s="371"/>
      <c r="B37" s="372"/>
      <c r="C37" s="371"/>
      <c r="D37" s="427" t="s">
        <v>570</v>
      </c>
      <c r="E37" s="425">
        <f t="shared" si="6"/>
        <v>34600</v>
      </c>
      <c r="F37" s="426">
        <f t="shared" si="6"/>
        <v>20750</v>
      </c>
      <c r="G37" s="371"/>
      <c r="H37" s="416">
        <f t="shared" si="7"/>
        <v>34600</v>
      </c>
      <c r="I37" s="416">
        <f t="shared" si="7"/>
        <v>20750</v>
      </c>
      <c r="J37" s="386"/>
      <c r="K37" s="417">
        <f t="shared" si="4"/>
        <v>34560.025000000001</v>
      </c>
      <c r="L37" s="417">
        <f t="shared" si="5"/>
        <v>20736.014999999999</v>
      </c>
      <c r="N37" s="490">
        <v>13824.01</v>
      </c>
      <c r="P37" s="490">
        <v>13824.01</v>
      </c>
      <c r="R37" s="462">
        <v>12800</v>
      </c>
      <c r="T37" s="462">
        <v>12800</v>
      </c>
      <c r="V37" s="462">
        <v>12800</v>
      </c>
      <c r="X37" s="452">
        <v>11361</v>
      </c>
      <c r="Z37" s="382">
        <v>11361</v>
      </c>
      <c r="AB37" s="363"/>
      <c r="AD37" s="146"/>
      <c r="AF37" s="146"/>
      <c r="AH37" s="146"/>
      <c r="AJ37" s="146"/>
      <c r="AL37" s="146"/>
      <c r="AN37" s="146"/>
      <c r="AP37" s="146"/>
      <c r="AR37" s="146"/>
      <c r="AT37" s="63"/>
      <c r="AV37" s="371"/>
      <c r="AW37" s="371"/>
      <c r="AX37" s="371"/>
      <c r="AY37" s="371"/>
      <c r="AZ37" s="371"/>
      <c r="BA37" s="371"/>
      <c r="BB37" s="371"/>
      <c r="BC37" s="371"/>
      <c r="BD37" s="371"/>
      <c r="BE37" s="371"/>
      <c r="BF37" s="371"/>
      <c r="BG37" s="371"/>
    </row>
    <row r="38" spans="1:59" s="376" customFormat="1" ht="21" customHeight="1" x14ac:dyDescent="0.3">
      <c r="A38" s="371"/>
      <c r="B38" s="372"/>
      <c r="C38" s="371"/>
      <c r="D38" s="427" t="s">
        <v>569</v>
      </c>
      <c r="E38" s="425">
        <f t="shared" si="6"/>
        <v>14300</v>
      </c>
      <c r="F38" s="426">
        <f t="shared" si="6"/>
        <v>8600</v>
      </c>
      <c r="G38" s="371"/>
      <c r="H38" s="416">
        <f t="shared" si="7"/>
        <v>14300</v>
      </c>
      <c r="I38" s="416">
        <f t="shared" si="7"/>
        <v>8600</v>
      </c>
      <c r="J38" s="386"/>
      <c r="K38" s="417">
        <f t="shared" si="4"/>
        <v>14285</v>
      </c>
      <c r="L38" s="417">
        <f t="shared" si="5"/>
        <v>8571</v>
      </c>
      <c r="N38" s="490">
        <v>5714</v>
      </c>
      <c r="P38" s="490">
        <v>5714</v>
      </c>
      <c r="R38" s="462">
        <v>5100</v>
      </c>
      <c r="T38" s="462">
        <v>5100</v>
      </c>
      <c r="V38" s="462">
        <v>5099.99</v>
      </c>
      <c r="X38" s="452">
        <v>4430</v>
      </c>
      <c r="Z38" s="382">
        <v>4430</v>
      </c>
      <c r="AB38" s="363"/>
      <c r="AD38" s="146"/>
      <c r="AF38" s="146"/>
      <c r="AH38" s="146"/>
      <c r="AJ38" s="146"/>
      <c r="AL38" s="146"/>
      <c r="AN38" s="146"/>
      <c r="AP38" s="146"/>
      <c r="AR38" s="146"/>
      <c r="AT38" s="63"/>
      <c r="AV38" s="371"/>
      <c r="AW38" s="371"/>
      <c r="AX38" s="371"/>
      <c r="AY38" s="371"/>
      <c r="AZ38" s="371"/>
      <c r="BA38" s="371"/>
      <c r="BB38" s="371"/>
      <c r="BC38" s="371"/>
      <c r="BD38" s="371"/>
      <c r="BE38" s="371"/>
      <c r="BF38" s="371"/>
      <c r="BG38" s="371"/>
    </row>
    <row r="39" spans="1:59" s="376" customFormat="1" ht="21" customHeight="1" x14ac:dyDescent="0.3">
      <c r="A39" s="371"/>
      <c r="B39" s="372"/>
      <c r="C39" s="371"/>
      <c r="D39" s="427" t="s">
        <v>567</v>
      </c>
      <c r="E39" s="425">
        <f t="shared" si="6"/>
        <v>9200</v>
      </c>
      <c r="F39" s="426">
        <f t="shared" si="6"/>
        <v>5550</v>
      </c>
      <c r="G39" s="371"/>
      <c r="H39" s="416">
        <f t="shared" si="7"/>
        <v>9200</v>
      </c>
      <c r="I39" s="416">
        <f t="shared" si="7"/>
        <v>5550</v>
      </c>
      <c r="J39" s="386"/>
      <c r="K39" s="417">
        <f t="shared" si="4"/>
        <v>9175</v>
      </c>
      <c r="L39" s="417">
        <f t="shared" si="5"/>
        <v>5505</v>
      </c>
      <c r="N39" s="490">
        <v>3670</v>
      </c>
      <c r="P39" s="490">
        <v>3670</v>
      </c>
      <c r="R39" s="462">
        <v>3340</v>
      </c>
      <c r="T39" s="462">
        <v>3340</v>
      </c>
      <c r="V39" s="462">
        <v>3340</v>
      </c>
      <c r="X39" s="452">
        <v>3035</v>
      </c>
      <c r="Z39" s="382">
        <v>3035</v>
      </c>
      <c r="AB39" s="363"/>
      <c r="AD39" s="146"/>
      <c r="AF39" s="146"/>
      <c r="AH39" s="146"/>
      <c r="AJ39" s="146"/>
      <c r="AL39" s="146"/>
      <c r="AN39" s="146"/>
      <c r="AP39" s="146"/>
      <c r="AR39" s="146"/>
      <c r="AT39" s="63"/>
      <c r="AV39" s="371"/>
      <c r="AW39" s="371"/>
      <c r="AX39" s="371"/>
      <c r="AY39" s="371"/>
      <c r="AZ39" s="371"/>
      <c r="BA39" s="371"/>
      <c r="BB39" s="371"/>
      <c r="BC39" s="371"/>
      <c r="BD39" s="371"/>
      <c r="BE39" s="371"/>
      <c r="BF39" s="371"/>
      <c r="BG39" s="371"/>
    </row>
    <row r="40" spans="1:59" s="376" customFormat="1" ht="21" customHeight="1" x14ac:dyDescent="0.3">
      <c r="A40" s="371"/>
      <c r="B40" s="372"/>
      <c r="C40" s="371"/>
      <c r="D40" s="427" t="s">
        <v>568</v>
      </c>
      <c r="E40" s="425">
        <f t="shared" si="6"/>
        <v>5900</v>
      </c>
      <c r="F40" s="426">
        <f t="shared" si="6"/>
        <v>3550</v>
      </c>
      <c r="G40" s="371"/>
      <c r="H40" s="416">
        <f t="shared" si="7"/>
        <v>5900</v>
      </c>
      <c r="I40" s="416">
        <f t="shared" si="7"/>
        <v>3550</v>
      </c>
      <c r="J40" s="386"/>
      <c r="K40" s="417">
        <f t="shared" si="4"/>
        <v>5875</v>
      </c>
      <c r="L40" s="417">
        <f t="shared" si="5"/>
        <v>3525</v>
      </c>
      <c r="N40" s="490">
        <v>2350</v>
      </c>
      <c r="P40" s="490">
        <v>2350</v>
      </c>
      <c r="R40" s="462">
        <v>2180</v>
      </c>
      <c r="T40" s="462">
        <v>2180</v>
      </c>
      <c r="V40" s="452">
        <v>2180</v>
      </c>
      <c r="X40" s="452">
        <v>1940</v>
      </c>
      <c r="Z40" s="382">
        <v>1940</v>
      </c>
      <c r="AB40" s="363"/>
      <c r="AD40" s="146"/>
      <c r="AF40" s="146"/>
      <c r="AH40" s="146"/>
      <c r="AJ40" s="146"/>
      <c r="AL40" s="146"/>
      <c r="AN40" s="146"/>
      <c r="AP40" s="146"/>
      <c r="AR40" s="146"/>
      <c r="AT40" s="63"/>
      <c r="AV40" s="371"/>
      <c r="AW40" s="371"/>
      <c r="AX40" s="371"/>
      <c r="AY40" s="371"/>
      <c r="AZ40" s="371"/>
      <c r="BA40" s="371"/>
      <c r="BB40" s="371"/>
      <c r="BC40" s="371"/>
      <c r="BD40" s="371"/>
      <c r="BE40" s="371"/>
      <c r="BF40" s="371"/>
      <c r="BG40" s="371"/>
    </row>
    <row r="41" spans="1:59" s="376" customFormat="1" ht="21" customHeight="1" x14ac:dyDescent="0.3">
      <c r="A41" s="371"/>
      <c r="B41" s="372"/>
      <c r="C41" s="371"/>
      <c r="D41" s="427" t="s">
        <v>556</v>
      </c>
      <c r="E41" s="425">
        <f t="shared" si="6"/>
        <v>18100</v>
      </c>
      <c r="F41" s="426">
        <f t="shared" si="6"/>
        <v>10900</v>
      </c>
      <c r="G41" s="371"/>
      <c r="H41" s="416">
        <f t="shared" si="7"/>
        <v>18100</v>
      </c>
      <c r="I41" s="416">
        <f t="shared" si="7"/>
        <v>10900</v>
      </c>
      <c r="J41" s="386"/>
      <c r="K41" s="417">
        <f t="shared" si="4"/>
        <v>18087.525000000001</v>
      </c>
      <c r="L41" s="417">
        <f t="shared" si="5"/>
        <v>10852.514999999999</v>
      </c>
      <c r="N41" s="490">
        <v>7235.01</v>
      </c>
      <c r="P41" s="490">
        <v>7235.01</v>
      </c>
      <c r="R41" s="462">
        <v>6050</v>
      </c>
      <c r="T41" s="462">
        <v>6050</v>
      </c>
      <c r="V41" s="452">
        <v>6050</v>
      </c>
      <c r="X41" s="452">
        <v>5340</v>
      </c>
      <c r="Z41" s="382">
        <v>5340</v>
      </c>
      <c r="AB41" s="363"/>
      <c r="AD41" s="146"/>
      <c r="AF41" s="146"/>
      <c r="AH41" s="146"/>
      <c r="AJ41" s="146"/>
      <c r="AL41" s="146"/>
      <c r="AN41" s="146"/>
      <c r="AP41" s="146"/>
      <c r="AR41" s="146"/>
      <c r="AT41" s="63"/>
      <c r="AV41" s="371"/>
      <c r="AW41" s="371"/>
      <c r="AX41" s="371"/>
      <c r="AY41" s="371"/>
      <c r="AZ41" s="371"/>
      <c r="BA41" s="371"/>
      <c r="BB41" s="371"/>
      <c r="BC41" s="371"/>
      <c r="BD41" s="371"/>
      <c r="BE41" s="371"/>
      <c r="BF41" s="371"/>
      <c r="BG41" s="371"/>
    </row>
    <row r="42" spans="1:59" s="376" customFormat="1" ht="9.9499999999999993" customHeight="1" thickBot="1" x14ac:dyDescent="0.35">
      <c r="A42" s="371"/>
      <c r="B42" s="372"/>
      <c r="C42" s="371"/>
      <c r="D42" s="422"/>
      <c r="E42" s="414"/>
      <c r="F42" s="415"/>
      <c r="G42" s="386"/>
      <c r="H42" s="416"/>
      <c r="I42" s="416"/>
      <c r="J42" s="386"/>
      <c r="K42" s="417"/>
      <c r="L42" s="417"/>
      <c r="M42" s="389"/>
      <c r="N42" s="452"/>
      <c r="P42" s="452"/>
      <c r="R42" s="452"/>
      <c r="T42" s="452"/>
      <c r="V42" s="452"/>
      <c r="X42" s="452"/>
      <c r="Z42" s="382"/>
      <c r="AB42" s="363"/>
      <c r="AD42" s="364"/>
      <c r="AF42" s="365"/>
      <c r="AH42" s="365"/>
      <c r="AJ42" s="365"/>
      <c r="AL42" s="363"/>
      <c r="AN42" s="363"/>
      <c r="AP42" s="363"/>
      <c r="AR42" s="363"/>
      <c r="AT42" s="366"/>
      <c r="AV42" s="371"/>
      <c r="AW42" s="371"/>
      <c r="AX42" s="371"/>
      <c r="AY42" s="371"/>
      <c r="AZ42" s="371"/>
      <c r="BA42" s="371"/>
      <c r="BB42" s="371"/>
      <c r="BC42" s="371"/>
      <c r="BD42" s="371"/>
      <c r="BE42" s="371"/>
      <c r="BF42" s="371"/>
      <c r="BG42" s="371"/>
    </row>
    <row r="43" spans="1:59" s="376" customFormat="1" ht="21" customHeight="1" thickBot="1" x14ac:dyDescent="0.35">
      <c r="A43" s="371"/>
      <c r="B43" s="372"/>
      <c r="C43" s="371"/>
      <c r="D43" s="413" t="s">
        <v>529</v>
      </c>
      <c r="E43" s="414"/>
      <c r="F43" s="415"/>
      <c r="G43" s="386"/>
      <c r="H43" s="416"/>
      <c r="I43" s="416"/>
      <c r="J43" s="386"/>
      <c r="K43" s="417"/>
      <c r="L43" s="417"/>
      <c r="M43" s="389"/>
      <c r="N43" s="489">
        <v>45498</v>
      </c>
      <c r="P43" s="472">
        <v>45350</v>
      </c>
      <c r="R43" s="472">
        <v>45350</v>
      </c>
      <c r="T43" s="472">
        <v>45350</v>
      </c>
      <c r="V43" s="452"/>
      <c r="X43" s="452"/>
      <c r="Z43" s="382"/>
      <c r="AB43" s="363"/>
      <c r="AD43" s="364"/>
      <c r="AF43" s="365"/>
      <c r="AH43" s="365"/>
      <c r="AJ43" s="365"/>
      <c r="AL43" s="363"/>
      <c r="AN43" s="363"/>
      <c r="AP43" s="363"/>
      <c r="AR43" s="363"/>
      <c r="AT43" s="366"/>
      <c r="AV43" s="371"/>
      <c r="AW43" s="371"/>
      <c r="AX43" s="371"/>
      <c r="AY43" s="371"/>
      <c r="AZ43" s="371"/>
      <c r="BA43" s="371"/>
      <c r="BB43" s="371"/>
      <c r="BC43" s="371"/>
      <c r="BD43" s="371"/>
      <c r="BE43" s="371"/>
      <c r="BF43" s="371"/>
      <c r="BG43" s="371"/>
    </row>
    <row r="44" spans="1:59" s="376" customFormat="1" ht="21" customHeight="1" x14ac:dyDescent="0.3">
      <c r="A44" s="371" t="s">
        <v>200</v>
      </c>
      <c r="B44" s="372">
        <v>45330</v>
      </c>
      <c r="C44" s="371"/>
      <c r="D44" s="418" t="s">
        <v>557</v>
      </c>
      <c r="E44" s="419">
        <f>H44</f>
        <v>6000</v>
      </c>
      <c r="F44" s="420">
        <f>I44</f>
        <v>3600</v>
      </c>
      <c r="G44" s="386"/>
      <c r="H44" s="416">
        <f>MROUND(K44+24,50)</f>
        <v>6000</v>
      </c>
      <c r="I44" s="416">
        <f>MROUND(L44+24,50)</f>
        <v>3600</v>
      </c>
      <c r="J44" s="386"/>
      <c r="K44" s="417">
        <f>N44*$K$9</f>
        <v>6000</v>
      </c>
      <c r="L44" s="417">
        <f>N44*$L$9</f>
        <v>3600</v>
      </c>
      <c r="M44" s="389"/>
      <c r="N44" s="490">
        <v>2400</v>
      </c>
      <c r="P44" s="462">
        <v>2070</v>
      </c>
      <c r="R44" s="462">
        <v>2070</v>
      </c>
      <c r="T44" s="462">
        <v>2070</v>
      </c>
      <c r="V44" s="452">
        <v>2000</v>
      </c>
      <c r="X44" s="452">
        <v>2000</v>
      </c>
      <c r="Z44" s="382">
        <v>2000</v>
      </c>
      <c r="AB44" s="363"/>
      <c r="AD44" s="367"/>
      <c r="AE44" s="428"/>
      <c r="AF44" s="364"/>
      <c r="AH44" s="368"/>
      <c r="AJ44" s="365"/>
      <c r="AL44" s="362"/>
      <c r="AN44" s="363"/>
      <c r="AP44" s="363"/>
      <c r="AR44" s="363"/>
      <c r="AT44" s="366"/>
      <c r="AV44" s="371"/>
      <c r="AW44" s="371"/>
      <c r="AX44" s="371"/>
      <c r="AY44" s="371"/>
      <c r="AZ44" s="371"/>
      <c r="BA44" s="371"/>
      <c r="BB44" s="371"/>
      <c r="BC44" s="371"/>
      <c r="BD44" s="371"/>
      <c r="BE44" s="371"/>
      <c r="BF44" s="371"/>
      <c r="BG44" s="371"/>
    </row>
    <row r="45" spans="1:59" s="376" customFormat="1" ht="21" customHeight="1" x14ac:dyDescent="0.3">
      <c r="A45" s="371" t="s">
        <v>200</v>
      </c>
      <c r="B45" s="372">
        <v>45330</v>
      </c>
      <c r="C45" s="371"/>
      <c r="D45" s="421" t="s">
        <v>558</v>
      </c>
      <c r="E45" s="419">
        <f>H45</f>
        <v>5000</v>
      </c>
      <c r="F45" s="420">
        <f>I45</f>
        <v>3000</v>
      </c>
      <c r="G45" s="386"/>
      <c r="H45" s="416">
        <f>MROUND(K45+24,50)</f>
        <v>5000</v>
      </c>
      <c r="I45" s="416">
        <f>MROUND(L45+24,50)</f>
        <v>3000</v>
      </c>
      <c r="J45" s="386"/>
      <c r="K45" s="417">
        <f>N45*$K$9</f>
        <v>5000</v>
      </c>
      <c r="L45" s="417">
        <f>N45*$L$9</f>
        <v>3000</v>
      </c>
      <c r="M45" s="389"/>
      <c r="N45" s="490">
        <v>2000</v>
      </c>
      <c r="P45" s="462">
        <v>1880</v>
      </c>
      <c r="R45" s="462">
        <v>1880</v>
      </c>
      <c r="T45" s="462">
        <v>1880</v>
      </c>
      <c r="V45" s="452">
        <v>1800</v>
      </c>
      <c r="X45" s="452">
        <v>1800</v>
      </c>
      <c r="Z45" s="382">
        <v>1800</v>
      </c>
      <c r="AB45" s="363"/>
      <c r="AD45" s="367"/>
      <c r="AE45" s="428"/>
      <c r="AF45" s="364"/>
      <c r="AH45" s="368"/>
      <c r="AJ45" s="365"/>
      <c r="AL45" s="362"/>
      <c r="AN45" s="363"/>
      <c r="AP45" s="363"/>
      <c r="AR45" s="363"/>
      <c r="AT45" s="366"/>
      <c r="AV45" s="371"/>
      <c r="AW45" s="371"/>
      <c r="AX45" s="371"/>
      <c r="AY45" s="371"/>
      <c r="AZ45" s="371"/>
      <c r="BA45" s="371"/>
      <c r="BB45" s="371"/>
      <c r="BC45" s="371"/>
      <c r="BD45" s="371"/>
      <c r="BE45" s="371"/>
      <c r="BF45" s="371"/>
      <c r="BG45" s="371"/>
    </row>
    <row r="46" spans="1:59" s="376" customFormat="1" ht="9.9499999999999993" customHeight="1" thickBot="1" x14ac:dyDescent="0.35">
      <c r="A46" s="371"/>
      <c r="B46" s="372"/>
      <c r="C46" s="371"/>
      <c r="D46" s="422"/>
      <c r="E46" s="414"/>
      <c r="F46" s="415"/>
      <c r="G46" s="386"/>
      <c r="H46" s="416"/>
      <c r="I46" s="416"/>
      <c r="J46" s="386"/>
      <c r="K46" s="417"/>
      <c r="L46" s="417"/>
      <c r="M46" s="389"/>
      <c r="N46" s="452"/>
      <c r="P46" s="452"/>
      <c r="R46" s="452"/>
      <c r="T46" s="452"/>
      <c r="V46" s="452"/>
      <c r="X46" s="452"/>
      <c r="Z46" s="382"/>
      <c r="AB46" s="363"/>
      <c r="AD46" s="367"/>
      <c r="AE46" s="428"/>
      <c r="AF46" s="364"/>
      <c r="AH46" s="368"/>
      <c r="AJ46" s="365"/>
      <c r="AL46" s="362"/>
      <c r="AN46" s="363"/>
      <c r="AP46" s="363"/>
      <c r="AR46" s="363"/>
      <c r="AT46" s="366"/>
      <c r="AV46" s="371"/>
      <c r="AW46" s="371"/>
      <c r="AX46" s="371"/>
      <c r="AY46" s="371"/>
      <c r="AZ46" s="371"/>
      <c r="BA46" s="371"/>
      <c r="BB46" s="371"/>
      <c r="BC46" s="371"/>
      <c r="BD46" s="371"/>
      <c r="BE46" s="371"/>
      <c r="BF46" s="371"/>
      <c r="BG46" s="371"/>
    </row>
    <row r="47" spans="1:59" s="376" customFormat="1" ht="21" customHeight="1" thickBot="1" x14ac:dyDescent="0.35">
      <c r="A47" s="371"/>
      <c r="B47" s="372"/>
      <c r="C47" s="371"/>
      <c r="D47" s="413" t="s">
        <v>527</v>
      </c>
      <c r="E47" s="414"/>
      <c r="F47" s="415"/>
      <c r="G47" s="386"/>
      <c r="H47" s="416"/>
      <c r="I47" s="416"/>
      <c r="J47" s="386"/>
      <c r="K47" s="417"/>
      <c r="L47" s="417"/>
      <c r="M47" s="389"/>
      <c r="N47" s="492">
        <v>45480</v>
      </c>
      <c r="P47" s="492">
        <v>45480</v>
      </c>
      <c r="R47" s="472">
        <v>45425</v>
      </c>
      <c r="T47" s="472">
        <v>45377</v>
      </c>
      <c r="V47" s="465">
        <v>220324</v>
      </c>
      <c r="X47" s="452"/>
      <c r="Z47" s="382"/>
      <c r="AB47" s="363"/>
      <c r="AD47" s="364"/>
      <c r="AF47" s="365"/>
      <c r="AH47" s="365"/>
      <c r="AJ47" s="365"/>
      <c r="AL47" s="363"/>
      <c r="AN47" s="363"/>
      <c r="AP47" s="363"/>
      <c r="AR47" s="363"/>
      <c r="AT47" s="367"/>
      <c r="AV47" s="371"/>
      <c r="AW47" s="371"/>
      <c r="AX47" s="371"/>
      <c r="AY47" s="371"/>
      <c r="AZ47" s="371"/>
      <c r="BA47" s="371"/>
      <c r="BB47" s="371"/>
      <c r="BC47" s="371"/>
      <c r="BD47" s="371"/>
      <c r="BE47" s="371"/>
      <c r="BF47" s="371"/>
      <c r="BG47" s="371"/>
    </row>
    <row r="48" spans="1:59" s="376" customFormat="1" ht="21" customHeight="1" x14ac:dyDescent="0.3">
      <c r="A48" s="371" t="s">
        <v>480</v>
      </c>
      <c r="B48" s="372">
        <v>45260</v>
      </c>
      <c r="C48" s="371">
        <v>1220</v>
      </c>
      <c r="D48" s="418" t="s">
        <v>475</v>
      </c>
      <c r="E48" s="419">
        <f t="shared" ref="E48:F54" si="8">H48</f>
        <v>4050</v>
      </c>
      <c r="F48" s="420">
        <f t="shared" si="8"/>
        <v>2450</v>
      </c>
      <c r="G48" s="386"/>
      <c r="H48" s="416">
        <f t="shared" ref="H48:I55" si="9">MROUND(K48+24,50)</f>
        <v>4050</v>
      </c>
      <c r="I48" s="416">
        <f t="shared" si="9"/>
        <v>2450</v>
      </c>
      <c r="J48" s="386"/>
      <c r="K48" s="417">
        <f t="shared" ref="K48:K55" si="10">N48*$K$9</f>
        <v>4027.7249999999999</v>
      </c>
      <c r="L48" s="417">
        <f t="shared" ref="L48:L55" si="11">N48*$L$9</f>
        <v>2416.6349999999998</v>
      </c>
      <c r="M48" s="389"/>
      <c r="N48" s="490">
        <v>1611.09</v>
      </c>
      <c r="P48" s="490">
        <v>1611.09</v>
      </c>
      <c r="R48" s="462">
        <v>1611.09</v>
      </c>
      <c r="T48" s="462">
        <v>1611.09</v>
      </c>
      <c r="V48" s="462">
        <v>1468.9412000000002</v>
      </c>
      <c r="X48" s="452">
        <v>1468.9412000000002</v>
      </c>
      <c r="Z48" s="382">
        <v>1184.6300000000001</v>
      </c>
      <c r="AB48" s="363"/>
      <c r="AD48" s="364"/>
      <c r="AF48" s="365"/>
      <c r="AH48" s="365"/>
      <c r="AJ48" s="365"/>
      <c r="AL48" s="363"/>
      <c r="AN48" s="363"/>
      <c r="AP48" s="363"/>
      <c r="AR48" s="363"/>
      <c r="AT48" s="366"/>
      <c r="AV48" s="371"/>
      <c r="AW48" s="371"/>
      <c r="AX48" s="371"/>
      <c r="AY48" s="371"/>
      <c r="AZ48" s="371"/>
      <c r="BA48" s="371"/>
      <c r="BB48" s="371"/>
      <c r="BC48" s="371"/>
      <c r="BD48" s="371"/>
      <c r="BE48" s="371"/>
      <c r="BF48" s="371"/>
      <c r="BG48" s="371"/>
    </row>
    <row r="49" spans="1:59" s="376" customFormat="1" ht="21" customHeight="1" x14ac:dyDescent="0.3">
      <c r="A49" s="371" t="s">
        <v>480</v>
      </c>
      <c r="B49" s="372" t="s">
        <v>563</v>
      </c>
      <c r="C49" s="371">
        <v>1221</v>
      </c>
      <c r="D49" s="421" t="s">
        <v>476</v>
      </c>
      <c r="E49" s="419">
        <f t="shared" si="8"/>
        <v>6050</v>
      </c>
      <c r="F49" s="420">
        <f t="shared" si="8"/>
        <v>3650</v>
      </c>
      <c r="G49" s="386"/>
      <c r="H49" s="416">
        <f t="shared" si="9"/>
        <v>6050</v>
      </c>
      <c r="I49" s="416">
        <f t="shared" si="9"/>
        <v>3650</v>
      </c>
      <c r="J49" s="386"/>
      <c r="K49" s="417">
        <f t="shared" si="10"/>
        <v>6041.5750000000007</v>
      </c>
      <c r="L49" s="417">
        <f t="shared" si="11"/>
        <v>3624.9450000000002</v>
      </c>
      <c r="M49" s="389"/>
      <c r="N49" s="490">
        <v>2416.63</v>
      </c>
      <c r="P49" s="490">
        <v>2416.63</v>
      </c>
      <c r="R49" s="462">
        <v>2416.63</v>
      </c>
      <c r="T49" s="462">
        <v>2416.63</v>
      </c>
      <c r="V49" s="462">
        <v>2213.1891999999998</v>
      </c>
      <c r="X49" s="455">
        <v>2213.1891999999998</v>
      </c>
      <c r="Z49" s="382">
        <v>1784.83</v>
      </c>
      <c r="AB49" s="363"/>
      <c r="AD49" s="364"/>
      <c r="AF49" s="365"/>
      <c r="AH49" s="365"/>
      <c r="AJ49" s="365"/>
      <c r="AL49" s="363"/>
      <c r="AN49" s="363"/>
      <c r="AP49" s="363"/>
      <c r="AR49" s="363"/>
      <c r="AT49" s="366"/>
      <c r="AV49" s="371"/>
      <c r="AW49" s="371"/>
      <c r="AX49" s="371"/>
      <c r="AY49" s="371"/>
      <c r="AZ49" s="371"/>
      <c r="BA49" s="371"/>
      <c r="BB49" s="371"/>
      <c r="BC49" s="371"/>
      <c r="BD49" s="371"/>
      <c r="BE49" s="371"/>
      <c r="BF49" s="371"/>
      <c r="BG49" s="371"/>
    </row>
    <row r="50" spans="1:59" s="376" customFormat="1" ht="21" customHeight="1" x14ac:dyDescent="0.3">
      <c r="A50" s="371" t="s">
        <v>480</v>
      </c>
      <c r="B50" s="372">
        <v>45260</v>
      </c>
      <c r="C50" s="371">
        <v>1230</v>
      </c>
      <c r="D50" s="421" t="s">
        <v>477</v>
      </c>
      <c r="E50" s="419">
        <f t="shared" si="8"/>
        <v>4200</v>
      </c>
      <c r="F50" s="420">
        <f t="shared" si="8"/>
        <v>2550</v>
      </c>
      <c r="G50" s="386"/>
      <c r="H50" s="416">
        <f t="shared" si="9"/>
        <v>4200</v>
      </c>
      <c r="I50" s="416">
        <f t="shared" si="9"/>
        <v>2550</v>
      </c>
      <c r="J50" s="386"/>
      <c r="K50" s="417">
        <f t="shared" si="10"/>
        <v>4185.6750000000002</v>
      </c>
      <c r="L50" s="417">
        <f t="shared" si="11"/>
        <v>2511.4049999999997</v>
      </c>
      <c r="M50" s="389"/>
      <c r="N50" s="490">
        <v>1674.27</v>
      </c>
      <c r="P50" s="490">
        <v>1674.27</v>
      </c>
      <c r="R50" s="462">
        <v>1674.27</v>
      </c>
      <c r="T50" s="462">
        <v>1674.27</v>
      </c>
      <c r="V50" s="462">
        <v>1547.91</v>
      </c>
      <c r="X50" s="452">
        <v>1547.2719999999999</v>
      </c>
      <c r="Z50" s="382">
        <v>1247.8</v>
      </c>
      <c r="AB50" s="363"/>
      <c r="AD50" s="364"/>
      <c r="AF50" s="365"/>
      <c r="AH50" s="365"/>
      <c r="AJ50" s="365"/>
      <c r="AL50" s="363"/>
      <c r="AN50" s="363"/>
      <c r="AP50" s="363"/>
      <c r="AR50" s="363"/>
      <c r="AT50" s="366"/>
      <c r="AV50" s="371"/>
      <c r="AW50" s="371"/>
      <c r="AX50" s="371"/>
      <c r="AY50" s="371"/>
      <c r="AZ50" s="371"/>
      <c r="BA50" s="371"/>
      <c r="BB50" s="371"/>
      <c r="BC50" s="371"/>
      <c r="BD50" s="371"/>
      <c r="BE50" s="371"/>
      <c r="BF50" s="371"/>
      <c r="BG50" s="371"/>
    </row>
    <row r="51" spans="1:59" s="376" customFormat="1" ht="21" customHeight="1" x14ac:dyDescent="0.3">
      <c r="A51" s="371" t="s">
        <v>480</v>
      </c>
      <c r="B51" s="372" t="s">
        <v>563</v>
      </c>
      <c r="C51" s="371">
        <v>1231</v>
      </c>
      <c r="D51" s="421" t="s">
        <v>478</v>
      </c>
      <c r="E51" s="419">
        <f t="shared" si="8"/>
        <v>6700</v>
      </c>
      <c r="F51" s="420">
        <f t="shared" si="8"/>
        <v>4050</v>
      </c>
      <c r="G51" s="386"/>
      <c r="H51" s="416">
        <f t="shared" si="9"/>
        <v>6700</v>
      </c>
      <c r="I51" s="416">
        <f t="shared" si="9"/>
        <v>4050</v>
      </c>
      <c r="J51" s="386"/>
      <c r="K51" s="417">
        <f t="shared" si="10"/>
        <v>6673.4000000000005</v>
      </c>
      <c r="L51" s="417">
        <f t="shared" si="11"/>
        <v>4004.04</v>
      </c>
      <c r="M51" s="389"/>
      <c r="N51" s="490">
        <v>2669.36</v>
      </c>
      <c r="P51" s="490">
        <v>2669.36</v>
      </c>
      <c r="R51" s="462">
        <v>2669.36</v>
      </c>
      <c r="T51" s="462">
        <v>2669.36</v>
      </c>
      <c r="V51" s="462">
        <v>2467.8108000000002</v>
      </c>
      <c r="X51" s="455">
        <v>2467.8108000000002</v>
      </c>
      <c r="Z51" s="382">
        <v>1990.17</v>
      </c>
      <c r="AB51" s="363"/>
      <c r="AD51" s="364"/>
      <c r="AF51" s="365"/>
      <c r="AH51" s="365"/>
      <c r="AJ51" s="365"/>
      <c r="AL51" s="363"/>
      <c r="AN51" s="363"/>
      <c r="AP51" s="363"/>
      <c r="AR51" s="363"/>
      <c r="AT51" s="366"/>
      <c r="AV51" s="371"/>
      <c r="AW51" s="371"/>
      <c r="AX51" s="371"/>
      <c r="AY51" s="371"/>
      <c r="AZ51" s="371"/>
      <c r="BA51" s="371"/>
      <c r="BB51" s="371"/>
      <c r="BC51" s="371"/>
      <c r="BD51" s="371"/>
      <c r="BE51" s="371"/>
      <c r="BF51" s="371"/>
      <c r="BG51" s="371"/>
    </row>
    <row r="52" spans="1:59" s="376" customFormat="1" ht="21" customHeight="1" x14ac:dyDescent="0.3">
      <c r="A52" s="371" t="s">
        <v>480</v>
      </c>
      <c r="B52" s="372">
        <v>45260</v>
      </c>
      <c r="C52" s="371">
        <v>1231</v>
      </c>
      <c r="D52" s="421" t="s">
        <v>479</v>
      </c>
      <c r="E52" s="419">
        <f t="shared" si="8"/>
        <v>3150</v>
      </c>
      <c r="F52" s="420">
        <f t="shared" si="8"/>
        <v>1900</v>
      </c>
      <c r="G52" s="386"/>
      <c r="H52" s="416">
        <f t="shared" si="9"/>
        <v>3150</v>
      </c>
      <c r="I52" s="416">
        <f t="shared" si="9"/>
        <v>1900</v>
      </c>
      <c r="J52" s="386"/>
      <c r="K52" s="417">
        <f t="shared" si="10"/>
        <v>3119.5</v>
      </c>
      <c r="L52" s="417">
        <f t="shared" si="11"/>
        <v>1871.6999999999998</v>
      </c>
      <c r="M52" s="389"/>
      <c r="N52" s="490">
        <v>1247.8</v>
      </c>
      <c r="P52" s="490">
        <v>1247.8</v>
      </c>
      <c r="R52" s="462">
        <v>1247.8</v>
      </c>
      <c r="T52" s="462">
        <v>1247.8</v>
      </c>
      <c r="V52" s="462">
        <v>1155.5683999999999</v>
      </c>
      <c r="X52" s="452">
        <v>1155.5683999999999</v>
      </c>
      <c r="Z52" s="382">
        <v>931.91</v>
      </c>
      <c r="AB52" s="363"/>
      <c r="AD52" s="364"/>
      <c r="AF52" s="365"/>
      <c r="AH52" s="365"/>
      <c r="AJ52" s="365"/>
      <c r="AL52" s="363"/>
      <c r="AN52" s="363"/>
      <c r="AP52" s="363"/>
      <c r="AR52" s="363"/>
      <c r="AT52" s="366"/>
      <c r="AV52" s="371"/>
      <c r="AW52" s="371"/>
      <c r="AX52" s="371"/>
      <c r="AY52" s="371"/>
      <c r="AZ52" s="371"/>
      <c r="BA52" s="371"/>
      <c r="BB52" s="371"/>
      <c r="BC52" s="371"/>
      <c r="BD52" s="371"/>
      <c r="BE52" s="371"/>
      <c r="BF52" s="371"/>
      <c r="BG52" s="371"/>
    </row>
    <row r="53" spans="1:59" s="376" customFormat="1" ht="21" customHeight="1" x14ac:dyDescent="0.3">
      <c r="A53" s="371" t="s">
        <v>480</v>
      </c>
      <c r="B53" s="372">
        <v>45260</v>
      </c>
      <c r="C53" s="371">
        <v>1326</v>
      </c>
      <c r="D53" s="421" t="s">
        <v>673</v>
      </c>
      <c r="E53" s="429">
        <f t="shared" si="8"/>
        <v>4550</v>
      </c>
      <c r="F53" s="430">
        <f t="shared" si="8"/>
        <v>2750</v>
      </c>
      <c r="G53" s="386"/>
      <c r="H53" s="416">
        <f t="shared" si="9"/>
        <v>4550</v>
      </c>
      <c r="I53" s="416">
        <f t="shared" si="9"/>
        <v>2750</v>
      </c>
      <c r="J53" s="386"/>
      <c r="K53" s="417">
        <f t="shared" si="10"/>
        <v>4517.375</v>
      </c>
      <c r="L53" s="417">
        <f t="shared" si="11"/>
        <v>2710.4250000000002</v>
      </c>
      <c r="M53" s="389"/>
      <c r="N53" s="490">
        <v>1806.95</v>
      </c>
      <c r="P53" s="490">
        <v>1806.95</v>
      </c>
      <c r="R53" s="462">
        <v>1806.95</v>
      </c>
      <c r="T53" s="462">
        <v>1806.95</v>
      </c>
      <c r="V53" s="462">
        <v>1662.84</v>
      </c>
      <c r="X53" s="452">
        <v>1662.84</v>
      </c>
      <c r="Z53" s="382">
        <v>1341</v>
      </c>
      <c r="AB53" s="363"/>
      <c r="AD53" s="364"/>
      <c r="AF53" s="365"/>
      <c r="AH53" s="365"/>
      <c r="AJ53" s="365"/>
      <c r="AL53" s="363"/>
      <c r="AN53" s="363"/>
      <c r="AP53" s="363"/>
      <c r="AR53" s="363"/>
      <c r="AT53" s="367"/>
      <c r="AV53" s="371"/>
      <c r="AW53" s="371"/>
      <c r="AX53" s="371"/>
      <c r="AY53" s="371"/>
      <c r="AZ53" s="371"/>
      <c r="BA53" s="371"/>
      <c r="BB53" s="371"/>
      <c r="BC53" s="371"/>
      <c r="BD53" s="371"/>
      <c r="BE53" s="371"/>
      <c r="BF53" s="371"/>
      <c r="BG53" s="371"/>
    </row>
    <row r="54" spans="1:59" s="376" customFormat="1" ht="21" customHeight="1" x14ac:dyDescent="0.3">
      <c r="A54" s="371" t="s">
        <v>480</v>
      </c>
      <c r="B54" s="372">
        <v>45260</v>
      </c>
      <c r="C54" s="371">
        <v>1326</v>
      </c>
      <c r="D54" s="421" t="s">
        <v>674</v>
      </c>
      <c r="E54" s="419">
        <f t="shared" si="8"/>
        <v>33850</v>
      </c>
      <c r="F54" s="420">
        <f t="shared" si="8"/>
        <v>20300</v>
      </c>
      <c r="G54" s="386"/>
      <c r="H54" s="416">
        <f t="shared" si="9"/>
        <v>33850</v>
      </c>
      <c r="I54" s="416">
        <f t="shared" si="9"/>
        <v>20300</v>
      </c>
      <c r="J54" s="386"/>
      <c r="K54" s="417">
        <f t="shared" si="10"/>
        <v>33801.300000000003</v>
      </c>
      <c r="L54" s="417">
        <f t="shared" si="11"/>
        <v>20280.78</v>
      </c>
      <c r="M54" s="389"/>
      <c r="N54" s="490">
        <v>13520.52</v>
      </c>
      <c r="P54" s="490">
        <v>13520.52</v>
      </c>
      <c r="R54" s="462">
        <v>13520.52</v>
      </c>
      <c r="T54" s="462">
        <v>13520.52</v>
      </c>
      <c r="V54" s="462">
        <v>12533.92</v>
      </c>
      <c r="X54" s="452">
        <v>12533.92</v>
      </c>
      <c r="Z54" s="382">
        <v>10108</v>
      </c>
      <c r="AB54" s="363"/>
      <c r="AD54" s="364"/>
      <c r="AF54" s="365"/>
      <c r="AH54" s="365"/>
      <c r="AJ54" s="365"/>
      <c r="AL54" s="363"/>
      <c r="AN54" s="363"/>
      <c r="AP54" s="363"/>
      <c r="AR54" s="363"/>
      <c r="AT54" s="367"/>
      <c r="AV54" s="371"/>
      <c r="AW54" s="371"/>
      <c r="AX54" s="371"/>
      <c r="AY54" s="371"/>
      <c r="AZ54" s="371"/>
      <c r="BA54" s="371"/>
      <c r="BB54" s="371"/>
      <c r="BC54" s="371"/>
      <c r="BD54" s="371"/>
      <c r="BE54" s="371"/>
      <c r="BF54" s="371"/>
      <c r="BG54" s="371"/>
    </row>
    <row r="55" spans="1:59" s="376" customFormat="1" ht="9.9499999999999993" customHeight="1" thickBot="1" x14ac:dyDescent="0.35">
      <c r="A55" s="371"/>
      <c r="B55" s="372"/>
      <c r="C55" s="371"/>
      <c r="D55" s="422"/>
      <c r="E55" s="414"/>
      <c r="F55" s="415"/>
      <c r="G55" s="386"/>
      <c r="H55" s="416">
        <f t="shared" si="9"/>
        <v>0</v>
      </c>
      <c r="I55" s="416">
        <f t="shared" si="9"/>
        <v>0</v>
      </c>
      <c r="J55" s="386"/>
      <c r="K55" s="417">
        <f t="shared" si="10"/>
        <v>0</v>
      </c>
      <c r="L55" s="417">
        <f t="shared" si="11"/>
        <v>0</v>
      </c>
      <c r="M55" s="389"/>
      <c r="N55" s="452"/>
      <c r="P55" s="452"/>
      <c r="R55" s="452"/>
      <c r="T55" s="452"/>
      <c r="V55" s="452"/>
      <c r="X55" s="452"/>
      <c r="Z55" s="382"/>
      <c r="AB55" s="363"/>
      <c r="AD55" s="364"/>
      <c r="AF55" s="365"/>
      <c r="AH55" s="365"/>
      <c r="AJ55" s="365"/>
      <c r="AL55" s="363"/>
      <c r="AN55" s="363"/>
      <c r="AP55" s="363"/>
      <c r="AR55" s="363"/>
      <c r="AT55" s="367"/>
      <c r="AV55" s="371"/>
      <c r="AW55" s="371"/>
      <c r="AX55" s="371"/>
      <c r="AY55" s="371"/>
      <c r="AZ55" s="371"/>
      <c r="BA55" s="371"/>
      <c r="BB55" s="371"/>
      <c r="BC55" s="371"/>
      <c r="BD55" s="371"/>
      <c r="BE55" s="371"/>
      <c r="BF55" s="371"/>
      <c r="BG55" s="371"/>
    </row>
    <row r="56" spans="1:59" s="376" customFormat="1" ht="21" customHeight="1" thickBot="1" x14ac:dyDescent="0.35">
      <c r="A56" s="371"/>
      <c r="B56" s="372"/>
      <c r="C56" s="371"/>
      <c r="D56" s="431" t="s">
        <v>38</v>
      </c>
      <c r="E56" s="414"/>
      <c r="F56" s="415"/>
      <c r="G56" s="371"/>
      <c r="H56" s="416" t="e">
        <f t="shared" ref="H56:I106" si="12">MROUND(K56+24,50)</f>
        <v>#VALUE!</v>
      </c>
      <c r="I56" s="416" t="e">
        <f t="shared" si="12"/>
        <v>#VALUE!</v>
      </c>
      <c r="J56" s="386"/>
      <c r="K56" s="417" t="e">
        <f t="shared" ref="K56:K154" si="13">N56*$K$9</f>
        <v>#VALUE!</v>
      </c>
      <c r="L56" s="417" t="e">
        <f t="shared" ref="L56:L154" si="14">N56*$L$9</f>
        <v>#VALUE!</v>
      </c>
      <c r="M56" s="389"/>
      <c r="N56" s="500" t="s">
        <v>725</v>
      </c>
      <c r="P56" s="482">
        <v>45455</v>
      </c>
      <c r="R56" s="471">
        <v>45425</v>
      </c>
      <c r="T56" s="471">
        <v>45386</v>
      </c>
      <c r="V56" s="461" t="s">
        <v>564</v>
      </c>
      <c r="X56" s="452"/>
      <c r="Z56" s="382"/>
      <c r="AB56" s="363"/>
      <c r="AD56" s="146"/>
      <c r="AF56" s="146"/>
      <c r="AH56" s="146"/>
      <c r="AJ56" s="146"/>
      <c r="AL56" s="146"/>
      <c r="AN56" s="146"/>
      <c r="AP56" s="146"/>
      <c r="AR56" s="146"/>
      <c r="AT56" s="63"/>
      <c r="AV56" s="371"/>
      <c r="AW56" s="371"/>
      <c r="AX56" s="371"/>
      <c r="AY56" s="371"/>
      <c r="AZ56" s="371"/>
      <c r="BA56" s="371"/>
      <c r="BB56" s="371"/>
      <c r="BC56" s="371"/>
      <c r="BD56" s="371"/>
      <c r="BE56" s="371"/>
      <c r="BF56" s="371"/>
      <c r="BG56" s="371"/>
    </row>
    <row r="57" spans="1:59" ht="21" hidden="1" customHeight="1" x14ac:dyDescent="0.3">
      <c r="D57" s="408"/>
      <c r="E57" s="409"/>
      <c r="F57" s="410"/>
      <c r="H57" s="411"/>
      <c r="I57" s="411"/>
      <c r="J57" s="407"/>
      <c r="K57" s="412"/>
      <c r="L57" s="412"/>
      <c r="M57" s="407"/>
      <c r="N57" s="490"/>
      <c r="O57" s="407"/>
      <c r="P57" s="468"/>
      <c r="Q57" s="407"/>
      <c r="R57" s="462"/>
      <c r="S57" s="407"/>
      <c r="T57" s="462"/>
      <c r="U57" s="407"/>
      <c r="V57" s="461"/>
      <c r="W57" s="407"/>
      <c r="X57" s="452"/>
      <c r="Y57" s="407"/>
      <c r="AA57" s="407"/>
      <c r="AC57" s="407"/>
      <c r="AE57" s="407"/>
      <c r="AG57" s="407"/>
      <c r="AI57" s="407"/>
      <c r="AK57" s="407"/>
      <c r="AM57" s="407"/>
      <c r="AO57" s="407"/>
      <c r="AQ57" s="407"/>
      <c r="AS57" s="407"/>
      <c r="AT57" s="78"/>
      <c r="AU57" s="78"/>
    </row>
    <row r="58" spans="1:59" s="376" customFormat="1" ht="21" customHeight="1" x14ac:dyDescent="0.3">
      <c r="A58" s="371"/>
      <c r="B58" s="372"/>
      <c r="C58" s="371"/>
      <c r="D58" s="421" t="s">
        <v>610</v>
      </c>
      <c r="E58" s="419">
        <f t="shared" ref="E58:F73" si="15">H58</f>
        <v>8400</v>
      </c>
      <c r="F58" s="420">
        <f t="shared" si="15"/>
        <v>5050</v>
      </c>
      <c r="G58" s="371"/>
      <c r="H58" s="416">
        <f t="shared" ref="H58:I62" si="16">MROUND(K58+24,50)</f>
        <v>8400</v>
      </c>
      <c r="I58" s="416">
        <f t="shared" si="16"/>
        <v>5050</v>
      </c>
      <c r="J58" s="386"/>
      <c r="K58" s="417">
        <f>N58*$K$9</f>
        <v>8373.75</v>
      </c>
      <c r="L58" s="417">
        <f>N58*$L$9</f>
        <v>5024.25</v>
      </c>
      <c r="M58" s="389"/>
      <c r="N58" s="495">
        <v>3349.5</v>
      </c>
      <c r="P58" s="468">
        <v>3349.5</v>
      </c>
      <c r="R58" s="462">
        <v>3190</v>
      </c>
      <c r="T58" s="462">
        <v>3190</v>
      </c>
      <c r="V58" s="468">
        <v>2949.2056000000007</v>
      </c>
      <c r="X58" s="452">
        <v>2681.0960000000005</v>
      </c>
      <c r="Z58" s="382">
        <v>2437.36</v>
      </c>
      <c r="AB58" s="363"/>
      <c r="AD58" s="146"/>
      <c r="AF58" s="146"/>
      <c r="AH58" s="146"/>
      <c r="AJ58" s="146"/>
      <c r="AL58" s="146"/>
      <c r="AN58" s="146"/>
      <c r="AP58" s="146"/>
      <c r="AR58" s="146"/>
      <c r="AT58" s="63"/>
      <c r="AV58" s="371"/>
      <c r="AW58" s="371"/>
      <c r="AX58" s="371"/>
      <c r="AY58" s="371"/>
      <c r="AZ58" s="371"/>
      <c r="BA58" s="371"/>
      <c r="BB58" s="371"/>
      <c r="BC58" s="371"/>
      <c r="BD58" s="371"/>
      <c r="BE58" s="371"/>
      <c r="BF58" s="371"/>
      <c r="BG58" s="371"/>
    </row>
    <row r="59" spans="1:59" s="376" customFormat="1" ht="21" customHeight="1" x14ac:dyDescent="0.3">
      <c r="A59" s="371"/>
      <c r="B59" s="372"/>
      <c r="C59" s="371"/>
      <c r="D59" s="421" t="s">
        <v>579</v>
      </c>
      <c r="E59" s="419">
        <f t="shared" si="15"/>
        <v>10150</v>
      </c>
      <c r="F59" s="420">
        <f t="shared" si="15"/>
        <v>6100</v>
      </c>
      <c r="G59" s="371"/>
      <c r="H59" s="416">
        <f t="shared" si="16"/>
        <v>10150</v>
      </c>
      <c r="I59" s="416">
        <f t="shared" si="16"/>
        <v>6100</v>
      </c>
      <c r="J59" s="386"/>
      <c r="K59" s="417">
        <f>N59*$K$9</f>
        <v>10106.25</v>
      </c>
      <c r="L59" s="417">
        <f>N59*$L$9</f>
        <v>6063.75</v>
      </c>
      <c r="M59" s="389"/>
      <c r="N59" s="495">
        <v>4042.5</v>
      </c>
      <c r="P59" s="468">
        <v>4042.5</v>
      </c>
      <c r="R59" s="474">
        <v>3850</v>
      </c>
      <c r="T59" s="462">
        <v>3825</v>
      </c>
      <c r="V59" s="468">
        <v>3561.6834000000003</v>
      </c>
      <c r="X59" s="452">
        <v>3237.8940000000002</v>
      </c>
      <c r="Z59" s="382">
        <v>2943.54</v>
      </c>
      <c r="AB59" s="363"/>
      <c r="AD59" s="146"/>
      <c r="AF59" s="146"/>
      <c r="AH59" s="146"/>
      <c r="AJ59" s="146"/>
      <c r="AL59" s="146"/>
      <c r="AN59" s="146"/>
      <c r="AP59" s="146"/>
      <c r="AR59" s="146"/>
      <c r="AT59" s="63"/>
      <c r="AV59" s="371"/>
      <c r="AW59" s="371"/>
      <c r="AX59" s="371"/>
      <c r="AY59" s="371"/>
      <c r="AZ59" s="371"/>
      <c r="BA59" s="371"/>
      <c r="BB59" s="371"/>
      <c r="BC59" s="371"/>
      <c r="BD59" s="371"/>
      <c r="BE59" s="371"/>
      <c r="BF59" s="371"/>
      <c r="BG59" s="371"/>
    </row>
    <row r="60" spans="1:59" s="376" customFormat="1" ht="21" customHeight="1" x14ac:dyDescent="0.3">
      <c r="A60" s="371"/>
      <c r="B60" s="372"/>
      <c r="C60" s="371"/>
      <c r="D60" s="421" t="s">
        <v>580</v>
      </c>
      <c r="E60" s="419">
        <f t="shared" si="15"/>
        <v>16800</v>
      </c>
      <c r="F60" s="420">
        <f t="shared" si="15"/>
        <v>10100</v>
      </c>
      <c r="G60" s="371"/>
      <c r="H60" s="416">
        <f t="shared" si="16"/>
        <v>16800</v>
      </c>
      <c r="I60" s="416">
        <f t="shared" si="16"/>
        <v>10100</v>
      </c>
      <c r="J60" s="386"/>
      <c r="K60" s="417">
        <f>N60*$K$9</f>
        <v>16799.974999999999</v>
      </c>
      <c r="L60" s="417">
        <f>N60*$L$9</f>
        <v>10079.985000000001</v>
      </c>
      <c r="M60" s="389"/>
      <c r="N60" s="495">
        <v>6719.99</v>
      </c>
      <c r="P60" s="468">
        <v>6719.99</v>
      </c>
      <c r="R60" s="462">
        <v>6400</v>
      </c>
      <c r="T60" s="462">
        <v>6400</v>
      </c>
      <c r="V60" s="468">
        <v>5931.952400000001</v>
      </c>
      <c r="X60" s="452">
        <v>5392.6840000000002</v>
      </c>
      <c r="Z60" s="382">
        <v>4902.4399999999996</v>
      </c>
      <c r="AB60" s="363"/>
      <c r="AD60" s="146"/>
      <c r="AF60" s="146"/>
      <c r="AH60" s="146"/>
      <c r="AJ60" s="146"/>
      <c r="AL60" s="146"/>
      <c r="AN60" s="146"/>
      <c r="AP60" s="146"/>
      <c r="AR60" s="146"/>
      <c r="AT60" s="63"/>
      <c r="AV60" s="371"/>
      <c r="AW60" s="371"/>
      <c r="AX60" s="371"/>
      <c r="AY60" s="371"/>
      <c r="AZ60" s="371"/>
      <c r="BA60" s="371"/>
      <c r="BB60" s="371"/>
      <c r="BC60" s="371"/>
      <c r="BD60" s="371"/>
      <c r="BE60" s="371"/>
      <c r="BF60" s="371"/>
      <c r="BG60" s="371"/>
    </row>
    <row r="61" spans="1:59" s="376" customFormat="1" ht="21" customHeight="1" x14ac:dyDescent="0.3">
      <c r="A61" s="371"/>
      <c r="B61" s="372"/>
      <c r="C61" s="371"/>
      <c r="D61" s="421" t="s">
        <v>581</v>
      </c>
      <c r="E61" s="419">
        <f t="shared" si="15"/>
        <v>18800</v>
      </c>
      <c r="F61" s="420">
        <f t="shared" si="15"/>
        <v>11300</v>
      </c>
      <c r="G61" s="371"/>
      <c r="H61" s="416">
        <f t="shared" si="16"/>
        <v>18800</v>
      </c>
      <c r="I61" s="416">
        <f t="shared" si="16"/>
        <v>11300</v>
      </c>
      <c r="J61" s="386"/>
      <c r="K61" s="417">
        <f>N61*$K$9</f>
        <v>18768.75</v>
      </c>
      <c r="L61" s="417">
        <f>N61*$L$9</f>
        <v>11261.25</v>
      </c>
      <c r="M61" s="389"/>
      <c r="N61" s="495">
        <v>7507.5</v>
      </c>
      <c r="P61" s="468">
        <v>7507.5</v>
      </c>
      <c r="R61" s="462">
        <v>7150</v>
      </c>
      <c r="T61" s="462">
        <v>7150</v>
      </c>
      <c r="V61" s="468">
        <v>6823.7708000000002</v>
      </c>
      <c r="X61" s="452">
        <v>6203.4279999999999</v>
      </c>
      <c r="Z61" s="382">
        <v>5639.48</v>
      </c>
      <c r="AB61" s="363"/>
      <c r="AD61" s="146"/>
      <c r="AF61" s="146"/>
      <c r="AH61" s="146"/>
      <c r="AJ61" s="146"/>
      <c r="AL61" s="146"/>
      <c r="AN61" s="146"/>
      <c r="AP61" s="146"/>
      <c r="AR61" s="146"/>
      <c r="AT61" s="63"/>
      <c r="AV61" s="371"/>
      <c r="AW61" s="371"/>
      <c r="AX61" s="371"/>
      <c r="AY61" s="371"/>
      <c r="AZ61" s="371"/>
      <c r="BA61" s="371"/>
      <c r="BB61" s="371"/>
      <c r="BC61" s="371"/>
      <c r="BD61" s="371"/>
      <c r="BE61" s="371"/>
      <c r="BF61" s="371"/>
      <c r="BG61" s="371"/>
    </row>
    <row r="62" spans="1:59" s="376" customFormat="1" ht="21" customHeight="1" x14ac:dyDescent="0.3">
      <c r="A62" s="371"/>
      <c r="B62" s="372" t="s">
        <v>563</v>
      </c>
      <c r="C62" s="371"/>
      <c r="D62" s="421" t="s">
        <v>254</v>
      </c>
      <c r="E62" s="419">
        <f t="shared" si="15"/>
        <v>7050</v>
      </c>
      <c r="F62" s="420">
        <f t="shared" si="15"/>
        <v>4250</v>
      </c>
      <c r="G62" s="371"/>
      <c r="H62" s="416">
        <f t="shared" si="16"/>
        <v>7050</v>
      </c>
      <c r="I62" s="416">
        <f t="shared" si="16"/>
        <v>4250</v>
      </c>
      <c r="J62" s="386"/>
      <c r="K62" s="417">
        <f>N62*$K$9</f>
        <v>7035.0250000000005</v>
      </c>
      <c r="L62" s="417">
        <f>N62*$L$9</f>
        <v>4221.0150000000003</v>
      </c>
      <c r="M62" s="389"/>
      <c r="N62" s="495">
        <v>2814.01</v>
      </c>
      <c r="P62" s="468">
        <v>2814.01</v>
      </c>
      <c r="R62" s="462">
        <v>2680</v>
      </c>
      <c r="T62" s="462">
        <v>2680</v>
      </c>
      <c r="V62" s="468">
        <v>2729.5059000000006</v>
      </c>
      <c r="X62" s="455">
        <v>2481.3690000000001</v>
      </c>
      <c r="Z62" s="382">
        <v>2255.79</v>
      </c>
      <c r="AB62" s="363"/>
      <c r="AD62" s="146"/>
      <c r="AF62" s="146"/>
      <c r="AH62" s="146"/>
      <c r="AJ62" s="146"/>
      <c r="AL62" s="146"/>
      <c r="AN62" s="146"/>
      <c r="AP62" s="146"/>
      <c r="AR62" s="146"/>
      <c r="AT62" s="63"/>
      <c r="AV62" s="371"/>
      <c r="AW62" s="371"/>
      <c r="AX62" s="371"/>
      <c r="AY62" s="371"/>
      <c r="AZ62" s="371"/>
      <c r="BA62" s="371"/>
      <c r="BB62" s="371"/>
      <c r="BC62" s="371"/>
      <c r="BD62" s="371"/>
      <c r="BE62" s="371"/>
      <c r="BF62" s="371"/>
      <c r="BG62" s="371"/>
    </row>
    <row r="63" spans="1:59" s="376" customFormat="1" ht="21" customHeight="1" x14ac:dyDescent="0.3">
      <c r="A63" s="371"/>
      <c r="B63" s="372"/>
      <c r="C63" s="371"/>
      <c r="D63" s="421" t="s">
        <v>685</v>
      </c>
      <c r="E63" s="419">
        <f t="shared" si="15"/>
        <v>13400</v>
      </c>
      <c r="F63" s="420">
        <f t="shared" si="15"/>
        <v>8050</v>
      </c>
      <c r="G63" s="371"/>
      <c r="H63" s="416">
        <f t="shared" si="12"/>
        <v>13400</v>
      </c>
      <c r="I63" s="416">
        <f t="shared" si="12"/>
        <v>8050</v>
      </c>
      <c r="J63" s="386"/>
      <c r="K63" s="417">
        <f t="shared" si="13"/>
        <v>13387.5</v>
      </c>
      <c r="L63" s="417">
        <f t="shared" si="14"/>
        <v>8032.5</v>
      </c>
      <c r="M63" s="389"/>
      <c r="N63" s="495">
        <v>5355</v>
      </c>
      <c r="P63" s="468">
        <v>5355</v>
      </c>
      <c r="R63" s="462">
        <v>5100</v>
      </c>
      <c r="T63" s="462">
        <v>5100</v>
      </c>
      <c r="V63" s="468">
        <v>4720.0527000000011</v>
      </c>
      <c r="X63" s="452">
        <v>4290.9570000000003</v>
      </c>
      <c r="Z63" s="382">
        <v>3900.87</v>
      </c>
      <c r="AB63" s="363"/>
      <c r="AD63" s="146"/>
      <c r="AF63" s="146"/>
      <c r="AH63" s="146"/>
      <c r="AJ63" s="146"/>
      <c r="AL63" s="146"/>
      <c r="AN63" s="146"/>
      <c r="AP63" s="146"/>
      <c r="AR63" s="146"/>
      <c r="AT63" s="63"/>
      <c r="AV63" s="371"/>
      <c r="AW63" s="371"/>
      <c r="AX63" s="371"/>
      <c r="AY63" s="371"/>
      <c r="AZ63" s="371"/>
      <c r="BA63" s="371"/>
      <c r="BB63" s="371"/>
      <c r="BC63" s="371"/>
      <c r="BD63" s="371"/>
      <c r="BE63" s="371"/>
      <c r="BF63" s="371"/>
      <c r="BG63" s="371"/>
    </row>
    <row r="64" spans="1:59" s="376" customFormat="1" ht="21" customHeight="1" x14ac:dyDescent="0.3">
      <c r="A64" s="371"/>
      <c r="B64" s="372"/>
      <c r="C64" s="371"/>
      <c r="D64" s="421" t="s">
        <v>686</v>
      </c>
      <c r="E64" s="419">
        <f t="shared" si="15"/>
        <v>36500</v>
      </c>
      <c r="F64" s="420">
        <f t="shared" si="15"/>
        <v>21900</v>
      </c>
      <c r="G64" s="371"/>
      <c r="H64" s="416">
        <f t="shared" si="12"/>
        <v>36500</v>
      </c>
      <c r="I64" s="416">
        <f t="shared" si="12"/>
        <v>21900</v>
      </c>
      <c r="J64" s="386"/>
      <c r="K64" s="417">
        <f t="shared" si="13"/>
        <v>36487.5</v>
      </c>
      <c r="L64" s="417">
        <f t="shared" si="14"/>
        <v>21892.5</v>
      </c>
      <c r="M64" s="389"/>
      <c r="N64" s="495">
        <v>14595</v>
      </c>
      <c r="P64" s="468">
        <v>14595</v>
      </c>
      <c r="R64" s="462"/>
      <c r="T64" s="462"/>
      <c r="V64" s="468"/>
      <c r="X64" s="452"/>
      <c r="Z64" s="382"/>
      <c r="AB64" s="363"/>
      <c r="AD64" s="146"/>
      <c r="AF64" s="146"/>
      <c r="AH64" s="146"/>
      <c r="AJ64" s="146"/>
      <c r="AL64" s="146"/>
      <c r="AN64" s="146"/>
      <c r="AP64" s="146"/>
      <c r="AR64" s="146"/>
      <c r="AT64" s="63"/>
      <c r="AV64" s="371"/>
      <c r="AW64" s="371"/>
      <c r="AX64" s="371"/>
      <c r="AY64" s="371"/>
      <c r="AZ64" s="371"/>
      <c r="BA64" s="371"/>
      <c r="BB64" s="371"/>
      <c r="BC64" s="371"/>
      <c r="BD64" s="371"/>
      <c r="BE64" s="371"/>
      <c r="BF64" s="371"/>
      <c r="BG64" s="371"/>
    </row>
    <row r="65" spans="1:59" s="376" customFormat="1" ht="21" customHeight="1" x14ac:dyDescent="0.3">
      <c r="A65" s="371"/>
      <c r="B65" s="372"/>
      <c r="C65" s="371"/>
      <c r="D65" s="421" t="s">
        <v>587</v>
      </c>
      <c r="E65" s="419">
        <f t="shared" si="15"/>
        <v>14100</v>
      </c>
      <c r="F65" s="420">
        <f t="shared" si="15"/>
        <v>8500</v>
      </c>
      <c r="G65" s="371"/>
      <c r="H65" s="416">
        <f t="shared" si="12"/>
        <v>14100</v>
      </c>
      <c r="I65" s="416">
        <f t="shared" si="12"/>
        <v>8500</v>
      </c>
      <c r="J65" s="386"/>
      <c r="K65" s="417">
        <f t="shared" si="13"/>
        <v>14085.275</v>
      </c>
      <c r="L65" s="417">
        <f t="shared" si="14"/>
        <v>8451.1649999999991</v>
      </c>
      <c r="M65" s="389"/>
      <c r="N65" s="495">
        <v>5634.11</v>
      </c>
      <c r="P65" s="468">
        <v>5634.11</v>
      </c>
      <c r="R65" s="462">
        <v>5365.8055000000013</v>
      </c>
      <c r="T65" s="462">
        <v>5365.8055000000013</v>
      </c>
      <c r="V65" s="468">
        <v>5365.8055000000013</v>
      </c>
      <c r="X65" s="452">
        <v>4878.005000000001</v>
      </c>
      <c r="Z65" s="382">
        <v>4434.55</v>
      </c>
      <c r="AB65" s="363"/>
      <c r="AD65" s="146"/>
      <c r="AF65" s="146"/>
      <c r="AH65" s="146"/>
      <c r="AJ65" s="146"/>
      <c r="AL65" s="146"/>
      <c r="AN65" s="146"/>
      <c r="AP65" s="146"/>
      <c r="AR65" s="146"/>
      <c r="AT65" s="63"/>
      <c r="AV65" s="371"/>
      <c r="AW65" s="371"/>
      <c r="AX65" s="371"/>
      <c r="AY65" s="371"/>
      <c r="AZ65" s="371"/>
      <c r="BA65" s="371"/>
      <c r="BB65" s="371"/>
      <c r="BC65" s="371"/>
      <c r="BD65" s="371"/>
      <c r="BE65" s="371"/>
      <c r="BF65" s="371"/>
      <c r="BG65" s="371"/>
    </row>
    <row r="66" spans="1:59" s="376" customFormat="1" ht="21" customHeight="1" x14ac:dyDescent="0.3">
      <c r="A66" s="371"/>
      <c r="B66" s="372"/>
      <c r="C66" s="371"/>
      <c r="D66" s="421" t="s">
        <v>687</v>
      </c>
      <c r="E66" s="419">
        <f t="shared" si="15"/>
        <v>39000</v>
      </c>
      <c r="F66" s="420">
        <f t="shared" si="15"/>
        <v>23400</v>
      </c>
      <c r="G66" s="371"/>
      <c r="H66" s="416">
        <f t="shared" si="12"/>
        <v>39000</v>
      </c>
      <c r="I66" s="416">
        <f t="shared" si="12"/>
        <v>23400</v>
      </c>
      <c r="J66" s="386"/>
      <c r="K66" s="417">
        <f t="shared" si="13"/>
        <v>38987.85</v>
      </c>
      <c r="L66" s="417">
        <f t="shared" si="14"/>
        <v>23392.71</v>
      </c>
      <c r="M66" s="389"/>
      <c r="N66" s="495">
        <v>15595.14</v>
      </c>
      <c r="P66" s="468">
        <v>15595.14</v>
      </c>
      <c r="R66" s="462"/>
      <c r="T66" s="462"/>
      <c r="V66" s="468"/>
      <c r="X66" s="452"/>
      <c r="Z66" s="382"/>
      <c r="AB66" s="363"/>
      <c r="AD66" s="146"/>
      <c r="AF66" s="146"/>
      <c r="AH66" s="146"/>
      <c r="AJ66" s="146"/>
      <c r="AL66" s="146"/>
      <c r="AN66" s="146"/>
      <c r="AP66" s="146"/>
      <c r="AR66" s="146"/>
      <c r="AT66" s="63"/>
      <c r="AV66" s="371"/>
      <c r="AW66" s="371"/>
      <c r="AX66" s="371"/>
      <c r="AY66" s="371"/>
      <c r="AZ66" s="371"/>
      <c r="BA66" s="371"/>
      <c r="BB66" s="371"/>
      <c r="BC66" s="371"/>
      <c r="BD66" s="371"/>
      <c r="BE66" s="371"/>
      <c r="BF66" s="371"/>
      <c r="BG66" s="371"/>
    </row>
    <row r="67" spans="1:59" s="376" customFormat="1" ht="21" customHeight="1" x14ac:dyDescent="0.3">
      <c r="A67" s="371"/>
      <c r="B67" s="372"/>
      <c r="C67" s="371"/>
      <c r="D67" s="421" t="s">
        <v>688</v>
      </c>
      <c r="E67" s="419">
        <f t="shared" si="15"/>
        <v>1700</v>
      </c>
      <c r="F67" s="420">
        <f t="shared" si="15"/>
        <v>1050</v>
      </c>
      <c r="G67" s="371"/>
      <c r="H67" s="416">
        <f t="shared" si="12"/>
        <v>1700</v>
      </c>
      <c r="I67" s="416">
        <f t="shared" si="12"/>
        <v>1050</v>
      </c>
      <c r="J67" s="386"/>
      <c r="K67" s="417">
        <f t="shared" si="13"/>
        <v>1677.6750000000002</v>
      </c>
      <c r="L67" s="417">
        <f t="shared" si="14"/>
        <v>1006.605</v>
      </c>
      <c r="M67" s="389"/>
      <c r="N67" s="495">
        <v>671.07</v>
      </c>
      <c r="P67" s="468">
        <v>671.07</v>
      </c>
      <c r="R67" s="462"/>
      <c r="T67" s="462">
        <v>1295</v>
      </c>
      <c r="V67" s="468">
        <v>1464.0879000000002</v>
      </c>
      <c r="X67" s="452">
        <v>1330.989</v>
      </c>
      <c r="Z67" s="382">
        <v>1209.99</v>
      </c>
      <c r="AB67" s="363"/>
      <c r="AD67" s="146"/>
      <c r="AF67" s="146"/>
      <c r="AH67" s="146"/>
      <c r="AJ67" s="146"/>
      <c r="AL67" s="146"/>
      <c r="AN67" s="146"/>
      <c r="AP67" s="146"/>
      <c r="AR67" s="146"/>
      <c r="AT67" s="63"/>
      <c r="AV67" s="371"/>
      <c r="AW67" s="371"/>
      <c r="AX67" s="371"/>
      <c r="AY67" s="371"/>
      <c r="AZ67" s="371"/>
      <c r="BA67" s="371"/>
      <c r="BB67" s="371"/>
      <c r="BC67" s="371"/>
      <c r="BD67" s="371"/>
      <c r="BE67" s="371"/>
      <c r="BF67" s="371"/>
      <c r="BG67" s="371"/>
    </row>
    <row r="68" spans="1:59" s="376" customFormat="1" ht="21" customHeight="1" x14ac:dyDescent="0.3">
      <c r="A68" s="371"/>
      <c r="B68" s="372"/>
      <c r="C68" s="371"/>
      <c r="D68" s="421" t="s">
        <v>689</v>
      </c>
      <c r="E68" s="419">
        <f t="shared" si="15"/>
        <v>3400</v>
      </c>
      <c r="F68" s="420">
        <f t="shared" si="15"/>
        <v>2050</v>
      </c>
      <c r="G68" s="371"/>
      <c r="H68" s="416">
        <f t="shared" si="12"/>
        <v>3400</v>
      </c>
      <c r="I68" s="416">
        <f t="shared" si="12"/>
        <v>2050</v>
      </c>
      <c r="J68" s="386"/>
      <c r="K68" s="417">
        <f t="shared" si="13"/>
        <v>3400</v>
      </c>
      <c r="L68" s="417">
        <f t="shared" si="14"/>
        <v>2040</v>
      </c>
      <c r="M68" s="389"/>
      <c r="N68" s="495">
        <v>1360</v>
      </c>
      <c r="P68" s="468">
        <v>1360</v>
      </c>
      <c r="R68" s="462"/>
      <c r="T68" s="462">
        <v>1995</v>
      </c>
      <c r="V68" s="468">
        <v>2156.2200000000003</v>
      </c>
      <c r="X68" s="452">
        <v>1960.2</v>
      </c>
      <c r="Z68" s="382">
        <v>1782</v>
      </c>
      <c r="AB68" s="363"/>
      <c r="AD68" s="146"/>
      <c r="AF68" s="146"/>
      <c r="AH68" s="146"/>
      <c r="AJ68" s="146"/>
      <c r="AL68" s="146"/>
      <c r="AN68" s="146"/>
      <c r="AP68" s="146"/>
      <c r="AR68" s="146"/>
      <c r="AT68" s="63"/>
      <c r="AV68" s="371"/>
      <c r="AW68" s="371"/>
      <c r="AX68" s="371"/>
      <c r="AY68" s="371"/>
      <c r="AZ68" s="371"/>
      <c r="BA68" s="371"/>
      <c r="BB68" s="371"/>
      <c r="BC68" s="371"/>
      <c r="BD68" s="371"/>
      <c r="BE68" s="371"/>
      <c r="BF68" s="371"/>
      <c r="BG68" s="371"/>
    </row>
    <row r="69" spans="1:59" s="376" customFormat="1" ht="21" customHeight="1" x14ac:dyDescent="0.3">
      <c r="A69" s="371"/>
      <c r="B69" s="372"/>
      <c r="C69" s="371"/>
      <c r="D69" s="421" t="s">
        <v>690</v>
      </c>
      <c r="E69" s="419">
        <f t="shared" si="15"/>
        <v>5100</v>
      </c>
      <c r="F69" s="420">
        <f t="shared" si="15"/>
        <v>3100</v>
      </c>
      <c r="G69" s="371"/>
      <c r="H69" s="416">
        <f t="shared" si="12"/>
        <v>5100</v>
      </c>
      <c r="I69" s="416">
        <f t="shared" si="12"/>
        <v>3100</v>
      </c>
      <c r="J69" s="386"/>
      <c r="K69" s="417">
        <f>N69*$K$9</f>
        <v>5100</v>
      </c>
      <c r="L69" s="417">
        <f>N69*$L$9</f>
        <v>3060</v>
      </c>
      <c r="M69" s="389"/>
      <c r="N69" s="495">
        <v>2040</v>
      </c>
      <c r="P69" s="468">
        <v>2040</v>
      </c>
      <c r="R69" s="462"/>
      <c r="T69" s="462">
        <v>1295</v>
      </c>
      <c r="V69" s="468">
        <v>1464.0879000000002</v>
      </c>
      <c r="X69" s="452">
        <v>1330.989</v>
      </c>
      <c r="Z69" s="382">
        <v>1209.99</v>
      </c>
      <c r="AB69" s="363"/>
      <c r="AD69" s="146"/>
      <c r="AF69" s="146"/>
      <c r="AH69" s="146"/>
      <c r="AJ69" s="146"/>
      <c r="AL69" s="146"/>
      <c r="AN69" s="146"/>
      <c r="AP69" s="146"/>
      <c r="AR69" s="146"/>
      <c r="AT69" s="63"/>
      <c r="AV69" s="371"/>
      <c r="AW69" s="371"/>
      <c r="AX69" s="371"/>
      <c r="AY69" s="371"/>
      <c r="AZ69" s="371"/>
      <c r="BA69" s="371"/>
      <c r="BB69" s="371"/>
      <c r="BC69" s="371"/>
      <c r="BD69" s="371"/>
      <c r="BE69" s="371"/>
      <c r="BF69" s="371"/>
      <c r="BG69" s="371"/>
    </row>
    <row r="70" spans="1:59" s="376" customFormat="1" ht="21" customHeight="1" x14ac:dyDescent="0.3">
      <c r="A70" s="371"/>
      <c r="B70" s="372"/>
      <c r="C70" s="371"/>
      <c r="D70" s="421" t="s">
        <v>691</v>
      </c>
      <c r="E70" s="419">
        <f t="shared" si="15"/>
        <v>8950</v>
      </c>
      <c r="F70" s="420">
        <f t="shared" si="15"/>
        <v>5400</v>
      </c>
      <c r="G70" s="371"/>
      <c r="H70" s="416">
        <f t="shared" si="12"/>
        <v>8950</v>
      </c>
      <c r="I70" s="416">
        <f t="shared" si="12"/>
        <v>5400</v>
      </c>
      <c r="J70" s="386"/>
      <c r="K70" s="417">
        <f>N70*$K$9</f>
        <v>8925</v>
      </c>
      <c r="L70" s="417">
        <f>N70*$L$9</f>
        <v>5355</v>
      </c>
      <c r="M70" s="389"/>
      <c r="N70" s="495">
        <v>3570</v>
      </c>
      <c r="P70" s="468">
        <v>3570</v>
      </c>
      <c r="R70" s="462"/>
      <c r="T70" s="462">
        <v>1995</v>
      </c>
      <c r="V70" s="468">
        <v>2156.2200000000003</v>
      </c>
      <c r="X70" s="452">
        <v>1960.2</v>
      </c>
      <c r="Z70" s="382">
        <v>1782</v>
      </c>
      <c r="AB70" s="363"/>
      <c r="AD70" s="146"/>
      <c r="AF70" s="146"/>
      <c r="AH70" s="146"/>
      <c r="AJ70" s="146"/>
      <c r="AL70" s="146"/>
      <c r="AN70" s="146"/>
      <c r="AP70" s="146"/>
      <c r="AR70" s="146"/>
      <c r="AT70" s="63"/>
      <c r="AV70" s="371"/>
      <c r="AW70" s="371"/>
      <c r="AX70" s="371"/>
      <c r="AY70" s="371"/>
      <c r="AZ70" s="371"/>
      <c r="BA70" s="371"/>
      <c r="BB70" s="371"/>
      <c r="BC70" s="371"/>
      <c r="BD70" s="371"/>
      <c r="BE70" s="371"/>
      <c r="BF70" s="371"/>
      <c r="BG70" s="371"/>
    </row>
    <row r="71" spans="1:59" s="376" customFormat="1" ht="21" customHeight="1" x14ac:dyDescent="0.3">
      <c r="A71" s="371"/>
      <c r="B71" s="372"/>
      <c r="C71" s="371"/>
      <c r="D71" s="421" t="s">
        <v>692</v>
      </c>
      <c r="E71" s="419">
        <f t="shared" si="15"/>
        <v>3300</v>
      </c>
      <c r="F71" s="420">
        <f t="shared" si="15"/>
        <v>2000</v>
      </c>
      <c r="G71" s="371"/>
      <c r="H71" s="416">
        <f t="shared" si="12"/>
        <v>3300</v>
      </c>
      <c r="I71" s="416">
        <f t="shared" si="12"/>
        <v>2000</v>
      </c>
      <c r="J71" s="386"/>
      <c r="K71" s="417">
        <f>N71*$K$9</f>
        <v>3255</v>
      </c>
      <c r="L71" s="417">
        <f>N71*$L$9</f>
        <v>1953</v>
      </c>
      <c r="M71" s="389"/>
      <c r="N71" s="495">
        <v>1302</v>
      </c>
      <c r="P71" s="468">
        <v>1302</v>
      </c>
      <c r="R71" s="462">
        <v>1240</v>
      </c>
      <c r="T71" s="462">
        <v>1240</v>
      </c>
      <c r="V71" s="468">
        <v>1451.2982000000002</v>
      </c>
      <c r="X71" s="452">
        <v>1319.3620000000001</v>
      </c>
      <c r="Z71" s="382">
        <v>1199.42</v>
      </c>
      <c r="AB71" s="363"/>
      <c r="AD71" s="146"/>
      <c r="AF71" s="146"/>
      <c r="AH71" s="146"/>
      <c r="AJ71" s="146"/>
      <c r="AL71" s="146"/>
      <c r="AN71" s="146"/>
      <c r="AP71" s="146"/>
      <c r="AR71" s="146"/>
      <c r="AT71" s="63"/>
      <c r="AV71" s="371"/>
      <c r="AW71" s="371"/>
      <c r="AX71" s="371"/>
      <c r="AY71" s="371"/>
      <c r="AZ71" s="371"/>
      <c r="BA71" s="371"/>
      <c r="BB71" s="371"/>
      <c r="BC71" s="371"/>
      <c r="BD71" s="371"/>
      <c r="BE71" s="371"/>
      <c r="BF71" s="371"/>
      <c r="BG71" s="371"/>
    </row>
    <row r="72" spans="1:59" s="376" customFormat="1" ht="21" customHeight="1" x14ac:dyDescent="0.3">
      <c r="A72" s="371"/>
      <c r="B72" s="372"/>
      <c r="C72" s="371"/>
      <c r="D72" s="421" t="s">
        <v>256</v>
      </c>
      <c r="E72" s="419">
        <f t="shared" si="15"/>
        <v>10350</v>
      </c>
      <c r="F72" s="420">
        <f t="shared" si="15"/>
        <v>6250</v>
      </c>
      <c r="G72" s="371"/>
      <c r="H72" s="416">
        <f t="shared" si="12"/>
        <v>10350</v>
      </c>
      <c r="I72" s="416">
        <f t="shared" si="12"/>
        <v>6250</v>
      </c>
      <c r="J72" s="386"/>
      <c r="K72" s="417">
        <f t="shared" ref="K72:K80" si="17">N72*$K$9</f>
        <v>10342.474999999999</v>
      </c>
      <c r="L72" s="417">
        <f t="shared" ref="L72:L80" si="18">N72*$L$9</f>
        <v>6205.4849999999997</v>
      </c>
      <c r="M72" s="389"/>
      <c r="N72" s="495">
        <v>4136.99</v>
      </c>
      <c r="P72" s="468">
        <v>4136.99</v>
      </c>
      <c r="R72" s="462"/>
      <c r="T72" s="462"/>
      <c r="V72" s="468"/>
      <c r="X72" s="452"/>
      <c r="Z72" s="382"/>
      <c r="AB72" s="363"/>
      <c r="AD72" s="146"/>
      <c r="AF72" s="146"/>
      <c r="AH72" s="146"/>
      <c r="AJ72" s="146"/>
      <c r="AL72" s="146"/>
      <c r="AN72" s="146"/>
      <c r="AP72" s="146"/>
      <c r="AR72" s="146"/>
      <c r="AT72" s="63"/>
      <c r="AV72" s="371"/>
      <c r="AW72" s="371"/>
      <c r="AX72" s="371"/>
      <c r="AY72" s="371"/>
      <c r="AZ72" s="371"/>
      <c r="BA72" s="371"/>
      <c r="BB72" s="371"/>
      <c r="BC72" s="371"/>
      <c r="BD72" s="371"/>
      <c r="BE72" s="371"/>
      <c r="BF72" s="371"/>
      <c r="BG72" s="371"/>
    </row>
    <row r="73" spans="1:59" s="376" customFormat="1" ht="21" customHeight="1" x14ac:dyDescent="0.3">
      <c r="A73" s="371"/>
      <c r="B73" s="372"/>
      <c r="C73" s="371"/>
      <c r="D73" s="421" t="s">
        <v>611</v>
      </c>
      <c r="E73" s="419">
        <f t="shared" si="15"/>
        <v>13350</v>
      </c>
      <c r="F73" s="420">
        <f t="shared" si="15"/>
        <v>8050</v>
      </c>
      <c r="G73" s="371"/>
      <c r="H73" s="416">
        <f t="shared" si="12"/>
        <v>13350</v>
      </c>
      <c r="I73" s="416">
        <f t="shared" si="12"/>
        <v>8050</v>
      </c>
      <c r="J73" s="386"/>
      <c r="K73" s="417">
        <f t="shared" si="17"/>
        <v>13335</v>
      </c>
      <c r="L73" s="417">
        <f t="shared" si="18"/>
        <v>8001</v>
      </c>
      <c r="M73" s="389"/>
      <c r="N73" s="495">
        <v>5334</v>
      </c>
      <c r="P73" s="468">
        <v>5334</v>
      </c>
      <c r="R73" s="474">
        <v>5080</v>
      </c>
      <c r="T73" s="468">
        <v>5052.9237000000012</v>
      </c>
      <c r="V73" s="468">
        <v>5052.9237000000012</v>
      </c>
      <c r="X73" s="452">
        <v>4593.5670000000009</v>
      </c>
      <c r="Z73" s="382">
        <v>4175.97</v>
      </c>
      <c r="AB73" s="363"/>
      <c r="AD73" s="146"/>
      <c r="AF73" s="146"/>
      <c r="AH73" s="146"/>
      <c r="AJ73" s="146"/>
      <c r="AL73" s="146"/>
      <c r="AN73" s="146"/>
      <c r="AP73" s="146"/>
      <c r="AR73" s="146"/>
      <c r="AT73" s="63"/>
      <c r="AV73" s="371"/>
      <c r="AW73" s="371"/>
      <c r="AX73" s="371"/>
      <c r="AY73" s="371"/>
      <c r="AZ73" s="371"/>
      <c r="BA73" s="371"/>
      <c r="BB73" s="371"/>
      <c r="BC73" s="371"/>
      <c r="BD73" s="371"/>
      <c r="BE73" s="371"/>
      <c r="BF73" s="371"/>
      <c r="BG73" s="371"/>
    </row>
    <row r="74" spans="1:59" s="376" customFormat="1" ht="21" customHeight="1" x14ac:dyDescent="0.3">
      <c r="A74" s="371"/>
      <c r="B74" s="372"/>
      <c r="C74" s="371"/>
      <c r="D74" s="421" t="s">
        <v>684</v>
      </c>
      <c r="E74" s="419">
        <f t="shared" ref="E74:F89" si="19">H74</f>
        <v>6800</v>
      </c>
      <c r="F74" s="420">
        <f t="shared" si="19"/>
        <v>4100</v>
      </c>
      <c r="G74" s="371"/>
      <c r="H74" s="416">
        <f t="shared" si="12"/>
        <v>6800</v>
      </c>
      <c r="I74" s="416">
        <f t="shared" si="12"/>
        <v>4100</v>
      </c>
      <c r="J74" s="386"/>
      <c r="K74" s="417">
        <f t="shared" si="17"/>
        <v>6785.5999999999995</v>
      </c>
      <c r="L74" s="417">
        <f t="shared" si="18"/>
        <v>4071.3599999999997</v>
      </c>
      <c r="M74" s="389"/>
      <c r="N74" s="495">
        <v>2714.24</v>
      </c>
      <c r="P74" s="468">
        <v>2714.24</v>
      </c>
      <c r="R74" s="462">
        <v>2585</v>
      </c>
      <c r="T74" s="462">
        <v>2585</v>
      </c>
      <c r="V74" s="461">
        <v>2499</v>
      </c>
      <c r="X74" s="452">
        <v>2262.7000000000003</v>
      </c>
      <c r="Z74" s="382">
        <v>2057</v>
      </c>
      <c r="AB74" s="363"/>
      <c r="AD74" s="146"/>
      <c r="AF74" s="146"/>
      <c r="AH74" s="146"/>
      <c r="AJ74" s="146"/>
      <c r="AL74" s="146"/>
      <c r="AN74" s="146"/>
      <c r="AP74" s="146"/>
      <c r="AR74" s="146"/>
      <c r="AT74" s="63"/>
      <c r="AV74" s="371"/>
      <c r="AW74" s="371"/>
      <c r="AX74" s="371"/>
      <c r="AY74" s="371"/>
      <c r="AZ74" s="371"/>
      <c r="BA74" s="371"/>
      <c r="BB74" s="371"/>
      <c r="BC74" s="371"/>
      <c r="BD74" s="371"/>
      <c r="BE74" s="371"/>
      <c r="BF74" s="371"/>
      <c r="BG74" s="371"/>
    </row>
    <row r="75" spans="1:59" s="376" customFormat="1" ht="21" customHeight="1" x14ac:dyDescent="0.3">
      <c r="A75" s="371"/>
      <c r="B75" s="372"/>
      <c r="C75" s="371"/>
      <c r="D75" s="421" t="s">
        <v>683</v>
      </c>
      <c r="E75" s="419">
        <f t="shared" si="19"/>
        <v>9200</v>
      </c>
      <c r="F75" s="420">
        <f t="shared" si="19"/>
        <v>5550</v>
      </c>
      <c r="G75" s="371"/>
      <c r="H75" s="416">
        <f t="shared" si="12"/>
        <v>9200</v>
      </c>
      <c r="I75" s="416">
        <f t="shared" si="12"/>
        <v>5550</v>
      </c>
      <c r="J75" s="386"/>
      <c r="K75" s="417">
        <f t="shared" si="17"/>
        <v>9174.375</v>
      </c>
      <c r="L75" s="417">
        <f t="shared" si="18"/>
        <v>5504.625</v>
      </c>
      <c r="M75" s="389"/>
      <c r="N75" s="495">
        <v>3669.75</v>
      </c>
      <c r="P75" s="468">
        <v>3669.75</v>
      </c>
      <c r="R75" s="474">
        <v>3495</v>
      </c>
      <c r="T75" s="462"/>
      <c r="V75" s="461"/>
      <c r="X75" s="452"/>
      <c r="Z75" s="382"/>
      <c r="AB75" s="363"/>
      <c r="AD75" s="146"/>
      <c r="AF75" s="146"/>
      <c r="AH75" s="146"/>
      <c r="AJ75" s="146"/>
      <c r="AL75" s="146"/>
      <c r="AN75" s="146"/>
      <c r="AP75" s="146"/>
      <c r="AR75" s="146"/>
      <c r="AT75" s="63"/>
      <c r="AV75" s="371"/>
      <c r="AW75" s="371"/>
      <c r="AX75" s="371"/>
      <c r="AY75" s="371"/>
      <c r="AZ75" s="371"/>
      <c r="BA75" s="371"/>
      <c r="BB75" s="371"/>
      <c r="BC75" s="371"/>
      <c r="BD75" s="371"/>
      <c r="BE75" s="371"/>
      <c r="BF75" s="371"/>
      <c r="BG75" s="371"/>
    </row>
    <row r="76" spans="1:59" s="376" customFormat="1" ht="21" customHeight="1" x14ac:dyDescent="0.3">
      <c r="A76" s="371"/>
      <c r="B76" s="372"/>
      <c r="C76" s="371"/>
      <c r="D76" s="421" t="s">
        <v>602</v>
      </c>
      <c r="E76" s="419">
        <f t="shared" si="19"/>
        <v>7450</v>
      </c>
      <c r="F76" s="420">
        <f t="shared" si="19"/>
        <v>4500</v>
      </c>
      <c r="G76" s="371"/>
      <c r="H76" s="416">
        <f t="shared" si="12"/>
        <v>7450</v>
      </c>
      <c r="I76" s="416">
        <f t="shared" si="12"/>
        <v>4500</v>
      </c>
      <c r="J76" s="386"/>
      <c r="K76" s="417">
        <f t="shared" si="17"/>
        <v>7428.75</v>
      </c>
      <c r="L76" s="417">
        <f t="shared" si="18"/>
        <v>4457.25</v>
      </c>
      <c r="M76" s="389"/>
      <c r="N76" s="495">
        <v>2971.5</v>
      </c>
      <c r="P76" s="468">
        <v>2971.5</v>
      </c>
      <c r="R76" s="462">
        <v>2830</v>
      </c>
      <c r="T76" s="462">
        <v>2830</v>
      </c>
      <c r="V76" s="468">
        <v>2563.0825000000004</v>
      </c>
      <c r="X76" s="452">
        <v>2330.0750000000003</v>
      </c>
      <c r="Z76" s="382">
        <v>2118.25</v>
      </c>
      <c r="AB76" s="363"/>
      <c r="AD76" s="146"/>
      <c r="AF76" s="146"/>
      <c r="AH76" s="146"/>
      <c r="AJ76" s="146"/>
      <c r="AL76" s="146"/>
      <c r="AN76" s="146"/>
      <c r="AP76" s="146"/>
      <c r="AR76" s="146"/>
      <c r="AT76" s="63"/>
      <c r="AV76" s="371"/>
      <c r="AW76" s="371"/>
      <c r="AX76" s="371"/>
      <c r="AY76" s="371"/>
      <c r="AZ76" s="371"/>
      <c r="BA76" s="371"/>
      <c r="BB76" s="371"/>
      <c r="BC76" s="371"/>
      <c r="BD76" s="371"/>
      <c r="BE76" s="371"/>
      <c r="BF76" s="371"/>
      <c r="BG76" s="371"/>
    </row>
    <row r="77" spans="1:59" s="376" customFormat="1" ht="21" customHeight="1" x14ac:dyDescent="0.3">
      <c r="A77" s="371"/>
      <c r="B77" s="372"/>
      <c r="C77" s="371"/>
      <c r="D77" s="421" t="s">
        <v>607</v>
      </c>
      <c r="E77" s="419">
        <f t="shared" si="19"/>
        <v>17700</v>
      </c>
      <c r="F77" s="420">
        <f t="shared" si="19"/>
        <v>10600</v>
      </c>
      <c r="G77" s="371"/>
      <c r="H77" s="416">
        <f t="shared" si="12"/>
        <v>17700</v>
      </c>
      <c r="I77" s="416">
        <f t="shared" si="12"/>
        <v>10600</v>
      </c>
      <c r="J77" s="386"/>
      <c r="K77" s="417">
        <f t="shared" si="17"/>
        <v>17653.125</v>
      </c>
      <c r="L77" s="417">
        <f t="shared" si="18"/>
        <v>10591.875</v>
      </c>
      <c r="M77" s="389"/>
      <c r="N77" s="495">
        <v>7061.25</v>
      </c>
      <c r="P77" s="468">
        <v>7061.25</v>
      </c>
      <c r="R77" s="462">
        <v>6725</v>
      </c>
      <c r="T77" s="462">
        <v>6725</v>
      </c>
      <c r="V77" s="468">
        <v>6118.0867000000017</v>
      </c>
      <c r="X77" s="452">
        <v>5561.8970000000008</v>
      </c>
      <c r="Z77" s="382">
        <v>5056.2700000000004</v>
      </c>
      <c r="AB77" s="363"/>
      <c r="AD77" s="146"/>
      <c r="AF77" s="146"/>
      <c r="AH77" s="146"/>
      <c r="AJ77" s="146"/>
      <c r="AL77" s="146"/>
      <c r="AN77" s="146"/>
      <c r="AP77" s="146"/>
      <c r="AR77" s="146"/>
      <c r="AT77" s="63"/>
      <c r="AV77" s="371"/>
      <c r="AW77" s="371"/>
      <c r="AX77" s="371"/>
      <c r="AY77" s="371"/>
      <c r="AZ77" s="371"/>
      <c r="BA77" s="371"/>
      <c r="BB77" s="371"/>
      <c r="BC77" s="371"/>
      <c r="BD77" s="371"/>
      <c r="BE77" s="371"/>
      <c r="BF77" s="371"/>
      <c r="BG77" s="371"/>
    </row>
    <row r="78" spans="1:59" s="376" customFormat="1" ht="21" customHeight="1" x14ac:dyDescent="0.3">
      <c r="A78" s="371"/>
      <c r="B78" s="372"/>
      <c r="C78" s="371"/>
      <c r="D78" s="421" t="s">
        <v>606</v>
      </c>
      <c r="E78" s="419">
        <f t="shared" si="19"/>
        <v>57100</v>
      </c>
      <c r="F78" s="420">
        <f t="shared" si="19"/>
        <v>34250</v>
      </c>
      <c r="G78" s="371"/>
      <c r="H78" s="416">
        <f t="shared" si="12"/>
        <v>57100</v>
      </c>
      <c r="I78" s="416">
        <f t="shared" si="12"/>
        <v>34250</v>
      </c>
      <c r="J78" s="386"/>
      <c r="K78" s="417">
        <f t="shared" si="17"/>
        <v>57054.375</v>
      </c>
      <c r="L78" s="417">
        <f t="shared" si="18"/>
        <v>34232.625</v>
      </c>
      <c r="M78" s="389"/>
      <c r="N78" s="495">
        <v>22821.75</v>
      </c>
      <c r="P78" s="468">
        <v>22821.75</v>
      </c>
      <c r="R78" s="462">
        <v>21735</v>
      </c>
      <c r="T78" s="462">
        <v>21735</v>
      </c>
      <c r="V78" s="468">
        <v>19765.616200000004</v>
      </c>
      <c r="X78" s="452">
        <v>17968.742000000002</v>
      </c>
      <c r="Z78" s="382">
        <v>16335.22</v>
      </c>
      <c r="AB78" s="363"/>
      <c r="AD78" s="146"/>
      <c r="AF78" s="146"/>
      <c r="AH78" s="146"/>
      <c r="AJ78" s="146"/>
      <c r="AL78" s="146"/>
      <c r="AN78" s="146"/>
      <c r="AP78" s="146"/>
      <c r="AR78" s="146"/>
      <c r="AT78" s="63"/>
      <c r="AV78" s="371"/>
      <c r="AW78" s="371"/>
      <c r="AX78" s="371"/>
      <c r="AY78" s="371"/>
      <c r="AZ78" s="371"/>
      <c r="BA78" s="371"/>
      <c r="BB78" s="371"/>
      <c r="BC78" s="371"/>
      <c r="BD78" s="371"/>
      <c r="BE78" s="371"/>
      <c r="BF78" s="371"/>
      <c r="BG78" s="371"/>
    </row>
    <row r="79" spans="1:59" s="376" customFormat="1" ht="21" customHeight="1" x14ac:dyDescent="0.3">
      <c r="A79" s="371"/>
      <c r="B79" s="372"/>
      <c r="C79" s="371"/>
      <c r="D79" s="421" t="s">
        <v>589</v>
      </c>
      <c r="E79" s="419">
        <f t="shared" si="19"/>
        <v>9450</v>
      </c>
      <c r="F79" s="420">
        <f t="shared" si="19"/>
        <v>5700</v>
      </c>
      <c r="G79" s="371"/>
      <c r="H79" s="416">
        <f t="shared" si="12"/>
        <v>9450</v>
      </c>
      <c r="I79" s="416">
        <f t="shared" si="12"/>
        <v>5700</v>
      </c>
      <c r="J79" s="386"/>
      <c r="K79" s="417">
        <f t="shared" si="17"/>
        <v>9423.7750000000015</v>
      </c>
      <c r="L79" s="417">
        <f t="shared" si="18"/>
        <v>5654.2650000000003</v>
      </c>
      <c r="M79" s="389"/>
      <c r="N79" s="495">
        <v>3769.51</v>
      </c>
      <c r="P79" s="468">
        <v>3769.51</v>
      </c>
      <c r="R79" s="462">
        <v>3590</v>
      </c>
      <c r="T79" s="462">
        <v>3590</v>
      </c>
      <c r="V79" s="468">
        <v>3268.7545000000005</v>
      </c>
      <c r="X79" s="452">
        <v>2971.5950000000003</v>
      </c>
      <c r="Z79" s="382">
        <v>2701.45</v>
      </c>
      <c r="AB79" s="363"/>
      <c r="AD79" s="146"/>
      <c r="AF79" s="146"/>
      <c r="AH79" s="146"/>
      <c r="AJ79" s="146"/>
      <c r="AL79" s="146"/>
      <c r="AN79" s="146"/>
      <c r="AP79" s="146"/>
      <c r="AR79" s="146"/>
      <c r="AT79" s="63"/>
      <c r="AV79" s="371"/>
      <c r="AW79" s="371"/>
      <c r="AX79" s="371"/>
      <c r="AY79" s="371"/>
      <c r="AZ79" s="371"/>
      <c r="BA79" s="371"/>
      <c r="BB79" s="371"/>
      <c r="BC79" s="371"/>
      <c r="BD79" s="371"/>
      <c r="BE79" s="371"/>
      <c r="BF79" s="371"/>
      <c r="BG79" s="371"/>
    </row>
    <row r="80" spans="1:59" s="376" customFormat="1" ht="21" customHeight="1" x14ac:dyDescent="0.3">
      <c r="A80" s="371"/>
      <c r="B80" s="372"/>
      <c r="C80" s="371"/>
      <c r="D80" s="421" t="s">
        <v>275</v>
      </c>
      <c r="E80" s="419">
        <f t="shared" si="19"/>
        <v>12050</v>
      </c>
      <c r="F80" s="420">
        <f t="shared" si="19"/>
        <v>7250</v>
      </c>
      <c r="G80" s="371"/>
      <c r="H80" s="416">
        <f t="shared" si="12"/>
        <v>12050</v>
      </c>
      <c r="I80" s="416">
        <f t="shared" si="12"/>
        <v>7250</v>
      </c>
      <c r="J80" s="386"/>
      <c r="K80" s="417">
        <f t="shared" si="17"/>
        <v>12009.375</v>
      </c>
      <c r="L80" s="417">
        <f t="shared" si="18"/>
        <v>7205.625</v>
      </c>
      <c r="M80" s="389"/>
      <c r="N80" s="495">
        <v>4803.75</v>
      </c>
      <c r="P80" s="468">
        <v>4803.75</v>
      </c>
      <c r="R80" s="462">
        <v>4575</v>
      </c>
      <c r="T80" s="462">
        <v>4575</v>
      </c>
      <c r="V80" s="468">
        <v>4240.7233000000006</v>
      </c>
      <c r="X80" s="452">
        <v>3855.2030000000004</v>
      </c>
      <c r="Z80" s="382">
        <v>3504.73</v>
      </c>
      <c r="AB80" s="363"/>
      <c r="AD80" s="146"/>
      <c r="AF80" s="146"/>
      <c r="AH80" s="146"/>
      <c r="AJ80" s="146"/>
      <c r="AL80" s="146"/>
      <c r="AN80" s="146"/>
      <c r="AP80" s="146"/>
      <c r="AR80" s="146"/>
      <c r="AT80" s="63"/>
      <c r="AV80" s="371"/>
      <c r="AW80" s="371"/>
      <c r="AX80" s="371"/>
      <c r="AY80" s="371"/>
      <c r="AZ80" s="371"/>
      <c r="BA80" s="371"/>
      <c r="BB80" s="371"/>
      <c r="BC80" s="371"/>
      <c r="BD80" s="371"/>
      <c r="BE80" s="371"/>
      <c r="BF80" s="371"/>
      <c r="BG80" s="371"/>
    </row>
    <row r="81" spans="1:59" s="376" customFormat="1" ht="21" customHeight="1" x14ac:dyDescent="0.3">
      <c r="A81" s="371"/>
      <c r="B81" s="372"/>
      <c r="C81" s="371"/>
      <c r="D81" s="421" t="s">
        <v>585</v>
      </c>
      <c r="E81" s="419">
        <f t="shared" si="19"/>
        <v>6800</v>
      </c>
      <c r="F81" s="420">
        <f t="shared" si="19"/>
        <v>4100</v>
      </c>
      <c r="G81" s="371"/>
      <c r="H81" s="416">
        <f t="shared" si="12"/>
        <v>6800</v>
      </c>
      <c r="I81" s="416">
        <f t="shared" si="12"/>
        <v>4100</v>
      </c>
      <c r="J81" s="386"/>
      <c r="K81" s="417">
        <f t="shared" si="13"/>
        <v>6759.375</v>
      </c>
      <c r="L81" s="417">
        <f t="shared" si="14"/>
        <v>4055.625</v>
      </c>
      <c r="M81" s="389"/>
      <c r="N81" s="495">
        <v>2703.75</v>
      </c>
      <c r="P81" s="468">
        <v>2703.75</v>
      </c>
      <c r="R81" s="462">
        <v>2575</v>
      </c>
      <c r="T81" s="462">
        <v>2575</v>
      </c>
      <c r="V81" s="468">
        <v>2689.5638000000008</v>
      </c>
      <c r="X81" s="452">
        <v>2445.0580000000004</v>
      </c>
      <c r="Z81" s="382">
        <v>2222.7800000000002</v>
      </c>
      <c r="AB81" s="363"/>
      <c r="AD81" s="146"/>
      <c r="AF81" s="146"/>
      <c r="AH81" s="146"/>
      <c r="AJ81" s="146"/>
      <c r="AL81" s="146"/>
      <c r="AN81" s="146"/>
      <c r="AP81" s="146"/>
      <c r="AR81" s="146"/>
      <c r="AT81" s="63"/>
      <c r="AV81" s="371"/>
      <c r="AW81" s="371"/>
      <c r="AX81" s="371"/>
      <c r="AY81" s="371"/>
      <c r="AZ81" s="371"/>
      <c r="BA81" s="371"/>
      <c r="BB81" s="371"/>
      <c r="BC81" s="371"/>
      <c r="BD81" s="371"/>
      <c r="BE81" s="371"/>
      <c r="BF81" s="371"/>
      <c r="BG81" s="371"/>
    </row>
    <row r="82" spans="1:59" s="376" customFormat="1" ht="21" customHeight="1" x14ac:dyDescent="0.3">
      <c r="A82" s="371"/>
      <c r="B82" s="372"/>
      <c r="C82" s="371"/>
      <c r="D82" s="421" t="s">
        <v>586</v>
      </c>
      <c r="E82" s="419">
        <f t="shared" si="19"/>
        <v>8950</v>
      </c>
      <c r="F82" s="420">
        <f t="shared" si="19"/>
        <v>5400</v>
      </c>
      <c r="G82" s="371"/>
      <c r="H82" s="416">
        <f t="shared" si="12"/>
        <v>8950</v>
      </c>
      <c r="I82" s="416">
        <f t="shared" si="12"/>
        <v>5400</v>
      </c>
      <c r="J82" s="386"/>
      <c r="K82" s="417">
        <f t="shared" si="13"/>
        <v>8938.125</v>
      </c>
      <c r="L82" s="417">
        <f t="shared" si="14"/>
        <v>5362.875</v>
      </c>
      <c r="M82" s="389"/>
      <c r="N82" s="495">
        <v>3575.25</v>
      </c>
      <c r="P82" s="468">
        <v>3575.25</v>
      </c>
      <c r="R82" s="462">
        <v>3405</v>
      </c>
      <c r="T82" s="462">
        <v>3405</v>
      </c>
      <c r="V82" s="468">
        <v>3561.6834000000003</v>
      </c>
      <c r="X82" s="452">
        <v>3237.8940000000002</v>
      </c>
      <c r="Z82" s="382">
        <v>2943.54</v>
      </c>
      <c r="AB82" s="363"/>
      <c r="AD82" s="146"/>
      <c r="AF82" s="146"/>
      <c r="AH82" s="146"/>
      <c r="AJ82" s="146"/>
      <c r="AL82" s="146"/>
      <c r="AN82" s="146"/>
      <c r="AP82" s="146"/>
      <c r="AR82" s="146"/>
      <c r="AT82" s="63"/>
      <c r="AV82" s="371"/>
      <c r="AW82" s="371"/>
      <c r="AX82" s="371"/>
      <c r="AY82" s="371"/>
      <c r="AZ82" s="371"/>
      <c r="BA82" s="371"/>
      <c r="BB82" s="371"/>
      <c r="BC82" s="371"/>
      <c r="BD82" s="371"/>
      <c r="BE82" s="371"/>
      <c r="BF82" s="371"/>
      <c r="BG82" s="371"/>
    </row>
    <row r="83" spans="1:59" s="376" customFormat="1" ht="21" customHeight="1" x14ac:dyDescent="0.3">
      <c r="A83" s="371"/>
      <c r="B83" s="372" t="s">
        <v>563</v>
      </c>
      <c r="C83" s="371"/>
      <c r="D83" s="421" t="s">
        <v>258</v>
      </c>
      <c r="E83" s="419">
        <f t="shared" si="19"/>
        <v>12950</v>
      </c>
      <c r="F83" s="420">
        <f t="shared" si="19"/>
        <v>7750</v>
      </c>
      <c r="G83" s="371"/>
      <c r="H83" s="416">
        <f t="shared" si="12"/>
        <v>12950</v>
      </c>
      <c r="I83" s="416">
        <f t="shared" si="12"/>
        <v>7750</v>
      </c>
      <c r="J83" s="386"/>
      <c r="K83" s="417">
        <f t="shared" si="13"/>
        <v>12901.15</v>
      </c>
      <c r="L83" s="417">
        <f t="shared" si="14"/>
        <v>7740.6900000000005</v>
      </c>
      <c r="M83" s="389"/>
      <c r="N83" s="495">
        <v>5160.46</v>
      </c>
      <c r="P83" s="468">
        <v>5160.46</v>
      </c>
      <c r="R83" s="462">
        <v>4914.72</v>
      </c>
      <c r="T83" s="462">
        <v>4914.72</v>
      </c>
      <c r="V83" s="468">
        <v>4249.0481000000009</v>
      </c>
      <c r="X83" s="455">
        <v>3862.7710000000006</v>
      </c>
      <c r="Z83" s="382">
        <v>3511.61</v>
      </c>
      <c r="AB83" s="363"/>
      <c r="AD83" s="146"/>
      <c r="AF83" s="146"/>
      <c r="AH83" s="146"/>
      <c r="AJ83" s="146"/>
      <c r="AL83" s="146"/>
      <c r="AN83" s="146"/>
      <c r="AP83" s="146"/>
      <c r="AR83" s="146"/>
      <c r="AT83" s="63"/>
      <c r="AV83" s="371"/>
      <c r="AW83" s="371"/>
      <c r="AX83" s="371"/>
      <c r="AY83" s="371"/>
      <c r="AZ83" s="371"/>
      <c r="BA83" s="371"/>
      <c r="BB83" s="371"/>
      <c r="BC83" s="371"/>
      <c r="BD83" s="371"/>
      <c r="BE83" s="371"/>
      <c r="BF83" s="371"/>
      <c r="BG83" s="371"/>
    </row>
    <row r="84" spans="1:59" s="376" customFormat="1" ht="21" customHeight="1" x14ac:dyDescent="0.3">
      <c r="A84" s="371"/>
      <c r="B84" s="372"/>
      <c r="C84" s="371"/>
      <c r="D84" s="421" t="s">
        <v>259</v>
      </c>
      <c r="E84" s="419">
        <f t="shared" si="19"/>
        <v>21450</v>
      </c>
      <c r="F84" s="420">
        <f t="shared" si="19"/>
        <v>12900</v>
      </c>
      <c r="G84" s="371"/>
      <c r="H84" s="416">
        <f t="shared" si="12"/>
        <v>21450</v>
      </c>
      <c r="I84" s="416">
        <f t="shared" si="12"/>
        <v>12900</v>
      </c>
      <c r="J84" s="386"/>
      <c r="K84" s="417">
        <f t="shared" si="13"/>
        <v>21447.224999999999</v>
      </c>
      <c r="L84" s="417">
        <f t="shared" si="14"/>
        <v>12868.334999999999</v>
      </c>
      <c r="M84" s="389"/>
      <c r="N84" s="495">
        <v>8578.89</v>
      </c>
      <c r="P84" s="468">
        <v>8578.89</v>
      </c>
      <c r="R84" s="462">
        <v>8170.36</v>
      </c>
      <c r="T84" s="462">
        <v>8170.36</v>
      </c>
      <c r="V84" s="468">
        <v>7278.7913000000008</v>
      </c>
      <c r="X84" s="452">
        <v>6617.0830000000005</v>
      </c>
      <c r="Z84" s="382">
        <v>6015.53</v>
      </c>
      <c r="AB84" s="363"/>
      <c r="AD84" s="146"/>
      <c r="AF84" s="146"/>
      <c r="AH84" s="146"/>
      <c r="AJ84" s="146"/>
      <c r="AL84" s="146"/>
      <c r="AN84" s="146"/>
      <c r="AP84" s="146"/>
      <c r="AR84" s="146"/>
      <c r="AT84" s="63"/>
      <c r="AV84" s="371"/>
      <c r="AW84" s="371"/>
      <c r="AX84" s="371"/>
      <c r="AY84" s="371"/>
      <c r="AZ84" s="371"/>
      <c r="BA84" s="371"/>
      <c r="BB84" s="371"/>
      <c r="BC84" s="371"/>
      <c r="BD84" s="371"/>
      <c r="BE84" s="371"/>
      <c r="BF84" s="371"/>
      <c r="BG84" s="371"/>
    </row>
    <row r="85" spans="1:59" s="376" customFormat="1" ht="21" customHeight="1" x14ac:dyDescent="0.3">
      <c r="A85" s="371"/>
      <c r="B85" s="372"/>
      <c r="C85" s="371"/>
      <c r="D85" s="421" t="s">
        <v>654</v>
      </c>
      <c r="E85" s="419">
        <f t="shared" si="19"/>
        <v>45700</v>
      </c>
      <c r="F85" s="420">
        <f t="shared" si="19"/>
        <v>27400</v>
      </c>
      <c r="G85" s="371"/>
      <c r="H85" s="416">
        <f t="shared" si="12"/>
        <v>45700</v>
      </c>
      <c r="I85" s="416">
        <f t="shared" si="12"/>
        <v>27400</v>
      </c>
      <c r="J85" s="386"/>
      <c r="K85" s="417">
        <f t="shared" si="13"/>
        <v>45658.675000000003</v>
      </c>
      <c r="L85" s="417">
        <f t="shared" si="14"/>
        <v>27395.205000000002</v>
      </c>
      <c r="M85" s="389"/>
      <c r="N85" s="495">
        <v>18263.47</v>
      </c>
      <c r="P85" s="468">
        <v>18263.47</v>
      </c>
      <c r="R85" s="462">
        <v>17393.78</v>
      </c>
      <c r="T85" s="462"/>
      <c r="V85" s="468"/>
      <c r="X85" s="452"/>
      <c r="Z85" s="382"/>
      <c r="AB85" s="363"/>
      <c r="AD85" s="146"/>
      <c r="AF85" s="146"/>
      <c r="AH85" s="146"/>
      <c r="AJ85" s="146"/>
      <c r="AL85" s="146"/>
      <c r="AN85" s="146"/>
      <c r="AP85" s="146"/>
      <c r="AR85" s="146"/>
      <c r="AT85" s="63"/>
      <c r="AV85" s="371"/>
      <c r="AW85" s="371"/>
      <c r="AX85" s="371"/>
      <c r="AY85" s="371"/>
      <c r="AZ85" s="371"/>
      <c r="BA85" s="371"/>
      <c r="BB85" s="371"/>
      <c r="BC85" s="371"/>
      <c r="BD85" s="371"/>
      <c r="BE85" s="371"/>
      <c r="BF85" s="371"/>
      <c r="BG85" s="371"/>
    </row>
    <row r="86" spans="1:59" s="376" customFormat="1" ht="21" customHeight="1" x14ac:dyDescent="0.3">
      <c r="A86" s="371"/>
      <c r="B86" s="372"/>
      <c r="C86" s="371"/>
      <c r="D86" s="421" t="s">
        <v>726</v>
      </c>
      <c r="E86" s="419">
        <f t="shared" si="19"/>
        <v>8950</v>
      </c>
      <c r="F86" s="420">
        <f t="shared" si="19"/>
        <v>5350</v>
      </c>
      <c r="G86" s="371"/>
      <c r="H86" s="416">
        <f t="shared" si="12"/>
        <v>8950</v>
      </c>
      <c r="I86" s="416">
        <f t="shared" si="12"/>
        <v>5350</v>
      </c>
      <c r="J86" s="386"/>
      <c r="K86" s="417">
        <f t="shared" si="13"/>
        <v>8911.875</v>
      </c>
      <c r="L86" s="417">
        <f t="shared" si="14"/>
        <v>5347.125</v>
      </c>
      <c r="M86" s="389"/>
      <c r="N86" s="495">
        <v>3564.75</v>
      </c>
      <c r="P86" s="468">
        <v>3564.75</v>
      </c>
      <c r="R86" s="462">
        <v>3395</v>
      </c>
      <c r="T86" s="462">
        <v>3395</v>
      </c>
      <c r="V86" s="468">
        <v>3295.3866000000007</v>
      </c>
      <c r="X86" s="452">
        <v>2995.8060000000005</v>
      </c>
      <c r="Z86" s="382">
        <v>2723.46</v>
      </c>
      <c r="AB86" s="363"/>
      <c r="AD86" s="146"/>
      <c r="AF86" s="146"/>
      <c r="AH86" s="146"/>
      <c r="AJ86" s="146"/>
      <c r="AL86" s="146"/>
      <c r="AN86" s="146"/>
      <c r="AP86" s="146"/>
      <c r="AR86" s="146"/>
      <c r="AT86" s="63"/>
      <c r="AV86" s="371"/>
      <c r="AW86" s="371"/>
      <c r="AX86" s="371"/>
      <c r="AY86" s="371"/>
      <c r="AZ86" s="371"/>
      <c r="BA86" s="371"/>
      <c r="BB86" s="371"/>
      <c r="BC86" s="371"/>
      <c r="BD86" s="371"/>
      <c r="BE86" s="371"/>
      <c r="BF86" s="371"/>
      <c r="BG86" s="371"/>
    </row>
    <row r="87" spans="1:59" s="376" customFormat="1" ht="21" customHeight="1" x14ac:dyDescent="0.3">
      <c r="A87" s="371"/>
      <c r="B87" s="372" t="s">
        <v>563</v>
      </c>
      <c r="C87" s="371"/>
      <c r="D87" s="421" t="s">
        <v>727</v>
      </c>
      <c r="E87" s="419">
        <f t="shared" si="19"/>
        <v>13800</v>
      </c>
      <c r="F87" s="420">
        <f t="shared" si="19"/>
        <v>8300</v>
      </c>
      <c r="G87" s="371"/>
      <c r="H87" s="416">
        <f t="shared" si="12"/>
        <v>13800</v>
      </c>
      <c r="I87" s="416">
        <f t="shared" si="12"/>
        <v>8300</v>
      </c>
      <c r="J87" s="386"/>
      <c r="K87" s="417">
        <f t="shared" si="13"/>
        <v>13781.25</v>
      </c>
      <c r="L87" s="417">
        <f t="shared" si="14"/>
        <v>8268.75</v>
      </c>
      <c r="M87" s="389"/>
      <c r="N87" s="495">
        <v>5512.5</v>
      </c>
      <c r="P87" s="468">
        <v>5512.5</v>
      </c>
      <c r="R87" s="462">
        <v>5250</v>
      </c>
      <c r="T87" s="462">
        <v>5250</v>
      </c>
      <c r="V87" s="468">
        <v>5092.8416000000016</v>
      </c>
      <c r="X87" s="455">
        <v>4629.8560000000007</v>
      </c>
      <c r="Z87" s="382">
        <v>4208.96</v>
      </c>
      <c r="AB87" s="363"/>
      <c r="AD87" s="146"/>
      <c r="AF87" s="146"/>
      <c r="AH87" s="146"/>
      <c r="AJ87" s="146"/>
      <c r="AL87" s="146"/>
      <c r="AN87" s="146"/>
      <c r="AP87" s="146"/>
      <c r="AR87" s="146"/>
      <c r="AT87" s="63"/>
      <c r="AV87" s="371"/>
      <c r="AW87" s="371"/>
      <c r="AX87" s="371"/>
      <c r="AY87" s="371"/>
      <c r="AZ87" s="371"/>
      <c r="BA87" s="371"/>
      <c r="BB87" s="371"/>
      <c r="BC87" s="371"/>
      <c r="BD87" s="371"/>
      <c r="BE87" s="371"/>
      <c r="BF87" s="371"/>
      <c r="BG87" s="371"/>
    </row>
    <row r="88" spans="1:59" s="376" customFormat="1" ht="21" customHeight="1" x14ac:dyDescent="0.3">
      <c r="A88" s="371"/>
      <c r="B88" s="372" t="s">
        <v>563</v>
      </c>
      <c r="C88" s="371"/>
      <c r="D88" s="421" t="s">
        <v>728</v>
      </c>
      <c r="E88" s="419">
        <f t="shared" si="19"/>
        <v>25150</v>
      </c>
      <c r="F88" s="420">
        <f t="shared" si="19"/>
        <v>15100</v>
      </c>
      <c r="G88" s="371"/>
      <c r="H88" s="416">
        <f t="shared" si="12"/>
        <v>25150</v>
      </c>
      <c r="I88" s="416">
        <f t="shared" si="12"/>
        <v>15100</v>
      </c>
      <c r="J88" s="386"/>
      <c r="K88" s="417">
        <f t="shared" si="13"/>
        <v>25121.275000000001</v>
      </c>
      <c r="L88" s="417">
        <f t="shared" si="14"/>
        <v>15072.764999999999</v>
      </c>
      <c r="M88" s="389"/>
      <c r="N88" s="495">
        <v>10048.51</v>
      </c>
      <c r="P88" s="468">
        <v>10048.51</v>
      </c>
      <c r="R88" s="474">
        <v>9570</v>
      </c>
      <c r="T88" s="462">
        <v>8285.35</v>
      </c>
      <c r="V88" s="462">
        <v>8285.35</v>
      </c>
      <c r="X88" s="455"/>
      <c r="Z88" s="382">
        <v>4208.96</v>
      </c>
      <c r="AB88" s="363"/>
      <c r="AD88" s="146"/>
      <c r="AF88" s="146"/>
      <c r="AH88" s="146"/>
      <c r="AJ88" s="146"/>
      <c r="AL88" s="146"/>
      <c r="AN88" s="146"/>
      <c r="AP88" s="146"/>
      <c r="AR88" s="146"/>
      <c r="AT88" s="63"/>
      <c r="AV88" s="371"/>
      <c r="AW88" s="371"/>
      <c r="AX88" s="371"/>
      <c r="AY88" s="371"/>
      <c r="AZ88" s="371"/>
      <c r="BA88" s="371"/>
      <c r="BB88" s="371"/>
      <c r="BC88" s="371"/>
      <c r="BD88" s="371"/>
      <c r="BE88" s="371"/>
      <c r="BF88" s="371"/>
      <c r="BG88" s="371"/>
    </row>
    <row r="89" spans="1:59" s="376" customFormat="1" ht="21" customHeight="1" x14ac:dyDescent="0.3">
      <c r="A89" s="371"/>
      <c r="B89" s="372"/>
      <c r="C89" s="371"/>
      <c r="D89" s="418" t="s">
        <v>595</v>
      </c>
      <c r="E89" s="419">
        <f t="shared" si="19"/>
        <v>3500</v>
      </c>
      <c r="F89" s="420">
        <f t="shared" si="19"/>
        <v>2100</v>
      </c>
      <c r="G89" s="371"/>
      <c r="H89" s="416">
        <f t="shared" si="12"/>
        <v>3500</v>
      </c>
      <c r="I89" s="416">
        <f t="shared" si="12"/>
        <v>2100</v>
      </c>
      <c r="J89" s="386"/>
      <c r="K89" s="417">
        <f t="shared" si="13"/>
        <v>3476.3999999999996</v>
      </c>
      <c r="L89" s="417">
        <f t="shared" si="14"/>
        <v>2085.84</v>
      </c>
      <c r="M89" s="389"/>
      <c r="N89" s="495">
        <v>1390.56</v>
      </c>
      <c r="P89" s="468">
        <v>1390.56</v>
      </c>
      <c r="R89" s="462">
        <v>1324.3450000000003</v>
      </c>
      <c r="T89" s="462">
        <v>1324.3450000000003</v>
      </c>
      <c r="V89" s="468">
        <v>1324.3450000000003</v>
      </c>
      <c r="X89" s="452">
        <v>1203.95</v>
      </c>
      <c r="Z89" s="382">
        <v>1094.5</v>
      </c>
      <c r="AB89" s="363"/>
      <c r="AD89" s="146"/>
      <c r="AF89" s="146"/>
      <c r="AH89" s="146"/>
      <c r="AJ89" s="146"/>
      <c r="AL89" s="146"/>
      <c r="AN89" s="146"/>
      <c r="AP89" s="146"/>
      <c r="AR89" s="146"/>
      <c r="AT89" s="63"/>
      <c r="AV89" s="371"/>
      <c r="AW89" s="371"/>
      <c r="AX89" s="371"/>
      <c r="AY89" s="371"/>
      <c r="AZ89" s="371"/>
      <c r="BA89" s="371"/>
      <c r="BB89" s="371"/>
      <c r="BC89" s="371"/>
      <c r="BD89" s="371"/>
      <c r="BE89" s="371"/>
      <c r="BF89" s="371"/>
      <c r="BG89" s="371"/>
    </row>
    <row r="90" spans="1:59" s="376" customFormat="1" ht="21" customHeight="1" x14ac:dyDescent="0.3">
      <c r="A90" s="371"/>
      <c r="B90" s="372"/>
      <c r="C90" s="371"/>
      <c r="D90" s="418" t="s">
        <v>596</v>
      </c>
      <c r="E90" s="432">
        <f t="shared" ref="E90:F92" si="20">H90</f>
        <v>5000</v>
      </c>
      <c r="F90" s="433">
        <f t="shared" si="20"/>
        <v>3000</v>
      </c>
      <c r="G90" s="371"/>
      <c r="H90" s="416">
        <f t="shared" si="12"/>
        <v>5000</v>
      </c>
      <c r="I90" s="416">
        <f t="shared" si="12"/>
        <v>3000</v>
      </c>
      <c r="J90" s="386"/>
      <c r="K90" s="417">
        <f t="shared" si="13"/>
        <v>4996.2250000000004</v>
      </c>
      <c r="L90" s="417">
        <f t="shared" si="14"/>
        <v>2997.7350000000001</v>
      </c>
      <c r="M90" s="389"/>
      <c r="N90" s="495">
        <v>1998.49</v>
      </c>
      <c r="P90" s="468">
        <v>1998.49</v>
      </c>
      <c r="R90" s="462">
        <v>1903.3179000000005</v>
      </c>
      <c r="T90" s="462">
        <v>1903.3179000000005</v>
      </c>
      <c r="V90" s="468">
        <v>1903.3179000000005</v>
      </c>
      <c r="X90" s="452">
        <v>1730.2890000000002</v>
      </c>
      <c r="Z90" s="382">
        <v>1572.99</v>
      </c>
      <c r="AB90" s="363"/>
      <c r="AD90" s="146"/>
      <c r="AF90" s="146"/>
      <c r="AH90" s="146"/>
      <c r="AJ90" s="146"/>
      <c r="AL90" s="146"/>
      <c r="AN90" s="146"/>
      <c r="AP90" s="146"/>
      <c r="AR90" s="146"/>
      <c r="AT90" s="63"/>
      <c r="AV90" s="371"/>
      <c r="AW90" s="371"/>
      <c r="AX90" s="371"/>
      <c r="AY90" s="371"/>
      <c r="AZ90" s="371"/>
      <c r="BA90" s="371"/>
      <c r="BB90" s="371"/>
      <c r="BC90" s="371"/>
      <c r="BD90" s="371"/>
      <c r="BE90" s="371"/>
      <c r="BF90" s="371"/>
      <c r="BG90" s="371"/>
    </row>
    <row r="91" spans="1:59" s="376" customFormat="1" ht="21" customHeight="1" x14ac:dyDescent="0.3">
      <c r="A91" s="371"/>
      <c r="B91" s="372"/>
      <c r="C91" s="371"/>
      <c r="D91" s="418" t="s">
        <v>597</v>
      </c>
      <c r="E91" s="419">
        <f t="shared" si="20"/>
        <v>8250</v>
      </c>
      <c r="F91" s="420">
        <f t="shared" si="20"/>
        <v>4950</v>
      </c>
      <c r="G91" s="371"/>
      <c r="H91" s="416">
        <f t="shared" si="12"/>
        <v>8250</v>
      </c>
      <c r="I91" s="416">
        <f t="shared" si="12"/>
        <v>4950</v>
      </c>
      <c r="J91" s="386"/>
      <c r="K91" s="417">
        <f t="shared" si="13"/>
        <v>8245.5499999999993</v>
      </c>
      <c r="L91" s="417">
        <f t="shared" si="14"/>
        <v>4947.33</v>
      </c>
      <c r="M91" s="389"/>
      <c r="N91" s="495">
        <v>3298.22</v>
      </c>
      <c r="P91" s="468">
        <v>3298.22</v>
      </c>
      <c r="R91" s="462">
        <v>3142</v>
      </c>
      <c r="T91" s="462">
        <v>3142</v>
      </c>
      <c r="V91" s="461">
        <v>3142</v>
      </c>
      <c r="X91" s="452">
        <v>2855.6000000000004</v>
      </c>
      <c r="Z91" s="382">
        <v>2596</v>
      </c>
      <c r="AB91" s="363"/>
      <c r="AD91" s="146"/>
      <c r="AF91" s="146"/>
      <c r="AH91" s="146"/>
      <c r="AJ91" s="146"/>
      <c r="AL91" s="146"/>
      <c r="AN91" s="146"/>
      <c r="AP91" s="146"/>
      <c r="AR91" s="146"/>
      <c r="AT91" s="63"/>
      <c r="AV91" s="371"/>
      <c r="AW91" s="371"/>
      <c r="AX91" s="371"/>
      <c r="AY91" s="371"/>
      <c r="AZ91" s="371"/>
      <c r="BA91" s="371"/>
      <c r="BB91" s="371"/>
      <c r="BC91" s="371"/>
      <c r="BD91" s="371"/>
      <c r="BE91" s="371"/>
      <c r="BF91" s="371"/>
      <c r="BG91" s="371"/>
    </row>
    <row r="92" spans="1:59" s="376" customFormat="1" ht="21" customHeight="1" x14ac:dyDescent="0.3">
      <c r="A92" s="371"/>
      <c r="B92" s="372"/>
      <c r="C92" s="371"/>
      <c r="D92" s="418" t="s">
        <v>598</v>
      </c>
      <c r="E92" s="419">
        <f t="shared" si="20"/>
        <v>17400</v>
      </c>
      <c r="F92" s="420">
        <f t="shared" si="20"/>
        <v>10450</v>
      </c>
      <c r="G92" s="371"/>
      <c r="H92" s="416">
        <f t="shared" si="12"/>
        <v>17400</v>
      </c>
      <c r="I92" s="416">
        <f t="shared" si="12"/>
        <v>10450</v>
      </c>
      <c r="J92" s="386"/>
      <c r="K92" s="417">
        <f t="shared" si="13"/>
        <v>17396.849999999999</v>
      </c>
      <c r="L92" s="417">
        <f t="shared" si="14"/>
        <v>10438.11</v>
      </c>
      <c r="M92" s="389"/>
      <c r="N92" s="495">
        <v>6958.74</v>
      </c>
      <c r="P92" s="468">
        <v>6958.74</v>
      </c>
      <c r="R92" s="462">
        <v>6628</v>
      </c>
      <c r="T92" s="462">
        <v>6628</v>
      </c>
      <c r="V92" s="468">
        <v>7290.1169000000018</v>
      </c>
      <c r="X92" s="452">
        <v>6627.3790000000008</v>
      </c>
      <c r="Z92" s="382">
        <v>6024.89</v>
      </c>
      <c r="AB92" s="363"/>
      <c r="AD92" s="146"/>
      <c r="AF92" s="146"/>
      <c r="AH92" s="146"/>
      <c r="AJ92" s="146"/>
      <c r="AL92" s="146"/>
      <c r="AN92" s="146"/>
      <c r="AP92" s="146"/>
      <c r="AR92" s="146"/>
      <c r="AT92" s="63"/>
      <c r="AV92" s="371"/>
      <c r="AW92" s="371"/>
      <c r="AX92" s="371"/>
      <c r="AY92" s="371"/>
      <c r="AZ92" s="371"/>
      <c r="BA92" s="371"/>
      <c r="BB92" s="371"/>
      <c r="BC92" s="371"/>
      <c r="BD92" s="371"/>
      <c r="BE92" s="371"/>
      <c r="BF92" s="371"/>
      <c r="BG92" s="371"/>
    </row>
    <row r="93" spans="1:59" s="376" customFormat="1" ht="21" customHeight="1" x14ac:dyDescent="0.3">
      <c r="A93" s="371"/>
      <c r="B93" s="372"/>
      <c r="C93" s="371"/>
      <c r="D93" s="418" t="s">
        <v>599</v>
      </c>
      <c r="E93" s="419"/>
      <c r="F93" s="420"/>
      <c r="G93" s="371"/>
      <c r="H93" s="416">
        <f t="shared" si="12"/>
        <v>0</v>
      </c>
      <c r="I93" s="416">
        <f t="shared" si="12"/>
        <v>0</v>
      </c>
      <c r="J93" s="386"/>
      <c r="K93" s="417">
        <f t="shared" si="13"/>
        <v>0</v>
      </c>
      <c r="L93" s="417">
        <f t="shared" si="14"/>
        <v>0</v>
      </c>
      <c r="M93" s="389"/>
      <c r="N93" s="490">
        <v>0</v>
      </c>
      <c r="P93" s="468">
        <v>0</v>
      </c>
      <c r="R93" s="468">
        <v>0</v>
      </c>
      <c r="T93" s="468">
        <v>0</v>
      </c>
      <c r="V93" s="468">
        <v>0</v>
      </c>
      <c r="X93" s="452">
        <v>0</v>
      </c>
      <c r="Z93" s="382"/>
      <c r="AB93" s="363"/>
      <c r="AD93" s="146"/>
      <c r="AF93" s="146"/>
      <c r="AH93" s="146"/>
      <c r="AJ93" s="146"/>
      <c r="AL93" s="146"/>
      <c r="AN93" s="146"/>
      <c r="AP93" s="146"/>
      <c r="AR93" s="146"/>
      <c r="AT93" s="63"/>
      <c r="AV93" s="371"/>
      <c r="AW93" s="371"/>
      <c r="AX93" s="371"/>
      <c r="AY93" s="371"/>
      <c r="AZ93" s="371"/>
      <c r="BA93" s="371"/>
      <c r="BB93" s="371"/>
      <c r="BC93" s="371"/>
      <c r="BD93" s="371"/>
      <c r="BE93" s="371"/>
      <c r="BF93" s="371"/>
      <c r="BG93" s="371"/>
    </row>
    <row r="94" spans="1:59" s="376" customFormat="1" ht="21" customHeight="1" x14ac:dyDescent="0.3">
      <c r="A94" s="371"/>
      <c r="B94" s="372"/>
      <c r="C94" s="371"/>
      <c r="D94" s="421" t="s">
        <v>693</v>
      </c>
      <c r="E94" s="419">
        <f t="shared" ref="E94:F101" si="21">H94</f>
        <v>3400</v>
      </c>
      <c r="F94" s="420">
        <f t="shared" si="21"/>
        <v>2050</v>
      </c>
      <c r="G94" s="371"/>
      <c r="H94" s="416">
        <f t="shared" si="12"/>
        <v>3400</v>
      </c>
      <c r="I94" s="416">
        <f t="shared" si="12"/>
        <v>2050</v>
      </c>
      <c r="J94" s="386"/>
      <c r="K94" s="417">
        <f t="shared" si="13"/>
        <v>3400</v>
      </c>
      <c r="L94" s="417">
        <f t="shared" si="14"/>
        <v>2040</v>
      </c>
      <c r="M94" s="389"/>
      <c r="N94" s="495">
        <v>1360</v>
      </c>
      <c r="P94" s="468">
        <v>1360</v>
      </c>
      <c r="R94" s="462"/>
      <c r="T94" s="462"/>
      <c r="V94" s="468"/>
      <c r="X94" s="452"/>
      <c r="Z94" s="382"/>
      <c r="AB94" s="363"/>
      <c r="AD94" s="146"/>
      <c r="AF94" s="146"/>
      <c r="AH94" s="146"/>
      <c r="AJ94" s="146"/>
      <c r="AL94" s="146"/>
      <c r="AN94" s="146"/>
      <c r="AP94" s="146"/>
      <c r="AR94" s="146"/>
      <c r="AT94" s="63"/>
      <c r="AV94" s="371"/>
      <c r="AW94" s="371"/>
      <c r="AX94" s="371"/>
      <c r="AY94" s="371"/>
      <c r="AZ94" s="371"/>
      <c r="BA94" s="371"/>
      <c r="BB94" s="371"/>
      <c r="BC94" s="371"/>
      <c r="BD94" s="371"/>
      <c r="BE94" s="371"/>
      <c r="BF94" s="371"/>
      <c r="BG94" s="371"/>
    </row>
    <row r="95" spans="1:59" s="376" customFormat="1" ht="21" customHeight="1" x14ac:dyDescent="0.3">
      <c r="A95" s="371"/>
      <c r="B95" s="372"/>
      <c r="C95" s="371"/>
      <c r="D95" s="421" t="s">
        <v>694</v>
      </c>
      <c r="E95" s="419">
        <f t="shared" si="21"/>
        <v>5100</v>
      </c>
      <c r="F95" s="420">
        <f t="shared" si="21"/>
        <v>3100</v>
      </c>
      <c r="G95" s="371"/>
      <c r="H95" s="416">
        <f t="shared" si="12"/>
        <v>5100</v>
      </c>
      <c r="I95" s="416">
        <f t="shared" si="12"/>
        <v>3100</v>
      </c>
      <c r="J95" s="386"/>
      <c r="K95" s="417">
        <f t="shared" si="13"/>
        <v>5100</v>
      </c>
      <c r="L95" s="417">
        <f t="shared" si="14"/>
        <v>3060</v>
      </c>
      <c r="M95" s="389"/>
      <c r="N95" s="495">
        <v>2040</v>
      </c>
      <c r="P95" s="468">
        <v>2040</v>
      </c>
      <c r="R95" s="462"/>
      <c r="T95" s="462"/>
      <c r="V95" s="468"/>
      <c r="X95" s="452"/>
      <c r="Z95" s="382"/>
      <c r="AB95" s="363"/>
      <c r="AD95" s="146"/>
      <c r="AF95" s="146"/>
      <c r="AH95" s="146"/>
      <c r="AJ95" s="146"/>
      <c r="AL95" s="146"/>
      <c r="AN95" s="146"/>
      <c r="AP95" s="146"/>
      <c r="AR95" s="146"/>
      <c r="AT95" s="63"/>
      <c r="AV95" s="371"/>
      <c r="AW95" s="371"/>
      <c r="AX95" s="371"/>
      <c r="AY95" s="371"/>
      <c r="AZ95" s="371"/>
      <c r="BA95" s="371"/>
      <c r="BB95" s="371"/>
      <c r="BC95" s="371"/>
      <c r="BD95" s="371"/>
      <c r="BE95" s="371"/>
      <c r="BF95" s="371"/>
      <c r="BG95" s="371"/>
    </row>
    <row r="96" spans="1:59" s="376" customFormat="1" ht="21" customHeight="1" x14ac:dyDescent="0.3">
      <c r="A96" s="371"/>
      <c r="B96" s="372"/>
      <c r="C96" s="371"/>
      <c r="D96" s="421" t="s">
        <v>695</v>
      </c>
      <c r="E96" s="419">
        <f t="shared" si="21"/>
        <v>4500</v>
      </c>
      <c r="F96" s="420">
        <f t="shared" si="21"/>
        <v>2700</v>
      </c>
      <c r="G96" s="371"/>
      <c r="H96" s="416">
        <f t="shared" si="12"/>
        <v>4500</v>
      </c>
      <c r="I96" s="416">
        <f t="shared" si="12"/>
        <v>2700</v>
      </c>
      <c r="J96" s="386"/>
      <c r="K96" s="417">
        <f t="shared" si="13"/>
        <v>4459.875</v>
      </c>
      <c r="L96" s="417">
        <f t="shared" si="14"/>
        <v>2675.9250000000002</v>
      </c>
      <c r="M96" s="389"/>
      <c r="N96" s="495">
        <v>1783.95</v>
      </c>
      <c r="P96" s="468">
        <v>1783.95</v>
      </c>
      <c r="R96" s="462"/>
      <c r="T96" s="462"/>
      <c r="V96" s="468"/>
      <c r="X96" s="452"/>
      <c r="Z96" s="382"/>
      <c r="AB96" s="363"/>
      <c r="AD96" s="146"/>
      <c r="AF96" s="146"/>
      <c r="AH96" s="146"/>
      <c r="AJ96" s="146"/>
      <c r="AL96" s="146"/>
      <c r="AN96" s="146"/>
      <c r="AP96" s="146"/>
      <c r="AR96" s="146"/>
      <c r="AT96" s="63"/>
      <c r="AV96" s="371"/>
      <c r="AW96" s="371"/>
      <c r="AX96" s="371"/>
      <c r="AY96" s="371"/>
      <c r="AZ96" s="371"/>
      <c r="BA96" s="371"/>
      <c r="BB96" s="371"/>
      <c r="BC96" s="371"/>
      <c r="BD96" s="371"/>
      <c r="BE96" s="371"/>
      <c r="BF96" s="371"/>
      <c r="BG96" s="371"/>
    </row>
    <row r="97" spans="1:59" s="376" customFormat="1" ht="21" customHeight="1" x14ac:dyDescent="0.3">
      <c r="A97" s="371"/>
      <c r="B97" s="372"/>
      <c r="C97" s="371"/>
      <c r="D97" s="421" t="s">
        <v>696</v>
      </c>
      <c r="E97" s="419">
        <f t="shared" si="21"/>
        <v>12600</v>
      </c>
      <c r="F97" s="420">
        <f t="shared" si="21"/>
        <v>7550</v>
      </c>
      <c r="G97" s="371"/>
      <c r="H97" s="416">
        <f t="shared" si="12"/>
        <v>12600</v>
      </c>
      <c r="I97" s="416">
        <f t="shared" si="12"/>
        <v>7550</v>
      </c>
      <c r="J97" s="386"/>
      <c r="K97" s="417">
        <f t="shared" si="13"/>
        <v>12582.349999999999</v>
      </c>
      <c r="L97" s="417">
        <f t="shared" si="14"/>
        <v>7549.41</v>
      </c>
      <c r="M97" s="389"/>
      <c r="N97" s="495">
        <v>5032.9399999999996</v>
      </c>
      <c r="P97" s="468">
        <v>5032.9399999999996</v>
      </c>
      <c r="R97" s="462"/>
      <c r="T97" s="462"/>
      <c r="V97" s="468"/>
      <c r="X97" s="452"/>
      <c r="Z97" s="382"/>
      <c r="AB97" s="363"/>
      <c r="AD97" s="146"/>
      <c r="AF97" s="146"/>
      <c r="AH97" s="146"/>
      <c r="AJ97" s="146"/>
      <c r="AL97" s="146"/>
      <c r="AN97" s="146"/>
      <c r="AP97" s="146"/>
      <c r="AR97" s="146"/>
      <c r="AT97" s="63"/>
      <c r="AV97" s="371"/>
      <c r="AW97" s="371"/>
      <c r="AX97" s="371"/>
      <c r="AY97" s="371"/>
      <c r="AZ97" s="371"/>
      <c r="BA97" s="371"/>
      <c r="BB97" s="371"/>
      <c r="BC97" s="371"/>
      <c r="BD97" s="371"/>
      <c r="BE97" s="371"/>
      <c r="BF97" s="371"/>
      <c r="BG97" s="371"/>
    </row>
    <row r="98" spans="1:59" s="376" customFormat="1" ht="21" customHeight="1" x14ac:dyDescent="0.3">
      <c r="A98" s="371"/>
      <c r="B98" s="372"/>
      <c r="C98" s="371"/>
      <c r="D98" s="421" t="s">
        <v>74</v>
      </c>
      <c r="E98" s="419">
        <f t="shared" si="21"/>
        <v>1800</v>
      </c>
      <c r="F98" s="420">
        <f t="shared" si="21"/>
        <v>1100</v>
      </c>
      <c r="G98" s="371"/>
      <c r="H98" s="416">
        <f t="shared" si="12"/>
        <v>1800</v>
      </c>
      <c r="I98" s="416">
        <f t="shared" si="12"/>
        <v>1100</v>
      </c>
      <c r="J98" s="386"/>
      <c r="K98" s="417">
        <f>N98*$K$9</f>
        <v>1771.875</v>
      </c>
      <c r="L98" s="417">
        <f>N98*$L$9</f>
        <v>1063.125</v>
      </c>
      <c r="M98" s="389"/>
      <c r="N98" s="495">
        <v>708.75</v>
      </c>
      <c r="P98" s="468">
        <v>708.75</v>
      </c>
      <c r="R98" s="474"/>
      <c r="T98" s="468"/>
      <c r="V98" s="468"/>
      <c r="X98" s="452"/>
      <c r="Z98" s="382"/>
      <c r="AB98" s="363"/>
      <c r="AD98" s="146"/>
      <c r="AF98" s="146"/>
      <c r="AH98" s="146"/>
      <c r="AJ98" s="146"/>
      <c r="AL98" s="146"/>
      <c r="AN98" s="146"/>
      <c r="AP98" s="146"/>
      <c r="AR98" s="146"/>
      <c r="AT98" s="63"/>
      <c r="AV98" s="371"/>
      <c r="AW98" s="371"/>
      <c r="AX98" s="371"/>
      <c r="AY98" s="371"/>
      <c r="AZ98" s="371"/>
      <c r="BA98" s="371"/>
      <c r="BB98" s="371"/>
      <c r="BC98" s="371"/>
      <c r="BD98" s="371"/>
      <c r="BE98" s="371"/>
      <c r="BF98" s="371"/>
      <c r="BG98" s="371"/>
    </row>
    <row r="99" spans="1:59" s="376" customFormat="1" ht="21" customHeight="1" x14ac:dyDescent="0.3">
      <c r="A99" s="371"/>
      <c r="B99" s="372"/>
      <c r="C99" s="371"/>
      <c r="D99" s="421" t="s">
        <v>75</v>
      </c>
      <c r="E99" s="419">
        <f t="shared" si="21"/>
        <v>3800</v>
      </c>
      <c r="F99" s="420">
        <f t="shared" si="21"/>
        <v>2300</v>
      </c>
      <c r="G99" s="371"/>
      <c r="H99" s="416">
        <f t="shared" si="12"/>
        <v>3800</v>
      </c>
      <c r="I99" s="416">
        <f t="shared" si="12"/>
        <v>2300</v>
      </c>
      <c r="J99" s="386"/>
      <c r="K99" s="417">
        <f>N99*$K$9</f>
        <v>3753.7249999999999</v>
      </c>
      <c r="L99" s="417">
        <f>N99*$L$9</f>
        <v>2252.2350000000001</v>
      </c>
      <c r="M99" s="389"/>
      <c r="N99" s="495">
        <v>1501.49</v>
      </c>
      <c r="P99" s="468">
        <v>1501.49</v>
      </c>
      <c r="R99" s="462"/>
      <c r="T99" s="462"/>
      <c r="V99" s="468"/>
      <c r="X99" s="452"/>
      <c r="Z99" s="382"/>
      <c r="AB99" s="363"/>
      <c r="AD99" s="146"/>
      <c r="AF99" s="146"/>
      <c r="AH99" s="146"/>
      <c r="AJ99" s="146"/>
      <c r="AL99" s="146"/>
      <c r="AN99" s="146"/>
      <c r="AP99" s="146"/>
      <c r="AR99" s="146"/>
      <c r="AT99" s="63"/>
      <c r="AV99" s="371"/>
      <c r="AW99" s="371"/>
      <c r="AX99" s="371"/>
      <c r="AY99" s="371"/>
      <c r="AZ99" s="371"/>
      <c r="BA99" s="371"/>
      <c r="BB99" s="371"/>
      <c r="BC99" s="371"/>
      <c r="BD99" s="371"/>
      <c r="BE99" s="371"/>
      <c r="BF99" s="371"/>
      <c r="BG99" s="371"/>
    </row>
    <row r="100" spans="1:59" s="376" customFormat="1" ht="21" customHeight="1" x14ac:dyDescent="0.3">
      <c r="A100" s="371"/>
      <c r="B100" s="372"/>
      <c r="C100" s="371"/>
      <c r="D100" s="421" t="s">
        <v>76</v>
      </c>
      <c r="E100" s="419">
        <f t="shared" si="21"/>
        <v>5800</v>
      </c>
      <c r="F100" s="420">
        <f t="shared" si="21"/>
        <v>3500</v>
      </c>
      <c r="G100" s="371"/>
      <c r="H100" s="416">
        <f t="shared" si="12"/>
        <v>5800</v>
      </c>
      <c r="I100" s="416">
        <f t="shared" si="12"/>
        <v>3500</v>
      </c>
      <c r="J100" s="386"/>
      <c r="K100" s="417">
        <f>N100*$K$9</f>
        <v>5775</v>
      </c>
      <c r="L100" s="417">
        <f>N100*$L$9</f>
        <v>3465</v>
      </c>
      <c r="M100" s="389"/>
      <c r="N100" s="495">
        <v>2310</v>
      </c>
      <c r="P100" s="468">
        <v>2310</v>
      </c>
      <c r="R100" s="462"/>
      <c r="T100" s="462"/>
      <c r="V100" s="468"/>
      <c r="X100" s="452"/>
      <c r="Z100" s="382"/>
      <c r="AB100" s="363"/>
      <c r="AD100" s="146"/>
      <c r="AF100" s="146"/>
      <c r="AH100" s="146"/>
      <c r="AJ100" s="146"/>
      <c r="AL100" s="146"/>
      <c r="AN100" s="146"/>
      <c r="AP100" s="146"/>
      <c r="AR100" s="146"/>
      <c r="AT100" s="63"/>
      <c r="AV100" s="371"/>
      <c r="AW100" s="371"/>
      <c r="AX100" s="371"/>
      <c r="AY100" s="371"/>
      <c r="AZ100" s="371"/>
      <c r="BA100" s="371"/>
      <c r="BB100" s="371"/>
      <c r="BC100" s="371"/>
      <c r="BD100" s="371"/>
      <c r="BE100" s="371"/>
      <c r="BF100" s="371"/>
      <c r="BG100" s="371"/>
    </row>
    <row r="101" spans="1:59" s="376" customFormat="1" ht="21" customHeight="1" x14ac:dyDescent="0.3">
      <c r="A101" s="371"/>
      <c r="B101" s="372"/>
      <c r="C101" s="371"/>
      <c r="D101" s="421" t="s">
        <v>73</v>
      </c>
      <c r="E101" s="419">
        <f t="shared" si="21"/>
        <v>11850</v>
      </c>
      <c r="F101" s="420">
        <f t="shared" si="21"/>
        <v>7100</v>
      </c>
      <c r="G101" s="371"/>
      <c r="H101" s="416">
        <f t="shared" si="12"/>
        <v>11850</v>
      </c>
      <c r="I101" s="416">
        <f t="shared" si="12"/>
        <v>7100</v>
      </c>
      <c r="J101" s="386"/>
      <c r="K101" s="417">
        <f>N101*$K$9</f>
        <v>11812.5</v>
      </c>
      <c r="L101" s="417">
        <f>N101*$L$9</f>
        <v>7087.5</v>
      </c>
      <c r="M101" s="389"/>
      <c r="N101" s="495">
        <v>4725</v>
      </c>
      <c r="P101" s="468">
        <v>4725</v>
      </c>
      <c r="R101" s="462"/>
      <c r="T101" s="462"/>
      <c r="V101" s="468"/>
      <c r="X101" s="452"/>
      <c r="Z101" s="382"/>
      <c r="AB101" s="363"/>
      <c r="AD101" s="146"/>
      <c r="AF101" s="146"/>
      <c r="AH101" s="146"/>
      <c r="AJ101" s="146"/>
      <c r="AL101" s="146"/>
      <c r="AN101" s="146"/>
      <c r="AP101" s="146"/>
      <c r="AR101" s="146"/>
      <c r="AT101" s="63"/>
      <c r="AV101" s="371"/>
      <c r="AW101" s="371"/>
      <c r="AX101" s="371"/>
      <c r="AY101" s="371"/>
      <c r="AZ101" s="371"/>
      <c r="BA101" s="371"/>
      <c r="BB101" s="371"/>
      <c r="BC101" s="371"/>
      <c r="BD101" s="371"/>
      <c r="BE101" s="371"/>
      <c r="BF101" s="371"/>
      <c r="BG101" s="371"/>
    </row>
    <row r="102" spans="1:59" s="376" customFormat="1" ht="21" customHeight="1" x14ac:dyDescent="0.3">
      <c r="A102" s="371"/>
      <c r="B102" s="372" t="s">
        <v>563</v>
      </c>
      <c r="C102" s="371"/>
      <c r="D102" s="421" t="s">
        <v>268</v>
      </c>
      <c r="E102" s="419">
        <f>H102</f>
        <v>10950</v>
      </c>
      <c r="F102" s="420">
        <f>I102</f>
        <v>6600</v>
      </c>
      <c r="G102" s="371"/>
      <c r="H102" s="416">
        <f>MROUND(K102+24,50)</f>
        <v>10950</v>
      </c>
      <c r="I102" s="416">
        <f>MROUND(L102+24,50)</f>
        <v>6600</v>
      </c>
      <c r="J102" s="386"/>
      <c r="K102" s="417">
        <f>N102*$K$9</f>
        <v>10920</v>
      </c>
      <c r="L102" s="417">
        <f>N102*$L$9</f>
        <v>6552</v>
      </c>
      <c r="M102" s="389"/>
      <c r="N102" s="495">
        <v>4368</v>
      </c>
      <c r="P102" s="468">
        <v>4368</v>
      </c>
      <c r="R102" s="462">
        <v>4160</v>
      </c>
      <c r="T102" s="462">
        <v>4160</v>
      </c>
      <c r="V102" s="468">
        <v>4234.0562000000009</v>
      </c>
      <c r="X102" s="455">
        <v>3849.1420000000003</v>
      </c>
      <c r="Z102" s="382">
        <v>3499.22</v>
      </c>
      <c r="AB102" s="363"/>
      <c r="AD102" s="146"/>
      <c r="AF102" s="146"/>
      <c r="AH102" s="146"/>
      <c r="AJ102" s="146"/>
      <c r="AL102" s="146"/>
      <c r="AN102" s="146"/>
      <c r="AP102" s="146"/>
      <c r="AR102" s="146"/>
      <c r="AT102" s="63"/>
      <c r="AV102" s="371"/>
      <c r="AW102" s="371"/>
      <c r="AX102" s="371"/>
      <c r="AY102" s="371"/>
      <c r="AZ102" s="371"/>
      <c r="BA102" s="371"/>
      <c r="BB102" s="371"/>
      <c r="BC102" s="371"/>
      <c r="BD102" s="371"/>
      <c r="BE102" s="371"/>
      <c r="BF102" s="371"/>
      <c r="BG102" s="371"/>
    </row>
    <row r="103" spans="1:59" s="376" customFormat="1" ht="21" customHeight="1" x14ac:dyDescent="0.3">
      <c r="A103" s="371"/>
      <c r="B103" s="372"/>
      <c r="C103" s="371"/>
      <c r="D103" s="421" t="s">
        <v>600</v>
      </c>
      <c r="E103" s="419">
        <f t="shared" ref="E103:F119" si="22">H103</f>
        <v>2100</v>
      </c>
      <c r="F103" s="420">
        <f t="shared" si="22"/>
        <v>1300</v>
      </c>
      <c r="G103" s="371"/>
      <c r="H103" s="416">
        <f t="shared" si="12"/>
        <v>2100</v>
      </c>
      <c r="I103" s="416">
        <f t="shared" si="12"/>
        <v>1300</v>
      </c>
      <c r="J103" s="386"/>
      <c r="K103" s="417">
        <f t="shared" si="13"/>
        <v>2086.9</v>
      </c>
      <c r="L103" s="417">
        <f t="shared" si="14"/>
        <v>1252.1399999999999</v>
      </c>
      <c r="M103" s="389"/>
      <c r="N103" s="495">
        <v>834.76</v>
      </c>
      <c r="P103" s="468">
        <v>834.76</v>
      </c>
      <c r="R103" s="462">
        <v>795</v>
      </c>
      <c r="T103" s="462">
        <v>795</v>
      </c>
      <c r="V103" s="468">
        <v>683.33</v>
      </c>
      <c r="X103" s="452">
        <v>653.63100000000009</v>
      </c>
      <c r="Z103" s="382">
        <v>594.21</v>
      </c>
      <c r="AB103" s="363"/>
      <c r="AD103" s="146"/>
      <c r="AF103" s="146"/>
      <c r="AH103" s="146"/>
      <c r="AJ103" s="146"/>
      <c r="AL103" s="146"/>
      <c r="AN103" s="146"/>
      <c r="AP103" s="146"/>
      <c r="AR103" s="146"/>
      <c r="AT103" s="63"/>
      <c r="AV103" s="371"/>
      <c r="AW103" s="371"/>
      <c r="AX103" s="371"/>
      <c r="AY103" s="371"/>
      <c r="AZ103" s="371"/>
      <c r="BA103" s="371"/>
      <c r="BB103" s="371"/>
      <c r="BC103" s="371"/>
      <c r="BD103" s="371"/>
      <c r="BE103" s="371"/>
      <c r="BF103" s="371"/>
      <c r="BG103" s="371"/>
    </row>
    <row r="104" spans="1:59" s="376" customFormat="1" ht="21" customHeight="1" x14ac:dyDescent="0.3">
      <c r="A104" s="371"/>
      <c r="B104" s="372"/>
      <c r="C104" s="371"/>
      <c r="D104" s="421" t="s">
        <v>272</v>
      </c>
      <c r="E104" s="419">
        <f t="shared" si="22"/>
        <v>6550</v>
      </c>
      <c r="F104" s="420">
        <f t="shared" si="22"/>
        <v>3950</v>
      </c>
      <c r="G104" s="371"/>
      <c r="H104" s="416">
        <f t="shared" si="12"/>
        <v>6550</v>
      </c>
      <c r="I104" s="416">
        <f t="shared" si="12"/>
        <v>3950</v>
      </c>
      <c r="J104" s="386"/>
      <c r="K104" s="417">
        <f t="shared" si="13"/>
        <v>6536.2249999999995</v>
      </c>
      <c r="L104" s="417">
        <f t="shared" si="14"/>
        <v>3921.7349999999997</v>
      </c>
      <c r="M104" s="389"/>
      <c r="N104" s="495">
        <v>2614.4899999999998</v>
      </c>
      <c r="P104" s="468">
        <v>2614.4899999999998</v>
      </c>
      <c r="R104" s="462">
        <v>2490</v>
      </c>
      <c r="T104" s="462">
        <v>2490</v>
      </c>
      <c r="V104" s="468">
        <v>2056.35</v>
      </c>
      <c r="X104" s="452">
        <v>1878.9430000000002</v>
      </c>
      <c r="Z104" s="382">
        <v>1708.13</v>
      </c>
      <c r="AB104" s="363"/>
      <c r="AD104" s="146"/>
      <c r="AF104" s="146"/>
      <c r="AH104" s="146"/>
      <c r="AJ104" s="146"/>
      <c r="AL104" s="146"/>
      <c r="AN104" s="146"/>
      <c r="AP104" s="146"/>
      <c r="AR104" s="146"/>
      <c r="AT104" s="63"/>
      <c r="AV104" s="371"/>
      <c r="AW104" s="371"/>
      <c r="AX104" s="371"/>
      <c r="AY104" s="371"/>
      <c r="AZ104" s="371"/>
      <c r="BA104" s="371"/>
      <c r="BB104" s="371"/>
      <c r="BC104" s="371"/>
      <c r="BD104" s="371"/>
      <c r="BE104" s="371"/>
      <c r="BF104" s="371"/>
      <c r="BG104" s="371"/>
    </row>
    <row r="105" spans="1:59" s="376" customFormat="1" ht="21" customHeight="1" x14ac:dyDescent="0.3">
      <c r="A105" s="371"/>
      <c r="B105" s="372"/>
      <c r="C105" s="371"/>
      <c r="D105" s="421" t="s">
        <v>273</v>
      </c>
      <c r="E105" s="419">
        <f t="shared" si="22"/>
        <v>14600</v>
      </c>
      <c r="F105" s="420">
        <f t="shared" si="22"/>
        <v>8750</v>
      </c>
      <c r="G105" s="371"/>
      <c r="H105" s="416">
        <f t="shared" si="12"/>
        <v>14600</v>
      </c>
      <c r="I105" s="416">
        <f t="shared" si="12"/>
        <v>8750</v>
      </c>
      <c r="J105" s="386"/>
      <c r="K105" s="417">
        <f t="shared" si="13"/>
        <v>14555.650000000001</v>
      </c>
      <c r="L105" s="417">
        <f t="shared" si="14"/>
        <v>8733.39</v>
      </c>
      <c r="M105" s="389"/>
      <c r="N105" s="495">
        <v>5822.26</v>
      </c>
      <c r="P105" s="468">
        <v>5822.26</v>
      </c>
      <c r="R105" s="462">
        <v>5545</v>
      </c>
      <c r="T105" s="462">
        <v>5545</v>
      </c>
      <c r="V105" s="468">
        <v>4560.87</v>
      </c>
      <c r="X105" s="452">
        <v>4374.161000000001</v>
      </c>
      <c r="Z105" s="382">
        <v>3976.51</v>
      </c>
      <c r="AB105" s="363"/>
      <c r="AD105" s="146"/>
      <c r="AF105" s="146"/>
      <c r="AH105" s="146"/>
      <c r="AJ105" s="146"/>
      <c r="AL105" s="146"/>
      <c r="AN105" s="146"/>
      <c r="AP105" s="146"/>
      <c r="AR105" s="146"/>
      <c r="AT105" s="63"/>
      <c r="AV105" s="371"/>
      <c r="AW105" s="371"/>
      <c r="AX105" s="371"/>
      <c r="AY105" s="371"/>
      <c r="AZ105" s="371"/>
      <c r="BA105" s="371"/>
      <c r="BB105" s="371"/>
      <c r="BC105" s="371"/>
      <c r="BD105" s="371"/>
      <c r="BE105" s="371"/>
      <c r="BF105" s="371"/>
      <c r="BG105" s="371"/>
    </row>
    <row r="106" spans="1:59" s="376" customFormat="1" ht="21" customHeight="1" x14ac:dyDescent="0.3">
      <c r="A106" s="371"/>
      <c r="B106" s="372"/>
      <c r="C106" s="371"/>
      <c r="D106" s="421" t="s">
        <v>601</v>
      </c>
      <c r="E106" s="419">
        <f t="shared" si="22"/>
        <v>57550</v>
      </c>
      <c r="F106" s="420">
        <f t="shared" si="22"/>
        <v>34550</v>
      </c>
      <c r="G106" s="371"/>
      <c r="H106" s="416">
        <f t="shared" si="12"/>
        <v>57550</v>
      </c>
      <c r="I106" s="416">
        <f t="shared" si="12"/>
        <v>34550</v>
      </c>
      <c r="J106" s="386"/>
      <c r="K106" s="417">
        <f t="shared" si="13"/>
        <v>57510.25</v>
      </c>
      <c r="L106" s="417">
        <f t="shared" si="14"/>
        <v>34506.149999999994</v>
      </c>
      <c r="M106" s="389"/>
      <c r="N106" s="495">
        <v>23004.1</v>
      </c>
      <c r="P106" s="468">
        <v>23004.1</v>
      </c>
      <c r="R106" s="462">
        <v>21908.67</v>
      </c>
      <c r="T106" s="462">
        <v>21908.67</v>
      </c>
      <c r="V106" s="468">
        <v>18236.43</v>
      </c>
      <c r="X106" s="452">
        <v>17443.547000000002</v>
      </c>
      <c r="Z106" s="382">
        <v>15857.77</v>
      </c>
      <c r="AB106" s="363"/>
      <c r="AD106" s="146"/>
      <c r="AF106" s="146"/>
      <c r="AH106" s="146"/>
      <c r="AJ106" s="146"/>
      <c r="AL106" s="146"/>
      <c r="AN106" s="146"/>
      <c r="AP106" s="146"/>
      <c r="AR106" s="146"/>
      <c r="AT106" s="63"/>
      <c r="AV106" s="371"/>
      <c r="AW106" s="371"/>
      <c r="AX106" s="371"/>
      <c r="AY106" s="371"/>
      <c r="AZ106" s="371"/>
      <c r="BA106" s="371"/>
      <c r="BB106" s="371"/>
      <c r="BC106" s="371"/>
      <c r="BD106" s="371"/>
      <c r="BE106" s="371"/>
      <c r="BF106" s="371"/>
      <c r="BG106" s="371"/>
    </row>
    <row r="107" spans="1:59" s="376" customFormat="1" ht="21" customHeight="1" x14ac:dyDescent="0.3">
      <c r="A107" s="371"/>
      <c r="B107" s="372"/>
      <c r="C107" s="371"/>
      <c r="D107" s="421" t="s">
        <v>605</v>
      </c>
      <c r="E107" s="419">
        <f t="shared" si="22"/>
        <v>9250</v>
      </c>
      <c r="F107" s="420">
        <f t="shared" si="22"/>
        <v>5550</v>
      </c>
      <c r="G107" s="371"/>
      <c r="H107" s="416">
        <f t="shared" ref="H107:I155" si="23">MROUND(K107+24,50)</f>
        <v>9250</v>
      </c>
      <c r="I107" s="416">
        <f t="shared" si="23"/>
        <v>5550</v>
      </c>
      <c r="J107" s="386"/>
      <c r="K107" s="417">
        <f t="shared" si="13"/>
        <v>9244.5249999999996</v>
      </c>
      <c r="L107" s="417">
        <f t="shared" si="14"/>
        <v>5546.7150000000001</v>
      </c>
      <c r="M107" s="389"/>
      <c r="N107" s="495">
        <v>3697.81</v>
      </c>
      <c r="P107" s="468">
        <v>3697.81</v>
      </c>
      <c r="R107" s="462">
        <v>3521.73</v>
      </c>
      <c r="T107" s="462">
        <v>3521.73</v>
      </c>
      <c r="V107" s="468">
        <v>3521.7292000000002</v>
      </c>
      <c r="X107" s="452">
        <v>3201.5720000000001</v>
      </c>
      <c r="Z107" s="382">
        <v>2910.52</v>
      </c>
      <c r="AB107" s="363"/>
      <c r="AD107" s="146"/>
      <c r="AF107" s="146"/>
      <c r="AH107" s="146"/>
      <c r="AJ107" s="146"/>
      <c r="AL107" s="146"/>
      <c r="AN107" s="146"/>
      <c r="AP107" s="146"/>
      <c r="AR107" s="146"/>
      <c r="AT107" s="63"/>
      <c r="AV107" s="371"/>
      <c r="AW107" s="371"/>
      <c r="AX107" s="371"/>
      <c r="AY107" s="371"/>
      <c r="AZ107" s="371"/>
      <c r="BA107" s="371"/>
      <c r="BB107" s="371"/>
      <c r="BC107" s="371"/>
      <c r="BD107" s="371"/>
      <c r="BE107" s="371"/>
      <c r="BF107" s="371"/>
      <c r="BG107" s="371"/>
    </row>
    <row r="108" spans="1:59" s="376" customFormat="1" ht="21" customHeight="1" x14ac:dyDescent="0.3">
      <c r="A108" s="371"/>
      <c r="B108" s="372"/>
      <c r="C108" s="371"/>
      <c r="D108" s="421" t="s">
        <v>603</v>
      </c>
      <c r="E108" s="419">
        <f t="shared" si="22"/>
        <v>9550</v>
      </c>
      <c r="F108" s="420">
        <f t="shared" si="22"/>
        <v>5750</v>
      </c>
      <c r="G108" s="371"/>
      <c r="H108" s="416">
        <f t="shared" si="23"/>
        <v>9550</v>
      </c>
      <c r="I108" s="416">
        <f t="shared" si="23"/>
        <v>5750</v>
      </c>
      <c r="J108" s="386"/>
      <c r="K108" s="417">
        <f t="shared" si="13"/>
        <v>9528.7249999999985</v>
      </c>
      <c r="L108" s="417">
        <f t="shared" si="14"/>
        <v>5717.2349999999997</v>
      </c>
      <c r="M108" s="389"/>
      <c r="N108" s="495">
        <v>3811.49</v>
      </c>
      <c r="P108" s="468">
        <v>3811.49</v>
      </c>
      <c r="R108" s="462">
        <v>3630</v>
      </c>
      <c r="T108" s="462">
        <v>3630</v>
      </c>
      <c r="V108" s="468">
        <v>3355.2937000000002</v>
      </c>
      <c r="X108" s="452">
        <v>3050.2669999999998</v>
      </c>
      <c r="Z108" s="382">
        <v>2772.97</v>
      </c>
      <c r="AB108" s="363"/>
      <c r="AD108" s="146"/>
      <c r="AF108" s="146"/>
      <c r="AH108" s="146"/>
      <c r="AJ108" s="146"/>
      <c r="AL108" s="146"/>
      <c r="AN108" s="146"/>
      <c r="AP108" s="146"/>
      <c r="AR108" s="146"/>
      <c r="AT108" s="63"/>
      <c r="AV108" s="371"/>
      <c r="AW108" s="371"/>
      <c r="AX108" s="371"/>
      <c r="AY108" s="371"/>
      <c r="AZ108" s="371"/>
      <c r="BA108" s="371"/>
      <c r="BB108" s="371"/>
      <c r="BC108" s="371"/>
      <c r="BD108" s="371"/>
      <c r="BE108" s="371"/>
      <c r="BF108" s="371"/>
      <c r="BG108" s="371"/>
    </row>
    <row r="109" spans="1:59" s="376" customFormat="1" ht="21" customHeight="1" x14ac:dyDescent="0.3">
      <c r="A109" s="371"/>
      <c r="B109" s="372"/>
      <c r="C109" s="371"/>
      <c r="D109" s="421" t="s">
        <v>604</v>
      </c>
      <c r="E109" s="419">
        <f t="shared" si="22"/>
        <v>12950</v>
      </c>
      <c r="F109" s="420">
        <f t="shared" si="22"/>
        <v>7750</v>
      </c>
      <c r="G109" s="371"/>
      <c r="H109" s="416">
        <f t="shared" si="23"/>
        <v>12950</v>
      </c>
      <c r="I109" s="416">
        <f t="shared" si="23"/>
        <v>7750</v>
      </c>
      <c r="J109" s="386"/>
      <c r="K109" s="417">
        <f t="shared" si="13"/>
        <v>12915</v>
      </c>
      <c r="L109" s="417">
        <f t="shared" si="14"/>
        <v>7749</v>
      </c>
      <c r="M109" s="389"/>
      <c r="N109" s="495">
        <v>5166</v>
      </c>
      <c r="P109" s="468">
        <v>5166</v>
      </c>
      <c r="R109" s="462">
        <v>4920</v>
      </c>
      <c r="T109" s="462">
        <v>4920</v>
      </c>
      <c r="V109" s="468">
        <v>4546.9985000000006</v>
      </c>
      <c r="X109" s="452">
        <v>4133.6350000000002</v>
      </c>
      <c r="Z109" s="382">
        <v>3757.85</v>
      </c>
      <c r="AB109" s="363"/>
      <c r="AD109" s="146"/>
      <c r="AF109" s="146"/>
      <c r="AH109" s="146"/>
      <c r="AJ109" s="146"/>
      <c r="AL109" s="146"/>
      <c r="AN109" s="146"/>
      <c r="AP109" s="146"/>
      <c r="AR109" s="146"/>
      <c r="AT109" s="63"/>
      <c r="AV109" s="371"/>
      <c r="AW109" s="371"/>
      <c r="AX109" s="371"/>
      <c r="AY109" s="371"/>
      <c r="AZ109" s="371"/>
      <c r="BA109" s="371"/>
      <c r="BB109" s="371"/>
      <c r="BC109" s="371"/>
      <c r="BD109" s="371"/>
      <c r="BE109" s="371"/>
      <c r="BF109" s="371"/>
      <c r="BG109" s="371"/>
    </row>
    <row r="110" spans="1:59" s="376" customFormat="1" ht="21" customHeight="1" x14ac:dyDescent="0.3">
      <c r="A110" s="371"/>
      <c r="B110" s="372"/>
      <c r="C110" s="371"/>
      <c r="D110" s="421" t="s">
        <v>697</v>
      </c>
      <c r="E110" s="419">
        <f t="shared" si="22"/>
        <v>4350</v>
      </c>
      <c r="F110" s="420">
        <f t="shared" si="22"/>
        <v>2600</v>
      </c>
      <c r="G110" s="371"/>
      <c r="H110" s="416">
        <f t="shared" si="23"/>
        <v>4350</v>
      </c>
      <c r="I110" s="416">
        <f t="shared" si="23"/>
        <v>2600</v>
      </c>
      <c r="J110" s="386"/>
      <c r="K110" s="417">
        <f t="shared" si="13"/>
        <v>4330</v>
      </c>
      <c r="L110" s="417">
        <f t="shared" si="14"/>
        <v>2598</v>
      </c>
      <c r="M110" s="389"/>
      <c r="N110" s="495">
        <v>1732</v>
      </c>
      <c r="P110" s="468">
        <v>1732</v>
      </c>
      <c r="R110" s="462"/>
      <c r="T110" s="462"/>
      <c r="V110" s="468"/>
      <c r="X110" s="452"/>
      <c r="Z110" s="382"/>
      <c r="AB110" s="363"/>
      <c r="AD110" s="146"/>
      <c r="AF110" s="146"/>
      <c r="AH110" s="146"/>
      <c r="AJ110" s="146"/>
      <c r="AL110" s="146"/>
      <c r="AN110" s="146"/>
      <c r="AP110" s="146"/>
      <c r="AR110" s="146"/>
      <c r="AT110" s="63"/>
      <c r="AV110" s="371"/>
      <c r="AW110" s="371"/>
      <c r="AX110" s="371"/>
      <c r="AY110" s="371"/>
      <c r="AZ110" s="371"/>
      <c r="BA110" s="371"/>
      <c r="BB110" s="371"/>
      <c r="BC110" s="371"/>
      <c r="BD110" s="371"/>
      <c r="BE110" s="371"/>
      <c r="BF110" s="371"/>
      <c r="BG110" s="371"/>
    </row>
    <row r="111" spans="1:59" s="376" customFormat="1" ht="21" customHeight="1" x14ac:dyDescent="0.3">
      <c r="A111" s="371"/>
      <c r="B111" s="372"/>
      <c r="C111" s="371"/>
      <c r="D111" s="421" t="s">
        <v>577</v>
      </c>
      <c r="E111" s="419">
        <f>H111</f>
        <v>4650</v>
      </c>
      <c r="F111" s="420">
        <f>I111</f>
        <v>2800</v>
      </c>
      <c r="G111" s="371"/>
      <c r="H111" s="416">
        <f>MROUND(K111+24,50)</f>
        <v>4650</v>
      </c>
      <c r="I111" s="416">
        <f>MROUND(L111+24,50)</f>
        <v>2800</v>
      </c>
      <c r="J111" s="386"/>
      <c r="K111" s="417">
        <f>N111*$K$9</f>
        <v>4606.8500000000004</v>
      </c>
      <c r="L111" s="417">
        <f>N111*$L$9</f>
        <v>2764.11</v>
      </c>
      <c r="M111" s="389"/>
      <c r="N111" s="495">
        <v>1842.74</v>
      </c>
      <c r="P111" s="468">
        <v>1842.74</v>
      </c>
      <c r="R111" s="462">
        <v>1755</v>
      </c>
      <c r="T111" s="462">
        <v>1755</v>
      </c>
      <c r="V111" s="468">
        <v>1617.7337000000002</v>
      </c>
      <c r="X111" s="452">
        <v>1470.6670000000001</v>
      </c>
      <c r="Z111" s="382">
        <v>1336.97</v>
      </c>
      <c r="AB111" s="363"/>
      <c r="AD111" s="146"/>
      <c r="AF111" s="146"/>
      <c r="AH111" s="146"/>
      <c r="AJ111" s="146"/>
      <c r="AL111" s="146"/>
      <c r="AN111" s="146"/>
      <c r="AP111" s="146"/>
      <c r="AR111" s="146"/>
      <c r="AT111" s="63"/>
      <c r="AV111" s="371"/>
      <c r="AW111" s="371"/>
      <c r="AX111" s="371"/>
      <c r="AY111" s="371"/>
      <c r="AZ111" s="371"/>
      <c r="BA111" s="371"/>
      <c r="BB111" s="371"/>
      <c r="BC111" s="371"/>
      <c r="BD111" s="371"/>
      <c r="BE111" s="371"/>
      <c r="BF111" s="371"/>
      <c r="BG111" s="371"/>
    </row>
    <row r="112" spans="1:59" s="376" customFormat="1" ht="21" customHeight="1" x14ac:dyDescent="0.3">
      <c r="A112" s="371"/>
      <c r="B112" s="372"/>
      <c r="C112" s="371"/>
      <c r="D112" s="421" t="s">
        <v>591</v>
      </c>
      <c r="E112" s="419">
        <f t="shared" si="22"/>
        <v>2700</v>
      </c>
      <c r="F112" s="420">
        <f t="shared" si="22"/>
        <v>1600</v>
      </c>
      <c r="G112" s="371"/>
      <c r="H112" s="416">
        <f t="shared" si="23"/>
        <v>2700</v>
      </c>
      <c r="I112" s="416">
        <f t="shared" si="23"/>
        <v>1600</v>
      </c>
      <c r="J112" s="386"/>
      <c r="K112" s="417">
        <f t="shared" si="13"/>
        <v>2664.375</v>
      </c>
      <c r="L112" s="417">
        <f t="shared" si="14"/>
        <v>1598.625</v>
      </c>
      <c r="M112" s="389"/>
      <c r="N112" s="495">
        <v>1065.75</v>
      </c>
      <c r="P112" s="468">
        <v>1065.75</v>
      </c>
      <c r="R112" s="462">
        <v>1015</v>
      </c>
      <c r="T112" s="462">
        <v>1015</v>
      </c>
      <c r="V112" s="468">
        <v>918.39000000000021</v>
      </c>
      <c r="X112" s="452">
        <v>834.90000000000009</v>
      </c>
      <c r="Z112" s="382">
        <v>759</v>
      </c>
      <c r="AB112" s="363"/>
      <c r="AD112" s="146"/>
      <c r="AF112" s="146"/>
      <c r="AH112" s="146"/>
      <c r="AJ112" s="146"/>
      <c r="AL112" s="146"/>
      <c r="AN112" s="146"/>
      <c r="AP112" s="146"/>
      <c r="AR112" s="146"/>
      <c r="AT112" s="63"/>
      <c r="AV112" s="371"/>
      <c r="AW112" s="371"/>
      <c r="AX112" s="371"/>
      <c r="AY112" s="371"/>
      <c r="AZ112" s="371"/>
      <c r="BA112" s="371"/>
      <c r="BB112" s="371"/>
      <c r="BC112" s="371"/>
      <c r="BD112" s="371"/>
      <c r="BE112" s="371"/>
      <c r="BF112" s="371"/>
      <c r="BG112" s="371"/>
    </row>
    <row r="113" spans="1:59" s="376" customFormat="1" ht="21" customHeight="1" x14ac:dyDescent="0.3">
      <c r="A113" s="371"/>
      <c r="B113" s="372"/>
      <c r="C113" s="371"/>
      <c r="D113" s="421" t="s">
        <v>698</v>
      </c>
      <c r="E113" s="419">
        <f t="shared" si="22"/>
        <v>18850</v>
      </c>
      <c r="F113" s="420">
        <f t="shared" si="22"/>
        <v>11350</v>
      </c>
      <c r="G113" s="371"/>
      <c r="H113" s="416">
        <f t="shared" si="23"/>
        <v>18850</v>
      </c>
      <c r="I113" s="416">
        <f t="shared" si="23"/>
        <v>11350</v>
      </c>
      <c r="J113" s="386"/>
      <c r="K113" s="417">
        <f t="shared" si="13"/>
        <v>18847.5</v>
      </c>
      <c r="L113" s="417">
        <f t="shared" si="14"/>
        <v>11308.5</v>
      </c>
      <c r="M113" s="389"/>
      <c r="N113" s="495">
        <v>7539</v>
      </c>
      <c r="P113" s="468">
        <v>7539</v>
      </c>
      <c r="R113" s="462">
        <v>18945</v>
      </c>
      <c r="T113" s="462">
        <v>18945</v>
      </c>
      <c r="V113" s="468">
        <v>17222.522900000004</v>
      </c>
      <c r="X113" s="452">
        <v>15656.839000000002</v>
      </c>
      <c r="Z113" s="382">
        <v>14233.49</v>
      </c>
      <c r="AB113" s="363"/>
      <c r="AD113" s="146"/>
      <c r="AF113" s="146"/>
      <c r="AH113" s="146"/>
      <c r="AJ113" s="146"/>
      <c r="AL113" s="146"/>
      <c r="AN113" s="146"/>
      <c r="AP113" s="146"/>
      <c r="AR113" s="146"/>
      <c r="AT113" s="63"/>
      <c r="AV113" s="371"/>
      <c r="AW113" s="371"/>
      <c r="AX113" s="371"/>
      <c r="AY113" s="371"/>
      <c r="AZ113" s="371"/>
      <c r="BA113" s="371"/>
      <c r="BB113" s="371"/>
      <c r="BC113" s="371"/>
      <c r="BD113" s="371"/>
      <c r="BE113" s="371"/>
      <c r="BF113" s="371"/>
      <c r="BG113" s="371"/>
    </row>
    <row r="114" spans="1:59" s="376" customFormat="1" ht="21" customHeight="1" x14ac:dyDescent="0.3">
      <c r="A114" s="371"/>
      <c r="B114" s="372"/>
      <c r="C114" s="371"/>
      <c r="D114" s="421" t="s">
        <v>699</v>
      </c>
      <c r="E114" s="419">
        <f t="shared" si="22"/>
        <v>61650</v>
      </c>
      <c r="F114" s="420">
        <f t="shared" si="22"/>
        <v>37000</v>
      </c>
      <c r="G114" s="371"/>
      <c r="H114" s="416">
        <f t="shared" si="23"/>
        <v>61650</v>
      </c>
      <c r="I114" s="416">
        <f t="shared" si="23"/>
        <v>37000</v>
      </c>
      <c r="J114" s="386"/>
      <c r="K114" s="417">
        <f t="shared" si="13"/>
        <v>61621.875</v>
      </c>
      <c r="L114" s="417">
        <f t="shared" si="14"/>
        <v>36973.125</v>
      </c>
      <c r="M114" s="389"/>
      <c r="N114" s="495">
        <v>24648.75</v>
      </c>
      <c r="P114" s="468">
        <v>24648.75</v>
      </c>
      <c r="R114" s="462">
        <v>18945</v>
      </c>
      <c r="T114" s="462">
        <v>18945</v>
      </c>
      <c r="V114" s="468">
        <v>17222.522900000004</v>
      </c>
      <c r="X114" s="452">
        <v>15656.839000000002</v>
      </c>
      <c r="Z114" s="382">
        <v>14233.49</v>
      </c>
      <c r="AB114" s="363"/>
      <c r="AD114" s="146"/>
      <c r="AF114" s="146"/>
      <c r="AH114" s="146"/>
      <c r="AJ114" s="146"/>
      <c r="AL114" s="146"/>
      <c r="AN114" s="146"/>
      <c r="AP114" s="146"/>
      <c r="AR114" s="146"/>
      <c r="AT114" s="63"/>
      <c r="AV114" s="371"/>
      <c r="AW114" s="371"/>
      <c r="AX114" s="371"/>
      <c r="AY114" s="371"/>
      <c r="AZ114" s="371"/>
      <c r="BA114" s="371"/>
      <c r="BB114" s="371"/>
      <c r="BC114" s="371"/>
      <c r="BD114" s="371"/>
      <c r="BE114" s="371"/>
      <c r="BF114" s="371"/>
      <c r="BG114" s="371"/>
    </row>
    <row r="115" spans="1:59" s="376" customFormat="1" ht="21" customHeight="1" x14ac:dyDescent="0.3">
      <c r="A115" s="371"/>
      <c r="B115" s="372"/>
      <c r="C115" s="371"/>
      <c r="D115" s="421" t="s">
        <v>700</v>
      </c>
      <c r="E115" s="419">
        <f t="shared" si="22"/>
        <v>272350</v>
      </c>
      <c r="F115" s="420">
        <f t="shared" si="22"/>
        <v>163450</v>
      </c>
      <c r="G115" s="371"/>
      <c r="H115" s="416">
        <f t="shared" si="23"/>
        <v>272350</v>
      </c>
      <c r="I115" s="416">
        <f t="shared" si="23"/>
        <v>163450</v>
      </c>
      <c r="J115" s="386"/>
      <c r="K115" s="417">
        <f t="shared" si="13"/>
        <v>272343.75</v>
      </c>
      <c r="L115" s="417">
        <f t="shared" si="14"/>
        <v>163406.25</v>
      </c>
      <c r="M115" s="389"/>
      <c r="N115" s="495">
        <v>108937.5</v>
      </c>
      <c r="P115" s="468">
        <v>108937.5</v>
      </c>
      <c r="R115" s="462">
        <v>18945</v>
      </c>
      <c r="T115" s="462">
        <v>18945</v>
      </c>
      <c r="V115" s="468">
        <v>17222.522900000004</v>
      </c>
      <c r="X115" s="452">
        <v>15656.839000000002</v>
      </c>
      <c r="Z115" s="382">
        <v>14233.49</v>
      </c>
      <c r="AB115" s="363"/>
      <c r="AD115" s="146"/>
      <c r="AF115" s="146"/>
      <c r="AH115" s="146"/>
      <c r="AJ115" s="146"/>
      <c r="AL115" s="146"/>
      <c r="AN115" s="146"/>
      <c r="AP115" s="146"/>
      <c r="AR115" s="146"/>
      <c r="AT115" s="63"/>
      <c r="AV115" s="371"/>
      <c r="AW115" s="371"/>
      <c r="AX115" s="371"/>
      <c r="AY115" s="371"/>
      <c r="AZ115" s="371"/>
      <c r="BA115" s="371"/>
      <c r="BB115" s="371"/>
      <c r="BC115" s="371"/>
      <c r="BD115" s="371"/>
      <c r="BE115" s="371"/>
      <c r="BF115" s="371"/>
      <c r="BG115" s="371"/>
    </row>
    <row r="116" spans="1:59" s="376" customFormat="1" ht="21" customHeight="1" x14ac:dyDescent="0.3">
      <c r="A116" s="371"/>
      <c r="B116" s="372"/>
      <c r="C116" s="371"/>
      <c r="D116" s="421" t="s">
        <v>701</v>
      </c>
      <c r="E116" s="419">
        <f t="shared" si="22"/>
        <v>6150</v>
      </c>
      <c r="F116" s="420">
        <f t="shared" si="22"/>
        <v>3700</v>
      </c>
      <c r="G116" s="371"/>
      <c r="H116" s="416">
        <f t="shared" si="23"/>
        <v>6150</v>
      </c>
      <c r="I116" s="416">
        <f t="shared" si="23"/>
        <v>3700</v>
      </c>
      <c r="J116" s="386"/>
      <c r="K116" s="417">
        <f>N116*$K$9</f>
        <v>6133.9250000000002</v>
      </c>
      <c r="L116" s="417">
        <f>N116*$L$9</f>
        <v>3680.3550000000005</v>
      </c>
      <c r="M116" s="389"/>
      <c r="N116" s="495">
        <v>2453.5700000000002</v>
      </c>
      <c r="P116" s="468">
        <v>2453.5700000000002</v>
      </c>
      <c r="R116" s="462">
        <v>2336.7278000000001</v>
      </c>
      <c r="T116" s="468">
        <v>2336.7278000000006</v>
      </c>
      <c r="V116" s="468">
        <v>2336.7278000000006</v>
      </c>
      <c r="X116" s="452">
        <v>2124.2980000000002</v>
      </c>
      <c r="Z116" s="382">
        <v>1931.18</v>
      </c>
      <c r="AB116" s="363"/>
      <c r="AD116" s="146"/>
      <c r="AF116" s="146"/>
      <c r="AH116" s="146"/>
      <c r="AJ116" s="146"/>
      <c r="AL116" s="146"/>
      <c r="AN116" s="146"/>
      <c r="AP116" s="146"/>
      <c r="AR116" s="146"/>
      <c r="AT116" s="63"/>
      <c r="AV116" s="371"/>
      <c r="AW116" s="371"/>
      <c r="AX116" s="371"/>
      <c r="AY116" s="371"/>
      <c r="AZ116" s="371"/>
      <c r="BA116" s="371"/>
      <c r="BB116" s="371"/>
      <c r="BC116" s="371"/>
      <c r="BD116" s="371"/>
      <c r="BE116" s="371"/>
      <c r="BF116" s="371"/>
      <c r="BG116" s="371"/>
    </row>
    <row r="117" spans="1:59" s="376" customFormat="1" ht="21" customHeight="1" x14ac:dyDescent="0.3">
      <c r="A117" s="371"/>
      <c r="B117" s="372"/>
      <c r="C117" s="371"/>
      <c r="D117" s="421" t="s">
        <v>702</v>
      </c>
      <c r="E117" s="419">
        <f t="shared" si="22"/>
        <v>16000</v>
      </c>
      <c r="F117" s="420">
        <f t="shared" si="22"/>
        <v>9600</v>
      </c>
      <c r="G117" s="371"/>
      <c r="H117" s="416">
        <f t="shared" si="23"/>
        <v>16000</v>
      </c>
      <c r="I117" s="416">
        <f t="shared" si="23"/>
        <v>9600</v>
      </c>
      <c r="J117" s="386"/>
      <c r="K117" s="417">
        <f>N117*$K$9</f>
        <v>15982.15</v>
      </c>
      <c r="L117" s="417">
        <f>N117*$L$9</f>
        <v>9589.2899999999991</v>
      </c>
      <c r="M117" s="389"/>
      <c r="N117" s="495">
        <v>6392.86</v>
      </c>
      <c r="P117" s="468">
        <v>6392.86</v>
      </c>
      <c r="R117" s="462"/>
      <c r="T117" s="468"/>
      <c r="V117" s="468"/>
      <c r="X117" s="452"/>
      <c r="Z117" s="382"/>
      <c r="AB117" s="363"/>
      <c r="AD117" s="146"/>
      <c r="AF117" s="146"/>
      <c r="AH117" s="146"/>
      <c r="AJ117" s="146"/>
      <c r="AL117" s="146"/>
      <c r="AN117" s="146"/>
      <c r="AP117" s="146"/>
      <c r="AR117" s="146"/>
      <c r="AT117" s="63"/>
      <c r="AV117" s="371"/>
      <c r="AW117" s="371"/>
      <c r="AX117" s="371"/>
      <c r="AY117" s="371"/>
      <c r="AZ117" s="371"/>
      <c r="BA117" s="371"/>
      <c r="BB117" s="371"/>
      <c r="BC117" s="371"/>
      <c r="BD117" s="371"/>
      <c r="BE117" s="371"/>
      <c r="BF117" s="371"/>
      <c r="BG117" s="371"/>
    </row>
    <row r="118" spans="1:59" s="376" customFormat="1" ht="21" customHeight="1" x14ac:dyDescent="0.3">
      <c r="A118" s="371"/>
      <c r="B118" s="372"/>
      <c r="C118" s="371"/>
      <c r="D118" s="421" t="s">
        <v>703</v>
      </c>
      <c r="E118" s="419">
        <f t="shared" si="22"/>
        <v>24150</v>
      </c>
      <c r="F118" s="420">
        <f t="shared" si="22"/>
        <v>14500</v>
      </c>
      <c r="G118" s="371"/>
      <c r="H118" s="416">
        <f t="shared" si="23"/>
        <v>24150</v>
      </c>
      <c r="I118" s="416">
        <f t="shared" si="23"/>
        <v>14500</v>
      </c>
      <c r="J118" s="386"/>
      <c r="K118" s="417">
        <f>N118*$K$9</f>
        <v>24132.05</v>
      </c>
      <c r="L118" s="417">
        <f>N118*$L$9</f>
        <v>14479.23</v>
      </c>
      <c r="M118" s="389"/>
      <c r="N118" s="495">
        <v>9652.82</v>
      </c>
      <c r="P118" s="468">
        <v>9652.82</v>
      </c>
      <c r="R118" s="462"/>
      <c r="T118" s="468"/>
      <c r="V118" s="468"/>
      <c r="X118" s="452"/>
      <c r="Z118" s="382"/>
      <c r="AB118" s="363"/>
      <c r="AD118" s="146"/>
      <c r="AF118" s="146"/>
      <c r="AH118" s="146"/>
      <c r="AJ118" s="146"/>
      <c r="AL118" s="146"/>
      <c r="AN118" s="146"/>
      <c r="AP118" s="146"/>
      <c r="AR118" s="146"/>
      <c r="AT118" s="63"/>
      <c r="AV118" s="371"/>
      <c r="AW118" s="371"/>
      <c r="AX118" s="371"/>
      <c r="AY118" s="371"/>
      <c r="AZ118" s="371"/>
      <c r="BA118" s="371"/>
      <c r="BB118" s="371"/>
      <c r="BC118" s="371"/>
      <c r="BD118" s="371"/>
      <c r="BE118" s="371"/>
      <c r="BF118" s="371"/>
      <c r="BG118" s="371"/>
    </row>
    <row r="119" spans="1:59" s="376" customFormat="1" ht="21" customHeight="1" x14ac:dyDescent="0.3">
      <c r="A119" s="371"/>
      <c r="B119" s="372"/>
      <c r="C119" s="371"/>
      <c r="D119" s="421" t="s">
        <v>511</v>
      </c>
      <c r="E119" s="419">
        <f t="shared" si="22"/>
        <v>4200</v>
      </c>
      <c r="F119" s="420">
        <f t="shared" si="22"/>
        <v>2550</v>
      </c>
      <c r="G119" s="371"/>
      <c r="H119" s="416">
        <f t="shared" si="23"/>
        <v>4200</v>
      </c>
      <c r="I119" s="416">
        <f t="shared" si="23"/>
        <v>2550</v>
      </c>
      <c r="J119" s="386"/>
      <c r="K119" s="417">
        <f t="shared" si="13"/>
        <v>4200</v>
      </c>
      <c r="L119" s="417">
        <f t="shared" si="14"/>
        <v>2520</v>
      </c>
      <c r="M119" s="389"/>
      <c r="N119" s="495">
        <v>1680</v>
      </c>
      <c r="P119" s="468">
        <v>1680</v>
      </c>
      <c r="R119" s="475">
        <v>1344</v>
      </c>
      <c r="T119" s="468">
        <v>1344</v>
      </c>
      <c r="V119" s="468">
        <v>1344</v>
      </c>
      <c r="X119" s="452">
        <v>1232</v>
      </c>
      <c r="Z119" s="382">
        <v>1120</v>
      </c>
      <c r="AB119" s="363"/>
      <c r="AD119" s="146"/>
      <c r="AF119" s="146"/>
      <c r="AH119" s="146"/>
      <c r="AJ119" s="146"/>
      <c r="AL119" s="146"/>
      <c r="AN119" s="146"/>
      <c r="AP119" s="146"/>
      <c r="AR119" s="146"/>
      <c r="AT119" s="63"/>
      <c r="AV119" s="371"/>
      <c r="AW119" s="371"/>
      <c r="AX119" s="371"/>
      <c r="AY119" s="371"/>
      <c r="AZ119" s="371"/>
      <c r="BA119" s="371"/>
      <c r="BB119" s="371"/>
      <c r="BC119" s="371"/>
      <c r="BD119" s="371"/>
      <c r="BE119" s="371"/>
      <c r="BF119" s="371"/>
      <c r="BG119" s="371"/>
    </row>
    <row r="120" spans="1:59" ht="9.9499999999999993" customHeight="1" thickBot="1" x14ac:dyDescent="0.35">
      <c r="D120" s="422"/>
      <c r="E120" s="414"/>
      <c r="F120" s="415"/>
      <c r="G120" s="386"/>
      <c r="H120" s="416">
        <f t="shared" si="23"/>
        <v>0</v>
      </c>
      <c r="I120" s="416">
        <f t="shared" si="23"/>
        <v>0</v>
      </c>
      <c r="J120" s="386"/>
      <c r="K120" s="417">
        <f t="shared" si="13"/>
        <v>0</v>
      </c>
      <c r="L120" s="417">
        <f t="shared" si="14"/>
        <v>0</v>
      </c>
      <c r="M120" s="389"/>
      <c r="N120" s="452"/>
      <c r="P120" s="452"/>
      <c r="R120" s="452"/>
      <c r="T120" s="452"/>
      <c r="V120" s="452"/>
      <c r="X120" s="452"/>
      <c r="AB120" s="363"/>
      <c r="AD120" s="363" t="s">
        <v>730</v>
      </c>
      <c r="AF120" s="365"/>
      <c r="AH120" s="365"/>
      <c r="AJ120" s="365"/>
      <c r="AL120" s="363"/>
      <c r="AN120" s="363"/>
      <c r="AP120" s="363"/>
      <c r="AR120" s="363"/>
      <c r="AT120" s="366"/>
    </row>
    <row r="121" spans="1:59" s="376" customFormat="1" ht="21" customHeight="1" thickBot="1" x14ac:dyDescent="0.35">
      <c r="A121" s="371"/>
      <c r="B121" s="372"/>
      <c r="C121" s="371"/>
      <c r="D121" s="413" t="s">
        <v>528</v>
      </c>
      <c r="E121" s="414"/>
      <c r="F121" s="415"/>
      <c r="G121" s="386"/>
      <c r="H121" s="416"/>
      <c r="I121" s="416"/>
      <c r="J121" s="386"/>
      <c r="K121" s="417"/>
      <c r="L121" s="417"/>
      <c r="M121" s="389"/>
      <c r="N121" s="492">
        <v>45480</v>
      </c>
      <c r="P121" s="492">
        <v>45480</v>
      </c>
      <c r="R121" s="472">
        <v>45425</v>
      </c>
      <c r="T121" s="472">
        <v>45327</v>
      </c>
      <c r="V121" s="463">
        <v>220324</v>
      </c>
      <c r="X121" s="452"/>
      <c r="Z121" s="382"/>
      <c r="AB121" s="363"/>
      <c r="AD121" s="364"/>
      <c r="AF121" s="365"/>
      <c r="AH121" s="365"/>
      <c r="AJ121" s="365"/>
      <c r="AL121" s="363"/>
      <c r="AN121" s="363"/>
      <c r="AP121" s="363"/>
      <c r="AR121" s="363"/>
      <c r="AT121" s="367"/>
      <c r="AV121" s="371"/>
      <c r="AW121" s="371"/>
      <c r="AX121" s="371"/>
      <c r="AY121" s="371"/>
      <c r="AZ121" s="371"/>
      <c r="BA121" s="371"/>
      <c r="BB121" s="371"/>
      <c r="BC121" s="371"/>
      <c r="BD121" s="371"/>
      <c r="BE121" s="371"/>
      <c r="BF121" s="371"/>
      <c r="BG121" s="371"/>
    </row>
    <row r="122" spans="1:59" s="376" customFormat="1" ht="21" customHeight="1" x14ac:dyDescent="0.3">
      <c r="A122" s="371" t="s">
        <v>238</v>
      </c>
      <c r="B122" s="372" t="s">
        <v>563</v>
      </c>
      <c r="C122" s="371">
        <v>1356</v>
      </c>
      <c r="D122" s="418" t="s">
        <v>612</v>
      </c>
      <c r="E122" s="419">
        <f t="shared" ref="E122:E132" si="24">H122</f>
        <v>3700</v>
      </c>
      <c r="F122" s="420">
        <f t="shared" ref="F122:F132" si="25">I122</f>
        <v>2250</v>
      </c>
      <c r="G122" s="386"/>
      <c r="H122" s="416">
        <f t="shared" ref="H122:H133" si="26">MROUND(K122+24,50)</f>
        <v>3700</v>
      </c>
      <c r="I122" s="416">
        <f t="shared" ref="I122:I133" si="27">MROUND(L122+24,50)</f>
        <v>2250</v>
      </c>
      <c r="J122" s="386"/>
      <c r="K122" s="417">
        <f t="shared" ref="K122:K133" si="28">N122*$K$9</f>
        <v>3691.29</v>
      </c>
      <c r="L122" s="417">
        <f t="shared" ref="L122:L133" si="29">N122*$L$9</f>
        <v>2214.7740000000003</v>
      </c>
      <c r="M122" s="389"/>
      <c r="N122" s="490">
        <v>1476.5160000000001</v>
      </c>
      <c r="P122" s="490">
        <v>1476.5160000000001</v>
      </c>
      <c r="R122" s="462">
        <v>1476.5160000000001</v>
      </c>
      <c r="T122" s="462">
        <v>1476.5160000000001</v>
      </c>
      <c r="V122" s="462">
        <v>1476.5160000000001</v>
      </c>
      <c r="X122" s="455">
        <v>1476.5160000000001</v>
      </c>
      <c r="Z122" s="382">
        <v>1230.43</v>
      </c>
      <c r="AB122" s="363"/>
      <c r="AD122" s="364"/>
      <c r="AF122" s="365"/>
      <c r="AH122" s="365"/>
      <c r="AJ122" s="365"/>
      <c r="AL122" s="363"/>
      <c r="AN122" s="363"/>
      <c r="AP122" s="363"/>
      <c r="AR122" s="363"/>
      <c r="AT122" s="366"/>
      <c r="AV122" s="371"/>
      <c r="AW122" s="371"/>
      <c r="AX122" s="371"/>
      <c r="AY122" s="371"/>
      <c r="AZ122" s="371"/>
      <c r="BA122" s="371"/>
      <c r="BB122" s="371"/>
      <c r="BC122" s="371"/>
      <c r="BD122" s="371"/>
      <c r="BE122" s="371"/>
      <c r="BF122" s="371"/>
      <c r="BG122" s="371"/>
    </row>
    <row r="123" spans="1:59" ht="21" customHeight="1" x14ac:dyDescent="0.3">
      <c r="A123" s="371" t="s">
        <v>238</v>
      </c>
      <c r="B123" s="372">
        <v>45278</v>
      </c>
      <c r="C123" s="371">
        <v>1357</v>
      </c>
      <c r="D123" s="418" t="s">
        <v>613</v>
      </c>
      <c r="E123" s="419">
        <f t="shared" si="24"/>
        <v>7050</v>
      </c>
      <c r="F123" s="420">
        <f t="shared" si="25"/>
        <v>4250</v>
      </c>
      <c r="G123" s="386"/>
      <c r="H123" s="416">
        <f t="shared" si="26"/>
        <v>7050</v>
      </c>
      <c r="I123" s="416">
        <f t="shared" si="27"/>
        <v>4250</v>
      </c>
      <c r="J123" s="386"/>
      <c r="K123" s="417">
        <f t="shared" si="28"/>
        <v>7010.4600000000009</v>
      </c>
      <c r="L123" s="417">
        <f t="shared" si="29"/>
        <v>4206.2759999999998</v>
      </c>
      <c r="M123" s="389"/>
      <c r="N123" s="490">
        <v>2804.1840000000002</v>
      </c>
      <c r="P123" s="490">
        <v>2804.1840000000002</v>
      </c>
      <c r="R123" s="462">
        <v>2804.1840000000002</v>
      </c>
      <c r="T123" s="462">
        <v>2804.1840000000002</v>
      </c>
      <c r="V123" s="462">
        <v>2804.1840000000002</v>
      </c>
      <c r="X123" s="452">
        <v>2804.1840000000002</v>
      </c>
      <c r="Z123" s="382">
        <v>2336.8200000000002</v>
      </c>
      <c r="AB123" s="363"/>
      <c r="AD123" s="364"/>
      <c r="AF123" s="365"/>
      <c r="AH123" s="365"/>
      <c r="AJ123" s="365"/>
      <c r="AL123" s="363"/>
      <c r="AN123" s="363"/>
      <c r="AP123" s="363"/>
      <c r="AR123" s="363"/>
      <c r="AT123" s="366"/>
    </row>
    <row r="124" spans="1:59" ht="21" customHeight="1" x14ac:dyDescent="0.3">
      <c r="A124" s="371" t="s">
        <v>238</v>
      </c>
      <c r="B124" s="372">
        <v>45278</v>
      </c>
      <c r="C124" s="476">
        <v>1357</v>
      </c>
      <c r="D124" s="421" t="s">
        <v>354</v>
      </c>
      <c r="E124" s="419">
        <f t="shared" si="24"/>
        <v>3250</v>
      </c>
      <c r="F124" s="420">
        <f t="shared" si="25"/>
        <v>1950</v>
      </c>
      <c r="G124" s="386"/>
      <c r="H124" s="416">
        <f t="shared" si="26"/>
        <v>3250</v>
      </c>
      <c r="I124" s="416">
        <f t="shared" si="27"/>
        <v>1950</v>
      </c>
      <c r="J124" s="386"/>
      <c r="K124" s="417">
        <f t="shared" si="28"/>
        <v>3213</v>
      </c>
      <c r="L124" s="417">
        <f t="shared" si="29"/>
        <v>1927.8000000000002</v>
      </c>
      <c r="M124" s="389"/>
      <c r="N124" s="490">
        <v>1285.2</v>
      </c>
      <c r="P124" s="490">
        <v>1285.2</v>
      </c>
      <c r="R124" s="452">
        <v>1285.2</v>
      </c>
      <c r="T124" s="452">
        <v>1285.2</v>
      </c>
      <c r="V124" s="452">
        <v>1285.2</v>
      </c>
      <c r="X124" s="452">
        <v>1285.2</v>
      </c>
      <c r="Z124" s="382">
        <v>1071</v>
      </c>
      <c r="AB124" s="363"/>
      <c r="AD124" s="364"/>
      <c r="AF124" s="365"/>
      <c r="AH124" s="365"/>
      <c r="AJ124" s="365"/>
      <c r="AL124" s="363"/>
      <c r="AN124" s="363"/>
      <c r="AP124" s="363"/>
      <c r="AR124" s="363"/>
      <c r="AT124" s="366"/>
    </row>
    <row r="125" spans="1:59" ht="21" customHeight="1" x14ac:dyDescent="0.3">
      <c r="A125" s="371" t="s">
        <v>238</v>
      </c>
      <c r="B125" s="372">
        <v>45278</v>
      </c>
      <c r="C125" s="371">
        <v>1357</v>
      </c>
      <c r="D125" s="421" t="s">
        <v>718</v>
      </c>
      <c r="E125" s="419">
        <f t="shared" si="24"/>
        <v>9600</v>
      </c>
      <c r="F125" s="420">
        <f t="shared" si="25"/>
        <v>5750</v>
      </c>
      <c r="G125" s="386"/>
      <c r="H125" s="416">
        <f t="shared" si="26"/>
        <v>9600</v>
      </c>
      <c r="I125" s="416">
        <f t="shared" si="27"/>
        <v>5750</v>
      </c>
      <c r="J125" s="386"/>
      <c r="K125" s="417">
        <f t="shared" si="28"/>
        <v>9580</v>
      </c>
      <c r="L125" s="417">
        <f t="shared" si="29"/>
        <v>5748</v>
      </c>
      <c r="M125" s="389"/>
      <c r="N125" s="490">
        <v>3832</v>
      </c>
      <c r="P125" s="490">
        <v>3832</v>
      </c>
      <c r="R125" s="462"/>
      <c r="T125" s="462">
        <v>1182.4079999999999</v>
      </c>
      <c r="V125" s="462">
        <v>1182.4079999999999</v>
      </c>
      <c r="X125" s="452">
        <v>1182.4079999999999</v>
      </c>
      <c r="Z125" s="382">
        <v>985.34</v>
      </c>
      <c r="AB125" s="363"/>
      <c r="AD125" s="364"/>
      <c r="AF125" s="365"/>
      <c r="AH125" s="365"/>
      <c r="AJ125" s="365"/>
      <c r="AL125" s="363"/>
      <c r="AN125" s="363"/>
      <c r="AP125" s="363"/>
      <c r="AR125" s="363"/>
      <c r="AT125" s="366"/>
    </row>
    <row r="126" spans="1:59" ht="21" customHeight="1" x14ac:dyDescent="0.3">
      <c r="A126" s="371" t="s">
        <v>238</v>
      </c>
      <c r="B126" s="372">
        <v>45278</v>
      </c>
      <c r="C126" s="371">
        <v>1357</v>
      </c>
      <c r="D126" s="421" t="s">
        <v>719</v>
      </c>
      <c r="E126" s="419">
        <f t="shared" si="24"/>
        <v>3000</v>
      </c>
      <c r="F126" s="420">
        <f t="shared" si="25"/>
        <v>1800</v>
      </c>
      <c r="G126" s="386"/>
      <c r="H126" s="416">
        <f t="shared" si="26"/>
        <v>3000</v>
      </c>
      <c r="I126" s="416">
        <f t="shared" si="27"/>
        <v>1800</v>
      </c>
      <c r="J126" s="386"/>
      <c r="K126" s="417">
        <f t="shared" si="28"/>
        <v>2956.0199999999995</v>
      </c>
      <c r="L126" s="417">
        <f t="shared" si="29"/>
        <v>1773.6119999999999</v>
      </c>
      <c r="M126" s="389"/>
      <c r="N126" s="490">
        <v>1182.4079999999999</v>
      </c>
      <c r="P126" s="490">
        <v>1182.4079999999999</v>
      </c>
      <c r="R126" s="462">
        <v>1182.4079999999999</v>
      </c>
      <c r="T126" s="462">
        <v>1182.4079999999999</v>
      </c>
      <c r="V126" s="462">
        <v>1182.4079999999999</v>
      </c>
      <c r="X126" s="452">
        <v>1182.4079999999999</v>
      </c>
      <c r="Z126" s="382">
        <v>985.34</v>
      </c>
      <c r="AB126" s="363"/>
      <c r="AD126" s="364"/>
      <c r="AF126" s="365"/>
      <c r="AH126" s="365"/>
      <c r="AJ126" s="365"/>
      <c r="AL126" s="363"/>
      <c r="AN126" s="363"/>
      <c r="AP126" s="363"/>
      <c r="AR126" s="363"/>
      <c r="AT126" s="366"/>
    </row>
    <row r="127" spans="1:59" ht="21" customHeight="1" x14ac:dyDescent="0.3">
      <c r="A127" s="371" t="s">
        <v>238</v>
      </c>
      <c r="B127" s="372">
        <v>45278</v>
      </c>
      <c r="C127" s="371">
        <v>1357</v>
      </c>
      <c r="D127" s="421" t="s">
        <v>720</v>
      </c>
      <c r="E127" s="419">
        <f t="shared" si="24"/>
        <v>4900</v>
      </c>
      <c r="F127" s="420">
        <f t="shared" si="25"/>
        <v>2950</v>
      </c>
      <c r="G127" s="386"/>
      <c r="H127" s="416">
        <f t="shared" si="26"/>
        <v>4900</v>
      </c>
      <c r="I127" s="416">
        <f t="shared" si="27"/>
        <v>2950</v>
      </c>
      <c r="J127" s="386"/>
      <c r="K127" s="417">
        <f t="shared" si="28"/>
        <v>4897.7249999999995</v>
      </c>
      <c r="L127" s="417">
        <f t="shared" si="29"/>
        <v>2938.6349999999998</v>
      </c>
      <c r="M127" s="389"/>
      <c r="N127" s="490">
        <v>1959.09</v>
      </c>
      <c r="P127" s="490">
        <v>1959.09</v>
      </c>
      <c r="R127" s="462">
        <v>1182.4079999999999</v>
      </c>
      <c r="T127" s="462">
        <v>1182.4079999999999</v>
      </c>
      <c r="V127" s="462">
        <v>1182.4079999999999</v>
      </c>
      <c r="X127" s="452">
        <v>1182.4079999999999</v>
      </c>
      <c r="Z127" s="382">
        <v>985.34</v>
      </c>
      <c r="AB127" s="363"/>
      <c r="AD127" s="364"/>
      <c r="AF127" s="365"/>
      <c r="AH127" s="365"/>
      <c r="AJ127" s="365"/>
      <c r="AL127" s="363"/>
      <c r="AN127" s="363"/>
      <c r="AP127" s="363"/>
      <c r="AR127" s="363"/>
      <c r="AT127" s="366"/>
    </row>
    <row r="128" spans="1:59" ht="21" customHeight="1" x14ac:dyDescent="0.3">
      <c r="A128" s="371" t="s">
        <v>238</v>
      </c>
      <c r="B128" s="372">
        <v>45278</v>
      </c>
      <c r="C128" s="371">
        <v>1357</v>
      </c>
      <c r="D128" s="421" t="s">
        <v>721</v>
      </c>
      <c r="E128" s="419">
        <f t="shared" si="24"/>
        <v>4050</v>
      </c>
      <c r="F128" s="420">
        <f t="shared" si="25"/>
        <v>2450</v>
      </c>
      <c r="G128" s="386"/>
      <c r="H128" s="416">
        <f t="shared" si="26"/>
        <v>4050</v>
      </c>
      <c r="I128" s="416">
        <f t="shared" si="27"/>
        <v>2450</v>
      </c>
      <c r="J128" s="386"/>
      <c r="K128" s="417">
        <f t="shared" si="28"/>
        <v>4021.4100000000003</v>
      </c>
      <c r="L128" s="417">
        <f t="shared" si="29"/>
        <v>2412.846</v>
      </c>
      <c r="M128" s="389"/>
      <c r="N128" s="490">
        <v>1608.5640000000001</v>
      </c>
      <c r="P128" s="490">
        <v>1608.5640000000001</v>
      </c>
      <c r="R128" s="462">
        <v>1608.5640000000001</v>
      </c>
      <c r="T128" s="462">
        <v>1608.5640000000001</v>
      </c>
      <c r="V128" s="462">
        <v>1608.5640000000001</v>
      </c>
      <c r="X128" s="452">
        <v>1608.5640000000001</v>
      </c>
      <c r="Z128" s="382">
        <v>1340.47</v>
      </c>
      <c r="AB128" s="363"/>
      <c r="AD128" s="364"/>
      <c r="AF128" s="365"/>
      <c r="AH128" s="365"/>
      <c r="AJ128" s="365"/>
      <c r="AL128" s="363"/>
      <c r="AN128" s="363"/>
      <c r="AP128" s="363"/>
      <c r="AR128" s="363"/>
      <c r="AT128" s="366"/>
    </row>
    <row r="129" spans="1:59" ht="21" customHeight="1" x14ac:dyDescent="0.3">
      <c r="A129" s="371" t="s">
        <v>238</v>
      </c>
      <c r="B129" s="372">
        <v>45278</v>
      </c>
      <c r="C129" s="371">
        <v>1357</v>
      </c>
      <c r="D129" s="421" t="s">
        <v>722</v>
      </c>
      <c r="E129" s="419">
        <f t="shared" si="24"/>
        <v>7250</v>
      </c>
      <c r="F129" s="420">
        <f t="shared" si="25"/>
        <v>4350</v>
      </c>
      <c r="G129" s="386"/>
      <c r="H129" s="416">
        <f t="shared" si="26"/>
        <v>7250</v>
      </c>
      <c r="I129" s="416">
        <f t="shared" si="27"/>
        <v>4350</v>
      </c>
      <c r="J129" s="386"/>
      <c r="K129" s="417">
        <f t="shared" si="28"/>
        <v>7208.5249999999996</v>
      </c>
      <c r="L129" s="417">
        <f t="shared" si="29"/>
        <v>4325.1149999999998</v>
      </c>
      <c r="M129" s="389"/>
      <c r="N129" s="490">
        <v>2883.41</v>
      </c>
      <c r="P129" s="490">
        <v>2883.41</v>
      </c>
      <c r="R129" s="462">
        <v>1608.5640000000001</v>
      </c>
      <c r="T129" s="462">
        <v>1608.5640000000001</v>
      </c>
      <c r="V129" s="462">
        <v>1608.5640000000001</v>
      </c>
      <c r="X129" s="452">
        <v>1608.5640000000001</v>
      </c>
      <c r="Z129" s="382">
        <v>1340.47</v>
      </c>
      <c r="AB129" s="363"/>
      <c r="AD129" s="364"/>
      <c r="AF129" s="365"/>
      <c r="AH129" s="365"/>
      <c r="AJ129" s="365"/>
      <c r="AL129" s="363"/>
      <c r="AN129" s="363"/>
      <c r="AP129" s="363"/>
      <c r="AR129" s="363"/>
      <c r="AT129" s="366"/>
    </row>
    <row r="130" spans="1:59" ht="21" customHeight="1" x14ac:dyDescent="0.3">
      <c r="A130" s="371" t="s">
        <v>238</v>
      </c>
      <c r="B130" s="372">
        <v>45278</v>
      </c>
      <c r="C130" s="371">
        <v>1357</v>
      </c>
      <c r="D130" s="421" t="s">
        <v>723</v>
      </c>
      <c r="E130" s="419">
        <f t="shared" si="24"/>
        <v>4150</v>
      </c>
      <c r="F130" s="420">
        <f t="shared" si="25"/>
        <v>2500</v>
      </c>
      <c r="G130" s="386"/>
      <c r="H130" s="416">
        <f t="shared" si="26"/>
        <v>4150</v>
      </c>
      <c r="I130" s="416">
        <f t="shared" si="27"/>
        <v>2500</v>
      </c>
      <c r="J130" s="386"/>
      <c r="K130" s="417">
        <f t="shared" si="28"/>
        <v>4123.4500000000007</v>
      </c>
      <c r="L130" s="417">
        <f t="shared" si="29"/>
        <v>2474.0700000000002</v>
      </c>
      <c r="M130" s="389"/>
      <c r="N130" s="490">
        <v>1649.38</v>
      </c>
      <c r="P130" s="490">
        <v>1649.38</v>
      </c>
      <c r="R130" s="462">
        <v>1608.5640000000001</v>
      </c>
      <c r="T130" s="462">
        <v>1608.5640000000001</v>
      </c>
      <c r="V130" s="462">
        <v>1608.5640000000001</v>
      </c>
      <c r="X130" s="452">
        <v>1608.5640000000001</v>
      </c>
      <c r="Z130" s="382">
        <v>1340.47</v>
      </c>
      <c r="AB130" s="363"/>
      <c r="AD130" s="364"/>
      <c r="AF130" s="365"/>
      <c r="AH130" s="365"/>
      <c r="AJ130" s="365"/>
      <c r="AL130" s="363"/>
      <c r="AN130" s="363"/>
      <c r="AP130" s="363"/>
      <c r="AR130" s="363"/>
      <c r="AT130" s="366"/>
    </row>
    <row r="131" spans="1:59" ht="21" customHeight="1" x14ac:dyDescent="0.3">
      <c r="A131" s="371" t="s">
        <v>238</v>
      </c>
      <c r="B131" s="372">
        <v>45278</v>
      </c>
      <c r="C131" s="371">
        <v>1357</v>
      </c>
      <c r="D131" s="421" t="s">
        <v>724</v>
      </c>
      <c r="E131" s="419">
        <f t="shared" si="24"/>
        <v>6850</v>
      </c>
      <c r="F131" s="420">
        <f t="shared" si="25"/>
        <v>4100</v>
      </c>
      <c r="G131" s="386"/>
      <c r="H131" s="416">
        <f t="shared" si="26"/>
        <v>6850</v>
      </c>
      <c r="I131" s="416">
        <f t="shared" si="27"/>
        <v>4100</v>
      </c>
      <c r="J131" s="386"/>
      <c r="K131" s="417">
        <f t="shared" si="28"/>
        <v>6821.375</v>
      </c>
      <c r="L131" s="417">
        <f t="shared" si="29"/>
        <v>4092.8250000000003</v>
      </c>
      <c r="M131" s="389"/>
      <c r="N131" s="490">
        <v>2728.55</v>
      </c>
      <c r="P131" s="490">
        <v>2728.55</v>
      </c>
      <c r="R131" s="462">
        <v>1608.5640000000001</v>
      </c>
      <c r="T131" s="462">
        <v>1608.5640000000001</v>
      </c>
      <c r="V131" s="462">
        <v>1608.5640000000001</v>
      </c>
      <c r="X131" s="452">
        <v>1608.5640000000001</v>
      </c>
      <c r="Z131" s="382">
        <v>1340.47</v>
      </c>
      <c r="AB131" s="363"/>
      <c r="AD131" s="364"/>
      <c r="AF131" s="365"/>
      <c r="AH131" s="365"/>
      <c r="AJ131" s="365"/>
      <c r="AL131" s="363"/>
      <c r="AN131" s="363"/>
      <c r="AP131" s="363"/>
      <c r="AR131" s="363"/>
      <c r="AT131" s="366"/>
    </row>
    <row r="132" spans="1:59" ht="21" customHeight="1" x14ac:dyDescent="0.3">
      <c r="A132" s="371" t="s">
        <v>238</v>
      </c>
      <c r="B132" s="372">
        <v>45278</v>
      </c>
      <c r="C132" s="371">
        <v>1371</v>
      </c>
      <c r="D132" s="421" t="s">
        <v>169</v>
      </c>
      <c r="E132" s="419">
        <f t="shared" si="24"/>
        <v>3250</v>
      </c>
      <c r="F132" s="420">
        <f t="shared" si="25"/>
        <v>1950</v>
      </c>
      <c r="G132" s="386"/>
      <c r="H132" s="416">
        <f t="shared" si="26"/>
        <v>3250</v>
      </c>
      <c r="I132" s="416">
        <f t="shared" si="27"/>
        <v>1950</v>
      </c>
      <c r="J132" s="386"/>
      <c r="K132" s="417">
        <f t="shared" si="28"/>
        <v>3226.1400000000003</v>
      </c>
      <c r="L132" s="417">
        <f t="shared" si="29"/>
        <v>1935.6840000000002</v>
      </c>
      <c r="M132" s="389"/>
      <c r="N132" s="490">
        <v>1290.4560000000001</v>
      </c>
      <c r="P132" s="490">
        <v>1290.4560000000001</v>
      </c>
      <c r="R132" s="462">
        <v>1290.4560000000001</v>
      </c>
      <c r="T132" s="462">
        <v>1290.4560000000001</v>
      </c>
      <c r="V132" s="462">
        <v>1290.4560000000001</v>
      </c>
      <c r="X132" s="452">
        <v>1290.4560000000001</v>
      </c>
      <c r="Z132" s="382">
        <v>1075.3800000000001</v>
      </c>
      <c r="AB132" s="363"/>
      <c r="AD132" s="364"/>
      <c r="AF132" s="365"/>
      <c r="AH132" s="365"/>
      <c r="AJ132" s="365"/>
      <c r="AL132" s="363"/>
      <c r="AN132" s="363"/>
      <c r="AP132" s="363"/>
      <c r="AR132" s="363"/>
      <c r="AT132" s="366"/>
    </row>
    <row r="133" spans="1:59" ht="9.9499999999999993" customHeight="1" thickBot="1" x14ac:dyDescent="0.35">
      <c r="D133" s="422"/>
      <c r="G133" s="386"/>
      <c r="H133" s="416">
        <f t="shared" si="26"/>
        <v>0</v>
      </c>
      <c r="I133" s="416">
        <f t="shared" si="27"/>
        <v>0</v>
      </c>
      <c r="J133" s="386"/>
      <c r="K133" s="417">
        <f t="shared" si="28"/>
        <v>0</v>
      </c>
      <c r="L133" s="417">
        <f t="shared" si="29"/>
        <v>0</v>
      </c>
      <c r="M133" s="389"/>
      <c r="N133" s="452"/>
      <c r="P133" s="452"/>
      <c r="R133" s="452"/>
      <c r="T133" s="452"/>
      <c r="V133" s="452"/>
      <c r="X133" s="452"/>
      <c r="AB133" s="363"/>
      <c r="AD133" s="364"/>
      <c r="AF133" s="365"/>
      <c r="AH133" s="365"/>
      <c r="AJ133" s="365"/>
      <c r="AL133" s="363"/>
      <c r="AN133" s="363"/>
      <c r="AP133" s="363"/>
      <c r="AR133" s="363"/>
      <c r="AT133" s="366"/>
    </row>
    <row r="134" spans="1:59" s="376" customFormat="1" ht="21" customHeight="1" thickBot="1" x14ac:dyDescent="0.35">
      <c r="A134" s="371"/>
      <c r="B134" s="372"/>
      <c r="C134" s="371"/>
      <c r="D134" s="413" t="s">
        <v>680</v>
      </c>
      <c r="E134" s="414"/>
      <c r="F134" s="415"/>
      <c r="G134" s="386"/>
      <c r="H134" s="416"/>
      <c r="I134" s="416"/>
      <c r="J134" s="386"/>
      <c r="K134" s="417"/>
      <c r="L134" s="417"/>
      <c r="M134" s="389"/>
      <c r="N134" s="489">
        <v>45482</v>
      </c>
      <c r="P134" s="484">
        <v>45455</v>
      </c>
      <c r="R134" s="472">
        <v>45425</v>
      </c>
      <c r="T134" s="472">
        <v>45350</v>
      </c>
      <c r="V134" s="463">
        <v>230324</v>
      </c>
      <c r="X134" s="452"/>
      <c r="Z134" s="382"/>
      <c r="AB134" s="363"/>
      <c r="AD134" s="364"/>
      <c r="AF134" s="365"/>
      <c r="AH134" s="365"/>
      <c r="AJ134" s="365"/>
      <c r="AL134" s="363"/>
      <c r="AN134" s="363"/>
      <c r="AP134" s="363"/>
      <c r="AR134" s="363"/>
      <c r="AT134" s="366"/>
      <c r="AV134" s="371"/>
      <c r="AW134" s="371"/>
      <c r="AX134" s="371"/>
      <c r="AY134" s="371"/>
      <c r="AZ134" s="371"/>
      <c r="BA134" s="371"/>
      <c r="BB134" s="371"/>
      <c r="BC134" s="371"/>
      <c r="BD134" s="371"/>
      <c r="BE134" s="371"/>
      <c r="BF134" s="371"/>
      <c r="BG134" s="371"/>
    </row>
    <row r="135" spans="1:59" s="376" customFormat="1" ht="21" customHeight="1" x14ac:dyDescent="0.3">
      <c r="A135" s="371" t="s">
        <v>647</v>
      </c>
      <c r="B135" s="477" t="s">
        <v>675</v>
      </c>
      <c r="C135" s="371" t="s">
        <v>645</v>
      </c>
      <c r="D135" s="418" t="s">
        <v>205</v>
      </c>
      <c r="E135" s="419">
        <f t="shared" ref="E135:F137" si="30">H135</f>
        <v>4400</v>
      </c>
      <c r="F135" s="420">
        <f t="shared" si="30"/>
        <v>2650</v>
      </c>
      <c r="G135" s="386"/>
      <c r="H135" s="416">
        <f t="shared" ref="H135:I137" si="31">MROUND(K135+24,50)</f>
        <v>4400</v>
      </c>
      <c r="I135" s="416">
        <f t="shared" si="31"/>
        <v>2650</v>
      </c>
      <c r="J135" s="386"/>
      <c r="K135" s="417">
        <f>N135*$K$9</f>
        <v>4400</v>
      </c>
      <c r="L135" s="417">
        <f>N135*$L$9</f>
        <v>2640</v>
      </c>
      <c r="M135" s="389"/>
      <c r="N135" s="490">
        <v>1760</v>
      </c>
      <c r="P135" s="468">
        <v>1760</v>
      </c>
      <c r="R135" s="462">
        <v>1760</v>
      </c>
      <c r="T135" s="462">
        <v>1760</v>
      </c>
      <c r="V135" s="462">
        <v>1760</v>
      </c>
      <c r="X135" s="452">
        <v>1530</v>
      </c>
      <c r="Z135" s="382">
        <v>1530</v>
      </c>
      <c r="AB135" s="363"/>
      <c r="AD135" s="364"/>
      <c r="AF135" s="365"/>
      <c r="AH135" s="365"/>
      <c r="AJ135" s="365"/>
      <c r="AL135" s="363"/>
      <c r="AN135" s="363"/>
      <c r="AP135" s="363"/>
      <c r="AR135" s="363"/>
      <c r="AT135" s="366"/>
      <c r="AV135" s="371"/>
      <c r="AW135" s="371"/>
      <c r="AX135" s="371"/>
      <c r="AY135" s="371"/>
      <c r="AZ135" s="371"/>
      <c r="BA135" s="371"/>
      <c r="BB135" s="371"/>
      <c r="BC135" s="371"/>
      <c r="BD135" s="371"/>
      <c r="BE135" s="371"/>
      <c r="BF135" s="371"/>
      <c r="BG135" s="371"/>
    </row>
    <row r="136" spans="1:59" ht="21" customHeight="1" x14ac:dyDescent="0.3">
      <c r="A136" s="371" t="s">
        <v>242</v>
      </c>
      <c r="B136" s="477" t="s">
        <v>675</v>
      </c>
      <c r="C136" s="371" t="s">
        <v>646</v>
      </c>
      <c r="D136" s="421" t="s">
        <v>560</v>
      </c>
      <c r="E136" s="419">
        <f t="shared" si="30"/>
        <v>6300</v>
      </c>
      <c r="F136" s="420">
        <f t="shared" si="30"/>
        <v>3800</v>
      </c>
      <c r="G136" s="386"/>
      <c r="H136" s="416">
        <f t="shared" si="31"/>
        <v>6300</v>
      </c>
      <c r="I136" s="416">
        <f t="shared" si="31"/>
        <v>3800</v>
      </c>
      <c r="J136" s="386"/>
      <c r="K136" s="417">
        <f>N136*$K$9</f>
        <v>6300</v>
      </c>
      <c r="L136" s="417">
        <f>N136*$L$9</f>
        <v>3780</v>
      </c>
      <c r="M136" s="389"/>
      <c r="N136" s="490">
        <v>2520</v>
      </c>
      <c r="P136" s="468">
        <v>2520</v>
      </c>
      <c r="R136" s="462">
        <v>2520</v>
      </c>
      <c r="T136" s="462">
        <v>2520</v>
      </c>
      <c r="V136" s="462">
        <v>2520</v>
      </c>
      <c r="X136" s="452">
        <v>2190</v>
      </c>
      <c r="Z136" s="382">
        <v>2190</v>
      </c>
      <c r="AB136" s="363"/>
      <c r="AD136" s="364"/>
      <c r="AF136" s="365"/>
      <c r="AH136" s="365"/>
      <c r="AJ136" s="365"/>
      <c r="AL136" s="363"/>
      <c r="AN136" s="363"/>
      <c r="AP136" s="363"/>
      <c r="AR136" s="363"/>
      <c r="AT136" s="366"/>
    </row>
    <row r="137" spans="1:59" ht="21" customHeight="1" x14ac:dyDescent="0.3">
      <c r="A137" s="371" t="s">
        <v>474</v>
      </c>
      <c r="B137" s="479" t="s">
        <v>676</v>
      </c>
      <c r="C137" s="371" t="s">
        <v>641</v>
      </c>
      <c r="D137" s="421" t="s">
        <v>559</v>
      </c>
      <c r="E137" s="419">
        <f t="shared" si="30"/>
        <v>15550</v>
      </c>
      <c r="F137" s="420">
        <f t="shared" si="30"/>
        <v>9350</v>
      </c>
      <c r="G137" s="446"/>
      <c r="H137" s="416">
        <f t="shared" si="31"/>
        <v>15550</v>
      </c>
      <c r="I137" s="416">
        <f t="shared" si="31"/>
        <v>9350</v>
      </c>
      <c r="J137" s="386"/>
      <c r="K137" s="417">
        <f>N137*$K$9</f>
        <v>15525</v>
      </c>
      <c r="L137" s="417">
        <f>N137*$L$9</f>
        <v>9315</v>
      </c>
      <c r="M137" s="389"/>
      <c r="N137" s="490">
        <v>6210</v>
      </c>
      <c r="P137" s="468">
        <v>6210</v>
      </c>
      <c r="R137" s="462">
        <v>6210</v>
      </c>
      <c r="T137" s="462">
        <v>6210</v>
      </c>
      <c r="V137" s="462">
        <v>6210</v>
      </c>
      <c r="X137" s="452">
        <v>6210</v>
      </c>
      <c r="Z137" s="382">
        <v>6210</v>
      </c>
      <c r="AB137" s="363"/>
      <c r="AD137" s="364"/>
      <c r="AF137" s="365"/>
      <c r="AH137" s="365"/>
      <c r="AJ137" s="365"/>
      <c r="AL137" s="363"/>
      <c r="AN137" s="363"/>
      <c r="AP137" s="363"/>
      <c r="AR137" s="363"/>
      <c r="AT137" s="366"/>
    </row>
    <row r="138" spans="1:59" ht="9.9499999999999993" customHeight="1" thickBot="1" x14ac:dyDescent="0.35">
      <c r="D138" s="422"/>
      <c r="E138" s="414"/>
      <c r="F138" s="415"/>
      <c r="G138" s="446"/>
      <c r="H138" s="416"/>
      <c r="I138" s="416"/>
      <c r="J138" s="386"/>
      <c r="K138" s="417"/>
      <c r="L138" s="417"/>
      <c r="M138" s="389"/>
      <c r="N138" s="452"/>
      <c r="P138" s="452"/>
      <c r="R138" s="452"/>
      <c r="T138" s="452"/>
      <c r="V138" s="452"/>
      <c r="X138" s="452"/>
      <c r="AB138" s="363"/>
      <c r="AD138" s="364"/>
      <c r="AF138" s="365"/>
      <c r="AH138" s="365"/>
      <c r="AJ138" s="365"/>
      <c r="AL138" s="363"/>
      <c r="AN138" s="363"/>
      <c r="AP138" s="363"/>
      <c r="AR138" s="363"/>
      <c r="AT138" s="366"/>
    </row>
    <row r="139" spans="1:59" s="376" customFormat="1" ht="21" customHeight="1" thickBot="1" x14ac:dyDescent="0.35">
      <c r="A139" s="371"/>
      <c r="B139" s="372"/>
      <c r="C139" s="371"/>
      <c r="D139" s="431" t="s">
        <v>462</v>
      </c>
      <c r="E139" s="409"/>
      <c r="F139" s="410"/>
      <c r="G139" s="371"/>
      <c r="H139" s="416" t="e">
        <f t="shared" si="23"/>
        <v>#VALUE!</v>
      </c>
      <c r="I139" s="416" t="e">
        <f t="shared" si="23"/>
        <v>#VALUE!</v>
      </c>
      <c r="J139" s="386"/>
      <c r="K139" s="417" t="e">
        <f t="shared" si="13"/>
        <v>#VALUE!</v>
      </c>
      <c r="L139" s="417" t="e">
        <f t="shared" si="14"/>
        <v>#VALUE!</v>
      </c>
      <c r="N139" s="497" t="s">
        <v>729</v>
      </c>
      <c r="P139" s="483">
        <v>45455</v>
      </c>
      <c r="R139" s="473">
        <v>45425</v>
      </c>
      <c r="T139" s="473">
        <v>45359</v>
      </c>
      <c r="V139" s="465">
        <v>220324</v>
      </c>
      <c r="X139" s="452"/>
      <c r="Z139" s="382"/>
      <c r="AB139" s="497">
        <v>45480</v>
      </c>
      <c r="AD139" s="353" t="s">
        <v>729</v>
      </c>
      <c r="AF139" s="146"/>
      <c r="AH139" s="146"/>
      <c r="AJ139" s="146"/>
      <c r="AL139" s="146"/>
      <c r="AN139" s="146"/>
      <c r="AP139" s="146"/>
      <c r="AR139" s="146"/>
      <c r="AT139" s="63"/>
      <c r="AV139" s="371"/>
      <c r="AW139" s="371"/>
      <c r="AX139" s="371"/>
      <c r="AY139" s="371"/>
      <c r="AZ139" s="371"/>
      <c r="BA139" s="371"/>
      <c r="BB139" s="371"/>
      <c r="BC139" s="371"/>
      <c r="BD139" s="371"/>
      <c r="BE139" s="371"/>
      <c r="BF139" s="371"/>
      <c r="BG139" s="371"/>
    </row>
    <row r="140" spans="1:59" s="376" customFormat="1" ht="21" customHeight="1" x14ac:dyDescent="0.3">
      <c r="A140" s="371"/>
      <c r="B140" s="372"/>
      <c r="C140" s="371"/>
      <c r="D140" s="436" t="s">
        <v>616</v>
      </c>
      <c r="E140" s="437">
        <f>H140</f>
        <v>3900</v>
      </c>
      <c r="F140" s="438">
        <f>I140</f>
        <v>2350</v>
      </c>
      <c r="G140" s="371"/>
      <c r="H140" s="416">
        <f t="shared" si="23"/>
        <v>3900</v>
      </c>
      <c r="I140" s="416">
        <f t="shared" si="23"/>
        <v>2350</v>
      </c>
      <c r="J140" s="386"/>
      <c r="K140" s="417">
        <f t="shared" si="13"/>
        <v>3874.5</v>
      </c>
      <c r="L140" s="417">
        <f t="shared" si="14"/>
        <v>2324.6999999999998</v>
      </c>
      <c r="N140" s="495">
        <v>1549.8</v>
      </c>
      <c r="P140" s="468">
        <v>1405.79</v>
      </c>
      <c r="R140" s="462">
        <v>1338.85</v>
      </c>
      <c r="T140" s="462">
        <v>1338.85</v>
      </c>
      <c r="V140" s="462">
        <v>1239.68</v>
      </c>
      <c r="X140" s="452">
        <v>1147.6385739</v>
      </c>
      <c r="Z140" s="382">
        <v>1147.6385739</v>
      </c>
      <c r="AB140" s="495">
        <v>1476</v>
      </c>
      <c r="AD140" s="146">
        <f>AB140*1.05</f>
        <v>1549.8</v>
      </c>
      <c r="AF140" s="146"/>
      <c r="AH140" s="146"/>
      <c r="AJ140" s="146"/>
      <c r="AL140" s="146"/>
      <c r="AN140" s="146"/>
      <c r="AP140" s="146"/>
      <c r="AR140" s="146"/>
      <c r="AT140" s="63"/>
      <c r="AV140" s="371"/>
      <c r="AW140" s="371"/>
      <c r="AX140" s="371"/>
      <c r="AY140" s="371"/>
      <c r="AZ140" s="371"/>
      <c r="BA140" s="371"/>
      <c r="BB140" s="371"/>
      <c r="BC140" s="371"/>
      <c r="BD140" s="371"/>
      <c r="BE140" s="371"/>
      <c r="BF140" s="371"/>
      <c r="BG140" s="371"/>
    </row>
    <row r="141" spans="1:59" s="376" customFormat="1" ht="21" customHeight="1" x14ac:dyDescent="0.3">
      <c r="A141" s="371"/>
      <c r="B141" s="372"/>
      <c r="C141" s="371"/>
      <c r="D141" s="436" t="s">
        <v>617</v>
      </c>
      <c r="E141" s="437">
        <f t="shared" ref="E141:F150" si="32">H141</f>
        <v>5600</v>
      </c>
      <c r="F141" s="438">
        <f t="shared" si="32"/>
        <v>3350</v>
      </c>
      <c r="G141" s="371"/>
      <c r="H141" s="416">
        <f t="shared" si="23"/>
        <v>5600</v>
      </c>
      <c r="I141" s="416">
        <f t="shared" si="23"/>
        <v>3350</v>
      </c>
      <c r="J141" s="386"/>
      <c r="K141" s="417">
        <f t="shared" si="13"/>
        <v>5554.5</v>
      </c>
      <c r="L141" s="417">
        <f t="shared" si="14"/>
        <v>3332.7000000000003</v>
      </c>
      <c r="N141" s="495">
        <v>2221.8000000000002</v>
      </c>
      <c r="P141" s="468">
        <v>2015.54</v>
      </c>
      <c r="R141" s="462">
        <v>1919.56</v>
      </c>
      <c r="T141" s="462">
        <v>1919.56</v>
      </c>
      <c r="V141" s="462">
        <v>1777.37</v>
      </c>
      <c r="X141" s="452">
        <v>1645.4006478000001</v>
      </c>
      <c r="Z141" s="382">
        <v>1645.4006478000001</v>
      </c>
      <c r="AB141" s="495">
        <v>2116</v>
      </c>
      <c r="AD141" s="146">
        <f t="shared" ref="AD141:AD150" si="33">AB141*1.05</f>
        <v>2221.8000000000002</v>
      </c>
      <c r="AF141" s="146"/>
      <c r="AH141" s="146"/>
      <c r="AJ141" s="146"/>
      <c r="AL141" s="146"/>
      <c r="AN141" s="146"/>
      <c r="AP141" s="146"/>
      <c r="AR141" s="146"/>
      <c r="AT141" s="63"/>
      <c r="AV141" s="371"/>
      <c r="AW141" s="371"/>
      <c r="AX141" s="371"/>
      <c r="AY141" s="371"/>
      <c r="AZ141" s="371"/>
      <c r="BA141" s="371"/>
      <c r="BB141" s="371"/>
      <c r="BC141" s="371"/>
      <c r="BD141" s="371"/>
      <c r="BE141" s="371"/>
      <c r="BF141" s="371"/>
      <c r="BG141" s="371"/>
    </row>
    <row r="142" spans="1:59" s="376" customFormat="1" ht="21" customHeight="1" x14ac:dyDescent="0.3">
      <c r="A142" s="371"/>
      <c r="B142" s="372"/>
      <c r="C142" s="371"/>
      <c r="D142" s="436" t="s">
        <v>618</v>
      </c>
      <c r="E142" s="437">
        <f t="shared" si="32"/>
        <v>9150</v>
      </c>
      <c r="F142" s="438">
        <f t="shared" si="32"/>
        <v>5500</v>
      </c>
      <c r="G142" s="371"/>
      <c r="H142" s="416">
        <f t="shared" si="23"/>
        <v>9150</v>
      </c>
      <c r="I142" s="416">
        <f t="shared" si="23"/>
        <v>5500</v>
      </c>
      <c r="J142" s="386"/>
      <c r="K142" s="417">
        <f t="shared" si="13"/>
        <v>9150.75</v>
      </c>
      <c r="L142" s="417">
        <f t="shared" si="14"/>
        <v>5490.4500000000007</v>
      </c>
      <c r="N142" s="495">
        <v>3660.3</v>
      </c>
      <c r="P142" s="468">
        <v>3320.45</v>
      </c>
      <c r="R142" s="462">
        <v>3162.33</v>
      </c>
      <c r="T142" s="462">
        <v>3162.33</v>
      </c>
      <c r="V142" s="462">
        <v>2928.08</v>
      </c>
      <c r="X142" s="455">
        <v>2636</v>
      </c>
      <c r="Z142" s="382">
        <v>2710.6637649000004</v>
      </c>
      <c r="AB142" s="495">
        <v>3486</v>
      </c>
      <c r="AD142" s="146">
        <f t="shared" si="33"/>
        <v>3660.3</v>
      </c>
      <c r="AF142" s="146"/>
      <c r="AH142" s="146"/>
      <c r="AJ142" s="146"/>
      <c r="AL142" s="146"/>
      <c r="AN142" s="146"/>
      <c r="AP142" s="146"/>
      <c r="AR142" s="146"/>
      <c r="AT142" s="63"/>
      <c r="AV142" s="371"/>
      <c r="AW142" s="371"/>
      <c r="AX142" s="371"/>
      <c r="AY142" s="371"/>
      <c r="AZ142" s="371"/>
      <c r="BA142" s="371"/>
      <c r="BB142" s="371"/>
      <c r="BC142" s="371"/>
      <c r="BD142" s="371"/>
      <c r="BE142" s="371"/>
      <c r="BF142" s="371"/>
      <c r="BG142" s="371"/>
    </row>
    <row r="143" spans="1:59" s="376" customFormat="1" ht="21" customHeight="1" x14ac:dyDescent="0.3">
      <c r="A143" s="371"/>
      <c r="B143" s="372"/>
      <c r="C143" s="371"/>
      <c r="D143" s="436" t="s">
        <v>619</v>
      </c>
      <c r="E143" s="437">
        <f t="shared" si="32"/>
        <v>16100</v>
      </c>
      <c r="F143" s="438">
        <f t="shared" si="32"/>
        <v>9650</v>
      </c>
      <c r="G143" s="371"/>
      <c r="H143" s="416">
        <f t="shared" si="23"/>
        <v>16100</v>
      </c>
      <c r="I143" s="416">
        <f t="shared" si="23"/>
        <v>9650</v>
      </c>
      <c r="J143" s="386"/>
      <c r="K143" s="417">
        <f t="shared" si="13"/>
        <v>16054.5</v>
      </c>
      <c r="L143" s="417">
        <f t="shared" si="14"/>
        <v>9632.7000000000007</v>
      </c>
      <c r="N143" s="495">
        <v>6421.8</v>
      </c>
      <c r="P143" s="468">
        <v>5826.09</v>
      </c>
      <c r="R143" s="462">
        <v>5548.66</v>
      </c>
      <c r="T143" s="462">
        <v>5548.66</v>
      </c>
      <c r="V143" s="462">
        <v>5137.6499999999996</v>
      </c>
      <c r="X143" s="455">
        <v>4624</v>
      </c>
      <c r="Z143" s="382">
        <v>4756.1717112000006</v>
      </c>
      <c r="AB143" s="495">
        <v>6116</v>
      </c>
      <c r="AD143" s="146">
        <f t="shared" si="33"/>
        <v>6421.8</v>
      </c>
      <c r="AF143" s="146"/>
      <c r="AH143" s="146"/>
      <c r="AJ143" s="146"/>
      <c r="AL143" s="146"/>
      <c r="AN143" s="146"/>
      <c r="AP143" s="146"/>
      <c r="AR143" s="146"/>
      <c r="AT143" s="63"/>
      <c r="AV143" s="371"/>
      <c r="AW143" s="371"/>
      <c r="AX143" s="371"/>
      <c r="AY143" s="371"/>
      <c r="AZ143" s="371"/>
      <c r="BA143" s="371"/>
      <c r="BB143" s="371"/>
      <c r="BC143" s="371"/>
      <c r="BD143" s="371"/>
      <c r="BE143" s="371"/>
      <c r="BF143" s="371"/>
      <c r="BG143" s="371"/>
    </row>
    <row r="144" spans="1:59" s="376" customFormat="1" ht="21" customHeight="1" x14ac:dyDescent="0.3">
      <c r="A144" s="371"/>
      <c r="B144" s="488" t="s">
        <v>714</v>
      </c>
      <c r="C144" s="476"/>
      <c r="D144" s="436" t="s">
        <v>620</v>
      </c>
      <c r="E144" s="437">
        <f t="shared" si="32"/>
        <v>28300</v>
      </c>
      <c r="F144" s="438">
        <f t="shared" si="32"/>
        <v>17000</v>
      </c>
      <c r="G144" s="371"/>
      <c r="H144" s="416">
        <f t="shared" si="23"/>
        <v>28300</v>
      </c>
      <c r="I144" s="416">
        <f t="shared" si="23"/>
        <v>17000</v>
      </c>
      <c r="J144" s="386"/>
      <c r="K144" s="417">
        <f t="shared" si="13"/>
        <v>28252.875</v>
      </c>
      <c r="L144" s="417">
        <f t="shared" si="14"/>
        <v>16951.724999999999</v>
      </c>
      <c r="N144" s="495">
        <v>11301.15</v>
      </c>
      <c r="P144" s="455">
        <v>10767</v>
      </c>
      <c r="R144" s="462">
        <v>9765.5400000000009</v>
      </c>
      <c r="T144" s="462">
        <v>9765.5400000000009</v>
      </c>
      <c r="V144" s="462">
        <v>9042.17</v>
      </c>
      <c r="X144" s="455">
        <v>8138</v>
      </c>
      <c r="Z144" s="382">
        <v>8370.7848042000005</v>
      </c>
      <c r="AB144" s="495">
        <v>10763</v>
      </c>
      <c r="AD144" s="146">
        <f t="shared" si="33"/>
        <v>11301.15</v>
      </c>
      <c r="AF144" s="146"/>
      <c r="AH144" s="146"/>
      <c r="AJ144" s="146"/>
      <c r="AL144" s="146"/>
      <c r="AN144" s="146"/>
      <c r="AP144" s="146"/>
      <c r="AR144" s="146"/>
      <c r="AT144" s="63"/>
      <c r="AV144" s="371"/>
      <c r="AW144" s="371"/>
      <c r="AX144" s="371"/>
      <c r="AY144" s="371"/>
      <c r="AZ144" s="371"/>
      <c r="BA144" s="371"/>
      <c r="BB144" s="371"/>
      <c r="BC144" s="371"/>
      <c r="BD144" s="371"/>
      <c r="BE144" s="371"/>
      <c r="BF144" s="371"/>
      <c r="BG144" s="371"/>
    </row>
    <row r="145" spans="1:59" s="376" customFormat="1" ht="21" customHeight="1" x14ac:dyDescent="0.3">
      <c r="A145" s="371"/>
      <c r="B145" s="372"/>
      <c r="C145" s="371"/>
      <c r="D145" s="439" t="s">
        <v>621</v>
      </c>
      <c r="E145" s="437">
        <f t="shared" si="32"/>
        <v>2000</v>
      </c>
      <c r="F145" s="438">
        <f t="shared" si="32"/>
        <v>1200</v>
      </c>
      <c r="G145" s="371"/>
      <c r="H145" s="416">
        <f t="shared" si="23"/>
        <v>2000</v>
      </c>
      <c r="I145" s="416">
        <f t="shared" si="23"/>
        <v>1200</v>
      </c>
      <c r="J145" s="386"/>
      <c r="K145" s="417">
        <f t="shared" si="13"/>
        <v>1971.3750000000002</v>
      </c>
      <c r="L145" s="417">
        <f t="shared" si="14"/>
        <v>1182.825</v>
      </c>
      <c r="N145" s="495">
        <v>788.55000000000007</v>
      </c>
      <c r="P145" s="468">
        <v>725.9</v>
      </c>
      <c r="R145" s="462">
        <v>691.33</v>
      </c>
      <c r="T145" s="462">
        <v>691.33</v>
      </c>
      <c r="V145" s="462">
        <v>627.46</v>
      </c>
      <c r="X145" s="455">
        <v>565</v>
      </c>
      <c r="Z145" s="382">
        <v>580.87405740000008</v>
      </c>
      <c r="AB145" s="495">
        <v>751</v>
      </c>
      <c r="AD145" s="146">
        <f t="shared" si="33"/>
        <v>788.55000000000007</v>
      </c>
      <c r="AF145" s="146"/>
      <c r="AH145" s="146"/>
      <c r="AJ145" s="146"/>
      <c r="AL145" s="146"/>
      <c r="AN145" s="146"/>
      <c r="AP145" s="146"/>
      <c r="AR145" s="146"/>
      <c r="AT145" s="63"/>
      <c r="AV145" s="371"/>
      <c r="AW145" s="371"/>
      <c r="AX145" s="371"/>
      <c r="AY145" s="371"/>
      <c r="AZ145" s="371"/>
      <c r="BA145" s="371"/>
      <c r="BB145" s="371"/>
      <c r="BC145" s="371"/>
      <c r="BD145" s="371"/>
      <c r="BE145" s="371"/>
      <c r="BF145" s="371"/>
      <c r="BG145" s="371"/>
    </row>
    <row r="146" spans="1:59" s="376" customFormat="1" ht="21" customHeight="1" x14ac:dyDescent="0.3">
      <c r="A146" s="371"/>
      <c r="B146" s="372"/>
      <c r="C146" s="371"/>
      <c r="D146" s="439" t="s">
        <v>622</v>
      </c>
      <c r="E146" s="437">
        <f t="shared" si="32"/>
        <v>4200</v>
      </c>
      <c r="F146" s="438">
        <f t="shared" si="32"/>
        <v>2550</v>
      </c>
      <c r="G146" s="371"/>
      <c r="H146" s="416">
        <f t="shared" si="23"/>
        <v>4200</v>
      </c>
      <c r="I146" s="416">
        <f t="shared" si="23"/>
        <v>2550</v>
      </c>
      <c r="J146" s="386"/>
      <c r="K146" s="417">
        <f t="shared" si="13"/>
        <v>4186.875</v>
      </c>
      <c r="L146" s="417">
        <f t="shared" si="14"/>
        <v>2512.125</v>
      </c>
      <c r="N146" s="495">
        <v>1674.75</v>
      </c>
      <c r="P146" s="468">
        <v>1518.77</v>
      </c>
      <c r="R146" s="462">
        <v>1446.46</v>
      </c>
      <c r="T146" s="462">
        <v>1446.46</v>
      </c>
      <c r="V146" s="462">
        <v>1333.14</v>
      </c>
      <c r="X146" s="452">
        <v>1234.1443569</v>
      </c>
      <c r="Z146" s="382">
        <v>1234.1443569</v>
      </c>
      <c r="AB146" s="495">
        <v>1595</v>
      </c>
      <c r="AD146" s="146">
        <f t="shared" si="33"/>
        <v>1674.75</v>
      </c>
      <c r="AF146" s="146"/>
      <c r="AH146" s="146"/>
      <c r="AJ146" s="146"/>
      <c r="AL146" s="146"/>
      <c r="AN146" s="146"/>
      <c r="AP146" s="146"/>
      <c r="AR146" s="146"/>
      <c r="AT146" s="63"/>
      <c r="AV146" s="371"/>
      <c r="AW146" s="371"/>
      <c r="AX146" s="371"/>
      <c r="AY146" s="371"/>
      <c r="AZ146" s="371"/>
      <c r="BA146" s="371"/>
      <c r="BB146" s="371"/>
      <c r="BC146" s="371"/>
      <c r="BD146" s="371"/>
      <c r="BE146" s="371"/>
      <c r="BF146" s="371"/>
      <c r="BG146" s="371"/>
    </row>
    <row r="147" spans="1:59" s="376" customFormat="1" ht="21" customHeight="1" x14ac:dyDescent="0.3">
      <c r="A147" s="371"/>
      <c r="B147" s="372"/>
      <c r="C147" s="371"/>
      <c r="D147" s="439" t="s">
        <v>623</v>
      </c>
      <c r="E147" s="437">
        <f t="shared" si="32"/>
        <v>6400</v>
      </c>
      <c r="F147" s="438">
        <f t="shared" si="32"/>
        <v>3850</v>
      </c>
      <c r="G147" s="371"/>
      <c r="H147" s="416">
        <f t="shared" si="23"/>
        <v>6400</v>
      </c>
      <c r="I147" s="416">
        <f t="shared" si="23"/>
        <v>3850</v>
      </c>
      <c r="J147" s="386"/>
      <c r="K147" s="417">
        <f t="shared" si="13"/>
        <v>6355.125</v>
      </c>
      <c r="L147" s="417">
        <f t="shared" si="14"/>
        <v>3813.0750000000003</v>
      </c>
      <c r="N147" s="495">
        <v>2542.0500000000002</v>
      </c>
      <c r="P147" s="468">
        <v>2306.14</v>
      </c>
      <c r="R147" s="462">
        <v>2196.33</v>
      </c>
      <c r="T147" s="462">
        <v>2196.33</v>
      </c>
      <c r="V147" s="462">
        <v>2024.27</v>
      </c>
      <c r="X147" s="455">
        <v>1822</v>
      </c>
      <c r="Z147" s="382">
        <v>1873.9549919999999</v>
      </c>
      <c r="AB147" s="495">
        <v>2421</v>
      </c>
      <c r="AD147" s="146">
        <f t="shared" si="33"/>
        <v>2542.0500000000002</v>
      </c>
      <c r="AF147" s="146"/>
      <c r="AH147" s="146"/>
      <c r="AJ147" s="146"/>
      <c r="AL147" s="146"/>
      <c r="AN147" s="146"/>
      <c r="AP147" s="146"/>
      <c r="AR147" s="146"/>
      <c r="AT147" s="63"/>
      <c r="AV147" s="371"/>
      <c r="AW147" s="371"/>
      <c r="AX147" s="371"/>
      <c r="AY147" s="371"/>
      <c r="AZ147" s="371"/>
      <c r="BA147" s="371"/>
      <c r="BB147" s="371"/>
      <c r="BC147" s="371"/>
      <c r="BD147" s="371"/>
      <c r="BE147" s="371"/>
      <c r="BF147" s="371"/>
      <c r="BG147" s="371"/>
    </row>
    <row r="148" spans="1:59" s="376" customFormat="1" ht="21" customHeight="1" x14ac:dyDescent="0.3">
      <c r="A148" s="371"/>
      <c r="B148" s="372"/>
      <c r="C148" s="371"/>
      <c r="D148" s="439" t="s">
        <v>624</v>
      </c>
      <c r="E148" s="437">
        <f t="shared" si="32"/>
        <v>11300</v>
      </c>
      <c r="F148" s="438">
        <f t="shared" si="32"/>
        <v>6800</v>
      </c>
      <c r="G148" s="371"/>
      <c r="H148" s="416">
        <f t="shared" si="23"/>
        <v>11300</v>
      </c>
      <c r="I148" s="416">
        <f t="shared" si="23"/>
        <v>6800</v>
      </c>
      <c r="J148" s="386"/>
      <c r="K148" s="417">
        <f t="shared" si="13"/>
        <v>11258.625</v>
      </c>
      <c r="L148" s="417">
        <f t="shared" si="14"/>
        <v>6755.1749999999993</v>
      </c>
      <c r="N148" s="495">
        <v>4503.45</v>
      </c>
      <c r="P148" s="468">
        <v>4086.17</v>
      </c>
      <c r="R148" s="462">
        <v>3891.58</v>
      </c>
      <c r="T148" s="462">
        <v>3891.58</v>
      </c>
      <c r="V148" s="462">
        <v>3586.71</v>
      </c>
      <c r="X148" s="455">
        <v>3229</v>
      </c>
      <c r="Z148" s="382">
        <v>3320.3923389000001</v>
      </c>
      <c r="AB148" s="495">
        <v>4289</v>
      </c>
      <c r="AD148" s="146">
        <f t="shared" si="33"/>
        <v>4503.45</v>
      </c>
      <c r="AF148" s="146"/>
      <c r="AH148" s="146"/>
      <c r="AJ148" s="146"/>
      <c r="AL148" s="146"/>
      <c r="AN148" s="146"/>
      <c r="AP148" s="146"/>
      <c r="AR148" s="146"/>
      <c r="AT148" s="63"/>
      <c r="AV148" s="371"/>
      <c r="AW148" s="371"/>
      <c r="AX148" s="371"/>
      <c r="AY148" s="371"/>
      <c r="AZ148" s="371"/>
      <c r="BA148" s="371"/>
      <c r="BB148" s="371"/>
      <c r="BC148" s="371"/>
      <c r="BD148" s="371"/>
      <c r="BE148" s="371"/>
      <c r="BF148" s="371"/>
      <c r="BG148" s="371"/>
    </row>
    <row r="149" spans="1:59" s="376" customFormat="1" ht="21" customHeight="1" x14ac:dyDescent="0.3">
      <c r="A149" s="371"/>
      <c r="B149" s="372"/>
      <c r="C149" s="371"/>
      <c r="D149" s="439" t="s">
        <v>341</v>
      </c>
      <c r="E149" s="437">
        <f t="shared" si="32"/>
        <v>6850</v>
      </c>
      <c r="F149" s="438">
        <f t="shared" si="32"/>
        <v>4100</v>
      </c>
      <c r="G149" s="371"/>
      <c r="H149" s="416">
        <f t="shared" si="23"/>
        <v>6850</v>
      </c>
      <c r="I149" s="416">
        <f t="shared" si="23"/>
        <v>4100</v>
      </c>
      <c r="J149" s="386"/>
      <c r="K149" s="417">
        <f t="shared" si="13"/>
        <v>6832.875</v>
      </c>
      <c r="L149" s="417">
        <f t="shared" si="14"/>
        <v>4099.7250000000004</v>
      </c>
      <c r="N149" s="495">
        <v>2733.15</v>
      </c>
      <c r="P149" s="468">
        <v>2999.8</v>
      </c>
      <c r="R149" s="462">
        <v>2856.95</v>
      </c>
      <c r="T149" s="462">
        <v>2856.95</v>
      </c>
      <c r="V149" s="462">
        <v>2645.33</v>
      </c>
      <c r="X149" s="452">
        <v>2448.9079524000003</v>
      </c>
      <c r="Z149" s="382">
        <v>2448.9079524000003</v>
      </c>
      <c r="AB149" s="495">
        <v>2603</v>
      </c>
      <c r="AD149" s="146">
        <f t="shared" si="33"/>
        <v>2733.15</v>
      </c>
      <c r="AF149" s="146"/>
      <c r="AH149" s="146"/>
      <c r="AJ149" s="146"/>
      <c r="AL149" s="146"/>
      <c r="AN149" s="146"/>
      <c r="AP149" s="146"/>
      <c r="AR149" s="146"/>
      <c r="AT149" s="63"/>
      <c r="AV149" s="371"/>
      <c r="AW149" s="371"/>
      <c r="AX149" s="371"/>
      <c r="AY149" s="371"/>
      <c r="AZ149" s="371"/>
      <c r="BA149" s="371"/>
      <c r="BB149" s="371"/>
      <c r="BC149" s="371"/>
      <c r="BD149" s="371"/>
      <c r="BE149" s="371"/>
      <c r="BF149" s="371"/>
      <c r="BG149" s="371"/>
    </row>
    <row r="150" spans="1:59" s="376" customFormat="1" ht="21" customHeight="1" x14ac:dyDescent="0.3">
      <c r="A150" s="371"/>
      <c r="B150" s="372"/>
      <c r="C150" s="371"/>
      <c r="D150" s="439" t="s">
        <v>704</v>
      </c>
      <c r="E150" s="437">
        <f t="shared" si="32"/>
        <v>5000</v>
      </c>
      <c r="F150" s="438">
        <f t="shared" si="32"/>
        <v>3000</v>
      </c>
      <c r="G150" s="371"/>
      <c r="H150" s="416">
        <f t="shared" si="23"/>
        <v>5000</v>
      </c>
      <c r="I150" s="416">
        <f t="shared" si="23"/>
        <v>3000</v>
      </c>
      <c r="J150" s="386"/>
      <c r="K150" s="417">
        <f t="shared" si="13"/>
        <v>4979.625</v>
      </c>
      <c r="L150" s="417">
        <f t="shared" si="14"/>
        <v>2987.7750000000001</v>
      </c>
      <c r="N150" s="495">
        <v>1991.8500000000001</v>
      </c>
      <c r="P150" s="468">
        <v>1996.98</v>
      </c>
      <c r="R150" s="462">
        <v>1901.89</v>
      </c>
      <c r="T150" s="462">
        <v>1901.89</v>
      </c>
      <c r="V150" s="462">
        <v>1761.01</v>
      </c>
      <c r="X150" s="452">
        <v>1467.51</v>
      </c>
      <c r="Z150" s="382">
        <v>1467.51</v>
      </c>
      <c r="AB150" s="495">
        <v>1897</v>
      </c>
      <c r="AD150" s="146">
        <f t="shared" si="33"/>
        <v>1991.8500000000001</v>
      </c>
      <c r="AF150" s="146"/>
      <c r="AH150" s="146"/>
      <c r="AJ150" s="146"/>
      <c r="AL150" s="146"/>
      <c r="AN150" s="146"/>
      <c r="AP150" s="146"/>
      <c r="AR150" s="146"/>
      <c r="AT150" s="63"/>
      <c r="AV150" s="371"/>
      <c r="AW150" s="371"/>
      <c r="AX150" s="371"/>
      <c r="AY150" s="371"/>
      <c r="AZ150" s="371"/>
      <c r="BA150" s="371"/>
      <c r="BB150" s="371"/>
      <c r="BC150" s="371"/>
      <c r="BD150" s="371"/>
      <c r="BE150" s="371"/>
      <c r="BF150" s="371"/>
      <c r="BG150" s="371"/>
    </row>
    <row r="151" spans="1:59" s="376" customFormat="1" ht="9.9499999999999993" customHeight="1" thickBot="1" x14ac:dyDescent="0.35">
      <c r="A151" s="371"/>
      <c r="B151" s="372"/>
      <c r="C151" s="371"/>
      <c r="D151" s="371"/>
      <c r="E151" s="373"/>
      <c r="F151" s="374"/>
      <c r="G151" s="371"/>
      <c r="H151" s="416">
        <f t="shared" si="23"/>
        <v>0</v>
      </c>
      <c r="I151" s="416">
        <f t="shared" si="23"/>
        <v>0</v>
      </c>
      <c r="J151" s="386"/>
      <c r="K151" s="417">
        <f t="shared" si="13"/>
        <v>0</v>
      </c>
      <c r="L151" s="417">
        <f t="shared" si="14"/>
        <v>0</v>
      </c>
      <c r="N151" s="452"/>
      <c r="P151" s="452"/>
      <c r="R151" s="452"/>
      <c r="T151" s="452"/>
      <c r="V151" s="452"/>
      <c r="X151" s="452"/>
      <c r="Z151" s="382"/>
      <c r="AB151" s="363"/>
      <c r="AD151" s="146"/>
      <c r="AF151" s="146"/>
      <c r="AH151" s="146"/>
      <c r="AJ151" s="146"/>
      <c r="AL151" s="146"/>
      <c r="AN151" s="146"/>
      <c r="AP151" s="146"/>
      <c r="AR151" s="146"/>
      <c r="AT151" s="63"/>
      <c r="AV151" s="371"/>
      <c r="AW151" s="371"/>
      <c r="AX151" s="371"/>
      <c r="AY151" s="371"/>
      <c r="AZ151" s="371"/>
      <c r="BA151" s="371"/>
      <c r="BB151" s="371"/>
      <c r="BC151" s="371"/>
      <c r="BD151" s="371"/>
      <c r="BE151" s="371"/>
      <c r="BF151" s="371"/>
      <c r="BG151" s="371"/>
    </row>
    <row r="152" spans="1:59" s="376" customFormat="1" ht="21" customHeight="1" thickBot="1" x14ac:dyDescent="0.35">
      <c r="A152" s="371"/>
      <c r="B152" s="372"/>
      <c r="C152" s="371"/>
      <c r="D152" s="431" t="s">
        <v>448</v>
      </c>
      <c r="E152" s="373"/>
      <c r="F152" s="374"/>
      <c r="G152" s="371"/>
      <c r="H152" s="416">
        <f t="shared" si="23"/>
        <v>113700</v>
      </c>
      <c r="I152" s="416">
        <f t="shared" si="23"/>
        <v>68250</v>
      </c>
      <c r="J152" s="386"/>
      <c r="K152" s="417">
        <f t="shared" si="13"/>
        <v>113700</v>
      </c>
      <c r="L152" s="417">
        <f t="shared" si="14"/>
        <v>68220</v>
      </c>
      <c r="N152" s="492">
        <v>45480</v>
      </c>
      <c r="P152" s="483">
        <v>45455</v>
      </c>
      <c r="R152" s="473">
        <v>45425</v>
      </c>
      <c r="T152" s="473">
        <v>45331</v>
      </c>
      <c r="V152" s="465">
        <v>230324</v>
      </c>
      <c r="X152" s="452"/>
      <c r="Z152" s="382"/>
      <c r="AB152" s="363"/>
      <c r="AD152" s="353"/>
      <c r="AF152" s="146"/>
      <c r="AH152" s="146"/>
      <c r="AJ152" s="146"/>
      <c r="AL152" s="146"/>
      <c r="AN152" s="146"/>
      <c r="AP152" s="146"/>
      <c r="AR152" s="146"/>
      <c r="AT152" s="63"/>
      <c r="AV152" s="371"/>
      <c r="AW152" s="371"/>
      <c r="AX152" s="371"/>
      <c r="AY152" s="371"/>
      <c r="AZ152" s="371"/>
      <c r="BA152" s="371"/>
      <c r="BB152" s="371"/>
      <c r="BC152" s="371"/>
      <c r="BD152" s="371"/>
      <c r="BE152" s="371"/>
      <c r="BF152" s="371"/>
      <c r="BG152" s="371"/>
    </row>
    <row r="153" spans="1:59" s="376" customFormat="1" ht="21" customHeight="1" x14ac:dyDescent="0.3">
      <c r="A153" s="371"/>
      <c r="B153" s="372"/>
      <c r="C153" s="371"/>
      <c r="D153" s="436" t="s">
        <v>630</v>
      </c>
      <c r="E153" s="437">
        <f t="shared" ref="E153:F157" si="34">H153</f>
        <v>3250</v>
      </c>
      <c r="F153" s="438">
        <f t="shared" si="34"/>
        <v>1950</v>
      </c>
      <c r="G153" s="371"/>
      <c r="H153" s="416">
        <f t="shared" si="23"/>
        <v>3250</v>
      </c>
      <c r="I153" s="416">
        <f t="shared" si="23"/>
        <v>1950</v>
      </c>
      <c r="J153" s="386"/>
      <c r="K153" s="417">
        <f t="shared" si="13"/>
        <v>3209.875</v>
      </c>
      <c r="L153" s="417">
        <f t="shared" si="14"/>
        <v>1925.9250000000002</v>
      </c>
      <c r="N153" s="490">
        <v>1283.95</v>
      </c>
      <c r="P153" s="468">
        <v>1283.95</v>
      </c>
      <c r="R153" s="462">
        <v>1283.96</v>
      </c>
      <c r="T153" s="462">
        <v>1283.96</v>
      </c>
      <c r="V153" s="462">
        <v>1283.95</v>
      </c>
      <c r="X153" s="452">
        <v>1116.49</v>
      </c>
      <c r="Z153" s="382">
        <v>1116.49</v>
      </c>
      <c r="AB153" s="363"/>
      <c r="AD153" s="146"/>
      <c r="AF153" s="146"/>
      <c r="AH153" s="146"/>
      <c r="AJ153" s="146"/>
      <c r="AL153" s="146"/>
      <c r="AN153" s="146"/>
      <c r="AP153" s="146"/>
      <c r="AR153" s="146"/>
      <c r="AT153" s="63"/>
      <c r="AV153" s="371"/>
      <c r="AW153" s="371"/>
      <c r="AX153" s="371"/>
      <c r="AY153" s="371"/>
      <c r="AZ153" s="371"/>
      <c r="BA153" s="371"/>
      <c r="BB153" s="371"/>
      <c r="BC153" s="371"/>
      <c r="BD153" s="371"/>
      <c r="BE153" s="371"/>
      <c r="BF153" s="371"/>
      <c r="BG153" s="371"/>
    </row>
    <row r="154" spans="1:59" s="376" customFormat="1" ht="21" customHeight="1" x14ac:dyDescent="0.3">
      <c r="A154" s="371"/>
      <c r="B154" s="372"/>
      <c r="C154" s="371"/>
      <c r="D154" s="436" t="s">
        <v>631</v>
      </c>
      <c r="E154" s="437">
        <f t="shared" si="34"/>
        <v>4500</v>
      </c>
      <c r="F154" s="438">
        <f t="shared" si="34"/>
        <v>2700</v>
      </c>
      <c r="G154" s="371"/>
      <c r="H154" s="416">
        <f t="shared" si="23"/>
        <v>4500</v>
      </c>
      <c r="I154" s="416">
        <f t="shared" si="23"/>
        <v>2700</v>
      </c>
      <c r="J154" s="386"/>
      <c r="K154" s="417">
        <f t="shared" si="13"/>
        <v>4491.2</v>
      </c>
      <c r="L154" s="417">
        <f t="shared" si="14"/>
        <v>2694.7200000000003</v>
      </c>
      <c r="N154" s="490">
        <v>1796.48</v>
      </c>
      <c r="P154" s="468">
        <v>1796.48</v>
      </c>
      <c r="R154" s="462">
        <v>1796.48</v>
      </c>
      <c r="T154" s="462">
        <v>1796.48</v>
      </c>
      <c r="V154" s="462">
        <v>1796.48</v>
      </c>
      <c r="X154" s="452">
        <v>1562.16</v>
      </c>
      <c r="Z154" s="382">
        <v>1562.16</v>
      </c>
      <c r="AB154" s="363"/>
      <c r="AD154" s="146"/>
      <c r="AF154" s="146"/>
      <c r="AH154" s="146"/>
      <c r="AJ154" s="146"/>
      <c r="AL154" s="146"/>
      <c r="AN154" s="146"/>
      <c r="AP154" s="146"/>
      <c r="AR154" s="146"/>
      <c r="AT154" s="63"/>
      <c r="AV154" s="371"/>
      <c r="AW154" s="371"/>
      <c r="AX154" s="371"/>
      <c r="AY154" s="371"/>
      <c r="AZ154" s="371"/>
      <c r="BA154" s="371"/>
      <c r="BB154" s="371"/>
      <c r="BC154" s="371"/>
      <c r="BD154" s="371"/>
      <c r="BE154" s="371"/>
      <c r="BF154" s="371"/>
      <c r="BG154" s="371"/>
    </row>
    <row r="155" spans="1:59" s="376" customFormat="1" ht="21" customHeight="1" x14ac:dyDescent="0.3">
      <c r="A155" s="371"/>
      <c r="B155" s="372"/>
      <c r="C155" s="371"/>
      <c r="D155" s="436" t="s">
        <v>632</v>
      </c>
      <c r="E155" s="437">
        <f t="shared" si="34"/>
        <v>7450</v>
      </c>
      <c r="F155" s="438">
        <f t="shared" si="34"/>
        <v>4450</v>
      </c>
      <c r="G155" s="371"/>
      <c r="H155" s="416">
        <f t="shared" si="23"/>
        <v>7450</v>
      </c>
      <c r="I155" s="416">
        <f t="shared" si="23"/>
        <v>4450</v>
      </c>
      <c r="J155" s="386"/>
      <c r="K155" s="417">
        <f t="shared" ref="K155:K173" si="35">N155*$K$9</f>
        <v>7416.5250000000005</v>
      </c>
      <c r="L155" s="417">
        <f t="shared" ref="L155:L173" si="36">N155*$L$9</f>
        <v>4449.915</v>
      </c>
      <c r="N155" s="490">
        <v>2966.61</v>
      </c>
      <c r="P155" s="468">
        <v>2966.61</v>
      </c>
      <c r="R155" s="462">
        <v>2966.61</v>
      </c>
      <c r="T155" s="462">
        <v>2966.61</v>
      </c>
      <c r="V155" s="462">
        <v>2966.61</v>
      </c>
      <c r="X155" s="452">
        <v>2579.66</v>
      </c>
      <c r="Z155" s="382">
        <v>2579.66</v>
      </c>
      <c r="AB155" s="363"/>
      <c r="AD155" s="146"/>
      <c r="AF155" s="146"/>
      <c r="AH155" s="146"/>
      <c r="AJ155" s="146"/>
      <c r="AL155" s="146"/>
      <c r="AN155" s="146"/>
      <c r="AP155" s="146"/>
      <c r="AR155" s="146"/>
      <c r="AT155" s="63"/>
      <c r="AV155" s="371"/>
      <c r="AW155" s="371"/>
      <c r="AX155" s="371"/>
      <c r="AY155" s="371"/>
      <c r="AZ155" s="371"/>
      <c r="BA155" s="371"/>
      <c r="BB155" s="371"/>
      <c r="BC155" s="371"/>
      <c r="BD155" s="371"/>
      <c r="BE155" s="371"/>
      <c r="BF155" s="371"/>
      <c r="BG155" s="371"/>
    </row>
    <row r="156" spans="1:59" s="376" customFormat="1" ht="21" customHeight="1" x14ac:dyDescent="0.3">
      <c r="A156" s="371"/>
      <c r="B156" s="372"/>
      <c r="C156" s="371"/>
      <c r="D156" s="436" t="s">
        <v>633</v>
      </c>
      <c r="E156" s="442">
        <f t="shared" si="34"/>
        <v>13050</v>
      </c>
      <c r="F156" s="443">
        <f t="shared" si="34"/>
        <v>7850</v>
      </c>
      <c r="G156" s="371"/>
      <c r="H156" s="416">
        <f t="shared" ref="H156:I173" si="37">MROUND(K156+24,50)</f>
        <v>13050</v>
      </c>
      <c r="I156" s="416">
        <f t="shared" si="37"/>
        <v>7850</v>
      </c>
      <c r="J156" s="386"/>
      <c r="K156" s="417">
        <f t="shared" si="35"/>
        <v>13046.849999999999</v>
      </c>
      <c r="L156" s="417">
        <f t="shared" si="36"/>
        <v>7828.11</v>
      </c>
      <c r="N156" s="490">
        <v>5218.74</v>
      </c>
      <c r="P156" s="468">
        <v>5218.74</v>
      </c>
      <c r="R156" s="474">
        <v>5218.74</v>
      </c>
      <c r="T156" s="462">
        <v>6483.75</v>
      </c>
      <c r="V156" s="462">
        <v>5218.74</v>
      </c>
      <c r="X156" s="452">
        <v>4538.04</v>
      </c>
      <c r="Z156" s="382">
        <v>4538.04</v>
      </c>
      <c r="AB156" s="363"/>
      <c r="AD156" s="146"/>
      <c r="AF156" s="146"/>
      <c r="AH156" s="146"/>
      <c r="AJ156" s="146"/>
      <c r="AL156" s="146"/>
      <c r="AN156" s="146"/>
      <c r="AP156" s="146"/>
      <c r="AR156" s="146"/>
      <c r="AT156" s="63"/>
      <c r="AV156" s="371"/>
      <c r="AW156" s="371"/>
      <c r="AX156" s="371"/>
      <c r="AY156" s="371"/>
      <c r="AZ156" s="371"/>
      <c r="BA156" s="371"/>
      <c r="BB156" s="371"/>
      <c r="BC156" s="371"/>
      <c r="BD156" s="371"/>
      <c r="BE156" s="371"/>
      <c r="BF156" s="371"/>
      <c r="BG156" s="371"/>
    </row>
    <row r="157" spans="1:59" s="376" customFormat="1" ht="21" customHeight="1" x14ac:dyDescent="0.3">
      <c r="A157" s="371"/>
      <c r="B157" s="372"/>
      <c r="C157" s="371"/>
      <c r="D157" s="439" t="s">
        <v>637</v>
      </c>
      <c r="E157" s="437">
        <f t="shared" si="34"/>
        <v>3550</v>
      </c>
      <c r="F157" s="438">
        <f t="shared" si="34"/>
        <v>2150</v>
      </c>
      <c r="G157" s="371"/>
      <c r="H157" s="416">
        <f t="shared" si="37"/>
        <v>3550</v>
      </c>
      <c r="I157" s="416">
        <f t="shared" si="37"/>
        <v>2150</v>
      </c>
      <c r="J157" s="386"/>
      <c r="K157" s="417">
        <f t="shared" si="35"/>
        <v>3520.65</v>
      </c>
      <c r="L157" s="417">
        <f t="shared" si="36"/>
        <v>2112.39</v>
      </c>
      <c r="N157" s="490">
        <v>1408.26</v>
      </c>
      <c r="P157" s="468">
        <v>1408.26</v>
      </c>
      <c r="R157" s="462">
        <v>1408.26</v>
      </c>
      <c r="T157" s="462">
        <v>1408.26</v>
      </c>
      <c r="V157" s="462">
        <v>1468.25</v>
      </c>
      <c r="X157" s="452">
        <v>1468</v>
      </c>
      <c r="Z157" s="382">
        <v>1468</v>
      </c>
      <c r="AB157" s="363"/>
      <c r="AD157" s="146"/>
      <c r="AF157" s="146"/>
      <c r="AH157" s="146"/>
      <c r="AJ157" s="146"/>
      <c r="AL157" s="146"/>
      <c r="AN157" s="146"/>
      <c r="AP157" s="146"/>
      <c r="AR157" s="146"/>
      <c r="AT157" s="63"/>
      <c r="AV157" s="371"/>
      <c r="AW157" s="371"/>
      <c r="AX157" s="371"/>
      <c r="AY157" s="371"/>
      <c r="AZ157" s="371"/>
      <c r="BA157" s="371"/>
      <c r="BB157" s="371"/>
      <c r="BC157" s="371"/>
      <c r="BD157" s="371"/>
      <c r="BE157" s="371"/>
      <c r="BF157" s="371"/>
      <c r="BG157" s="371"/>
    </row>
    <row r="158" spans="1:59" s="376" customFormat="1" ht="21" customHeight="1" x14ac:dyDescent="0.3">
      <c r="A158" s="371"/>
      <c r="B158" s="372"/>
      <c r="C158" s="371"/>
      <c r="D158" s="440" t="s">
        <v>449</v>
      </c>
      <c r="E158" s="373"/>
      <c r="F158" s="374"/>
      <c r="G158" s="371"/>
      <c r="H158" s="416">
        <f t="shared" si="37"/>
        <v>0</v>
      </c>
      <c r="I158" s="416">
        <f t="shared" si="37"/>
        <v>0</v>
      </c>
      <c r="J158" s="386"/>
      <c r="K158" s="417">
        <f t="shared" si="35"/>
        <v>0</v>
      </c>
      <c r="L158" s="417">
        <f t="shared" si="36"/>
        <v>0</v>
      </c>
      <c r="N158" s="493"/>
      <c r="P158" s="452"/>
      <c r="R158" s="452"/>
      <c r="T158" s="452"/>
      <c r="V158" s="452"/>
      <c r="X158" s="452">
        <v>0</v>
      </c>
      <c r="Z158" s="382">
        <v>0</v>
      </c>
      <c r="AB158" s="363"/>
      <c r="AD158" s="146"/>
      <c r="AF158" s="146"/>
      <c r="AH158" s="146"/>
      <c r="AJ158" s="146"/>
      <c r="AL158" s="146"/>
      <c r="AN158" s="146"/>
      <c r="AP158" s="146"/>
      <c r="AR158" s="146"/>
      <c r="AT158" s="63"/>
      <c r="AV158" s="371"/>
      <c r="AW158" s="371"/>
      <c r="AX158" s="371"/>
      <c r="AY158" s="371"/>
      <c r="AZ158" s="371"/>
      <c r="BA158" s="371"/>
      <c r="BB158" s="371"/>
      <c r="BC158" s="371"/>
      <c r="BD158" s="371"/>
      <c r="BE158" s="371"/>
      <c r="BF158" s="371"/>
      <c r="BG158" s="371"/>
    </row>
    <row r="159" spans="1:59" s="376" customFormat="1" ht="21" customHeight="1" x14ac:dyDescent="0.3">
      <c r="A159" s="371"/>
      <c r="B159" s="372"/>
      <c r="C159" s="371"/>
      <c r="D159" s="439" t="s">
        <v>635</v>
      </c>
      <c r="E159" s="437">
        <f t="shared" ref="E159:F161" si="38">H159</f>
        <v>1450</v>
      </c>
      <c r="F159" s="438">
        <f t="shared" si="38"/>
        <v>900</v>
      </c>
      <c r="G159" s="371"/>
      <c r="H159" s="416">
        <f t="shared" si="37"/>
        <v>1450</v>
      </c>
      <c r="I159" s="416">
        <f t="shared" si="37"/>
        <v>900</v>
      </c>
      <c r="J159" s="386"/>
      <c r="K159" s="417">
        <f t="shared" si="35"/>
        <v>1423.875</v>
      </c>
      <c r="L159" s="417">
        <f t="shared" si="36"/>
        <v>854.32499999999993</v>
      </c>
      <c r="N159" s="490">
        <v>569.54999999999995</v>
      </c>
      <c r="P159" s="468">
        <v>569.54999999999995</v>
      </c>
      <c r="R159" s="462">
        <v>569.54999999999995</v>
      </c>
      <c r="T159" s="462">
        <v>569.54999999999995</v>
      </c>
      <c r="V159" s="462">
        <v>569.54999999999995</v>
      </c>
      <c r="X159" s="452">
        <v>495.26</v>
      </c>
      <c r="Z159" s="382">
        <v>495.26</v>
      </c>
      <c r="AB159" s="363"/>
      <c r="AD159" s="146"/>
      <c r="AF159" s="146"/>
      <c r="AH159" s="146"/>
      <c r="AJ159" s="146"/>
      <c r="AL159" s="146"/>
      <c r="AN159" s="146"/>
      <c r="AP159" s="146"/>
      <c r="AR159" s="146"/>
      <c r="AT159" s="63"/>
      <c r="AV159" s="371"/>
      <c r="AW159" s="371"/>
      <c r="AX159" s="371"/>
      <c r="AY159" s="371"/>
      <c r="AZ159" s="371"/>
      <c r="BA159" s="371"/>
      <c r="BB159" s="371"/>
      <c r="BC159" s="371"/>
      <c r="BD159" s="371"/>
      <c r="BE159" s="371"/>
      <c r="BF159" s="371"/>
      <c r="BG159" s="371"/>
    </row>
    <row r="160" spans="1:59" ht="21" customHeight="1" x14ac:dyDescent="0.3">
      <c r="D160" s="439" t="s">
        <v>634</v>
      </c>
      <c r="E160" s="450">
        <f t="shared" si="38"/>
        <v>2850</v>
      </c>
      <c r="F160" s="451">
        <f t="shared" si="38"/>
        <v>1750</v>
      </c>
      <c r="H160" s="416">
        <f t="shared" si="37"/>
        <v>2850</v>
      </c>
      <c r="I160" s="416">
        <f t="shared" si="37"/>
        <v>1750</v>
      </c>
      <c r="J160" s="386"/>
      <c r="K160" s="417">
        <f t="shared" si="35"/>
        <v>2847.6</v>
      </c>
      <c r="L160" s="417">
        <f t="shared" si="36"/>
        <v>1708.56</v>
      </c>
      <c r="N160" s="490">
        <v>1139.04</v>
      </c>
      <c r="P160" s="468">
        <v>1139.04</v>
      </c>
      <c r="R160" s="462">
        <v>1139.04</v>
      </c>
      <c r="T160" s="462">
        <v>1139.04</v>
      </c>
      <c r="V160" s="462">
        <v>1139.04</v>
      </c>
      <c r="X160" s="452">
        <v>990.47</v>
      </c>
      <c r="Z160" s="382">
        <v>990.47</v>
      </c>
      <c r="AB160" s="363"/>
    </row>
    <row r="161" spans="1:59" ht="21" customHeight="1" x14ac:dyDescent="0.3">
      <c r="D161" s="439" t="s">
        <v>636</v>
      </c>
      <c r="E161" s="437">
        <f t="shared" si="38"/>
        <v>8750</v>
      </c>
      <c r="F161" s="438">
        <f t="shared" si="38"/>
        <v>5250</v>
      </c>
      <c r="H161" s="416">
        <f t="shared" si="37"/>
        <v>8750</v>
      </c>
      <c r="I161" s="416">
        <f t="shared" si="37"/>
        <v>5250</v>
      </c>
      <c r="J161" s="386"/>
      <c r="K161" s="417">
        <f t="shared" si="35"/>
        <v>8749.75</v>
      </c>
      <c r="L161" s="417">
        <f t="shared" si="36"/>
        <v>5249.85</v>
      </c>
      <c r="N161" s="490">
        <v>3499.9</v>
      </c>
      <c r="P161" s="468">
        <v>3499.9</v>
      </c>
      <c r="R161" s="462">
        <v>3499.9</v>
      </c>
      <c r="T161" s="462">
        <v>3499.9</v>
      </c>
      <c r="V161" s="462">
        <v>3499.9</v>
      </c>
      <c r="X161" s="452">
        <v>3043.39</v>
      </c>
      <c r="Z161" s="382">
        <v>3043.39</v>
      </c>
      <c r="AB161" s="363"/>
    </row>
    <row r="162" spans="1:59" ht="21" customHeight="1" x14ac:dyDescent="0.3">
      <c r="C162" s="476"/>
      <c r="D162" s="440" t="s">
        <v>453</v>
      </c>
      <c r="H162" s="416">
        <f t="shared" si="37"/>
        <v>0</v>
      </c>
      <c r="I162" s="416">
        <f t="shared" si="37"/>
        <v>0</v>
      </c>
      <c r="J162" s="386"/>
      <c r="K162" s="417">
        <f t="shared" si="35"/>
        <v>0</v>
      </c>
      <c r="L162" s="417">
        <f t="shared" si="36"/>
        <v>0</v>
      </c>
      <c r="N162" s="493"/>
      <c r="P162" s="452"/>
      <c r="R162" s="452"/>
      <c r="T162" s="452"/>
      <c r="V162" s="452"/>
      <c r="X162" s="452">
        <v>0</v>
      </c>
      <c r="Z162" s="382">
        <v>0</v>
      </c>
      <c r="AB162" s="363"/>
    </row>
    <row r="163" spans="1:59" ht="21" customHeight="1" x14ac:dyDescent="0.3">
      <c r="C163" s="476"/>
      <c r="D163" s="439" t="s">
        <v>454</v>
      </c>
      <c r="E163" s="437">
        <f t="shared" ref="E163:F165" si="39">H163</f>
        <v>2850</v>
      </c>
      <c r="F163" s="438">
        <f t="shared" si="39"/>
        <v>1700</v>
      </c>
      <c r="H163" s="416">
        <f t="shared" si="37"/>
        <v>2850</v>
      </c>
      <c r="I163" s="416">
        <f t="shared" si="37"/>
        <v>1700</v>
      </c>
      <c r="J163" s="386"/>
      <c r="K163" s="417">
        <f t="shared" si="35"/>
        <v>2821.6000000000004</v>
      </c>
      <c r="L163" s="417">
        <f t="shared" si="36"/>
        <v>1692.96</v>
      </c>
      <c r="N163" s="491">
        <v>1128.6400000000001</v>
      </c>
      <c r="P163" s="462">
        <v>1128.6400000000001</v>
      </c>
      <c r="R163" s="462">
        <v>1128.6400000000001</v>
      </c>
      <c r="T163" s="462">
        <v>1128.6400000000001</v>
      </c>
      <c r="V163" s="452">
        <v>1079.5730000000001</v>
      </c>
      <c r="X163" s="452">
        <v>981.43</v>
      </c>
      <c r="Z163" s="382">
        <v>981.43</v>
      </c>
      <c r="AB163" s="363"/>
    </row>
    <row r="164" spans="1:59" ht="21" customHeight="1" x14ac:dyDescent="0.3">
      <c r="C164" s="476"/>
      <c r="D164" s="439" t="s">
        <v>455</v>
      </c>
      <c r="E164" s="450">
        <f t="shared" si="39"/>
        <v>5450</v>
      </c>
      <c r="F164" s="451">
        <f t="shared" si="39"/>
        <v>3300</v>
      </c>
      <c r="H164" s="416">
        <f t="shared" si="37"/>
        <v>5450</v>
      </c>
      <c r="I164" s="416">
        <f t="shared" si="37"/>
        <v>3300</v>
      </c>
      <c r="J164" s="386"/>
      <c r="K164" s="417">
        <f t="shared" si="35"/>
        <v>5436.25</v>
      </c>
      <c r="L164" s="417">
        <f t="shared" si="36"/>
        <v>3261.75</v>
      </c>
      <c r="N164" s="491">
        <v>2174.5</v>
      </c>
      <c r="P164" s="462">
        <v>2174.5</v>
      </c>
      <c r="R164" s="462">
        <v>2174.5</v>
      </c>
      <c r="T164" s="462">
        <v>2174.5</v>
      </c>
      <c r="V164" s="452">
        <v>2079.9569999999999</v>
      </c>
      <c r="X164" s="452">
        <v>1890.87</v>
      </c>
      <c r="Z164" s="382">
        <v>1890.87</v>
      </c>
      <c r="AB164" s="363"/>
    </row>
    <row r="165" spans="1:59" ht="21" customHeight="1" x14ac:dyDescent="0.3">
      <c r="C165" s="476"/>
      <c r="D165" s="439" t="s">
        <v>456</v>
      </c>
      <c r="E165" s="437">
        <f t="shared" si="39"/>
        <v>21200</v>
      </c>
      <c r="F165" s="438">
        <f t="shared" si="39"/>
        <v>12700</v>
      </c>
      <c r="H165" s="416">
        <f t="shared" si="37"/>
        <v>21200</v>
      </c>
      <c r="I165" s="416">
        <f t="shared" si="37"/>
        <v>12700</v>
      </c>
      <c r="J165" s="386"/>
      <c r="K165" s="417">
        <f t="shared" si="35"/>
        <v>21162.25</v>
      </c>
      <c r="L165" s="417">
        <f t="shared" si="36"/>
        <v>12697.349999999999</v>
      </c>
      <c r="N165" s="491">
        <v>8464.9</v>
      </c>
      <c r="P165" s="462">
        <v>8464.9</v>
      </c>
      <c r="R165" s="462">
        <v>8464.9</v>
      </c>
      <c r="T165" s="462">
        <v>8464.9</v>
      </c>
      <c r="V165" s="452">
        <v>8096.8580000000002</v>
      </c>
      <c r="X165" s="452">
        <v>7360.78</v>
      </c>
      <c r="Z165" s="382">
        <v>7360.78</v>
      </c>
      <c r="AB165" s="363"/>
    </row>
    <row r="166" spans="1:59" ht="21" customHeight="1" x14ac:dyDescent="0.3">
      <c r="D166" s="440" t="s">
        <v>486</v>
      </c>
      <c r="H166" s="416">
        <f t="shared" si="37"/>
        <v>0</v>
      </c>
      <c r="I166" s="416">
        <f t="shared" si="37"/>
        <v>0</v>
      </c>
      <c r="J166" s="386"/>
      <c r="K166" s="417">
        <f t="shared" si="35"/>
        <v>0</v>
      </c>
      <c r="L166" s="417">
        <f t="shared" si="36"/>
        <v>0</v>
      </c>
      <c r="N166" s="493"/>
      <c r="P166" s="452"/>
      <c r="R166" s="452"/>
      <c r="T166" s="452"/>
      <c r="V166" s="452"/>
      <c r="X166" s="452">
        <v>0</v>
      </c>
      <c r="Z166" s="382">
        <v>0</v>
      </c>
      <c r="AB166" s="363"/>
    </row>
    <row r="167" spans="1:59" ht="21" customHeight="1" x14ac:dyDescent="0.3">
      <c r="D167" s="439" t="s">
        <v>626</v>
      </c>
      <c r="E167" s="437">
        <f t="shared" ref="E167:F172" si="40">H167</f>
        <v>1900</v>
      </c>
      <c r="F167" s="438">
        <f t="shared" si="40"/>
        <v>1150</v>
      </c>
      <c r="H167" s="416">
        <f t="shared" si="37"/>
        <v>1900</v>
      </c>
      <c r="I167" s="416">
        <f t="shared" si="37"/>
        <v>1150</v>
      </c>
      <c r="J167" s="386"/>
      <c r="K167" s="417">
        <f t="shared" si="35"/>
        <v>1876.8000000000002</v>
      </c>
      <c r="L167" s="417">
        <f t="shared" si="36"/>
        <v>1126.08</v>
      </c>
      <c r="N167" s="490">
        <v>750.72</v>
      </c>
      <c r="P167" s="468">
        <v>750.72</v>
      </c>
      <c r="R167" s="474">
        <v>750.72</v>
      </c>
      <c r="T167" s="462">
        <v>825.79</v>
      </c>
      <c r="V167" s="462">
        <v>750.72</v>
      </c>
      <c r="X167" s="452">
        <v>718.08</v>
      </c>
      <c r="Z167" s="382">
        <v>718.08</v>
      </c>
      <c r="AB167" s="363"/>
    </row>
    <row r="168" spans="1:59" ht="21" customHeight="1" x14ac:dyDescent="0.3">
      <c r="D168" s="439" t="s">
        <v>627</v>
      </c>
      <c r="E168" s="444">
        <f t="shared" si="40"/>
        <v>4000</v>
      </c>
      <c r="F168" s="445">
        <f t="shared" si="40"/>
        <v>2400</v>
      </c>
      <c r="H168" s="416">
        <f t="shared" si="37"/>
        <v>4000</v>
      </c>
      <c r="I168" s="416">
        <f t="shared" si="37"/>
        <v>2400</v>
      </c>
      <c r="J168" s="386"/>
      <c r="K168" s="417">
        <f t="shared" si="35"/>
        <v>3973.6000000000004</v>
      </c>
      <c r="L168" s="417">
        <f t="shared" si="36"/>
        <v>2384.16</v>
      </c>
      <c r="N168" s="490">
        <v>1589.44</v>
      </c>
      <c r="P168" s="468">
        <v>1589.44</v>
      </c>
      <c r="R168" s="474">
        <v>1589.44</v>
      </c>
      <c r="T168" s="462">
        <v>1748.39</v>
      </c>
      <c r="V168" s="462">
        <v>1589.44</v>
      </c>
      <c r="X168" s="452">
        <v>1520.34</v>
      </c>
      <c r="Z168" s="382">
        <v>1520.34</v>
      </c>
      <c r="AB168" s="363"/>
    </row>
    <row r="169" spans="1:59" ht="21" customHeight="1" x14ac:dyDescent="0.3">
      <c r="D169" s="439" t="s">
        <v>628</v>
      </c>
      <c r="E169" s="442">
        <f t="shared" si="40"/>
        <v>6900</v>
      </c>
      <c r="F169" s="443">
        <f t="shared" si="40"/>
        <v>4150</v>
      </c>
      <c r="H169" s="416">
        <f t="shared" si="37"/>
        <v>6900</v>
      </c>
      <c r="I169" s="416">
        <f t="shared" si="37"/>
        <v>4150</v>
      </c>
      <c r="J169" s="386"/>
      <c r="K169" s="417">
        <f t="shared" si="35"/>
        <v>6873.7</v>
      </c>
      <c r="L169" s="417">
        <f t="shared" si="36"/>
        <v>4124.22</v>
      </c>
      <c r="N169" s="490">
        <v>2749.48</v>
      </c>
      <c r="P169" s="468">
        <v>2749.48</v>
      </c>
      <c r="R169" s="474">
        <v>2749.48</v>
      </c>
      <c r="T169" s="462">
        <v>2749.348</v>
      </c>
      <c r="V169" s="462">
        <v>2749.48</v>
      </c>
      <c r="X169" s="452"/>
      <c r="AB169" s="363"/>
    </row>
    <row r="170" spans="1:59" ht="21" customHeight="1" x14ac:dyDescent="0.3">
      <c r="D170" s="439" t="s">
        <v>629</v>
      </c>
      <c r="E170" s="442">
        <f t="shared" si="40"/>
        <v>11750</v>
      </c>
      <c r="F170" s="443">
        <f t="shared" si="40"/>
        <v>7050</v>
      </c>
      <c r="H170" s="416">
        <f t="shared" si="37"/>
        <v>11750</v>
      </c>
      <c r="I170" s="416">
        <f t="shared" si="37"/>
        <v>7050</v>
      </c>
      <c r="J170" s="386"/>
      <c r="K170" s="417">
        <f t="shared" si="35"/>
        <v>11713.599999999999</v>
      </c>
      <c r="L170" s="417">
        <f t="shared" si="36"/>
        <v>7028.16</v>
      </c>
      <c r="N170" s="490">
        <v>4685.4399999999996</v>
      </c>
      <c r="P170" s="468">
        <v>4685.4399999999996</v>
      </c>
      <c r="R170" s="474">
        <v>4685.45</v>
      </c>
      <c r="T170" s="462">
        <v>4685.45</v>
      </c>
      <c r="V170" s="462">
        <v>4685.4399999999996</v>
      </c>
      <c r="X170" s="452">
        <v>4074.3</v>
      </c>
      <c r="Z170" s="382">
        <v>4074.3</v>
      </c>
      <c r="AB170" s="363"/>
    </row>
    <row r="171" spans="1:59" s="376" customFormat="1" ht="21" customHeight="1" x14ac:dyDescent="0.3">
      <c r="A171" s="371"/>
      <c r="B171" s="372"/>
      <c r="C171" s="371"/>
      <c r="D171" s="439" t="s">
        <v>659</v>
      </c>
      <c r="E171" s="437">
        <f t="shared" si="40"/>
        <v>44000</v>
      </c>
      <c r="F171" s="438">
        <f t="shared" si="40"/>
        <v>26400</v>
      </c>
      <c r="G171" s="371"/>
      <c r="H171" s="416">
        <f t="shared" si="37"/>
        <v>44000</v>
      </c>
      <c r="I171" s="416">
        <f t="shared" si="37"/>
        <v>26400</v>
      </c>
      <c r="J171" s="386"/>
      <c r="K171" s="417">
        <f t="shared" si="35"/>
        <v>44000</v>
      </c>
      <c r="L171" s="417">
        <f t="shared" si="36"/>
        <v>26400</v>
      </c>
      <c r="N171" s="490">
        <v>17600</v>
      </c>
      <c r="P171" s="468">
        <v>17600</v>
      </c>
      <c r="R171" s="462">
        <v>12986.4</v>
      </c>
      <c r="T171" s="462">
        <v>12986.4</v>
      </c>
      <c r="V171" s="462">
        <v>12986.4</v>
      </c>
      <c r="X171" s="452">
        <v>11292.52</v>
      </c>
      <c r="Z171" s="382">
        <v>11292.52</v>
      </c>
      <c r="AB171" s="363"/>
      <c r="AD171" s="146"/>
      <c r="AF171" s="146"/>
      <c r="AH171" s="146"/>
      <c r="AJ171" s="146"/>
      <c r="AL171" s="146"/>
      <c r="AN171" s="146"/>
      <c r="AP171" s="146"/>
      <c r="AR171" s="146"/>
      <c r="AT171" s="63"/>
      <c r="AV171" s="371"/>
      <c r="AW171" s="371"/>
      <c r="AX171" s="371"/>
      <c r="AY171" s="371"/>
      <c r="AZ171" s="371"/>
      <c r="BA171" s="371"/>
      <c r="BB171" s="371"/>
      <c r="BC171" s="371"/>
      <c r="BD171" s="371"/>
      <c r="BE171" s="371"/>
      <c r="BF171" s="371"/>
      <c r="BG171" s="371"/>
    </row>
    <row r="172" spans="1:59" s="376" customFormat="1" ht="21" customHeight="1" x14ac:dyDescent="0.3">
      <c r="A172" s="371"/>
      <c r="B172" s="372"/>
      <c r="C172" s="371"/>
      <c r="D172" s="439" t="s">
        <v>681</v>
      </c>
      <c r="E172" s="437">
        <f t="shared" si="40"/>
        <v>6250</v>
      </c>
      <c r="F172" s="438">
        <f t="shared" si="40"/>
        <v>3750</v>
      </c>
      <c r="G172" s="371"/>
      <c r="H172" s="416">
        <f t="shared" si="37"/>
        <v>6250</v>
      </c>
      <c r="I172" s="416">
        <f t="shared" si="37"/>
        <v>3750</v>
      </c>
      <c r="J172" s="386"/>
      <c r="K172" s="417">
        <f t="shared" si="35"/>
        <v>6250</v>
      </c>
      <c r="L172" s="417">
        <f t="shared" si="36"/>
        <v>3750</v>
      </c>
      <c r="N172" s="490">
        <v>2500</v>
      </c>
      <c r="P172" s="468">
        <v>2500</v>
      </c>
      <c r="R172" s="462">
        <v>2500</v>
      </c>
      <c r="T172" s="462"/>
      <c r="V172" s="462"/>
      <c r="X172" s="452"/>
      <c r="Z172" s="382"/>
      <c r="AB172" s="363"/>
      <c r="AD172" s="146"/>
      <c r="AF172" s="146"/>
      <c r="AH172" s="146"/>
      <c r="AJ172" s="146"/>
      <c r="AL172" s="146"/>
      <c r="AN172" s="146"/>
      <c r="AP172" s="146"/>
      <c r="AR172" s="146"/>
      <c r="AT172" s="63"/>
      <c r="AV172" s="371"/>
      <c r="AW172" s="371"/>
      <c r="AX172" s="371"/>
      <c r="AY172" s="371"/>
      <c r="AZ172" s="371"/>
      <c r="BA172" s="371"/>
      <c r="BB172" s="371"/>
      <c r="BC172" s="371"/>
      <c r="BD172" s="371"/>
      <c r="BE172" s="371"/>
      <c r="BF172" s="371"/>
      <c r="BG172" s="371"/>
    </row>
    <row r="173" spans="1:59" s="376" customFormat="1" ht="9.9499999999999993" customHeight="1" thickBot="1" x14ac:dyDescent="0.35">
      <c r="A173" s="371"/>
      <c r="B173" s="372"/>
      <c r="C173" s="371"/>
      <c r="D173" s="383"/>
      <c r="E173" s="373"/>
      <c r="F173" s="374"/>
      <c r="G173" s="371"/>
      <c r="H173" s="416">
        <f t="shared" si="37"/>
        <v>0</v>
      </c>
      <c r="I173" s="416">
        <f t="shared" si="37"/>
        <v>0</v>
      </c>
      <c r="J173" s="386"/>
      <c r="K173" s="417">
        <f t="shared" si="35"/>
        <v>0</v>
      </c>
      <c r="L173" s="417">
        <f t="shared" si="36"/>
        <v>0</v>
      </c>
      <c r="N173" s="452"/>
      <c r="P173" s="452"/>
      <c r="R173" s="452"/>
      <c r="T173" s="452"/>
      <c r="V173" s="452"/>
      <c r="X173" s="452"/>
      <c r="Z173" s="382"/>
      <c r="AB173" s="363"/>
      <c r="AD173" s="146"/>
      <c r="AF173" s="146"/>
      <c r="AH173" s="146"/>
      <c r="AJ173" s="146"/>
      <c r="AL173" s="146"/>
      <c r="AN173" s="146"/>
      <c r="AP173" s="146"/>
      <c r="AR173" s="146"/>
      <c r="AT173" s="63"/>
      <c r="AV173" s="371"/>
      <c r="AW173" s="371"/>
      <c r="AX173" s="371"/>
      <c r="AY173" s="371"/>
      <c r="AZ173" s="371"/>
      <c r="BA173" s="371"/>
      <c r="BB173" s="371"/>
      <c r="BC173" s="371"/>
      <c r="BD173" s="371"/>
      <c r="BE173" s="371"/>
      <c r="BF173" s="371"/>
      <c r="BG173" s="371"/>
    </row>
    <row r="174" spans="1:59" s="376" customFormat="1" ht="21" customHeight="1" thickBot="1" x14ac:dyDescent="0.35">
      <c r="A174" s="371"/>
      <c r="B174" s="372"/>
      <c r="C174" s="371"/>
      <c r="D174" s="413" t="s">
        <v>1</v>
      </c>
      <c r="E174" s="373"/>
      <c r="F174" s="374"/>
      <c r="G174" s="371"/>
      <c r="H174" s="416">
        <f t="shared" ref="H174:I180" si="41">MROUND(K174+24,50)</f>
        <v>113700</v>
      </c>
      <c r="I174" s="416">
        <f t="shared" si="41"/>
        <v>68250</v>
      </c>
      <c r="J174" s="386"/>
      <c r="K174" s="417">
        <f t="shared" ref="K174:K181" si="42">N174*$K$9</f>
        <v>113700</v>
      </c>
      <c r="L174" s="417">
        <f t="shared" ref="L174:L181" si="43">N174*$L$9</f>
        <v>68220</v>
      </c>
      <c r="N174" s="492">
        <v>45480</v>
      </c>
      <c r="P174" s="492">
        <v>45480</v>
      </c>
      <c r="R174" s="472">
        <v>45425</v>
      </c>
      <c r="T174" s="472">
        <v>45385</v>
      </c>
      <c r="V174" s="464" t="s">
        <v>564</v>
      </c>
      <c r="X174" s="452"/>
      <c r="Z174" s="382"/>
      <c r="AB174" s="363"/>
      <c r="AD174" s="146"/>
      <c r="AF174" s="146"/>
      <c r="AH174" s="146"/>
      <c r="AJ174" s="146"/>
      <c r="AL174" s="146"/>
      <c r="AN174" s="146"/>
      <c r="AP174" s="146"/>
      <c r="AR174" s="146"/>
      <c r="AT174" s="63"/>
      <c r="AV174" s="371"/>
      <c r="AW174" s="371"/>
      <c r="AX174" s="371"/>
      <c r="AY174" s="371"/>
      <c r="AZ174" s="371"/>
      <c r="BA174" s="371"/>
      <c r="BB174" s="371"/>
      <c r="BC174" s="371"/>
      <c r="BD174" s="371"/>
      <c r="BE174" s="371"/>
      <c r="BF174" s="371"/>
      <c r="BG174" s="371"/>
    </row>
    <row r="175" spans="1:59" s="376" customFormat="1" ht="21" customHeight="1" x14ac:dyDescent="0.3">
      <c r="A175" s="371"/>
      <c r="B175" s="372"/>
      <c r="C175" s="371"/>
      <c r="D175" s="436" t="s">
        <v>225</v>
      </c>
      <c r="E175" s="437">
        <f t="shared" ref="E175:F180" si="44">H175</f>
        <v>5400</v>
      </c>
      <c r="F175" s="438">
        <f t="shared" si="44"/>
        <v>3250</v>
      </c>
      <c r="G175" s="371"/>
      <c r="H175" s="416">
        <f t="shared" si="41"/>
        <v>5400</v>
      </c>
      <c r="I175" s="416">
        <f t="shared" si="41"/>
        <v>3250</v>
      </c>
      <c r="J175" s="386"/>
      <c r="K175" s="417">
        <f t="shared" si="42"/>
        <v>5355</v>
      </c>
      <c r="L175" s="417">
        <f t="shared" si="43"/>
        <v>3213</v>
      </c>
      <c r="N175" s="490">
        <v>2142</v>
      </c>
      <c r="P175" s="490">
        <v>2142</v>
      </c>
      <c r="R175" s="462">
        <v>2142</v>
      </c>
      <c r="T175" s="462">
        <v>2142</v>
      </c>
      <c r="V175" s="462">
        <v>1800</v>
      </c>
      <c r="X175" s="452">
        <v>1501</v>
      </c>
      <c r="Z175" s="382">
        <v>1501</v>
      </c>
      <c r="AB175" s="363"/>
      <c r="AD175" s="146"/>
      <c r="AF175" s="146"/>
      <c r="AH175" s="146"/>
      <c r="AJ175" s="146"/>
      <c r="AL175" s="146"/>
      <c r="AN175" s="146"/>
      <c r="AP175" s="146"/>
      <c r="AR175" s="146"/>
      <c r="AT175" s="63"/>
      <c r="AV175" s="371"/>
      <c r="AW175" s="371"/>
      <c r="AX175" s="371"/>
      <c r="AY175" s="371"/>
      <c r="AZ175" s="371"/>
      <c r="BA175" s="371"/>
      <c r="BB175" s="371"/>
      <c r="BC175" s="371"/>
      <c r="BD175" s="371"/>
      <c r="BE175" s="371"/>
      <c r="BF175" s="371"/>
      <c r="BG175" s="371"/>
    </row>
    <row r="176" spans="1:59" s="376" customFormat="1" ht="21" customHeight="1" x14ac:dyDescent="0.3">
      <c r="A176" s="371"/>
      <c r="B176" s="372"/>
      <c r="C176" s="371"/>
      <c r="D176" s="439" t="s">
        <v>538</v>
      </c>
      <c r="E176" s="444">
        <f t="shared" si="44"/>
        <v>5100</v>
      </c>
      <c r="F176" s="445">
        <f t="shared" si="44"/>
        <v>3050</v>
      </c>
      <c r="G176" s="371"/>
      <c r="H176" s="416">
        <f t="shared" si="41"/>
        <v>5100</v>
      </c>
      <c r="I176" s="416">
        <f t="shared" si="41"/>
        <v>3050</v>
      </c>
      <c r="J176" s="386"/>
      <c r="K176" s="417">
        <f t="shared" si="42"/>
        <v>5057.5</v>
      </c>
      <c r="L176" s="417">
        <f t="shared" si="43"/>
        <v>3034.5</v>
      </c>
      <c r="N176" s="490">
        <v>2023</v>
      </c>
      <c r="P176" s="490">
        <v>2023</v>
      </c>
      <c r="R176" s="474">
        <v>2023</v>
      </c>
      <c r="T176" s="462">
        <v>2000</v>
      </c>
      <c r="V176" s="462">
        <v>1699.99</v>
      </c>
      <c r="X176" s="452">
        <v>1361</v>
      </c>
      <c r="Z176" s="382">
        <v>1361</v>
      </c>
      <c r="AB176" s="363"/>
      <c r="AD176" s="146"/>
      <c r="AF176" s="146"/>
      <c r="AH176" s="146"/>
      <c r="AJ176" s="146"/>
      <c r="AL176" s="146"/>
      <c r="AN176" s="146"/>
      <c r="AP176" s="146"/>
      <c r="AR176" s="146"/>
      <c r="AT176" s="63"/>
      <c r="AV176" s="371"/>
      <c r="AW176" s="371"/>
      <c r="AX176" s="371"/>
      <c r="AY176" s="371"/>
      <c r="AZ176" s="371"/>
      <c r="BA176" s="371"/>
      <c r="BB176" s="371"/>
      <c r="BC176" s="371"/>
      <c r="BD176" s="371"/>
      <c r="BE176" s="371"/>
      <c r="BF176" s="371"/>
      <c r="BG176" s="371"/>
    </row>
    <row r="177" spans="1:59" s="376" customFormat="1" ht="21" customHeight="1" x14ac:dyDescent="0.3">
      <c r="A177" s="371"/>
      <c r="B177" s="372"/>
      <c r="C177" s="371"/>
      <c r="D177" s="439" t="s">
        <v>651</v>
      </c>
      <c r="E177" s="437">
        <f t="shared" si="44"/>
        <v>5700</v>
      </c>
      <c r="F177" s="438">
        <f t="shared" si="44"/>
        <v>3400</v>
      </c>
      <c r="G177" s="371"/>
      <c r="H177" s="416">
        <f t="shared" si="41"/>
        <v>5700</v>
      </c>
      <c r="I177" s="416">
        <f t="shared" si="41"/>
        <v>3400</v>
      </c>
      <c r="J177" s="386"/>
      <c r="K177" s="417">
        <f t="shared" si="42"/>
        <v>5652.5</v>
      </c>
      <c r="L177" s="417">
        <f t="shared" si="43"/>
        <v>3391.5</v>
      </c>
      <c r="N177" s="490">
        <v>2261</v>
      </c>
      <c r="P177" s="490">
        <v>2261</v>
      </c>
      <c r="R177" s="462">
        <v>2261</v>
      </c>
      <c r="T177" s="462">
        <v>2261</v>
      </c>
      <c r="V177" s="462">
        <v>1900</v>
      </c>
      <c r="X177" s="452">
        <v>1601</v>
      </c>
      <c r="Z177" s="382">
        <v>1601</v>
      </c>
      <c r="AB177" s="363"/>
      <c r="AD177" s="146"/>
      <c r="AF177" s="146"/>
      <c r="AH177" s="146"/>
      <c r="AJ177" s="146"/>
      <c r="AL177" s="146"/>
      <c r="AN177" s="146"/>
      <c r="AP177" s="146"/>
      <c r="AR177" s="146"/>
      <c r="AT177" s="63"/>
      <c r="AV177" s="371"/>
      <c r="AW177" s="371"/>
      <c r="AX177" s="371"/>
      <c r="AY177" s="371"/>
      <c r="AZ177" s="371"/>
      <c r="BA177" s="371"/>
      <c r="BB177" s="371"/>
      <c r="BC177" s="371"/>
      <c r="BD177" s="371"/>
      <c r="BE177" s="371"/>
      <c r="BF177" s="371"/>
      <c r="BG177" s="371"/>
    </row>
    <row r="178" spans="1:59" s="376" customFormat="1" ht="21" hidden="1" customHeight="1" x14ac:dyDescent="0.3">
      <c r="A178" s="371"/>
      <c r="B178" s="372"/>
      <c r="C178" s="371"/>
      <c r="D178" s="449" t="s">
        <v>536</v>
      </c>
      <c r="E178" s="437">
        <f t="shared" si="44"/>
        <v>5700</v>
      </c>
      <c r="F178" s="438">
        <f t="shared" si="44"/>
        <v>3400</v>
      </c>
      <c r="G178" s="371"/>
      <c r="H178" s="416">
        <f t="shared" si="41"/>
        <v>5700</v>
      </c>
      <c r="I178" s="416">
        <f t="shared" si="41"/>
        <v>3400</v>
      </c>
      <c r="J178" s="386"/>
      <c r="K178" s="417">
        <f t="shared" si="42"/>
        <v>5652.5</v>
      </c>
      <c r="L178" s="417">
        <f t="shared" si="43"/>
        <v>3391.5</v>
      </c>
      <c r="N178" s="490">
        <v>2261</v>
      </c>
      <c r="P178" s="490">
        <v>2261</v>
      </c>
      <c r="R178" s="462">
        <v>2261</v>
      </c>
      <c r="T178" s="462">
        <v>2261</v>
      </c>
      <c r="V178" s="462">
        <v>1900</v>
      </c>
      <c r="X178" s="452">
        <v>1601</v>
      </c>
      <c r="Z178" s="382">
        <v>1601</v>
      </c>
      <c r="AB178" s="363"/>
      <c r="AD178" s="146"/>
      <c r="AF178" s="146"/>
      <c r="AH178" s="146"/>
      <c r="AJ178" s="146"/>
      <c r="AL178" s="146"/>
      <c r="AN178" s="146"/>
      <c r="AP178" s="146"/>
      <c r="AR178" s="146"/>
      <c r="AT178" s="63"/>
      <c r="AV178" s="371"/>
      <c r="AW178" s="371"/>
      <c r="AX178" s="371"/>
      <c r="AY178" s="371"/>
      <c r="AZ178" s="371"/>
      <c r="BA178" s="371"/>
      <c r="BB178" s="371"/>
      <c r="BC178" s="371"/>
      <c r="BD178" s="371"/>
      <c r="BE178" s="371"/>
      <c r="BF178" s="371"/>
      <c r="BG178" s="371"/>
    </row>
    <row r="179" spans="1:59" s="376" customFormat="1" ht="21" customHeight="1" x14ac:dyDescent="0.3">
      <c r="A179" s="371"/>
      <c r="B179" s="372"/>
      <c r="C179" s="371"/>
      <c r="D179" s="439" t="s">
        <v>6</v>
      </c>
      <c r="E179" s="437">
        <f t="shared" si="44"/>
        <v>6250</v>
      </c>
      <c r="F179" s="438">
        <f t="shared" si="44"/>
        <v>3750</v>
      </c>
      <c r="G179" s="371"/>
      <c r="H179" s="416">
        <f t="shared" si="41"/>
        <v>6250</v>
      </c>
      <c r="I179" s="416">
        <f t="shared" si="41"/>
        <v>3750</v>
      </c>
      <c r="J179" s="386"/>
      <c r="K179" s="417">
        <f t="shared" si="42"/>
        <v>6247.5</v>
      </c>
      <c r="L179" s="417">
        <f t="shared" si="43"/>
        <v>3748.5</v>
      </c>
      <c r="N179" s="490">
        <v>2499</v>
      </c>
      <c r="P179" s="490">
        <v>2499</v>
      </c>
      <c r="R179" s="462">
        <v>2499</v>
      </c>
      <c r="T179" s="462">
        <v>2499</v>
      </c>
      <c r="V179" s="461">
        <v>2100</v>
      </c>
      <c r="X179" s="452">
        <v>1726</v>
      </c>
      <c r="Z179" s="382">
        <v>1726</v>
      </c>
      <c r="AB179" s="363"/>
      <c r="AD179" s="146"/>
      <c r="AF179" s="146"/>
      <c r="AH179" s="146"/>
      <c r="AJ179" s="146"/>
      <c r="AL179" s="146"/>
      <c r="AN179" s="146"/>
      <c r="AP179" s="146"/>
      <c r="AR179" s="146"/>
      <c r="AT179" s="63"/>
      <c r="AV179" s="371"/>
      <c r="AW179" s="371"/>
      <c r="AX179" s="371"/>
      <c r="AY179" s="371"/>
      <c r="AZ179" s="371"/>
      <c r="BA179" s="371"/>
      <c r="BB179" s="371"/>
      <c r="BC179" s="371"/>
      <c r="BD179" s="371"/>
      <c r="BE179" s="371"/>
      <c r="BF179" s="371"/>
      <c r="BG179" s="371"/>
    </row>
    <row r="180" spans="1:59" s="376" customFormat="1" ht="21" customHeight="1" x14ac:dyDescent="0.3">
      <c r="A180" s="371"/>
      <c r="B180" s="372"/>
      <c r="C180" s="371"/>
      <c r="D180" s="439" t="s">
        <v>7</v>
      </c>
      <c r="E180" s="437">
        <f t="shared" si="44"/>
        <v>12250</v>
      </c>
      <c r="F180" s="438">
        <f t="shared" si="44"/>
        <v>7350</v>
      </c>
      <c r="G180" s="371"/>
      <c r="H180" s="416">
        <f t="shared" si="41"/>
        <v>12250</v>
      </c>
      <c r="I180" s="416">
        <f t="shared" si="41"/>
        <v>7350</v>
      </c>
      <c r="J180" s="386"/>
      <c r="K180" s="417">
        <f t="shared" si="42"/>
        <v>12250</v>
      </c>
      <c r="L180" s="417">
        <f t="shared" si="43"/>
        <v>7350</v>
      </c>
      <c r="N180" s="490">
        <v>4900</v>
      </c>
      <c r="P180" s="490">
        <v>4900</v>
      </c>
      <c r="R180" s="462">
        <v>4427</v>
      </c>
      <c r="T180" s="462">
        <v>4427</v>
      </c>
      <c r="V180" s="462">
        <v>3720</v>
      </c>
      <c r="X180" s="452">
        <v>2801</v>
      </c>
      <c r="Z180" s="382">
        <v>2801</v>
      </c>
      <c r="AB180" s="363"/>
      <c r="AD180" s="146"/>
      <c r="AF180" s="146"/>
      <c r="AH180" s="146"/>
      <c r="AJ180" s="146"/>
      <c r="AL180" s="146"/>
      <c r="AN180" s="146"/>
      <c r="AP180" s="146"/>
      <c r="AR180" s="146"/>
      <c r="AT180" s="63"/>
      <c r="AV180" s="371"/>
      <c r="AW180" s="371"/>
      <c r="AX180" s="371"/>
      <c r="AY180" s="371"/>
      <c r="AZ180" s="371"/>
      <c r="BA180" s="371"/>
      <c r="BB180" s="371"/>
      <c r="BC180" s="371"/>
      <c r="BD180" s="371"/>
      <c r="BE180" s="371"/>
      <c r="BF180" s="371"/>
      <c r="BG180" s="371"/>
    </row>
    <row r="181" spans="1:59" s="376" customFormat="1" ht="9.9499999999999993" customHeight="1" thickBot="1" x14ac:dyDescent="0.35">
      <c r="A181" s="371"/>
      <c r="B181" s="372"/>
      <c r="C181" s="371"/>
      <c r="D181" s="371"/>
      <c r="E181" s="373"/>
      <c r="F181" s="374"/>
      <c r="G181" s="371"/>
      <c r="H181" s="416">
        <f>MROUND(K181+24,50)</f>
        <v>0</v>
      </c>
      <c r="I181" s="416">
        <f>MROUND(L181+24,50)</f>
        <v>0</v>
      </c>
      <c r="J181" s="386"/>
      <c r="K181" s="417">
        <f t="shared" si="42"/>
        <v>0</v>
      </c>
      <c r="L181" s="417">
        <f t="shared" si="43"/>
        <v>0</v>
      </c>
      <c r="N181" s="452"/>
      <c r="P181" s="452"/>
      <c r="R181" s="452"/>
      <c r="T181" s="452"/>
      <c r="V181" s="452"/>
      <c r="X181" s="452"/>
      <c r="Z181" s="382"/>
      <c r="AB181" s="363"/>
      <c r="AD181" s="146"/>
      <c r="AF181" s="146"/>
      <c r="AH181" s="146"/>
      <c r="AJ181" s="146"/>
      <c r="AL181" s="146"/>
      <c r="AN181" s="146"/>
      <c r="AP181" s="146"/>
      <c r="AR181" s="146"/>
      <c r="AT181" s="63"/>
      <c r="AV181" s="371"/>
      <c r="AW181" s="371"/>
      <c r="AX181" s="371"/>
      <c r="AY181" s="371"/>
      <c r="AZ181" s="371"/>
      <c r="BA181" s="371"/>
      <c r="BB181" s="371"/>
      <c r="BC181" s="371"/>
      <c r="BD181" s="371"/>
      <c r="BE181" s="371"/>
      <c r="BF181" s="371"/>
      <c r="BG181" s="371"/>
    </row>
    <row r="182" spans="1:59" ht="21" customHeight="1" thickBot="1" x14ac:dyDescent="0.35">
      <c r="D182" s="413" t="s">
        <v>114</v>
      </c>
      <c r="H182" s="416">
        <f t="shared" ref="H182:I210" si="45">MROUND(K182+24,50)</f>
        <v>113700</v>
      </c>
      <c r="I182" s="416">
        <f t="shared" si="45"/>
        <v>68250</v>
      </c>
      <c r="J182" s="386"/>
      <c r="K182" s="417">
        <f t="shared" ref="K182:K210" si="46">N182*$K$9</f>
        <v>113700</v>
      </c>
      <c r="L182" s="417">
        <f t="shared" ref="L182:L210" si="47">N182*$L$9</f>
        <v>68220</v>
      </c>
      <c r="N182" s="489">
        <v>45480</v>
      </c>
      <c r="P182" s="489">
        <v>45480</v>
      </c>
      <c r="R182" s="472">
        <v>45425</v>
      </c>
      <c r="T182" s="472">
        <v>45387</v>
      </c>
      <c r="V182" s="463">
        <v>220324</v>
      </c>
      <c r="X182" s="452"/>
      <c r="AB182" s="363"/>
    </row>
    <row r="183" spans="1:59" s="376" customFormat="1" ht="21" customHeight="1" x14ac:dyDescent="0.3">
      <c r="A183" s="371"/>
      <c r="B183" s="488" t="s">
        <v>713</v>
      </c>
      <c r="C183" s="476"/>
      <c r="D183" s="436" t="s">
        <v>342</v>
      </c>
      <c r="E183" s="437">
        <f>H183</f>
        <v>14050</v>
      </c>
      <c r="F183" s="438">
        <f>I183</f>
        <v>8450</v>
      </c>
      <c r="G183" s="371"/>
      <c r="H183" s="416">
        <f t="shared" si="45"/>
        <v>14050</v>
      </c>
      <c r="I183" s="416">
        <f t="shared" si="45"/>
        <v>8450</v>
      </c>
      <c r="J183" s="386"/>
      <c r="K183" s="417">
        <f t="shared" si="46"/>
        <v>14017.5</v>
      </c>
      <c r="L183" s="417">
        <f t="shared" si="47"/>
        <v>8410.5</v>
      </c>
      <c r="N183" s="490">
        <v>5607</v>
      </c>
      <c r="P183" s="490">
        <v>5607</v>
      </c>
      <c r="R183" s="462">
        <v>5339.2</v>
      </c>
      <c r="T183" s="462">
        <v>5339.2</v>
      </c>
      <c r="V183" s="462">
        <v>4642.78</v>
      </c>
      <c r="X183" s="452">
        <v>4642.78</v>
      </c>
      <c r="Z183" s="382">
        <v>4037.2</v>
      </c>
      <c r="AB183" s="363"/>
      <c r="AD183" s="146">
        <f>R183*1.05</f>
        <v>5606.16</v>
      </c>
      <c r="AF183" s="146"/>
      <c r="AH183" s="146"/>
      <c r="AJ183" s="146"/>
      <c r="AL183" s="146"/>
      <c r="AN183" s="146"/>
      <c r="AP183" s="146"/>
      <c r="AR183" s="146"/>
      <c r="AT183" s="63"/>
      <c r="AV183" s="371"/>
      <c r="AW183" s="371"/>
      <c r="AX183" s="371"/>
      <c r="AY183" s="371"/>
      <c r="AZ183" s="371"/>
      <c r="BA183" s="371"/>
      <c r="BB183" s="371"/>
      <c r="BC183" s="371"/>
      <c r="BD183" s="371"/>
      <c r="BE183" s="371"/>
      <c r="BF183" s="371"/>
      <c r="BG183" s="371"/>
    </row>
    <row r="184" spans="1:59" s="376" customFormat="1" ht="21" customHeight="1" x14ac:dyDescent="0.3">
      <c r="A184" s="371"/>
      <c r="B184" s="372"/>
      <c r="C184" s="371"/>
      <c r="D184" s="439" t="s">
        <v>316</v>
      </c>
      <c r="E184" s="437">
        <f t="shared" ref="E184:F210" si="48">H184</f>
        <v>14100</v>
      </c>
      <c r="F184" s="438">
        <f t="shared" si="48"/>
        <v>8500</v>
      </c>
      <c r="G184" s="371"/>
      <c r="H184" s="416">
        <f t="shared" si="45"/>
        <v>14100</v>
      </c>
      <c r="I184" s="416">
        <f t="shared" si="45"/>
        <v>8500</v>
      </c>
      <c r="J184" s="386"/>
      <c r="K184" s="417">
        <f t="shared" si="46"/>
        <v>14085.325000000001</v>
      </c>
      <c r="L184" s="417">
        <f t="shared" si="47"/>
        <v>8451.1949999999997</v>
      </c>
      <c r="N184" s="490">
        <v>5634.13</v>
      </c>
      <c r="P184" s="490">
        <v>5634.13</v>
      </c>
      <c r="R184" s="462">
        <v>5365.9</v>
      </c>
      <c r="T184" s="462">
        <v>5365.9</v>
      </c>
      <c r="V184" s="462">
        <v>4666</v>
      </c>
      <c r="X184" s="452">
        <v>4665.8949999999995</v>
      </c>
      <c r="Z184" s="382">
        <v>4057.3</v>
      </c>
      <c r="AB184" s="363"/>
      <c r="AD184" s="146">
        <f t="shared" ref="AD184:AD209" si="49">R184*1.05</f>
        <v>5634.1949999999997</v>
      </c>
      <c r="AF184" s="146"/>
      <c r="AH184" s="146"/>
      <c r="AJ184" s="146"/>
      <c r="AL184" s="146"/>
      <c r="AN184" s="146"/>
      <c r="AP184" s="146"/>
      <c r="AR184" s="146"/>
      <c r="AT184" s="63"/>
      <c r="AV184" s="371"/>
      <c r="AW184" s="371"/>
      <c r="AX184" s="371"/>
      <c r="AY184" s="371"/>
      <c r="AZ184" s="371"/>
      <c r="BA184" s="371"/>
      <c r="BB184" s="371"/>
      <c r="BC184" s="371"/>
      <c r="BD184" s="371"/>
      <c r="BE184" s="371"/>
      <c r="BF184" s="371"/>
      <c r="BG184" s="371"/>
    </row>
    <row r="185" spans="1:59" s="376" customFormat="1" ht="21" customHeight="1" x14ac:dyDescent="0.3">
      <c r="A185" s="371"/>
      <c r="B185" s="372"/>
      <c r="C185" s="371"/>
      <c r="D185" s="439" t="s">
        <v>717</v>
      </c>
      <c r="E185" s="437">
        <f t="shared" si="48"/>
        <v>8450</v>
      </c>
      <c r="F185" s="438">
        <f t="shared" si="48"/>
        <v>5050</v>
      </c>
      <c r="G185" s="371"/>
      <c r="H185" s="416">
        <f t="shared" si="45"/>
        <v>8450</v>
      </c>
      <c r="I185" s="416">
        <f t="shared" si="45"/>
        <v>5050</v>
      </c>
      <c r="J185" s="386"/>
      <c r="K185" s="417">
        <f t="shared" si="46"/>
        <v>8405</v>
      </c>
      <c r="L185" s="417">
        <f t="shared" si="47"/>
        <v>5043</v>
      </c>
      <c r="N185" s="490">
        <v>3362</v>
      </c>
      <c r="P185" s="490">
        <v>3362</v>
      </c>
      <c r="R185" s="462">
        <v>3361.23</v>
      </c>
      <c r="T185" s="462">
        <v>3361.23</v>
      </c>
      <c r="V185" s="462">
        <v>2922.8054999999999</v>
      </c>
      <c r="X185" s="452">
        <v>2922.8054999999999</v>
      </c>
      <c r="Z185" s="382">
        <v>2541.5700000000002</v>
      </c>
      <c r="AB185" s="363"/>
      <c r="AD185" s="146">
        <f t="shared" si="49"/>
        <v>3529.2915000000003</v>
      </c>
      <c r="AF185" s="146"/>
      <c r="AH185" s="146"/>
      <c r="AJ185" s="146"/>
      <c r="AL185" s="146"/>
      <c r="AN185" s="146"/>
      <c r="AP185" s="146"/>
      <c r="AR185" s="146"/>
      <c r="AT185" s="63"/>
      <c r="AV185" s="371"/>
      <c r="AW185" s="371"/>
      <c r="AX185" s="371"/>
      <c r="AY185" s="371"/>
      <c r="AZ185" s="371"/>
      <c r="BA185" s="371"/>
      <c r="BB185" s="371"/>
      <c r="BC185" s="371"/>
      <c r="BD185" s="371"/>
      <c r="BE185" s="371"/>
      <c r="BF185" s="371"/>
      <c r="BG185" s="371"/>
    </row>
    <row r="186" spans="1:59" s="376" customFormat="1" ht="21" customHeight="1" x14ac:dyDescent="0.3">
      <c r="A186" s="371"/>
      <c r="B186" s="372"/>
      <c r="C186" s="371"/>
      <c r="D186" s="439" t="s">
        <v>716</v>
      </c>
      <c r="E186" s="437">
        <f>H186</f>
        <v>15550</v>
      </c>
      <c r="F186" s="438">
        <f>I186</f>
        <v>9350</v>
      </c>
      <c r="G186" s="371"/>
      <c r="H186" s="416">
        <f>MROUND(K186+24,50)</f>
        <v>15550</v>
      </c>
      <c r="I186" s="416">
        <f>MROUND(L186+24,50)</f>
        <v>9350</v>
      </c>
      <c r="J186" s="386"/>
      <c r="K186" s="417">
        <f>N186*$K$9</f>
        <v>15520</v>
      </c>
      <c r="L186" s="417">
        <f>N186*$L$9</f>
        <v>9312</v>
      </c>
      <c r="N186" s="490">
        <v>6208</v>
      </c>
      <c r="P186" s="490">
        <v>6208</v>
      </c>
      <c r="R186" s="462">
        <v>5912.01</v>
      </c>
      <c r="T186" s="462">
        <v>5912.01</v>
      </c>
      <c r="V186" s="462">
        <v>5140.8679999999995</v>
      </c>
      <c r="X186" s="452">
        <v>5140.8679999999995</v>
      </c>
      <c r="Z186" s="382">
        <v>4470.32</v>
      </c>
      <c r="AB186" s="363"/>
      <c r="AD186" s="146">
        <f t="shared" si="49"/>
        <v>6207.6105000000007</v>
      </c>
      <c r="AF186" s="146"/>
      <c r="AH186" s="146"/>
      <c r="AJ186" s="146"/>
      <c r="AL186" s="146"/>
      <c r="AN186" s="146"/>
      <c r="AP186" s="146"/>
      <c r="AR186" s="146"/>
      <c r="AT186" s="63"/>
      <c r="AV186" s="371"/>
      <c r="AW186" s="371"/>
      <c r="AX186" s="371"/>
      <c r="AY186" s="371"/>
      <c r="AZ186" s="371"/>
      <c r="BA186" s="371"/>
      <c r="BB186" s="371"/>
      <c r="BC186" s="371"/>
      <c r="BD186" s="371"/>
      <c r="BE186" s="371"/>
      <c r="BF186" s="371"/>
      <c r="BG186" s="371"/>
    </row>
    <row r="187" spans="1:59" s="376" customFormat="1" ht="21" customHeight="1" x14ac:dyDescent="0.3">
      <c r="A187" s="371"/>
      <c r="B187" s="372"/>
      <c r="C187" s="371"/>
      <c r="D187" s="439" t="s">
        <v>324</v>
      </c>
      <c r="E187" s="437">
        <f t="shared" si="48"/>
        <v>9550</v>
      </c>
      <c r="F187" s="438">
        <f t="shared" si="48"/>
        <v>5750</v>
      </c>
      <c r="G187" s="371"/>
      <c r="H187" s="416">
        <f t="shared" si="45"/>
        <v>9550</v>
      </c>
      <c r="I187" s="416">
        <f t="shared" si="45"/>
        <v>5750</v>
      </c>
      <c r="J187" s="386"/>
      <c r="K187" s="417">
        <f t="shared" si="46"/>
        <v>9517.5</v>
      </c>
      <c r="L187" s="417">
        <f t="shared" si="47"/>
        <v>5710.5</v>
      </c>
      <c r="N187" s="490">
        <v>3807</v>
      </c>
      <c r="P187" s="490">
        <v>3807</v>
      </c>
      <c r="R187" s="462">
        <v>3625.34</v>
      </c>
      <c r="T187" s="462">
        <v>3625.34</v>
      </c>
      <c r="V187" s="462">
        <v>3152.4604999999997</v>
      </c>
      <c r="X187" s="452">
        <v>3152.4604999999997</v>
      </c>
      <c r="Z187" s="382">
        <v>2741.27</v>
      </c>
      <c r="AB187" s="363"/>
      <c r="AD187" s="146">
        <f t="shared" si="49"/>
        <v>3806.6070000000004</v>
      </c>
      <c r="AF187" s="146"/>
      <c r="AH187" s="146"/>
      <c r="AJ187" s="146"/>
      <c r="AL187" s="146"/>
      <c r="AN187" s="146"/>
      <c r="AP187" s="146"/>
      <c r="AR187" s="146"/>
      <c r="AT187" s="63"/>
      <c r="AV187" s="371"/>
      <c r="AW187" s="371"/>
      <c r="AX187" s="371"/>
      <c r="AY187" s="371"/>
      <c r="AZ187" s="371"/>
      <c r="BA187" s="371"/>
      <c r="BB187" s="371"/>
      <c r="BC187" s="371"/>
      <c r="BD187" s="371"/>
      <c r="BE187" s="371"/>
      <c r="BF187" s="371"/>
      <c r="BG187" s="371"/>
    </row>
    <row r="188" spans="1:59" s="376" customFormat="1" ht="21" customHeight="1" x14ac:dyDescent="0.3">
      <c r="A188" s="371"/>
      <c r="B188" s="372"/>
      <c r="C188" s="371"/>
      <c r="D188" s="439" t="s">
        <v>120</v>
      </c>
      <c r="E188" s="437">
        <f t="shared" si="48"/>
        <v>15150</v>
      </c>
      <c r="F188" s="438">
        <f t="shared" si="48"/>
        <v>9100</v>
      </c>
      <c r="G188" s="371"/>
      <c r="H188" s="416">
        <f t="shared" si="45"/>
        <v>15150</v>
      </c>
      <c r="I188" s="416">
        <f t="shared" si="45"/>
        <v>9100</v>
      </c>
      <c r="J188" s="386"/>
      <c r="K188" s="417">
        <f t="shared" si="46"/>
        <v>15121.925000000001</v>
      </c>
      <c r="L188" s="417">
        <f t="shared" si="47"/>
        <v>9073.1550000000007</v>
      </c>
      <c r="N188" s="490">
        <v>6048.77</v>
      </c>
      <c r="P188" s="490">
        <v>6048.77</v>
      </c>
      <c r="R188" s="462">
        <v>6451.39</v>
      </c>
      <c r="T188" s="462">
        <v>6451.39</v>
      </c>
      <c r="V188" s="462">
        <v>5609.9070000000002</v>
      </c>
      <c r="X188" s="452">
        <v>5609.9070000000002</v>
      </c>
      <c r="Z188" s="382">
        <v>4878.18</v>
      </c>
      <c r="AB188" s="363"/>
      <c r="AD188" s="146">
        <f t="shared" si="49"/>
        <v>6773.9595000000008</v>
      </c>
      <c r="AF188" s="146"/>
      <c r="AH188" s="146"/>
      <c r="AJ188" s="146"/>
      <c r="AL188" s="146"/>
      <c r="AN188" s="146"/>
      <c r="AP188" s="146"/>
      <c r="AR188" s="146"/>
      <c r="AT188" s="63"/>
      <c r="AV188" s="371"/>
      <c r="AW188" s="371"/>
      <c r="AX188" s="371"/>
      <c r="AY188" s="371"/>
      <c r="AZ188" s="371"/>
      <c r="BA188" s="371"/>
      <c r="BB188" s="371"/>
      <c r="BC188" s="371"/>
      <c r="BD188" s="371"/>
      <c r="BE188" s="371"/>
      <c r="BF188" s="371"/>
      <c r="BG188" s="371"/>
    </row>
    <row r="189" spans="1:59" s="376" customFormat="1" ht="21" customHeight="1" x14ac:dyDescent="0.3">
      <c r="A189" s="371"/>
      <c r="B189" s="372" t="s">
        <v>563</v>
      </c>
      <c r="C189" s="371"/>
      <c r="D189" s="439" t="s">
        <v>561</v>
      </c>
      <c r="E189" s="437">
        <f t="shared" si="48"/>
        <v>14950</v>
      </c>
      <c r="F189" s="438">
        <f t="shared" si="48"/>
        <v>9000</v>
      </c>
      <c r="G189" s="371"/>
      <c r="H189" s="416">
        <f t="shared" si="45"/>
        <v>14950</v>
      </c>
      <c r="I189" s="416">
        <f t="shared" si="45"/>
        <v>9000</v>
      </c>
      <c r="J189" s="386"/>
      <c r="K189" s="417">
        <f t="shared" si="46"/>
        <v>14921.724999999999</v>
      </c>
      <c r="L189" s="417">
        <f t="shared" si="47"/>
        <v>8953.0349999999999</v>
      </c>
      <c r="N189" s="490">
        <v>5968.69</v>
      </c>
      <c r="P189" s="490">
        <v>5968.69</v>
      </c>
      <c r="R189" s="462">
        <v>5968.69</v>
      </c>
      <c r="T189" s="462">
        <v>5968.69</v>
      </c>
      <c r="V189" s="462">
        <v>5190.0994999999994</v>
      </c>
      <c r="X189" s="455">
        <v>5190.0994999999994</v>
      </c>
      <c r="Z189" s="382">
        <v>4513.13</v>
      </c>
      <c r="AB189" s="363"/>
      <c r="AD189" s="146">
        <f t="shared" si="49"/>
        <v>6267.1244999999999</v>
      </c>
      <c r="AF189" s="146"/>
      <c r="AH189" s="146"/>
      <c r="AJ189" s="146"/>
      <c r="AL189" s="146"/>
      <c r="AN189" s="146"/>
      <c r="AP189" s="146"/>
      <c r="AR189" s="146"/>
      <c r="AT189" s="63"/>
      <c r="AV189" s="371"/>
      <c r="AW189" s="371"/>
      <c r="AX189" s="371"/>
      <c r="AY189" s="371"/>
      <c r="AZ189" s="371"/>
      <c r="BA189" s="371"/>
      <c r="BB189" s="371"/>
      <c r="BC189" s="371"/>
      <c r="BD189" s="371"/>
      <c r="BE189" s="371"/>
      <c r="BF189" s="371"/>
      <c r="BG189" s="371"/>
    </row>
    <row r="190" spans="1:59" s="376" customFormat="1" ht="21" customHeight="1" x14ac:dyDescent="0.3">
      <c r="A190" s="371"/>
      <c r="B190" s="372"/>
      <c r="C190" s="371"/>
      <c r="D190" s="439" t="s">
        <v>668</v>
      </c>
      <c r="E190" s="437">
        <f>H190</f>
        <v>6850</v>
      </c>
      <c r="F190" s="438">
        <f>I190</f>
        <v>4100</v>
      </c>
      <c r="G190" s="371"/>
      <c r="H190" s="416">
        <f>MROUND(K190+24,50)</f>
        <v>6850</v>
      </c>
      <c r="I190" s="416">
        <f>MROUND(L190+24,50)</f>
        <v>4100</v>
      </c>
      <c r="J190" s="386"/>
      <c r="K190" s="417">
        <f>N190*$K$9</f>
        <v>6810</v>
      </c>
      <c r="L190" s="417">
        <f>N190*$L$9</f>
        <v>4086</v>
      </c>
      <c r="N190" s="490">
        <v>2724</v>
      </c>
      <c r="P190" s="490">
        <v>2724</v>
      </c>
      <c r="R190" s="462">
        <v>2594.36</v>
      </c>
      <c r="T190" s="462">
        <v>2594.36</v>
      </c>
      <c r="V190" s="462">
        <v>2255.9665</v>
      </c>
      <c r="X190" s="452">
        <v>2255.9665</v>
      </c>
      <c r="Z190" s="382">
        <v>1961.71</v>
      </c>
      <c r="AB190" s="363"/>
      <c r="AD190" s="146">
        <f t="shared" si="49"/>
        <v>2724.0780000000004</v>
      </c>
      <c r="AF190" s="146"/>
      <c r="AH190" s="146"/>
      <c r="AJ190" s="146"/>
      <c r="AL190" s="146"/>
      <c r="AN190" s="146"/>
      <c r="AP190" s="146"/>
      <c r="AR190" s="146"/>
      <c r="AT190" s="63"/>
      <c r="AV190" s="371"/>
      <c r="AW190" s="371"/>
      <c r="AX190" s="371"/>
      <c r="AY190" s="371"/>
      <c r="AZ190" s="371"/>
      <c r="BA190" s="371"/>
      <c r="BB190" s="371"/>
      <c r="BC190" s="371"/>
      <c r="BD190" s="371"/>
      <c r="BE190" s="371"/>
      <c r="BF190" s="371"/>
      <c r="BG190" s="371"/>
    </row>
    <row r="191" spans="1:59" s="376" customFormat="1" ht="21" customHeight="1" x14ac:dyDescent="0.3">
      <c r="A191" s="371"/>
      <c r="B191" s="372"/>
      <c r="C191" s="371"/>
      <c r="D191" s="439" t="s">
        <v>669</v>
      </c>
      <c r="E191" s="437">
        <f>H191</f>
        <v>9100</v>
      </c>
      <c r="F191" s="438">
        <f>I191</f>
        <v>5450</v>
      </c>
      <c r="G191" s="371"/>
      <c r="H191" s="416">
        <f>MROUND(K191+24,50)</f>
        <v>9100</v>
      </c>
      <c r="I191" s="416">
        <f>MROUND(L191+24,50)</f>
        <v>5450</v>
      </c>
      <c r="J191" s="386"/>
      <c r="K191" s="417">
        <f>N191*$K$9</f>
        <v>9080.4</v>
      </c>
      <c r="L191" s="417">
        <f>N191*$L$9</f>
        <v>5448.24</v>
      </c>
      <c r="N191" s="490">
        <v>3632.16</v>
      </c>
      <c r="P191" s="490">
        <v>3632.16</v>
      </c>
      <c r="R191" s="462">
        <v>3704.44</v>
      </c>
      <c r="T191" s="462">
        <v>3704.44</v>
      </c>
      <c r="V191" s="462">
        <v>3222.2999999999997</v>
      </c>
      <c r="X191" s="452">
        <v>3222.2999999999997</v>
      </c>
      <c r="Z191" s="382">
        <v>2802</v>
      </c>
      <c r="AB191" s="363"/>
      <c r="AD191" s="146">
        <f t="shared" si="49"/>
        <v>3889.6620000000003</v>
      </c>
      <c r="AF191" s="146"/>
      <c r="AH191" s="146"/>
      <c r="AJ191" s="146"/>
      <c r="AL191" s="146"/>
      <c r="AN191" s="146"/>
      <c r="AP191" s="146"/>
      <c r="AR191" s="146"/>
      <c r="AT191" s="63"/>
      <c r="AV191" s="371"/>
      <c r="AW191" s="371"/>
      <c r="AX191" s="371"/>
      <c r="AY191" s="371"/>
      <c r="AZ191" s="371"/>
      <c r="BA191" s="371"/>
      <c r="BB191" s="371"/>
      <c r="BC191" s="371"/>
      <c r="BD191" s="371"/>
      <c r="BE191" s="371"/>
      <c r="BF191" s="371"/>
      <c r="BG191" s="371"/>
    </row>
    <row r="192" spans="1:59" s="376" customFormat="1" ht="21" customHeight="1" x14ac:dyDescent="0.3">
      <c r="A192" s="371"/>
      <c r="B192" s="372"/>
      <c r="C192" s="371"/>
      <c r="D192" s="439" t="s">
        <v>318</v>
      </c>
      <c r="E192" s="437">
        <f t="shared" si="48"/>
        <v>9400</v>
      </c>
      <c r="F192" s="438">
        <f t="shared" si="48"/>
        <v>5650</v>
      </c>
      <c r="G192" s="371"/>
      <c r="H192" s="416">
        <f t="shared" si="45"/>
        <v>9400</v>
      </c>
      <c r="I192" s="416">
        <f t="shared" si="45"/>
        <v>5650</v>
      </c>
      <c r="J192" s="386"/>
      <c r="K192" s="417">
        <f t="shared" si="46"/>
        <v>9372.5</v>
      </c>
      <c r="L192" s="417">
        <f t="shared" si="47"/>
        <v>5623.5</v>
      </c>
      <c r="N192" s="490">
        <v>3749</v>
      </c>
      <c r="P192" s="490">
        <v>3749</v>
      </c>
      <c r="R192" s="462">
        <v>3570.06</v>
      </c>
      <c r="T192" s="462">
        <v>3570.06</v>
      </c>
      <c r="V192" s="462">
        <v>3104.4019999999996</v>
      </c>
      <c r="X192" s="452">
        <v>3104.4019999999996</v>
      </c>
      <c r="Z192" s="382">
        <v>2699.48</v>
      </c>
      <c r="AB192" s="363"/>
      <c r="AD192" s="146">
        <f t="shared" si="49"/>
        <v>3748.5630000000001</v>
      </c>
      <c r="AF192" s="146"/>
      <c r="AH192" s="146"/>
      <c r="AJ192" s="146"/>
      <c r="AL192" s="146"/>
      <c r="AN192" s="146"/>
      <c r="AP192" s="146"/>
      <c r="AR192" s="146"/>
      <c r="AT192" s="63"/>
      <c r="AV192" s="371"/>
      <c r="AW192" s="371"/>
      <c r="AX192" s="371"/>
      <c r="AY192" s="371"/>
      <c r="AZ192" s="371"/>
      <c r="BA192" s="371"/>
      <c r="BB192" s="371"/>
      <c r="BC192" s="371"/>
      <c r="BD192" s="371"/>
      <c r="BE192" s="371"/>
      <c r="BF192" s="371"/>
      <c r="BG192" s="371"/>
    </row>
    <row r="193" spans="1:59" s="376" customFormat="1" ht="21" customHeight="1" x14ac:dyDescent="0.3">
      <c r="A193" s="371"/>
      <c r="B193" s="372"/>
      <c r="C193" s="371"/>
      <c r="D193" s="439" t="s">
        <v>638</v>
      </c>
      <c r="E193" s="437">
        <f t="shared" si="48"/>
        <v>18200</v>
      </c>
      <c r="F193" s="438">
        <f t="shared" si="48"/>
        <v>10950</v>
      </c>
      <c r="G193" s="371"/>
      <c r="H193" s="416">
        <f t="shared" si="45"/>
        <v>18200</v>
      </c>
      <c r="I193" s="416">
        <f t="shared" si="45"/>
        <v>10950</v>
      </c>
      <c r="J193" s="386"/>
      <c r="K193" s="417">
        <f t="shared" si="46"/>
        <v>18197.5</v>
      </c>
      <c r="L193" s="417">
        <f t="shared" si="47"/>
        <v>10918.5</v>
      </c>
      <c r="N193" s="490">
        <v>7279</v>
      </c>
      <c r="P193" s="490">
        <v>7279</v>
      </c>
      <c r="R193" s="462">
        <v>6617.49</v>
      </c>
      <c r="T193" s="462">
        <v>6617.49</v>
      </c>
      <c r="V193" s="462">
        <v>5754.3355000000001</v>
      </c>
      <c r="X193" s="452">
        <v>5754.3355000000001</v>
      </c>
      <c r="Z193" s="382">
        <v>5003.7700000000004</v>
      </c>
      <c r="AB193" s="363"/>
      <c r="AD193" s="146">
        <f t="shared" si="49"/>
        <v>6948.3644999999997</v>
      </c>
      <c r="AF193" s="146"/>
      <c r="AH193" s="146"/>
      <c r="AJ193" s="146"/>
      <c r="AL193" s="146"/>
      <c r="AN193" s="146"/>
      <c r="AP193" s="146"/>
      <c r="AR193" s="146"/>
      <c r="AT193" s="63"/>
      <c r="AV193" s="371"/>
      <c r="AW193" s="371"/>
      <c r="AX193" s="371"/>
      <c r="AY193" s="371"/>
      <c r="AZ193" s="371"/>
      <c r="BA193" s="371"/>
      <c r="BB193" s="371"/>
      <c r="BC193" s="371"/>
      <c r="BD193" s="371"/>
      <c r="BE193" s="371"/>
      <c r="BF193" s="371"/>
      <c r="BG193" s="371"/>
    </row>
    <row r="194" spans="1:59" s="376" customFormat="1" ht="21" customHeight="1" x14ac:dyDescent="0.3">
      <c r="A194" s="371"/>
      <c r="B194" s="372"/>
      <c r="C194" s="371"/>
      <c r="D194" s="439" t="s">
        <v>350</v>
      </c>
      <c r="E194" s="437">
        <f t="shared" si="48"/>
        <v>22000</v>
      </c>
      <c r="F194" s="438">
        <f t="shared" si="48"/>
        <v>13200</v>
      </c>
      <c r="G194" s="371"/>
      <c r="H194" s="416">
        <f t="shared" si="45"/>
        <v>22000</v>
      </c>
      <c r="I194" s="416">
        <f t="shared" si="45"/>
        <v>13200</v>
      </c>
      <c r="J194" s="386"/>
      <c r="K194" s="417">
        <f t="shared" si="46"/>
        <v>21970</v>
      </c>
      <c r="L194" s="417">
        <f t="shared" si="47"/>
        <v>13182</v>
      </c>
      <c r="N194" s="490">
        <v>8788</v>
      </c>
      <c r="P194" s="490">
        <v>8788</v>
      </c>
      <c r="R194" s="462">
        <v>8369.2000000000007</v>
      </c>
      <c r="T194" s="462">
        <v>8369.2000000000007</v>
      </c>
      <c r="V194" s="462">
        <v>7277.5679999999993</v>
      </c>
      <c r="X194" s="452">
        <v>7277.5679999999993</v>
      </c>
      <c r="Z194" s="382">
        <v>6328.32</v>
      </c>
      <c r="AB194" s="363"/>
      <c r="AD194" s="146">
        <f t="shared" si="49"/>
        <v>8787.6600000000017</v>
      </c>
      <c r="AF194" s="146"/>
      <c r="AH194" s="146"/>
      <c r="AJ194" s="146"/>
      <c r="AL194" s="146"/>
      <c r="AN194" s="146"/>
      <c r="AP194" s="146"/>
      <c r="AR194" s="146"/>
      <c r="AT194" s="63"/>
      <c r="AV194" s="371"/>
      <c r="AW194" s="371"/>
      <c r="AX194" s="371"/>
      <c r="AY194" s="371"/>
      <c r="AZ194" s="371"/>
      <c r="BA194" s="371"/>
      <c r="BB194" s="371"/>
      <c r="BC194" s="371"/>
      <c r="BD194" s="371"/>
      <c r="BE194" s="371"/>
      <c r="BF194" s="371"/>
      <c r="BG194" s="371"/>
    </row>
    <row r="195" spans="1:59" s="376" customFormat="1" ht="21" customHeight="1" x14ac:dyDescent="0.3">
      <c r="A195" s="371"/>
      <c r="B195" s="372"/>
      <c r="C195" s="371"/>
      <c r="D195" s="439" t="s">
        <v>128</v>
      </c>
      <c r="E195" s="437">
        <f t="shared" si="48"/>
        <v>9600</v>
      </c>
      <c r="F195" s="438">
        <f t="shared" si="48"/>
        <v>5750</v>
      </c>
      <c r="G195" s="371"/>
      <c r="H195" s="416">
        <f t="shared" si="45"/>
        <v>9600</v>
      </c>
      <c r="I195" s="416">
        <f t="shared" si="45"/>
        <v>5750</v>
      </c>
      <c r="J195" s="386"/>
      <c r="K195" s="417">
        <f t="shared" si="46"/>
        <v>9554.2999999999993</v>
      </c>
      <c r="L195" s="417">
        <f t="shared" si="47"/>
        <v>5732.58</v>
      </c>
      <c r="N195" s="490">
        <v>3821.72</v>
      </c>
      <c r="P195" s="490">
        <v>3821.72</v>
      </c>
      <c r="R195" s="462">
        <v>3862.47</v>
      </c>
      <c r="T195" s="462">
        <v>3862.47</v>
      </c>
      <c r="V195" s="462">
        <v>3656.9999999999995</v>
      </c>
      <c r="X195" s="452">
        <v>3656.9999999999995</v>
      </c>
      <c r="Z195" s="382">
        <v>3180</v>
      </c>
      <c r="AB195" s="363"/>
      <c r="AD195" s="146">
        <f t="shared" si="49"/>
        <v>4055.5934999999999</v>
      </c>
      <c r="AF195" s="146"/>
      <c r="AH195" s="146"/>
      <c r="AJ195" s="146"/>
      <c r="AL195" s="146"/>
      <c r="AN195" s="146"/>
      <c r="AP195" s="146"/>
      <c r="AR195" s="146"/>
      <c r="AT195" s="63"/>
      <c r="AV195" s="371"/>
      <c r="AW195" s="371"/>
      <c r="AX195" s="371"/>
      <c r="AY195" s="371"/>
      <c r="AZ195" s="371"/>
      <c r="BA195" s="371"/>
      <c r="BB195" s="371"/>
      <c r="BC195" s="371"/>
      <c r="BD195" s="371"/>
      <c r="BE195" s="371"/>
      <c r="BF195" s="371"/>
      <c r="BG195" s="371"/>
    </row>
    <row r="196" spans="1:59" s="376" customFormat="1" ht="21" customHeight="1" x14ac:dyDescent="0.3">
      <c r="A196" s="371"/>
      <c r="B196" s="372"/>
      <c r="C196" s="371"/>
      <c r="D196" s="439" t="s">
        <v>715</v>
      </c>
      <c r="E196" s="437">
        <f t="shared" si="48"/>
        <v>11500</v>
      </c>
      <c r="F196" s="438">
        <f t="shared" si="48"/>
        <v>6900</v>
      </c>
      <c r="G196" s="371"/>
      <c r="H196" s="416">
        <f t="shared" si="45"/>
        <v>11500</v>
      </c>
      <c r="I196" s="416">
        <f t="shared" si="45"/>
        <v>6900</v>
      </c>
      <c r="J196" s="386"/>
      <c r="K196" s="417">
        <f t="shared" si="46"/>
        <v>11487.625</v>
      </c>
      <c r="L196" s="417">
        <f t="shared" si="47"/>
        <v>6892.5750000000007</v>
      </c>
      <c r="N196" s="490">
        <v>4595.05</v>
      </c>
      <c r="P196" s="490">
        <v>4595.05</v>
      </c>
      <c r="R196" s="462">
        <v>4375.09</v>
      </c>
      <c r="T196" s="462">
        <v>4375.09</v>
      </c>
      <c r="V196" s="462">
        <v>3804.4299999999994</v>
      </c>
      <c r="X196" s="452">
        <v>3804.4299999999994</v>
      </c>
      <c r="Z196" s="382">
        <v>3308.2</v>
      </c>
      <c r="AB196" s="363"/>
      <c r="AD196" s="146">
        <f t="shared" si="49"/>
        <v>4593.8445000000002</v>
      </c>
      <c r="AF196" s="146"/>
      <c r="AH196" s="146"/>
      <c r="AJ196" s="146"/>
      <c r="AL196" s="146"/>
      <c r="AN196" s="146"/>
      <c r="AP196" s="146"/>
      <c r="AR196" s="146"/>
      <c r="AT196" s="63"/>
      <c r="AV196" s="371"/>
      <c r="AW196" s="371"/>
      <c r="AX196" s="371"/>
      <c r="AY196" s="371"/>
      <c r="AZ196" s="371"/>
      <c r="BA196" s="371"/>
      <c r="BB196" s="371"/>
      <c r="BC196" s="371"/>
      <c r="BD196" s="371"/>
      <c r="BE196" s="371"/>
      <c r="BF196" s="371"/>
      <c r="BG196" s="371"/>
    </row>
    <row r="197" spans="1:59" s="376" customFormat="1" ht="21" customHeight="1" x14ac:dyDescent="0.3">
      <c r="A197" s="371"/>
      <c r="B197" s="372"/>
      <c r="C197" s="371"/>
      <c r="D197" s="439" t="s">
        <v>130</v>
      </c>
      <c r="E197" s="437">
        <f t="shared" si="48"/>
        <v>3900</v>
      </c>
      <c r="F197" s="438">
        <f t="shared" si="48"/>
        <v>2350</v>
      </c>
      <c r="G197" s="371"/>
      <c r="H197" s="416">
        <f t="shared" si="45"/>
        <v>3900</v>
      </c>
      <c r="I197" s="416">
        <f t="shared" si="45"/>
        <v>2350</v>
      </c>
      <c r="J197" s="386"/>
      <c r="K197" s="417">
        <f t="shared" si="46"/>
        <v>3882.5</v>
      </c>
      <c r="L197" s="417">
        <f t="shared" si="47"/>
        <v>2329.5</v>
      </c>
      <c r="N197" s="490">
        <v>1553</v>
      </c>
      <c r="P197" s="490">
        <v>1553</v>
      </c>
      <c r="R197" s="474">
        <v>1478.78</v>
      </c>
      <c r="T197" s="462">
        <v>1774.7949999999998</v>
      </c>
      <c r="V197" s="462">
        <v>1543.3</v>
      </c>
      <c r="X197" s="452">
        <v>1543.3</v>
      </c>
      <c r="Z197" s="382">
        <v>1342</v>
      </c>
      <c r="AB197" s="363"/>
      <c r="AD197" s="146">
        <f t="shared" si="49"/>
        <v>1552.7190000000001</v>
      </c>
      <c r="AF197" s="146"/>
      <c r="AH197" s="146"/>
      <c r="AJ197" s="146"/>
      <c r="AL197" s="146"/>
      <c r="AN197" s="146"/>
      <c r="AP197" s="146"/>
      <c r="AR197" s="146"/>
      <c r="AT197" s="63"/>
      <c r="AV197" s="371"/>
      <c r="AW197" s="371"/>
      <c r="AX197" s="371"/>
      <c r="AY197" s="371"/>
      <c r="AZ197" s="371"/>
      <c r="BA197" s="371"/>
      <c r="BB197" s="371"/>
      <c r="BC197" s="371"/>
      <c r="BD197" s="371"/>
      <c r="BE197" s="371"/>
      <c r="BF197" s="371"/>
      <c r="BG197" s="371"/>
    </row>
    <row r="198" spans="1:59" s="376" customFormat="1" ht="21" customHeight="1" x14ac:dyDescent="0.3">
      <c r="A198" s="371"/>
      <c r="B198" s="372"/>
      <c r="C198" s="371"/>
      <c r="D198" s="439" t="s">
        <v>345</v>
      </c>
      <c r="E198" s="437">
        <f t="shared" si="48"/>
        <v>3750</v>
      </c>
      <c r="F198" s="438">
        <f t="shared" si="48"/>
        <v>2250</v>
      </c>
      <c r="G198" s="371"/>
      <c r="H198" s="416">
        <f t="shared" si="45"/>
        <v>3750</v>
      </c>
      <c r="I198" s="416">
        <f t="shared" si="45"/>
        <v>2250</v>
      </c>
      <c r="J198" s="386"/>
      <c r="K198" s="417">
        <f t="shared" si="46"/>
        <v>3750.1801874999996</v>
      </c>
      <c r="L198" s="417">
        <f t="shared" si="47"/>
        <v>2250.1081124999996</v>
      </c>
      <c r="N198" s="491">
        <v>1500.0720749999998</v>
      </c>
      <c r="P198" s="491">
        <v>1500.0720749999998</v>
      </c>
      <c r="R198" s="462">
        <v>1500.0720749999998</v>
      </c>
      <c r="T198" s="462">
        <v>1500.0720749999998</v>
      </c>
      <c r="V198" s="462">
        <v>1304.4105</v>
      </c>
      <c r="X198" s="452">
        <v>1304.4105</v>
      </c>
      <c r="Z198" s="382">
        <v>1134.27</v>
      </c>
      <c r="AB198" s="363"/>
      <c r="AD198" s="146">
        <f t="shared" si="49"/>
        <v>1575.07567875</v>
      </c>
      <c r="AF198" s="146"/>
      <c r="AH198" s="146"/>
      <c r="AJ198" s="146"/>
      <c r="AL198" s="146"/>
      <c r="AN198" s="146"/>
      <c r="AP198" s="146"/>
      <c r="AR198" s="146"/>
      <c r="AT198" s="63"/>
      <c r="AV198" s="371"/>
      <c r="AW198" s="371"/>
      <c r="AX198" s="371"/>
      <c r="AY198" s="371"/>
      <c r="AZ198" s="371"/>
      <c r="BA198" s="371"/>
      <c r="BB198" s="371"/>
      <c r="BC198" s="371"/>
      <c r="BD198" s="371"/>
      <c r="BE198" s="371"/>
      <c r="BF198" s="371"/>
      <c r="BG198" s="371"/>
    </row>
    <row r="199" spans="1:59" s="376" customFormat="1" ht="21" customHeight="1" x14ac:dyDescent="0.3">
      <c r="A199" s="371"/>
      <c r="B199" s="372"/>
      <c r="C199" s="371"/>
      <c r="D199" s="439" t="s">
        <v>710</v>
      </c>
      <c r="E199" s="437">
        <f t="shared" si="48"/>
        <v>7300</v>
      </c>
      <c r="F199" s="438">
        <f t="shared" si="48"/>
        <v>4400</v>
      </c>
      <c r="G199" s="371"/>
      <c r="H199" s="416">
        <f t="shared" si="45"/>
        <v>7300</v>
      </c>
      <c r="I199" s="416">
        <f t="shared" si="45"/>
        <v>4400</v>
      </c>
      <c r="J199" s="386"/>
      <c r="K199" s="417">
        <f t="shared" si="46"/>
        <v>7275</v>
      </c>
      <c r="L199" s="417">
        <f t="shared" si="47"/>
        <v>4365</v>
      </c>
      <c r="N199" s="490">
        <v>2910</v>
      </c>
      <c r="P199" s="490">
        <v>2910</v>
      </c>
      <c r="R199" s="462">
        <v>2771.35</v>
      </c>
      <c r="T199" s="462">
        <v>2771.35</v>
      </c>
      <c r="V199" s="462">
        <v>2409.8595</v>
      </c>
      <c r="X199" s="452">
        <v>2409.8595</v>
      </c>
      <c r="Z199" s="382">
        <v>2095.5300000000002</v>
      </c>
      <c r="AB199" s="363"/>
      <c r="AD199" s="146">
        <f t="shared" si="49"/>
        <v>2909.9175</v>
      </c>
      <c r="AF199" s="146"/>
      <c r="AH199" s="146"/>
      <c r="AJ199" s="146"/>
      <c r="AL199" s="146"/>
      <c r="AN199" s="146"/>
      <c r="AP199" s="146"/>
      <c r="AR199" s="146"/>
      <c r="AT199" s="63"/>
      <c r="AV199" s="371"/>
      <c r="AW199" s="371"/>
      <c r="AX199" s="371"/>
      <c r="AY199" s="371"/>
      <c r="AZ199" s="371"/>
      <c r="BA199" s="371"/>
      <c r="BB199" s="371"/>
      <c r="BC199" s="371"/>
      <c r="BD199" s="371"/>
      <c r="BE199" s="371"/>
      <c r="BF199" s="371"/>
      <c r="BG199" s="371"/>
    </row>
    <row r="200" spans="1:59" s="376" customFormat="1" ht="21" customHeight="1" x14ac:dyDescent="0.3">
      <c r="A200" s="371"/>
      <c r="B200" s="372"/>
      <c r="C200" s="371"/>
      <c r="D200" s="439" t="s">
        <v>709</v>
      </c>
      <c r="E200" s="437">
        <f t="shared" si="48"/>
        <v>17000</v>
      </c>
      <c r="F200" s="438">
        <f t="shared" si="48"/>
        <v>10200</v>
      </c>
      <c r="G200" s="371"/>
      <c r="H200" s="416">
        <f t="shared" si="45"/>
        <v>17000</v>
      </c>
      <c r="I200" s="416">
        <f t="shared" si="45"/>
        <v>10200</v>
      </c>
      <c r="J200" s="386"/>
      <c r="K200" s="417">
        <f t="shared" si="46"/>
        <v>16975</v>
      </c>
      <c r="L200" s="417">
        <f t="shared" si="47"/>
        <v>10185</v>
      </c>
      <c r="N200" s="490">
        <v>6790</v>
      </c>
      <c r="P200" s="490">
        <v>6790</v>
      </c>
      <c r="R200" s="462">
        <v>6172.04</v>
      </c>
      <c r="T200" s="462">
        <v>6172.04</v>
      </c>
      <c r="V200" s="462">
        <v>5366.9924999999994</v>
      </c>
      <c r="X200" s="452">
        <v>5366.9924999999994</v>
      </c>
      <c r="Z200" s="382">
        <v>4666.95</v>
      </c>
      <c r="AB200" s="363"/>
      <c r="AD200" s="146">
        <f t="shared" si="49"/>
        <v>6480.6419999999998</v>
      </c>
      <c r="AF200" s="146"/>
      <c r="AH200" s="146"/>
      <c r="AJ200" s="146"/>
      <c r="AL200" s="146"/>
      <c r="AN200" s="146"/>
      <c r="AP200" s="146"/>
      <c r="AR200" s="146"/>
      <c r="AT200" s="63"/>
      <c r="AV200" s="371"/>
      <c r="AW200" s="371"/>
      <c r="AX200" s="371"/>
      <c r="AY200" s="371"/>
      <c r="AZ200" s="371"/>
      <c r="BA200" s="371"/>
      <c r="BB200" s="371"/>
      <c r="BC200" s="371"/>
      <c r="BD200" s="371"/>
      <c r="BE200" s="371"/>
      <c r="BF200" s="371"/>
      <c r="BG200" s="371"/>
    </row>
    <row r="201" spans="1:59" s="376" customFormat="1" ht="21" customHeight="1" x14ac:dyDescent="0.3">
      <c r="A201" s="371"/>
      <c r="B201" s="372"/>
      <c r="C201" s="371"/>
      <c r="D201" s="439" t="s">
        <v>706</v>
      </c>
      <c r="E201" s="437">
        <f t="shared" si="48"/>
        <v>13150</v>
      </c>
      <c r="F201" s="438">
        <f t="shared" si="48"/>
        <v>7900</v>
      </c>
      <c r="G201" s="371"/>
      <c r="H201" s="416">
        <f t="shared" si="45"/>
        <v>13150</v>
      </c>
      <c r="I201" s="416">
        <f t="shared" si="45"/>
        <v>7900</v>
      </c>
      <c r="J201" s="386"/>
      <c r="K201" s="417">
        <f t="shared" si="46"/>
        <v>13125</v>
      </c>
      <c r="L201" s="417">
        <f t="shared" si="47"/>
        <v>7875</v>
      </c>
      <c r="N201" s="490">
        <v>5250</v>
      </c>
      <c r="P201" s="490">
        <v>5250</v>
      </c>
      <c r="R201" s="462">
        <v>4999.04</v>
      </c>
      <c r="T201" s="462">
        <v>4999.04</v>
      </c>
      <c r="V201" s="462">
        <v>4347.6899999999996</v>
      </c>
      <c r="X201" s="452">
        <v>4347.6899999999996</v>
      </c>
      <c r="Z201" s="382">
        <v>3780.6</v>
      </c>
      <c r="AB201" s="363"/>
      <c r="AD201" s="146">
        <f t="shared" si="49"/>
        <v>5248.9920000000002</v>
      </c>
      <c r="AF201" s="146"/>
      <c r="AH201" s="146"/>
      <c r="AJ201" s="146"/>
      <c r="AL201" s="146"/>
      <c r="AN201" s="146"/>
      <c r="AP201" s="146"/>
      <c r="AR201" s="146"/>
      <c r="AT201" s="63"/>
      <c r="AV201" s="371"/>
      <c r="AW201" s="371"/>
      <c r="AX201" s="371"/>
      <c r="AY201" s="371"/>
      <c r="AZ201" s="371"/>
      <c r="BA201" s="371"/>
      <c r="BB201" s="371"/>
      <c r="BC201" s="371"/>
      <c r="BD201" s="371"/>
      <c r="BE201" s="371"/>
      <c r="BF201" s="371"/>
      <c r="BG201" s="371"/>
    </row>
    <row r="202" spans="1:59" s="376" customFormat="1" ht="21" customHeight="1" x14ac:dyDescent="0.3">
      <c r="A202" s="371"/>
      <c r="B202" s="372"/>
      <c r="C202" s="371"/>
      <c r="D202" s="439" t="s">
        <v>705</v>
      </c>
      <c r="E202" s="437">
        <f>H202</f>
        <v>2550</v>
      </c>
      <c r="F202" s="438">
        <f>I202</f>
        <v>1550</v>
      </c>
      <c r="G202" s="371"/>
      <c r="H202" s="416">
        <f>MROUND(K202+24,50)</f>
        <v>2550</v>
      </c>
      <c r="I202" s="416">
        <f>MROUND(L202+24,50)</f>
        <v>1550</v>
      </c>
      <c r="J202" s="386"/>
      <c r="K202" s="417">
        <f>N202*$K$9</f>
        <v>2533.375</v>
      </c>
      <c r="L202" s="417">
        <f>N202*$L$9</f>
        <v>1520.0250000000001</v>
      </c>
      <c r="N202" s="490">
        <v>1013.35</v>
      </c>
      <c r="P202" s="490">
        <v>1013.35</v>
      </c>
      <c r="R202" s="462">
        <v>1179.44</v>
      </c>
      <c r="T202" s="462">
        <v>1179.44</v>
      </c>
      <c r="V202" s="462">
        <v>1025.8</v>
      </c>
      <c r="X202" s="452">
        <v>1025.8</v>
      </c>
      <c r="Z202" s="382">
        <v>892</v>
      </c>
      <c r="AB202" s="363"/>
      <c r="AD202" s="146">
        <f t="shared" si="49"/>
        <v>1238.412</v>
      </c>
      <c r="AF202" s="146"/>
      <c r="AH202" s="146"/>
      <c r="AJ202" s="146"/>
      <c r="AL202" s="146"/>
      <c r="AN202" s="146"/>
      <c r="AP202" s="146"/>
      <c r="AR202" s="146"/>
      <c r="AT202" s="63"/>
      <c r="AV202" s="371"/>
      <c r="AW202" s="371"/>
      <c r="AX202" s="371"/>
      <c r="AY202" s="371"/>
      <c r="AZ202" s="371"/>
      <c r="BA202" s="371"/>
      <c r="BB202" s="371"/>
      <c r="BC202" s="371"/>
      <c r="BD202" s="371"/>
      <c r="BE202" s="371"/>
      <c r="BF202" s="371"/>
      <c r="BG202" s="371"/>
    </row>
    <row r="203" spans="1:59" s="376" customFormat="1" ht="21" customHeight="1" x14ac:dyDescent="0.3">
      <c r="A203" s="371"/>
      <c r="B203" s="372"/>
      <c r="C203" s="371"/>
      <c r="D203" s="439" t="s">
        <v>707</v>
      </c>
      <c r="E203" s="437">
        <f t="shared" si="48"/>
        <v>8500</v>
      </c>
      <c r="F203" s="438">
        <f t="shared" si="48"/>
        <v>5100</v>
      </c>
      <c r="G203" s="371"/>
      <c r="H203" s="416">
        <f t="shared" si="45"/>
        <v>8500</v>
      </c>
      <c r="I203" s="416">
        <f t="shared" si="45"/>
        <v>5100</v>
      </c>
      <c r="J203" s="386"/>
      <c r="K203" s="417">
        <f t="shared" si="46"/>
        <v>8462.5</v>
      </c>
      <c r="L203" s="417">
        <f t="shared" si="47"/>
        <v>5077.5</v>
      </c>
      <c r="N203" s="490">
        <v>3385</v>
      </c>
      <c r="P203" s="490">
        <v>3385</v>
      </c>
      <c r="R203" s="462">
        <v>3222.9</v>
      </c>
      <c r="T203" s="462">
        <v>3222.9</v>
      </c>
      <c r="V203" s="462">
        <v>2802.5154999999995</v>
      </c>
      <c r="X203" s="452">
        <v>2802.5154999999995</v>
      </c>
      <c r="Z203" s="382">
        <v>2436.9699999999998</v>
      </c>
      <c r="AB203" s="363"/>
      <c r="AD203" s="146">
        <f t="shared" si="49"/>
        <v>3384.0450000000001</v>
      </c>
      <c r="AF203" s="146"/>
      <c r="AH203" s="146"/>
      <c r="AJ203" s="146"/>
      <c r="AL203" s="146"/>
      <c r="AN203" s="146"/>
      <c r="AP203" s="146"/>
      <c r="AR203" s="146"/>
      <c r="AT203" s="63"/>
      <c r="AV203" s="371"/>
      <c r="AW203" s="371"/>
      <c r="AX203" s="371"/>
      <c r="AY203" s="371"/>
      <c r="AZ203" s="371"/>
      <c r="BA203" s="371"/>
      <c r="BB203" s="371"/>
      <c r="BC203" s="371"/>
      <c r="BD203" s="371"/>
      <c r="BE203" s="371"/>
      <c r="BF203" s="371"/>
      <c r="BG203" s="371"/>
    </row>
    <row r="204" spans="1:59" s="376" customFormat="1" ht="21" customHeight="1" x14ac:dyDescent="0.3">
      <c r="A204" s="371"/>
      <c r="B204" s="372"/>
      <c r="C204" s="371"/>
      <c r="D204" s="439" t="s">
        <v>708</v>
      </c>
      <c r="E204" s="437">
        <f t="shared" si="48"/>
        <v>13250</v>
      </c>
      <c r="F204" s="438">
        <f t="shared" si="48"/>
        <v>7950</v>
      </c>
      <c r="G204" s="371"/>
      <c r="H204" s="416">
        <f t="shared" si="45"/>
        <v>13250</v>
      </c>
      <c r="I204" s="416">
        <f t="shared" si="45"/>
        <v>7950</v>
      </c>
      <c r="J204" s="386"/>
      <c r="K204" s="417">
        <f t="shared" si="46"/>
        <v>13210</v>
      </c>
      <c r="L204" s="417">
        <f t="shared" si="47"/>
        <v>7926</v>
      </c>
      <c r="N204" s="490">
        <v>5284</v>
      </c>
      <c r="P204" s="490">
        <v>5284</v>
      </c>
      <c r="R204" s="462">
        <v>5031.8900000000003</v>
      </c>
      <c r="T204" s="462">
        <v>5031.8900000000003</v>
      </c>
      <c r="V204" s="462">
        <v>4375.5544999999993</v>
      </c>
      <c r="X204" s="452">
        <v>4375.5544999999993</v>
      </c>
      <c r="Z204" s="382">
        <v>3804.83</v>
      </c>
      <c r="AB204" s="363"/>
      <c r="AD204" s="146">
        <f t="shared" si="49"/>
        <v>5283.4845000000005</v>
      </c>
      <c r="AF204" s="146"/>
      <c r="AH204" s="146"/>
      <c r="AJ204" s="146"/>
      <c r="AL204" s="146"/>
      <c r="AN204" s="146"/>
      <c r="AP204" s="146"/>
      <c r="AR204" s="146"/>
      <c r="AT204" s="63"/>
      <c r="AV204" s="371"/>
      <c r="AW204" s="371"/>
      <c r="AX204" s="371"/>
      <c r="AY204" s="371"/>
      <c r="AZ204" s="371"/>
      <c r="BA204" s="371"/>
      <c r="BB204" s="371"/>
      <c r="BC204" s="371"/>
      <c r="BD204" s="371"/>
      <c r="BE204" s="371"/>
      <c r="BF204" s="371"/>
      <c r="BG204" s="371"/>
    </row>
    <row r="205" spans="1:59" s="376" customFormat="1" ht="21" customHeight="1" x14ac:dyDescent="0.3">
      <c r="A205" s="371"/>
      <c r="B205" s="372"/>
      <c r="C205" s="371"/>
      <c r="D205" s="439" t="s">
        <v>233</v>
      </c>
      <c r="E205" s="437">
        <f t="shared" si="48"/>
        <v>7500</v>
      </c>
      <c r="F205" s="438">
        <f t="shared" si="48"/>
        <v>4500</v>
      </c>
      <c r="G205" s="371"/>
      <c r="H205" s="416">
        <f t="shared" si="45"/>
        <v>7500</v>
      </c>
      <c r="I205" s="416">
        <f t="shared" si="45"/>
        <v>4500</v>
      </c>
      <c r="J205" s="386"/>
      <c r="K205" s="417">
        <f t="shared" si="46"/>
        <v>7497.5</v>
      </c>
      <c r="L205" s="417">
        <f t="shared" si="47"/>
        <v>4498.5</v>
      </c>
      <c r="N205" s="490">
        <v>2999</v>
      </c>
      <c r="P205" s="490">
        <v>2999</v>
      </c>
      <c r="R205" s="462">
        <v>2855.09</v>
      </c>
      <c r="T205" s="462">
        <v>2855.09</v>
      </c>
      <c r="V205" s="462">
        <v>2482.6889999999999</v>
      </c>
      <c r="X205" s="452">
        <v>2482.6889999999999</v>
      </c>
      <c r="Z205" s="382">
        <v>2158.86</v>
      </c>
      <c r="AB205" s="363"/>
      <c r="AD205" s="146">
        <f t="shared" si="49"/>
        <v>2997.8445000000002</v>
      </c>
      <c r="AF205" s="146"/>
      <c r="AH205" s="146"/>
      <c r="AJ205" s="146"/>
      <c r="AL205" s="146"/>
      <c r="AN205" s="146"/>
      <c r="AP205" s="146"/>
      <c r="AR205" s="146"/>
      <c r="AT205" s="63"/>
      <c r="AV205" s="371"/>
      <c r="AW205" s="371"/>
      <c r="AX205" s="371"/>
      <c r="AY205" s="371"/>
      <c r="AZ205" s="371"/>
      <c r="BA205" s="371"/>
      <c r="BB205" s="371"/>
      <c r="BC205" s="371"/>
      <c r="BD205" s="371"/>
      <c r="BE205" s="371"/>
      <c r="BF205" s="371"/>
      <c r="BG205" s="371"/>
    </row>
    <row r="206" spans="1:59" s="376" customFormat="1" ht="21" customHeight="1" x14ac:dyDescent="0.3">
      <c r="A206" s="371"/>
      <c r="B206" s="372"/>
      <c r="C206" s="371"/>
      <c r="D206" s="439" t="s">
        <v>138</v>
      </c>
      <c r="E206" s="437">
        <f t="shared" si="48"/>
        <v>8550</v>
      </c>
      <c r="F206" s="438">
        <f t="shared" si="48"/>
        <v>5150</v>
      </c>
      <c r="G206" s="371"/>
      <c r="H206" s="416">
        <f t="shared" si="45"/>
        <v>8550</v>
      </c>
      <c r="I206" s="416">
        <f t="shared" si="45"/>
        <v>5150</v>
      </c>
      <c r="J206" s="386"/>
      <c r="K206" s="417">
        <f t="shared" si="46"/>
        <v>8520</v>
      </c>
      <c r="L206" s="417">
        <f t="shared" si="47"/>
        <v>5112</v>
      </c>
      <c r="N206" s="490">
        <v>3408</v>
      </c>
      <c r="P206" s="490">
        <v>3408</v>
      </c>
      <c r="R206" s="474">
        <v>3634.97</v>
      </c>
      <c r="T206" s="452">
        <v>3793</v>
      </c>
      <c r="V206" s="461">
        <v>3793</v>
      </c>
      <c r="X206" s="452">
        <v>3792.9989999999998</v>
      </c>
      <c r="Z206" s="382">
        <v>3298.26</v>
      </c>
      <c r="AB206" s="363"/>
      <c r="AD206" s="146">
        <f t="shared" si="49"/>
        <v>3816.7184999999999</v>
      </c>
      <c r="AF206" s="146"/>
      <c r="AH206" s="146"/>
      <c r="AJ206" s="146"/>
      <c r="AL206" s="146"/>
      <c r="AN206" s="146"/>
      <c r="AP206" s="146"/>
      <c r="AR206" s="146"/>
      <c r="AT206" s="63"/>
      <c r="AV206" s="371"/>
      <c r="AW206" s="371"/>
      <c r="AX206" s="371"/>
      <c r="AY206" s="371"/>
      <c r="AZ206" s="371"/>
      <c r="BA206" s="371"/>
      <c r="BB206" s="371"/>
      <c r="BC206" s="371"/>
      <c r="BD206" s="371"/>
      <c r="BE206" s="371"/>
      <c r="BF206" s="371"/>
      <c r="BG206" s="371"/>
    </row>
    <row r="207" spans="1:59" s="376" customFormat="1" ht="21" customHeight="1" x14ac:dyDescent="0.3">
      <c r="A207" s="371"/>
      <c r="B207" s="372"/>
      <c r="C207" s="371"/>
      <c r="D207" s="439" t="s">
        <v>662</v>
      </c>
      <c r="E207" s="437">
        <f t="shared" si="48"/>
        <v>12050</v>
      </c>
      <c r="F207" s="438">
        <f t="shared" si="48"/>
        <v>7250</v>
      </c>
      <c r="G207" s="371"/>
      <c r="H207" s="416">
        <f t="shared" si="45"/>
        <v>12050</v>
      </c>
      <c r="I207" s="416">
        <f t="shared" si="45"/>
        <v>7250</v>
      </c>
      <c r="J207" s="386"/>
      <c r="K207" s="417">
        <f t="shared" si="46"/>
        <v>12017.5</v>
      </c>
      <c r="L207" s="417">
        <f t="shared" si="47"/>
        <v>7210.5</v>
      </c>
      <c r="N207" s="490">
        <v>4807</v>
      </c>
      <c r="P207" s="490">
        <v>4807</v>
      </c>
      <c r="R207" s="462">
        <v>4578.3100000000004</v>
      </c>
      <c r="T207" s="462">
        <v>4578.3100000000004</v>
      </c>
      <c r="V207" s="462">
        <v>3981.1389999999997</v>
      </c>
      <c r="X207" s="452">
        <v>3981.1389999999997</v>
      </c>
      <c r="Z207" s="382">
        <v>3461.86</v>
      </c>
      <c r="AB207" s="363"/>
      <c r="AD207" s="146">
        <f t="shared" si="49"/>
        <v>4807.2255000000005</v>
      </c>
      <c r="AF207" s="146"/>
      <c r="AH207" s="146"/>
      <c r="AJ207" s="146"/>
      <c r="AL207" s="146"/>
      <c r="AN207" s="146"/>
      <c r="AP207" s="146"/>
      <c r="AR207" s="146"/>
      <c r="AT207" s="63"/>
      <c r="AV207" s="371"/>
      <c r="AW207" s="371"/>
      <c r="AX207" s="371"/>
      <c r="AY207" s="371"/>
      <c r="AZ207" s="371"/>
      <c r="BA207" s="371"/>
      <c r="BB207" s="371"/>
      <c r="BC207" s="371"/>
      <c r="BD207" s="371"/>
      <c r="BE207" s="371"/>
      <c r="BF207" s="371"/>
      <c r="BG207" s="371"/>
    </row>
    <row r="208" spans="1:59" s="376" customFormat="1" ht="21" customHeight="1" x14ac:dyDescent="0.3">
      <c r="A208" s="371"/>
      <c r="B208" s="372"/>
      <c r="C208" s="371"/>
      <c r="D208" s="439" t="s">
        <v>672</v>
      </c>
      <c r="E208" s="437">
        <f>H208</f>
        <v>10300</v>
      </c>
      <c r="F208" s="438">
        <f>I208</f>
        <v>6200</v>
      </c>
      <c r="G208" s="371"/>
      <c r="H208" s="416">
        <f>MROUND(K208+24,50)</f>
        <v>10300</v>
      </c>
      <c r="I208" s="416">
        <f>MROUND(L208+24,50)</f>
        <v>6200</v>
      </c>
      <c r="J208" s="386"/>
      <c r="K208" s="417">
        <f>N208*$K$9</f>
        <v>10290.550000000001</v>
      </c>
      <c r="L208" s="417">
        <f>N208*$L$9</f>
        <v>6174.33</v>
      </c>
      <c r="N208" s="490">
        <v>4116.22</v>
      </c>
      <c r="P208" s="490">
        <v>4116.22</v>
      </c>
      <c r="R208" s="462">
        <v>3919.41</v>
      </c>
      <c r="T208" s="462">
        <v>3919.41</v>
      </c>
      <c r="V208" s="462">
        <v>3408.1859999999997</v>
      </c>
      <c r="X208" s="452">
        <v>3408.1859999999997</v>
      </c>
      <c r="Z208" s="382">
        <v>2963.64</v>
      </c>
      <c r="AB208" s="363"/>
      <c r="AD208" s="146">
        <f t="shared" si="49"/>
        <v>4115.3805000000002</v>
      </c>
      <c r="AF208" s="146"/>
      <c r="AH208" s="146"/>
      <c r="AJ208" s="146"/>
      <c r="AL208" s="146"/>
      <c r="AN208" s="146"/>
      <c r="AP208" s="146"/>
      <c r="AR208" s="146"/>
      <c r="AT208" s="63"/>
      <c r="AV208" s="371"/>
      <c r="AW208" s="371"/>
      <c r="AX208" s="371"/>
      <c r="AY208" s="371"/>
      <c r="AZ208" s="371"/>
      <c r="BA208" s="371"/>
      <c r="BB208" s="371"/>
      <c r="BC208" s="371"/>
      <c r="BD208" s="371"/>
      <c r="BE208" s="371"/>
      <c r="BF208" s="371"/>
      <c r="BG208" s="371"/>
    </row>
    <row r="209" spans="1:59" s="376" customFormat="1" ht="21" customHeight="1" x14ac:dyDescent="0.3">
      <c r="A209" s="371"/>
      <c r="B209" s="372"/>
      <c r="C209" s="371"/>
      <c r="D209" s="439" t="s">
        <v>667</v>
      </c>
      <c r="E209" s="437">
        <f t="shared" si="48"/>
        <v>8850</v>
      </c>
      <c r="F209" s="438">
        <f t="shared" si="48"/>
        <v>5350</v>
      </c>
      <c r="G209" s="371"/>
      <c r="H209" s="416">
        <f t="shared" si="45"/>
        <v>8850</v>
      </c>
      <c r="I209" s="416">
        <f t="shared" si="45"/>
        <v>5350</v>
      </c>
      <c r="J209" s="386"/>
      <c r="K209" s="417">
        <f t="shared" si="46"/>
        <v>8845.4</v>
      </c>
      <c r="L209" s="417">
        <f t="shared" si="47"/>
        <v>5307.24</v>
      </c>
      <c r="N209" s="490">
        <v>3538.16</v>
      </c>
      <c r="P209" s="490">
        <v>3538.16</v>
      </c>
      <c r="R209" s="462">
        <v>3369.21</v>
      </c>
      <c r="T209" s="462">
        <v>3369.21</v>
      </c>
      <c r="V209" s="462">
        <v>2929.7514999999999</v>
      </c>
      <c r="X209" s="452">
        <v>2929.7514999999999</v>
      </c>
      <c r="Z209" s="382">
        <v>2547.61</v>
      </c>
      <c r="AB209" s="363"/>
      <c r="AD209" s="146">
        <f t="shared" si="49"/>
        <v>3537.6705000000002</v>
      </c>
      <c r="AF209" s="146"/>
      <c r="AH209" s="146"/>
      <c r="AJ209" s="146"/>
      <c r="AL209" s="146"/>
      <c r="AN209" s="146"/>
      <c r="AP209" s="146"/>
      <c r="AR209" s="146"/>
      <c r="AT209" s="63"/>
      <c r="AV209" s="371"/>
      <c r="AW209" s="371"/>
      <c r="AX209" s="371"/>
      <c r="AY209" s="371"/>
      <c r="AZ209" s="371"/>
      <c r="BA209" s="371"/>
      <c r="BB209" s="371"/>
      <c r="BC209" s="371"/>
      <c r="BD209" s="371"/>
      <c r="BE209" s="371"/>
      <c r="BF209" s="371"/>
      <c r="BG209" s="371"/>
    </row>
    <row r="210" spans="1:59" s="376" customFormat="1" ht="21" customHeight="1" x14ac:dyDescent="0.3">
      <c r="A210" s="371"/>
      <c r="B210" s="372"/>
      <c r="C210" s="371"/>
      <c r="D210" s="439" t="s">
        <v>471</v>
      </c>
      <c r="E210" s="437">
        <f t="shared" si="48"/>
        <v>4400</v>
      </c>
      <c r="F210" s="438">
        <f t="shared" si="48"/>
        <v>2650</v>
      </c>
      <c r="G210" s="371"/>
      <c r="H210" s="416">
        <f t="shared" si="45"/>
        <v>4400</v>
      </c>
      <c r="I210" s="416">
        <f t="shared" si="45"/>
        <v>2650</v>
      </c>
      <c r="J210" s="386"/>
      <c r="K210" s="417">
        <f t="shared" si="46"/>
        <v>4380.375</v>
      </c>
      <c r="L210" s="417">
        <f t="shared" si="47"/>
        <v>2628.2250000000004</v>
      </c>
      <c r="N210" s="462">
        <v>1752.15</v>
      </c>
      <c r="P210" s="462">
        <v>1752.15</v>
      </c>
      <c r="R210" s="462">
        <v>1752.15</v>
      </c>
      <c r="T210" s="462">
        <v>1752.15</v>
      </c>
      <c r="V210" s="462">
        <v>1523.6004999999998</v>
      </c>
      <c r="X210" s="452">
        <v>1523.6004999999998</v>
      </c>
      <c r="Z210" s="382">
        <v>1324.87</v>
      </c>
      <c r="AB210" s="363"/>
      <c r="AD210" s="146"/>
      <c r="AF210" s="146"/>
      <c r="AH210" s="146"/>
      <c r="AJ210" s="146"/>
      <c r="AL210" s="146"/>
      <c r="AN210" s="146"/>
      <c r="AP210" s="146"/>
      <c r="AR210" s="146"/>
      <c r="AT210" s="63"/>
      <c r="AV210" s="371"/>
      <c r="AW210" s="371"/>
      <c r="AX210" s="371"/>
      <c r="AY210" s="371"/>
      <c r="AZ210" s="371"/>
      <c r="BA210" s="371"/>
      <c r="BB210" s="371"/>
      <c r="BC210" s="371"/>
      <c r="BD210" s="371"/>
      <c r="BE210" s="371"/>
      <c r="BF210" s="371"/>
      <c r="BG210" s="371"/>
    </row>
    <row r="211" spans="1:59" s="376" customFormat="1" ht="9.9499999999999993" customHeight="1" thickBot="1" x14ac:dyDescent="0.35">
      <c r="A211" s="371"/>
      <c r="B211" s="372"/>
      <c r="C211" s="371"/>
      <c r="D211" s="371"/>
      <c r="E211" s="373"/>
      <c r="F211" s="374"/>
      <c r="G211" s="371"/>
      <c r="H211" s="416"/>
      <c r="I211" s="416"/>
      <c r="J211" s="386"/>
      <c r="K211" s="417"/>
      <c r="L211" s="417"/>
      <c r="N211" s="452"/>
      <c r="P211" s="452"/>
      <c r="R211" s="452"/>
      <c r="T211" s="452"/>
      <c r="V211" s="452"/>
      <c r="X211" s="452"/>
      <c r="Z211" s="382"/>
      <c r="AB211" s="363"/>
      <c r="AD211" s="146"/>
      <c r="AF211" s="146"/>
      <c r="AH211" s="146"/>
      <c r="AJ211" s="146"/>
      <c r="AL211" s="146"/>
      <c r="AN211" s="146"/>
      <c r="AP211" s="146"/>
      <c r="AR211" s="146"/>
      <c r="AT211" s="63"/>
      <c r="AV211" s="371"/>
      <c r="AW211" s="371"/>
      <c r="AX211" s="371"/>
      <c r="AY211" s="371"/>
      <c r="AZ211" s="371"/>
      <c r="BA211" s="371"/>
      <c r="BB211" s="371"/>
      <c r="BC211" s="371"/>
      <c r="BD211" s="371"/>
      <c r="BE211" s="371"/>
      <c r="BF211" s="371"/>
      <c r="BG211" s="371"/>
    </row>
    <row r="212" spans="1:59" ht="21" customHeight="1" thickBot="1" x14ac:dyDescent="0.35">
      <c r="D212" s="413" t="s">
        <v>732</v>
      </c>
      <c r="H212" s="416">
        <f t="shared" ref="H212:I218" si="50">MROUND(K212+24,50)</f>
        <v>113750</v>
      </c>
      <c r="I212" s="416">
        <f t="shared" si="50"/>
        <v>68250</v>
      </c>
      <c r="J212" s="386"/>
      <c r="K212" s="417">
        <f t="shared" ref="K212:K218" si="51">N212*$K$9</f>
        <v>113725</v>
      </c>
      <c r="L212" s="417">
        <f t="shared" ref="L212:L218" si="52">N212*$L$9</f>
        <v>68235</v>
      </c>
      <c r="N212" s="489">
        <v>45490</v>
      </c>
      <c r="P212" s="489"/>
      <c r="R212" s="472">
        <v>45425</v>
      </c>
      <c r="T212" s="472">
        <v>45387</v>
      </c>
      <c r="V212" s="463">
        <v>220324</v>
      </c>
      <c r="X212" s="452"/>
      <c r="AB212" s="363"/>
    </row>
    <row r="213" spans="1:59" s="376" customFormat="1" ht="21" hidden="1" customHeight="1" x14ac:dyDescent="0.3">
      <c r="A213" s="371"/>
      <c r="B213" s="372"/>
      <c r="C213" s="476"/>
      <c r="D213" s="439" t="s">
        <v>660</v>
      </c>
      <c r="E213" s="437">
        <f t="shared" ref="E213:F218" si="53">H213</f>
        <v>3600</v>
      </c>
      <c r="F213" s="438">
        <f t="shared" si="53"/>
        <v>2150</v>
      </c>
      <c r="G213" s="371"/>
      <c r="H213" s="416">
        <f t="shared" si="50"/>
        <v>3600</v>
      </c>
      <c r="I213" s="416">
        <f t="shared" si="50"/>
        <v>2150</v>
      </c>
      <c r="J213" s="386"/>
      <c r="K213" s="417">
        <f t="shared" si="51"/>
        <v>3573.72444</v>
      </c>
      <c r="L213" s="417">
        <f t="shared" si="52"/>
        <v>2144.2346639999996</v>
      </c>
      <c r="N213" s="490">
        <v>1429.4897759999999</v>
      </c>
      <c r="P213" s="462">
        <v>1429.4897759999999</v>
      </c>
      <c r="R213" s="452">
        <v>1429.4897759999999</v>
      </c>
      <c r="T213" s="452">
        <v>1429.4897759999999</v>
      </c>
      <c r="V213" s="452">
        <v>1429.4897759999999</v>
      </c>
      <c r="X213" s="452">
        <v>1299.5361599999999</v>
      </c>
      <c r="Z213" s="382">
        <v>1299.5361599999999</v>
      </c>
      <c r="AB213" s="363"/>
      <c r="AD213" s="146"/>
      <c r="AF213" s="146"/>
      <c r="AH213" s="146"/>
      <c r="AJ213" s="146"/>
      <c r="AL213" s="146"/>
      <c r="AN213" s="146"/>
      <c r="AP213" s="146"/>
      <c r="AR213" s="146"/>
      <c r="AT213" s="63"/>
      <c r="AV213" s="371"/>
      <c r="AW213" s="371"/>
      <c r="AX213" s="371"/>
      <c r="AY213" s="371"/>
      <c r="AZ213" s="371"/>
      <c r="BA213" s="371"/>
      <c r="BB213" s="371"/>
      <c r="BC213" s="371"/>
      <c r="BD213" s="371"/>
      <c r="BE213" s="371"/>
      <c r="BF213" s="371"/>
      <c r="BG213" s="371"/>
    </row>
    <row r="214" spans="1:59" s="376" customFormat="1" ht="21" hidden="1" customHeight="1" x14ac:dyDescent="0.3">
      <c r="A214" s="371"/>
      <c r="B214" s="372"/>
      <c r="C214" s="476"/>
      <c r="D214" s="439" t="s">
        <v>661</v>
      </c>
      <c r="E214" s="444">
        <f t="shared" si="53"/>
        <v>6950</v>
      </c>
      <c r="F214" s="445">
        <f t="shared" si="53"/>
        <v>4150</v>
      </c>
      <c r="G214" s="371"/>
      <c r="H214" s="416">
        <f t="shared" si="50"/>
        <v>6950</v>
      </c>
      <c r="I214" s="416">
        <f t="shared" si="50"/>
        <v>4150</v>
      </c>
      <c r="J214" s="386"/>
      <c r="K214" s="417">
        <f t="shared" si="51"/>
        <v>6918.1612499999992</v>
      </c>
      <c r="L214" s="417">
        <f t="shared" si="52"/>
        <v>4150.8967499999999</v>
      </c>
      <c r="N214" s="490">
        <v>2767.2644999999998</v>
      </c>
      <c r="P214" s="462">
        <v>2767.2644999999998</v>
      </c>
      <c r="R214" s="452">
        <v>2767.2644999999998</v>
      </c>
      <c r="T214" s="452">
        <v>2767.2644999999998</v>
      </c>
      <c r="V214" s="452">
        <v>2767.2644999999998</v>
      </c>
      <c r="X214" s="452">
        <v>2515.6949999999997</v>
      </c>
      <c r="Z214" s="382">
        <v>2515.6949999999997</v>
      </c>
      <c r="AB214" s="363"/>
      <c r="AD214" s="146"/>
      <c r="AF214" s="146"/>
      <c r="AH214" s="146"/>
      <c r="AJ214" s="146"/>
      <c r="AL214" s="146"/>
      <c r="AN214" s="146"/>
      <c r="AP214" s="146"/>
      <c r="AR214" s="146"/>
      <c r="AT214" s="63"/>
      <c r="AV214" s="371"/>
      <c r="AW214" s="371"/>
      <c r="AX214" s="371"/>
      <c r="AY214" s="371"/>
      <c r="AZ214" s="371"/>
      <c r="BA214" s="371"/>
      <c r="BB214" s="371"/>
      <c r="BC214" s="371"/>
      <c r="BD214" s="371"/>
      <c r="BE214" s="371"/>
      <c r="BF214" s="371"/>
      <c r="BG214" s="371"/>
    </row>
    <row r="215" spans="1:59" s="376" customFormat="1" ht="21" customHeight="1" x14ac:dyDescent="0.3">
      <c r="A215" s="371"/>
      <c r="B215" s="372"/>
      <c r="C215" s="371"/>
      <c r="D215" s="439" t="s">
        <v>368</v>
      </c>
      <c r="E215" s="437">
        <f t="shared" si="53"/>
        <v>2650</v>
      </c>
      <c r="F215" s="438">
        <f t="shared" si="53"/>
        <v>1600</v>
      </c>
      <c r="G215" s="371"/>
      <c r="H215" s="416">
        <f t="shared" si="50"/>
        <v>2650</v>
      </c>
      <c r="I215" s="416">
        <f t="shared" si="50"/>
        <v>1600</v>
      </c>
      <c r="J215" s="386"/>
      <c r="K215" s="417">
        <f t="shared" si="51"/>
        <v>2617.5</v>
      </c>
      <c r="L215" s="417">
        <f t="shared" si="52"/>
        <v>1570.5</v>
      </c>
      <c r="N215" s="490">
        <v>1047</v>
      </c>
      <c r="P215" s="462">
        <v>1029.5014587000001</v>
      </c>
      <c r="R215" s="452">
        <v>1029.5014587000001</v>
      </c>
      <c r="T215" s="452">
        <v>1029.5014587000001</v>
      </c>
      <c r="V215" s="452">
        <v>1029.5014587000001</v>
      </c>
      <c r="X215" s="452">
        <v>935.91041699999994</v>
      </c>
      <c r="Z215" s="382">
        <v>935.91041699999994</v>
      </c>
      <c r="AB215" s="363">
        <f>N215/P215</f>
        <v>1.0169971019974038</v>
      </c>
      <c r="AD215" s="146"/>
      <c r="AF215" s="146"/>
      <c r="AH215" s="146"/>
      <c r="AJ215" s="146"/>
      <c r="AL215" s="146"/>
      <c r="AN215" s="146"/>
      <c r="AP215" s="146"/>
      <c r="AR215" s="146"/>
      <c r="AT215" s="63"/>
      <c r="AV215" s="371"/>
      <c r="AW215" s="371"/>
      <c r="AX215" s="371"/>
      <c r="AY215" s="371"/>
      <c r="AZ215" s="371"/>
      <c r="BA215" s="371"/>
      <c r="BB215" s="371"/>
      <c r="BC215" s="371"/>
      <c r="BD215" s="371"/>
      <c r="BE215" s="371"/>
      <c r="BF215" s="371"/>
      <c r="BG215" s="371"/>
    </row>
    <row r="216" spans="1:59" s="376" customFormat="1" ht="21" customHeight="1" x14ac:dyDescent="0.3">
      <c r="A216" s="371"/>
      <c r="B216" s="372"/>
      <c r="C216" s="371"/>
      <c r="D216" s="439" t="s">
        <v>367</v>
      </c>
      <c r="E216" s="437">
        <f t="shared" si="53"/>
        <v>4150</v>
      </c>
      <c r="F216" s="438">
        <f t="shared" si="53"/>
        <v>2500</v>
      </c>
      <c r="G216" s="371"/>
      <c r="H216" s="416">
        <f t="shared" si="50"/>
        <v>4150</v>
      </c>
      <c r="I216" s="416">
        <f t="shared" si="50"/>
        <v>2500</v>
      </c>
      <c r="J216" s="386"/>
      <c r="K216" s="417">
        <f t="shared" si="51"/>
        <v>4150</v>
      </c>
      <c r="L216" s="417">
        <f t="shared" si="52"/>
        <v>2490</v>
      </c>
      <c r="N216" s="490">
        <v>1660</v>
      </c>
      <c r="P216" s="462">
        <v>1630.2350493000001</v>
      </c>
      <c r="R216" s="452">
        <v>1630.2350493000001</v>
      </c>
      <c r="T216" s="452">
        <v>1630.2350493000001</v>
      </c>
      <c r="V216" s="452">
        <v>1630.2350493000001</v>
      </c>
      <c r="X216" s="452">
        <v>1482.0318629999999</v>
      </c>
      <c r="Z216" s="382">
        <v>1482.0318629999999</v>
      </c>
      <c r="AB216" s="363">
        <f>N216/P216</f>
        <v>1.018258073099815</v>
      </c>
      <c r="AD216" s="146"/>
      <c r="AF216" s="146"/>
      <c r="AH216" s="146"/>
      <c r="AJ216" s="146"/>
      <c r="AL216" s="146"/>
      <c r="AN216" s="146"/>
      <c r="AP216" s="146"/>
      <c r="AR216" s="146"/>
      <c r="AT216" s="63"/>
      <c r="AV216" s="371"/>
      <c r="AW216" s="371"/>
      <c r="AX216" s="371"/>
      <c r="AY216" s="371"/>
      <c r="AZ216" s="371"/>
      <c r="BA216" s="371"/>
      <c r="BB216" s="371"/>
      <c r="BC216" s="371"/>
      <c r="BD216" s="371"/>
      <c r="BE216" s="371"/>
      <c r="BF216" s="371"/>
      <c r="BG216" s="371"/>
    </row>
    <row r="217" spans="1:59" s="376" customFormat="1" ht="21" customHeight="1" x14ac:dyDescent="0.3">
      <c r="A217" s="371"/>
      <c r="B217" s="372"/>
      <c r="C217" s="371"/>
      <c r="D217" s="439" t="s">
        <v>366</v>
      </c>
      <c r="E217" s="442">
        <f t="shared" si="53"/>
        <v>7850</v>
      </c>
      <c r="F217" s="443">
        <f t="shared" si="53"/>
        <v>4700</v>
      </c>
      <c r="G217" s="371"/>
      <c r="H217" s="416">
        <f t="shared" si="50"/>
        <v>7850</v>
      </c>
      <c r="I217" s="416">
        <f t="shared" si="50"/>
        <v>4700</v>
      </c>
      <c r="J217" s="386"/>
      <c r="K217" s="417">
        <f t="shared" si="51"/>
        <v>7815</v>
      </c>
      <c r="L217" s="417">
        <f t="shared" si="52"/>
        <v>4689</v>
      </c>
      <c r="N217" s="490">
        <v>3126</v>
      </c>
      <c r="P217" s="462">
        <v>3065.5756131000007</v>
      </c>
      <c r="R217" s="452">
        <v>3065.5756131000007</v>
      </c>
      <c r="T217" s="452">
        <v>3065.5756131000007</v>
      </c>
      <c r="V217" s="452">
        <v>3065.5756131000007</v>
      </c>
      <c r="X217" s="452">
        <v>2786.8869210000003</v>
      </c>
      <c r="Z217" s="382">
        <v>2786.8869210000003</v>
      </c>
      <c r="AB217" s="363">
        <f>N217/P217</f>
        <v>1.0197106170344616</v>
      </c>
      <c r="AD217" s="146"/>
      <c r="AF217" s="146"/>
      <c r="AH217" s="146"/>
      <c r="AJ217" s="146"/>
      <c r="AL217" s="146"/>
      <c r="AN217" s="146"/>
      <c r="AP217" s="146"/>
      <c r="AR217" s="146"/>
      <c r="AT217" s="63"/>
      <c r="AV217" s="371"/>
      <c r="AW217" s="371"/>
      <c r="AX217" s="371"/>
      <c r="AY217" s="371"/>
      <c r="AZ217" s="371"/>
      <c r="BA217" s="371"/>
      <c r="BB217" s="371"/>
      <c r="BC217" s="371"/>
      <c r="BD217" s="371"/>
      <c r="BE217" s="371"/>
      <c r="BF217" s="371"/>
      <c r="BG217" s="371"/>
    </row>
    <row r="218" spans="1:59" s="376" customFormat="1" ht="21" customHeight="1" x14ac:dyDescent="0.3">
      <c r="A218" s="371"/>
      <c r="B218" s="372"/>
      <c r="C218" s="371"/>
      <c r="D218" s="439" t="s">
        <v>365</v>
      </c>
      <c r="E218" s="437">
        <f t="shared" si="53"/>
        <v>9650</v>
      </c>
      <c r="F218" s="438">
        <f t="shared" si="53"/>
        <v>5800</v>
      </c>
      <c r="G218" s="371"/>
      <c r="H218" s="416">
        <f t="shared" si="50"/>
        <v>9650</v>
      </c>
      <c r="I218" s="416">
        <f t="shared" si="50"/>
        <v>5800</v>
      </c>
      <c r="J218" s="386"/>
      <c r="K218" s="417">
        <f t="shared" si="51"/>
        <v>9650</v>
      </c>
      <c r="L218" s="417">
        <f t="shared" si="52"/>
        <v>5790</v>
      </c>
      <c r="N218" s="490">
        <v>3860</v>
      </c>
      <c r="P218" s="462">
        <v>3471.4147181999997</v>
      </c>
      <c r="R218" s="452">
        <v>3471.4147181999997</v>
      </c>
      <c r="T218" s="452">
        <v>3471.4147181999997</v>
      </c>
      <c r="V218" s="452">
        <v>3471.4147181999997</v>
      </c>
      <c r="X218" s="452">
        <v>3155.8315619999994</v>
      </c>
      <c r="Z218" s="382">
        <v>3155.8315619999994</v>
      </c>
      <c r="AB218" s="363">
        <f>N218/P218</f>
        <v>1.1119385937274271</v>
      </c>
      <c r="AD218" s="146"/>
      <c r="AF218" s="146"/>
      <c r="AH218" s="146"/>
      <c r="AJ218" s="146"/>
      <c r="AL218" s="146"/>
      <c r="AN218" s="146"/>
      <c r="AP218" s="146"/>
      <c r="AR218" s="146"/>
      <c r="AT218" s="63"/>
      <c r="AV218" s="371"/>
      <c r="AW218" s="371"/>
      <c r="AX218" s="371"/>
      <c r="AY218" s="371"/>
      <c r="AZ218" s="371"/>
      <c r="BA218" s="371"/>
      <c r="BB218" s="371"/>
      <c r="BC218" s="371"/>
      <c r="BD218" s="371"/>
      <c r="BE218" s="371"/>
      <c r="BF218" s="371"/>
      <c r="BG218" s="371"/>
    </row>
    <row r="219" spans="1:59" s="376" customFormat="1" ht="9.9499999999999993" customHeight="1" thickBot="1" x14ac:dyDescent="0.35">
      <c r="A219" s="371"/>
      <c r="B219" s="372"/>
      <c r="C219" s="371"/>
      <c r="D219" s="422"/>
      <c r="E219" s="414"/>
      <c r="F219" s="415"/>
      <c r="G219" s="371"/>
      <c r="H219" s="416"/>
      <c r="I219" s="416"/>
      <c r="J219" s="386"/>
      <c r="K219" s="417"/>
      <c r="L219" s="417"/>
      <c r="M219" s="389"/>
      <c r="N219" s="452"/>
      <c r="P219" s="452"/>
      <c r="R219" s="452"/>
      <c r="T219" s="452"/>
      <c r="V219" s="452"/>
      <c r="X219" s="452"/>
      <c r="Z219" s="382"/>
      <c r="AB219" s="363"/>
      <c r="AD219" s="146"/>
      <c r="AF219" s="146"/>
      <c r="AH219" s="146"/>
      <c r="AJ219" s="146"/>
      <c r="AL219" s="146"/>
      <c r="AN219" s="146"/>
      <c r="AP219" s="146"/>
      <c r="AR219" s="146"/>
      <c r="AT219" s="63"/>
      <c r="AV219" s="371"/>
      <c r="AW219" s="371"/>
      <c r="AX219" s="371"/>
      <c r="AY219" s="371"/>
      <c r="AZ219" s="371"/>
      <c r="BA219" s="371"/>
      <c r="BB219" s="371"/>
      <c r="BC219" s="371"/>
      <c r="BD219" s="371"/>
      <c r="BE219" s="371"/>
      <c r="BF219" s="371"/>
      <c r="BG219" s="371"/>
    </row>
    <row r="220" spans="1:59" s="376" customFormat="1" ht="21" customHeight="1" thickBot="1" x14ac:dyDescent="0.35">
      <c r="A220" s="371"/>
      <c r="B220" s="372"/>
      <c r="C220" s="371"/>
      <c r="D220" s="413" t="s">
        <v>639</v>
      </c>
      <c r="E220" s="414"/>
      <c r="F220" s="415"/>
      <c r="G220" s="386"/>
      <c r="H220" s="416"/>
      <c r="I220" s="416"/>
      <c r="J220" s="386"/>
      <c r="K220" s="417"/>
      <c r="L220" s="417"/>
      <c r="M220" s="389"/>
      <c r="N220" s="492">
        <v>45480</v>
      </c>
      <c r="P220" s="492">
        <v>45480</v>
      </c>
      <c r="R220" s="472">
        <v>45425</v>
      </c>
      <c r="T220" s="472">
        <v>45341</v>
      </c>
      <c r="V220" s="466">
        <v>220324</v>
      </c>
      <c r="X220" s="452"/>
      <c r="Z220" s="382"/>
      <c r="AB220" s="363"/>
      <c r="AD220" s="367"/>
      <c r="AE220" s="428"/>
      <c r="AF220" s="364"/>
      <c r="AH220" s="368"/>
      <c r="AJ220" s="365"/>
      <c r="AL220" s="362"/>
      <c r="AN220" s="363"/>
      <c r="AP220" s="363"/>
      <c r="AR220" s="363"/>
      <c r="AT220" s="366"/>
      <c r="AV220" s="371"/>
      <c r="AW220" s="371"/>
      <c r="AX220" s="371"/>
      <c r="AY220" s="371"/>
      <c r="AZ220" s="371"/>
      <c r="BA220" s="371"/>
      <c r="BB220" s="371"/>
      <c r="BC220" s="371"/>
      <c r="BD220" s="371"/>
      <c r="BE220" s="371"/>
      <c r="BF220" s="371"/>
      <c r="BG220" s="371"/>
    </row>
    <row r="221" spans="1:59" s="376" customFormat="1" ht="21" customHeight="1" x14ac:dyDescent="0.3">
      <c r="A221" s="371" t="s">
        <v>237</v>
      </c>
      <c r="B221" s="372"/>
      <c r="C221" s="371">
        <v>2397</v>
      </c>
      <c r="D221" s="418" t="s">
        <v>207</v>
      </c>
      <c r="E221" s="419">
        <f>H221</f>
        <v>46200</v>
      </c>
      <c r="F221" s="420">
        <f>I221</f>
        <v>27750</v>
      </c>
      <c r="G221" s="386"/>
      <c r="H221" s="416">
        <f>MROUND(K221+24,50)</f>
        <v>46200</v>
      </c>
      <c r="I221" s="416">
        <f>MROUND(L221+24,50)</f>
        <v>27750</v>
      </c>
      <c r="J221" s="386"/>
      <c r="K221" s="417">
        <f>N221*$K$9</f>
        <v>46169.475000000006</v>
      </c>
      <c r="L221" s="417">
        <f>N221*$L$9</f>
        <v>27701.685000000001</v>
      </c>
      <c r="M221" s="389"/>
      <c r="N221" s="490">
        <v>18467.79</v>
      </c>
      <c r="P221" s="490">
        <v>18467.79</v>
      </c>
      <c r="R221" s="474">
        <v>18467.79</v>
      </c>
      <c r="T221" s="462">
        <v>16489.099999999999</v>
      </c>
      <c r="V221" s="452">
        <v>16489.099999999999</v>
      </c>
      <c r="X221" s="452">
        <v>16111.87</v>
      </c>
      <c r="Z221" s="382">
        <v>16111.87</v>
      </c>
      <c r="AB221" s="363"/>
      <c r="AD221" s="364"/>
      <c r="AF221" s="365"/>
      <c r="AH221" s="365"/>
      <c r="AJ221" s="365"/>
      <c r="AL221" s="363"/>
      <c r="AN221" s="363"/>
      <c r="AP221" s="363"/>
      <c r="AR221" s="363"/>
      <c r="AT221" s="366"/>
      <c r="AV221" s="371"/>
      <c r="AW221" s="371"/>
      <c r="AX221" s="371"/>
      <c r="AY221" s="371"/>
      <c r="AZ221" s="371"/>
      <c r="BA221" s="371"/>
      <c r="BB221" s="371"/>
      <c r="BC221" s="371"/>
      <c r="BD221" s="371"/>
      <c r="BE221" s="371"/>
      <c r="BF221" s="371"/>
      <c r="BG221" s="371"/>
    </row>
    <row r="222" spans="1:59" s="376" customFormat="1" ht="21" customHeight="1" x14ac:dyDescent="0.3">
      <c r="A222" s="371" t="s">
        <v>237</v>
      </c>
      <c r="B222" s="372"/>
      <c r="C222" s="371"/>
      <c r="D222" s="421" t="s">
        <v>501</v>
      </c>
      <c r="E222" s="419">
        <f>H222</f>
        <v>19000</v>
      </c>
      <c r="F222" s="420">
        <f>I222</f>
        <v>11400</v>
      </c>
      <c r="G222" s="386"/>
      <c r="H222" s="416">
        <f>MROUND(K222+24,50)</f>
        <v>19000</v>
      </c>
      <c r="I222" s="416">
        <f>MROUND(L222+24,50)</f>
        <v>11400</v>
      </c>
      <c r="J222" s="386"/>
      <c r="K222" s="417">
        <f>N222*$K$9</f>
        <v>18994.400000000001</v>
      </c>
      <c r="L222" s="417">
        <f>N222*$L$9</f>
        <v>11396.64</v>
      </c>
      <c r="M222" s="389"/>
      <c r="N222" s="490">
        <v>7597.76</v>
      </c>
      <c r="P222" s="490">
        <v>7597.76</v>
      </c>
      <c r="R222" s="474">
        <v>7597.76</v>
      </c>
      <c r="T222" s="462">
        <v>6783.72</v>
      </c>
      <c r="V222" s="452">
        <v>6783.72</v>
      </c>
      <c r="X222" s="452">
        <v>5360</v>
      </c>
      <c r="Z222" s="382">
        <v>5360</v>
      </c>
      <c r="AB222" s="363"/>
      <c r="AD222" s="364"/>
      <c r="AF222" s="365"/>
      <c r="AH222" s="365"/>
      <c r="AJ222" s="365"/>
      <c r="AL222" s="363"/>
      <c r="AN222" s="363"/>
      <c r="AP222" s="363"/>
      <c r="AR222" s="363"/>
      <c r="AT222" s="366"/>
      <c r="AV222" s="371"/>
      <c r="AW222" s="371"/>
      <c r="AX222" s="371"/>
      <c r="AY222" s="371"/>
      <c r="AZ222" s="371"/>
      <c r="BA222" s="371"/>
      <c r="BB222" s="371"/>
      <c r="BC222" s="371"/>
      <c r="BD222" s="371"/>
      <c r="BE222" s="371"/>
      <c r="BF222" s="371"/>
      <c r="BG222" s="371"/>
    </row>
    <row r="223" spans="1:59" s="376" customFormat="1" ht="9.9499999999999993" customHeight="1" thickBot="1" x14ac:dyDescent="0.35">
      <c r="A223" s="371"/>
      <c r="B223" s="372"/>
      <c r="C223" s="371"/>
      <c r="D223" s="422"/>
      <c r="E223" s="414"/>
      <c r="F223" s="415"/>
      <c r="G223" s="386"/>
      <c r="H223" s="416"/>
      <c r="I223" s="416"/>
      <c r="J223" s="386"/>
      <c r="K223" s="417"/>
      <c r="L223" s="417"/>
      <c r="M223" s="389"/>
      <c r="N223" s="452"/>
      <c r="P223" s="452"/>
      <c r="R223" s="452"/>
      <c r="T223" s="452"/>
      <c r="V223" s="452"/>
      <c r="X223" s="452"/>
      <c r="Z223" s="382"/>
      <c r="AB223" s="363"/>
      <c r="AD223" s="364"/>
      <c r="AF223" s="365"/>
      <c r="AH223" s="365"/>
      <c r="AJ223" s="365"/>
      <c r="AL223" s="363"/>
      <c r="AN223" s="363"/>
      <c r="AP223" s="363"/>
      <c r="AR223" s="363"/>
      <c r="AT223" s="366"/>
      <c r="AV223" s="371"/>
      <c r="AW223" s="371"/>
      <c r="AX223" s="371"/>
      <c r="AY223" s="371"/>
      <c r="AZ223" s="371"/>
      <c r="BA223" s="371"/>
      <c r="BB223" s="371"/>
      <c r="BC223" s="371"/>
      <c r="BD223" s="371"/>
      <c r="BE223" s="371"/>
      <c r="BF223" s="371"/>
      <c r="BG223" s="371"/>
    </row>
    <row r="224" spans="1:59" s="376" customFormat="1" ht="21" customHeight="1" thickBot="1" x14ac:dyDescent="0.35">
      <c r="A224" s="371"/>
      <c r="B224" s="372"/>
      <c r="C224" s="371"/>
      <c r="D224" s="413" t="s">
        <v>533</v>
      </c>
      <c r="E224" s="414"/>
      <c r="F224" s="415"/>
      <c r="G224" s="446"/>
      <c r="H224" s="416"/>
      <c r="I224" s="416"/>
      <c r="J224" s="386"/>
      <c r="K224" s="417"/>
      <c r="L224" s="417"/>
      <c r="M224" s="389"/>
      <c r="N224" s="484">
        <v>45455</v>
      </c>
      <c r="P224" s="484">
        <v>45455</v>
      </c>
      <c r="R224" s="472">
        <v>45350</v>
      </c>
      <c r="T224" s="472">
        <v>45350</v>
      </c>
      <c r="V224" s="452"/>
      <c r="X224" s="452"/>
      <c r="Z224" s="382"/>
      <c r="AB224" s="363"/>
      <c r="AD224" s="364"/>
      <c r="AF224" s="365"/>
      <c r="AH224" s="365"/>
      <c r="AJ224" s="365"/>
      <c r="AL224" s="363"/>
      <c r="AN224" s="363"/>
      <c r="AP224" s="363"/>
      <c r="AR224" s="363"/>
      <c r="AT224" s="366"/>
      <c r="AV224" s="371"/>
      <c r="AW224" s="371"/>
      <c r="AX224" s="371"/>
      <c r="AY224" s="371"/>
      <c r="AZ224" s="371"/>
      <c r="BA224" s="371"/>
      <c r="BB224" s="371"/>
      <c r="BC224" s="371"/>
      <c r="BD224" s="371"/>
      <c r="BE224" s="371"/>
      <c r="BF224" s="371"/>
      <c r="BG224" s="371"/>
    </row>
    <row r="225" spans="1:59" s="376" customFormat="1" ht="21" customHeight="1" x14ac:dyDescent="0.3">
      <c r="A225" s="371" t="s">
        <v>522</v>
      </c>
      <c r="B225" s="372"/>
      <c r="C225" s="371"/>
      <c r="D225" s="418" t="s">
        <v>346</v>
      </c>
      <c r="E225" s="419">
        <f t="shared" ref="E225:F227" si="54">H225</f>
        <v>5000</v>
      </c>
      <c r="F225" s="420">
        <f t="shared" si="54"/>
        <v>3000</v>
      </c>
      <c r="G225" s="386"/>
      <c r="H225" s="416">
        <f t="shared" ref="H225:I239" si="55">MROUND(K225+24,50)</f>
        <v>5000</v>
      </c>
      <c r="I225" s="416">
        <f t="shared" si="55"/>
        <v>3000</v>
      </c>
      <c r="J225" s="386"/>
      <c r="K225" s="417">
        <f>N225*$K$9</f>
        <v>5000</v>
      </c>
      <c r="L225" s="417">
        <f>N225*$L$9</f>
        <v>3000</v>
      </c>
      <c r="M225" s="389"/>
      <c r="N225" s="468">
        <v>2000</v>
      </c>
      <c r="P225" s="468">
        <v>2000</v>
      </c>
      <c r="R225" s="452">
        <v>1900</v>
      </c>
      <c r="T225" s="452">
        <v>1900</v>
      </c>
      <c r="V225" s="452">
        <v>1600</v>
      </c>
      <c r="X225" s="452">
        <v>1500</v>
      </c>
      <c r="Z225" s="382">
        <v>1500</v>
      </c>
      <c r="AB225" s="363"/>
      <c r="AD225" s="367"/>
      <c r="AF225" s="363"/>
      <c r="AH225" s="363"/>
      <c r="AJ225" s="363"/>
      <c r="AL225" s="363"/>
      <c r="AN225" s="369"/>
      <c r="AP225" s="363"/>
      <c r="AR225" s="363"/>
      <c r="AT225" s="367"/>
      <c r="AV225" s="371"/>
      <c r="AW225" s="371"/>
      <c r="AX225" s="371"/>
      <c r="AY225" s="371"/>
      <c r="AZ225" s="371"/>
      <c r="BA225" s="371"/>
      <c r="BB225" s="371"/>
      <c r="BC225" s="371"/>
      <c r="BD225" s="371"/>
      <c r="BE225" s="371"/>
      <c r="BF225" s="371"/>
      <c r="BG225" s="371"/>
    </row>
    <row r="226" spans="1:59" s="376" customFormat="1" ht="21" customHeight="1" x14ac:dyDescent="0.3">
      <c r="A226" s="371" t="s">
        <v>522</v>
      </c>
      <c r="B226" s="372"/>
      <c r="C226" s="371"/>
      <c r="D226" s="421" t="s">
        <v>347</v>
      </c>
      <c r="E226" s="419">
        <f t="shared" si="54"/>
        <v>5000</v>
      </c>
      <c r="F226" s="420">
        <f t="shared" si="54"/>
        <v>3000</v>
      </c>
      <c r="G226" s="386"/>
      <c r="H226" s="416">
        <f t="shared" si="55"/>
        <v>5000</v>
      </c>
      <c r="I226" s="416">
        <f t="shared" si="55"/>
        <v>3000</v>
      </c>
      <c r="J226" s="386"/>
      <c r="K226" s="417">
        <f>N226*$K$9</f>
        <v>5000</v>
      </c>
      <c r="L226" s="417">
        <f>N226*$L$9</f>
        <v>3000</v>
      </c>
      <c r="M226" s="389"/>
      <c r="N226" s="468">
        <v>2000</v>
      </c>
      <c r="P226" s="468">
        <v>2000</v>
      </c>
      <c r="R226" s="452">
        <v>1900</v>
      </c>
      <c r="T226" s="452">
        <v>1900</v>
      </c>
      <c r="V226" s="452">
        <v>1600</v>
      </c>
      <c r="X226" s="452">
        <v>1500</v>
      </c>
      <c r="Z226" s="382">
        <v>1500</v>
      </c>
      <c r="AB226" s="363"/>
      <c r="AD226" s="367"/>
      <c r="AF226" s="363"/>
      <c r="AH226" s="363"/>
      <c r="AJ226" s="363"/>
      <c r="AL226" s="363"/>
      <c r="AN226" s="369"/>
      <c r="AP226" s="363"/>
      <c r="AR226" s="363"/>
      <c r="AT226" s="367"/>
      <c r="AV226" s="371"/>
      <c r="AW226" s="371"/>
      <c r="AX226" s="371"/>
      <c r="AY226" s="371"/>
      <c r="AZ226" s="371"/>
      <c r="BA226" s="371"/>
      <c r="BB226" s="371"/>
      <c r="BC226" s="371"/>
      <c r="BD226" s="371"/>
      <c r="BE226" s="371"/>
      <c r="BF226" s="371"/>
      <c r="BG226" s="371"/>
    </row>
    <row r="227" spans="1:59" s="376" customFormat="1" ht="21" customHeight="1" x14ac:dyDescent="0.3">
      <c r="A227" s="371" t="s">
        <v>522</v>
      </c>
      <c r="B227" s="372"/>
      <c r="C227" s="371"/>
      <c r="D227" s="421" t="s">
        <v>348</v>
      </c>
      <c r="E227" s="419">
        <f t="shared" si="54"/>
        <v>5000</v>
      </c>
      <c r="F227" s="420">
        <f t="shared" si="54"/>
        <v>3000</v>
      </c>
      <c r="G227" s="386"/>
      <c r="H227" s="416">
        <f t="shared" si="55"/>
        <v>5000</v>
      </c>
      <c r="I227" s="416">
        <f t="shared" si="55"/>
        <v>3000</v>
      </c>
      <c r="J227" s="386"/>
      <c r="K227" s="417">
        <f>N227*$K$9</f>
        <v>5000</v>
      </c>
      <c r="L227" s="417">
        <f>N227*$L$9</f>
        <v>3000</v>
      </c>
      <c r="M227" s="389"/>
      <c r="N227" s="468">
        <v>2000</v>
      </c>
      <c r="P227" s="468">
        <v>2000</v>
      </c>
      <c r="R227" s="452">
        <v>1900</v>
      </c>
      <c r="T227" s="452">
        <v>1900</v>
      </c>
      <c r="V227" s="452">
        <v>1600</v>
      </c>
      <c r="X227" s="452">
        <v>1500</v>
      </c>
      <c r="Z227" s="382">
        <v>1500</v>
      </c>
      <c r="AB227" s="363"/>
      <c r="AD227" s="367"/>
      <c r="AF227" s="363"/>
      <c r="AH227" s="363"/>
      <c r="AJ227" s="363"/>
      <c r="AL227" s="363"/>
      <c r="AN227" s="369"/>
      <c r="AP227" s="363"/>
      <c r="AR227" s="363"/>
      <c r="AT227" s="367"/>
      <c r="AV227" s="371"/>
      <c r="AW227" s="371"/>
      <c r="AX227" s="371"/>
      <c r="AY227" s="371"/>
      <c r="AZ227" s="371"/>
      <c r="BA227" s="371"/>
      <c r="BB227" s="371"/>
      <c r="BC227" s="371"/>
      <c r="BD227" s="371"/>
      <c r="BE227" s="371"/>
      <c r="BF227" s="371"/>
      <c r="BG227" s="371"/>
    </row>
    <row r="228" spans="1:59" s="376" customFormat="1" ht="9.9499999999999993" customHeight="1" thickBot="1" x14ac:dyDescent="0.35">
      <c r="A228" s="371"/>
      <c r="B228" s="372"/>
      <c r="C228" s="371"/>
      <c r="D228" s="422"/>
      <c r="E228" s="414"/>
      <c r="F228" s="415"/>
      <c r="G228" s="386"/>
      <c r="H228" s="416">
        <f t="shared" si="55"/>
        <v>0</v>
      </c>
      <c r="I228" s="416">
        <f t="shared" si="55"/>
        <v>0</v>
      </c>
      <c r="J228" s="386"/>
      <c r="K228" s="417">
        <f t="shared" ref="K228:K235" si="56">N228*$K$9</f>
        <v>0</v>
      </c>
      <c r="L228" s="417">
        <f t="shared" ref="L228:L235" si="57">N228*$L$9</f>
        <v>0</v>
      </c>
      <c r="M228" s="389"/>
      <c r="N228" s="452"/>
      <c r="P228" s="452"/>
      <c r="R228" s="452"/>
      <c r="T228" s="452"/>
      <c r="V228" s="452"/>
      <c r="X228" s="452"/>
      <c r="Z228" s="382"/>
      <c r="AB228" s="363"/>
      <c r="AD228" s="367"/>
      <c r="AF228" s="363"/>
      <c r="AH228" s="363"/>
      <c r="AJ228" s="363"/>
      <c r="AL228" s="363"/>
      <c r="AN228" s="369"/>
      <c r="AP228" s="363"/>
      <c r="AR228" s="363"/>
      <c r="AT228" s="367"/>
      <c r="AV228" s="371"/>
      <c r="AW228" s="371"/>
      <c r="AX228" s="371"/>
      <c r="AY228" s="371"/>
      <c r="AZ228" s="371"/>
      <c r="BA228" s="371"/>
      <c r="BB228" s="371"/>
      <c r="BC228" s="371"/>
      <c r="BD228" s="371"/>
      <c r="BE228" s="371"/>
      <c r="BF228" s="371"/>
      <c r="BG228" s="371"/>
    </row>
    <row r="229" spans="1:59" s="376" customFormat="1" ht="21" customHeight="1" thickBot="1" x14ac:dyDescent="0.35">
      <c r="A229" s="371"/>
      <c r="B229" s="372"/>
      <c r="C229" s="371"/>
      <c r="D229" s="413" t="s">
        <v>9</v>
      </c>
      <c r="E229" s="373"/>
      <c r="F229" s="374"/>
      <c r="G229" s="371"/>
      <c r="H229" s="416">
        <f t="shared" si="55"/>
        <v>113700</v>
      </c>
      <c r="I229" s="416">
        <f t="shared" si="55"/>
        <v>68250</v>
      </c>
      <c r="J229" s="386"/>
      <c r="K229" s="417">
        <f t="shared" si="56"/>
        <v>113700</v>
      </c>
      <c r="L229" s="417">
        <f t="shared" si="57"/>
        <v>68220</v>
      </c>
      <c r="N229" s="492">
        <v>45480</v>
      </c>
      <c r="P229" s="492">
        <v>45480</v>
      </c>
      <c r="R229" s="472">
        <v>45425</v>
      </c>
      <c r="T229" s="472">
        <v>45317</v>
      </c>
      <c r="V229" s="463">
        <v>220324</v>
      </c>
      <c r="X229" s="452"/>
      <c r="Z229" s="382"/>
      <c r="AB229" s="363"/>
      <c r="AD229" s="146"/>
      <c r="AF229" s="146"/>
      <c r="AH229" s="146"/>
      <c r="AJ229" s="146"/>
      <c r="AL229" s="146"/>
      <c r="AN229" s="146"/>
      <c r="AP229" s="146"/>
      <c r="AR229" s="146"/>
      <c r="AT229" s="63"/>
      <c r="AV229" s="371"/>
      <c r="AW229" s="371"/>
      <c r="AX229" s="371"/>
      <c r="AY229" s="371"/>
      <c r="AZ229" s="371"/>
      <c r="BA229" s="371"/>
      <c r="BB229" s="371"/>
      <c r="BC229" s="371"/>
      <c r="BD229" s="371"/>
      <c r="BE229" s="371"/>
      <c r="BF229" s="371"/>
      <c r="BG229" s="371"/>
    </row>
    <row r="230" spans="1:59" s="376" customFormat="1" ht="21" customHeight="1" x14ac:dyDescent="0.3">
      <c r="A230" s="371"/>
      <c r="B230" s="372"/>
      <c r="C230" s="371"/>
      <c r="D230" s="436" t="s">
        <v>311</v>
      </c>
      <c r="E230" s="437">
        <f>H230</f>
        <v>8750</v>
      </c>
      <c r="F230" s="438">
        <f>I230</f>
        <v>5250</v>
      </c>
      <c r="G230" s="371"/>
      <c r="H230" s="416">
        <f t="shared" si="55"/>
        <v>8750</v>
      </c>
      <c r="I230" s="416">
        <f t="shared" si="55"/>
        <v>5250</v>
      </c>
      <c r="J230" s="386"/>
      <c r="K230" s="417">
        <f t="shared" si="56"/>
        <v>8750</v>
      </c>
      <c r="L230" s="417">
        <f t="shared" si="57"/>
        <v>5250</v>
      </c>
      <c r="N230" s="490">
        <v>3500</v>
      </c>
      <c r="P230" s="490">
        <v>3500</v>
      </c>
      <c r="R230" s="462">
        <v>3500</v>
      </c>
      <c r="T230" s="462">
        <v>3500</v>
      </c>
      <c r="V230" s="462">
        <v>3500</v>
      </c>
      <c r="X230" s="452">
        <v>3500</v>
      </c>
      <c r="Z230" s="382">
        <v>3500</v>
      </c>
      <c r="AB230" s="363"/>
      <c r="AD230" s="146"/>
      <c r="AF230" s="146"/>
      <c r="AH230" s="146"/>
      <c r="AJ230" s="146"/>
      <c r="AL230" s="146"/>
      <c r="AN230" s="146"/>
      <c r="AP230" s="146"/>
      <c r="AR230" s="146"/>
      <c r="AT230" s="63"/>
      <c r="AV230" s="371"/>
      <c r="AW230" s="371"/>
      <c r="AX230" s="371"/>
      <c r="AY230" s="371"/>
      <c r="AZ230" s="371"/>
      <c r="BA230" s="371"/>
      <c r="BB230" s="371"/>
      <c r="BC230" s="371"/>
      <c r="BD230" s="371"/>
      <c r="BE230" s="371"/>
      <c r="BF230" s="371"/>
      <c r="BG230" s="371"/>
    </row>
    <row r="231" spans="1:59" s="376" customFormat="1" ht="21" customHeight="1" x14ac:dyDescent="0.3">
      <c r="A231" s="371"/>
      <c r="B231" s="372"/>
      <c r="C231" s="371"/>
      <c r="D231" s="439" t="s">
        <v>310</v>
      </c>
      <c r="E231" s="437">
        <f t="shared" ref="E231:F239" si="58">H231</f>
        <v>6000</v>
      </c>
      <c r="F231" s="438">
        <f t="shared" si="58"/>
        <v>3600</v>
      </c>
      <c r="G231" s="371"/>
      <c r="H231" s="416">
        <f t="shared" si="55"/>
        <v>6000</v>
      </c>
      <c r="I231" s="416">
        <f t="shared" si="55"/>
        <v>3600</v>
      </c>
      <c r="J231" s="386"/>
      <c r="K231" s="417">
        <f t="shared" si="56"/>
        <v>6000</v>
      </c>
      <c r="L231" s="417">
        <f t="shared" si="57"/>
        <v>3600</v>
      </c>
      <c r="N231" s="490">
        <v>2400</v>
      </c>
      <c r="P231" s="490">
        <v>2400</v>
      </c>
      <c r="R231" s="462">
        <v>1800</v>
      </c>
      <c r="T231" s="462">
        <v>1800</v>
      </c>
      <c r="V231" s="462">
        <v>1800</v>
      </c>
      <c r="X231" s="452">
        <v>1800</v>
      </c>
      <c r="Z231" s="382">
        <v>1800</v>
      </c>
      <c r="AB231" s="363"/>
      <c r="AD231" s="146"/>
      <c r="AF231" s="146"/>
      <c r="AH231" s="146"/>
      <c r="AJ231" s="146"/>
      <c r="AL231" s="146"/>
      <c r="AN231" s="146"/>
      <c r="AP231" s="146"/>
      <c r="AR231" s="146"/>
      <c r="AT231" s="63"/>
      <c r="AV231" s="371"/>
      <c r="AW231" s="371"/>
      <c r="AX231" s="371"/>
      <c r="AY231" s="371"/>
      <c r="AZ231" s="371"/>
      <c r="BA231" s="371"/>
      <c r="BB231" s="371"/>
      <c r="BC231" s="371"/>
      <c r="BD231" s="371"/>
      <c r="BE231" s="371"/>
      <c r="BF231" s="371"/>
      <c r="BG231" s="371"/>
    </row>
    <row r="232" spans="1:59" s="376" customFormat="1" ht="21" customHeight="1" x14ac:dyDescent="0.3">
      <c r="A232" s="371"/>
      <c r="B232" s="372"/>
      <c r="C232" s="371"/>
      <c r="D232" s="439" t="s">
        <v>312</v>
      </c>
      <c r="E232" s="437">
        <f t="shared" si="58"/>
        <v>8000</v>
      </c>
      <c r="F232" s="438">
        <f t="shared" si="58"/>
        <v>4800</v>
      </c>
      <c r="G232" s="371"/>
      <c r="H232" s="416">
        <f t="shared" si="55"/>
        <v>8000</v>
      </c>
      <c r="I232" s="416">
        <f t="shared" si="55"/>
        <v>4800</v>
      </c>
      <c r="J232" s="386"/>
      <c r="K232" s="417">
        <f t="shared" si="56"/>
        <v>8000</v>
      </c>
      <c r="L232" s="417">
        <f t="shared" si="57"/>
        <v>4800</v>
      </c>
      <c r="N232" s="490">
        <v>3200</v>
      </c>
      <c r="P232" s="490">
        <v>3200</v>
      </c>
      <c r="R232" s="462">
        <v>2600</v>
      </c>
      <c r="T232" s="462">
        <v>2600</v>
      </c>
      <c r="V232" s="462">
        <v>2600</v>
      </c>
      <c r="X232" s="452">
        <v>2600</v>
      </c>
      <c r="Z232" s="382">
        <v>2600</v>
      </c>
      <c r="AB232" s="363"/>
      <c r="AD232" s="146"/>
      <c r="AF232" s="146"/>
      <c r="AH232" s="146"/>
      <c r="AJ232" s="146"/>
      <c r="AL232" s="146"/>
      <c r="AN232" s="146"/>
      <c r="AP232" s="146"/>
      <c r="AR232" s="146"/>
      <c r="AT232" s="63"/>
      <c r="AV232" s="371"/>
      <c r="AW232" s="371"/>
      <c r="AX232" s="371"/>
      <c r="AY232" s="371"/>
      <c r="AZ232" s="371"/>
      <c r="BA232" s="371"/>
      <c r="BB232" s="371"/>
      <c r="BC232" s="371"/>
      <c r="BD232" s="371"/>
      <c r="BE232" s="371"/>
      <c r="BF232" s="371"/>
      <c r="BG232" s="371"/>
    </row>
    <row r="233" spans="1:59" s="376" customFormat="1" ht="21" customHeight="1" x14ac:dyDescent="0.3">
      <c r="A233" s="371"/>
      <c r="B233" s="372"/>
      <c r="C233" s="371"/>
      <c r="D233" s="439" t="s">
        <v>515</v>
      </c>
      <c r="E233" s="437">
        <f t="shared" si="58"/>
        <v>29750</v>
      </c>
      <c r="F233" s="438">
        <f t="shared" si="58"/>
        <v>17850</v>
      </c>
      <c r="G233" s="371"/>
      <c r="H233" s="416">
        <f t="shared" si="55"/>
        <v>29750</v>
      </c>
      <c r="I233" s="416">
        <f t="shared" si="55"/>
        <v>17850</v>
      </c>
      <c r="J233" s="386"/>
      <c r="K233" s="417">
        <f t="shared" si="56"/>
        <v>29750</v>
      </c>
      <c r="L233" s="417">
        <f t="shared" si="57"/>
        <v>17850</v>
      </c>
      <c r="N233" s="490">
        <v>11900</v>
      </c>
      <c r="P233" s="490">
        <v>11900</v>
      </c>
      <c r="R233" s="462">
        <v>8900</v>
      </c>
      <c r="T233" s="462">
        <v>8900</v>
      </c>
      <c r="V233" s="462">
        <v>8900</v>
      </c>
      <c r="X233" s="452">
        <v>8900</v>
      </c>
      <c r="Z233" s="382">
        <v>8900</v>
      </c>
      <c r="AB233" s="363"/>
      <c r="AD233" s="146"/>
      <c r="AF233" s="146"/>
      <c r="AH233" s="146"/>
      <c r="AJ233" s="146"/>
      <c r="AL233" s="146"/>
      <c r="AN233" s="146"/>
      <c r="AP233" s="146"/>
      <c r="AR233" s="146"/>
      <c r="AT233" s="63"/>
      <c r="AV233" s="371"/>
      <c r="AW233" s="371"/>
      <c r="AX233" s="371"/>
      <c r="AY233" s="371"/>
      <c r="AZ233" s="371"/>
      <c r="BA233" s="371"/>
      <c r="BB233" s="371"/>
      <c r="BC233" s="371"/>
      <c r="BD233" s="371"/>
      <c r="BE233" s="371"/>
      <c r="BF233" s="371"/>
      <c r="BG233" s="371"/>
    </row>
    <row r="234" spans="1:59" s="376" customFormat="1" ht="21" customHeight="1" x14ac:dyDescent="0.3">
      <c r="A234" s="371"/>
      <c r="B234" s="372"/>
      <c r="C234" s="371"/>
      <c r="D234" s="439" t="s">
        <v>640</v>
      </c>
      <c r="E234" s="437">
        <f t="shared" si="58"/>
        <v>11250</v>
      </c>
      <c r="F234" s="438">
        <f t="shared" si="58"/>
        <v>6750</v>
      </c>
      <c r="G234" s="371"/>
      <c r="H234" s="416">
        <f t="shared" si="55"/>
        <v>11250</v>
      </c>
      <c r="I234" s="416">
        <f t="shared" si="55"/>
        <v>6750</v>
      </c>
      <c r="J234" s="386"/>
      <c r="K234" s="417">
        <f t="shared" si="56"/>
        <v>11250</v>
      </c>
      <c r="L234" s="417">
        <f t="shared" si="57"/>
        <v>6750</v>
      </c>
      <c r="N234" s="490">
        <v>4500</v>
      </c>
      <c r="P234" s="490">
        <v>4500</v>
      </c>
      <c r="R234" s="462">
        <v>3900</v>
      </c>
      <c r="T234" s="462">
        <v>3900</v>
      </c>
      <c r="V234" s="462">
        <v>3900</v>
      </c>
      <c r="X234" s="452">
        <v>3900</v>
      </c>
      <c r="Z234" s="382">
        <v>3900</v>
      </c>
      <c r="AB234" s="363"/>
      <c r="AD234" s="146"/>
      <c r="AF234" s="146"/>
      <c r="AH234" s="146"/>
      <c r="AJ234" s="146"/>
      <c r="AL234" s="146"/>
      <c r="AN234" s="146"/>
      <c r="AP234" s="146"/>
      <c r="AR234" s="146"/>
      <c r="AT234" s="63"/>
      <c r="AV234" s="371"/>
      <c r="AW234" s="371"/>
      <c r="AX234" s="371"/>
      <c r="AY234" s="371"/>
      <c r="AZ234" s="371"/>
      <c r="BA234" s="371"/>
      <c r="BB234" s="371"/>
      <c r="BC234" s="371"/>
      <c r="BD234" s="371"/>
      <c r="BE234" s="371"/>
      <c r="BF234" s="371"/>
      <c r="BG234" s="371"/>
    </row>
    <row r="235" spans="1:59" s="376" customFormat="1" ht="21" customHeight="1" x14ac:dyDescent="0.3">
      <c r="A235" s="371"/>
      <c r="B235" s="372"/>
      <c r="C235" s="371"/>
      <c r="D235" s="439" t="s">
        <v>313</v>
      </c>
      <c r="E235" s="437">
        <f t="shared" si="58"/>
        <v>9000</v>
      </c>
      <c r="F235" s="438">
        <f t="shared" si="58"/>
        <v>5400</v>
      </c>
      <c r="G235" s="371"/>
      <c r="H235" s="416">
        <f t="shared" si="55"/>
        <v>9000</v>
      </c>
      <c r="I235" s="416">
        <f t="shared" si="55"/>
        <v>5400</v>
      </c>
      <c r="J235" s="386"/>
      <c r="K235" s="417">
        <f t="shared" si="56"/>
        <v>9000</v>
      </c>
      <c r="L235" s="417">
        <f t="shared" si="57"/>
        <v>5400</v>
      </c>
      <c r="N235" s="490">
        <v>3600</v>
      </c>
      <c r="P235" s="490">
        <v>3600</v>
      </c>
      <c r="R235" s="462">
        <v>3600</v>
      </c>
      <c r="T235" s="462">
        <v>3600</v>
      </c>
      <c r="V235" s="462">
        <v>3600</v>
      </c>
      <c r="X235" s="452">
        <v>3600</v>
      </c>
      <c r="Z235" s="382">
        <v>3600</v>
      </c>
      <c r="AB235" s="363"/>
      <c r="AD235" s="146"/>
      <c r="AF235" s="146"/>
      <c r="AH235" s="146"/>
      <c r="AJ235" s="146"/>
      <c r="AL235" s="146"/>
      <c r="AN235" s="146"/>
      <c r="AP235" s="146"/>
      <c r="AR235" s="146"/>
      <c r="AT235" s="63"/>
      <c r="AV235" s="371"/>
      <c r="AW235" s="371"/>
      <c r="AX235" s="371"/>
      <c r="AY235" s="371"/>
      <c r="AZ235" s="371"/>
      <c r="BA235" s="371"/>
      <c r="BB235" s="371"/>
      <c r="BC235" s="371"/>
      <c r="BD235" s="371"/>
      <c r="BE235" s="371"/>
      <c r="BF235" s="371"/>
      <c r="BG235" s="371"/>
    </row>
    <row r="236" spans="1:59" s="376" customFormat="1" ht="21" customHeight="1" x14ac:dyDescent="0.3">
      <c r="A236" s="371" t="s">
        <v>241</v>
      </c>
      <c r="B236" s="372">
        <v>45274</v>
      </c>
      <c r="C236" s="371"/>
      <c r="D236" s="439" t="s">
        <v>643</v>
      </c>
      <c r="E236" s="437">
        <f t="shared" si="58"/>
        <v>7250</v>
      </c>
      <c r="F236" s="438">
        <f t="shared" si="58"/>
        <v>4350</v>
      </c>
      <c r="G236" s="371"/>
      <c r="H236" s="416">
        <f t="shared" si="55"/>
        <v>7250</v>
      </c>
      <c r="I236" s="416">
        <f t="shared" si="55"/>
        <v>4350</v>
      </c>
      <c r="J236" s="386"/>
      <c r="K236" s="417">
        <f>N236*$K$9</f>
        <v>7250</v>
      </c>
      <c r="L236" s="417">
        <f>N236*$L$9</f>
        <v>4350</v>
      </c>
      <c r="N236" s="490">
        <v>2900</v>
      </c>
      <c r="P236" s="490">
        <v>2900</v>
      </c>
      <c r="R236" s="462">
        <v>1900</v>
      </c>
      <c r="T236" s="462">
        <v>1900</v>
      </c>
      <c r="V236" s="462">
        <v>1900</v>
      </c>
      <c r="X236" s="452">
        <v>1674</v>
      </c>
      <c r="Z236" s="382">
        <v>1674</v>
      </c>
      <c r="AB236" s="363"/>
      <c r="AD236" s="146"/>
      <c r="AF236" s="146"/>
      <c r="AH236" s="146"/>
      <c r="AJ236" s="146"/>
      <c r="AL236" s="146"/>
      <c r="AN236" s="146"/>
      <c r="AP236" s="146"/>
      <c r="AR236" s="146"/>
      <c r="AT236" s="63"/>
      <c r="AV236" s="371"/>
      <c r="AW236" s="371"/>
      <c r="AX236" s="371"/>
      <c r="AY236" s="371"/>
      <c r="AZ236" s="371"/>
      <c r="BA236" s="371"/>
      <c r="BB236" s="371"/>
      <c r="BC236" s="371"/>
      <c r="BD236" s="371"/>
      <c r="BE236" s="371"/>
      <c r="BF236" s="371"/>
      <c r="BG236" s="371"/>
    </row>
    <row r="237" spans="1:59" s="376" customFormat="1" ht="21" customHeight="1" x14ac:dyDescent="0.3">
      <c r="A237" s="371" t="s">
        <v>241</v>
      </c>
      <c r="B237" s="372">
        <v>45274</v>
      </c>
      <c r="C237" s="371"/>
      <c r="D237" s="439" t="s">
        <v>644</v>
      </c>
      <c r="E237" s="437">
        <f t="shared" si="58"/>
        <v>9750</v>
      </c>
      <c r="F237" s="438">
        <f t="shared" si="58"/>
        <v>5850</v>
      </c>
      <c r="G237" s="371"/>
      <c r="H237" s="416">
        <f t="shared" si="55"/>
        <v>9750</v>
      </c>
      <c r="I237" s="416">
        <f t="shared" si="55"/>
        <v>5850</v>
      </c>
      <c r="J237" s="386"/>
      <c r="K237" s="417">
        <f>N237*$K$9</f>
        <v>9750</v>
      </c>
      <c r="L237" s="417">
        <f>N237*$L$9</f>
        <v>5850</v>
      </c>
      <c r="N237" s="490">
        <v>3900</v>
      </c>
      <c r="P237" s="490">
        <v>3900</v>
      </c>
      <c r="R237" s="462">
        <v>3100</v>
      </c>
      <c r="T237" s="462">
        <v>3100</v>
      </c>
      <c r="V237" s="462">
        <v>3100</v>
      </c>
      <c r="X237" s="452">
        <v>1674</v>
      </c>
      <c r="Z237" s="382">
        <v>1674</v>
      </c>
      <c r="AB237" s="363"/>
      <c r="AD237" s="146"/>
      <c r="AF237" s="146"/>
      <c r="AH237" s="146"/>
      <c r="AJ237" s="146"/>
      <c r="AL237" s="146"/>
      <c r="AN237" s="146"/>
      <c r="AP237" s="146"/>
      <c r="AR237" s="146"/>
      <c r="AT237" s="63"/>
      <c r="AV237" s="371"/>
      <c r="AW237" s="371"/>
      <c r="AX237" s="371"/>
      <c r="AY237" s="371"/>
      <c r="AZ237" s="371"/>
      <c r="BA237" s="371"/>
      <c r="BB237" s="371"/>
      <c r="BC237" s="371"/>
      <c r="BD237" s="371"/>
      <c r="BE237" s="371"/>
      <c r="BF237" s="371"/>
      <c r="BG237" s="371"/>
    </row>
    <row r="238" spans="1:59" s="376" customFormat="1" ht="21" customHeight="1" x14ac:dyDescent="0.3">
      <c r="A238" s="371"/>
      <c r="B238" s="372">
        <v>45274</v>
      </c>
      <c r="C238" s="371"/>
      <c r="D238" s="486" t="s">
        <v>711</v>
      </c>
      <c r="E238" s="487">
        <f t="shared" si="58"/>
        <v>1800</v>
      </c>
      <c r="F238" s="485">
        <f t="shared" si="58"/>
        <v>1100</v>
      </c>
      <c r="G238" s="371"/>
      <c r="H238" s="416">
        <f t="shared" si="55"/>
        <v>1800</v>
      </c>
      <c r="I238" s="416">
        <f t="shared" si="55"/>
        <v>1100</v>
      </c>
      <c r="J238" s="386"/>
      <c r="K238" s="417">
        <f>N238*$K$9</f>
        <v>1800</v>
      </c>
      <c r="L238" s="417">
        <f>N238*$L$9</f>
        <v>1080</v>
      </c>
      <c r="N238" s="490">
        <v>720</v>
      </c>
      <c r="P238" s="490">
        <v>720</v>
      </c>
      <c r="R238" s="462"/>
      <c r="T238" s="462"/>
      <c r="V238" s="462"/>
      <c r="X238" s="452"/>
      <c r="Z238" s="382"/>
      <c r="AB238" s="363"/>
      <c r="AD238" s="146"/>
      <c r="AF238" s="146"/>
      <c r="AH238" s="146"/>
      <c r="AJ238" s="146"/>
      <c r="AL238" s="146"/>
      <c r="AN238" s="146"/>
      <c r="AP238" s="146"/>
      <c r="AR238" s="146"/>
      <c r="AT238" s="63"/>
      <c r="AV238" s="371"/>
      <c r="AW238" s="371"/>
      <c r="AX238" s="371"/>
      <c r="AY238" s="371"/>
      <c r="AZ238" s="371"/>
      <c r="BA238" s="371"/>
      <c r="BB238" s="371"/>
      <c r="BC238" s="371"/>
      <c r="BD238" s="371"/>
      <c r="BE238" s="371"/>
      <c r="BF238" s="371"/>
      <c r="BG238" s="371"/>
    </row>
    <row r="239" spans="1:59" s="376" customFormat="1" ht="21" customHeight="1" x14ac:dyDescent="0.3">
      <c r="A239" s="371"/>
      <c r="B239" s="372">
        <v>45274</v>
      </c>
      <c r="C239" s="371"/>
      <c r="D239" s="486" t="s">
        <v>712</v>
      </c>
      <c r="E239" s="487">
        <f t="shared" si="58"/>
        <v>51000</v>
      </c>
      <c r="F239" s="485">
        <f t="shared" si="58"/>
        <v>30600</v>
      </c>
      <c r="G239" s="371"/>
      <c r="H239" s="416">
        <f t="shared" si="55"/>
        <v>51000</v>
      </c>
      <c r="I239" s="416">
        <f t="shared" si="55"/>
        <v>30600</v>
      </c>
      <c r="J239" s="386"/>
      <c r="K239" s="417">
        <f>N239*$K$9</f>
        <v>51000</v>
      </c>
      <c r="L239" s="417">
        <f>N239*$L$9</f>
        <v>30600</v>
      </c>
      <c r="N239" s="490">
        <v>20400</v>
      </c>
      <c r="P239" s="490">
        <v>20400</v>
      </c>
      <c r="R239" s="462"/>
      <c r="T239" s="462"/>
      <c r="V239" s="462"/>
      <c r="X239" s="452"/>
      <c r="Z239" s="382"/>
      <c r="AB239" s="363"/>
      <c r="AD239" s="146"/>
      <c r="AF239" s="146"/>
      <c r="AH239" s="146"/>
      <c r="AJ239" s="146"/>
      <c r="AL239" s="146"/>
      <c r="AN239" s="146"/>
      <c r="AP239" s="146"/>
      <c r="AR239" s="146"/>
      <c r="AT239" s="63"/>
      <c r="AV239" s="371"/>
      <c r="AW239" s="371"/>
      <c r="AX239" s="371"/>
      <c r="AY239" s="371"/>
      <c r="AZ239" s="371"/>
      <c r="BA239" s="371"/>
      <c r="BB239" s="371"/>
      <c r="BC239" s="371"/>
      <c r="BD239" s="371"/>
      <c r="BE239" s="371"/>
      <c r="BF239" s="371"/>
      <c r="BG239" s="371"/>
    </row>
    <row r="240" spans="1:59" s="376" customFormat="1" ht="9.9499999999999993" customHeight="1" thickBot="1" x14ac:dyDescent="0.35">
      <c r="A240" s="371"/>
      <c r="B240" s="372"/>
      <c r="C240" s="371"/>
      <c r="D240" s="422"/>
      <c r="E240" s="414"/>
      <c r="F240" s="415"/>
      <c r="G240" s="386"/>
      <c r="H240" s="416"/>
      <c r="I240" s="416"/>
      <c r="J240" s="386"/>
      <c r="K240" s="417"/>
      <c r="L240" s="417"/>
      <c r="M240" s="389"/>
      <c r="N240" s="452"/>
      <c r="P240" s="452"/>
      <c r="R240" s="452"/>
      <c r="T240" s="452"/>
      <c r="V240" s="452"/>
      <c r="X240" s="452"/>
      <c r="Z240" s="382"/>
      <c r="AB240" s="363"/>
      <c r="AD240" s="367"/>
      <c r="AF240" s="363"/>
      <c r="AH240" s="363"/>
      <c r="AJ240" s="363"/>
      <c r="AL240" s="363"/>
      <c r="AN240" s="369"/>
      <c r="AP240" s="363"/>
      <c r="AR240" s="363"/>
      <c r="AT240" s="367"/>
      <c r="AV240" s="371"/>
      <c r="AW240" s="371"/>
      <c r="AX240" s="371"/>
      <c r="AY240" s="371"/>
      <c r="AZ240" s="371"/>
      <c r="BA240" s="371"/>
      <c r="BB240" s="371"/>
      <c r="BC240" s="371"/>
      <c r="BD240" s="371"/>
      <c r="BE240" s="371"/>
      <c r="BF240" s="371"/>
      <c r="BG240" s="371"/>
    </row>
    <row r="241" spans="1:59" ht="21" customHeight="1" thickBot="1" x14ac:dyDescent="0.35">
      <c r="D241" s="413" t="s">
        <v>534</v>
      </c>
      <c r="G241" s="386"/>
      <c r="H241" s="447"/>
      <c r="I241" s="447"/>
      <c r="J241" s="386"/>
      <c r="K241" s="448"/>
      <c r="L241" s="448"/>
      <c r="M241" s="389"/>
      <c r="N241" s="489">
        <v>45482</v>
      </c>
      <c r="P241" s="484">
        <v>45455</v>
      </c>
      <c r="R241" s="472">
        <v>45425</v>
      </c>
      <c r="T241" s="472">
        <v>45350</v>
      </c>
      <c r="V241" s="463">
        <v>230324</v>
      </c>
      <c r="X241" s="452"/>
      <c r="AB241" s="363"/>
    </row>
    <row r="242" spans="1:59" ht="21" customHeight="1" x14ac:dyDescent="0.3">
      <c r="A242" s="371" t="s">
        <v>239</v>
      </c>
      <c r="B242" s="372">
        <v>45352</v>
      </c>
      <c r="C242" s="371">
        <v>812</v>
      </c>
      <c r="D242" s="418" t="s">
        <v>145</v>
      </c>
      <c r="E242" s="419">
        <f t="shared" ref="E242:F252" si="59">H242</f>
        <v>12800</v>
      </c>
      <c r="F242" s="420">
        <f t="shared" si="59"/>
        <v>7700</v>
      </c>
      <c r="G242" s="386"/>
      <c r="H242" s="416">
        <f t="shared" ref="H242:I252" si="60">MROUND(K242+24,50)</f>
        <v>12800</v>
      </c>
      <c r="I242" s="416">
        <f t="shared" si="60"/>
        <v>7700</v>
      </c>
      <c r="J242" s="386"/>
      <c r="K242" s="417">
        <f t="shared" ref="K242:K252" si="61">N242*$K$9</f>
        <v>12775</v>
      </c>
      <c r="L242" s="417">
        <f t="shared" ref="L242:L252" si="62">N242*$L$9</f>
        <v>7665</v>
      </c>
      <c r="M242" s="389"/>
      <c r="N242" s="490">
        <v>5110</v>
      </c>
      <c r="P242" s="468">
        <v>5110</v>
      </c>
      <c r="R242" s="474">
        <v>5110</v>
      </c>
      <c r="T242" s="462">
        <v>4687.93</v>
      </c>
      <c r="V242" s="462">
        <v>4687.93</v>
      </c>
      <c r="X242" s="452">
        <v>3551.46</v>
      </c>
      <c r="Z242" s="382">
        <v>3551.46</v>
      </c>
      <c r="AB242" s="363"/>
      <c r="AD242" s="364"/>
      <c r="AF242" s="365"/>
      <c r="AH242" s="365"/>
      <c r="AJ242" s="365"/>
      <c r="AL242" s="363"/>
      <c r="AN242" s="363"/>
      <c r="AP242" s="363"/>
      <c r="AR242" s="363"/>
      <c r="AT242" s="366"/>
    </row>
    <row r="243" spans="1:59" ht="21" hidden="1" customHeight="1" x14ac:dyDescent="0.3">
      <c r="A243" s="371" t="s">
        <v>240</v>
      </c>
      <c r="B243" s="372">
        <v>45358</v>
      </c>
      <c r="C243" s="371">
        <v>777</v>
      </c>
      <c r="D243" s="421" t="s">
        <v>148</v>
      </c>
      <c r="E243" s="419">
        <f t="shared" si="59"/>
        <v>3100</v>
      </c>
      <c r="F243" s="420">
        <f t="shared" si="59"/>
        <v>1900</v>
      </c>
      <c r="G243" s="386"/>
      <c r="H243" s="416">
        <f t="shared" si="60"/>
        <v>3100</v>
      </c>
      <c r="I243" s="416">
        <f t="shared" si="60"/>
        <v>1900</v>
      </c>
      <c r="J243" s="386"/>
      <c r="K243" s="417">
        <f t="shared" si="61"/>
        <v>3095</v>
      </c>
      <c r="L243" s="417">
        <f t="shared" si="62"/>
        <v>1857</v>
      </c>
      <c r="M243" s="389"/>
      <c r="N243" s="474">
        <v>1238</v>
      </c>
      <c r="P243" s="474">
        <v>1238</v>
      </c>
      <c r="R243" s="474">
        <v>1238</v>
      </c>
      <c r="T243" s="461">
        <v>1400</v>
      </c>
      <c r="V243" s="461">
        <v>1248</v>
      </c>
      <c r="X243" s="452">
        <v>1248</v>
      </c>
      <c r="Z243" s="382">
        <v>1248</v>
      </c>
      <c r="AB243" s="363"/>
      <c r="AD243" s="364"/>
      <c r="AF243" s="365"/>
      <c r="AH243" s="365"/>
      <c r="AJ243" s="365"/>
      <c r="AL243" s="363"/>
      <c r="AN243" s="363"/>
      <c r="AP243" s="363"/>
      <c r="AR243" s="363"/>
      <c r="AT243" s="366"/>
      <c r="AX243" s="371">
        <f>AD243*1.3</f>
        <v>0</v>
      </c>
    </row>
    <row r="244" spans="1:59" ht="21" customHeight="1" x14ac:dyDescent="0.3">
      <c r="A244" s="371" t="s">
        <v>339</v>
      </c>
      <c r="B244" s="372" t="s">
        <v>679</v>
      </c>
      <c r="C244" s="371">
        <v>4740</v>
      </c>
      <c r="D244" s="421" t="s">
        <v>203</v>
      </c>
      <c r="E244" s="419">
        <f t="shared" si="59"/>
        <v>8500</v>
      </c>
      <c r="F244" s="420">
        <f t="shared" si="59"/>
        <v>5100</v>
      </c>
      <c r="G244" s="386"/>
      <c r="H244" s="416">
        <f t="shared" si="60"/>
        <v>8500</v>
      </c>
      <c r="I244" s="416">
        <f t="shared" si="60"/>
        <v>5100</v>
      </c>
      <c r="J244" s="386"/>
      <c r="K244" s="417">
        <f t="shared" si="61"/>
        <v>8500</v>
      </c>
      <c r="L244" s="417">
        <f t="shared" si="62"/>
        <v>5100</v>
      </c>
      <c r="M244" s="389"/>
      <c r="N244" s="490">
        <v>3400</v>
      </c>
      <c r="P244" s="468">
        <v>3400</v>
      </c>
      <c r="R244" s="462">
        <v>3400</v>
      </c>
      <c r="T244" s="462">
        <v>3400</v>
      </c>
      <c r="V244" s="462">
        <v>1530.09</v>
      </c>
      <c r="X244" s="452">
        <v>1530.09</v>
      </c>
      <c r="Z244" s="382">
        <v>1530.09</v>
      </c>
      <c r="AB244" s="363"/>
      <c r="AD244" s="364"/>
      <c r="AF244" s="365"/>
      <c r="AH244" s="365"/>
      <c r="AJ244" s="365"/>
      <c r="AL244" s="363"/>
      <c r="AN244" s="363"/>
      <c r="AP244" s="363"/>
      <c r="AR244" s="363"/>
      <c r="AT244" s="366"/>
    </row>
    <row r="245" spans="1:59" ht="21" hidden="1" customHeight="1" x14ac:dyDescent="0.3">
      <c r="A245" s="371" t="s">
        <v>238</v>
      </c>
      <c r="B245" s="372">
        <v>45278</v>
      </c>
      <c r="C245" s="371">
        <v>1357</v>
      </c>
      <c r="D245" s="421" t="s">
        <v>615</v>
      </c>
      <c r="E245" s="419">
        <f t="shared" si="59"/>
        <v>3000</v>
      </c>
      <c r="F245" s="420">
        <f t="shared" si="59"/>
        <v>1800</v>
      </c>
      <c r="G245" s="386"/>
      <c r="H245" s="416">
        <f t="shared" si="60"/>
        <v>3000</v>
      </c>
      <c r="I245" s="416">
        <f t="shared" si="60"/>
        <v>1800</v>
      </c>
      <c r="J245" s="386"/>
      <c r="K245" s="417">
        <f t="shared" si="61"/>
        <v>2956.0199999999995</v>
      </c>
      <c r="L245" s="417">
        <f t="shared" si="62"/>
        <v>1773.6119999999999</v>
      </c>
      <c r="M245" s="389"/>
      <c r="N245" s="462">
        <v>1182.4079999999999</v>
      </c>
      <c r="P245" s="462">
        <v>1182.4079999999999</v>
      </c>
      <c r="R245" s="462">
        <v>1182.4079999999999</v>
      </c>
      <c r="T245" s="462">
        <v>1182.4079999999999</v>
      </c>
      <c r="V245" s="462">
        <v>1182.4079999999999</v>
      </c>
      <c r="X245" s="452">
        <v>1182.4079999999999</v>
      </c>
      <c r="Z245" s="382">
        <v>985.34</v>
      </c>
      <c r="AB245" s="363"/>
      <c r="AD245" s="364">
        <f>Z245*1.2</f>
        <v>1182.4079999999999</v>
      </c>
      <c r="AF245" s="365"/>
      <c r="AH245" s="365"/>
      <c r="AJ245" s="365"/>
      <c r="AL245" s="363"/>
      <c r="AN245" s="363"/>
      <c r="AP245" s="363"/>
      <c r="AR245" s="363"/>
      <c r="AT245" s="366"/>
    </row>
    <row r="246" spans="1:59" ht="21" hidden="1" customHeight="1" x14ac:dyDescent="0.3">
      <c r="A246" s="371" t="s">
        <v>238</v>
      </c>
      <c r="B246" s="372">
        <v>45278</v>
      </c>
      <c r="C246" s="371">
        <v>1357</v>
      </c>
      <c r="D246" s="421" t="s">
        <v>614</v>
      </c>
      <c r="E246" s="419">
        <f t="shared" si="59"/>
        <v>4050</v>
      </c>
      <c r="F246" s="420">
        <f t="shared" si="59"/>
        <v>2450</v>
      </c>
      <c r="G246" s="386"/>
      <c r="H246" s="416">
        <f t="shared" si="60"/>
        <v>4050</v>
      </c>
      <c r="I246" s="416">
        <f t="shared" si="60"/>
        <v>2450</v>
      </c>
      <c r="J246" s="386"/>
      <c r="K246" s="417">
        <f t="shared" si="61"/>
        <v>4021.4100000000003</v>
      </c>
      <c r="L246" s="417">
        <f t="shared" si="62"/>
        <v>2412.846</v>
      </c>
      <c r="M246" s="389"/>
      <c r="N246" s="462">
        <v>1608.5640000000001</v>
      </c>
      <c r="P246" s="462">
        <v>1608.5640000000001</v>
      </c>
      <c r="R246" s="462">
        <v>1608.5640000000001</v>
      </c>
      <c r="T246" s="462">
        <v>1608.5640000000001</v>
      </c>
      <c r="V246" s="462">
        <v>1608.5640000000001</v>
      </c>
      <c r="X246" s="452">
        <v>1608.5640000000001</v>
      </c>
      <c r="Z246" s="382">
        <v>1340.47</v>
      </c>
      <c r="AB246" s="363"/>
      <c r="AD246" s="364">
        <f>Z246*1.2</f>
        <v>1608.5640000000001</v>
      </c>
      <c r="AF246" s="365"/>
      <c r="AH246" s="365"/>
      <c r="AJ246" s="365"/>
      <c r="AL246" s="363"/>
      <c r="AN246" s="363"/>
      <c r="AP246" s="363"/>
      <c r="AR246" s="363"/>
      <c r="AT246" s="366"/>
    </row>
    <row r="247" spans="1:59" ht="21" customHeight="1" x14ac:dyDescent="0.3">
      <c r="A247" s="371" t="s">
        <v>650</v>
      </c>
      <c r="B247" s="372">
        <v>45407</v>
      </c>
      <c r="C247" s="371">
        <v>1357</v>
      </c>
      <c r="D247" s="421" t="s">
        <v>652</v>
      </c>
      <c r="E247" s="419">
        <v>23500</v>
      </c>
      <c r="F247" s="420">
        <v>14500</v>
      </c>
      <c r="G247" s="386"/>
      <c r="H247" s="416">
        <f t="shared" si="60"/>
        <v>0</v>
      </c>
      <c r="I247" s="416">
        <f t="shared" si="60"/>
        <v>0</v>
      </c>
      <c r="J247" s="386"/>
      <c r="K247" s="417">
        <f t="shared" si="61"/>
        <v>0</v>
      </c>
      <c r="L247" s="417">
        <f t="shared" si="62"/>
        <v>0</v>
      </c>
      <c r="M247" s="389"/>
      <c r="N247" s="496"/>
      <c r="P247" s="455"/>
      <c r="R247" s="455">
        <v>9000</v>
      </c>
      <c r="T247" s="462">
        <v>8200</v>
      </c>
      <c r="V247" s="462"/>
      <c r="X247" s="452"/>
      <c r="AB247" s="363"/>
      <c r="AD247" s="364">
        <f>Z247*1.2</f>
        <v>0</v>
      </c>
      <c r="AF247" s="365"/>
      <c r="AH247" s="365"/>
      <c r="AJ247" s="365"/>
      <c r="AL247" s="363"/>
      <c r="AN247" s="363"/>
      <c r="AP247" s="363"/>
      <c r="AR247" s="363"/>
      <c r="AT247" s="366"/>
    </row>
    <row r="248" spans="1:59" ht="21" customHeight="1" x14ac:dyDescent="0.3">
      <c r="A248" s="371" t="s">
        <v>650</v>
      </c>
      <c r="B248" s="372">
        <v>45407</v>
      </c>
      <c r="C248" s="371">
        <v>1357</v>
      </c>
      <c r="D248" s="421" t="s">
        <v>653</v>
      </c>
      <c r="E248" s="419">
        <v>13000</v>
      </c>
      <c r="F248" s="420">
        <v>8200</v>
      </c>
      <c r="G248" s="386"/>
      <c r="H248" s="416">
        <f t="shared" si="60"/>
        <v>0</v>
      </c>
      <c r="I248" s="416">
        <f t="shared" si="60"/>
        <v>0</v>
      </c>
      <c r="J248" s="386"/>
      <c r="K248" s="417">
        <f t="shared" si="61"/>
        <v>0</v>
      </c>
      <c r="L248" s="417">
        <f t="shared" si="62"/>
        <v>0</v>
      </c>
      <c r="M248" s="389"/>
      <c r="N248" s="496"/>
      <c r="P248" s="455"/>
      <c r="R248" s="455">
        <v>4800</v>
      </c>
      <c r="T248" s="462">
        <v>5400</v>
      </c>
      <c r="V248" s="462"/>
      <c r="X248" s="452"/>
      <c r="AB248" s="363"/>
      <c r="AD248" s="364">
        <f>Z248*1.2</f>
        <v>0</v>
      </c>
      <c r="AF248" s="365"/>
      <c r="AH248" s="365"/>
      <c r="AJ248" s="365"/>
      <c r="AL248" s="363"/>
      <c r="AN248" s="363"/>
      <c r="AP248" s="363"/>
      <c r="AR248" s="363"/>
      <c r="AT248" s="366"/>
    </row>
    <row r="249" spans="1:59" ht="21" customHeight="1" x14ac:dyDescent="0.3">
      <c r="A249" s="371" t="s">
        <v>650</v>
      </c>
      <c r="B249" s="372">
        <v>45407</v>
      </c>
      <c r="C249" s="371">
        <v>1357</v>
      </c>
      <c r="D249" s="421" t="s">
        <v>682</v>
      </c>
      <c r="E249" s="419">
        <v>3700</v>
      </c>
      <c r="F249" s="420">
        <v>2300</v>
      </c>
      <c r="G249" s="386"/>
      <c r="H249" s="416">
        <f t="shared" si="60"/>
        <v>0</v>
      </c>
      <c r="I249" s="416">
        <f t="shared" si="60"/>
        <v>0</v>
      </c>
      <c r="J249" s="386"/>
      <c r="K249" s="417">
        <f t="shared" si="61"/>
        <v>0</v>
      </c>
      <c r="L249" s="417">
        <f t="shared" si="62"/>
        <v>0</v>
      </c>
      <c r="M249" s="389"/>
      <c r="N249" s="491"/>
      <c r="P249" s="462"/>
      <c r="R249" s="462">
        <v>1480</v>
      </c>
      <c r="T249" s="462">
        <v>5400</v>
      </c>
      <c r="V249" s="462"/>
      <c r="X249" s="452"/>
      <c r="AB249" s="363"/>
      <c r="AD249" s="364">
        <f>Z249*1.2</f>
        <v>0</v>
      </c>
      <c r="AF249" s="365"/>
      <c r="AH249" s="365"/>
      <c r="AJ249" s="365"/>
      <c r="AL249" s="363"/>
      <c r="AN249" s="363"/>
      <c r="AP249" s="363"/>
      <c r="AR249" s="363"/>
      <c r="AT249" s="366"/>
    </row>
    <row r="250" spans="1:59" ht="21" customHeight="1" x14ac:dyDescent="0.3">
      <c r="A250" s="371" t="s">
        <v>649</v>
      </c>
      <c r="B250" s="480" t="s">
        <v>678</v>
      </c>
      <c r="C250" s="371">
        <v>531</v>
      </c>
      <c r="D250" s="421" t="s">
        <v>156</v>
      </c>
      <c r="E250" s="419">
        <f t="shared" si="59"/>
        <v>7500</v>
      </c>
      <c r="F250" s="420">
        <f t="shared" si="59"/>
        <v>4500</v>
      </c>
      <c r="G250" s="386"/>
      <c r="H250" s="416">
        <f t="shared" si="60"/>
        <v>7500</v>
      </c>
      <c r="I250" s="416">
        <f t="shared" si="60"/>
        <v>4500</v>
      </c>
      <c r="J250" s="386"/>
      <c r="K250" s="417">
        <f t="shared" si="61"/>
        <v>7485</v>
      </c>
      <c r="L250" s="417">
        <f t="shared" si="62"/>
        <v>4491</v>
      </c>
      <c r="M250" s="389"/>
      <c r="N250" s="490">
        <v>2994</v>
      </c>
      <c r="P250" s="462">
        <v>2830.24</v>
      </c>
      <c r="R250" s="462">
        <v>2830.24</v>
      </c>
      <c r="T250" s="462">
        <v>2830.24</v>
      </c>
      <c r="V250" s="462">
        <v>2621</v>
      </c>
      <c r="X250" s="455">
        <v>2621</v>
      </c>
      <c r="Z250" s="382">
        <v>2339.0100000000002</v>
      </c>
      <c r="AB250" s="363"/>
      <c r="AD250" s="364"/>
      <c r="AF250" s="365"/>
      <c r="AH250" s="365"/>
      <c r="AJ250" s="365"/>
      <c r="AL250" s="363"/>
      <c r="AN250" s="363"/>
      <c r="AP250" s="363"/>
      <c r="AR250" s="363"/>
      <c r="AT250" s="366"/>
    </row>
    <row r="251" spans="1:59" ht="21" customHeight="1" x14ac:dyDescent="0.3">
      <c r="A251" s="371" t="s">
        <v>648</v>
      </c>
      <c r="B251" s="478" t="s">
        <v>677</v>
      </c>
      <c r="C251" s="371" t="s">
        <v>208</v>
      </c>
      <c r="D251" s="421" t="s">
        <v>331</v>
      </c>
      <c r="E251" s="419">
        <f t="shared" si="59"/>
        <v>7250</v>
      </c>
      <c r="F251" s="420">
        <f t="shared" si="59"/>
        <v>4350</v>
      </c>
      <c r="G251" s="386"/>
      <c r="H251" s="416">
        <f t="shared" si="60"/>
        <v>7250</v>
      </c>
      <c r="I251" s="416">
        <f t="shared" si="60"/>
        <v>4350</v>
      </c>
      <c r="J251" s="386"/>
      <c r="K251" s="417">
        <f t="shared" si="61"/>
        <v>7202.5250000000005</v>
      </c>
      <c r="L251" s="417">
        <f t="shared" si="62"/>
        <v>4321.5150000000003</v>
      </c>
      <c r="M251" s="389"/>
      <c r="N251" s="490">
        <v>2881.01</v>
      </c>
      <c r="P251" s="462">
        <v>2881.01</v>
      </c>
      <c r="R251" s="462">
        <v>2881.01</v>
      </c>
      <c r="T251" s="462">
        <v>2881.01</v>
      </c>
      <c r="V251" s="462">
        <v>2881.01</v>
      </c>
      <c r="X251" s="452">
        <v>2881.01</v>
      </c>
      <c r="Z251" s="382">
        <v>2881.01</v>
      </c>
      <c r="AB251" s="363"/>
      <c r="AD251" s="364"/>
      <c r="AF251" s="365"/>
      <c r="AH251" s="365"/>
      <c r="AJ251" s="365"/>
      <c r="AL251" s="363"/>
      <c r="AN251" s="363"/>
      <c r="AP251" s="363"/>
      <c r="AR251" s="363"/>
      <c r="AT251" s="367"/>
    </row>
    <row r="252" spans="1:59" ht="21" hidden="1" customHeight="1" x14ac:dyDescent="0.3">
      <c r="A252" s="371" t="s">
        <v>202</v>
      </c>
      <c r="C252" s="371" t="s">
        <v>202</v>
      </c>
      <c r="D252" s="421" t="s">
        <v>155</v>
      </c>
      <c r="E252" s="419">
        <f t="shared" si="59"/>
        <v>4550</v>
      </c>
      <c r="F252" s="420">
        <f t="shared" si="59"/>
        <v>2750</v>
      </c>
      <c r="G252" s="386"/>
      <c r="H252" s="416">
        <f t="shared" si="60"/>
        <v>4550</v>
      </c>
      <c r="I252" s="416">
        <f t="shared" si="60"/>
        <v>2750</v>
      </c>
      <c r="J252" s="386"/>
      <c r="K252" s="417">
        <f t="shared" si="61"/>
        <v>4537.5</v>
      </c>
      <c r="L252" s="417">
        <f t="shared" si="62"/>
        <v>2722.5</v>
      </c>
      <c r="M252" s="389"/>
      <c r="N252" s="452">
        <v>1815</v>
      </c>
      <c r="P252" s="452">
        <v>1815</v>
      </c>
      <c r="R252" s="452">
        <v>1815</v>
      </c>
      <c r="T252" s="452">
        <v>1815</v>
      </c>
      <c r="V252" s="452">
        <v>1815</v>
      </c>
      <c r="X252" s="452">
        <v>1815</v>
      </c>
      <c r="Z252" s="382">
        <v>1815</v>
      </c>
      <c r="AB252" s="363"/>
      <c r="AD252" s="365"/>
      <c r="AF252" s="365"/>
      <c r="AH252" s="365"/>
      <c r="AJ252" s="365"/>
      <c r="AL252" s="363"/>
      <c r="AN252" s="363"/>
      <c r="AP252" s="363"/>
      <c r="AR252" s="363"/>
      <c r="AT252" s="367"/>
    </row>
    <row r="253" spans="1:59" s="376" customFormat="1" ht="21" customHeight="1" x14ac:dyDescent="0.3">
      <c r="A253" s="371"/>
      <c r="B253" s="372"/>
      <c r="C253" s="371"/>
      <c r="D253" s="371"/>
      <c r="E253" s="373"/>
      <c r="F253" s="374"/>
      <c r="G253" s="371"/>
      <c r="H253" s="447"/>
      <c r="I253" s="447"/>
      <c r="J253" s="371"/>
      <c r="K253" s="448"/>
      <c r="L253" s="448"/>
      <c r="N253" s="378"/>
      <c r="P253" s="378"/>
      <c r="R253" s="378"/>
      <c r="T253" s="378"/>
      <c r="V253" s="378"/>
      <c r="X253" s="378"/>
      <c r="Z253" s="378"/>
      <c r="AB253" s="146"/>
      <c r="AD253" s="146"/>
      <c r="AF253" s="146"/>
      <c r="AH253" s="146"/>
      <c r="AJ253" s="146"/>
      <c r="AL253" s="146"/>
      <c r="AN253" s="146"/>
      <c r="AP253" s="146"/>
      <c r="AR253" s="146"/>
      <c r="AT253" s="63"/>
      <c r="AV253" s="371"/>
      <c r="AW253" s="371"/>
      <c r="AX253" s="371"/>
      <c r="AY253" s="371"/>
      <c r="AZ253" s="371"/>
      <c r="BA253" s="371"/>
      <c r="BB253" s="371"/>
      <c r="BC253" s="371"/>
      <c r="BD253" s="371"/>
      <c r="BE253" s="371"/>
      <c r="BF253" s="371"/>
      <c r="BG253" s="371"/>
    </row>
    <row r="254" spans="1:59" s="376" customFormat="1" ht="21" customHeight="1" x14ac:dyDescent="0.3">
      <c r="A254" s="371"/>
      <c r="B254" s="372" t="s">
        <v>731</v>
      </c>
      <c r="C254" s="371"/>
      <c r="D254" s="371"/>
      <c r="E254" s="373"/>
      <c r="F254" s="374"/>
      <c r="G254" s="371"/>
      <c r="H254" s="447"/>
      <c r="I254" s="447"/>
      <c r="J254" s="371"/>
      <c r="K254" s="448"/>
      <c r="L254" s="448"/>
      <c r="N254" s="378"/>
      <c r="P254" s="378"/>
      <c r="R254" s="378"/>
      <c r="T254" s="378"/>
      <c r="V254" s="378"/>
      <c r="X254" s="378"/>
      <c r="Z254" s="378"/>
      <c r="AB254" s="146"/>
      <c r="AD254" s="146"/>
      <c r="AF254" s="146"/>
      <c r="AH254" s="146"/>
      <c r="AJ254" s="146"/>
      <c r="AL254" s="146"/>
      <c r="AN254" s="146"/>
      <c r="AP254" s="146"/>
      <c r="AR254" s="146"/>
      <c r="AT254" s="63"/>
      <c r="AV254" s="371"/>
      <c r="AW254" s="371"/>
      <c r="AX254" s="371"/>
      <c r="AY254" s="371"/>
      <c r="AZ254" s="371"/>
      <c r="BA254" s="371"/>
      <c r="BB254" s="371"/>
      <c r="BC254" s="371"/>
      <c r="BD254" s="371"/>
      <c r="BE254" s="371"/>
      <c r="BF254" s="371"/>
      <c r="BG254" s="371"/>
    </row>
    <row r="255" spans="1:59" s="376" customFormat="1" ht="21" customHeight="1" x14ac:dyDescent="0.3">
      <c r="A255" s="371"/>
      <c r="B255" s="372"/>
      <c r="C255" s="371"/>
      <c r="D255" s="371"/>
      <c r="E255" s="373"/>
      <c r="F255" s="374"/>
      <c r="G255" s="371"/>
      <c r="H255" s="447"/>
      <c r="I255" s="447"/>
      <c r="J255" s="371"/>
      <c r="K255" s="448"/>
      <c r="L255" s="448"/>
      <c r="N255" s="378"/>
      <c r="P255" s="378"/>
      <c r="R255" s="378"/>
      <c r="T255" s="378"/>
      <c r="V255" s="378"/>
      <c r="X255" s="378"/>
      <c r="Z255" s="378"/>
      <c r="AB255" s="146"/>
      <c r="AD255" s="146"/>
      <c r="AF255" s="146"/>
      <c r="AH255" s="146"/>
      <c r="AJ255" s="146"/>
      <c r="AL255" s="146"/>
      <c r="AN255" s="146"/>
      <c r="AP255" s="146"/>
      <c r="AR255" s="146"/>
      <c r="AT255" s="63"/>
      <c r="AV255" s="371"/>
      <c r="AW255" s="371"/>
      <c r="AX255" s="371"/>
      <c r="AY255" s="371"/>
      <c r="AZ255" s="371"/>
      <c r="BA255" s="371"/>
      <c r="BB255" s="371"/>
      <c r="BC255" s="371"/>
      <c r="BD255" s="371"/>
      <c r="BE255" s="371"/>
      <c r="BF255" s="371"/>
      <c r="BG255" s="371"/>
    </row>
    <row r="256" spans="1:59" ht="21" customHeight="1" x14ac:dyDescent="0.3">
      <c r="N256" s="378"/>
      <c r="P256" s="378"/>
      <c r="R256" s="378"/>
      <c r="T256" s="378"/>
      <c r="V256" s="378"/>
      <c r="X256" s="378"/>
      <c r="Z256" s="378"/>
    </row>
    <row r="257" spans="1:59" s="376" customFormat="1" ht="21" customHeight="1" x14ac:dyDescent="0.3">
      <c r="A257" s="371"/>
      <c r="B257" s="372"/>
      <c r="C257" s="371"/>
      <c r="D257" s="371"/>
      <c r="E257" s="373"/>
      <c r="F257" s="374"/>
      <c r="G257" s="371"/>
      <c r="H257" s="375"/>
      <c r="I257" s="375"/>
      <c r="K257" s="377"/>
      <c r="L257" s="377"/>
      <c r="N257" s="378"/>
      <c r="P257" s="378"/>
      <c r="R257" s="378"/>
      <c r="T257" s="378"/>
      <c r="V257" s="378"/>
      <c r="X257" s="378"/>
      <c r="Z257" s="378"/>
      <c r="AB257" s="146"/>
      <c r="AD257" s="146"/>
      <c r="AF257" s="146"/>
      <c r="AH257" s="146"/>
      <c r="AJ257" s="146"/>
      <c r="AL257" s="146"/>
      <c r="AN257" s="146"/>
      <c r="AP257" s="146"/>
      <c r="AR257" s="146"/>
      <c r="AT257" s="63"/>
      <c r="AV257" s="371"/>
      <c r="AW257" s="371"/>
      <c r="AX257" s="371"/>
      <c r="AY257" s="371"/>
      <c r="AZ257" s="371"/>
      <c r="BA257" s="371"/>
      <c r="BB257" s="371"/>
      <c r="BC257" s="371"/>
      <c r="BD257" s="371"/>
      <c r="BE257" s="371"/>
      <c r="BF257" s="371"/>
      <c r="BG257" s="371"/>
    </row>
    <row r="258" spans="1:59" s="376" customFormat="1" ht="21" customHeight="1" x14ac:dyDescent="0.3">
      <c r="A258" s="371"/>
      <c r="B258" s="372"/>
      <c r="C258" s="371"/>
      <c r="D258" s="371"/>
      <c r="E258" s="373"/>
      <c r="F258" s="374"/>
      <c r="G258" s="371"/>
      <c r="H258" s="375"/>
      <c r="I258" s="375"/>
      <c r="K258" s="377"/>
      <c r="L258" s="377"/>
      <c r="N258" s="378"/>
      <c r="P258" s="378"/>
      <c r="R258" s="378"/>
      <c r="T258" s="378"/>
      <c r="V258" s="378"/>
      <c r="X258" s="378"/>
      <c r="Z258" s="378"/>
      <c r="AB258" s="146"/>
      <c r="AD258" s="146"/>
      <c r="AF258" s="146"/>
      <c r="AH258" s="146"/>
      <c r="AJ258" s="146"/>
      <c r="AL258" s="146"/>
      <c r="AN258" s="146"/>
      <c r="AP258" s="146"/>
      <c r="AR258" s="146"/>
      <c r="AT258" s="63"/>
      <c r="AV258" s="371"/>
      <c r="AW258" s="371"/>
      <c r="AX258" s="371"/>
      <c r="AY258" s="371"/>
      <c r="AZ258" s="371"/>
      <c r="BA258" s="371"/>
      <c r="BB258" s="371"/>
      <c r="BC258" s="371"/>
      <c r="BD258" s="371"/>
      <c r="BE258" s="371"/>
      <c r="BF258" s="371"/>
      <c r="BG258" s="371"/>
    </row>
    <row r="259" spans="1:59" s="376" customFormat="1" ht="21" customHeight="1" x14ac:dyDescent="0.3">
      <c r="A259" s="371"/>
      <c r="B259" s="372"/>
      <c r="C259" s="371"/>
      <c r="D259" s="371"/>
      <c r="E259" s="373"/>
      <c r="F259" s="374"/>
      <c r="G259" s="371"/>
      <c r="H259" s="375"/>
      <c r="I259" s="375"/>
      <c r="K259" s="377"/>
      <c r="L259" s="377"/>
      <c r="N259" s="378"/>
      <c r="P259" s="378"/>
      <c r="R259" s="378"/>
      <c r="T259" s="378"/>
      <c r="V259" s="378"/>
      <c r="X259" s="378"/>
      <c r="Z259" s="378"/>
      <c r="AB259" s="146"/>
      <c r="AD259" s="146"/>
      <c r="AF259" s="146"/>
      <c r="AH259" s="146"/>
      <c r="AJ259" s="146"/>
      <c r="AL259" s="146"/>
      <c r="AN259" s="146"/>
      <c r="AP259" s="146"/>
      <c r="AR259" s="146"/>
      <c r="AT259" s="63"/>
      <c r="AV259" s="371"/>
      <c r="AW259" s="371"/>
      <c r="AX259" s="371"/>
      <c r="AY259" s="371"/>
      <c r="AZ259" s="371"/>
      <c r="BA259" s="371"/>
      <c r="BB259" s="371"/>
      <c r="BC259" s="371"/>
      <c r="BD259" s="371"/>
      <c r="BE259" s="371"/>
      <c r="BF259" s="371"/>
      <c r="BG259" s="371"/>
    </row>
    <row r="260" spans="1:59" s="376" customFormat="1" ht="21" customHeight="1" x14ac:dyDescent="0.3">
      <c r="A260" s="371"/>
      <c r="B260" s="372"/>
      <c r="C260" s="371"/>
      <c r="D260" s="371"/>
      <c r="E260" s="373"/>
      <c r="F260" s="374"/>
      <c r="G260" s="371"/>
      <c r="H260" s="375"/>
      <c r="I260" s="375"/>
      <c r="K260" s="377"/>
      <c r="L260" s="377"/>
      <c r="N260" s="378"/>
      <c r="P260" s="378"/>
      <c r="R260" s="378"/>
      <c r="T260" s="378"/>
      <c r="V260" s="378"/>
      <c r="X260" s="378"/>
      <c r="Z260" s="378"/>
      <c r="AB260" s="146"/>
      <c r="AD260" s="146"/>
      <c r="AF260" s="146"/>
      <c r="AH260" s="146"/>
      <c r="AJ260" s="146"/>
      <c r="AL260" s="146"/>
      <c r="AN260" s="146"/>
      <c r="AP260" s="146"/>
      <c r="AR260" s="146"/>
      <c r="AT260" s="63"/>
      <c r="AV260" s="371"/>
      <c r="AW260" s="371"/>
      <c r="AX260" s="371"/>
      <c r="AY260" s="371"/>
      <c r="AZ260" s="371"/>
      <c r="BA260" s="371"/>
      <c r="BB260" s="371"/>
      <c r="BC260" s="371"/>
      <c r="BD260" s="371"/>
      <c r="BE260" s="371"/>
      <c r="BF260" s="371"/>
      <c r="BG260" s="371"/>
    </row>
    <row r="261" spans="1:59" s="376" customFormat="1" ht="21" customHeight="1" x14ac:dyDescent="0.3">
      <c r="A261" s="371"/>
      <c r="B261" s="372"/>
      <c r="C261" s="371"/>
      <c r="D261" s="371"/>
      <c r="E261" s="373"/>
      <c r="F261" s="374"/>
      <c r="G261" s="371"/>
      <c r="H261" s="375"/>
      <c r="I261" s="375"/>
      <c r="K261" s="377"/>
      <c r="L261" s="377"/>
      <c r="N261" s="378"/>
      <c r="P261" s="378"/>
      <c r="R261" s="378"/>
      <c r="T261" s="378"/>
      <c r="V261" s="378"/>
      <c r="X261" s="378"/>
      <c r="Z261" s="378"/>
      <c r="AB261" s="146"/>
      <c r="AD261" s="146"/>
      <c r="AF261" s="146"/>
      <c r="AH261" s="146"/>
      <c r="AJ261" s="146"/>
      <c r="AL261" s="146"/>
      <c r="AN261" s="146"/>
      <c r="AP261" s="146"/>
      <c r="AR261" s="146"/>
      <c r="AT261" s="63"/>
      <c r="AV261" s="371"/>
      <c r="AW261" s="371"/>
      <c r="AX261" s="371"/>
      <c r="AY261" s="371"/>
      <c r="AZ261" s="371"/>
      <c r="BA261" s="371"/>
      <c r="BB261" s="371"/>
      <c r="BC261" s="371"/>
      <c r="BD261" s="371"/>
      <c r="BE261" s="371"/>
      <c r="BF261" s="371"/>
      <c r="BG261" s="371"/>
    </row>
    <row r="262" spans="1:59" s="376" customFormat="1" ht="21" customHeight="1" x14ac:dyDescent="0.3">
      <c r="A262" s="371"/>
      <c r="B262" s="372"/>
      <c r="C262" s="371"/>
      <c r="D262" s="371"/>
      <c r="E262" s="373"/>
      <c r="F262" s="374"/>
      <c r="G262" s="371"/>
      <c r="H262" s="375"/>
      <c r="I262" s="375"/>
      <c r="K262" s="377"/>
      <c r="L262" s="377"/>
      <c r="N262" s="378"/>
      <c r="P262" s="378"/>
      <c r="R262" s="378"/>
      <c r="T262" s="378"/>
      <c r="V262" s="378"/>
      <c r="X262" s="378"/>
      <c r="Z262" s="378"/>
      <c r="AB262" s="146"/>
      <c r="AD262" s="146"/>
      <c r="AF262" s="146"/>
      <c r="AH262" s="146"/>
      <c r="AJ262" s="146"/>
      <c r="AL262" s="146"/>
      <c r="AN262" s="146"/>
      <c r="AP262" s="146"/>
      <c r="AR262" s="146"/>
      <c r="AT262" s="63"/>
      <c r="AV262" s="371"/>
      <c r="AW262" s="371"/>
      <c r="AX262" s="371"/>
      <c r="AY262" s="371"/>
      <c r="AZ262" s="371"/>
      <c r="BA262" s="371"/>
      <c r="BB262" s="371"/>
      <c r="BC262" s="371"/>
      <c r="BD262" s="371"/>
      <c r="BE262" s="371"/>
      <c r="BF262" s="371"/>
      <c r="BG262" s="371"/>
    </row>
    <row r="263" spans="1:59" s="376" customFormat="1" ht="21" customHeight="1" x14ac:dyDescent="0.3">
      <c r="A263" s="371"/>
      <c r="B263" s="372"/>
      <c r="C263" s="371"/>
      <c r="D263" s="371"/>
      <c r="E263" s="373"/>
      <c r="F263" s="374"/>
      <c r="G263" s="371"/>
      <c r="H263" s="375"/>
      <c r="I263" s="375"/>
      <c r="K263" s="377"/>
      <c r="L263" s="377"/>
      <c r="N263" s="378"/>
      <c r="P263" s="378"/>
      <c r="R263" s="378"/>
      <c r="T263" s="378"/>
      <c r="V263" s="378"/>
      <c r="X263" s="378"/>
      <c r="Z263" s="378"/>
      <c r="AB263" s="146"/>
      <c r="AD263" s="146"/>
      <c r="AF263" s="146"/>
      <c r="AH263" s="146"/>
      <c r="AJ263" s="146"/>
      <c r="AL263" s="146"/>
      <c r="AN263" s="146"/>
      <c r="AP263" s="146"/>
      <c r="AR263" s="146"/>
      <c r="AT263" s="63"/>
      <c r="AV263" s="371"/>
      <c r="AW263" s="371"/>
      <c r="AX263" s="371"/>
      <c r="AY263" s="371"/>
      <c r="AZ263" s="371"/>
      <c r="BA263" s="371"/>
      <c r="BB263" s="371"/>
      <c r="BC263" s="371"/>
      <c r="BD263" s="371"/>
      <c r="BE263" s="371"/>
      <c r="BF263" s="371"/>
      <c r="BG263" s="371"/>
    </row>
    <row r="264" spans="1:59" s="376" customFormat="1" ht="21" customHeight="1" x14ac:dyDescent="0.3">
      <c r="A264" s="371"/>
      <c r="B264" s="372"/>
      <c r="C264" s="371"/>
      <c r="D264" s="371"/>
      <c r="E264" s="373"/>
      <c r="F264" s="374"/>
      <c r="G264" s="371"/>
      <c r="H264" s="375"/>
      <c r="I264" s="375"/>
      <c r="K264" s="377"/>
      <c r="L264" s="377"/>
      <c r="N264" s="378"/>
      <c r="P264" s="378"/>
      <c r="R264" s="378"/>
      <c r="T264" s="378"/>
      <c r="V264" s="378"/>
      <c r="X264" s="378"/>
      <c r="Z264" s="378"/>
      <c r="AB264" s="146"/>
      <c r="AD264" s="146"/>
      <c r="AF264" s="146"/>
      <c r="AH264" s="146"/>
      <c r="AJ264" s="146"/>
      <c r="AL264" s="146"/>
      <c r="AN264" s="146"/>
      <c r="AP264" s="146"/>
      <c r="AR264" s="146"/>
      <c r="AT264" s="63"/>
      <c r="AV264" s="371"/>
      <c r="AW264" s="371"/>
      <c r="AX264" s="371"/>
      <c r="AY264" s="371"/>
      <c r="AZ264" s="371"/>
      <c r="BA264" s="371"/>
      <c r="BB264" s="371"/>
      <c r="BC264" s="371"/>
      <c r="BD264" s="371"/>
      <c r="BE264" s="371"/>
      <c r="BF264" s="371"/>
      <c r="BG264" s="371"/>
    </row>
    <row r="265" spans="1:59" s="376" customFormat="1" ht="21" customHeight="1" x14ac:dyDescent="0.3">
      <c r="A265" s="371"/>
      <c r="B265" s="372"/>
      <c r="C265" s="371"/>
      <c r="D265" s="371"/>
      <c r="E265" s="373"/>
      <c r="F265" s="374"/>
      <c r="G265" s="371"/>
      <c r="H265" s="375"/>
      <c r="I265" s="375"/>
      <c r="K265" s="377"/>
      <c r="L265" s="377"/>
      <c r="N265" s="378"/>
      <c r="P265" s="378"/>
      <c r="R265" s="378"/>
      <c r="T265" s="378"/>
      <c r="V265" s="378"/>
      <c r="X265" s="378"/>
      <c r="Z265" s="378"/>
      <c r="AB265" s="146"/>
      <c r="AD265" s="146"/>
      <c r="AF265" s="146"/>
      <c r="AH265" s="146"/>
      <c r="AJ265" s="146"/>
      <c r="AL265" s="146"/>
      <c r="AN265" s="146"/>
      <c r="AP265" s="146"/>
      <c r="AR265" s="146"/>
      <c r="AT265" s="63"/>
      <c r="AV265" s="371"/>
      <c r="AW265" s="371"/>
      <c r="AX265" s="371"/>
      <c r="AY265" s="371"/>
      <c r="AZ265" s="371"/>
      <c r="BA265" s="371"/>
      <c r="BB265" s="371"/>
      <c r="BC265" s="371"/>
      <c r="BD265" s="371"/>
      <c r="BE265" s="371"/>
      <c r="BF265" s="371"/>
      <c r="BG265" s="371"/>
    </row>
    <row r="266" spans="1:59" s="376" customFormat="1" ht="21" customHeight="1" x14ac:dyDescent="0.3">
      <c r="A266" s="371"/>
      <c r="B266" s="372"/>
      <c r="C266" s="371"/>
      <c r="D266" s="371"/>
      <c r="E266" s="373"/>
      <c r="F266" s="374"/>
      <c r="G266" s="371"/>
      <c r="H266" s="375"/>
      <c r="I266" s="375"/>
      <c r="K266" s="377"/>
      <c r="L266" s="377"/>
      <c r="N266" s="378"/>
      <c r="P266" s="378"/>
      <c r="R266" s="378"/>
      <c r="T266" s="378"/>
      <c r="V266" s="378"/>
      <c r="X266" s="378"/>
      <c r="Z266" s="378"/>
      <c r="AB266" s="146"/>
      <c r="AD266" s="146"/>
      <c r="AF266" s="146"/>
      <c r="AH266" s="146"/>
      <c r="AJ266" s="146"/>
      <c r="AL266" s="146"/>
      <c r="AN266" s="146"/>
      <c r="AP266" s="146"/>
      <c r="AR266" s="146"/>
      <c r="AT266" s="63"/>
      <c r="AV266" s="371"/>
      <c r="AW266" s="371"/>
      <c r="AX266" s="371"/>
      <c r="AY266" s="371"/>
      <c r="AZ266" s="371"/>
      <c r="BA266" s="371"/>
      <c r="BB266" s="371"/>
      <c r="BC266" s="371"/>
      <c r="BD266" s="371"/>
      <c r="BE266" s="371"/>
      <c r="BF266" s="371"/>
      <c r="BG266" s="371"/>
    </row>
    <row r="267" spans="1:59" s="376" customFormat="1" ht="21" customHeight="1" x14ac:dyDescent="0.3">
      <c r="A267" s="371"/>
      <c r="B267" s="372"/>
      <c r="C267" s="371"/>
      <c r="D267" s="371"/>
      <c r="E267" s="373"/>
      <c r="F267" s="374"/>
      <c r="G267" s="371"/>
      <c r="H267" s="375"/>
      <c r="I267" s="375"/>
      <c r="K267" s="377"/>
      <c r="L267" s="377"/>
      <c r="N267" s="378"/>
      <c r="P267" s="378"/>
      <c r="R267" s="378"/>
      <c r="T267" s="378"/>
      <c r="V267" s="378"/>
      <c r="X267" s="378"/>
      <c r="Z267" s="378"/>
      <c r="AB267" s="146"/>
      <c r="AD267" s="146"/>
      <c r="AF267" s="146"/>
      <c r="AH267" s="146"/>
      <c r="AJ267" s="146"/>
      <c r="AL267" s="146"/>
      <c r="AN267" s="146"/>
      <c r="AP267" s="146"/>
      <c r="AR267" s="146"/>
      <c r="AT267" s="63"/>
      <c r="AV267" s="371"/>
      <c r="AW267" s="371"/>
      <c r="AX267" s="371"/>
      <c r="AY267" s="371"/>
      <c r="AZ267" s="371"/>
      <c r="BA267" s="371"/>
      <c r="BB267" s="371"/>
      <c r="BC267" s="371"/>
      <c r="BD267" s="371"/>
      <c r="BE267" s="371"/>
      <c r="BF267" s="371"/>
      <c r="BG267" s="371"/>
    </row>
    <row r="268" spans="1:59" s="376" customFormat="1" ht="21" customHeight="1" x14ac:dyDescent="0.3">
      <c r="A268" s="371"/>
      <c r="B268" s="372"/>
      <c r="C268" s="371"/>
      <c r="D268" s="371"/>
      <c r="E268" s="373"/>
      <c r="F268" s="374"/>
      <c r="G268" s="371"/>
      <c r="H268" s="375"/>
      <c r="I268" s="375"/>
      <c r="K268" s="377"/>
      <c r="L268" s="377"/>
      <c r="N268" s="378"/>
      <c r="P268" s="378"/>
      <c r="R268" s="378"/>
      <c r="T268" s="378"/>
      <c r="V268" s="378"/>
      <c r="X268" s="378"/>
      <c r="Z268" s="378"/>
      <c r="AB268" s="146"/>
      <c r="AD268" s="146"/>
      <c r="AF268" s="146"/>
      <c r="AH268" s="146"/>
      <c r="AJ268" s="146"/>
      <c r="AL268" s="146"/>
      <c r="AN268" s="146"/>
      <c r="AP268" s="146"/>
      <c r="AR268" s="146"/>
      <c r="AT268" s="63"/>
      <c r="AV268" s="371"/>
      <c r="AW268" s="371"/>
      <c r="AX268" s="371"/>
      <c r="AY268" s="371"/>
      <c r="AZ268" s="371"/>
      <c r="BA268" s="371"/>
      <c r="BB268" s="371"/>
      <c r="BC268" s="371"/>
      <c r="BD268" s="371"/>
      <c r="BE268" s="371"/>
      <c r="BF268" s="371"/>
      <c r="BG268" s="371"/>
    </row>
    <row r="269" spans="1:59" s="376" customFormat="1" ht="21" customHeight="1" x14ac:dyDescent="0.3">
      <c r="A269" s="371"/>
      <c r="B269" s="372"/>
      <c r="C269" s="371"/>
      <c r="D269" s="371"/>
      <c r="E269" s="373"/>
      <c r="F269" s="374"/>
      <c r="G269" s="371"/>
      <c r="H269" s="375"/>
      <c r="I269" s="375"/>
      <c r="K269" s="377"/>
      <c r="L269" s="377"/>
      <c r="N269" s="378"/>
      <c r="P269" s="378"/>
      <c r="R269" s="378"/>
      <c r="T269" s="378"/>
      <c r="V269" s="378"/>
      <c r="X269" s="378"/>
      <c r="Z269" s="378"/>
      <c r="AB269" s="146"/>
      <c r="AD269" s="146"/>
      <c r="AF269" s="146"/>
      <c r="AH269" s="146"/>
      <c r="AJ269" s="146"/>
      <c r="AL269" s="146"/>
      <c r="AN269" s="146"/>
      <c r="AP269" s="146"/>
      <c r="AR269" s="146"/>
      <c r="AT269" s="63"/>
      <c r="AV269" s="371"/>
      <c r="AW269" s="371"/>
      <c r="AX269" s="371"/>
      <c r="AY269" s="371"/>
      <c r="AZ269" s="371"/>
      <c r="BA269" s="371"/>
      <c r="BB269" s="371"/>
      <c r="BC269" s="371"/>
      <c r="BD269" s="371"/>
      <c r="BE269" s="371"/>
      <c r="BF269" s="371"/>
      <c r="BG269" s="371"/>
    </row>
    <row r="270" spans="1:59" s="376" customFormat="1" ht="21" customHeight="1" x14ac:dyDescent="0.3">
      <c r="A270" s="371"/>
      <c r="B270" s="372"/>
      <c r="C270" s="371"/>
      <c r="D270" s="371"/>
      <c r="E270" s="373"/>
      <c r="F270" s="374"/>
      <c r="G270" s="371"/>
      <c r="H270" s="375"/>
      <c r="I270" s="375"/>
      <c r="K270" s="377"/>
      <c r="L270" s="377"/>
      <c r="N270" s="378"/>
      <c r="P270" s="378"/>
      <c r="R270" s="378"/>
      <c r="T270" s="378"/>
      <c r="V270" s="378"/>
      <c r="X270" s="378"/>
      <c r="Z270" s="378"/>
      <c r="AB270" s="146"/>
      <c r="AD270" s="146"/>
      <c r="AF270" s="146"/>
      <c r="AH270" s="146"/>
      <c r="AJ270" s="146"/>
      <c r="AL270" s="146"/>
      <c r="AN270" s="146"/>
      <c r="AP270" s="146"/>
      <c r="AR270" s="146"/>
      <c r="AT270" s="63"/>
      <c r="AV270" s="371"/>
      <c r="AW270" s="371"/>
      <c r="AX270" s="371"/>
      <c r="AY270" s="371"/>
      <c r="AZ270" s="371"/>
      <c r="BA270" s="371"/>
      <c r="BB270" s="371"/>
      <c r="BC270" s="371"/>
      <c r="BD270" s="371"/>
      <c r="BE270" s="371"/>
      <c r="BF270" s="371"/>
      <c r="BG270" s="371"/>
    </row>
    <row r="271" spans="1:59" s="376" customFormat="1" ht="21" customHeight="1" x14ac:dyDescent="0.3">
      <c r="A271" s="371"/>
      <c r="B271" s="372"/>
      <c r="C271" s="371"/>
      <c r="D271" s="371"/>
      <c r="E271" s="373"/>
      <c r="F271" s="374"/>
      <c r="G271" s="371"/>
      <c r="H271" s="375"/>
      <c r="I271" s="375"/>
      <c r="K271" s="377"/>
      <c r="L271" s="377"/>
      <c r="N271" s="378"/>
      <c r="P271" s="378"/>
      <c r="R271" s="378"/>
      <c r="T271" s="378"/>
      <c r="V271" s="378"/>
      <c r="X271" s="378"/>
      <c r="Z271" s="378"/>
      <c r="AB271" s="146"/>
      <c r="AD271" s="146"/>
      <c r="AF271" s="146"/>
      <c r="AH271" s="146"/>
      <c r="AJ271" s="146"/>
      <c r="AL271" s="146"/>
      <c r="AN271" s="146"/>
      <c r="AP271" s="146"/>
      <c r="AR271" s="146"/>
      <c r="AT271" s="63"/>
      <c r="AV271" s="371"/>
      <c r="AW271" s="371"/>
      <c r="AX271" s="371"/>
      <c r="AY271" s="371"/>
      <c r="AZ271" s="371"/>
      <c r="BA271" s="371"/>
      <c r="BB271" s="371"/>
      <c r="BC271" s="371"/>
      <c r="BD271" s="371"/>
      <c r="BE271" s="371"/>
      <c r="BF271" s="371"/>
      <c r="BG271" s="371"/>
    </row>
    <row r="272" spans="1:59" s="376" customFormat="1" ht="21" customHeight="1" x14ac:dyDescent="0.3">
      <c r="A272" s="371"/>
      <c r="B272" s="372"/>
      <c r="C272" s="371"/>
      <c r="D272" s="371"/>
      <c r="E272" s="373"/>
      <c r="F272" s="374"/>
      <c r="G272" s="371"/>
      <c r="H272" s="375"/>
      <c r="I272" s="375"/>
      <c r="K272" s="377"/>
      <c r="L272" s="377"/>
      <c r="N272" s="378"/>
      <c r="P272" s="378"/>
      <c r="R272" s="378"/>
      <c r="T272" s="378"/>
      <c r="V272" s="378"/>
      <c r="X272" s="378"/>
      <c r="Z272" s="378"/>
      <c r="AB272" s="146"/>
      <c r="AD272" s="146"/>
      <c r="AF272" s="146"/>
      <c r="AH272" s="146"/>
      <c r="AJ272" s="146"/>
      <c r="AL272" s="146"/>
      <c r="AN272" s="146"/>
      <c r="AP272" s="146"/>
      <c r="AR272" s="146"/>
      <c r="AT272" s="63"/>
      <c r="AV272" s="371"/>
      <c r="AW272" s="371"/>
      <c r="AX272" s="371"/>
      <c r="AY272" s="371"/>
      <c r="AZ272" s="371"/>
      <c r="BA272" s="371"/>
      <c r="BB272" s="371"/>
      <c r="BC272" s="371"/>
      <c r="BD272" s="371"/>
      <c r="BE272" s="371"/>
      <c r="BF272" s="371"/>
      <c r="BG272" s="371"/>
    </row>
    <row r="273" spans="1:59" s="376" customFormat="1" ht="21" customHeight="1" x14ac:dyDescent="0.3">
      <c r="A273" s="371"/>
      <c r="B273" s="372"/>
      <c r="C273" s="371"/>
      <c r="D273" s="371"/>
      <c r="E273" s="373"/>
      <c r="F273" s="374"/>
      <c r="G273" s="371"/>
      <c r="H273" s="375"/>
      <c r="I273" s="375"/>
      <c r="K273" s="377"/>
      <c r="L273" s="377"/>
      <c r="N273" s="378"/>
      <c r="P273" s="378"/>
      <c r="R273" s="378"/>
      <c r="T273" s="378"/>
      <c r="V273" s="378"/>
      <c r="X273" s="378"/>
      <c r="Z273" s="378"/>
      <c r="AB273" s="146"/>
      <c r="AD273" s="146"/>
      <c r="AF273" s="146"/>
      <c r="AH273" s="146"/>
      <c r="AJ273" s="146"/>
      <c r="AL273" s="146"/>
      <c r="AN273" s="146"/>
      <c r="AP273" s="146"/>
      <c r="AR273" s="146"/>
      <c r="AT273" s="63"/>
      <c r="AV273" s="371"/>
      <c r="AW273" s="371"/>
      <c r="AX273" s="371"/>
      <c r="AY273" s="371"/>
      <c r="AZ273" s="371"/>
      <c r="BA273" s="371"/>
      <c r="BB273" s="371"/>
      <c r="BC273" s="371"/>
      <c r="BD273" s="371"/>
      <c r="BE273" s="371"/>
      <c r="BF273" s="371"/>
      <c r="BG273" s="371"/>
    </row>
    <row r="274" spans="1:59" s="376" customFormat="1" ht="21" customHeight="1" x14ac:dyDescent="0.3">
      <c r="A274" s="371"/>
      <c r="B274" s="372"/>
      <c r="C274" s="371"/>
      <c r="D274" s="371"/>
      <c r="E274" s="373"/>
      <c r="F274" s="374"/>
      <c r="G274" s="371"/>
      <c r="H274" s="375"/>
      <c r="I274" s="375"/>
      <c r="K274" s="377"/>
      <c r="L274" s="377"/>
      <c r="N274" s="378"/>
      <c r="P274" s="378"/>
      <c r="R274" s="378"/>
      <c r="T274" s="378"/>
      <c r="V274" s="378"/>
      <c r="X274" s="378"/>
      <c r="Z274" s="378"/>
      <c r="AB274" s="146"/>
      <c r="AD274" s="146"/>
      <c r="AF274" s="146"/>
      <c r="AH274" s="146"/>
      <c r="AJ274" s="146"/>
      <c r="AL274" s="146"/>
      <c r="AN274" s="146"/>
      <c r="AP274" s="146"/>
      <c r="AR274" s="146"/>
      <c r="AT274" s="63"/>
      <c r="AV274" s="371"/>
      <c r="AW274" s="371"/>
      <c r="AX274" s="371"/>
      <c r="AY274" s="371"/>
      <c r="AZ274" s="371"/>
      <c r="BA274" s="371"/>
      <c r="BB274" s="371"/>
      <c r="BC274" s="371"/>
      <c r="BD274" s="371"/>
      <c r="BE274" s="371"/>
      <c r="BF274" s="371"/>
      <c r="BG274" s="371"/>
    </row>
    <row r="275" spans="1:59" s="376" customFormat="1" ht="21" customHeight="1" x14ac:dyDescent="0.3">
      <c r="A275" s="371"/>
      <c r="B275" s="372"/>
      <c r="C275" s="371"/>
      <c r="D275" s="371"/>
      <c r="E275" s="373"/>
      <c r="F275" s="374"/>
      <c r="G275" s="371"/>
      <c r="H275" s="375"/>
      <c r="I275" s="375"/>
      <c r="K275" s="377"/>
      <c r="L275" s="377"/>
      <c r="N275" s="378"/>
      <c r="P275" s="378"/>
      <c r="R275" s="378"/>
      <c r="T275" s="378"/>
      <c r="V275" s="378"/>
      <c r="X275" s="378"/>
      <c r="Z275" s="378"/>
      <c r="AB275" s="146"/>
      <c r="AD275" s="146"/>
      <c r="AF275" s="146"/>
      <c r="AH275" s="146"/>
      <c r="AJ275" s="146"/>
      <c r="AL275" s="146"/>
      <c r="AN275" s="146"/>
      <c r="AP275" s="146"/>
      <c r="AR275" s="146"/>
      <c r="AT275" s="63"/>
      <c r="AV275" s="371"/>
      <c r="AW275" s="371"/>
      <c r="AX275" s="371"/>
      <c r="AY275" s="371"/>
      <c r="AZ275" s="371"/>
      <c r="BA275" s="371"/>
      <c r="BB275" s="371"/>
      <c r="BC275" s="371"/>
      <c r="BD275" s="371"/>
      <c r="BE275" s="371"/>
      <c r="BF275" s="371"/>
      <c r="BG275" s="371"/>
    </row>
    <row r="276" spans="1:59" s="376" customFormat="1" ht="21" customHeight="1" x14ac:dyDescent="0.3">
      <c r="A276" s="371"/>
      <c r="B276" s="372"/>
      <c r="C276" s="371"/>
      <c r="D276" s="371"/>
      <c r="E276" s="373"/>
      <c r="F276" s="374"/>
      <c r="G276" s="371"/>
      <c r="H276" s="375"/>
      <c r="I276" s="375"/>
      <c r="K276" s="377"/>
      <c r="L276" s="377"/>
      <c r="N276" s="378"/>
      <c r="P276" s="378"/>
      <c r="R276" s="378"/>
      <c r="T276" s="378"/>
      <c r="V276" s="378"/>
      <c r="X276" s="378"/>
      <c r="Z276" s="378"/>
      <c r="AB276" s="146"/>
      <c r="AD276" s="146"/>
      <c r="AF276" s="146"/>
      <c r="AH276" s="146"/>
      <c r="AJ276" s="146"/>
      <c r="AL276" s="146"/>
      <c r="AN276" s="146"/>
      <c r="AP276" s="146"/>
      <c r="AR276" s="146"/>
      <c r="AT276" s="63"/>
      <c r="AV276" s="371"/>
      <c r="AW276" s="371"/>
      <c r="AX276" s="371"/>
      <c r="AY276" s="371"/>
      <c r="AZ276" s="371"/>
      <c r="BA276" s="371"/>
      <c r="BB276" s="371"/>
      <c r="BC276" s="371"/>
      <c r="BD276" s="371"/>
      <c r="BE276" s="371"/>
      <c r="BF276" s="371"/>
      <c r="BG276" s="371"/>
    </row>
    <row r="277" spans="1:59" s="376" customFormat="1" ht="21" customHeight="1" x14ac:dyDescent="0.3">
      <c r="A277" s="371"/>
      <c r="B277" s="372"/>
      <c r="C277" s="371"/>
      <c r="D277" s="371"/>
      <c r="E277" s="373"/>
      <c r="F277" s="374"/>
      <c r="G277" s="371"/>
      <c r="H277" s="375"/>
      <c r="I277" s="375"/>
      <c r="K277" s="377"/>
      <c r="L277" s="377"/>
      <c r="N277" s="378"/>
      <c r="P277" s="378"/>
      <c r="R277" s="378"/>
      <c r="T277" s="378"/>
      <c r="V277" s="378"/>
      <c r="X277" s="378"/>
      <c r="Z277" s="378"/>
      <c r="AB277" s="146"/>
      <c r="AD277" s="146"/>
      <c r="AF277" s="146"/>
      <c r="AH277" s="146"/>
      <c r="AJ277" s="146"/>
      <c r="AL277" s="146"/>
      <c r="AN277" s="146"/>
      <c r="AP277" s="146"/>
      <c r="AR277" s="146"/>
      <c r="AT277" s="63"/>
      <c r="AV277" s="371"/>
      <c r="AW277" s="371"/>
      <c r="AX277" s="371"/>
      <c r="AY277" s="371"/>
      <c r="AZ277" s="371"/>
      <c r="BA277" s="371"/>
      <c r="BB277" s="371"/>
      <c r="BC277" s="371"/>
      <c r="BD277" s="371"/>
      <c r="BE277" s="371"/>
      <c r="BF277" s="371"/>
      <c r="BG277" s="371"/>
    </row>
    <row r="278" spans="1:59" s="376" customFormat="1" ht="21" customHeight="1" x14ac:dyDescent="0.3">
      <c r="A278" s="371"/>
      <c r="B278" s="372"/>
      <c r="C278" s="371"/>
      <c r="D278" s="371"/>
      <c r="E278" s="373"/>
      <c r="F278" s="374"/>
      <c r="G278" s="371"/>
      <c r="H278" s="375"/>
      <c r="I278" s="375"/>
      <c r="K278" s="377"/>
      <c r="L278" s="377"/>
      <c r="N278" s="378"/>
      <c r="P278" s="378"/>
      <c r="R278" s="378"/>
      <c r="T278" s="378"/>
      <c r="V278" s="378"/>
      <c r="X278" s="378"/>
      <c r="Z278" s="378"/>
      <c r="AB278" s="146"/>
      <c r="AD278" s="146"/>
      <c r="AF278" s="146"/>
      <c r="AH278" s="146"/>
      <c r="AJ278" s="146"/>
      <c r="AL278" s="146"/>
      <c r="AN278" s="146"/>
      <c r="AP278" s="146"/>
      <c r="AR278" s="146"/>
      <c r="AT278" s="63"/>
      <c r="AV278" s="371"/>
      <c r="AW278" s="371"/>
      <c r="AX278" s="371"/>
      <c r="AY278" s="371"/>
      <c r="AZ278" s="371"/>
      <c r="BA278" s="371"/>
      <c r="BB278" s="371"/>
      <c r="BC278" s="371"/>
      <c r="BD278" s="371"/>
      <c r="BE278" s="371"/>
      <c r="BF278" s="371"/>
      <c r="BG278" s="371"/>
    </row>
    <row r="279" spans="1:59" s="376" customFormat="1" ht="21" customHeight="1" x14ac:dyDescent="0.3">
      <c r="A279" s="371"/>
      <c r="B279" s="372"/>
      <c r="C279" s="371"/>
      <c r="D279" s="371"/>
      <c r="E279" s="373"/>
      <c r="F279" s="374"/>
      <c r="G279" s="371"/>
      <c r="H279" s="375"/>
      <c r="I279" s="375"/>
      <c r="K279" s="377"/>
      <c r="L279" s="377"/>
      <c r="N279" s="378"/>
      <c r="P279" s="378"/>
      <c r="R279" s="378"/>
      <c r="T279" s="378"/>
      <c r="V279" s="378"/>
      <c r="X279" s="378"/>
      <c r="Z279" s="378"/>
      <c r="AB279" s="146"/>
      <c r="AD279" s="146"/>
      <c r="AF279" s="146"/>
      <c r="AH279" s="146"/>
      <c r="AJ279" s="146"/>
      <c r="AL279" s="146"/>
      <c r="AN279" s="146"/>
      <c r="AP279" s="146"/>
      <c r="AR279" s="146"/>
      <c r="AT279" s="63"/>
      <c r="AV279" s="371"/>
      <c r="AW279" s="371"/>
      <c r="AX279" s="371"/>
      <c r="AY279" s="371"/>
      <c r="AZ279" s="371"/>
      <c r="BA279" s="371"/>
      <c r="BB279" s="371"/>
      <c r="BC279" s="371"/>
      <c r="BD279" s="371"/>
      <c r="BE279" s="371"/>
      <c r="BF279" s="371"/>
      <c r="BG279" s="371"/>
    </row>
    <row r="280" spans="1:59" s="376" customFormat="1" ht="21" customHeight="1" x14ac:dyDescent="0.3">
      <c r="A280" s="371"/>
      <c r="B280" s="372"/>
      <c r="C280" s="371"/>
      <c r="D280" s="371"/>
      <c r="E280" s="373"/>
      <c r="F280" s="374"/>
      <c r="G280" s="371"/>
      <c r="H280" s="375"/>
      <c r="I280" s="375"/>
      <c r="K280" s="377"/>
      <c r="L280" s="377"/>
      <c r="N280" s="378"/>
      <c r="P280" s="378"/>
      <c r="R280" s="378"/>
      <c r="T280" s="378"/>
      <c r="V280" s="378"/>
      <c r="X280" s="378"/>
      <c r="Z280" s="378"/>
      <c r="AB280" s="146"/>
      <c r="AD280" s="146"/>
      <c r="AF280" s="146"/>
      <c r="AH280" s="146"/>
      <c r="AJ280" s="146"/>
      <c r="AL280" s="146"/>
      <c r="AN280" s="146"/>
      <c r="AP280" s="146"/>
      <c r="AR280" s="146"/>
      <c r="AT280" s="63"/>
      <c r="AV280" s="371"/>
      <c r="AW280" s="371"/>
      <c r="AX280" s="371"/>
      <c r="AY280" s="371"/>
      <c r="AZ280" s="371"/>
      <c r="BA280" s="371"/>
      <c r="BB280" s="371"/>
      <c r="BC280" s="371"/>
      <c r="BD280" s="371"/>
      <c r="BE280" s="371"/>
      <c r="BF280" s="371"/>
      <c r="BG280" s="371"/>
    </row>
    <row r="281" spans="1:59" s="376" customFormat="1" ht="21" customHeight="1" x14ac:dyDescent="0.3">
      <c r="A281" s="371"/>
      <c r="B281" s="372"/>
      <c r="C281" s="371"/>
      <c r="D281" s="371"/>
      <c r="E281" s="373"/>
      <c r="F281" s="374"/>
      <c r="G281" s="371"/>
      <c r="H281" s="375"/>
      <c r="I281" s="375"/>
      <c r="K281" s="377"/>
      <c r="L281" s="377"/>
      <c r="N281" s="378"/>
      <c r="P281" s="378"/>
      <c r="R281" s="378"/>
      <c r="T281" s="378"/>
      <c r="V281" s="378"/>
      <c r="X281" s="378"/>
      <c r="Z281" s="378"/>
      <c r="AB281" s="146"/>
      <c r="AD281" s="146"/>
      <c r="AF281" s="146"/>
      <c r="AH281" s="146"/>
      <c r="AJ281" s="146"/>
      <c r="AL281" s="146"/>
      <c r="AN281" s="146"/>
      <c r="AP281" s="146"/>
      <c r="AR281" s="146"/>
      <c r="AT281" s="63"/>
      <c r="AV281" s="371"/>
      <c r="AW281" s="371"/>
      <c r="AX281" s="371"/>
      <c r="AY281" s="371"/>
      <c r="AZ281" s="371"/>
      <c r="BA281" s="371"/>
      <c r="BB281" s="371"/>
      <c r="BC281" s="371"/>
      <c r="BD281" s="371"/>
      <c r="BE281" s="371"/>
      <c r="BF281" s="371"/>
      <c r="BG281" s="371"/>
    </row>
    <row r="282" spans="1:59" s="376" customFormat="1" ht="21" customHeight="1" x14ac:dyDescent="0.3">
      <c r="A282" s="371"/>
      <c r="B282" s="372"/>
      <c r="C282" s="371"/>
      <c r="D282" s="371"/>
      <c r="E282" s="373"/>
      <c r="F282" s="374"/>
      <c r="G282" s="371"/>
      <c r="H282" s="375"/>
      <c r="I282" s="375"/>
      <c r="K282" s="377"/>
      <c r="L282" s="377"/>
      <c r="N282" s="378"/>
      <c r="P282" s="378"/>
      <c r="R282" s="378"/>
      <c r="T282" s="378"/>
      <c r="V282" s="378"/>
      <c r="X282" s="378"/>
      <c r="Z282" s="378"/>
      <c r="AB282" s="146"/>
      <c r="AD282" s="146"/>
      <c r="AF282" s="146"/>
      <c r="AH282" s="146"/>
      <c r="AJ282" s="146"/>
      <c r="AL282" s="146"/>
      <c r="AN282" s="146"/>
      <c r="AP282" s="146"/>
      <c r="AR282" s="146"/>
      <c r="AT282" s="63"/>
      <c r="AV282" s="371"/>
      <c r="AW282" s="371"/>
      <c r="AX282" s="371"/>
      <c r="AY282" s="371"/>
      <c r="AZ282" s="371"/>
      <c r="BA282" s="371"/>
      <c r="BB282" s="371"/>
      <c r="BC282" s="371"/>
      <c r="BD282" s="371"/>
      <c r="BE282" s="371"/>
      <c r="BF282" s="371"/>
      <c r="BG282" s="371"/>
    </row>
    <row r="283" spans="1:59" s="376" customFormat="1" ht="21" customHeight="1" x14ac:dyDescent="0.3">
      <c r="A283" s="371"/>
      <c r="B283" s="372"/>
      <c r="C283" s="371"/>
      <c r="D283" s="371"/>
      <c r="E283" s="373"/>
      <c r="F283" s="374"/>
      <c r="G283" s="371"/>
      <c r="H283" s="375"/>
      <c r="I283" s="375"/>
      <c r="K283" s="377"/>
      <c r="L283" s="377"/>
      <c r="N283" s="378"/>
      <c r="P283" s="378"/>
      <c r="R283" s="378"/>
      <c r="T283" s="378"/>
      <c r="V283" s="378"/>
      <c r="X283" s="378"/>
      <c r="Z283" s="378"/>
      <c r="AB283" s="146"/>
      <c r="AD283" s="146"/>
      <c r="AF283" s="146"/>
      <c r="AH283" s="146"/>
      <c r="AJ283" s="146"/>
      <c r="AL283" s="146"/>
      <c r="AN283" s="146"/>
      <c r="AP283" s="146"/>
      <c r="AR283" s="146"/>
      <c r="AT283" s="63"/>
      <c r="AV283" s="371"/>
      <c r="AW283" s="371"/>
      <c r="AX283" s="371"/>
      <c r="AY283" s="371"/>
      <c r="AZ283" s="371"/>
      <c r="BA283" s="371"/>
      <c r="BB283" s="371"/>
      <c r="BC283" s="371"/>
      <c r="BD283" s="371"/>
      <c r="BE283" s="371"/>
      <c r="BF283" s="371"/>
      <c r="BG283" s="371"/>
    </row>
    <row r="284" spans="1:59" s="376" customFormat="1" ht="21" customHeight="1" x14ac:dyDescent="0.3">
      <c r="A284" s="371"/>
      <c r="B284" s="372"/>
      <c r="C284" s="371"/>
      <c r="D284" s="371"/>
      <c r="E284" s="373"/>
      <c r="F284" s="374"/>
      <c r="G284" s="371"/>
      <c r="H284" s="375"/>
      <c r="I284" s="375"/>
      <c r="K284" s="377"/>
      <c r="L284" s="377"/>
      <c r="N284" s="378"/>
      <c r="P284" s="378"/>
      <c r="R284" s="378"/>
      <c r="T284" s="378"/>
      <c r="V284" s="378"/>
      <c r="X284" s="378"/>
      <c r="Z284" s="378"/>
      <c r="AB284" s="146"/>
      <c r="AD284" s="146"/>
      <c r="AF284" s="146"/>
      <c r="AH284" s="146"/>
      <c r="AJ284" s="146"/>
      <c r="AL284" s="146"/>
      <c r="AN284" s="146"/>
      <c r="AP284" s="146"/>
      <c r="AR284" s="146"/>
      <c r="AT284" s="63"/>
      <c r="AV284" s="371"/>
      <c r="AW284" s="371"/>
      <c r="AX284" s="371"/>
      <c r="AY284" s="371"/>
      <c r="AZ284" s="371"/>
      <c r="BA284" s="371"/>
      <c r="BB284" s="371"/>
      <c r="BC284" s="371"/>
      <c r="BD284" s="371"/>
      <c r="BE284" s="371"/>
      <c r="BF284" s="371"/>
      <c r="BG284" s="371"/>
    </row>
    <row r="285" spans="1:59" s="376" customFormat="1" ht="21" customHeight="1" x14ac:dyDescent="0.3">
      <c r="A285" s="371"/>
      <c r="B285" s="372"/>
      <c r="C285" s="371"/>
      <c r="D285" s="371"/>
      <c r="E285" s="373"/>
      <c r="F285" s="374"/>
      <c r="G285" s="371"/>
      <c r="H285" s="375"/>
      <c r="I285" s="375"/>
      <c r="K285" s="377"/>
      <c r="L285" s="377"/>
      <c r="N285" s="378"/>
      <c r="P285" s="378"/>
      <c r="R285" s="378"/>
      <c r="T285" s="378"/>
      <c r="V285" s="378"/>
      <c r="X285" s="378"/>
      <c r="Z285" s="378"/>
      <c r="AB285" s="146"/>
      <c r="AD285" s="146"/>
      <c r="AF285" s="146"/>
      <c r="AH285" s="146"/>
      <c r="AJ285" s="146"/>
      <c r="AL285" s="146"/>
      <c r="AN285" s="146"/>
      <c r="AP285" s="146"/>
      <c r="AR285" s="146"/>
      <c r="AT285" s="63"/>
      <c r="AV285" s="371"/>
      <c r="AW285" s="371"/>
      <c r="AX285" s="371"/>
      <c r="AY285" s="371"/>
      <c r="AZ285" s="371"/>
      <c r="BA285" s="371"/>
      <c r="BB285" s="371"/>
      <c r="BC285" s="371"/>
      <c r="BD285" s="371"/>
      <c r="BE285" s="371"/>
      <c r="BF285" s="371"/>
      <c r="BG285" s="371"/>
    </row>
    <row r="286" spans="1:59" s="376" customFormat="1" ht="21" customHeight="1" x14ac:dyDescent="0.3">
      <c r="A286" s="371"/>
      <c r="B286" s="372"/>
      <c r="C286" s="371"/>
      <c r="D286" s="371"/>
      <c r="E286" s="373"/>
      <c r="F286" s="374"/>
      <c r="G286" s="371"/>
      <c r="H286" s="375"/>
      <c r="I286" s="375"/>
      <c r="K286" s="377"/>
      <c r="L286" s="377"/>
      <c r="N286" s="378"/>
      <c r="P286" s="378"/>
      <c r="R286" s="378"/>
      <c r="T286" s="378"/>
      <c r="V286" s="378"/>
      <c r="X286" s="378"/>
      <c r="Z286" s="378"/>
      <c r="AB286" s="146"/>
      <c r="AD286" s="146"/>
      <c r="AF286" s="146"/>
      <c r="AH286" s="146"/>
      <c r="AJ286" s="146"/>
      <c r="AL286" s="146"/>
      <c r="AN286" s="146"/>
      <c r="AP286" s="146"/>
      <c r="AR286" s="146"/>
      <c r="AT286" s="63"/>
      <c r="AV286" s="371"/>
      <c r="AW286" s="371"/>
      <c r="AX286" s="371"/>
      <c r="AY286" s="371"/>
      <c r="AZ286" s="371"/>
      <c r="BA286" s="371"/>
      <c r="BB286" s="371"/>
      <c r="BC286" s="371"/>
      <c r="BD286" s="371"/>
      <c r="BE286" s="371"/>
      <c r="BF286" s="371"/>
      <c r="BG286" s="371"/>
    </row>
    <row r="287" spans="1:59" s="376" customFormat="1" ht="21" customHeight="1" x14ac:dyDescent="0.3">
      <c r="A287" s="371"/>
      <c r="B287" s="372"/>
      <c r="C287" s="371"/>
      <c r="D287" s="371"/>
      <c r="E287" s="373"/>
      <c r="F287" s="374"/>
      <c r="G287" s="371"/>
      <c r="H287" s="375"/>
      <c r="I287" s="375"/>
      <c r="K287" s="377"/>
      <c r="L287" s="377"/>
      <c r="N287" s="378"/>
      <c r="P287" s="378"/>
      <c r="R287" s="378"/>
      <c r="T287" s="378"/>
      <c r="V287" s="378"/>
      <c r="X287" s="378"/>
      <c r="Z287" s="378"/>
      <c r="AB287" s="146"/>
      <c r="AD287" s="146"/>
      <c r="AF287" s="146"/>
      <c r="AH287" s="146"/>
      <c r="AJ287" s="146"/>
      <c r="AL287" s="146"/>
      <c r="AN287" s="146"/>
      <c r="AP287" s="146"/>
      <c r="AR287" s="146"/>
      <c r="AT287" s="63"/>
      <c r="AV287" s="371"/>
      <c r="AW287" s="371"/>
      <c r="AX287" s="371"/>
      <c r="AY287" s="371"/>
      <c r="AZ287" s="371"/>
      <c r="BA287" s="371"/>
      <c r="BB287" s="371"/>
      <c r="BC287" s="371"/>
      <c r="BD287" s="371"/>
      <c r="BE287" s="371"/>
      <c r="BF287" s="371"/>
      <c r="BG287" s="371"/>
    </row>
    <row r="288" spans="1:59" s="376" customFormat="1" ht="21" customHeight="1" x14ac:dyDescent="0.3">
      <c r="A288" s="371"/>
      <c r="B288" s="372"/>
      <c r="C288" s="371"/>
      <c r="D288" s="371"/>
      <c r="E288" s="373"/>
      <c r="F288" s="374"/>
      <c r="G288" s="371"/>
      <c r="H288" s="375"/>
      <c r="I288" s="375"/>
      <c r="K288" s="377"/>
      <c r="L288" s="377"/>
      <c r="N288" s="378"/>
      <c r="P288" s="378"/>
      <c r="R288" s="378"/>
      <c r="T288" s="378"/>
      <c r="V288" s="378"/>
      <c r="X288" s="378"/>
      <c r="Z288" s="378"/>
      <c r="AB288" s="146"/>
      <c r="AD288" s="146"/>
      <c r="AF288" s="146"/>
      <c r="AH288" s="146"/>
      <c r="AJ288" s="146"/>
      <c r="AL288" s="146"/>
      <c r="AN288" s="146"/>
      <c r="AP288" s="146"/>
      <c r="AR288" s="146"/>
      <c r="AT288" s="63"/>
      <c r="AV288" s="371"/>
      <c r="AW288" s="371"/>
      <c r="AX288" s="371"/>
      <c r="AY288" s="371"/>
      <c r="AZ288" s="371"/>
      <c r="BA288" s="371"/>
      <c r="BB288" s="371"/>
      <c r="BC288" s="371"/>
      <c r="BD288" s="371"/>
      <c r="BE288" s="371"/>
      <c r="BF288" s="371"/>
      <c r="BG288" s="371"/>
    </row>
    <row r="289" spans="1:59" s="376" customFormat="1" ht="21" customHeight="1" x14ac:dyDescent="0.3">
      <c r="A289" s="371"/>
      <c r="B289" s="372"/>
      <c r="C289" s="371"/>
      <c r="D289" s="371"/>
      <c r="E289" s="373"/>
      <c r="F289" s="374"/>
      <c r="G289" s="371"/>
      <c r="H289" s="375"/>
      <c r="I289" s="375"/>
      <c r="K289" s="377"/>
      <c r="L289" s="377"/>
      <c r="N289" s="378"/>
      <c r="P289" s="378"/>
      <c r="R289" s="378"/>
      <c r="T289" s="378"/>
      <c r="V289" s="378"/>
      <c r="X289" s="378"/>
      <c r="Z289" s="378"/>
      <c r="AB289" s="146"/>
      <c r="AD289" s="146"/>
      <c r="AF289" s="146"/>
      <c r="AH289" s="146"/>
      <c r="AJ289" s="146"/>
      <c r="AL289" s="146"/>
      <c r="AN289" s="146"/>
      <c r="AP289" s="146"/>
      <c r="AR289" s="146"/>
      <c r="AT289" s="63"/>
      <c r="AV289" s="371"/>
      <c r="AW289" s="371"/>
      <c r="AX289" s="371"/>
      <c r="AY289" s="371"/>
      <c r="AZ289" s="371"/>
      <c r="BA289" s="371"/>
      <c r="BB289" s="371"/>
      <c r="BC289" s="371"/>
      <c r="BD289" s="371"/>
      <c r="BE289" s="371"/>
      <c r="BF289" s="371"/>
      <c r="BG289" s="371"/>
    </row>
    <row r="290" spans="1:59" s="376" customFormat="1" ht="21" customHeight="1" x14ac:dyDescent="0.3">
      <c r="A290" s="371"/>
      <c r="B290" s="372"/>
      <c r="C290" s="371"/>
      <c r="D290" s="371"/>
      <c r="E290" s="373"/>
      <c r="F290" s="374"/>
      <c r="G290" s="371"/>
      <c r="H290" s="375"/>
      <c r="I290" s="375"/>
      <c r="K290" s="377"/>
      <c r="L290" s="377"/>
      <c r="N290" s="378"/>
      <c r="P290" s="378"/>
      <c r="R290" s="378"/>
      <c r="T290" s="378"/>
      <c r="V290" s="378"/>
      <c r="X290" s="378"/>
      <c r="Z290" s="378"/>
      <c r="AB290" s="146"/>
      <c r="AD290" s="146"/>
      <c r="AF290" s="146"/>
      <c r="AH290" s="146"/>
      <c r="AJ290" s="146"/>
      <c r="AL290" s="146"/>
      <c r="AN290" s="146"/>
      <c r="AP290" s="146"/>
      <c r="AR290" s="146"/>
      <c r="AT290" s="63"/>
      <c r="AV290" s="371"/>
      <c r="AW290" s="371"/>
      <c r="AX290" s="371"/>
      <c r="AY290" s="371"/>
      <c r="AZ290" s="371"/>
      <c r="BA290" s="371"/>
      <c r="BB290" s="371"/>
      <c r="BC290" s="371"/>
      <c r="BD290" s="371"/>
      <c r="BE290" s="371"/>
      <c r="BF290" s="371"/>
      <c r="BG290" s="371"/>
    </row>
    <row r="291" spans="1:59" s="376" customFormat="1" ht="21" customHeight="1" x14ac:dyDescent="0.3">
      <c r="A291" s="371"/>
      <c r="B291" s="372"/>
      <c r="C291" s="371"/>
      <c r="D291" s="371"/>
      <c r="E291" s="373"/>
      <c r="F291" s="374"/>
      <c r="G291" s="371"/>
      <c r="H291" s="375"/>
      <c r="I291" s="375"/>
      <c r="K291" s="377"/>
      <c r="L291" s="377"/>
      <c r="N291" s="378"/>
      <c r="P291" s="378"/>
      <c r="R291" s="378"/>
      <c r="T291" s="378"/>
      <c r="V291" s="378"/>
      <c r="X291" s="378"/>
      <c r="Z291" s="378"/>
      <c r="AB291" s="146"/>
      <c r="AD291" s="146"/>
      <c r="AF291" s="146"/>
      <c r="AH291" s="146"/>
      <c r="AJ291" s="146"/>
      <c r="AL291" s="146"/>
      <c r="AN291" s="146"/>
      <c r="AP291" s="146"/>
      <c r="AR291" s="146"/>
      <c r="AT291" s="63"/>
      <c r="AV291" s="371"/>
      <c r="AW291" s="371"/>
      <c r="AX291" s="371"/>
      <c r="AY291" s="371"/>
      <c r="AZ291" s="371"/>
      <c r="BA291" s="371"/>
      <c r="BB291" s="371"/>
      <c r="BC291" s="371"/>
      <c r="BD291" s="371"/>
      <c r="BE291" s="371"/>
      <c r="BF291" s="371"/>
      <c r="BG291" s="371"/>
    </row>
    <row r="292" spans="1:59" s="376" customFormat="1" ht="21" customHeight="1" x14ac:dyDescent="0.3">
      <c r="A292" s="371"/>
      <c r="B292" s="372"/>
      <c r="C292" s="371"/>
      <c r="D292" s="371"/>
      <c r="E292" s="373"/>
      <c r="F292" s="374"/>
      <c r="G292" s="371"/>
      <c r="H292" s="375"/>
      <c r="I292" s="375"/>
      <c r="K292" s="377"/>
      <c r="L292" s="377"/>
      <c r="N292" s="378"/>
      <c r="P292" s="378"/>
      <c r="R292" s="378"/>
      <c r="T292" s="378"/>
      <c r="V292" s="378"/>
      <c r="X292" s="378"/>
      <c r="Z292" s="378"/>
      <c r="AB292" s="146"/>
      <c r="AD292" s="146"/>
      <c r="AF292" s="146"/>
      <c r="AH292" s="146"/>
      <c r="AJ292" s="146"/>
      <c r="AL292" s="146"/>
      <c r="AN292" s="146"/>
      <c r="AP292" s="146"/>
      <c r="AR292" s="146"/>
      <c r="AT292" s="63"/>
      <c r="AV292" s="371"/>
      <c r="AW292" s="371"/>
      <c r="AX292" s="371"/>
      <c r="AY292" s="371"/>
      <c r="AZ292" s="371"/>
      <c r="BA292" s="371"/>
      <c r="BB292" s="371"/>
      <c r="BC292" s="371"/>
      <c r="BD292" s="371"/>
      <c r="BE292" s="371"/>
      <c r="BF292" s="371"/>
      <c r="BG292" s="371"/>
    </row>
    <row r="293" spans="1:59" s="376" customFormat="1" ht="21" customHeight="1" x14ac:dyDescent="0.3">
      <c r="A293" s="371"/>
      <c r="B293" s="372"/>
      <c r="C293" s="371"/>
      <c r="D293" s="371"/>
      <c r="E293" s="373"/>
      <c r="F293" s="374"/>
      <c r="G293" s="371"/>
      <c r="H293" s="375"/>
      <c r="I293" s="375"/>
      <c r="K293" s="377"/>
      <c r="L293" s="377"/>
      <c r="N293" s="378"/>
      <c r="P293" s="378"/>
      <c r="R293" s="378"/>
      <c r="T293" s="378"/>
      <c r="V293" s="378"/>
      <c r="X293" s="378"/>
      <c r="Z293" s="378"/>
      <c r="AB293" s="146"/>
      <c r="AD293" s="146"/>
      <c r="AF293" s="146"/>
      <c r="AH293" s="146"/>
      <c r="AJ293" s="146"/>
      <c r="AL293" s="146"/>
      <c r="AN293" s="146"/>
      <c r="AP293" s="146"/>
      <c r="AR293" s="146"/>
      <c r="AT293" s="63"/>
      <c r="AV293" s="371"/>
      <c r="AW293" s="371"/>
      <c r="AX293" s="371"/>
      <c r="AY293" s="371"/>
      <c r="AZ293" s="371"/>
      <c r="BA293" s="371"/>
      <c r="BB293" s="371"/>
      <c r="BC293" s="371"/>
      <c r="BD293" s="371"/>
      <c r="BE293" s="371"/>
      <c r="BF293" s="371"/>
      <c r="BG293" s="371"/>
    </row>
    <row r="294" spans="1:59" s="376" customFormat="1" ht="21" customHeight="1" x14ac:dyDescent="0.3">
      <c r="A294" s="371"/>
      <c r="B294" s="372"/>
      <c r="C294" s="371"/>
      <c r="D294" s="371"/>
      <c r="E294" s="373"/>
      <c r="F294" s="374"/>
      <c r="G294" s="371"/>
      <c r="H294" s="375"/>
      <c r="I294" s="375"/>
      <c r="K294" s="377"/>
      <c r="L294" s="377"/>
      <c r="N294" s="378"/>
      <c r="P294" s="378"/>
      <c r="R294" s="378"/>
      <c r="T294" s="378"/>
      <c r="V294" s="378"/>
      <c r="X294" s="378"/>
      <c r="Z294" s="378"/>
      <c r="AB294" s="146"/>
      <c r="AD294" s="146"/>
      <c r="AF294" s="146"/>
      <c r="AH294" s="146"/>
      <c r="AJ294" s="146"/>
      <c r="AL294" s="146"/>
      <c r="AN294" s="146"/>
      <c r="AP294" s="146"/>
      <c r="AR294" s="146"/>
      <c r="AT294" s="63"/>
      <c r="AV294" s="371"/>
      <c r="AW294" s="371"/>
      <c r="AX294" s="371"/>
      <c r="AY294" s="371"/>
      <c r="AZ294" s="371"/>
      <c r="BA294" s="371"/>
      <c r="BB294" s="371"/>
      <c r="BC294" s="371"/>
      <c r="BD294" s="371"/>
      <c r="BE294" s="371"/>
      <c r="BF294" s="371"/>
      <c r="BG294" s="371"/>
    </row>
    <row r="295" spans="1:59" s="376" customFormat="1" ht="21" customHeight="1" x14ac:dyDescent="0.3">
      <c r="A295" s="371"/>
      <c r="B295" s="372"/>
      <c r="C295" s="371"/>
      <c r="D295" s="371"/>
      <c r="E295" s="373"/>
      <c r="F295" s="374"/>
      <c r="G295" s="371"/>
      <c r="H295" s="375"/>
      <c r="I295" s="375"/>
      <c r="K295" s="377"/>
      <c r="L295" s="377"/>
      <c r="N295" s="378"/>
      <c r="P295" s="378"/>
      <c r="R295" s="378"/>
      <c r="T295" s="378"/>
      <c r="V295" s="378"/>
      <c r="X295" s="378"/>
      <c r="Z295" s="378"/>
      <c r="AB295" s="146"/>
      <c r="AD295" s="146"/>
      <c r="AF295" s="146"/>
      <c r="AH295" s="146"/>
      <c r="AJ295" s="146"/>
      <c r="AL295" s="146"/>
      <c r="AN295" s="146"/>
      <c r="AP295" s="146"/>
      <c r="AR295" s="146"/>
      <c r="AT295" s="63"/>
      <c r="AV295" s="371"/>
      <c r="AW295" s="371"/>
      <c r="AX295" s="371"/>
      <c r="AY295" s="371"/>
      <c r="AZ295" s="371"/>
      <c r="BA295" s="371"/>
      <c r="BB295" s="371"/>
      <c r="BC295" s="371"/>
      <c r="BD295" s="371"/>
      <c r="BE295" s="371"/>
      <c r="BF295" s="371"/>
      <c r="BG295" s="371"/>
    </row>
    <row r="296" spans="1:59" s="376" customFormat="1" ht="21" customHeight="1" x14ac:dyDescent="0.3">
      <c r="A296" s="371"/>
      <c r="B296" s="372"/>
      <c r="C296" s="371"/>
      <c r="D296" s="371"/>
      <c r="E296" s="373"/>
      <c r="F296" s="374"/>
      <c r="G296" s="371"/>
      <c r="H296" s="375"/>
      <c r="I296" s="375"/>
      <c r="K296" s="377"/>
      <c r="L296" s="377"/>
      <c r="N296" s="378"/>
      <c r="P296" s="378"/>
      <c r="R296" s="378"/>
      <c r="T296" s="378"/>
      <c r="V296" s="378"/>
      <c r="X296" s="378"/>
      <c r="Z296" s="378"/>
      <c r="AB296" s="146"/>
      <c r="AD296" s="146"/>
      <c r="AF296" s="146"/>
      <c r="AH296" s="146"/>
      <c r="AJ296" s="146"/>
      <c r="AL296" s="146"/>
      <c r="AN296" s="146"/>
      <c r="AP296" s="146"/>
      <c r="AR296" s="146"/>
      <c r="AT296" s="63"/>
      <c r="AV296" s="371"/>
      <c r="AW296" s="371"/>
      <c r="AX296" s="371"/>
      <c r="AY296" s="371"/>
      <c r="AZ296" s="371"/>
      <c r="BA296" s="371"/>
      <c r="BB296" s="371"/>
      <c r="BC296" s="371"/>
      <c r="BD296" s="371"/>
      <c r="BE296" s="371"/>
      <c r="BF296" s="371"/>
      <c r="BG296" s="371"/>
    </row>
    <row r="297" spans="1:59" s="376" customFormat="1" ht="21" customHeight="1" x14ac:dyDescent="0.3">
      <c r="A297" s="371"/>
      <c r="B297" s="372"/>
      <c r="C297" s="371"/>
      <c r="D297" s="371"/>
      <c r="E297" s="373"/>
      <c r="F297" s="374"/>
      <c r="G297" s="371"/>
      <c r="H297" s="375"/>
      <c r="I297" s="375"/>
      <c r="K297" s="377"/>
      <c r="L297" s="377"/>
      <c r="N297" s="378"/>
      <c r="P297" s="378"/>
      <c r="R297" s="378"/>
      <c r="T297" s="378"/>
      <c r="V297" s="378"/>
      <c r="X297" s="378"/>
      <c r="Z297" s="378"/>
      <c r="AB297" s="146"/>
      <c r="AD297" s="146"/>
      <c r="AF297" s="146"/>
      <c r="AH297" s="146"/>
      <c r="AJ297" s="146"/>
      <c r="AL297" s="146"/>
      <c r="AN297" s="146"/>
      <c r="AP297" s="146"/>
      <c r="AR297" s="146"/>
      <c r="AT297" s="63"/>
      <c r="AV297" s="371"/>
      <c r="AW297" s="371"/>
      <c r="AX297" s="371"/>
      <c r="AY297" s="371"/>
      <c r="AZ297" s="371"/>
      <c r="BA297" s="371"/>
      <c r="BB297" s="371"/>
      <c r="BC297" s="371"/>
      <c r="BD297" s="371"/>
      <c r="BE297" s="371"/>
      <c r="BF297" s="371"/>
      <c r="BG297" s="371"/>
    </row>
    <row r="298" spans="1:59" s="376" customFormat="1" ht="21" customHeight="1" x14ac:dyDescent="0.3">
      <c r="A298" s="371"/>
      <c r="B298" s="372"/>
      <c r="C298" s="371"/>
      <c r="D298" s="371"/>
      <c r="E298" s="373"/>
      <c r="F298" s="374"/>
      <c r="G298" s="371"/>
      <c r="H298" s="375"/>
      <c r="I298" s="375"/>
      <c r="K298" s="377"/>
      <c r="L298" s="377"/>
      <c r="N298" s="378"/>
      <c r="P298" s="378"/>
      <c r="R298" s="378"/>
      <c r="T298" s="378"/>
      <c r="V298" s="378"/>
      <c r="X298" s="378"/>
      <c r="Z298" s="378"/>
      <c r="AB298" s="146"/>
      <c r="AD298" s="146"/>
      <c r="AF298" s="146"/>
      <c r="AH298" s="146"/>
      <c r="AJ298" s="146"/>
      <c r="AL298" s="146"/>
      <c r="AN298" s="146"/>
      <c r="AP298" s="146"/>
      <c r="AR298" s="146"/>
      <c r="AT298" s="63"/>
      <c r="AV298" s="371"/>
      <c r="AW298" s="371"/>
      <c r="AX298" s="371"/>
      <c r="AY298" s="371"/>
      <c r="AZ298" s="371"/>
      <c r="BA298" s="371"/>
      <c r="BB298" s="371"/>
      <c r="BC298" s="371"/>
      <c r="BD298" s="371"/>
      <c r="BE298" s="371"/>
      <c r="BF298" s="371"/>
      <c r="BG298" s="371"/>
    </row>
    <row r="299" spans="1:59" s="376" customFormat="1" ht="21" customHeight="1" x14ac:dyDescent="0.3">
      <c r="A299" s="371"/>
      <c r="B299" s="372"/>
      <c r="C299" s="371"/>
      <c r="D299" s="371"/>
      <c r="E299" s="373"/>
      <c r="F299" s="374"/>
      <c r="G299" s="371"/>
      <c r="H299" s="375"/>
      <c r="I299" s="375"/>
      <c r="K299" s="377"/>
      <c r="L299" s="377"/>
      <c r="N299" s="378"/>
      <c r="P299" s="378"/>
      <c r="R299" s="378"/>
      <c r="T299" s="378"/>
      <c r="V299" s="378"/>
      <c r="X299" s="378"/>
      <c r="Z299" s="378"/>
      <c r="AB299" s="146"/>
      <c r="AD299" s="146"/>
      <c r="AF299" s="146"/>
      <c r="AH299" s="146"/>
      <c r="AJ299" s="146"/>
      <c r="AL299" s="146"/>
      <c r="AN299" s="146"/>
      <c r="AP299" s="146"/>
      <c r="AR299" s="146"/>
      <c r="AT299" s="63"/>
      <c r="AV299" s="371"/>
      <c r="AW299" s="371"/>
      <c r="AX299" s="371"/>
      <c r="AY299" s="371"/>
      <c r="AZ299" s="371"/>
      <c r="BA299" s="371"/>
      <c r="BB299" s="371"/>
      <c r="BC299" s="371"/>
      <c r="BD299" s="371"/>
      <c r="BE299" s="371"/>
      <c r="BF299" s="371"/>
      <c r="BG299" s="371"/>
    </row>
    <row r="300" spans="1:59" s="376" customFormat="1" ht="21" customHeight="1" x14ac:dyDescent="0.3">
      <c r="A300" s="371"/>
      <c r="B300" s="372"/>
      <c r="C300" s="371"/>
      <c r="D300" s="371"/>
      <c r="E300" s="373"/>
      <c r="F300" s="374"/>
      <c r="G300" s="371"/>
      <c r="H300" s="375"/>
      <c r="I300" s="375"/>
      <c r="K300" s="377"/>
      <c r="L300" s="377"/>
      <c r="N300" s="378"/>
      <c r="P300" s="378"/>
      <c r="R300" s="378"/>
      <c r="T300" s="378"/>
      <c r="V300" s="378"/>
      <c r="X300" s="378"/>
      <c r="Z300" s="378"/>
      <c r="AB300" s="146"/>
      <c r="AD300" s="146"/>
      <c r="AF300" s="146"/>
      <c r="AH300" s="146"/>
      <c r="AJ300" s="146"/>
      <c r="AL300" s="146"/>
      <c r="AN300" s="146"/>
      <c r="AP300" s="146"/>
      <c r="AR300" s="146"/>
      <c r="AT300" s="63"/>
      <c r="AV300" s="371"/>
      <c r="AW300" s="371"/>
      <c r="AX300" s="371"/>
      <c r="AY300" s="371"/>
      <c r="AZ300" s="371"/>
      <c r="BA300" s="371"/>
      <c r="BB300" s="371"/>
      <c r="BC300" s="371"/>
      <c r="BD300" s="371"/>
      <c r="BE300" s="371"/>
      <c r="BF300" s="371"/>
      <c r="BG300" s="371"/>
    </row>
    <row r="301" spans="1:59" s="376" customFormat="1" ht="21" customHeight="1" x14ac:dyDescent="0.3">
      <c r="A301" s="371"/>
      <c r="B301" s="372"/>
      <c r="C301" s="371"/>
      <c r="D301" s="371"/>
      <c r="E301" s="373"/>
      <c r="F301" s="374"/>
      <c r="G301" s="371"/>
      <c r="H301" s="375"/>
      <c r="I301" s="375"/>
      <c r="K301" s="377"/>
      <c r="L301" s="377"/>
      <c r="N301" s="378"/>
      <c r="P301" s="378"/>
      <c r="R301" s="378"/>
      <c r="T301" s="378"/>
      <c r="V301" s="378"/>
      <c r="X301" s="378"/>
      <c r="Z301" s="378"/>
      <c r="AB301" s="146"/>
      <c r="AD301" s="146"/>
      <c r="AF301" s="146"/>
      <c r="AH301" s="146"/>
      <c r="AJ301" s="146"/>
      <c r="AL301" s="146"/>
      <c r="AN301" s="146"/>
      <c r="AP301" s="146"/>
      <c r="AR301" s="146"/>
      <c r="AT301" s="63"/>
      <c r="AV301" s="371"/>
      <c r="AW301" s="371"/>
      <c r="AX301" s="371"/>
      <c r="AY301" s="371"/>
      <c r="AZ301" s="371"/>
      <c r="BA301" s="371"/>
      <c r="BB301" s="371"/>
      <c r="BC301" s="371"/>
      <c r="BD301" s="371"/>
      <c r="BE301" s="371"/>
      <c r="BF301" s="371"/>
      <c r="BG301" s="371"/>
    </row>
    <row r="302" spans="1:59" s="376" customFormat="1" ht="21" customHeight="1" x14ac:dyDescent="0.3">
      <c r="A302" s="371"/>
      <c r="B302" s="372"/>
      <c r="C302" s="371"/>
      <c r="D302" s="371"/>
      <c r="E302" s="373"/>
      <c r="F302" s="374"/>
      <c r="G302" s="371"/>
      <c r="H302" s="375"/>
      <c r="I302" s="375"/>
      <c r="K302" s="377"/>
      <c r="L302" s="377"/>
      <c r="N302" s="378"/>
      <c r="P302" s="378"/>
      <c r="R302" s="378"/>
      <c r="T302" s="378"/>
      <c r="V302" s="378"/>
      <c r="X302" s="378"/>
      <c r="Z302" s="378"/>
      <c r="AB302" s="146"/>
      <c r="AD302" s="146"/>
      <c r="AF302" s="146"/>
      <c r="AH302" s="146"/>
      <c r="AJ302" s="146"/>
      <c r="AL302" s="146"/>
      <c r="AN302" s="146"/>
      <c r="AP302" s="146"/>
      <c r="AR302" s="146"/>
      <c r="AT302" s="63"/>
      <c r="AV302" s="371"/>
      <c r="AW302" s="371"/>
      <c r="AX302" s="371"/>
      <c r="AY302" s="371"/>
      <c r="AZ302" s="371"/>
      <c r="BA302" s="371"/>
      <c r="BB302" s="371"/>
      <c r="BC302" s="371"/>
      <c r="BD302" s="371"/>
      <c r="BE302" s="371"/>
      <c r="BF302" s="371"/>
      <c r="BG302" s="371"/>
    </row>
    <row r="303" spans="1:59" s="376" customFormat="1" ht="21" customHeight="1" x14ac:dyDescent="0.3">
      <c r="A303" s="371"/>
      <c r="B303" s="372"/>
      <c r="C303" s="371"/>
      <c r="D303" s="371"/>
      <c r="E303" s="373"/>
      <c r="F303" s="374"/>
      <c r="G303" s="371"/>
      <c r="H303" s="375"/>
      <c r="I303" s="375"/>
      <c r="K303" s="377"/>
      <c r="L303" s="377"/>
      <c r="N303" s="378"/>
      <c r="P303" s="378"/>
      <c r="R303" s="378"/>
      <c r="T303" s="378"/>
      <c r="V303" s="378"/>
      <c r="X303" s="378"/>
      <c r="Z303" s="378"/>
      <c r="AB303" s="146"/>
      <c r="AD303" s="146"/>
      <c r="AF303" s="146"/>
      <c r="AH303" s="146"/>
      <c r="AJ303" s="146"/>
      <c r="AL303" s="146"/>
      <c r="AN303" s="146"/>
      <c r="AP303" s="146"/>
      <c r="AR303" s="146"/>
      <c r="AT303" s="63"/>
      <c r="AV303" s="371"/>
      <c r="AW303" s="371"/>
      <c r="AX303" s="371"/>
      <c r="AY303" s="371"/>
      <c r="AZ303" s="371"/>
      <c r="BA303" s="371"/>
      <c r="BB303" s="371"/>
      <c r="BC303" s="371"/>
      <c r="BD303" s="371"/>
      <c r="BE303" s="371"/>
      <c r="BF303" s="371"/>
      <c r="BG303" s="371"/>
    </row>
    <row r="304" spans="1:59" s="376" customFormat="1" ht="21" customHeight="1" x14ac:dyDescent="0.3">
      <c r="A304" s="371"/>
      <c r="B304" s="372"/>
      <c r="C304" s="371"/>
      <c r="D304" s="371"/>
      <c r="E304" s="373"/>
      <c r="F304" s="374"/>
      <c r="G304" s="371"/>
      <c r="H304" s="375"/>
      <c r="I304" s="375"/>
      <c r="K304" s="377"/>
      <c r="L304" s="377"/>
      <c r="N304" s="378"/>
      <c r="P304" s="378"/>
      <c r="R304" s="378"/>
      <c r="T304" s="378"/>
      <c r="V304" s="378"/>
      <c r="X304" s="378"/>
      <c r="Z304" s="378"/>
      <c r="AB304" s="146"/>
      <c r="AD304" s="146"/>
      <c r="AF304" s="146"/>
      <c r="AH304" s="146"/>
      <c r="AJ304" s="146"/>
      <c r="AL304" s="146"/>
      <c r="AN304" s="146"/>
      <c r="AP304" s="146"/>
      <c r="AR304" s="146"/>
      <c r="AT304" s="63"/>
      <c r="AV304" s="371"/>
      <c r="AW304" s="371"/>
      <c r="AX304" s="371"/>
      <c r="AY304" s="371"/>
      <c r="AZ304" s="371"/>
      <c r="BA304" s="371"/>
      <c r="BB304" s="371"/>
      <c r="BC304" s="371"/>
      <c r="BD304" s="371"/>
      <c r="BE304" s="371"/>
      <c r="BF304" s="371"/>
      <c r="BG304" s="371"/>
    </row>
    <row r="305" spans="1:59" s="376" customFormat="1" ht="21" customHeight="1" x14ac:dyDescent="0.3">
      <c r="A305" s="371"/>
      <c r="B305" s="372"/>
      <c r="C305" s="371"/>
      <c r="D305" s="371"/>
      <c r="E305" s="373"/>
      <c r="F305" s="374"/>
      <c r="G305" s="371"/>
      <c r="H305" s="375"/>
      <c r="I305" s="375"/>
      <c r="K305" s="377"/>
      <c r="L305" s="377"/>
      <c r="N305" s="378"/>
      <c r="P305" s="378"/>
      <c r="R305" s="378"/>
      <c r="T305" s="378"/>
      <c r="V305" s="378"/>
      <c r="X305" s="378"/>
      <c r="Z305" s="378"/>
      <c r="AB305" s="146"/>
      <c r="AD305" s="146"/>
      <c r="AF305" s="146"/>
      <c r="AH305" s="146"/>
      <c r="AJ305" s="146"/>
      <c r="AL305" s="146"/>
      <c r="AN305" s="146"/>
      <c r="AP305" s="146"/>
      <c r="AR305" s="146"/>
      <c r="AT305" s="63"/>
      <c r="AV305" s="371"/>
      <c r="AW305" s="371"/>
      <c r="AX305" s="371"/>
      <c r="AY305" s="371"/>
      <c r="AZ305" s="371"/>
      <c r="BA305" s="371"/>
      <c r="BB305" s="371"/>
      <c r="BC305" s="371"/>
      <c r="BD305" s="371"/>
      <c r="BE305" s="371"/>
      <c r="BF305" s="371"/>
      <c r="BG305" s="371"/>
    </row>
    <row r="306" spans="1:59" s="376" customFormat="1" ht="21" customHeight="1" x14ac:dyDescent="0.3">
      <c r="A306" s="371"/>
      <c r="B306" s="372"/>
      <c r="C306" s="371"/>
      <c r="D306" s="371"/>
      <c r="E306" s="373"/>
      <c r="F306" s="374"/>
      <c r="G306" s="371"/>
      <c r="H306" s="375"/>
      <c r="I306" s="375"/>
      <c r="K306" s="377"/>
      <c r="L306" s="377"/>
      <c r="N306" s="378"/>
      <c r="P306" s="378"/>
      <c r="R306" s="378"/>
      <c r="T306" s="378"/>
      <c r="V306" s="378"/>
      <c r="X306" s="378"/>
      <c r="Z306" s="378"/>
      <c r="AB306" s="146"/>
      <c r="AD306" s="146"/>
      <c r="AF306" s="146"/>
      <c r="AH306" s="146"/>
      <c r="AJ306" s="146"/>
      <c r="AL306" s="146"/>
      <c r="AN306" s="146"/>
      <c r="AP306" s="146"/>
      <c r="AR306" s="146"/>
      <c r="AT306" s="63"/>
      <c r="AV306" s="371"/>
      <c r="AW306" s="371"/>
      <c r="AX306" s="371"/>
      <c r="AY306" s="371"/>
      <c r="AZ306" s="371"/>
      <c r="BA306" s="371"/>
      <c r="BB306" s="371"/>
      <c r="BC306" s="371"/>
      <c r="BD306" s="371"/>
      <c r="BE306" s="371"/>
      <c r="BF306" s="371"/>
      <c r="BG306" s="371"/>
    </row>
    <row r="307" spans="1:59" s="376" customFormat="1" ht="21" customHeight="1" x14ac:dyDescent="0.3">
      <c r="A307" s="371"/>
      <c r="B307" s="372"/>
      <c r="C307" s="371"/>
      <c r="D307" s="371"/>
      <c r="E307" s="373"/>
      <c r="F307" s="374"/>
      <c r="G307" s="371"/>
      <c r="H307" s="375"/>
      <c r="I307" s="375"/>
      <c r="K307" s="377"/>
      <c r="L307" s="377"/>
      <c r="N307" s="378"/>
      <c r="P307" s="378"/>
      <c r="R307" s="378"/>
      <c r="T307" s="378"/>
      <c r="V307" s="378"/>
      <c r="X307" s="378"/>
      <c r="Z307" s="378"/>
      <c r="AB307" s="146"/>
      <c r="AD307" s="146"/>
      <c r="AF307" s="146"/>
      <c r="AH307" s="146"/>
      <c r="AJ307" s="146"/>
      <c r="AL307" s="146"/>
      <c r="AN307" s="146"/>
      <c r="AP307" s="146"/>
      <c r="AR307" s="146"/>
      <c r="AT307" s="63"/>
      <c r="AV307" s="371"/>
      <c r="AW307" s="371"/>
      <c r="AX307" s="371"/>
      <c r="AY307" s="371"/>
      <c r="AZ307" s="371"/>
      <c r="BA307" s="371"/>
      <c r="BB307" s="371"/>
      <c r="BC307" s="371"/>
      <c r="BD307" s="371"/>
      <c r="BE307" s="371"/>
      <c r="BF307" s="371"/>
      <c r="BG307" s="371"/>
    </row>
    <row r="308" spans="1:59" s="376" customFormat="1" ht="21" customHeight="1" x14ac:dyDescent="0.3">
      <c r="A308" s="371"/>
      <c r="B308" s="372"/>
      <c r="C308" s="371"/>
      <c r="D308" s="371"/>
      <c r="E308" s="373"/>
      <c r="F308" s="374"/>
      <c r="G308" s="371"/>
      <c r="H308" s="375"/>
      <c r="I308" s="375"/>
      <c r="K308" s="377"/>
      <c r="L308" s="377"/>
      <c r="N308" s="378"/>
      <c r="P308" s="378"/>
      <c r="R308" s="378"/>
      <c r="T308" s="378"/>
      <c r="V308" s="378"/>
      <c r="X308" s="378"/>
      <c r="Z308" s="378"/>
      <c r="AB308" s="146"/>
      <c r="AD308" s="146"/>
      <c r="AF308" s="146"/>
      <c r="AH308" s="146"/>
      <c r="AJ308" s="146"/>
      <c r="AL308" s="146"/>
      <c r="AN308" s="146"/>
      <c r="AP308" s="146"/>
      <c r="AR308" s="146"/>
      <c r="AT308" s="63"/>
      <c r="AV308" s="371"/>
      <c r="AW308" s="371"/>
      <c r="AX308" s="371"/>
      <c r="AY308" s="371"/>
      <c r="AZ308" s="371"/>
      <c r="BA308" s="371"/>
      <c r="BB308" s="371"/>
      <c r="BC308" s="371"/>
      <c r="BD308" s="371"/>
      <c r="BE308" s="371"/>
      <c r="BF308" s="371"/>
      <c r="BG308" s="371"/>
    </row>
    <row r="309" spans="1:59" s="376" customFormat="1" ht="21" customHeight="1" x14ac:dyDescent="0.3">
      <c r="A309" s="371"/>
      <c r="B309" s="372"/>
      <c r="C309" s="371"/>
      <c r="D309" s="371"/>
      <c r="E309" s="373"/>
      <c r="F309" s="374"/>
      <c r="G309" s="371"/>
      <c r="H309" s="375"/>
      <c r="I309" s="375"/>
      <c r="K309" s="377"/>
      <c r="L309" s="377"/>
      <c r="N309" s="378"/>
      <c r="P309" s="378"/>
      <c r="R309" s="378"/>
      <c r="T309" s="378"/>
      <c r="V309" s="378"/>
      <c r="X309" s="378"/>
      <c r="Z309" s="378"/>
      <c r="AB309" s="146"/>
      <c r="AD309" s="146"/>
      <c r="AF309" s="146"/>
      <c r="AH309" s="146"/>
      <c r="AJ309" s="146"/>
      <c r="AL309" s="146"/>
      <c r="AN309" s="146"/>
      <c r="AP309" s="146"/>
      <c r="AR309" s="146"/>
      <c r="AT309" s="63"/>
      <c r="AV309" s="371"/>
      <c r="AW309" s="371"/>
      <c r="AX309" s="371"/>
      <c r="AY309" s="371"/>
      <c r="AZ309" s="371"/>
      <c r="BA309" s="371"/>
      <c r="BB309" s="371"/>
      <c r="BC309" s="371"/>
      <c r="BD309" s="371"/>
      <c r="BE309" s="371"/>
      <c r="BF309" s="371"/>
      <c r="BG309" s="371"/>
    </row>
    <row r="310" spans="1:59" s="376" customFormat="1" ht="21" customHeight="1" x14ac:dyDescent="0.3">
      <c r="A310" s="371"/>
      <c r="B310" s="372"/>
      <c r="C310" s="371"/>
      <c r="D310" s="371"/>
      <c r="E310" s="373"/>
      <c r="F310" s="374"/>
      <c r="G310" s="371"/>
      <c r="H310" s="375"/>
      <c r="I310" s="375"/>
      <c r="K310" s="377"/>
      <c r="L310" s="377"/>
      <c r="N310" s="378"/>
      <c r="P310" s="378"/>
      <c r="R310" s="378"/>
      <c r="T310" s="378"/>
      <c r="V310" s="378"/>
      <c r="X310" s="378"/>
      <c r="Z310" s="378"/>
      <c r="AB310" s="146"/>
      <c r="AD310" s="146"/>
      <c r="AF310" s="146"/>
      <c r="AH310" s="146"/>
      <c r="AJ310" s="146"/>
      <c r="AL310" s="146"/>
      <c r="AN310" s="146"/>
      <c r="AP310" s="146"/>
      <c r="AR310" s="146"/>
      <c r="AT310" s="63"/>
      <c r="AV310" s="371"/>
      <c r="AW310" s="371"/>
      <c r="AX310" s="371"/>
      <c r="AY310" s="371"/>
      <c r="AZ310" s="371"/>
      <c r="BA310" s="371"/>
      <c r="BB310" s="371"/>
      <c r="BC310" s="371"/>
      <c r="BD310" s="371"/>
      <c r="BE310" s="371"/>
      <c r="BF310" s="371"/>
      <c r="BG310" s="371"/>
    </row>
    <row r="311" spans="1:59" s="376" customFormat="1" ht="21" customHeight="1" x14ac:dyDescent="0.3">
      <c r="A311" s="371"/>
      <c r="B311" s="372"/>
      <c r="C311" s="371"/>
      <c r="D311" s="371"/>
      <c r="E311" s="373"/>
      <c r="F311" s="374"/>
      <c r="G311" s="371"/>
      <c r="H311" s="375"/>
      <c r="I311" s="375"/>
      <c r="K311" s="377"/>
      <c r="L311" s="377"/>
      <c r="N311" s="378"/>
      <c r="P311" s="378"/>
      <c r="R311" s="378"/>
      <c r="T311" s="378"/>
      <c r="V311" s="378"/>
      <c r="X311" s="378"/>
      <c r="Z311" s="378"/>
      <c r="AB311" s="146"/>
      <c r="AD311" s="146"/>
      <c r="AF311" s="146"/>
      <c r="AH311" s="146"/>
      <c r="AJ311" s="146"/>
      <c r="AL311" s="146"/>
      <c r="AN311" s="146"/>
      <c r="AP311" s="146"/>
      <c r="AR311" s="146"/>
      <c r="AT311" s="63"/>
      <c r="AV311" s="371"/>
      <c r="AW311" s="371"/>
      <c r="AX311" s="371"/>
      <c r="AY311" s="371"/>
      <c r="AZ311" s="371"/>
      <c r="BA311" s="371"/>
      <c r="BB311" s="371"/>
      <c r="BC311" s="371"/>
      <c r="BD311" s="371"/>
      <c r="BE311" s="371"/>
      <c r="BF311" s="371"/>
      <c r="BG311" s="371"/>
    </row>
    <row r="312" spans="1:59" s="376" customFormat="1" ht="21" customHeight="1" x14ac:dyDescent="0.3">
      <c r="A312" s="371"/>
      <c r="B312" s="372"/>
      <c r="C312" s="371"/>
      <c r="D312" s="371"/>
      <c r="E312" s="373"/>
      <c r="F312" s="374"/>
      <c r="G312" s="371"/>
      <c r="H312" s="375"/>
      <c r="I312" s="375"/>
      <c r="K312" s="377"/>
      <c r="L312" s="377"/>
      <c r="N312" s="378"/>
      <c r="P312" s="378"/>
      <c r="R312" s="378"/>
      <c r="T312" s="378"/>
      <c r="V312" s="378"/>
      <c r="X312" s="378"/>
      <c r="Z312" s="378"/>
      <c r="AB312" s="146"/>
      <c r="AD312" s="146"/>
      <c r="AF312" s="146"/>
      <c r="AH312" s="146"/>
      <c r="AJ312" s="146"/>
      <c r="AL312" s="146"/>
      <c r="AN312" s="146"/>
      <c r="AP312" s="146"/>
      <c r="AR312" s="146"/>
      <c r="AT312" s="63"/>
      <c r="AV312" s="371"/>
      <c r="AW312" s="371"/>
      <c r="AX312" s="371"/>
      <c r="AY312" s="371"/>
      <c r="AZ312" s="371"/>
      <c r="BA312" s="371"/>
      <c r="BB312" s="371"/>
      <c r="BC312" s="371"/>
      <c r="BD312" s="371"/>
      <c r="BE312" s="371"/>
      <c r="BF312" s="371"/>
      <c r="BG312" s="371"/>
    </row>
    <row r="313" spans="1:59" s="376" customFormat="1" ht="21" customHeight="1" x14ac:dyDescent="0.3">
      <c r="A313" s="371"/>
      <c r="B313" s="372"/>
      <c r="C313" s="371"/>
      <c r="D313" s="371"/>
      <c r="E313" s="373"/>
      <c r="F313" s="374"/>
      <c r="G313" s="371"/>
      <c r="H313" s="375"/>
      <c r="I313" s="375"/>
      <c r="K313" s="377"/>
      <c r="L313" s="377"/>
      <c r="N313" s="378"/>
      <c r="P313" s="378"/>
      <c r="R313" s="378"/>
      <c r="T313" s="378"/>
      <c r="V313" s="378"/>
      <c r="X313" s="378"/>
      <c r="Z313" s="378"/>
      <c r="AB313" s="146"/>
      <c r="AD313" s="146"/>
      <c r="AF313" s="146"/>
      <c r="AH313" s="146"/>
      <c r="AJ313" s="146"/>
      <c r="AL313" s="146"/>
      <c r="AN313" s="146"/>
      <c r="AP313" s="146"/>
      <c r="AR313" s="146"/>
      <c r="AT313" s="63"/>
      <c r="AV313" s="371"/>
      <c r="AW313" s="371"/>
      <c r="AX313" s="371"/>
      <c r="AY313" s="371"/>
      <c r="AZ313" s="371"/>
      <c r="BA313" s="371"/>
      <c r="BB313" s="371"/>
      <c r="BC313" s="371"/>
      <c r="BD313" s="371"/>
      <c r="BE313" s="371"/>
      <c r="BF313" s="371"/>
      <c r="BG313" s="371"/>
    </row>
    <row r="314" spans="1:59" s="376" customFormat="1" ht="21" customHeight="1" x14ac:dyDescent="0.3">
      <c r="A314" s="371"/>
      <c r="B314" s="372"/>
      <c r="C314" s="371"/>
      <c r="D314" s="371"/>
      <c r="E314" s="373"/>
      <c r="F314" s="374"/>
      <c r="G314" s="371"/>
      <c r="H314" s="375"/>
      <c r="I314" s="375"/>
      <c r="K314" s="377"/>
      <c r="L314" s="377"/>
      <c r="N314" s="378"/>
      <c r="P314" s="378"/>
      <c r="R314" s="378"/>
      <c r="T314" s="378"/>
      <c r="V314" s="378"/>
      <c r="X314" s="378"/>
      <c r="Z314" s="378"/>
      <c r="AB314" s="146"/>
      <c r="AD314" s="146"/>
      <c r="AF314" s="146"/>
      <c r="AH314" s="146"/>
      <c r="AJ314" s="146"/>
      <c r="AL314" s="146"/>
      <c r="AN314" s="146"/>
      <c r="AP314" s="146"/>
      <c r="AR314" s="146"/>
      <c r="AT314" s="63"/>
      <c r="AV314" s="371"/>
      <c r="AW314" s="371"/>
      <c r="AX314" s="371"/>
      <c r="AY314" s="371"/>
      <c r="AZ314" s="371"/>
      <c r="BA314" s="371"/>
      <c r="BB314" s="371"/>
      <c r="BC314" s="371"/>
      <c r="BD314" s="371"/>
      <c r="BE314" s="371"/>
      <c r="BF314" s="371"/>
      <c r="BG314" s="371"/>
    </row>
    <row r="315" spans="1:59" s="376" customFormat="1" ht="21" customHeight="1" x14ac:dyDescent="0.3">
      <c r="A315" s="371"/>
      <c r="B315" s="372"/>
      <c r="C315" s="371"/>
      <c r="D315" s="371"/>
      <c r="E315" s="373"/>
      <c r="F315" s="374"/>
      <c r="G315" s="371"/>
      <c r="H315" s="375"/>
      <c r="I315" s="375"/>
      <c r="K315" s="377"/>
      <c r="L315" s="377"/>
      <c r="N315" s="378"/>
      <c r="P315" s="378"/>
      <c r="R315" s="378"/>
      <c r="T315" s="378"/>
      <c r="V315" s="378"/>
      <c r="X315" s="378"/>
      <c r="Z315" s="378"/>
      <c r="AB315" s="146"/>
      <c r="AD315" s="146"/>
      <c r="AF315" s="146"/>
      <c r="AH315" s="146"/>
      <c r="AJ315" s="146"/>
      <c r="AL315" s="146"/>
      <c r="AN315" s="146"/>
      <c r="AP315" s="146"/>
      <c r="AR315" s="146"/>
      <c r="AT315" s="63"/>
      <c r="AV315" s="371"/>
      <c r="AW315" s="371"/>
      <c r="AX315" s="371"/>
      <c r="AY315" s="371"/>
      <c r="AZ315" s="371"/>
      <c r="BA315" s="371"/>
      <c r="BB315" s="371"/>
      <c r="BC315" s="371"/>
      <c r="BD315" s="371"/>
      <c r="BE315" s="371"/>
      <c r="BF315" s="371"/>
      <c r="BG315" s="371"/>
    </row>
    <row r="316" spans="1:59" s="376" customFormat="1" ht="21" customHeight="1" x14ac:dyDescent="0.3">
      <c r="A316" s="371"/>
      <c r="B316" s="372"/>
      <c r="C316" s="371"/>
      <c r="D316" s="371"/>
      <c r="E316" s="373"/>
      <c r="F316" s="374"/>
      <c r="G316" s="371"/>
      <c r="H316" s="375"/>
      <c r="I316" s="375"/>
      <c r="K316" s="377"/>
      <c r="L316" s="377"/>
      <c r="N316" s="378"/>
      <c r="P316" s="378"/>
      <c r="R316" s="378"/>
      <c r="T316" s="378"/>
      <c r="V316" s="378"/>
      <c r="X316" s="378"/>
      <c r="Z316" s="378"/>
      <c r="AB316" s="146"/>
      <c r="AD316" s="146"/>
      <c r="AF316" s="146"/>
      <c r="AH316" s="146"/>
      <c r="AJ316" s="146"/>
      <c r="AL316" s="146"/>
      <c r="AN316" s="146"/>
      <c r="AP316" s="146"/>
      <c r="AR316" s="146"/>
      <c r="AT316" s="63"/>
      <c r="AV316" s="371"/>
      <c r="AW316" s="371"/>
      <c r="AX316" s="371"/>
      <c r="AY316" s="371"/>
      <c r="AZ316" s="371"/>
      <c r="BA316" s="371"/>
      <c r="BB316" s="371"/>
      <c r="BC316" s="371"/>
      <c r="BD316" s="371"/>
      <c r="BE316" s="371"/>
      <c r="BF316" s="371"/>
      <c r="BG316" s="371"/>
    </row>
    <row r="317" spans="1:59" s="376" customFormat="1" ht="21" customHeight="1" x14ac:dyDescent="0.3">
      <c r="A317" s="371"/>
      <c r="B317" s="372"/>
      <c r="C317" s="371"/>
      <c r="D317" s="371"/>
      <c r="E317" s="373"/>
      <c r="F317" s="374"/>
      <c r="G317" s="371"/>
      <c r="H317" s="375"/>
      <c r="I317" s="375"/>
      <c r="K317" s="377"/>
      <c r="L317" s="377"/>
      <c r="N317" s="378"/>
      <c r="P317" s="378"/>
      <c r="R317" s="378"/>
      <c r="T317" s="378"/>
      <c r="V317" s="378"/>
      <c r="X317" s="378"/>
      <c r="Z317" s="378"/>
      <c r="AB317" s="146"/>
      <c r="AD317" s="146"/>
      <c r="AF317" s="146"/>
      <c r="AH317" s="146"/>
      <c r="AJ317" s="146"/>
      <c r="AL317" s="146"/>
      <c r="AN317" s="146"/>
      <c r="AP317" s="146"/>
      <c r="AR317" s="146"/>
      <c r="AT317" s="63"/>
      <c r="AV317" s="371"/>
      <c r="AW317" s="371"/>
      <c r="AX317" s="371"/>
      <c r="AY317" s="371"/>
      <c r="AZ317" s="371"/>
      <c r="BA317" s="371"/>
      <c r="BB317" s="371"/>
      <c r="BC317" s="371"/>
      <c r="BD317" s="371"/>
      <c r="BE317" s="371"/>
      <c r="BF317" s="371"/>
      <c r="BG317" s="371"/>
    </row>
    <row r="318" spans="1:59" s="376" customFormat="1" ht="21" customHeight="1" x14ac:dyDescent="0.3">
      <c r="A318" s="371"/>
      <c r="B318" s="372"/>
      <c r="C318" s="371"/>
      <c r="D318" s="371"/>
      <c r="E318" s="373"/>
      <c r="F318" s="374"/>
      <c r="G318" s="371"/>
      <c r="H318" s="375"/>
      <c r="I318" s="375"/>
      <c r="K318" s="377"/>
      <c r="L318" s="377"/>
      <c r="N318" s="378"/>
      <c r="P318" s="378"/>
      <c r="R318" s="378"/>
      <c r="T318" s="378"/>
      <c r="V318" s="378"/>
      <c r="X318" s="378"/>
      <c r="Z318" s="378"/>
      <c r="AB318" s="146"/>
      <c r="AD318" s="146"/>
      <c r="AF318" s="146"/>
      <c r="AH318" s="146"/>
      <c r="AJ318" s="146"/>
      <c r="AL318" s="146"/>
      <c r="AN318" s="146"/>
      <c r="AP318" s="146"/>
      <c r="AR318" s="146"/>
      <c r="AT318" s="63"/>
      <c r="AV318" s="371"/>
      <c r="AW318" s="371"/>
      <c r="AX318" s="371"/>
      <c r="AY318" s="371"/>
      <c r="AZ318" s="371"/>
      <c r="BA318" s="371"/>
      <c r="BB318" s="371"/>
      <c r="BC318" s="371"/>
      <c r="BD318" s="371"/>
      <c r="BE318" s="371"/>
      <c r="BF318" s="371"/>
      <c r="BG318" s="371"/>
    </row>
    <row r="319" spans="1:59" s="376" customFormat="1" ht="21" customHeight="1" x14ac:dyDescent="0.3">
      <c r="A319" s="371"/>
      <c r="B319" s="372"/>
      <c r="C319" s="371"/>
      <c r="D319" s="371"/>
      <c r="E319" s="373"/>
      <c r="F319" s="374"/>
      <c r="G319" s="371"/>
      <c r="H319" s="375"/>
      <c r="I319" s="375"/>
      <c r="K319" s="377"/>
      <c r="L319" s="377"/>
      <c r="N319" s="378"/>
      <c r="P319" s="378"/>
      <c r="R319" s="378"/>
      <c r="T319" s="378"/>
      <c r="V319" s="378"/>
      <c r="X319" s="378"/>
      <c r="Z319" s="378"/>
      <c r="AB319" s="146"/>
      <c r="AD319" s="146"/>
      <c r="AF319" s="146"/>
      <c r="AH319" s="146"/>
      <c r="AJ319" s="146"/>
      <c r="AL319" s="146"/>
      <c r="AN319" s="146"/>
      <c r="AP319" s="146"/>
      <c r="AR319" s="146"/>
      <c r="AT319" s="63"/>
      <c r="AV319" s="371"/>
      <c r="AW319" s="371"/>
      <c r="AX319" s="371"/>
      <c r="AY319" s="371"/>
      <c r="AZ319" s="371"/>
      <c r="BA319" s="371"/>
      <c r="BB319" s="371"/>
      <c r="BC319" s="371"/>
      <c r="BD319" s="371"/>
      <c r="BE319" s="371"/>
      <c r="BF319" s="371"/>
      <c r="BG319" s="371"/>
    </row>
    <row r="320" spans="1:59" s="376" customFormat="1" ht="21" customHeight="1" x14ac:dyDescent="0.3">
      <c r="A320" s="371"/>
      <c r="B320" s="372"/>
      <c r="C320" s="371"/>
      <c r="D320" s="371"/>
      <c r="E320" s="373"/>
      <c r="F320" s="374"/>
      <c r="G320" s="371"/>
      <c r="H320" s="375"/>
      <c r="I320" s="375"/>
      <c r="K320" s="377"/>
      <c r="L320" s="377"/>
      <c r="N320" s="378"/>
      <c r="P320" s="378"/>
      <c r="R320" s="378"/>
      <c r="T320" s="378"/>
      <c r="V320" s="378"/>
      <c r="X320" s="378"/>
      <c r="Z320" s="378"/>
      <c r="AB320" s="146"/>
      <c r="AD320" s="146"/>
      <c r="AF320" s="146"/>
      <c r="AH320" s="146"/>
      <c r="AJ320" s="146"/>
      <c r="AL320" s="146"/>
      <c r="AN320" s="146"/>
      <c r="AP320" s="146"/>
      <c r="AR320" s="146"/>
      <c r="AT320" s="63"/>
      <c r="AV320" s="371"/>
      <c r="AW320" s="371"/>
      <c r="AX320" s="371"/>
      <c r="AY320" s="371"/>
      <c r="AZ320" s="371"/>
      <c r="BA320" s="371"/>
      <c r="BB320" s="371"/>
      <c r="BC320" s="371"/>
      <c r="BD320" s="371"/>
      <c r="BE320" s="371"/>
      <c r="BF320" s="371"/>
      <c r="BG320" s="371"/>
    </row>
    <row r="321" spans="1:59" s="376" customFormat="1" ht="21" customHeight="1" x14ac:dyDescent="0.3">
      <c r="A321" s="371"/>
      <c r="B321" s="372"/>
      <c r="C321" s="371"/>
      <c r="D321" s="371"/>
      <c r="E321" s="373"/>
      <c r="F321" s="374"/>
      <c r="G321" s="371"/>
      <c r="H321" s="375"/>
      <c r="I321" s="375"/>
      <c r="K321" s="377"/>
      <c r="L321" s="377"/>
      <c r="N321" s="378"/>
      <c r="P321" s="378"/>
      <c r="R321" s="378"/>
      <c r="T321" s="378"/>
      <c r="V321" s="378"/>
      <c r="X321" s="378"/>
      <c r="Z321" s="378"/>
      <c r="AB321" s="146"/>
      <c r="AD321" s="146"/>
      <c r="AF321" s="146"/>
      <c r="AH321" s="146"/>
      <c r="AJ321" s="146"/>
      <c r="AL321" s="146"/>
      <c r="AN321" s="146"/>
      <c r="AP321" s="146"/>
      <c r="AR321" s="146"/>
      <c r="AT321" s="63"/>
      <c r="AV321" s="371"/>
      <c r="AW321" s="371"/>
      <c r="AX321" s="371"/>
      <c r="AY321" s="371"/>
      <c r="AZ321" s="371"/>
      <c r="BA321" s="371"/>
      <c r="BB321" s="371"/>
      <c r="BC321" s="371"/>
      <c r="BD321" s="371"/>
      <c r="BE321" s="371"/>
      <c r="BF321" s="371"/>
      <c r="BG321" s="371"/>
    </row>
    <row r="322" spans="1:59" s="376" customFormat="1" ht="21" customHeight="1" x14ac:dyDescent="0.3">
      <c r="A322" s="371"/>
      <c r="B322" s="372"/>
      <c r="C322" s="371"/>
      <c r="D322" s="371"/>
      <c r="E322" s="373"/>
      <c r="F322" s="374"/>
      <c r="G322" s="371"/>
      <c r="H322" s="375"/>
      <c r="I322" s="375"/>
      <c r="K322" s="377"/>
      <c r="L322" s="377"/>
      <c r="N322" s="378"/>
      <c r="P322" s="378"/>
      <c r="R322" s="378"/>
      <c r="T322" s="378"/>
      <c r="V322" s="378"/>
      <c r="X322" s="378"/>
      <c r="Z322" s="378"/>
      <c r="AB322" s="146"/>
      <c r="AD322" s="146"/>
      <c r="AF322" s="146"/>
      <c r="AH322" s="146"/>
      <c r="AJ322" s="146"/>
      <c r="AL322" s="146"/>
      <c r="AN322" s="146"/>
      <c r="AP322" s="146"/>
      <c r="AR322" s="146"/>
      <c r="AT322" s="63"/>
      <c r="AV322" s="371"/>
      <c r="AW322" s="371"/>
      <c r="AX322" s="371"/>
      <c r="AY322" s="371"/>
      <c r="AZ322" s="371"/>
      <c r="BA322" s="371"/>
      <c r="BB322" s="371"/>
      <c r="BC322" s="371"/>
      <c r="BD322" s="371"/>
      <c r="BE322" s="371"/>
      <c r="BF322" s="371"/>
      <c r="BG322" s="371"/>
    </row>
    <row r="323" spans="1:59" s="376" customFormat="1" ht="21" customHeight="1" x14ac:dyDescent="0.3">
      <c r="A323" s="371"/>
      <c r="B323" s="372"/>
      <c r="C323" s="371"/>
      <c r="D323" s="371"/>
      <c r="E323" s="373"/>
      <c r="F323" s="374"/>
      <c r="G323" s="371"/>
      <c r="H323" s="375"/>
      <c r="I323" s="375"/>
      <c r="K323" s="377"/>
      <c r="L323" s="377"/>
      <c r="N323" s="378"/>
      <c r="P323" s="378"/>
      <c r="R323" s="378"/>
      <c r="T323" s="378"/>
      <c r="V323" s="378"/>
      <c r="X323" s="378"/>
      <c r="Z323" s="378"/>
      <c r="AB323" s="146"/>
      <c r="AD323" s="146"/>
      <c r="AF323" s="146"/>
      <c r="AH323" s="146"/>
      <c r="AJ323" s="146"/>
      <c r="AL323" s="146"/>
      <c r="AN323" s="146"/>
      <c r="AP323" s="146"/>
      <c r="AR323" s="146"/>
      <c r="AT323" s="63"/>
      <c r="AV323" s="371"/>
      <c r="AW323" s="371"/>
      <c r="AX323" s="371"/>
      <c r="AY323" s="371"/>
      <c r="AZ323" s="371"/>
      <c r="BA323" s="371"/>
      <c r="BB323" s="371"/>
      <c r="BC323" s="371"/>
      <c r="BD323" s="371"/>
      <c r="BE323" s="371"/>
      <c r="BF323" s="371"/>
      <c r="BG323" s="371"/>
    </row>
    <row r="324" spans="1:59" s="376" customFormat="1" ht="21" customHeight="1" x14ac:dyDescent="0.3">
      <c r="A324" s="371"/>
      <c r="B324" s="372"/>
      <c r="C324" s="371"/>
      <c r="D324" s="371"/>
      <c r="E324" s="373"/>
      <c r="F324" s="374"/>
      <c r="G324" s="371"/>
      <c r="H324" s="375"/>
      <c r="I324" s="375"/>
      <c r="K324" s="377"/>
      <c r="L324" s="377"/>
      <c r="N324" s="378"/>
      <c r="P324" s="378"/>
      <c r="R324" s="378"/>
      <c r="T324" s="378"/>
      <c r="V324" s="378"/>
      <c r="X324" s="378"/>
      <c r="Z324" s="378"/>
      <c r="AB324" s="146"/>
      <c r="AD324" s="146"/>
      <c r="AF324" s="146"/>
      <c r="AH324" s="146"/>
      <c r="AJ324" s="146"/>
      <c r="AL324" s="146"/>
      <c r="AN324" s="146"/>
      <c r="AP324" s="146"/>
      <c r="AR324" s="146"/>
      <c r="AT324" s="63"/>
      <c r="AV324" s="371"/>
      <c r="AW324" s="371"/>
      <c r="AX324" s="371"/>
      <c r="AY324" s="371"/>
      <c r="AZ324" s="371"/>
      <c r="BA324" s="371"/>
      <c r="BB324" s="371"/>
      <c r="BC324" s="371"/>
      <c r="BD324" s="371"/>
      <c r="BE324" s="371"/>
      <c r="BF324" s="371"/>
      <c r="BG324" s="371"/>
    </row>
    <row r="325" spans="1:59" s="376" customFormat="1" ht="21" customHeight="1" x14ac:dyDescent="0.3">
      <c r="A325" s="371"/>
      <c r="B325" s="372"/>
      <c r="C325" s="371"/>
      <c r="D325" s="371"/>
      <c r="E325" s="373"/>
      <c r="F325" s="374"/>
      <c r="G325" s="371"/>
      <c r="H325" s="375"/>
      <c r="I325" s="375"/>
      <c r="K325" s="377"/>
      <c r="L325" s="377"/>
      <c r="N325" s="378"/>
      <c r="P325" s="378"/>
      <c r="R325" s="378"/>
      <c r="T325" s="378"/>
      <c r="V325" s="378"/>
      <c r="X325" s="378"/>
      <c r="Z325" s="378"/>
      <c r="AB325" s="146"/>
      <c r="AD325" s="146"/>
      <c r="AF325" s="146"/>
      <c r="AH325" s="146"/>
      <c r="AJ325" s="146"/>
      <c r="AL325" s="146"/>
      <c r="AN325" s="146"/>
      <c r="AP325" s="146"/>
      <c r="AR325" s="146"/>
      <c r="AT325" s="63"/>
      <c r="AV325" s="371"/>
      <c r="AW325" s="371"/>
      <c r="AX325" s="371"/>
      <c r="AY325" s="371"/>
      <c r="AZ325" s="371"/>
      <c r="BA325" s="371"/>
      <c r="BB325" s="371"/>
      <c r="BC325" s="371"/>
      <c r="BD325" s="371"/>
      <c r="BE325" s="371"/>
      <c r="BF325" s="371"/>
      <c r="BG325" s="371"/>
    </row>
    <row r="326" spans="1:59" s="376" customFormat="1" ht="21" customHeight="1" x14ac:dyDescent="0.3">
      <c r="A326" s="371"/>
      <c r="B326" s="372"/>
      <c r="C326" s="371"/>
      <c r="D326" s="371"/>
      <c r="E326" s="373"/>
      <c r="F326" s="374"/>
      <c r="G326" s="371"/>
      <c r="H326" s="375"/>
      <c r="I326" s="375"/>
      <c r="K326" s="377"/>
      <c r="L326" s="377"/>
      <c r="N326" s="378"/>
      <c r="P326" s="378"/>
      <c r="R326" s="378"/>
      <c r="T326" s="378"/>
      <c r="V326" s="378"/>
      <c r="X326" s="378"/>
      <c r="Z326" s="378"/>
      <c r="AB326" s="146"/>
      <c r="AD326" s="146"/>
      <c r="AF326" s="146"/>
      <c r="AH326" s="146"/>
      <c r="AJ326" s="146"/>
      <c r="AL326" s="146"/>
      <c r="AN326" s="146"/>
      <c r="AP326" s="146"/>
      <c r="AR326" s="146"/>
      <c r="AT326" s="63"/>
      <c r="AV326" s="371"/>
      <c r="AW326" s="371"/>
      <c r="AX326" s="371"/>
      <c r="AY326" s="371"/>
      <c r="AZ326" s="371"/>
      <c r="BA326" s="371"/>
      <c r="BB326" s="371"/>
      <c r="BC326" s="371"/>
      <c r="BD326" s="371"/>
      <c r="BE326" s="371"/>
      <c r="BF326" s="371"/>
      <c r="BG326" s="371"/>
    </row>
    <row r="327" spans="1:59" s="376" customFormat="1" ht="21" customHeight="1" x14ac:dyDescent="0.3">
      <c r="A327" s="371"/>
      <c r="B327" s="372"/>
      <c r="C327" s="371"/>
      <c r="D327" s="371"/>
      <c r="E327" s="373"/>
      <c r="F327" s="374"/>
      <c r="G327" s="371"/>
      <c r="H327" s="375"/>
      <c r="I327" s="375"/>
      <c r="K327" s="377"/>
      <c r="L327" s="377"/>
      <c r="N327" s="378"/>
      <c r="P327" s="378"/>
      <c r="R327" s="378"/>
      <c r="T327" s="378"/>
      <c r="V327" s="378"/>
      <c r="X327" s="378"/>
      <c r="Z327" s="378"/>
      <c r="AB327" s="146"/>
      <c r="AD327" s="146"/>
      <c r="AF327" s="146"/>
      <c r="AH327" s="146"/>
      <c r="AJ327" s="146"/>
      <c r="AL327" s="146"/>
      <c r="AN327" s="146"/>
      <c r="AP327" s="146"/>
      <c r="AR327" s="146"/>
      <c r="AT327" s="63"/>
      <c r="AV327" s="371"/>
      <c r="AW327" s="371"/>
      <c r="AX327" s="371"/>
      <c r="AY327" s="371"/>
      <c r="AZ327" s="371"/>
      <c r="BA327" s="371"/>
      <c r="BB327" s="371"/>
      <c r="BC327" s="371"/>
      <c r="BD327" s="371"/>
      <c r="BE327" s="371"/>
      <c r="BF327" s="371"/>
      <c r="BG327" s="371"/>
    </row>
    <row r="328" spans="1:59" s="376" customFormat="1" ht="21" customHeight="1" x14ac:dyDescent="0.3">
      <c r="A328" s="371"/>
      <c r="B328" s="372"/>
      <c r="C328" s="371"/>
      <c r="D328" s="371"/>
      <c r="E328" s="373"/>
      <c r="F328" s="374"/>
      <c r="G328" s="371"/>
      <c r="H328" s="375"/>
      <c r="I328" s="375"/>
      <c r="K328" s="377"/>
      <c r="L328" s="377"/>
      <c r="N328" s="378"/>
      <c r="P328" s="378"/>
      <c r="R328" s="378"/>
      <c r="T328" s="378"/>
      <c r="V328" s="378"/>
      <c r="X328" s="378"/>
      <c r="Z328" s="378"/>
      <c r="AB328" s="146"/>
      <c r="AD328" s="146"/>
      <c r="AF328" s="146"/>
      <c r="AH328" s="146"/>
      <c r="AJ328" s="146"/>
      <c r="AL328" s="146"/>
      <c r="AN328" s="146"/>
      <c r="AP328" s="146"/>
      <c r="AR328" s="146"/>
      <c r="AT328" s="63"/>
      <c r="AV328" s="371"/>
      <c r="AW328" s="371"/>
      <c r="AX328" s="371"/>
      <c r="AY328" s="371"/>
      <c r="AZ328" s="371"/>
      <c r="BA328" s="371"/>
      <c r="BB328" s="371"/>
      <c r="BC328" s="371"/>
      <c r="BD328" s="371"/>
      <c r="BE328" s="371"/>
      <c r="BF328" s="371"/>
      <c r="BG328" s="371"/>
    </row>
    <row r="329" spans="1:59" s="376" customFormat="1" ht="21" customHeight="1" x14ac:dyDescent="0.3">
      <c r="A329" s="371"/>
      <c r="B329" s="372"/>
      <c r="C329" s="371"/>
      <c r="D329" s="371"/>
      <c r="E329" s="373"/>
      <c r="F329" s="374"/>
      <c r="G329" s="371"/>
      <c r="H329" s="375"/>
      <c r="I329" s="375"/>
      <c r="K329" s="377"/>
      <c r="L329" s="377"/>
      <c r="N329" s="378"/>
      <c r="P329" s="378"/>
      <c r="R329" s="378"/>
      <c r="T329" s="378"/>
      <c r="V329" s="378"/>
      <c r="X329" s="378"/>
      <c r="Z329" s="378"/>
      <c r="AB329" s="146"/>
      <c r="AD329" s="146"/>
      <c r="AF329" s="146"/>
      <c r="AH329" s="146"/>
      <c r="AJ329" s="146"/>
      <c r="AL329" s="146"/>
      <c r="AN329" s="146"/>
      <c r="AP329" s="146"/>
      <c r="AR329" s="146"/>
      <c r="AT329" s="63"/>
      <c r="AV329" s="371"/>
      <c r="AW329" s="371"/>
      <c r="AX329" s="371"/>
      <c r="AY329" s="371"/>
      <c r="AZ329" s="371"/>
      <c r="BA329" s="371"/>
      <c r="BB329" s="371"/>
      <c r="BC329" s="371"/>
      <c r="BD329" s="371"/>
      <c r="BE329" s="371"/>
      <c r="BF329" s="371"/>
      <c r="BG329" s="371"/>
    </row>
    <row r="330" spans="1:59" s="376" customFormat="1" ht="21" customHeight="1" x14ac:dyDescent="0.3">
      <c r="A330" s="371"/>
      <c r="B330" s="372"/>
      <c r="C330" s="371"/>
      <c r="D330" s="371"/>
      <c r="E330" s="373"/>
      <c r="F330" s="374"/>
      <c r="G330" s="371"/>
      <c r="H330" s="375"/>
      <c r="I330" s="375"/>
      <c r="K330" s="377"/>
      <c r="L330" s="377"/>
      <c r="N330" s="378"/>
      <c r="P330" s="378"/>
      <c r="R330" s="378"/>
      <c r="T330" s="378"/>
      <c r="V330" s="378"/>
      <c r="X330" s="378"/>
      <c r="Z330" s="378"/>
      <c r="AB330" s="146"/>
      <c r="AD330" s="146"/>
      <c r="AF330" s="146"/>
      <c r="AH330" s="146"/>
      <c r="AJ330" s="146"/>
      <c r="AL330" s="146"/>
      <c r="AN330" s="146"/>
      <c r="AP330" s="146"/>
      <c r="AR330" s="146"/>
      <c r="AT330" s="63"/>
      <c r="AV330" s="371"/>
      <c r="AW330" s="371"/>
      <c r="AX330" s="371"/>
      <c r="AY330" s="371"/>
      <c r="AZ330" s="371"/>
      <c r="BA330" s="371"/>
      <c r="BB330" s="371"/>
      <c r="BC330" s="371"/>
      <c r="BD330" s="371"/>
      <c r="BE330" s="371"/>
      <c r="BF330" s="371"/>
      <c r="BG330" s="371"/>
    </row>
    <row r="331" spans="1:59" s="376" customFormat="1" ht="21" customHeight="1" x14ac:dyDescent="0.3">
      <c r="A331" s="371"/>
      <c r="B331" s="372"/>
      <c r="C331" s="371"/>
      <c r="D331" s="371"/>
      <c r="E331" s="373"/>
      <c r="F331" s="374"/>
      <c r="G331" s="371"/>
      <c r="H331" s="375"/>
      <c r="I331" s="375"/>
      <c r="K331" s="377"/>
      <c r="L331" s="377"/>
      <c r="N331" s="378"/>
      <c r="P331" s="378"/>
      <c r="R331" s="378"/>
      <c r="T331" s="378"/>
      <c r="V331" s="378"/>
      <c r="X331" s="378"/>
      <c r="Z331" s="378"/>
      <c r="AB331" s="146"/>
      <c r="AD331" s="146"/>
      <c r="AF331" s="146"/>
      <c r="AH331" s="146"/>
      <c r="AJ331" s="146"/>
      <c r="AL331" s="146"/>
      <c r="AN331" s="146"/>
      <c r="AP331" s="146"/>
      <c r="AR331" s="146"/>
      <c r="AT331" s="63"/>
      <c r="AV331" s="371"/>
      <c r="AW331" s="371"/>
      <c r="AX331" s="371"/>
      <c r="AY331" s="371"/>
      <c r="AZ331" s="371"/>
      <c r="BA331" s="371"/>
      <c r="BB331" s="371"/>
      <c r="BC331" s="371"/>
      <c r="BD331" s="371"/>
      <c r="BE331" s="371"/>
      <c r="BF331" s="371"/>
      <c r="BG331" s="371"/>
    </row>
    <row r="332" spans="1:59" s="376" customFormat="1" ht="21" customHeight="1" x14ac:dyDescent="0.3">
      <c r="A332" s="371"/>
      <c r="B332" s="372"/>
      <c r="C332" s="371"/>
      <c r="D332" s="371"/>
      <c r="E332" s="373"/>
      <c r="F332" s="374"/>
      <c r="G332" s="371"/>
      <c r="H332" s="375"/>
      <c r="I332" s="375"/>
      <c r="K332" s="377"/>
      <c r="L332" s="377"/>
      <c r="N332" s="378"/>
      <c r="P332" s="378"/>
      <c r="R332" s="378"/>
      <c r="T332" s="378"/>
      <c r="V332" s="378"/>
      <c r="X332" s="378"/>
      <c r="Z332" s="378"/>
      <c r="AB332" s="146"/>
      <c r="AD332" s="146"/>
      <c r="AF332" s="146"/>
      <c r="AH332" s="146"/>
      <c r="AJ332" s="146"/>
      <c r="AL332" s="146"/>
      <c r="AN332" s="146"/>
      <c r="AP332" s="146"/>
      <c r="AR332" s="146"/>
      <c r="AT332" s="63"/>
      <c r="AV332" s="371"/>
      <c r="AW332" s="371"/>
      <c r="AX332" s="371"/>
      <c r="AY332" s="371"/>
      <c r="AZ332" s="371"/>
      <c r="BA332" s="371"/>
      <c r="BB332" s="371"/>
      <c r="BC332" s="371"/>
      <c r="BD332" s="371"/>
      <c r="BE332" s="371"/>
      <c r="BF332" s="371"/>
      <c r="BG332" s="371"/>
    </row>
    <row r="333" spans="1:59" s="376" customFormat="1" ht="21" customHeight="1" x14ac:dyDescent="0.3">
      <c r="A333" s="371"/>
      <c r="B333" s="372"/>
      <c r="C333" s="371"/>
      <c r="D333" s="371"/>
      <c r="E333" s="373"/>
      <c r="F333" s="374"/>
      <c r="G333" s="371"/>
      <c r="H333" s="375"/>
      <c r="I333" s="375"/>
      <c r="K333" s="377"/>
      <c r="L333" s="377"/>
      <c r="N333" s="378"/>
      <c r="P333" s="378"/>
      <c r="R333" s="378"/>
      <c r="T333" s="378"/>
      <c r="V333" s="378"/>
      <c r="X333" s="378"/>
      <c r="Z333" s="378"/>
      <c r="AB333" s="146"/>
      <c r="AD333" s="146"/>
      <c r="AF333" s="146"/>
      <c r="AH333" s="146"/>
      <c r="AJ333" s="146"/>
      <c r="AL333" s="146"/>
      <c r="AN333" s="146"/>
      <c r="AP333" s="146"/>
      <c r="AR333" s="146"/>
      <c r="AT333" s="63"/>
      <c r="AV333" s="371"/>
      <c r="AW333" s="371"/>
      <c r="AX333" s="371"/>
      <c r="AY333" s="371"/>
      <c r="AZ333" s="371"/>
      <c r="BA333" s="371"/>
      <c r="BB333" s="371"/>
      <c r="BC333" s="371"/>
      <c r="BD333" s="371"/>
      <c r="BE333" s="371"/>
      <c r="BF333" s="371"/>
      <c r="BG333" s="371"/>
    </row>
    <row r="334" spans="1:59" s="376" customFormat="1" ht="21" customHeight="1" x14ac:dyDescent="0.3">
      <c r="A334" s="371"/>
      <c r="B334" s="372"/>
      <c r="C334" s="371"/>
      <c r="D334" s="371"/>
      <c r="E334" s="373"/>
      <c r="F334" s="374"/>
      <c r="G334" s="371"/>
      <c r="H334" s="375"/>
      <c r="I334" s="375"/>
      <c r="K334" s="377"/>
      <c r="L334" s="377"/>
      <c r="N334" s="378"/>
      <c r="P334" s="378"/>
      <c r="R334" s="378"/>
      <c r="T334" s="378"/>
      <c r="V334" s="378"/>
      <c r="X334" s="378"/>
      <c r="Z334" s="378"/>
      <c r="AB334" s="146"/>
      <c r="AD334" s="146"/>
      <c r="AF334" s="146"/>
      <c r="AH334" s="146"/>
      <c r="AJ334" s="146"/>
      <c r="AL334" s="146"/>
      <c r="AN334" s="146"/>
      <c r="AP334" s="146"/>
      <c r="AR334" s="146"/>
      <c r="AT334" s="63"/>
      <c r="AV334" s="371"/>
      <c r="AW334" s="371"/>
      <c r="AX334" s="371"/>
      <c r="AY334" s="371"/>
      <c r="AZ334" s="371"/>
      <c r="BA334" s="371"/>
      <c r="BB334" s="371"/>
      <c r="BC334" s="371"/>
      <c r="BD334" s="371"/>
      <c r="BE334" s="371"/>
      <c r="BF334" s="371"/>
      <c r="BG334" s="371"/>
    </row>
    <row r="335" spans="1:59" s="376" customFormat="1" ht="21" customHeight="1" x14ac:dyDescent="0.3">
      <c r="A335" s="371"/>
      <c r="B335" s="372"/>
      <c r="C335" s="371"/>
      <c r="D335" s="371"/>
      <c r="E335" s="373"/>
      <c r="F335" s="374"/>
      <c r="G335" s="371"/>
      <c r="H335" s="375"/>
      <c r="I335" s="375"/>
      <c r="K335" s="377"/>
      <c r="L335" s="377"/>
      <c r="N335" s="378"/>
      <c r="P335" s="378"/>
      <c r="R335" s="378"/>
      <c r="T335" s="378"/>
      <c r="V335" s="378"/>
      <c r="X335" s="378"/>
      <c r="Z335" s="378"/>
      <c r="AB335" s="146"/>
      <c r="AD335" s="146"/>
      <c r="AF335" s="146"/>
      <c r="AH335" s="146"/>
      <c r="AJ335" s="146"/>
      <c r="AL335" s="146"/>
      <c r="AN335" s="146"/>
      <c r="AP335" s="146"/>
      <c r="AR335" s="146"/>
      <c r="AT335" s="63"/>
      <c r="AV335" s="371"/>
      <c r="AW335" s="371"/>
      <c r="AX335" s="371"/>
      <c r="AY335" s="371"/>
      <c r="AZ335" s="371"/>
      <c r="BA335" s="371"/>
      <c r="BB335" s="371"/>
      <c r="BC335" s="371"/>
      <c r="BD335" s="371"/>
      <c r="BE335" s="371"/>
      <c r="BF335" s="371"/>
      <c r="BG335" s="371"/>
    </row>
    <row r="336" spans="1:59" s="376" customFormat="1" ht="21" customHeight="1" x14ac:dyDescent="0.3">
      <c r="A336" s="371"/>
      <c r="B336" s="372"/>
      <c r="C336" s="371"/>
      <c r="D336" s="371"/>
      <c r="E336" s="373"/>
      <c r="F336" s="374"/>
      <c r="G336" s="371"/>
      <c r="H336" s="375"/>
      <c r="I336" s="375"/>
      <c r="K336" s="377"/>
      <c r="L336" s="377"/>
      <c r="N336" s="378"/>
      <c r="P336" s="378"/>
      <c r="R336" s="378"/>
      <c r="T336" s="378"/>
      <c r="V336" s="378"/>
      <c r="X336" s="378"/>
      <c r="Z336" s="378"/>
      <c r="AB336" s="146"/>
      <c r="AD336" s="146"/>
      <c r="AF336" s="146"/>
      <c r="AH336" s="146"/>
      <c r="AJ336" s="146"/>
      <c r="AL336" s="146"/>
      <c r="AN336" s="146"/>
      <c r="AP336" s="146"/>
      <c r="AR336" s="146"/>
      <c r="AT336" s="63"/>
      <c r="AV336" s="371"/>
      <c r="AW336" s="371"/>
      <c r="AX336" s="371"/>
      <c r="AY336" s="371"/>
      <c r="AZ336" s="371"/>
      <c r="BA336" s="371"/>
      <c r="BB336" s="371"/>
      <c r="BC336" s="371"/>
      <c r="BD336" s="371"/>
      <c r="BE336" s="371"/>
      <c r="BF336" s="371"/>
      <c r="BG336" s="371"/>
    </row>
    <row r="337" spans="1:59" s="376" customFormat="1" ht="21" customHeight="1" x14ac:dyDescent="0.3">
      <c r="A337" s="371"/>
      <c r="B337" s="372"/>
      <c r="C337" s="371"/>
      <c r="D337" s="371"/>
      <c r="E337" s="373"/>
      <c r="F337" s="374"/>
      <c r="G337" s="371"/>
      <c r="H337" s="375"/>
      <c r="I337" s="375"/>
      <c r="K337" s="377"/>
      <c r="L337" s="377"/>
      <c r="N337" s="378"/>
      <c r="P337" s="378"/>
      <c r="R337" s="378"/>
      <c r="T337" s="378"/>
      <c r="V337" s="378"/>
      <c r="X337" s="378"/>
      <c r="Z337" s="378"/>
      <c r="AB337" s="146"/>
      <c r="AD337" s="146"/>
      <c r="AF337" s="146"/>
      <c r="AH337" s="146"/>
      <c r="AJ337" s="146"/>
      <c r="AL337" s="146"/>
      <c r="AN337" s="146"/>
      <c r="AP337" s="146"/>
      <c r="AR337" s="146"/>
      <c r="AT337" s="63"/>
      <c r="AV337" s="371"/>
      <c r="AW337" s="371"/>
      <c r="AX337" s="371"/>
      <c r="AY337" s="371"/>
      <c r="AZ337" s="371"/>
      <c r="BA337" s="371"/>
      <c r="BB337" s="371"/>
      <c r="BC337" s="371"/>
      <c r="BD337" s="371"/>
      <c r="BE337" s="371"/>
      <c r="BF337" s="371"/>
      <c r="BG337" s="371"/>
    </row>
    <row r="338" spans="1:59" s="376" customFormat="1" ht="21" customHeight="1" x14ac:dyDescent="0.3">
      <c r="A338" s="371"/>
      <c r="B338" s="372"/>
      <c r="C338" s="371"/>
      <c r="D338" s="371"/>
      <c r="E338" s="373"/>
      <c r="F338" s="374"/>
      <c r="G338" s="371"/>
      <c r="H338" s="375"/>
      <c r="I338" s="375"/>
      <c r="K338" s="377"/>
      <c r="L338" s="377"/>
      <c r="N338" s="378"/>
      <c r="P338" s="378"/>
      <c r="R338" s="378"/>
      <c r="T338" s="378"/>
      <c r="V338" s="378"/>
      <c r="X338" s="378"/>
      <c r="Z338" s="378"/>
      <c r="AB338" s="146"/>
      <c r="AD338" s="146"/>
      <c r="AF338" s="146"/>
      <c r="AH338" s="146"/>
      <c r="AJ338" s="146"/>
      <c r="AL338" s="146"/>
      <c r="AN338" s="146"/>
      <c r="AP338" s="146"/>
      <c r="AR338" s="146"/>
      <c r="AT338" s="63"/>
      <c r="AV338" s="371"/>
      <c r="AW338" s="371"/>
      <c r="AX338" s="371"/>
      <c r="AY338" s="371"/>
      <c r="AZ338" s="371"/>
      <c r="BA338" s="371"/>
      <c r="BB338" s="371"/>
      <c r="BC338" s="371"/>
      <c r="BD338" s="371"/>
      <c r="BE338" s="371"/>
      <c r="BF338" s="371"/>
      <c r="BG338" s="371"/>
    </row>
    <row r="339" spans="1:59" s="376" customFormat="1" ht="21" customHeight="1" x14ac:dyDescent="0.3">
      <c r="A339" s="371"/>
      <c r="B339" s="372"/>
      <c r="C339" s="371"/>
      <c r="D339" s="371"/>
      <c r="E339" s="373"/>
      <c r="F339" s="374"/>
      <c r="G339" s="371"/>
      <c r="H339" s="375"/>
      <c r="I339" s="375"/>
      <c r="K339" s="377"/>
      <c r="L339" s="377"/>
      <c r="N339" s="378"/>
      <c r="P339" s="378"/>
      <c r="R339" s="378"/>
      <c r="T339" s="378"/>
      <c r="V339" s="378"/>
      <c r="X339" s="378"/>
      <c r="Z339" s="378"/>
      <c r="AB339" s="146"/>
      <c r="AD339" s="146"/>
      <c r="AF339" s="146"/>
      <c r="AH339" s="146"/>
      <c r="AJ339" s="146"/>
      <c r="AL339" s="146"/>
      <c r="AN339" s="146"/>
      <c r="AP339" s="146"/>
      <c r="AR339" s="146"/>
      <c r="AT339" s="63"/>
      <c r="AV339" s="371"/>
      <c r="AW339" s="371"/>
      <c r="AX339" s="371"/>
      <c r="AY339" s="371"/>
      <c r="AZ339" s="371"/>
      <c r="BA339" s="371"/>
      <c r="BB339" s="371"/>
      <c r="BC339" s="371"/>
      <c r="BD339" s="371"/>
      <c r="BE339" s="371"/>
      <c r="BF339" s="371"/>
      <c r="BG339" s="371"/>
    </row>
    <row r="340" spans="1:59" s="376" customFormat="1" ht="21" customHeight="1" x14ac:dyDescent="0.3">
      <c r="A340" s="371"/>
      <c r="B340" s="372"/>
      <c r="C340" s="371"/>
      <c r="D340" s="371"/>
      <c r="E340" s="373"/>
      <c r="F340" s="374"/>
      <c r="G340" s="371"/>
      <c r="H340" s="375"/>
      <c r="I340" s="375"/>
      <c r="K340" s="377"/>
      <c r="L340" s="377"/>
      <c r="N340" s="378"/>
      <c r="P340" s="378"/>
      <c r="R340" s="378"/>
      <c r="T340" s="378"/>
      <c r="V340" s="378"/>
      <c r="X340" s="378"/>
      <c r="Z340" s="378"/>
      <c r="AB340" s="146"/>
      <c r="AD340" s="146"/>
      <c r="AF340" s="146"/>
      <c r="AH340" s="146"/>
      <c r="AJ340" s="146"/>
      <c r="AL340" s="146"/>
      <c r="AN340" s="146"/>
      <c r="AP340" s="146"/>
      <c r="AR340" s="146"/>
      <c r="AT340" s="63"/>
      <c r="AV340" s="371"/>
      <c r="AW340" s="371"/>
      <c r="AX340" s="371"/>
      <c r="AY340" s="371"/>
      <c r="AZ340" s="371"/>
      <c r="BA340" s="371"/>
      <c r="BB340" s="371"/>
      <c r="BC340" s="371"/>
      <c r="BD340" s="371"/>
      <c r="BE340" s="371"/>
      <c r="BF340" s="371"/>
      <c r="BG340" s="371"/>
    </row>
    <row r="341" spans="1:59" s="376" customFormat="1" ht="21" customHeight="1" x14ac:dyDescent="0.3">
      <c r="A341" s="371"/>
      <c r="B341" s="372"/>
      <c r="C341" s="371"/>
      <c r="D341" s="371"/>
      <c r="E341" s="373"/>
      <c r="F341" s="374"/>
      <c r="G341" s="371"/>
      <c r="H341" s="375"/>
      <c r="I341" s="375"/>
      <c r="K341" s="377"/>
      <c r="L341" s="377"/>
      <c r="N341" s="378"/>
      <c r="P341" s="378"/>
      <c r="R341" s="378"/>
      <c r="T341" s="378"/>
      <c r="V341" s="378"/>
      <c r="X341" s="378"/>
      <c r="Z341" s="378"/>
      <c r="AB341" s="146"/>
      <c r="AD341" s="146"/>
      <c r="AF341" s="146"/>
      <c r="AH341" s="146"/>
      <c r="AJ341" s="146"/>
      <c r="AL341" s="146"/>
      <c r="AN341" s="146"/>
      <c r="AP341" s="146"/>
      <c r="AR341" s="146"/>
      <c r="AT341" s="63"/>
      <c r="AV341" s="371"/>
      <c r="AW341" s="371"/>
      <c r="AX341" s="371"/>
      <c r="AY341" s="371"/>
      <c r="AZ341" s="371"/>
      <c r="BA341" s="371"/>
      <c r="BB341" s="371"/>
      <c r="BC341" s="371"/>
      <c r="BD341" s="371"/>
      <c r="BE341" s="371"/>
      <c r="BF341" s="371"/>
      <c r="BG341" s="371"/>
    </row>
    <row r="342" spans="1:59" s="376" customFormat="1" ht="21" customHeight="1" x14ac:dyDescent="0.3">
      <c r="A342" s="371"/>
      <c r="B342" s="372"/>
      <c r="C342" s="371"/>
      <c r="D342" s="371"/>
      <c r="E342" s="373"/>
      <c r="F342" s="374"/>
      <c r="G342" s="371"/>
      <c r="H342" s="375"/>
      <c r="I342" s="375"/>
      <c r="K342" s="377"/>
      <c r="L342" s="377"/>
      <c r="N342" s="378"/>
      <c r="P342" s="378"/>
      <c r="R342" s="378"/>
      <c r="T342" s="378"/>
      <c r="V342" s="378"/>
      <c r="X342" s="378"/>
      <c r="Z342" s="378"/>
      <c r="AB342" s="146"/>
      <c r="AD342" s="146"/>
      <c r="AF342" s="146"/>
      <c r="AH342" s="146"/>
      <c r="AJ342" s="146"/>
      <c r="AL342" s="146"/>
      <c r="AN342" s="146"/>
      <c r="AP342" s="146"/>
      <c r="AR342" s="146"/>
      <c r="AT342" s="63"/>
      <c r="AV342" s="371"/>
      <c r="AW342" s="371"/>
      <c r="AX342" s="371"/>
      <c r="AY342" s="371"/>
      <c r="AZ342" s="371"/>
      <c r="BA342" s="371"/>
      <c r="BB342" s="371"/>
      <c r="BC342" s="371"/>
      <c r="BD342" s="371"/>
      <c r="BE342" s="371"/>
      <c r="BF342" s="371"/>
      <c r="BG342" s="371"/>
    </row>
    <row r="343" spans="1:59" s="376" customFormat="1" ht="21" customHeight="1" x14ac:dyDescent="0.3">
      <c r="A343" s="371"/>
      <c r="B343" s="372"/>
      <c r="C343" s="371"/>
      <c r="D343" s="371"/>
      <c r="E343" s="373"/>
      <c r="F343" s="374"/>
      <c r="G343" s="371"/>
      <c r="H343" s="375"/>
      <c r="I343" s="375"/>
      <c r="K343" s="377"/>
      <c r="L343" s="377"/>
      <c r="N343" s="378"/>
      <c r="P343" s="378"/>
      <c r="R343" s="378"/>
      <c r="T343" s="378"/>
      <c r="V343" s="378"/>
      <c r="X343" s="378"/>
      <c r="Z343" s="378"/>
      <c r="AB343" s="146"/>
      <c r="AD343" s="146"/>
      <c r="AF343" s="146"/>
      <c r="AH343" s="146"/>
      <c r="AJ343" s="146"/>
      <c r="AL343" s="146"/>
      <c r="AN343" s="146"/>
      <c r="AP343" s="146"/>
      <c r="AR343" s="146"/>
      <c r="AT343" s="63"/>
      <c r="AV343" s="371"/>
      <c r="AW343" s="371"/>
      <c r="AX343" s="371"/>
      <c r="AY343" s="371"/>
      <c r="AZ343" s="371"/>
      <c r="BA343" s="371"/>
      <c r="BB343" s="371"/>
      <c r="BC343" s="371"/>
      <c r="BD343" s="371"/>
      <c r="BE343" s="371"/>
      <c r="BF343" s="371"/>
      <c r="BG343" s="371"/>
    </row>
    <row r="344" spans="1:59" s="376" customFormat="1" ht="21" customHeight="1" x14ac:dyDescent="0.3">
      <c r="A344" s="371"/>
      <c r="B344" s="372"/>
      <c r="C344" s="371"/>
      <c r="D344" s="371"/>
      <c r="E344" s="373"/>
      <c r="F344" s="374"/>
      <c r="G344" s="371"/>
      <c r="H344" s="375"/>
      <c r="I344" s="375"/>
      <c r="K344" s="377"/>
      <c r="L344" s="377"/>
      <c r="N344" s="378"/>
      <c r="P344" s="378"/>
      <c r="R344" s="378"/>
      <c r="T344" s="378"/>
      <c r="V344" s="378"/>
      <c r="X344" s="378"/>
      <c r="Z344" s="378"/>
      <c r="AB344" s="146"/>
      <c r="AD344" s="146"/>
      <c r="AF344" s="146"/>
      <c r="AH344" s="146"/>
      <c r="AJ344" s="146"/>
      <c r="AL344" s="146"/>
      <c r="AN344" s="146"/>
      <c r="AP344" s="146"/>
      <c r="AR344" s="146"/>
      <c r="AT344" s="63"/>
      <c r="AV344" s="371"/>
      <c r="AW344" s="371"/>
      <c r="AX344" s="371"/>
      <c r="AY344" s="371"/>
      <c r="AZ344" s="371"/>
      <c r="BA344" s="371"/>
      <c r="BB344" s="371"/>
      <c r="BC344" s="371"/>
      <c r="BD344" s="371"/>
      <c r="BE344" s="371"/>
      <c r="BF344" s="371"/>
      <c r="BG344" s="371"/>
    </row>
    <row r="345" spans="1:59" s="376" customFormat="1" ht="21" customHeight="1" x14ac:dyDescent="0.3">
      <c r="A345" s="371"/>
      <c r="B345" s="372"/>
      <c r="C345" s="371"/>
      <c r="D345" s="371"/>
      <c r="E345" s="373"/>
      <c r="F345" s="374"/>
      <c r="G345" s="371"/>
      <c r="H345" s="375"/>
      <c r="I345" s="375"/>
      <c r="K345" s="377"/>
      <c r="L345" s="377"/>
      <c r="N345" s="378"/>
      <c r="P345" s="378"/>
      <c r="R345" s="378"/>
      <c r="T345" s="378"/>
      <c r="V345" s="378"/>
      <c r="X345" s="378"/>
      <c r="Z345" s="378"/>
      <c r="AB345" s="146"/>
      <c r="AD345" s="146"/>
      <c r="AF345" s="146"/>
      <c r="AH345" s="146"/>
      <c r="AJ345" s="146"/>
      <c r="AL345" s="146"/>
      <c r="AN345" s="146"/>
      <c r="AP345" s="146"/>
      <c r="AR345" s="146"/>
      <c r="AT345" s="63"/>
      <c r="AV345" s="371"/>
      <c r="AW345" s="371"/>
      <c r="AX345" s="371"/>
      <c r="AY345" s="371"/>
      <c r="AZ345" s="371"/>
      <c r="BA345" s="371"/>
      <c r="BB345" s="371"/>
      <c r="BC345" s="371"/>
      <c r="BD345" s="371"/>
      <c r="BE345" s="371"/>
      <c r="BF345" s="371"/>
      <c r="BG345" s="371"/>
    </row>
    <row r="346" spans="1:59" s="376" customFormat="1" ht="21" customHeight="1" x14ac:dyDescent="0.3">
      <c r="A346" s="371"/>
      <c r="B346" s="372"/>
      <c r="C346" s="371"/>
      <c r="D346" s="371"/>
      <c r="E346" s="373"/>
      <c r="F346" s="374"/>
      <c r="G346" s="371"/>
      <c r="H346" s="375"/>
      <c r="I346" s="375"/>
      <c r="K346" s="377"/>
      <c r="L346" s="377"/>
      <c r="N346" s="378"/>
      <c r="P346" s="378"/>
      <c r="R346" s="378"/>
      <c r="T346" s="378"/>
      <c r="V346" s="378"/>
      <c r="X346" s="378"/>
      <c r="Z346" s="378"/>
      <c r="AB346" s="146"/>
      <c r="AD346" s="146"/>
      <c r="AF346" s="146"/>
      <c r="AH346" s="146"/>
      <c r="AJ346" s="146"/>
      <c r="AL346" s="146"/>
      <c r="AN346" s="146"/>
      <c r="AP346" s="146"/>
      <c r="AR346" s="146"/>
      <c r="AT346" s="63"/>
      <c r="AV346" s="371"/>
      <c r="AW346" s="371"/>
      <c r="AX346" s="371"/>
      <c r="AY346" s="371"/>
      <c r="AZ346" s="371"/>
      <c r="BA346" s="371"/>
      <c r="BB346" s="371"/>
      <c r="BC346" s="371"/>
      <c r="BD346" s="371"/>
      <c r="BE346" s="371"/>
      <c r="BF346" s="371"/>
      <c r="BG346" s="371"/>
    </row>
    <row r="347" spans="1:59" s="376" customFormat="1" ht="21" customHeight="1" x14ac:dyDescent="0.3">
      <c r="A347" s="371"/>
      <c r="B347" s="372"/>
      <c r="C347" s="371"/>
      <c r="D347" s="371"/>
      <c r="E347" s="373"/>
      <c r="F347" s="374"/>
      <c r="G347" s="371"/>
      <c r="H347" s="375"/>
      <c r="I347" s="375"/>
      <c r="K347" s="377"/>
      <c r="L347" s="377"/>
      <c r="N347" s="378"/>
      <c r="P347" s="378"/>
      <c r="R347" s="378"/>
      <c r="T347" s="378"/>
      <c r="V347" s="378"/>
      <c r="X347" s="378"/>
      <c r="Z347" s="378"/>
      <c r="AB347" s="146"/>
      <c r="AD347" s="146"/>
      <c r="AF347" s="146"/>
      <c r="AH347" s="146"/>
      <c r="AJ347" s="146"/>
      <c r="AL347" s="146"/>
      <c r="AN347" s="146"/>
      <c r="AP347" s="146"/>
      <c r="AR347" s="146"/>
      <c r="AT347" s="63"/>
      <c r="AV347" s="371"/>
      <c r="AW347" s="371"/>
      <c r="AX347" s="371"/>
      <c r="AY347" s="371"/>
      <c r="AZ347" s="371"/>
      <c r="BA347" s="371"/>
      <c r="BB347" s="371"/>
      <c r="BC347" s="371"/>
      <c r="BD347" s="371"/>
      <c r="BE347" s="371"/>
      <c r="BF347" s="371"/>
      <c r="BG347" s="371"/>
    </row>
    <row r="348" spans="1:59" s="376" customFormat="1" ht="21" customHeight="1" x14ac:dyDescent="0.3">
      <c r="A348" s="371"/>
      <c r="B348" s="372"/>
      <c r="C348" s="371"/>
      <c r="D348" s="371"/>
      <c r="E348" s="373"/>
      <c r="F348" s="374"/>
      <c r="G348" s="371"/>
      <c r="H348" s="375"/>
      <c r="I348" s="375"/>
      <c r="K348" s="377"/>
      <c r="L348" s="377"/>
      <c r="N348" s="378"/>
      <c r="P348" s="378"/>
      <c r="R348" s="378"/>
      <c r="T348" s="378"/>
      <c r="V348" s="378"/>
      <c r="X348" s="378"/>
      <c r="Z348" s="378"/>
      <c r="AB348" s="146"/>
      <c r="AD348" s="146"/>
      <c r="AF348" s="146"/>
      <c r="AH348" s="146"/>
      <c r="AJ348" s="146"/>
      <c r="AL348" s="146"/>
      <c r="AN348" s="146"/>
      <c r="AP348" s="146"/>
      <c r="AR348" s="146"/>
      <c r="AT348" s="63"/>
      <c r="AV348" s="371"/>
      <c r="AW348" s="371"/>
      <c r="AX348" s="371"/>
      <c r="AY348" s="371"/>
      <c r="AZ348" s="371"/>
      <c r="BA348" s="371"/>
      <c r="BB348" s="371"/>
      <c r="BC348" s="371"/>
      <c r="BD348" s="371"/>
      <c r="BE348" s="371"/>
      <c r="BF348" s="371"/>
      <c r="BG348" s="371"/>
    </row>
    <row r="349" spans="1:59" s="376" customFormat="1" ht="21" customHeight="1" x14ac:dyDescent="0.3">
      <c r="A349" s="371"/>
      <c r="B349" s="372"/>
      <c r="C349" s="371"/>
      <c r="D349" s="371"/>
      <c r="E349" s="373"/>
      <c r="F349" s="374"/>
      <c r="G349" s="371"/>
      <c r="H349" s="375"/>
      <c r="I349" s="375"/>
      <c r="K349" s="377"/>
      <c r="L349" s="377"/>
      <c r="N349" s="378"/>
      <c r="P349" s="378"/>
      <c r="R349" s="378"/>
      <c r="T349" s="378"/>
      <c r="V349" s="378"/>
      <c r="X349" s="378"/>
      <c r="Z349" s="378"/>
      <c r="AB349" s="146"/>
      <c r="AD349" s="146"/>
      <c r="AF349" s="146"/>
      <c r="AH349" s="146"/>
      <c r="AJ349" s="146"/>
      <c r="AL349" s="146"/>
      <c r="AN349" s="146"/>
      <c r="AP349" s="146"/>
      <c r="AR349" s="146"/>
      <c r="AT349" s="63"/>
      <c r="AV349" s="371"/>
      <c r="AW349" s="371"/>
      <c r="AX349" s="371"/>
      <c r="AY349" s="371"/>
      <c r="AZ349" s="371"/>
      <c r="BA349" s="371"/>
      <c r="BB349" s="371"/>
      <c r="BC349" s="371"/>
      <c r="BD349" s="371"/>
      <c r="BE349" s="371"/>
      <c r="BF349" s="371"/>
      <c r="BG349" s="371"/>
    </row>
    <row r="350" spans="1:59" s="376" customFormat="1" ht="21" customHeight="1" x14ac:dyDescent="0.3">
      <c r="A350" s="371"/>
      <c r="B350" s="372"/>
      <c r="C350" s="371"/>
      <c r="D350" s="371"/>
      <c r="E350" s="373"/>
      <c r="F350" s="374"/>
      <c r="G350" s="371"/>
      <c r="H350" s="375"/>
      <c r="I350" s="375"/>
      <c r="K350" s="377"/>
      <c r="L350" s="377"/>
      <c r="N350" s="378"/>
      <c r="P350" s="378"/>
      <c r="R350" s="378"/>
      <c r="T350" s="378"/>
      <c r="V350" s="378"/>
      <c r="X350" s="378"/>
      <c r="Z350" s="378"/>
      <c r="AB350" s="146"/>
      <c r="AD350" s="146"/>
      <c r="AF350" s="146"/>
      <c r="AH350" s="146"/>
      <c r="AJ350" s="146"/>
      <c r="AL350" s="146"/>
      <c r="AN350" s="146"/>
      <c r="AP350" s="146"/>
      <c r="AR350" s="146"/>
      <c r="AT350" s="63"/>
      <c r="AV350" s="371"/>
      <c r="AW350" s="371"/>
      <c r="AX350" s="371"/>
      <c r="AY350" s="371"/>
      <c r="AZ350" s="371"/>
      <c r="BA350" s="371"/>
      <c r="BB350" s="371"/>
      <c r="BC350" s="371"/>
      <c r="BD350" s="371"/>
      <c r="BE350" s="371"/>
      <c r="BF350" s="371"/>
      <c r="BG350" s="371"/>
    </row>
    <row r="351" spans="1:59" s="376" customFormat="1" ht="21" customHeight="1" x14ac:dyDescent="0.3">
      <c r="A351" s="371"/>
      <c r="B351" s="372"/>
      <c r="C351" s="371"/>
      <c r="D351" s="371"/>
      <c r="E351" s="373"/>
      <c r="F351" s="374"/>
      <c r="G351" s="371"/>
      <c r="H351" s="375"/>
      <c r="I351" s="375"/>
      <c r="K351" s="377"/>
      <c r="L351" s="377"/>
      <c r="N351" s="378"/>
      <c r="P351" s="378"/>
      <c r="R351" s="378"/>
      <c r="T351" s="378"/>
      <c r="V351" s="378"/>
      <c r="X351" s="378"/>
      <c r="Z351" s="378"/>
      <c r="AB351" s="146"/>
      <c r="AD351" s="146"/>
      <c r="AF351" s="146"/>
      <c r="AH351" s="146"/>
      <c r="AJ351" s="146"/>
      <c r="AL351" s="146"/>
      <c r="AN351" s="146"/>
      <c r="AP351" s="146"/>
      <c r="AR351" s="146"/>
      <c r="AT351" s="63"/>
      <c r="AV351" s="371"/>
      <c r="AW351" s="371"/>
      <c r="AX351" s="371"/>
      <c r="AY351" s="371"/>
      <c r="AZ351" s="371"/>
      <c r="BA351" s="371"/>
      <c r="BB351" s="371"/>
      <c r="BC351" s="371"/>
      <c r="BD351" s="371"/>
      <c r="BE351" s="371"/>
      <c r="BF351" s="371"/>
      <c r="BG351" s="371"/>
    </row>
    <row r="352" spans="1:59" s="376" customFormat="1" ht="21" customHeight="1" x14ac:dyDescent="0.3">
      <c r="A352" s="371"/>
      <c r="B352" s="372"/>
      <c r="C352" s="371"/>
      <c r="D352" s="371"/>
      <c r="E352" s="373"/>
      <c r="F352" s="374"/>
      <c r="G352" s="371"/>
      <c r="H352" s="375"/>
      <c r="I352" s="375"/>
      <c r="K352" s="377"/>
      <c r="L352" s="377"/>
      <c r="N352" s="378"/>
      <c r="P352" s="378"/>
      <c r="R352" s="378"/>
      <c r="T352" s="378"/>
      <c r="V352" s="378"/>
      <c r="X352" s="378"/>
      <c r="Z352" s="378"/>
      <c r="AB352" s="146"/>
      <c r="AD352" s="146"/>
      <c r="AF352" s="146"/>
      <c r="AH352" s="146"/>
      <c r="AJ352" s="146"/>
      <c r="AL352" s="146"/>
      <c r="AN352" s="146"/>
      <c r="AP352" s="146"/>
      <c r="AR352" s="146"/>
      <c r="AT352" s="63"/>
      <c r="AV352" s="371"/>
      <c r="AW352" s="371"/>
      <c r="AX352" s="371"/>
      <c r="AY352" s="371"/>
      <c r="AZ352" s="371"/>
      <c r="BA352" s="371"/>
      <c r="BB352" s="371"/>
      <c r="BC352" s="371"/>
      <c r="BD352" s="371"/>
      <c r="BE352" s="371"/>
      <c r="BF352" s="371"/>
      <c r="BG352" s="371"/>
    </row>
    <row r="353" spans="1:59" s="376" customFormat="1" ht="21" customHeight="1" x14ac:dyDescent="0.3">
      <c r="A353" s="371"/>
      <c r="B353" s="372"/>
      <c r="C353" s="371"/>
      <c r="D353" s="371"/>
      <c r="E353" s="373"/>
      <c r="F353" s="374"/>
      <c r="G353" s="371"/>
      <c r="H353" s="375"/>
      <c r="I353" s="375"/>
      <c r="K353" s="377"/>
      <c r="L353" s="377"/>
      <c r="N353" s="378"/>
      <c r="P353" s="378"/>
      <c r="R353" s="378"/>
      <c r="T353" s="378"/>
      <c r="V353" s="378"/>
      <c r="X353" s="378"/>
      <c r="Z353" s="378"/>
      <c r="AB353" s="146"/>
      <c r="AD353" s="146"/>
      <c r="AF353" s="146"/>
      <c r="AH353" s="146"/>
      <c r="AJ353" s="146"/>
      <c r="AL353" s="146"/>
      <c r="AN353" s="146"/>
      <c r="AP353" s="146"/>
      <c r="AR353" s="146"/>
      <c r="AT353" s="63"/>
      <c r="AV353" s="371"/>
      <c r="AW353" s="371"/>
      <c r="AX353" s="371"/>
      <c r="AY353" s="371"/>
      <c r="AZ353" s="371"/>
      <c r="BA353" s="371"/>
      <c r="BB353" s="371"/>
      <c r="BC353" s="371"/>
      <c r="BD353" s="371"/>
      <c r="BE353" s="371"/>
      <c r="BF353" s="371"/>
      <c r="BG353" s="371"/>
    </row>
    <row r="354" spans="1:59" s="376" customFormat="1" ht="21" customHeight="1" x14ac:dyDescent="0.3">
      <c r="A354" s="371"/>
      <c r="B354" s="372"/>
      <c r="C354" s="371"/>
      <c r="D354" s="371"/>
      <c r="E354" s="373"/>
      <c r="F354" s="374"/>
      <c r="G354" s="371"/>
      <c r="H354" s="375"/>
      <c r="I354" s="375"/>
      <c r="K354" s="377"/>
      <c r="L354" s="377"/>
      <c r="N354" s="378"/>
      <c r="P354" s="378"/>
      <c r="R354" s="378"/>
      <c r="T354" s="378"/>
      <c r="V354" s="378"/>
      <c r="X354" s="378"/>
      <c r="Z354" s="378"/>
      <c r="AB354" s="146"/>
      <c r="AD354" s="146"/>
      <c r="AF354" s="146"/>
      <c r="AH354" s="146"/>
      <c r="AJ354" s="146"/>
      <c r="AL354" s="146"/>
      <c r="AN354" s="146"/>
      <c r="AP354" s="146"/>
      <c r="AR354" s="146"/>
      <c r="AT354" s="63"/>
      <c r="AV354" s="371"/>
      <c r="AW354" s="371"/>
      <c r="AX354" s="371"/>
      <c r="AY354" s="371"/>
      <c r="AZ354" s="371"/>
      <c r="BA354" s="371"/>
      <c r="BB354" s="371"/>
      <c r="BC354" s="371"/>
      <c r="BD354" s="371"/>
      <c r="BE354" s="371"/>
      <c r="BF354" s="371"/>
      <c r="BG354" s="371"/>
    </row>
    <row r="355" spans="1:59" s="376" customFormat="1" ht="21" customHeight="1" x14ac:dyDescent="0.3">
      <c r="A355" s="371"/>
      <c r="B355" s="372"/>
      <c r="C355" s="371"/>
      <c r="D355" s="371"/>
      <c r="E355" s="373"/>
      <c r="F355" s="374"/>
      <c r="G355" s="371"/>
      <c r="H355" s="375"/>
      <c r="I355" s="375"/>
      <c r="K355" s="377"/>
      <c r="L355" s="377"/>
      <c r="N355" s="378"/>
      <c r="P355" s="378"/>
      <c r="R355" s="378"/>
      <c r="T355" s="378"/>
      <c r="V355" s="378"/>
      <c r="X355" s="378"/>
      <c r="Z355" s="378"/>
      <c r="AB355" s="146"/>
      <c r="AD355" s="146"/>
      <c r="AF355" s="146"/>
      <c r="AH355" s="146"/>
      <c r="AJ355" s="146"/>
      <c r="AL355" s="146"/>
      <c r="AN355" s="146"/>
      <c r="AP355" s="146"/>
      <c r="AR355" s="146"/>
      <c r="AT355" s="63"/>
      <c r="AV355" s="371"/>
      <c r="AW355" s="371"/>
      <c r="AX355" s="371"/>
      <c r="AY355" s="371"/>
      <c r="AZ355" s="371"/>
      <c r="BA355" s="371"/>
      <c r="BB355" s="371"/>
      <c r="BC355" s="371"/>
      <c r="BD355" s="371"/>
      <c r="BE355" s="371"/>
      <c r="BF355" s="371"/>
      <c r="BG355" s="371"/>
    </row>
    <row r="356" spans="1:59" s="376" customFormat="1" ht="21" customHeight="1" x14ac:dyDescent="0.3">
      <c r="A356" s="371"/>
      <c r="B356" s="372"/>
      <c r="C356" s="371"/>
      <c r="D356" s="371"/>
      <c r="E356" s="373"/>
      <c r="F356" s="374"/>
      <c r="G356" s="371"/>
      <c r="H356" s="375"/>
      <c r="I356" s="375"/>
      <c r="K356" s="377"/>
      <c r="L356" s="377"/>
      <c r="N356" s="378"/>
      <c r="P356" s="378"/>
      <c r="R356" s="378"/>
      <c r="T356" s="378"/>
      <c r="V356" s="378"/>
      <c r="X356" s="378"/>
      <c r="Z356" s="378"/>
      <c r="AB356" s="146"/>
      <c r="AD356" s="146"/>
      <c r="AF356" s="146"/>
      <c r="AH356" s="146"/>
      <c r="AJ356" s="146"/>
      <c r="AL356" s="146"/>
      <c r="AN356" s="146"/>
      <c r="AP356" s="146"/>
      <c r="AR356" s="146"/>
      <c r="AT356" s="63"/>
      <c r="AV356" s="371"/>
      <c r="AW356" s="371"/>
      <c r="AX356" s="371"/>
      <c r="AY356" s="371"/>
      <c r="AZ356" s="371"/>
      <c r="BA356" s="371"/>
      <c r="BB356" s="371"/>
      <c r="BC356" s="371"/>
      <c r="BD356" s="371"/>
      <c r="BE356" s="371"/>
      <c r="BF356" s="371"/>
      <c r="BG356" s="371"/>
    </row>
    <row r="357" spans="1:59" s="376" customFormat="1" ht="21" customHeight="1" x14ac:dyDescent="0.3">
      <c r="A357" s="371"/>
      <c r="B357" s="372"/>
      <c r="C357" s="371"/>
      <c r="D357" s="371"/>
      <c r="E357" s="373"/>
      <c r="F357" s="374"/>
      <c r="G357" s="371"/>
      <c r="H357" s="375"/>
      <c r="I357" s="375"/>
      <c r="K357" s="377"/>
      <c r="L357" s="377"/>
      <c r="N357" s="378"/>
      <c r="P357" s="378"/>
      <c r="R357" s="378"/>
      <c r="T357" s="378"/>
      <c r="V357" s="378"/>
      <c r="X357" s="378"/>
      <c r="Z357" s="378"/>
      <c r="AB357" s="146"/>
      <c r="AD357" s="146"/>
      <c r="AF357" s="146"/>
      <c r="AH357" s="146"/>
      <c r="AJ357" s="146"/>
      <c r="AL357" s="146"/>
      <c r="AN357" s="146"/>
      <c r="AP357" s="146"/>
      <c r="AR357" s="146"/>
      <c r="AT357" s="63"/>
      <c r="AV357" s="371"/>
      <c r="AW357" s="371"/>
      <c r="AX357" s="371"/>
      <c r="AY357" s="371"/>
      <c r="AZ357" s="371"/>
      <c r="BA357" s="371"/>
      <c r="BB357" s="371"/>
      <c r="BC357" s="371"/>
      <c r="BD357" s="371"/>
      <c r="BE357" s="371"/>
      <c r="BF357" s="371"/>
      <c r="BG357" s="371"/>
    </row>
    <row r="358" spans="1:59" s="376" customFormat="1" ht="21" customHeight="1" x14ac:dyDescent="0.3">
      <c r="A358" s="371"/>
      <c r="B358" s="372"/>
      <c r="C358" s="371"/>
      <c r="D358" s="371"/>
      <c r="E358" s="373"/>
      <c r="F358" s="374"/>
      <c r="G358" s="371"/>
      <c r="H358" s="375"/>
      <c r="I358" s="375"/>
      <c r="K358" s="377"/>
      <c r="L358" s="377"/>
      <c r="N358" s="378"/>
      <c r="P358" s="378"/>
      <c r="R358" s="378"/>
      <c r="T358" s="378"/>
      <c r="V358" s="378"/>
      <c r="X358" s="378"/>
      <c r="Z358" s="378"/>
      <c r="AB358" s="146"/>
      <c r="AD358" s="146"/>
      <c r="AF358" s="146"/>
      <c r="AH358" s="146"/>
      <c r="AJ358" s="146"/>
      <c r="AL358" s="146"/>
      <c r="AN358" s="146"/>
      <c r="AP358" s="146"/>
      <c r="AR358" s="146"/>
      <c r="AT358" s="63"/>
      <c r="AV358" s="371"/>
      <c r="AW358" s="371"/>
      <c r="AX358" s="371"/>
      <c r="AY358" s="371"/>
      <c r="AZ358" s="371"/>
      <c r="BA358" s="371"/>
      <c r="BB358" s="371"/>
      <c r="BC358" s="371"/>
      <c r="BD358" s="371"/>
      <c r="BE358" s="371"/>
      <c r="BF358" s="371"/>
      <c r="BG358" s="371"/>
    </row>
    <row r="359" spans="1:59" s="376" customFormat="1" ht="21" customHeight="1" x14ac:dyDescent="0.3">
      <c r="A359" s="371"/>
      <c r="B359" s="372"/>
      <c r="C359" s="371"/>
      <c r="D359" s="371"/>
      <c r="E359" s="373"/>
      <c r="F359" s="374"/>
      <c r="G359" s="371"/>
      <c r="H359" s="375"/>
      <c r="I359" s="375"/>
      <c r="K359" s="377"/>
      <c r="L359" s="377"/>
      <c r="N359" s="378"/>
      <c r="P359" s="378"/>
      <c r="R359" s="378"/>
      <c r="T359" s="378"/>
      <c r="V359" s="378"/>
      <c r="X359" s="378"/>
      <c r="Z359" s="378"/>
      <c r="AB359" s="146"/>
      <c r="AD359" s="146"/>
      <c r="AF359" s="146"/>
      <c r="AH359" s="146"/>
      <c r="AJ359" s="146"/>
      <c r="AL359" s="146"/>
      <c r="AN359" s="146"/>
      <c r="AP359" s="146"/>
      <c r="AR359" s="146"/>
      <c r="AT359" s="63"/>
      <c r="AV359" s="371"/>
      <c r="AW359" s="371"/>
      <c r="AX359" s="371"/>
      <c r="AY359" s="371"/>
      <c r="AZ359" s="371"/>
      <c r="BA359" s="371"/>
      <c r="BB359" s="371"/>
      <c r="BC359" s="371"/>
      <c r="BD359" s="371"/>
      <c r="BE359" s="371"/>
      <c r="BF359" s="371"/>
      <c r="BG359" s="371"/>
    </row>
    <row r="360" spans="1:59" s="376" customFormat="1" ht="21" customHeight="1" x14ac:dyDescent="0.3">
      <c r="A360" s="371"/>
      <c r="B360" s="372"/>
      <c r="C360" s="371"/>
      <c r="D360" s="371"/>
      <c r="E360" s="373"/>
      <c r="F360" s="374"/>
      <c r="G360" s="371"/>
      <c r="H360" s="375"/>
      <c r="I360" s="375"/>
      <c r="K360" s="377"/>
      <c r="L360" s="377"/>
      <c r="N360" s="378"/>
      <c r="P360" s="378"/>
      <c r="R360" s="378"/>
      <c r="T360" s="378"/>
      <c r="V360" s="378"/>
      <c r="X360" s="378"/>
      <c r="Z360" s="378"/>
      <c r="AB360" s="146"/>
      <c r="AD360" s="146"/>
      <c r="AF360" s="146"/>
      <c r="AH360" s="146"/>
      <c r="AJ360" s="146"/>
      <c r="AL360" s="146"/>
      <c r="AN360" s="146"/>
      <c r="AP360" s="146"/>
      <c r="AR360" s="146"/>
      <c r="AT360" s="63"/>
      <c r="AV360" s="371"/>
      <c r="AW360" s="371"/>
      <c r="AX360" s="371"/>
      <c r="AY360" s="371"/>
      <c r="AZ360" s="371"/>
      <c r="BA360" s="371"/>
      <c r="BB360" s="371"/>
      <c r="BC360" s="371"/>
      <c r="BD360" s="371"/>
      <c r="BE360" s="371"/>
      <c r="BF360" s="371"/>
      <c r="BG360" s="371"/>
    </row>
    <row r="361" spans="1:59" s="376" customFormat="1" ht="21" customHeight="1" x14ac:dyDescent="0.3">
      <c r="A361" s="371"/>
      <c r="B361" s="372"/>
      <c r="C361" s="371"/>
      <c r="D361" s="371"/>
      <c r="E361" s="373"/>
      <c r="F361" s="374"/>
      <c r="G361" s="371"/>
      <c r="H361" s="375"/>
      <c r="I361" s="375"/>
      <c r="K361" s="377"/>
      <c r="L361" s="377"/>
      <c r="N361" s="378"/>
      <c r="P361" s="378"/>
      <c r="R361" s="378"/>
      <c r="T361" s="378"/>
      <c r="V361" s="378"/>
      <c r="X361" s="378"/>
      <c r="Z361" s="378"/>
      <c r="AB361" s="146"/>
      <c r="AD361" s="146"/>
      <c r="AF361" s="146"/>
      <c r="AH361" s="146"/>
      <c r="AJ361" s="146"/>
      <c r="AL361" s="146"/>
      <c r="AN361" s="146"/>
      <c r="AP361" s="146"/>
      <c r="AR361" s="146"/>
      <c r="AT361" s="63"/>
      <c r="AV361" s="371"/>
      <c r="AW361" s="371"/>
      <c r="AX361" s="371"/>
      <c r="AY361" s="371"/>
      <c r="AZ361" s="371"/>
      <c r="BA361" s="371"/>
      <c r="BB361" s="371"/>
      <c r="BC361" s="371"/>
      <c r="BD361" s="371"/>
      <c r="BE361" s="371"/>
      <c r="BF361" s="371"/>
      <c r="BG361" s="371"/>
    </row>
    <row r="362" spans="1:59" s="376" customFormat="1" ht="21" customHeight="1" x14ac:dyDescent="0.3">
      <c r="A362" s="371"/>
      <c r="B362" s="372"/>
      <c r="C362" s="371"/>
      <c r="D362" s="371"/>
      <c r="E362" s="373"/>
      <c r="F362" s="374"/>
      <c r="G362" s="371"/>
      <c r="H362" s="375"/>
      <c r="I362" s="375"/>
      <c r="K362" s="377"/>
      <c r="L362" s="377"/>
      <c r="N362" s="378"/>
      <c r="P362" s="378"/>
      <c r="R362" s="378"/>
      <c r="T362" s="378"/>
      <c r="V362" s="378"/>
      <c r="X362" s="378"/>
      <c r="Z362" s="378"/>
      <c r="AB362" s="146"/>
      <c r="AD362" s="146"/>
      <c r="AF362" s="146"/>
      <c r="AH362" s="146"/>
      <c r="AJ362" s="146"/>
      <c r="AL362" s="146"/>
      <c r="AN362" s="146"/>
      <c r="AP362" s="146"/>
      <c r="AR362" s="146"/>
      <c r="AT362" s="63"/>
      <c r="AV362" s="371"/>
      <c r="AW362" s="371"/>
      <c r="AX362" s="371"/>
      <c r="AY362" s="371"/>
      <c r="AZ362" s="371"/>
      <c r="BA362" s="371"/>
      <c r="BB362" s="371"/>
      <c r="BC362" s="371"/>
      <c r="BD362" s="371"/>
      <c r="BE362" s="371"/>
      <c r="BF362" s="371"/>
      <c r="BG362" s="371"/>
    </row>
    <row r="363" spans="1:59" s="376" customFormat="1" ht="21" customHeight="1" x14ac:dyDescent="0.3">
      <c r="A363" s="371"/>
      <c r="B363" s="372"/>
      <c r="C363" s="371"/>
      <c r="D363" s="371"/>
      <c r="E363" s="373"/>
      <c r="F363" s="374"/>
      <c r="G363" s="371"/>
      <c r="H363" s="375"/>
      <c r="I363" s="375"/>
      <c r="K363" s="377"/>
      <c r="L363" s="377"/>
      <c r="N363" s="378"/>
      <c r="P363" s="378"/>
      <c r="R363" s="378"/>
      <c r="T363" s="378"/>
      <c r="V363" s="378"/>
      <c r="X363" s="378"/>
      <c r="Z363" s="378"/>
      <c r="AB363" s="146"/>
      <c r="AD363" s="146"/>
      <c r="AF363" s="146"/>
      <c r="AH363" s="146"/>
      <c r="AJ363" s="146"/>
      <c r="AL363" s="146"/>
      <c r="AN363" s="146"/>
      <c r="AP363" s="146"/>
      <c r="AR363" s="146"/>
      <c r="AT363" s="63"/>
      <c r="AV363" s="371"/>
      <c r="AW363" s="371"/>
      <c r="AX363" s="371"/>
      <c r="AY363" s="371"/>
      <c r="AZ363" s="371"/>
      <c r="BA363" s="371"/>
      <c r="BB363" s="371"/>
      <c r="BC363" s="371"/>
      <c r="BD363" s="371"/>
      <c r="BE363" s="371"/>
      <c r="BF363" s="371"/>
      <c r="BG363" s="371"/>
    </row>
    <row r="364" spans="1:59" s="376" customFormat="1" ht="21" customHeight="1" x14ac:dyDescent="0.3">
      <c r="A364" s="371"/>
      <c r="B364" s="372"/>
      <c r="C364" s="371"/>
      <c r="D364" s="371"/>
      <c r="E364" s="373"/>
      <c r="F364" s="374"/>
      <c r="G364" s="371"/>
      <c r="H364" s="375"/>
      <c r="I364" s="375"/>
      <c r="K364" s="377"/>
      <c r="L364" s="377"/>
      <c r="N364" s="378"/>
      <c r="P364" s="378"/>
      <c r="R364" s="378"/>
      <c r="T364" s="378"/>
      <c r="V364" s="378"/>
      <c r="X364" s="378"/>
      <c r="Z364" s="378"/>
      <c r="AB364" s="146"/>
      <c r="AD364" s="146"/>
      <c r="AF364" s="146"/>
      <c r="AH364" s="146"/>
      <c r="AJ364" s="146"/>
      <c r="AL364" s="146"/>
      <c r="AN364" s="146"/>
      <c r="AP364" s="146"/>
      <c r="AR364" s="146"/>
      <c r="AT364" s="63"/>
      <c r="AV364" s="371"/>
      <c r="AW364" s="371"/>
      <c r="AX364" s="371"/>
      <c r="AY364" s="371"/>
      <c r="AZ364" s="371"/>
      <c r="BA364" s="371"/>
      <c r="BB364" s="371"/>
      <c r="BC364" s="371"/>
      <c r="BD364" s="371"/>
      <c r="BE364" s="371"/>
      <c r="BF364" s="371"/>
      <c r="BG364" s="371"/>
    </row>
    <row r="365" spans="1:59" s="376" customFormat="1" ht="21" customHeight="1" x14ac:dyDescent="0.3">
      <c r="A365" s="371"/>
      <c r="B365" s="372"/>
      <c r="C365" s="371"/>
      <c r="D365" s="371"/>
      <c r="E365" s="373"/>
      <c r="F365" s="374"/>
      <c r="G365" s="371"/>
      <c r="H365" s="375"/>
      <c r="I365" s="375"/>
      <c r="K365" s="377"/>
      <c r="L365" s="377"/>
      <c r="N365" s="378"/>
      <c r="P365" s="378"/>
      <c r="R365" s="378"/>
      <c r="T365" s="378"/>
      <c r="V365" s="378"/>
      <c r="X365" s="378"/>
      <c r="Z365" s="378"/>
      <c r="AB365" s="146"/>
      <c r="AD365" s="146"/>
      <c r="AF365" s="146"/>
      <c r="AH365" s="146"/>
      <c r="AJ365" s="146"/>
      <c r="AL365" s="146"/>
      <c r="AN365" s="146"/>
      <c r="AP365" s="146"/>
      <c r="AR365" s="146"/>
      <c r="AT365" s="63"/>
      <c r="AV365" s="371"/>
      <c r="AW365" s="371"/>
      <c r="AX365" s="371"/>
      <c r="AY365" s="371"/>
      <c r="AZ365" s="371"/>
      <c r="BA365" s="371"/>
      <c r="BB365" s="371"/>
      <c r="BC365" s="371"/>
      <c r="BD365" s="371"/>
      <c r="BE365" s="371"/>
      <c r="BF365" s="371"/>
      <c r="BG365" s="371"/>
    </row>
    <row r="366" spans="1:59" s="376" customFormat="1" ht="21" customHeight="1" x14ac:dyDescent="0.3">
      <c r="A366" s="371"/>
      <c r="B366" s="372"/>
      <c r="C366" s="371"/>
      <c r="D366" s="371"/>
      <c r="E366" s="373"/>
      <c r="F366" s="374"/>
      <c r="G366" s="371"/>
      <c r="H366" s="375"/>
      <c r="I366" s="375"/>
      <c r="K366" s="377"/>
      <c r="L366" s="377"/>
      <c r="N366" s="378"/>
      <c r="P366" s="378"/>
      <c r="R366" s="378"/>
      <c r="T366" s="378"/>
      <c r="V366" s="378"/>
      <c r="X366" s="378"/>
      <c r="Z366" s="378"/>
      <c r="AB366" s="146"/>
      <c r="AD366" s="146"/>
      <c r="AF366" s="146"/>
      <c r="AH366" s="146"/>
      <c r="AJ366" s="146"/>
      <c r="AL366" s="146"/>
      <c r="AN366" s="146"/>
      <c r="AP366" s="146"/>
      <c r="AR366" s="146"/>
      <c r="AT366" s="63"/>
      <c r="AV366" s="371"/>
      <c r="AW366" s="371"/>
      <c r="AX366" s="371"/>
      <c r="AY366" s="371"/>
      <c r="AZ366" s="371"/>
      <c r="BA366" s="371"/>
      <c r="BB366" s="371"/>
      <c r="BC366" s="371"/>
      <c r="BD366" s="371"/>
      <c r="BE366" s="371"/>
      <c r="BF366" s="371"/>
      <c r="BG366" s="371"/>
    </row>
    <row r="367" spans="1:59" s="376" customFormat="1" ht="21" customHeight="1" x14ac:dyDescent="0.3">
      <c r="A367" s="371"/>
      <c r="B367" s="372"/>
      <c r="C367" s="371"/>
      <c r="D367" s="371"/>
      <c r="E367" s="373"/>
      <c r="F367" s="374"/>
      <c r="G367" s="371"/>
      <c r="H367" s="375"/>
      <c r="I367" s="375"/>
      <c r="K367" s="377"/>
      <c r="L367" s="377"/>
      <c r="N367" s="378"/>
      <c r="P367" s="378"/>
      <c r="R367" s="378"/>
      <c r="T367" s="378"/>
      <c r="V367" s="378"/>
      <c r="X367" s="378"/>
      <c r="Z367" s="378"/>
      <c r="AB367" s="146"/>
      <c r="AD367" s="146"/>
      <c r="AF367" s="146"/>
      <c r="AH367" s="146"/>
      <c r="AJ367" s="146"/>
      <c r="AL367" s="146"/>
      <c r="AN367" s="146"/>
      <c r="AP367" s="146"/>
      <c r="AR367" s="146"/>
      <c r="AT367" s="63"/>
      <c r="AV367" s="371"/>
      <c r="AW367" s="371"/>
      <c r="AX367" s="371"/>
      <c r="AY367" s="371"/>
      <c r="AZ367" s="371"/>
      <c r="BA367" s="371"/>
      <c r="BB367" s="371"/>
      <c r="BC367" s="371"/>
      <c r="BD367" s="371"/>
      <c r="BE367" s="371"/>
      <c r="BF367" s="371"/>
      <c r="BG367" s="371"/>
    </row>
    <row r="368" spans="1:59" s="376" customFormat="1" ht="21" customHeight="1" x14ac:dyDescent="0.3">
      <c r="A368" s="371"/>
      <c r="B368" s="372"/>
      <c r="C368" s="371"/>
      <c r="D368" s="371"/>
      <c r="E368" s="373"/>
      <c r="F368" s="374"/>
      <c r="G368" s="371"/>
      <c r="H368" s="375"/>
      <c r="I368" s="375"/>
      <c r="K368" s="377"/>
      <c r="L368" s="377"/>
      <c r="N368" s="378"/>
      <c r="P368" s="378"/>
      <c r="R368" s="378"/>
      <c r="T368" s="378"/>
      <c r="V368" s="378"/>
      <c r="X368" s="378"/>
      <c r="Z368" s="378"/>
      <c r="AB368" s="146"/>
      <c r="AD368" s="146"/>
      <c r="AF368" s="146"/>
      <c r="AH368" s="146"/>
      <c r="AJ368" s="146"/>
      <c r="AL368" s="146"/>
      <c r="AN368" s="146"/>
      <c r="AP368" s="146"/>
      <c r="AR368" s="146"/>
      <c r="AT368" s="63"/>
      <c r="AV368" s="371"/>
      <c r="AW368" s="371"/>
      <c r="AX368" s="371"/>
      <c r="AY368" s="371"/>
      <c r="AZ368" s="371"/>
      <c r="BA368" s="371"/>
      <c r="BB368" s="371"/>
      <c r="BC368" s="371"/>
      <c r="BD368" s="371"/>
      <c r="BE368" s="371"/>
      <c r="BF368" s="371"/>
      <c r="BG368" s="371"/>
    </row>
    <row r="369" spans="1:59" s="376" customFormat="1" ht="21" customHeight="1" x14ac:dyDescent="0.3">
      <c r="A369" s="371"/>
      <c r="B369" s="372"/>
      <c r="C369" s="371"/>
      <c r="D369" s="371"/>
      <c r="E369" s="373"/>
      <c r="F369" s="374"/>
      <c r="G369" s="371"/>
      <c r="H369" s="375"/>
      <c r="I369" s="375"/>
      <c r="K369" s="377"/>
      <c r="L369" s="377"/>
      <c r="N369" s="378"/>
      <c r="P369" s="378"/>
      <c r="R369" s="378"/>
      <c r="T369" s="378"/>
      <c r="V369" s="378"/>
      <c r="X369" s="378"/>
      <c r="Z369" s="378"/>
      <c r="AB369" s="146"/>
      <c r="AD369" s="146"/>
      <c r="AF369" s="146"/>
      <c r="AH369" s="146"/>
      <c r="AJ369" s="146"/>
      <c r="AL369" s="146"/>
      <c r="AN369" s="146"/>
      <c r="AP369" s="146"/>
      <c r="AR369" s="146"/>
      <c r="AT369" s="63"/>
      <c r="AV369" s="371"/>
      <c r="AW369" s="371"/>
      <c r="AX369" s="371"/>
      <c r="AY369" s="371"/>
      <c r="AZ369" s="371"/>
      <c r="BA369" s="371"/>
      <c r="BB369" s="371"/>
      <c r="BC369" s="371"/>
      <c r="BD369" s="371"/>
      <c r="BE369" s="371"/>
      <c r="BF369" s="371"/>
      <c r="BG369" s="371"/>
    </row>
    <row r="370" spans="1:59" s="376" customFormat="1" ht="21" customHeight="1" x14ac:dyDescent="0.3">
      <c r="A370" s="371"/>
      <c r="B370" s="372"/>
      <c r="C370" s="371"/>
      <c r="D370" s="371"/>
      <c r="E370" s="373"/>
      <c r="F370" s="374"/>
      <c r="G370" s="371"/>
      <c r="H370" s="375"/>
      <c r="I370" s="375"/>
      <c r="K370" s="377"/>
      <c r="L370" s="377"/>
      <c r="N370" s="378"/>
      <c r="P370" s="378"/>
      <c r="R370" s="378"/>
      <c r="T370" s="378"/>
      <c r="V370" s="378"/>
      <c r="X370" s="378"/>
      <c r="Z370" s="378"/>
      <c r="AB370" s="146"/>
      <c r="AD370" s="146"/>
      <c r="AF370" s="146"/>
      <c r="AH370" s="146"/>
      <c r="AJ370" s="146"/>
      <c r="AL370" s="146"/>
      <c r="AN370" s="146"/>
      <c r="AP370" s="146"/>
      <c r="AR370" s="146"/>
      <c r="AT370" s="63"/>
      <c r="AV370" s="371"/>
      <c r="AW370" s="371"/>
      <c r="AX370" s="371"/>
      <c r="AY370" s="371"/>
      <c r="AZ370" s="371"/>
      <c r="BA370" s="371"/>
      <c r="BB370" s="371"/>
      <c r="BC370" s="371"/>
      <c r="BD370" s="371"/>
      <c r="BE370" s="371"/>
      <c r="BF370" s="371"/>
      <c r="BG370" s="371"/>
    </row>
    <row r="371" spans="1:59" s="376" customFormat="1" ht="21" customHeight="1" x14ac:dyDescent="0.3">
      <c r="A371" s="371"/>
      <c r="B371" s="372"/>
      <c r="C371" s="371"/>
      <c r="D371" s="371"/>
      <c r="E371" s="373"/>
      <c r="F371" s="374"/>
      <c r="G371" s="371"/>
      <c r="H371" s="375"/>
      <c r="I371" s="375"/>
      <c r="K371" s="377"/>
      <c r="L371" s="377"/>
      <c r="N371" s="378"/>
      <c r="P371" s="378"/>
      <c r="R371" s="378"/>
      <c r="T371" s="378"/>
      <c r="V371" s="378"/>
      <c r="X371" s="378"/>
      <c r="Z371" s="378"/>
      <c r="AB371" s="146"/>
      <c r="AD371" s="146"/>
      <c r="AF371" s="146"/>
      <c r="AH371" s="146"/>
      <c r="AJ371" s="146"/>
      <c r="AL371" s="146"/>
      <c r="AN371" s="146"/>
      <c r="AP371" s="146"/>
      <c r="AR371" s="146"/>
      <c r="AT371" s="63"/>
      <c r="AV371" s="371"/>
      <c r="AW371" s="371"/>
      <c r="AX371" s="371"/>
      <c r="AY371" s="371"/>
      <c r="AZ371" s="371"/>
      <c r="BA371" s="371"/>
      <c r="BB371" s="371"/>
      <c r="BC371" s="371"/>
      <c r="BD371" s="371"/>
      <c r="BE371" s="371"/>
      <c r="BF371" s="371"/>
      <c r="BG371" s="371"/>
    </row>
    <row r="372" spans="1:59" s="376" customFormat="1" ht="21" customHeight="1" x14ac:dyDescent="0.3">
      <c r="A372" s="371"/>
      <c r="B372" s="372"/>
      <c r="C372" s="371"/>
      <c r="D372" s="371"/>
      <c r="E372" s="373"/>
      <c r="F372" s="374"/>
      <c r="G372" s="371"/>
      <c r="H372" s="375"/>
      <c r="I372" s="375"/>
      <c r="K372" s="377"/>
      <c r="L372" s="377"/>
      <c r="N372" s="378"/>
      <c r="P372" s="378"/>
      <c r="R372" s="378"/>
      <c r="T372" s="378"/>
      <c r="V372" s="378"/>
      <c r="X372" s="378"/>
      <c r="Z372" s="378"/>
      <c r="AB372" s="146"/>
      <c r="AD372" s="146"/>
      <c r="AF372" s="146"/>
      <c r="AH372" s="146"/>
      <c r="AJ372" s="146"/>
      <c r="AL372" s="146"/>
      <c r="AN372" s="146"/>
      <c r="AP372" s="146"/>
      <c r="AR372" s="146"/>
      <c r="AT372" s="63"/>
      <c r="AV372" s="371"/>
      <c r="AW372" s="371"/>
      <c r="AX372" s="371"/>
      <c r="AY372" s="371"/>
      <c r="AZ372" s="371"/>
      <c r="BA372" s="371"/>
      <c r="BB372" s="371"/>
      <c r="BC372" s="371"/>
      <c r="BD372" s="371"/>
      <c r="BE372" s="371"/>
      <c r="BF372" s="371"/>
      <c r="BG372" s="371"/>
    </row>
    <row r="373" spans="1:59" s="376" customFormat="1" ht="21" customHeight="1" x14ac:dyDescent="0.3">
      <c r="A373" s="371"/>
      <c r="B373" s="372"/>
      <c r="C373" s="371"/>
      <c r="D373" s="371"/>
      <c r="E373" s="373"/>
      <c r="F373" s="374"/>
      <c r="G373" s="371"/>
      <c r="H373" s="375"/>
      <c r="I373" s="375"/>
      <c r="K373" s="377"/>
      <c r="L373" s="377"/>
      <c r="N373" s="378"/>
      <c r="P373" s="378"/>
      <c r="R373" s="378"/>
      <c r="T373" s="378"/>
      <c r="V373" s="378"/>
      <c r="X373" s="378"/>
      <c r="Z373" s="378"/>
      <c r="AB373" s="146"/>
      <c r="AD373" s="146"/>
      <c r="AF373" s="146"/>
      <c r="AH373" s="146"/>
      <c r="AJ373" s="146"/>
      <c r="AL373" s="146"/>
      <c r="AN373" s="146"/>
      <c r="AP373" s="146"/>
      <c r="AR373" s="146"/>
      <c r="AT373" s="63"/>
      <c r="AV373" s="371"/>
      <c r="AW373" s="371"/>
      <c r="AX373" s="371"/>
      <c r="AY373" s="371"/>
      <c r="AZ373" s="371"/>
      <c r="BA373" s="371"/>
      <c r="BB373" s="371"/>
      <c r="BC373" s="371"/>
      <c r="BD373" s="371"/>
      <c r="BE373" s="371"/>
      <c r="BF373" s="371"/>
      <c r="BG373" s="371"/>
    </row>
    <row r="374" spans="1:59" s="376" customFormat="1" ht="21" customHeight="1" x14ac:dyDescent="0.3">
      <c r="A374" s="371"/>
      <c r="B374" s="372"/>
      <c r="C374" s="371"/>
      <c r="D374" s="371"/>
      <c r="E374" s="373"/>
      <c r="F374" s="374"/>
      <c r="G374" s="371"/>
      <c r="H374" s="375"/>
      <c r="I374" s="375"/>
      <c r="K374" s="377"/>
      <c r="L374" s="377"/>
      <c r="N374" s="378"/>
      <c r="P374" s="378"/>
      <c r="R374" s="378"/>
      <c r="T374" s="378"/>
      <c r="V374" s="378"/>
      <c r="X374" s="378"/>
      <c r="Z374" s="378"/>
      <c r="AB374" s="146"/>
      <c r="AD374" s="146"/>
      <c r="AF374" s="146"/>
      <c r="AH374" s="146"/>
      <c r="AJ374" s="146"/>
      <c r="AL374" s="146"/>
      <c r="AN374" s="146"/>
      <c r="AP374" s="146"/>
      <c r="AR374" s="146"/>
      <c r="AT374" s="63"/>
      <c r="AV374" s="371"/>
      <c r="AW374" s="371"/>
      <c r="AX374" s="371"/>
      <c r="AY374" s="371"/>
      <c r="AZ374" s="371"/>
      <c r="BA374" s="371"/>
      <c r="BB374" s="371"/>
      <c r="BC374" s="371"/>
      <c r="BD374" s="371"/>
      <c r="BE374" s="371"/>
      <c r="BF374" s="371"/>
      <c r="BG374" s="371"/>
    </row>
    <row r="375" spans="1:59" s="376" customFormat="1" ht="21" customHeight="1" x14ac:dyDescent="0.3">
      <c r="A375" s="371"/>
      <c r="B375" s="372"/>
      <c r="C375" s="371"/>
      <c r="D375" s="371"/>
      <c r="E375" s="373"/>
      <c r="F375" s="374"/>
      <c r="G375" s="371"/>
      <c r="H375" s="375"/>
      <c r="I375" s="375"/>
      <c r="K375" s="377"/>
      <c r="L375" s="377"/>
      <c r="N375" s="378"/>
      <c r="P375" s="378"/>
      <c r="R375" s="378"/>
      <c r="T375" s="378"/>
      <c r="V375" s="378"/>
      <c r="X375" s="378"/>
      <c r="Z375" s="378"/>
      <c r="AB375" s="146"/>
      <c r="AD375" s="146"/>
      <c r="AF375" s="146"/>
      <c r="AH375" s="146"/>
      <c r="AJ375" s="146"/>
      <c r="AL375" s="146"/>
      <c r="AN375" s="146"/>
      <c r="AP375" s="146"/>
      <c r="AR375" s="146"/>
      <c r="AT375" s="63"/>
      <c r="AV375" s="371"/>
      <c r="AW375" s="371"/>
      <c r="AX375" s="371"/>
      <c r="AY375" s="371"/>
      <c r="AZ375" s="371"/>
      <c r="BA375" s="371"/>
      <c r="BB375" s="371"/>
      <c r="BC375" s="371"/>
      <c r="BD375" s="371"/>
      <c r="BE375" s="371"/>
      <c r="BF375" s="371"/>
      <c r="BG375" s="371"/>
    </row>
    <row r="376" spans="1:59" s="376" customFormat="1" ht="21" customHeight="1" x14ac:dyDescent="0.3">
      <c r="A376" s="371"/>
      <c r="B376" s="372"/>
      <c r="C376" s="371"/>
      <c r="D376" s="371"/>
      <c r="E376" s="373"/>
      <c r="F376" s="374"/>
      <c r="G376" s="371"/>
      <c r="H376" s="375"/>
      <c r="I376" s="375"/>
      <c r="K376" s="377"/>
      <c r="L376" s="377"/>
      <c r="N376" s="378"/>
      <c r="P376" s="378"/>
      <c r="R376" s="378"/>
      <c r="T376" s="378"/>
      <c r="V376" s="378"/>
      <c r="X376" s="378"/>
      <c r="Z376" s="378"/>
      <c r="AB376" s="146"/>
      <c r="AD376" s="146"/>
      <c r="AF376" s="146"/>
      <c r="AH376" s="146"/>
      <c r="AJ376" s="146"/>
      <c r="AL376" s="146"/>
      <c r="AN376" s="146"/>
      <c r="AP376" s="146"/>
      <c r="AR376" s="146"/>
      <c r="AT376" s="63"/>
      <c r="AV376" s="371"/>
      <c r="AW376" s="371"/>
      <c r="AX376" s="371"/>
      <c r="AY376" s="371"/>
      <c r="AZ376" s="371"/>
      <c r="BA376" s="371"/>
      <c r="BB376" s="371"/>
      <c r="BC376" s="371"/>
      <c r="BD376" s="371"/>
      <c r="BE376" s="371"/>
      <c r="BF376" s="371"/>
      <c r="BG376" s="371"/>
    </row>
    <row r="377" spans="1:59" s="376" customFormat="1" ht="21" customHeight="1" x14ac:dyDescent="0.3">
      <c r="A377" s="371"/>
      <c r="B377" s="372"/>
      <c r="C377" s="371"/>
      <c r="D377" s="371"/>
      <c r="E377" s="373"/>
      <c r="F377" s="374"/>
      <c r="G377" s="371"/>
      <c r="H377" s="375"/>
      <c r="I377" s="375"/>
      <c r="K377" s="377"/>
      <c r="L377" s="377"/>
      <c r="N377" s="378"/>
      <c r="P377" s="378"/>
      <c r="R377" s="378"/>
      <c r="T377" s="378"/>
      <c r="V377" s="378"/>
      <c r="X377" s="378"/>
      <c r="Z377" s="378"/>
      <c r="AB377" s="146"/>
      <c r="AD377" s="146"/>
      <c r="AF377" s="146"/>
      <c r="AH377" s="146"/>
      <c r="AJ377" s="146"/>
      <c r="AL377" s="146"/>
      <c r="AN377" s="146"/>
      <c r="AP377" s="146"/>
      <c r="AR377" s="146"/>
      <c r="AT377" s="63"/>
      <c r="AV377" s="371"/>
      <c r="AW377" s="371"/>
      <c r="AX377" s="371"/>
      <c r="AY377" s="371"/>
      <c r="AZ377" s="371"/>
      <c r="BA377" s="371"/>
      <c r="BB377" s="371"/>
      <c r="BC377" s="371"/>
      <c r="BD377" s="371"/>
      <c r="BE377" s="371"/>
      <c r="BF377" s="371"/>
      <c r="BG377" s="371"/>
    </row>
    <row r="378" spans="1:59" s="376" customFormat="1" ht="21" customHeight="1" x14ac:dyDescent="0.3">
      <c r="A378" s="371"/>
      <c r="B378" s="372"/>
      <c r="C378" s="371"/>
      <c r="D378" s="371"/>
      <c r="E378" s="373"/>
      <c r="F378" s="374"/>
      <c r="G378" s="371"/>
      <c r="H378" s="375"/>
      <c r="I378" s="375"/>
      <c r="K378" s="377"/>
      <c r="L378" s="377"/>
      <c r="N378" s="378"/>
      <c r="P378" s="378"/>
      <c r="R378" s="378"/>
      <c r="T378" s="378"/>
      <c r="V378" s="378"/>
      <c r="X378" s="378"/>
      <c r="Z378" s="378"/>
      <c r="AB378" s="146"/>
      <c r="AD378" s="146"/>
      <c r="AF378" s="146"/>
      <c r="AH378" s="146"/>
      <c r="AJ378" s="146"/>
      <c r="AL378" s="146"/>
      <c r="AN378" s="146"/>
      <c r="AP378" s="146"/>
      <c r="AR378" s="146"/>
      <c r="AT378" s="63"/>
      <c r="AV378" s="371"/>
      <c r="AW378" s="371"/>
      <c r="AX378" s="371"/>
      <c r="AY378" s="371"/>
      <c r="AZ378" s="371"/>
      <c r="BA378" s="371"/>
      <c r="BB378" s="371"/>
      <c r="BC378" s="371"/>
      <c r="BD378" s="371"/>
      <c r="BE378" s="371"/>
      <c r="BF378" s="371"/>
      <c r="BG378" s="371"/>
    </row>
    <row r="379" spans="1:59" s="376" customFormat="1" ht="21" customHeight="1" x14ac:dyDescent="0.3">
      <c r="A379" s="371"/>
      <c r="B379" s="372"/>
      <c r="C379" s="371"/>
      <c r="D379" s="371"/>
      <c r="E379" s="373"/>
      <c r="F379" s="374"/>
      <c r="G379" s="371"/>
      <c r="H379" s="375"/>
      <c r="I379" s="375"/>
      <c r="K379" s="377"/>
      <c r="L379" s="377"/>
      <c r="N379" s="378"/>
      <c r="P379" s="378"/>
      <c r="R379" s="378"/>
      <c r="T379" s="378"/>
      <c r="V379" s="378"/>
      <c r="X379" s="378"/>
      <c r="Z379" s="378"/>
      <c r="AB379" s="146"/>
      <c r="AD379" s="146"/>
      <c r="AF379" s="146"/>
      <c r="AH379" s="146"/>
      <c r="AJ379" s="146"/>
      <c r="AL379" s="146"/>
      <c r="AN379" s="146"/>
      <c r="AP379" s="146"/>
      <c r="AR379" s="146"/>
      <c r="AT379" s="63"/>
      <c r="AV379" s="371"/>
      <c r="AW379" s="371"/>
      <c r="AX379" s="371"/>
      <c r="AY379" s="371"/>
      <c r="AZ379" s="371"/>
      <c r="BA379" s="371"/>
      <c r="BB379" s="371"/>
      <c r="BC379" s="371"/>
      <c r="BD379" s="371"/>
      <c r="BE379" s="371"/>
      <c r="BF379" s="371"/>
      <c r="BG379" s="371"/>
    </row>
    <row r="380" spans="1:59" s="376" customFormat="1" ht="21" customHeight="1" x14ac:dyDescent="0.3">
      <c r="A380" s="371"/>
      <c r="B380" s="372"/>
      <c r="C380" s="371"/>
      <c r="D380" s="371"/>
      <c r="E380" s="373"/>
      <c r="F380" s="374"/>
      <c r="G380" s="371"/>
      <c r="H380" s="375"/>
      <c r="I380" s="375"/>
      <c r="K380" s="377"/>
      <c r="L380" s="377"/>
      <c r="N380" s="378"/>
      <c r="P380" s="378"/>
      <c r="R380" s="378"/>
      <c r="T380" s="378"/>
      <c r="V380" s="378"/>
      <c r="X380" s="378"/>
      <c r="Z380" s="378"/>
      <c r="AB380" s="146"/>
      <c r="AD380" s="146"/>
      <c r="AF380" s="146"/>
      <c r="AH380" s="146"/>
      <c r="AJ380" s="146"/>
      <c r="AL380" s="146"/>
      <c r="AN380" s="146"/>
      <c r="AP380" s="146"/>
      <c r="AR380" s="146"/>
      <c r="AT380" s="63"/>
      <c r="AV380" s="371"/>
      <c r="AW380" s="371"/>
      <c r="AX380" s="371"/>
      <c r="AY380" s="371"/>
      <c r="AZ380" s="371"/>
      <c r="BA380" s="371"/>
      <c r="BB380" s="371"/>
      <c r="BC380" s="371"/>
      <c r="BD380" s="371"/>
      <c r="BE380" s="371"/>
      <c r="BF380" s="371"/>
      <c r="BG380" s="371"/>
    </row>
    <row r="381" spans="1:59" s="376" customFormat="1" ht="21" customHeight="1" x14ac:dyDescent="0.3">
      <c r="A381" s="371"/>
      <c r="B381" s="372"/>
      <c r="C381" s="371"/>
      <c r="D381" s="371"/>
      <c r="E381" s="373"/>
      <c r="F381" s="374"/>
      <c r="G381" s="371"/>
      <c r="H381" s="375"/>
      <c r="I381" s="375"/>
      <c r="K381" s="377"/>
      <c r="L381" s="377"/>
      <c r="N381" s="378"/>
      <c r="P381" s="378"/>
      <c r="R381" s="378"/>
      <c r="T381" s="378"/>
      <c r="V381" s="378"/>
      <c r="X381" s="378"/>
      <c r="Z381" s="378"/>
      <c r="AB381" s="146"/>
      <c r="AD381" s="146"/>
      <c r="AF381" s="146"/>
      <c r="AH381" s="146"/>
      <c r="AJ381" s="146"/>
      <c r="AL381" s="146"/>
      <c r="AN381" s="146"/>
      <c r="AP381" s="146"/>
      <c r="AR381" s="146"/>
      <c r="AT381" s="63"/>
      <c r="AV381" s="371"/>
      <c r="AW381" s="371"/>
      <c r="AX381" s="371"/>
      <c r="AY381" s="371"/>
      <c r="AZ381" s="371"/>
      <c r="BA381" s="371"/>
      <c r="BB381" s="371"/>
      <c r="BC381" s="371"/>
      <c r="BD381" s="371"/>
      <c r="BE381" s="371"/>
      <c r="BF381" s="371"/>
      <c r="BG381" s="371"/>
    </row>
    <row r="382" spans="1:59" s="376" customFormat="1" ht="21" customHeight="1" x14ac:dyDescent="0.3">
      <c r="A382" s="371"/>
      <c r="B382" s="372"/>
      <c r="C382" s="371"/>
      <c r="D382" s="371"/>
      <c r="E382" s="373"/>
      <c r="F382" s="374"/>
      <c r="G382" s="371"/>
      <c r="H382" s="375"/>
      <c r="I382" s="375"/>
      <c r="K382" s="377"/>
      <c r="L382" s="377"/>
      <c r="N382" s="378"/>
      <c r="P382" s="378"/>
      <c r="R382" s="378"/>
      <c r="T382" s="378"/>
      <c r="V382" s="378"/>
      <c r="X382" s="378"/>
      <c r="Z382" s="378"/>
      <c r="AB382" s="146"/>
      <c r="AD382" s="146"/>
      <c r="AF382" s="146"/>
      <c r="AH382" s="146"/>
      <c r="AJ382" s="146"/>
      <c r="AL382" s="146"/>
      <c r="AN382" s="146"/>
      <c r="AP382" s="146"/>
      <c r="AR382" s="146"/>
      <c r="AT382" s="63"/>
      <c r="AV382" s="371"/>
      <c r="AW382" s="371"/>
      <c r="AX382" s="371"/>
      <c r="AY382" s="371"/>
      <c r="AZ382" s="371"/>
      <c r="BA382" s="371"/>
      <c r="BB382" s="371"/>
      <c r="BC382" s="371"/>
      <c r="BD382" s="371"/>
      <c r="BE382" s="371"/>
      <c r="BF382" s="371"/>
      <c r="BG382" s="371"/>
    </row>
    <row r="383" spans="1:59" s="376" customFormat="1" ht="21" customHeight="1" x14ac:dyDescent="0.3">
      <c r="A383" s="371"/>
      <c r="B383" s="372"/>
      <c r="C383" s="371"/>
      <c r="D383" s="371"/>
      <c r="E383" s="373"/>
      <c r="F383" s="374"/>
      <c r="G383" s="371"/>
      <c r="H383" s="375"/>
      <c r="I383" s="375"/>
      <c r="K383" s="377"/>
      <c r="L383" s="377"/>
      <c r="N383" s="378"/>
      <c r="P383" s="378"/>
      <c r="R383" s="378"/>
      <c r="T383" s="378"/>
      <c r="V383" s="378"/>
      <c r="X383" s="378"/>
      <c r="Z383" s="378"/>
      <c r="AB383" s="146"/>
      <c r="AD383" s="146"/>
      <c r="AF383" s="146"/>
      <c r="AH383" s="146"/>
      <c r="AJ383" s="146"/>
      <c r="AL383" s="146"/>
      <c r="AN383" s="146"/>
      <c r="AP383" s="146"/>
      <c r="AR383" s="146"/>
      <c r="AT383" s="63"/>
      <c r="AV383" s="371"/>
      <c r="AW383" s="371"/>
      <c r="AX383" s="371"/>
      <c r="AY383" s="371"/>
      <c r="AZ383" s="371"/>
      <c r="BA383" s="371"/>
      <c r="BB383" s="371"/>
      <c r="BC383" s="371"/>
      <c r="BD383" s="371"/>
      <c r="BE383" s="371"/>
      <c r="BF383" s="371"/>
      <c r="BG383" s="371"/>
    </row>
    <row r="384" spans="1:59" s="376" customFormat="1" ht="21" customHeight="1" x14ac:dyDescent="0.3">
      <c r="A384" s="371"/>
      <c r="B384" s="372"/>
      <c r="C384" s="371"/>
      <c r="D384" s="371"/>
      <c r="E384" s="373"/>
      <c r="F384" s="374"/>
      <c r="G384" s="371"/>
      <c r="H384" s="375"/>
      <c r="I384" s="375"/>
      <c r="K384" s="377"/>
      <c r="L384" s="377"/>
      <c r="N384" s="378"/>
      <c r="P384" s="378"/>
      <c r="R384" s="378"/>
      <c r="T384" s="378"/>
      <c r="V384" s="378"/>
      <c r="X384" s="378"/>
      <c r="Z384" s="378"/>
      <c r="AB384" s="146"/>
      <c r="AD384" s="146"/>
      <c r="AF384" s="146"/>
      <c r="AH384" s="146"/>
      <c r="AJ384" s="146"/>
      <c r="AL384" s="146"/>
      <c r="AN384" s="146"/>
      <c r="AP384" s="146"/>
      <c r="AR384" s="146"/>
      <c r="AT384" s="63"/>
      <c r="AV384" s="371"/>
      <c r="AW384" s="371"/>
      <c r="AX384" s="371"/>
      <c r="AY384" s="371"/>
      <c r="AZ384" s="371"/>
      <c r="BA384" s="371"/>
      <c r="BB384" s="371"/>
      <c r="BC384" s="371"/>
      <c r="BD384" s="371"/>
      <c r="BE384" s="371"/>
      <c r="BF384" s="371"/>
      <c r="BG384" s="371"/>
    </row>
    <row r="385" spans="1:59" s="376" customFormat="1" ht="21" customHeight="1" x14ac:dyDescent="0.3">
      <c r="A385" s="371"/>
      <c r="B385" s="372"/>
      <c r="C385" s="371"/>
      <c r="D385" s="371"/>
      <c r="E385" s="373"/>
      <c r="F385" s="374"/>
      <c r="G385" s="371"/>
      <c r="H385" s="375"/>
      <c r="I385" s="375"/>
      <c r="K385" s="377"/>
      <c r="L385" s="377"/>
      <c r="N385" s="378"/>
      <c r="P385" s="378"/>
      <c r="R385" s="378"/>
      <c r="T385" s="378"/>
      <c r="V385" s="378"/>
      <c r="X385" s="378"/>
      <c r="Z385" s="378"/>
      <c r="AB385" s="146"/>
      <c r="AD385" s="146"/>
      <c r="AF385" s="146"/>
      <c r="AH385" s="146"/>
      <c r="AJ385" s="146"/>
      <c r="AL385" s="146"/>
      <c r="AN385" s="146"/>
      <c r="AP385" s="146"/>
      <c r="AR385" s="146"/>
      <c r="AT385" s="63"/>
      <c r="AV385" s="371"/>
      <c r="AW385" s="371"/>
      <c r="AX385" s="371"/>
      <c r="AY385" s="371"/>
      <c r="AZ385" s="371"/>
      <c r="BA385" s="371"/>
      <c r="BB385" s="371"/>
      <c r="BC385" s="371"/>
      <c r="BD385" s="371"/>
      <c r="BE385" s="371"/>
      <c r="BF385" s="371"/>
      <c r="BG385" s="371"/>
    </row>
    <row r="386" spans="1:59" s="376" customFormat="1" ht="21" customHeight="1" x14ac:dyDescent="0.3">
      <c r="A386" s="371"/>
      <c r="B386" s="372"/>
      <c r="C386" s="371"/>
      <c r="D386" s="371"/>
      <c r="E386" s="373"/>
      <c r="F386" s="374"/>
      <c r="G386" s="371"/>
      <c r="H386" s="375"/>
      <c r="I386" s="375"/>
      <c r="K386" s="377"/>
      <c r="L386" s="377"/>
      <c r="N386" s="378"/>
      <c r="P386" s="378"/>
      <c r="R386" s="378"/>
      <c r="T386" s="378"/>
      <c r="V386" s="378"/>
      <c r="X386" s="378"/>
      <c r="Z386" s="378"/>
      <c r="AB386" s="146"/>
      <c r="AD386" s="146"/>
      <c r="AF386" s="146"/>
      <c r="AH386" s="146"/>
      <c r="AJ386" s="146"/>
      <c r="AL386" s="146"/>
      <c r="AN386" s="146"/>
      <c r="AP386" s="146"/>
      <c r="AR386" s="146"/>
      <c r="AT386" s="63"/>
      <c r="AV386" s="371"/>
      <c r="AW386" s="371"/>
      <c r="AX386" s="371"/>
      <c r="AY386" s="371"/>
      <c r="AZ386" s="371"/>
      <c r="BA386" s="371"/>
      <c r="BB386" s="371"/>
      <c r="BC386" s="371"/>
      <c r="BD386" s="371"/>
      <c r="BE386" s="371"/>
      <c r="BF386" s="371"/>
      <c r="BG386" s="371"/>
    </row>
    <row r="387" spans="1:59" s="376" customFormat="1" ht="21" customHeight="1" x14ac:dyDescent="0.3">
      <c r="A387" s="371"/>
      <c r="B387" s="372"/>
      <c r="C387" s="371"/>
      <c r="D387" s="371"/>
      <c r="E387" s="373"/>
      <c r="F387" s="374"/>
      <c r="G387" s="371"/>
      <c r="H387" s="375"/>
      <c r="I387" s="375"/>
      <c r="K387" s="377"/>
      <c r="L387" s="377"/>
      <c r="N387" s="378"/>
      <c r="P387" s="378"/>
      <c r="R387" s="378"/>
      <c r="T387" s="378"/>
      <c r="V387" s="378"/>
      <c r="X387" s="378"/>
      <c r="Z387" s="378"/>
      <c r="AB387" s="146"/>
      <c r="AD387" s="146"/>
      <c r="AF387" s="146"/>
      <c r="AH387" s="146"/>
      <c r="AJ387" s="146"/>
      <c r="AL387" s="146"/>
      <c r="AN387" s="146"/>
      <c r="AP387" s="146"/>
      <c r="AR387" s="146"/>
      <c r="AT387" s="63"/>
      <c r="AV387" s="371"/>
      <c r="AW387" s="371"/>
      <c r="AX387" s="371"/>
      <c r="AY387" s="371"/>
      <c r="AZ387" s="371"/>
      <c r="BA387" s="371"/>
      <c r="BB387" s="371"/>
      <c r="BC387" s="371"/>
      <c r="BD387" s="371"/>
      <c r="BE387" s="371"/>
      <c r="BF387" s="371"/>
      <c r="BG387" s="371"/>
    </row>
    <row r="388" spans="1:59" s="376" customFormat="1" ht="21" customHeight="1" x14ac:dyDescent="0.3">
      <c r="A388" s="371"/>
      <c r="B388" s="372"/>
      <c r="C388" s="371"/>
      <c r="D388" s="371"/>
      <c r="E388" s="373"/>
      <c r="F388" s="374"/>
      <c r="G388" s="371"/>
      <c r="H388" s="375"/>
      <c r="I388" s="375"/>
      <c r="K388" s="377"/>
      <c r="L388" s="377"/>
      <c r="N388" s="378"/>
      <c r="P388" s="378"/>
      <c r="R388" s="378"/>
      <c r="T388" s="378"/>
      <c r="V388" s="378"/>
      <c r="X388" s="378"/>
      <c r="Z388" s="378"/>
      <c r="AB388" s="146"/>
      <c r="AD388" s="146"/>
      <c r="AF388" s="146"/>
      <c r="AH388" s="146"/>
      <c r="AJ388" s="146"/>
      <c r="AL388" s="146"/>
      <c r="AN388" s="146"/>
      <c r="AP388" s="146"/>
      <c r="AR388" s="146"/>
      <c r="AT388" s="63"/>
      <c r="AV388" s="371"/>
      <c r="AW388" s="371"/>
      <c r="AX388" s="371"/>
      <c r="AY388" s="371"/>
      <c r="AZ388" s="371"/>
      <c r="BA388" s="371"/>
      <c r="BB388" s="371"/>
      <c r="BC388" s="371"/>
      <c r="BD388" s="371"/>
      <c r="BE388" s="371"/>
      <c r="BF388" s="371"/>
      <c r="BG388" s="371"/>
    </row>
    <row r="389" spans="1:59" s="376" customFormat="1" ht="21" customHeight="1" x14ac:dyDescent="0.3">
      <c r="A389" s="371"/>
      <c r="B389" s="372"/>
      <c r="C389" s="371"/>
      <c r="D389" s="371"/>
      <c r="E389" s="373"/>
      <c r="F389" s="374"/>
      <c r="G389" s="371"/>
      <c r="H389" s="375"/>
      <c r="I389" s="375"/>
      <c r="K389" s="377"/>
      <c r="L389" s="377"/>
      <c r="N389" s="378"/>
      <c r="P389" s="378"/>
      <c r="R389" s="378"/>
      <c r="T389" s="378"/>
      <c r="V389" s="378"/>
      <c r="X389" s="378"/>
      <c r="Z389" s="378"/>
      <c r="AB389" s="146"/>
      <c r="AD389" s="146"/>
      <c r="AF389" s="146"/>
      <c r="AH389" s="146"/>
      <c r="AJ389" s="146"/>
      <c r="AL389" s="146"/>
      <c r="AN389" s="146"/>
      <c r="AP389" s="146"/>
      <c r="AR389" s="146"/>
      <c r="AT389" s="63"/>
      <c r="AV389" s="371"/>
      <c r="AW389" s="371"/>
      <c r="AX389" s="371"/>
      <c r="AY389" s="371"/>
      <c r="AZ389" s="371"/>
      <c r="BA389" s="371"/>
      <c r="BB389" s="371"/>
      <c r="BC389" s="371"/>
      <c r="BD389" s="371"/>
      <c r="BE389" s="371"/>
      <c r="BF389" s="371"/>
      <c r="BG389" s="371"/>
    </row>
    <row r="390" spans="1:59" s="376" customFormat="1" ht="21" customHeight="1" x14ac:dyDescent="0.3">
      <c r="A390" s="371"/>
      <c r="B390" s="372"/>
      <c r="C390" s="371"/>
      <c r="D390" s="371"/>
      <c r="E390" s="373"/>
      <c r="F390" s="374"/>
      <c r="G390" s="371"/>
      <c r="H390" s="375"/>
      <c r="I390" s="375"/>
      <c r="K390" s="377"/>
      <c r="L390" s="377"/>
      <c r="N390" s="378"/>
      <c r="P390" s="378"/>
      <c r="R390" s="378"/>
      <c r="T390" s="378"/>
      <c r="V390" s="378"/>
      <c r="X390" s="378"/>
      <c r="Z390" s="378"/>
      <c r="AB390" s="146"/>
      <c r="AD390" s="146"/>
      <c r="AF390" s="146"/>
      <c r="AH390" s="146"/>
      <c r="AJ390" s="146"/>
      <c r="AL390" s="146"/>
      <c r="AN390" s="146"/>
      <c r="AP390" s="146"/>
      <c r="AR390" s="146"/>
      <c r="AT390" s="63"/>
      <c r="AV390" s="371"/>
      <c r="AW390" s="371"/>
      <c r="AX390" s="371"/>
      <c r="AY390" s="371"/>
      <c r="AZ390" s="371"/>
      <c r="BA390" s="371"/>
      <c r="BB390" s="371"/>
      <c r="BC390" s="371"/>
      <c r="BD390" s="371"/>
      <c r="BE390" s="371"/>
      <c r="BF390" s="371"/>
      <c r="BG390" s="371"/>
    </row>
    <row r="391" spans="1:59" s="376" customFormat="1" ht="21" customHeight="1" x14ac:dyDescent="0.3">
      <c r="A391" s="371"/>
      <c r="B391" s="372"/>
      <c r="C391" s="371"/>
      <c r="D391" s="371"/>
      <c r="E391" s="373"/>
      <c r="F391" s="374"/>
      <c r="G391" s="371"/>
      <c r="H391" s="375"/>
      <c r="I391" s="375"/>
      <c r="K391" s="377"/>
      <c r="L391" s="377"/>
      <c r="N391" s="378"/>
      <c r="P391" s="378"/>
      <c r="R391" s="378"/>
      <c r="T391" s="378"/>
      <c r="V391" s="378"/>
      <c r="X391" s="378"/>
      <c r="Z391" s="378"/>
      <c r="AB391" s="146"/>
      <c r="AD391" s="146"/>
      <c r="AF391" s="146"/>
      <c r="AH391" s="146"/>
      <c r="AJ391" s="146"/>
      <c r="AL391" s="146"/>
      <c r="AN391" s="146"/>
      <c r="AP391" s="146"/>
      <c r="AR391" s="146"/>
      <c r="AT391" s="63"/>
      <c r="AV391" s="371"/>
      <c r="AW391" s="371"/>
      <c r="AX391" s="371"/>
      <c r="AY391" s="371"/>
      <c r="AZ391" s="371"/>
      <c r="BA391" s="371"/>
      <c r="BB391" s="371"/>
      <c r="BC391" s="371"/>
      <c r="BD391" s="371"/>
      <c r="BE391" s="371"/>
      <c r="BF391" s="371"/>
      <c r="BG391" s="371"/>
    </row>
    <row r="392" spans="1:59" s="376" customFormat="1" ht="21" customHeight="1" x14ac:dyDescent="0.3">
      <c r="A392" s="371"/>
      <c r="B392" s="372"/>
      <c r="C392" s="371"/>
      <c r="D392" s="371"/>
      <c r="E392" s="373"/>
      <c r="F392" s="374"/>
      <c r="G392" s="371"/>
      <c r="H392" s="375"/>
      <c r="I392" s="375"/>
      <c r="K392" s="377"/>
      <c r="L392" s="377"/>
      <c r="N392" s="378"/>
      <c r="P392" s="378"/>
      <c r="R392" s="378"/>
      <c r="T392" s="378"/>
      <c r="V392" s="378"/>
      <c r="X392" s="378"/>
      <c r="Z392" s="378"/>
      <c r="AB392" s="146"/>
      <c r="AD392" s="146"/>
      <c r="AF392" s="146"/>
      <c r="AH392" s="146"/>
      <c r="AJ392" s="146"/>
      <c r="AL392" s="146"/>
      <c r="AN392" s="146"/>
      <c r="AP392" s="146"/>
      <c r="AR392" s="146"/>
      <c r="AT392" s="63"/>
      <c r="AV392" s="371"/>
      <c r="AW392" s="371"/>
      <c r="AX392" s="371"/>
      <c r="AY392" s="371"/>
      <c r="AZ392" s="371"/>
      <c r="BA392" s="371"/>
      <c r="BB392" s="371"/>
      <c r="BC392" s="371"/>
      <c r="BD392" s="371"/>
      <c r="BE392" s="371"/>
      <c r="BF392" s="371"/>
      <c r="BG392" s="371"/>
    </row>
    <row r="393" spans="1:59" s="376" customFormat="1" ht="21" customHeight="1" x14ac:dyDescent="0.3">
      <c r="A393" s="371"/>
      <c r="B393" s="372"/>
      <c r="C393" s="371"/>
      <c r="D393" s="371"/>
      <c r="E393" s="373"/>
      <c r="F393" s="374"/>
      <c r="G393" s="371"/>
      <c r="H393" s="375"/>
      <c r="I393" s="375"/>
      <c r="K393" s="377"/>
      <c r="L393" s="377"/>
      <c r="N393" s="378"/>
      <c r="P393" s="378"/>
      <c r="R393" s="378"/>
      <c r="T393" s="378"/>
      <c r="V393" s="378"/>
      <c r="X393" s="378"/>
      <c r="Z393" s="378"/>
      <c r="AB393" s="146"/>
      <c r="AD393" s="146"/>
      <c r="AF393" s="146"/>
      <c r="AH393" s="146"/>
      <c r="AJ393" s="146"/>
      <c r="AL393" s="146"/>
      <c r="AN393" s="146"/>
      <c r="AP393" s="146"/>
      <c r="AR393" s="146"/>
      <c r="AT393" s="63"/>
      <c r="AV393" s="371"/>
      <c r="AW393" s="371"/>
      <c r="AX393" s="371"/>
      <c r="AY393" s="371"/>
      <c r="AZ393" s="371"/>
      <c r="BA393" s="371"/>
      <c r="BB393" s="371"/>
      <c r="BC393" s="371"/>
      <c r="BD393" s="371"/>
      <c r="BE393" s="371"/>
      <c r="BF393" s="371"/>
      <c r="BG393" s="371"/>
    </row>
    <row r="394" spans="1:59" s="376" customFormat="1" ht="21" customHeight="1" x14ac:dyDescent="0.3">
      <c r="A394" s="371"/>
      <c r="B394" s="372"/>
      <c r="C394" s="371"/>
      <c r="D394" s="371"/>
      <c r="E394" s="373"/>
      <c r="F394" s="374"/>
      <c r="G394" s="371"/>
      <c r="H394" s="375"/>
      <c r="I394" s="375"/>
      <c r="K394" s="377"/>
      <c r="L394" s="377"/>
      <c r="N394" s="378"/>
      <c r="P394" s="378"/>
      <c r="R394" s="378"/>
      <c r="T394" s="378"/>
      <c r="V394" s="378"/>
      <c r="X394" s="378"/>
      <c r="Z394" s="378"/>
      <c r="AB394" s="146"/>
      <c r="AD394" s="146"/>
      <c r="AF394" s="146"/>
      <c r="AH394" s="146"/>
      <c r="AJ394" s="146"/>
      <c r="AL394" s="146"/>
      <c r="AN394" s="146"/>
      <c r="AP394" s="146"/>
      <c r="AR394" s="146"/>
      <c r="AT394" s="63"/>
      <c r="AV394" s="371"/>
      <c r="AW394" s="371"/>
      <c r="AX394" s="371"/>
      <c r="AY394" s="371"/>
      <c r="AZ394" s="371"/>
      <c r="BA394" s="371"/>
      <c r="BB394" s="371"/>
      <c r="BC394" s="371"/>
      <c r="BD394" s="371"/>
      <c r="BE394" s="371"/>
      <c r="BF394" s="371"/>
      <c r="BG394" s="371"/>
    </row>
    <row r="395" spans="1:59" s="376" customFormat="1" ht="21" customHeight="1" x14ac:dyDescent="0.3">
      <c r="A395" s="371"/>
      <c r="B395" s="372"/>
      <c r="C395" s="371"/>
      <c r="D395" s="371"/>
      <c r="E395" s="373"/>
      <c r="F395" s="374"/>
      <c r="G395" s="371"/>
      <c r="H395" s="375"/>
      <c r="I395" s="375"/>
      <c r="K395" s="377"/>
      <c r="L395" s="377"/>
      <c r="N395" s="378"/>
      <c r="P395" s="378"/>
      <c r="R395" s="378"/>
      <c r="T395" s="378"/>
      <c r="V395" s="378"/>
      <c r="X395" s="378"/>
      <c r="Z395" s="378"/>
      <c r="AB395" s="146"/>
      <c r="AD395" s="146"/>
      <c r="AF395" s="146"/>
      <c r="AH395" s="146"/>
      <c r="AJ395" s="146"/>
      <c r="AL395" s="146"/>
      <c r="AN395" s="146"/>
      <c r="AP395" s="146"/>
      <c r="AR395" s="146"/>
      <c r="AT395" s="63"/>
      <c r="AV395" s="371"/>
      <c r="AW395" s="371"/>
      <c r="AX395" s="371"/>
      <c r="AY395" s="371"/>
      <c r="AZ395" s="371"/>
      <c r="BA395" s="371"/>
      <c r="BB395" s="371"/>
      <c r="BC395" s="371"/>
      <c r="BD395" s="371"/>
      <c r="BE395" s="371"/>
      <c r="BF395" s="371"/>
      <c r="BG395" s="371"/>
    </row>
    <row r="396" spans="1:59" s="376" customFormat="1" ht="21" customHeight="1" x14ac:dyDescent="0.3">
      <c r="A396" s="371"/>
      <c r="B396" s="372"/>
      <c r="C396" s="371"/>
      <c r="D396" s="371"/>
      <c r="E396" s="373"/>
      <c r="F396" s="374"/>
      <c r="G396" s="371"/>
      <c r="H396" s="375"/>
      <c r="I396" s="375"/>
      <c r="K396" s="377"/>
      <c r="L396" s="377"/>
      <c r="N396" s="378"/>
      <c r="P396" s="378"/>
      <c r="R396" s="378"/>
      <c r="T396" s="378"/>
      <c r="V396" s="378"/>
      <c r="X396" s="378"/>
      <c r="Z396" s="378"/>
      <c r="AB396" s="146"/>
      <c r="AD396" s="146"/>
      <c r="AF396" s="146"/>
      <c r="AH396" s="146"/>
      <c r="AJ396" s="146"/>
      <c r="AL396" s="146"/>
      <c r="AN396" s="146"/>
      <c r="AP396" s="146"/>
      <c r="AR396" s="146"/>
      <c r="AT396" s="63"/>
      <c r="AV396" s="371"/>
      <c r="AW396" s="371"/>
      <c r="AX396" s="371"/>
      <c r="AY396" s="371"/>
      <c r="AZ396" s="371"/>
      <c r="BA396" s="371"/>
      <c r="BB396" s="371"/>
      <c r="BC396" s="371"/>
      <c r="BD396" s="371"/>
      <c r="BE396" s="371"/>
      <c r="BF396" s="371"/>
      <c r="BG396" s="371"/>
    </row>
    <row r="397" spans="1:59" s="376" customFormat="1" ht="21" customHeight="1" x14ac:dyDescent="0.3">
      <c r="A397" s="371"/>
      <c r="B397" s="372"/>
      <c r="C397" s="371"/>
      <c r="D397" s="371"/>
      <c r="E397" s="373"/>
      <c r="F397" s="374"/>
      <c r="G397" s="371"/>
      <c r="H397" s="375"/>
      <c r="I397" s="375"/>
      <c r="K397" s="377"/>
      <c r="L397" s="377"/>
      <c r="N397" s="378"/>
      <c r="P397" s="378"/>
      <c r="R397" s="378"/>
      <c r="T397" s="378"/>
      <c r="V397" s="378"/>
      <c r="X397" s="378"/>
      <c r="Z397" s="378"/>
      <c r="AB397" s="146"/>
      <c r="AD397" s="146"/>
      <c r="AF397" s="146"/>
      <c r="AH397" s="146"/>
      <c r="AJ397" s="146"/>
      <c r="AL397" s="146"/>
      <c r="AN397" s="146"/>
      <c r="AP397" s="146"/>
      <c r="AR397" s="146"/>
      <c r="AT397" s="63"/>
      <c r="AV397" s="371"/>
      <c r="AW397" s="371"/>
      <c r="AX397" s="371"/>
      <c r="AY397" s="371"/>
      <c r="AZ397" s="371"/>
      <c r="BA397" s="371"/>
      <c r="BB397" s="371"/>
      <c r="BC397" s="371"/>
      <c r="BD397" s="371"/>
      <c r="BE397" s="371"/>
      <c r="BF397" s="371"/>
      <c r="BG397" s="371"/>
    </row>
    <row r="398" spans="1:59" s="376" customFormat="1" ht="21" customHeight="1" x14ac:dyDescent="0.3">
      <c r="A398" s="371"/>
      <c r="B398" s="372"/>
      <c r="C398" s="371"/>
      <c r="D398" s="371"/>
      <c r="E398" s="373"/>
      <c r="F398" s="374"/>
      <c r="G398" s="371"/>
      <c r="H398" s="375"/>
      <c r="I398" s="375"/>
      <c r="K398" s="377"/>
      <c r="L398" s="377"/>
      <c r="N398" s="378"/>
      <c r="P398" s="378"/>
      <c r="R398" s="378"/>
      <c r="T398" s="378"/>
      <c r="V398" s="378"/>
      <c r="X398" s="378"/>
      <c r="Z398" s="378"/>
      <c r="AB398" s="146"/>
      <c r="AD398" s="146"/>
      <c r="AF398" s="146"/>
      <c r="AH398" s="146"/>
      <c r="AJ398" s="146"/>
      <c r="AL398" s="146"/>
      <c r="AN398" s="146"/>
      <c r="AP398" s="146"/>
      <c r="AR398" s="146"/>
      <c r="AT398" s="63"/>
      <c r="AV398" s="371"/>
      <c r="AW398" s="371"/>
      <c r="AX398" s="371"/>
      <c r="AY398" s="371"/>
      <c r="AZ398" s="371"/>
      <c r="BA398" s="371"/>
      <c r="BB398" s="371"/>
      <c r="BC398" s="371"/>
      <c r="BD398" s="371"/>
      <c r="BE398" s="371"/>
      <c r="BF398" s="371"/>
      <c r="BG398" s="371"/>
    </row>
  </sheetData>
  <printOptions horizontalCentered="1"/>
  <pageMargins left="0.51181102362204722" right="0.51181102362204722" top="0.55118110236220474" bottom="0.35433070866141736" header="0.31496062992125984" footer="0.11811023622047245"/>
  <pageSetup paperSize="9" orientation="portrait" verticalDpi="4294967293" r:id="rId1"/>
  <headerFooter>
    <oddHeader>&amp;LQUÍMICOS&amp;R"El Origen"</oddHeader>
    <oddFooter>&amp;L&amp;P&amp;R&amp;D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463EC-ECE6-4238-835E-7E24DBBA98BD}">
  <sheetPr>
    <tabColor theme="5" tint="0.39997558519241921"/>
  </sheetPr>
  <dimension ref="A1:BI399"/>
  <sheetViews>
    <sheetView topLeftCell="A186" zoomScaleNormal="100" workbookViewId="0">
      <selection activeCell="N201" sqref="N201"/>
    </sheetView>
  </sheetViews>
  <sheetFormatPr baseColWidth="10" defaultColWidth="11.5703125" defaultRowHeight="21" customHeight="1" x14ac:dyDescent="0.3"/>
  <cols>
    <col min="1" max="1" width="5.85546875" style="371" customWidth="1"/>
    <col min="2" max="2" width="10.140625" style="372" customWidth="1"/>
    <col min="3" max="3" width="7.5703125" style="371" customWidth="1"/>
    <col min="4" max="4" width="50.7109375" style="371" customWidth="1"/>
    <col min="5" max="5" width="15.7109375" style="373" customWidth="1"/>
    <col min="6" max="6" width="15.7109375" style="374" customWidth="1"/>
    <col min="7" max="7" width="1.7109375" style="371" customWidth="1"/>
    <col min="8" max="9" width="14.7109375" style="375" hidden="1" customWidth="1"/>
    <col min="10" max="10" width="1.7109375" style="376" hidden="1" customWidth="1"/>
    <col min="11" max="12" width="14.7109375" style="377" hidden="1" customWidth="1"/>
    <col min="13" max="13" width="1.7109375" style="376" hidden="1" customWidth="1"/>
    <col min="14" max="14" width="14.7109375" style="519" customWidth="1"/>
    <col min="15" max="15" width="1.7109375" style="376" customWidth="1"/>
    <col min="16" max="16" width="14.7109375" style="382" customWidth="1"/>
    <col min="17" max="17" width="1.7109375" style="376" customWidth="1"/>
    <col min="18" max="18" width="14.7109375" style="382" hidden="1" customWidth="1"/>
    <col min="19" max="19" width="1.7109375" style="376" hidden="1" customWidth="1"/>
    <col min="20" max="20" width="14.7109375" style="382" hidden="1" customWidth="1"/>
    <col min="21" max="21" width="1.7109375" style="376" hidden="1" customWidth="1"/>
    <col min="22" max="22" width="14.7109375" style="382" hidden="1" customWidth="1"/>
    <col min="23" max="23" width="1.7109375" style="376" hidden="1" customWidth="1"/>
    <col min="24" max="24" width="14.7109375" style="382" hidden="1" customWidth="1"/>
    <col min="25" max="25" width="1.7109375" style="376" hidden="1" customWidth="1"/>
    <col min="26" max="26" width="14.7109375" style="382" hidden="1" customWidth="1"/>
    <col min="27" max="27" width="1.7109375" style="376" hidden="1" customWidth="1"/>
    <col min="28" max="28" width="14.7109375" style="382" hidden="1" customWidth="1"/>
    <col min="29" max="29" width="1.7109375" style="376" hidden="1" customWidth="1"/>
    <col min="30" max="30" width="16.5703125" style="146" customWidth="1"/>
    <col min="31" max="31" width="1.7109375" style="376" customWidth="1"/>
    <col min="32" max="32" width="16.5703125" style="146" customWidth="1"/>
    <col min="33" max="33" width="1.7109375" style="376" customWidth="1"/>
    <col min="34" max="34" width="16.5703125" style="146" customWidth="1"/>
    <col min="35" max="35" width="1.7109375" style="376" hidden="1" customWidth="1"/>
    <col min="36" max="36" width="16.5703125" style="146" customWidth="1"/>
    <col min="37" max="37" width="1.7109375" style="376" customWidth="1"/>
    <col min="38" max="38" width="16.5703125" style="146" customWidth="1"/>
    <col min="39" max="39" width="1.7109375" style="376" customWidth="1"/>
    <col min="40" max="40" width="16.5703125" style="146" customWidth="1"/>
    <col min="41" max="41" width="1.7109375" style="376" customWidth="1"/>
    <col min="42" max="42" width="15.7109375" style="146" customWidth="1"/>
    <col min="43" max="43" width="1.7109375" style="376" customWidth="1"/>
    <col min="44" max="44" width="15.7109375" style="146" customWidth="1"/>
    <col min="45" max="45" width="1.7109375" style="376" customWidth="1"/>
    <col min="46" max="46" width="14.85546875" style="146" customWidth="1"/>
    <col min="47" max="47" width="1.7109375" style="376" customWidth="1"/>
    <col min="48" max="48" width="13.85546875" style="63" customWidth="1"/>
    <col min="49" max="49" width="1.7109375" style="376" customWidth="1"/>
    <col min="50" max="54" width="11.5703125" style="371"/>
    <col min="55" max="55" width="11.5703125" style="371" customWidth="1"/>
    <col min="56" max="16384" width="11.5703125" style="371"/>
  </cols>
  <sheetData>
    <row r="1" spans="1:61" ht="21" customHeight="1" x14ac:dyDescent="0.3">
      <c r="N1" s="511"/>
      <c r="P1" s="378"/>
      <c r="R1" s="378"/>
      <c r="T1" s="378"/>
      <c r="V1" s="378"/>
      <c r="X1" s="378"/>
      <c r="Z1" s="378"/>
      <c r="AB1" s="378"/>
    </row>
    <row r="2" spans="1:61" ht="21" customHeight="1" x14ac:dyDescent="0.3">
      <c r="N2" s="511"/>
      <c r="P2" s="378"/>
      <c r="R2" s="378"/>
      <c r="T2" s="378"/>
      <c r="V2" s="378"/>
      <c r="X2" s="378"/>
      <c r="Z2" s="378"/>
      <c r="AB2" s="378"/>
    </row>
    <row r="3" spans="1:61" ht="21" customHeight="1" x14ac:dyDescent="0.3">
      <c r="N3" s="511"/>
      <c r="P3" s="378"/>
      <c r="R3" s="378"/>
      <c r="T3" s="378"/>
      <c r="V3" s="378"/>
      <c r="X3" s="378"/>
      <c r="Z3" s="378"/>
      <c r="AB3" s="378"/>
    </row>
    <row r="4" spans="1:61" ht="21" customHeight="1" thickBot="1" x14ac:dyDescent="0.35">
      <c r="N4" s="511"/>
      <c r="P4" s="378"/>
      <c r="R4" s="378"/>
      <c r="T4" s="378"/>
      <c r="V4" s="378"/>
      <c r="X4" s="378"/>
      <c r="Z4" s="378"/>
      <c r="AB4" s="378"/>
    </row>
    <row r="5" spans="1:61" ht="21" customHeight="1" thickBot="1" x14ac:dyDescent="0.35">
      <c r="H5" s="379" t="s">
        <v>535</v>
      </c>
      <c r="I5" s="379"/>
      <c r="J5" s="380"/>
      <c r="K5" s="381">
        <v>2.5</v>
      </c>
      <c r="L5" s="381">
        <v>1.5</v>
      </c>
      <c r="N5" s="507"/>
      <c r="P5" s="493"/>
      <c r="R5" s="452"/>
      <c r="T5" s="452"/>
      <c r="V5" s="452"/>
      <c r="X5" s="452"/>
      <c r="Z5" s="452"/>
    </row>
    <row r="6" spans="1:61" ht="21" customHeight="1" x14ac:dyDescent="0.3">
      <c r="F6" s="501" t="s">
        <v>737</v>
      </c>
      <c r="G6" s="502"/>
      <c r="H6" s="503"/>
      <c r="I6" s="503"/>
      <c r="J6" s="504"/>
      <c r="K6" s="505"/>
      <c r="L6" s="505"/>
      <c r="M6" s="504"/>
      <c r="N6" s="506">
        <v>45552</v>
      </c>
      <c r="P6" s="506">
        <v>45503</v>
      </c>
      <c r="R6" s="452"/>
      <c r="T6" s="452"/>
      <c r="V6" s="452"/>
      <c r="X6" s="452"/>
      <c r="Z6" s="452"/>
    </row>
    <row r="7" spans="1:61" ht="21" customHeight="1" x14ac:dyDescent="0.3">
      <c r="D7" s="383" t="s">
        <v>209</v>
      </c>
      <c r="E7" s="384"/>
      <c r="F7" s="385"/>
      <c r="G7" s="386"/>
      <c r="H7" s="387" t="s">
        <v>753</v>
      </c>
      <c r="I7" s="388"/>
      <c r="J7" s="389"/>
      <c r="K7" s="390"/>
      <c r="L7" s="390"/>
      <c r="M7" s="389"/>
      <c r="N7" s="509">
        <v>45524</v>
      </c>
      <c r="O7" s="457"/>
      <c r="P7" s="509">
        <v>45524</v>
      </c>
      <c r="Q7" s="457"/>
      <c r="R7" s="469">
        <v>45473</v>
      </c>
      <c r="S7" s="457"/>
      <c r="T7" s="469">
        <v>45425</v>
      </c>
      <c r="U7" s="457"/>
      <c r="V7" s="469">
        <v>45409</v>
      </c>
      <c r="W7" s="457"/>
      <c r="X7" s="459">
        <v>45373</v>
      </c>
      <c r="Y7" s="457"/>
      <c r="Z7" s="456">
        <v>45349</v>
      </c>
      <c r="AA7" s="457"/>
      <c r="AB7" s="458">
        <v>45330</v>
      </c>
      <c r="AD7" s="350"/>
      <c r="AF7" s="350"/>
      <c r="AH7" s="350"/>
      <c r="AJ7" s="351"/>
      <c r="AL7" s="349"/>
      <c r="AN7" s="349"/>
      <c r="AP7" s="352"/>
      <c r="AR7" s="353"/>
      <c r="AT7" s="353"/>
      <c r="AV7" s="103"/>
    </row>
    <row r="8" spans="1:61" ht="21" customHeight="1" x14ac:dyDescent="0.3">
      <c r="A8" s="392" t="s">
        <v>19</v>
      </c>
      <c r="B8" s="393"/>
      <c r="G8" s="386"/>
      <c r="H8" s="394" t="s">
        <v>39</v>
      </c>
      <c r="I8" s="394" t="s">
        <v>173</v>
      </c>
      <c r="J8" s="395"/>
      <c r="K8" s="396" t="s">
        <v>39</v>
      </c>
      <c r="L8" s="396" t="s">
        <v>173</v>
      </c>
      <c r="M8" s="395"/>
      <c r="N8" s="512"/>
      <c r="O8" s="398"/>
      <c r="P8" s="499"/>
      <c r="Q8" s="398"/>
      <c r="R8" s="470"/>
      <c r="S8" s="398"/>
      <c r="T8" s="470"/>
      <c r="U8" s="398"/>
      <c r="V8" s="470"/>
      <c r="W8" s="398"/>
      <c r="X8" s="460"/>
      <c r="Y8" s="398"/>
      <c r="Z8" s="454"/>
      <c r="AA8" s="398"/>
      <c r="AB8" s="397"/>
      <c r="AC8" s="398"/>
      <c r="AD8" s="355"/>
      <c r="AE8" s="398"/>
      <c r="AF8" s="355"/>
      <c r="AG8" s="398"/>
      <c r="AH8" s="355"/>
      <c r="AI8" s="398"/>
      <c r="AJ8" s="356"/>
      <c r="AK8" s="398"/>
      <c r="AL8" s="357"/>
      <c r="AM8" s="398"/>
      <c r="AN8" s="357"/>
      <c r="AO8" s="398"/>
      <c r="AP8" s="358"/>
      <c r="AQ8" s="398"/>
      <c r="AR8" s="359"/>
      <c r="AS8" s="398"/>
      <c r="AT8" s="359"/>
      <c r="AU8" s="398"/>
      <c r="AV8" s="360"/>
      <c r="AW8" s="383"/>
    </row>
    <row r="9" spans="1:61" ht="21" hidden="1" customHeight="1" thickBot="1" x14ac:dyDescent="0.35">
      <c r="D9" s="399" t="s">
        <v>355</v>
      </c>
      <c r="E9" s="400"/>
      <c r="F9" s="401"/>
      <c r="G9" s="386"/>
      <c r="H9" s="402"/>
      <c r="I9" s="403"/>
      <c r="J9" s="404"/>
      <c r="K9" s="405">
        <v>2.5</v>
      </c>
      <c r="L9" s="406">
        <v>1.5</v>
      </c>
      <c r="M9" s="404"/>
      <c r="N9" s="507"/>
      <c r="O9" s="407"/>
      <c r="P9" s="491"/>
      <c r="Q9" s="407"/>
      <c r="R9" s="462"/>
      <c r="S9" s="407"/>
      <c r="T9" s="462"/>
      <c r="U9" s="407"/>
      <c r="V9" s="462"/>
      <c r="W9" s="407"/>
      <c r="X9" s="461"/>
      <c r="Y9" s="407"/>
      <c r="Z9" s="452"/>
      <c r="AA9" s="407"/>
      <c r="AC9" s="407"/>
      <c r="AD9" s="361"/>
      <c r="AE9" s="407"/>
      <c r="AF9" s="361"/>
      <c r="AG9" s="407"/>
      <c r="AH9" s="361"/>
      <c r="AI9" s="407"/>
      <c r="AJ9" s="361"/>
      <c r="AK9" s="407"/>
      <c r="AL9" s="361"/>
      <c r="AM9" s="407"/>
      <c r="AN9" s="361"/>
      <c r="AO9" s="407"/>
      <c r="AP9" s="361"/>
      <c r="AQ9" s="407"/>
      <c r="AR9" s="361"/>
      <c r="AS9" s="407"/>
      <c r="AT9" s="361"/>
      <c r="AU9" s="407"/>
      <c r="AV9" s="78"/>
      <c r="AW9" s="78"/>
    </row>
    <row r="10" spans="1:61" ht="5.0999999999999996" customHeight="1" thickBot="1" x14ac:dyDescent="0.35">
      <c r="D10" s="408"/>
      <c r="E10" s="409"/>
      <c r="F10" s="410"/>
      <c r="H10" s="411"/>
      <c r="I10" s="411"/>
      <c r="J10" s="407"/>
      <c r="K10" s="412"/>
      <c r="L10" s="412"/>
      <c r="M10" s="407"/>
      <c r="N10" s="507"/>
      <c r="O10" s="407"/>
      <c r="P10" s="491"/>
      <c r="Q10" s="407"/>
      <c r="R10" s="462"/>
      <c r="S10" s="407"/>
      <c r="T10" s="462"/>
      <c r="U10" s="407"/>
      <c r="V10" s="462"/>
      <c r="W10" s="407"/>
      <c r="X10" s="461"/>
      <c r="Y10" s="407"/>
      <c r="Z10" s="452"/>
      <c r="AA10" s="407"/>
      <c r="AC10" s="407"/>
      <c r="AE10" s="407"/>
      <c r="AG10" s="407"/>
      <c r="AI10" s="407"/>
      <c r="AK10" s="407"/>
      <c r="AM10" s="407"/>
      <c r="AO10" s="407"/>
      <c r="AQ10" s="407"/>
      <c r="AS10" s="407"/>
      <c r="AU10" s="407"/>
      <c r="AV10" s="78"/>
      <c r="AW10" s="78"/>
    </row>
    <row r="11" spans="1:61" s="376" customFormat="1" ht="21" customHeight="1" thickBot="1" x14ac:dyDescent="0.35">
      <c r="A11" s="371"/>
      <c r="B11" s="372"/>
      <c r="C11" s="371"/>
      <c r="D11" s="431" t="s">
        <v>38</v>
      </c>
      <c r="E11" s="414"/>
      <c r="F11" s="415"/>
      <c r="G11" s="371"/>
      <c r="H11" s="416" t="e">
        <f>MROUND(K11+24,50)</f>
        <v>#VALUE!</v>
      </c>
      <c r="I11" s="416" t="e">
        <f>MROUND(L11+24,50)</f>
        <v>#VALUE!</v>
      </c>
      <c r="J11" s="386"/>
      <c r="K11" s="417" t="e">
        <f t="shared" ref="K11:K99" si="0">N11*$K$9</f>
        <v>#VALUE!</v>
      </c>
      <c r="L11" s="417" t="e">
        <f t="shared" ref="L11:L99" si="1">N11*$L$9</f>
        <v>#VALUE!</v>
      </c>
      <c r="M11" s="389"/>
      <c r="N11" s="525" t="s">
        <v>725</v>
      </c>
      <c r="P11" s="525" t="s">
        <v>725</v>
      </c>
      <c r="R11" s="482">
        <v>45455</v>
      </c>
      <c r="T11" s="471">
        <v>45425</v>
      </c>
      <c r="V11" s="471">
        <v>45386</v>
      </c>
      <c r="X11" s="461" t="s">
        <v>564</v>
      </c>
      <c r="Z11" s="452"/>
      <c r="AB11" s="382"/>
      <c r="AD11" s="363"/>
      <c r="AF11" s="146"/>
      <c r="AH11" s="146"/>
      <c r="AJ11" s="146"/>
      <c r="AL11" s="146"/>
      <c r="AN11" s="146"/>
      <c r="AP11" s="146"/>
      <c r="AR11" s="146"/>
      <c r="AT11" s="146"/>
      <c r="AV11" s="63"/>
      <c r="AX11" s="371"/>
      <c r="AY11" s="371"/>
      <c r="AZ11" s="371"/>
      <c r="BA11" s="371"/>
      <c r="BB11" s="371"/>
      <c r="BC11" s="371"/>
      <c r="BD11" s="371"/>
      <c r="BE11" s="371"/>
      <c r="BF11" s="371"/>
      <c r="BG11" s="371"/>
      <c r="BH11" s="371"/>
      <c r="BI11" s="371"/>
    </row>
    <row r="12" spans="1:61" ht="5.25" customHeight="1" thickBot="1" x14ac:dyDescent="0.35">
      <c r="D12" s="408"/>
      <c r="E12" s="409"/>
      <c r="F12" s="410"/>
      <c r="H12" s="411"/>
      <c r="I12" s="411"/>
      <c r="J12" s="407"/>
      <c r="K12" s="412"/>
      <c r="L12" s="412"/>
      <c r="M12" s="407"/>
      <c r="N12" s="507"/>
      <c r="O12" s="407"/>
      <c r="P12" s="490"/>
      <c r="Q12" s="407"/>
      <c r="R12" s="468"/>
      <c r="S12" s="407"/>
      <c r="T12" s="462"/>
      <c r="U12" s="407"/>
      <c r="V12" s="462"/>
      <c r="W12" s="407"/>
      <c r="X12" s="461"/>
      <c r="Y12" s="407"/>
      <c r="Z12" s="452"/>
      <c r="AA12" s="407"/>
      <c r="AC12" s="407"/>
      <c r="AE12" s="407"/>
      <c r="AG12" s="407"/>
      <c r="AI12" s="407"/>
      <c r="AK12" s="407"/>
      <c r="AM12" s="407"/>
      <c r="AO12" s="407"/>
      <c r="AQ12" s="407"/>
      <c r="AS12" s="407"/>
      <c r="AU12" s="407"/>
      <c r="AV12" s="78"/>
      <c r="AW12" s="78"/>
    </row>
    <row r="13" spans="1:61" s="376" customFormat="1" ht="21" customHeight="1" x14ac:dyDescent="0.3">
      <c r="A13" s="371"/>
      <c r="B13" s="372"/>
      <c r="C13" s="371"/>
      <c r="D13" s="421" t="s">
        <v>610</v>
      </c>
      <c r="E13" s="419">
        <f t="shared" ref="E13:F28" si="2">H13</f>
        <v>9400</v>
      </c>
      <c r="F13" s="420">
        <f t="shared" si="2"/>
        <v>5600</v>
      </c>
      <c r="G13" s="371"/>
      <c r="H13" s="416">
        <f>MROUND(K13+48,100)</f>
        <v>9400</v>
      </c>
      <c r="I13" s="416">
        <f>MROUND(L13+48,100)</f>
        <v>5600</v>
      </c>
      <c r="J13" s="386"/>
      <c r="K13" s="417">
        <f>N13*$K$9</f>
        <v>9320.0499999999993</v>
      </c>
      <c r="L13" s="417">
        <f>N13*$L$9</f>
        <v>5592.03</v>
      </c>
      <c r="M13" s="389"/>
      <c r="N13" s="507">
        <v>3728.02</v>
      </c>
      <c r="P13" s="507">
        <v>3517</v>
      </c>
      <c r="R13" s="468">
        <v>3349.5</v>
      </c>
      <c r="T13" s="462">
        <v>3190</v>
      </c>
      <c r="V13" s="462">
        <v>3190</v>
      </c>
      <c r="X13" s="468">
        <v>2949.2056000000007</v>
      </c>
      <c r="Z13" s="452">
        <v>2681.0960000000005</v>
      </c>
      <c r="AB13" s="382">
        <v>2437.36</v>
      </c>
      <c r="AD13" s="363"/>
      <c r="AF13" s="526">
        <f>P13*1.06</f>
        <v>3728.02</v>
      </c>
      <c r="AH13" s="146"/>
      <c r="AJ13" s="146"/>
      <c r="AL13" s="146"/>
      <c r="AN13" s="146"/>
      <c r="AP13" s="146"/>
      <c r="AR13" s="146"/>
      <c r="AT13" s="146"/>
      <c r="AV13" s="63"/>
      <c r="AX13" s="371"/>
      <c r="AY13" s="371"/>
      <c r="AZ13" s="371"/>
      <c r="BA13" s="371"/>
      <c r="BB13" s="371"/>
      <c r="BC13" s="371"/>
      <c r="BD13" s="371"/>
      <c r="BE13" s="371"/>
      <c r="BF13" s="371"/>
      <c r="BG13" s="371"/>
      <c r="BH13" s="371"/>
      <c r="BI13" s="371"/>
    </row>
    <row r="14" spans="1:61" s="376" customFormat="1" ht="21" customHeight="1" x14ac:dyDescent="0.3">
      <c r="A14" s="371"/>
      <c r="B14" s="372"/>
      <c r="C14" s="371"/>
      <c r="D14" s="421" t="s">
        <v>579</v>
      </c>
      <c r="E14" s="419">
        <f t="shared" si="2"/>
        <v>11300</v>
      </c>
      <c r="F14" s="420">
        <f t="shared" si="2"/>
        <v>6800</v>
      </c>
      <c r="G14" s="371"/>
      <c r="H14" s="416">
        <f t="shared" ref="H14:I77" si="3">MROUND(K14+48,100)</f>
        <v>11300</v>
      </c>
      <c r="I14" s="416">
        <f t="shared" si="3"/>
        <v>6800</v>
      </c>
      <c r="J14" s="386"/>
      <c r="K14" s="417">
        <f>N14*$K$9</f>
        <v>11249.25</v>
      </c>
      <c r="L14" s="417">
        <f>N14*$L$9</f>
        <v>6749.5499999999993</v>
      </c>
      <c r="M14" s="389"/>
      <c r="N14" s="507">
        <v>4499.7</v>
      </c>
      <c r="P14" s="507">
        <v>4245</v>
      </c>
      <c r="R14" s="468">
        <v>4042.5</v>
      </c>
      <c r="T14" s="474">
        <v>3850</v>
      </c>
      <c r="V14" s="462">
        <v>3825</v>
      </c>
      <c r="X14" s="468">
        <v>3561.6834000000003</v>
      </c>
      <c r="Z14" s="452">
        <v>3237.8940000000002</v>
      </c>
      <c r="AB14" s="382">
        <v>2943.54</v>
      </c>
      <c r="AD14" s="363"/>
      <c r="AF14" s="527">
        <f t="shared" ref="AF14:AF67" si="4">P14*1.06</f>
        <v>4499.7</v>
      </c>
      <c r="AH14" s="146"/>
      <c r="AJ14" s="146"/>
      <c r="AL14" s="146"/>
      <c r="AN14" s="146"/>
      <c r="AP14" s="146"/>
      <c r="AR14" s="146"/>
      <c r="AT14" s="146"/>
      <c r="AV14" s="63"/>
      <c r="AX14" s="371"/>
      <c r="AY14" s="371"/>
      <c r="AZ14" s="371"/>
      <c r="BA14" s="371"/>
      <c r="BB14" s="371"/>
      <c r="BC14" s="371"/>
      <c r="BD14" s="371"/>
      <c r="BE14" s="371"/>
      <c r="BF14" s="371"/>
      <c r="BG14" s="371"/>
      <c r="BH14" s="371"/>
      <c r="BI14" s="371"/>
    </row>
    <row r="15" spans="1:61" s="376" customFormat="1" ht="21" customHeight="1" x14ac:dyDescent="0.3">
      <c r="A15" s="371"/>
      <c r="B15" s="372"/>
      <c r="C15" s="371"/>
      <c r="D15" s="421" t="s">
        <v>580</v>
      </c>
      <c r="E15" s="419">
        <f t="shared" si="2"/>
        <v>18700</v>
      </c>
      <c r="F15" s="420">
        <f t="shared" si="2"/>
        <v>11300</v>
      </c>
      <c r="G15" s="371"/>
      <c r="H15" s="416">
        <f t="shared" si="3"/>
        <v>18700</v>
      </c>
      <c r="I15" s="416">
        <f t="shared" si="3"/>
        <v>11300</v>
      </c>
      <c r="J15" s="386"/>
      <c r="K15" s="417">
        <f>N15*$K$9</f>
        <v>18698.400000000001</v>
      </c>
      <c r="L15" s="417">
        <f>N15*$L$9</f>
        <v>11219.04</v>
      </c>
      <c r="M15" s="389"/>
      <c r="N15" s="507">
        <v>7479.3600000000006</v>
      </c>
      <c r="P15" s="507">
        <v>7056</v>
      </c>
      <c r="R15" s="468">
        <v>6719.99</v>
      </c>
      <c r="T15" s="462">
        <v>6400</v>
      </c>
      <c r="V15" s="462">
        <v>6400</v>
      </c>
      <c r="X15" s="468">
        <v>5931.952400000001</v>
      </c>
      <c r="Z15" s="452">
        <v>5392.6840000000002</v>
      </c>
      <c r="AB15" s="382">
        <v>4902.4399999999996</v>
      </c>
      <c r="AD15" s="363"/>
      <c r="AF15" s="527">
        <f t="shared" si="4"/>
        <v>7479.3600000000006</v>
      </c>
      <c r="AH15" s="146"/>
      <c r="AJ15" s="146"/>
      <c r="AL15" s="146"/>
      <c r="AN15" s="146"/>
      <c r="AP15" s="146"/>
      <c r="AR15" s="146"/>
      <c r="AT15" s="146"/>
      <c r="AV15" s="63"/>
      <c r="AX15" s="371"/>
      <c r="AY15" s="371"/>
      <c r="AZ15" s="371"/>
      <c r="BA15" s="371"/>
      <c r="BB15" s="371"/>
      <c r="BC15" s="371"/>
      <c r="BD15" s="371"/>
      <c r="BE15" s="371"/>
      <c r="BF15" s="371"/>
      <c r="BG15" s="371"/>
      <c r="BH15" s="371"/>
      <c r="BI15" s="371"/>
    </row>
    <row r="16" spans="1:61" s="376" customFormat="1" ht="21" customHeight="1" x14ac:dyDescent="0.3">
      <c r="A16" s="371"/>
      <c r="B16" s="372"/>
      <c r="C16" s="371"/>
      <c r="D16" s="421" t="s">
        <v>752</v>
      </c>
      <c r="E16" s="419">
        <f t="shared" si="2"/>
        <v>20900</v>
      </c>
      <c r="F16" s="420">
        <f t="shared" si="2"/>
        <v>12600</v>
      </c>
      <c r="G16" s="371"/>
      <c r="H16" s="416">
        <f t="shared" si="3"/>
        <v>20900</v>
      </c>
      <c r="I16" s="416">
        <f t="shared" si="3"/>
        <v>12600</v>
      </c>
      <c r="J16" s="386"/>
      <c r="K16" s="417">
        <f>N16*$K$9</f>
        <v>20889.949999999997</v>
      </c>
      <c r="L16" s="417">
        <f>N16*$L$9</f>
        <v>12533.97</v>
      </c>
      <c r="M16" s="389"/>
      <c r="N16" s="507">
        <v>8355.98</v>
      </c>
      <c r="P16" s="507">
        <v>7883</v>
      </c>
      <c r="R16" s="468">
        <v>7507.5</v>
      </c>
      <c r="T16" s="462">
        <v>7150</v>
      </c>
      <c r="V16" s="462">
        <v>7150</v>
      </c>
      <c r="X16" s="468">
        <v>6823.7708000000002</v>
      </c>
      <c r="Z16" s="452">
        <v>6203.4279999999999</v>
      </c>
      <c r="AB16" s="382">
        <v>5639.48</v>
      </c>
      <c r="AD16" s="363"/>
      <c r="AF16" s="527">
        <f t="shared" si="4"/>
        <v>8355.98</v>
      </c>
      <c r="AH16" s="146"/>
      <c r="AJ16" s="146"/>
      <c r="AL16" s="146"/>
      <c r="AN16" s="146"/>
      <c r="AP16" s="146"/>
      <c r="AR16" s="146"/>
      <c r="AT16" s="146"/>
      <c r="AV16" s="63"/>
      <c r="AX16" s="371"/>
      <c r="AY16" s="371"/>
      <c r="AZ16" s="371"/>
      <c r="BA16" s="371"/>
      <c r="BB16" s="371"/>
      <c r="BC16" s="371"/>
      <c r="BD16" s="371"/>
      <c r="BE16" s="371"/>
      <c r="BF16" s="371"/>
      <c r="BG16" s="371"/>
      <c r="BH16" s="371"/>
      <c r="BI16" s="371"/>
    </row>
    <row r="17" spans="1:61" s="376" customFormat="1" ht="21" customHeight="1" x14ac:dyDescent="0.3">
      <c r="A17" s="371"/>
      <c r="B17" s="372" t="s">
        <v>563</v>
      </c>
      <c r="C17" s="371"/>
      <c r="D17" s="421" t="s">
        <v>254</v>
      </c>
      <c r="E17" s="419">
        <f t="shared" si="2"/>
        <v>7900</v>
      </c>
      <c r="F17" s="420">
        <f t="shared" si="2"/>
        <v>4700</v>
      </c>
      <c r="G17" s="371"/>
      <c r="H17" s="416">
        <f t="shared" si="3"/>
        <v>7900</v>
      </c>
      <c r="I17" s="416">
        <f t="shared" si="3"/>
        <v>4700</v>
      </c>
      <c r="J17" s="386"/>
      <c r="K17" s="417">
        <f>N17*$K$9</f>
        <v>7830.75</v>
      </c>
      <c r="L17" s="417">
        <f>N17*$L$9</f>
        <v>4698.4500000000007</v>
      </c>
      <c r="M17" s="389"/>
      <c r="N17" s="507">
        <v>3132.3</v>
      </c>
      <c r="P17" s="507">
        <v>2955</v>
      </c>
      <c r="R17" s="468">
        <v>2814.01</v>
      </c>
      <c r="T17" s="462">
        <v>2680</v>
      </c>
      <c r="V17" s="462">
        <v>2680</v>
      </c>
      <c r="X17" s="468">
        <v>2729.5059000000006</v>
      </c>
      <c r="Z17" s="455">
        <v>2481.3690000000001</v>
      </c>
      <c r="AB17" s="382">
        <v>2255.79</v>
      </c>
      <c r="AD17" s="363"/>
      <c r="AF17" s="527">
        <f t="shared" si="4"/>
        <v>3132.3</v>
      </c>
      <c r="AH17" s="146"/>
      <c r="AJ17" s="146"/>
      <c r="AL17" s="146"/>
      <c r="AN17" s="146"/>
      <c r="AP17" s="146"/>
      <c r="AR17" s="146"/>
      <c r="AT17" s="146"/>
      <c r="AV17" s="63"/>
      <c r="AX17" s="371"/>
      <c r="AY17" s="371"/>
      <c r="AZ17" s="371"/>
      <c r="BA17" s="371"/>
      <c r="BB17" s="371"/>
      <c r="BC17" s="371"/>
      <c r="BD17" s="371"/>
      <c r="BE17" s="371"/>
      <c r="BF17" s="371"/>
      <c r="BG17" s="371"/>
      <c r="BH17" s="371"/>
      <c r="BI17" s="371"/>
    </row>
    <row r="18" spans="1:61" s="376" customFormat="1" ht="21" customHeight="1" x14ac:dyDescent="0.3">
      <c r="A18" s="371"/>
      <c r="B18" s="372"/>
      <c r="C18" s="371"/>
      <c r="D18" s="421" t="s">
        <v>685</v>
      </c>
      <c r="E18" s="419">
        <f t="shared" si="2"/>
        <v>14900</v>
      </c>
      <c r="F18" s="420">
        <f t="shared" si="2"/>
        <v>9000</v>
      </c>
      <c r="G18" s="371"/>
      <c r="H18" s="416">
        <f t="shared" si="3"/>
        <v>14900</v>
      </c>
      <c r="I18" s="416">
        <f t="shared" si="3"/>
        <v>9000</v>
      </c>
      <c r="J18" s="386"/>
      <c r="K18" s="417">
        <f t="shared" si="0"/>
        <v>14900.95</v>
      </c>
      <c r="L18" s="417">
        <f t="shared" si="1"/>
        <v>8940.57</v>
      </c>
      <c r="M18" s="389"/>
      <c r="N18" s="507">
        <v>5960.38</v>
      </c>
      <c r="P18" s="507">
        <v>5623</v>
      </c>
      <c r="R18" s="468">
        <v>5355</v>
      </c>
      <c r="T18" s="462">
        <v>5100</v>
      </c>
      <c r="V18" s="462">
        <v>5100</v>
      </c>
      <c r="X18" s="468">
        <v>4720.0527000000011</v>
      </c>
      <c r="Z18" s="452">
        <v>4290.9570000000003</v>
      </c>
      <c r="AB18" s="382">
        <v>3900.87</v>
      </c>
      <c r="AD18" s="363"/>
      <c r="AF18" s="527">
        <f t="shared" si="4"/>
        <v>5960.38</v>
      </c>
      <c r="AH18" s="146"/>
      <c r="AJ18" s="146"/>
      <c r="AL18" s="146"/>
      <c r="AN18" s="146"/>
      <c r="AP18" s="146"/>
      <c r="AR18" s="146"/>
      <c r="AT18" s="146"/>
      <c r="AV18" s="63"/>
      <c r="AX18" s="371"/>
      <c r="AY18" s="371"/>
      <c r="AZ18" s="371"/>
      <c r="BA18" s="371"/>
      <c r="BB18" s="371"/>
      <c r="BC18" s="371"/>
      <c r="BD18" s="371"/>
      <c r="BE18" s="371"/>
      <c r="BF18" s="371"/>
      <c r="BG18" s="371"/>
      <c r="BH18" s="371"/>
      <c r="BI18" s="371"/>
    </row>
    <row r="19" spans="1:61" s="376" customFormat="1" ht="21" customHeight="1" x14ac:dyDescent="0.3">
      <c r="A19" s="371"/>
      <c r="B19" s="372"/>
      <c r="C19" s="371"/>
      <c r="D19" s="421" t="s">
        <v>686</v>
      </c>
      <c r="E19" s="419">
        <f t="shared" si="2"/>
        <v>40700</v>
      </c>
      <c r="F19" s="420">
        <f t="shared" si="2"/>
        <v>24400</v>
      </c>
      <c r="G19" s="371"/>
      <c r="H19" s="416">
        <f t="shared" si="3"/>
        <v>40700</v>
      </c>
      <c r="I19" s="416">
        <f t="shared" si="3"/>
        <v>24400</v>
      </c>
      <c r="J19" s="386"/>
      <c r="K19" s="417">
        <f t="shared" si="0"/>
        <v>40611.25</v>
      </c>
      <c r="L19" s="417">
        <f t="shared" si="1"/>
        <v>24366.75</v>
      </c>
      <c r="M19" s="389"/>
      <c r="N19" s="507">
        <v>16244.5</v>
      </c>
      <c r="P19" s="507">
        <v>15325</v>
      </c>
      <c r="R19" s="468">
        <v>14595</v>
      </c>
      <c r="T19" s="462"/>
      <c r="V19" s="462"/>
      <c r="X19" s="468"/>
      <c r="Z19" s="452"/>
      <c r="AB19" s="382"/>
      <c r="AD19" s="363"/>
      <c r="AF19" s="527">
        <f t="shared" si="4"/>
        <v>16244.5</v>
      </c>
      <c r="AH19" s="146"/>
      <c r="AJ19" s="146"/>
      <c r="AL19" s="146"/>
      <c r="AN19" s="146"/>
      <c r="AP19" s="146"/>
      <c r="AR19" s="146"/>
      <c r="AT19" s="146"/>
      <c r="AV19" s="63"/>
      <c r="AX19" s="371"/>
      <c r="AY19" s="371"/>
      <c r="AZ19" s="371"/>
      <c r="BA19" s="371"/>
      <c r="BB19" s="371"/>
      <c r="BC19" s="371"/>
      <c r="BD19" s="371"/>
      <c r="BE19" s="371"/>
      <c r="BF19" s="371"/>
      <c r="BG19" s="371"/>
      <c r="BH19" s="371"/>
      <c r="BI19" s="371"/>
    </row>
    <row r="20" spans="1:61" s="376" customFormat="1" ht="21" customHeight="1" x14ac:dyDescent="0.3">
      <c r="A20" s="371"/>
      <c r="B20" s="372"/>
      <c r="C20" s="371"/>
      <c r="D20" s="421" t="s">
        <v>587</v>
      </c>
      <c r="E20" s="419">
        <f t="shared" si="2"/>
        <v>15700</v>
      </c>
      <c r="F20" s="420">
        <f t="shared" si="2"/>
        <v>9500</v>
      </c>
      <c r="G20" s="371"/>
      <c r="H20" s="416">
        <f t="shared" si="3"/>
        <v>15700</v>
      </c>
      <c r="I20" s="416">
        <f t="shared" si="3"/>
        <v>9500</v>
      </c>
      <c r="J20" s="386"/>
      <c r="K20" s="417">
        <f t="shared" si="0"/>
        <v>15677.4</v>
      </c>
      <c r="L20" s="417">
        <f t="shared" si="1"/>
        <v>9406.44</v>
      </c>
      <c r="M20" s="389"/>
      <c r="N20" s="507">
        <v>6270.96</v>
      </c>
      <c r="P20" s="507">
        <v>5916</v>
      </c>
      <c r="R20" s="468">
        <v>5634.11</v>
      </c>
      <c r="T20" s="462">
        <v>5365.8055000000013</v>
      </c>
      <c r="V20" s="462">
        <v>5365.8055000000013</v>
      </c>
      <c r="X20" s="468">
        <v>5365.8055000000013</v>
      </c>
      <c r="Z20" s="452">
        <v>4878.005000000001</v>
      </c>
      <c r="AB20" s="382">
        <v>4434.55</v>
      </c>
      <c r="AD20" s="363"/>
      <c r="AF20" s="527">
        <f t="shared" si="4"/>
        <v>6270.96</v>
      </c>
      <c r="AH20" s="146"/>
      <c r="AJ20" s="146"/>
      <c r="AL20" s="146"/>
      <c r="AN20" s="146"/>
      <c r="AP20" s="146"/>
      <c r="AR20" s="146"/>
      <c r="AT20" s="146"/>
      <c r="AV20" s="63"/>
      <c r="AX20" s="371"/>
      <c r="AY20" s="371"/>
      <c r="AZ20" s="371"/>
      <c r="BA20" s="371"/>
      <c r="BB20" s="371"/>
      <c r="BC20" s="371"/>
      <c r="BD20" s="371"/>
      <c r="BE20" s="371"/>
      <c r="BF20" s="371"/>
      <c r="BG20" s="371"/>
      <c r="BH20" s="371"/>
      <c r="BI20" s="371"/>
    </row>
    <row r="21" spans="1:61" s="376" customFormat="1" ht="21" customHeight="1" x14ac:dyDescent="0.3">
      <c r="A21" s="371"/>
      <c r="B21" s="372"/>
      <c r="C21" s="371"/>
      <c r="D21" s="421" t="s">
        <v>687</v>
      </c>
      <c r="E21" s="419">
        <f t="shared" si="2"/>
        <v>43400</v>
      </c>
      <c r="F21" s="420">
        <f t="shared" si="2"/>
        <v>26100</v>
      </c>
      <c r="G21" s="371"/>
      <c r="H21" s="416">
        <f t="shared" si="3"/>
        <v>43400</v>
      </c>
      <c r="I21" s="416">
        <f t="shared" si="3"/>
        <v>26100</v>
      </c>
      <c r="J21" s="386"/>
      <c r="K21" s="417">
        <f t="shared" si="0"/>
        <v>43393.75</v>
      </c>
      <c r="L21" s="417">
        <f t="shared" si="1"/>
        <v>26036.25</v>
      </c>
      <c r="M21" s="389"/>
      <c r="N21" s="507">
        <v>17357.5</v>
      </c>
      <c r="P21" s="507">
        <v>16375</v>
      </c>
      <c r="R21" s="468">
        <v>15595.14</v>
      </c>
      <c r="T21" s="462"/>
      <c r="V21" s="462"/>
      <c r="X21" s="468"/>
      <c r="Z21" s="452"/>
      <c r="AB21" s="382"/>
      <c r="AD21" s="363"/>
      <c r="AF21" s="527">
        <f t="shared" si="4"/>
        <v>17357.5</v>
      </c>
      <c r="AH21" s="146"/>
      <c r="AJ21" s="146"/>
      <c r="AL21" s="146"/>
      <c r="AN21" s="146"/>
      <c r="AP21" s="146"/>
      <c r="AR21" s="146"/>
      <c r="AT21" s="146"/>
      <c r="AV21" s="63"/>
      <c r="AX21" s="371"/>
      <c r="AY21" s="371"/>
      <c r="AZ21" s="371"/>
      <c r="BA21" s="371"/>
      <c r="BB21" s="371"/>
      <c r="BC21" s="371"/>
      <c r="BD21" s="371"/>
      <c r="BE21" s="371"/>
      <c r="BF21" s="371"/>
      <c r="BG21" s="371"/>
      <c r="BH21" s="371"/>
      <c r="BI21" s="371"/>
    </row>
    <row r="22" spans="1:61" s="376" customFormat="1" ht="21" customHeight="1" x14ac:dyDescent="0.3">
      <c r="A22" s="371"/>
      <c r="B22" s="372"/>
      <c r="C22" s="371"/>
      <c r="D22" s="421" t="s">
        <v>688</v>
      </c>
      <c r="E22" s="419">
        <f t="shared" si="2"/>
        <v>1900</v>
      </c>
      <c r="F22" s="420">
        <f t="shared" si="2"/>
        <v>1200</v>
      </c>
      <c r="G22" s="371"/>
      <c r="H22" s="416">
        <f t="shared" si="3"/>
        <v>1900</v>
      </c>
      <c r="I22" s="416">
        <f t="shared" si="3"/>
        <v>1200</v>
      </c>
      <c r="J22" s="386"/>
      <c r="K22" s="417">
        <f t="shared" si="0"/>
        <v>1868.2500000000002</v>
      </c>
      <c r="L22" s="417">
        <f t="shared" si="1"/>
        <v>1120.95</v>
      </c>
      <c r="M22" s="389"/>
      <c r="N22" s="507">
        <v>747.30000000000007</v>
      </c>
      <c r="P22" s="507">
        <v>705</v>
      </c>
      <c r="R22" s="468">
        <v>671.07</v>
      </c>
      <c r="T22" s="462"/>
      <c r="V22" s="462">
        <v>1295</v>
      </c>
      <c r="X22" s="468">
        <v>1464.0879000000002</v>
      </c>
      <c r="Z22" s="452">
        <v>1330.989</v>
      </c>
      <c r="AB22" s="382">
        <v>1209.99</v>
      </c>
      <c r="AD22" s="363"/>
      <c r="AF22" s="527">
        <f t="shared" si="4"/>
        <v>747.30000000000007</v>
      </c>
      <c r="AH22" s="146"/>
      <c r="AJ22" s="146"/>
      <c r="AL22" s="146"/>
      <c r="AN22" s="146"/>
      <c r="AP22" s="146"/>
      <c r="AR22" s="146"/>
      <c r="AT22" s="146"/>
      <c r="AV22" s="63"/>
      <c r="AX22" s="371"/>
      <c r="AY22" s="371"/>
      <c r="AZ22" s="371"/>
      <c r="BA22" s="371"/>
      <c r="BB22" s="371"/>
      <c r="BC22" s="371"/>
      <c r="BD22" s="371"/>
      <c r="BE22" s="371"/>
      <c r="BF22" s="371"/>
      <c r="BG22" s="371"/>
      <c r="BH22" s="371"/>
      <c r="BI22" s="371"/>
    </row>
    <row r="23" spans="1:61" s="376" customFormat="1" ht="21" customHeight="1" x14ac:dyDescent="0.3">
      <c r="A23" s="371"/>
      <c r="B23" s="372"/>
      <c r="C23" s="371"/>
      <c r="D23" s="421" t="s">
        <v>689</v>
      </c>
      <c r="E23" s="419">
        <f t="shared" si="2"/>
        <v>3800</v>
      </c>
      <c r="F23" s="420">
        <f t="shared" si="2"/>
        <v>2300</v>
      </c>
      <c r="G23" s="371"/>
      <c r="H23" s="416">
        <f t="shared" si="3"/>
        <v>3800</v>
      </c>
      <c r="I23" s="416">
        <f t="shared" si="3"/>
        <v>2300</v>
      </c>
      <c r="J23" s="386"/>
      <c r="K23" s="417">
        <f t="shared" si="0"/>
        <v>3784.2000000000003</v>
      </c>
      <c r="L23" s="417">
        <f t="shared" si="1"/>
        <v>2270.52</v>
      </c>
      <c r="M23" s="389"/>
      <c r="N23" s="507">
        <v>1513.68</v>
      </c>
      <c r="P23" s="507">
        <v>1428</v>
      </c>
      <c r="R23" s="468">
        <v>1360</v>
      </c>
      <c r="T23" s="462"/>
      <c r="V23" s="462">
        <v>1995</v>
      </c>
      <c r="X23" s="468">
        <v>2156.2200000000003</v>
      </c>
      <c r="Z23" s="452">
        <v>1960.2</v>
      </c>
      <c r="AB23" s="382">
        <v>1782</v>
      </c>
      <c r="AD23" s="363"/>
      <c r="AF23" s="527">
        <f t="shared" si="4"/>
        <v>1513.68</v>
      </c>
      <c r="AH23" s="146"/>
      <c r="AJ23" s="146"/>
      <c r="AL23" s="146"/>
      <c r="AN23" s="146"/>
      <c r="AP23" s="146"/>
      <c r="AR23" s="146"/>
      <c r="AT23" s="146"/>
      <c r="AV23" s="63"/>
      <c r="AX23" s="371"/>
      <c r="AY23" s="371"/>
      <c r="AZ23" s="371"/>
      <c r="BA23" s="371"/>
      <c r="BB23" s="371"/>
      <c r="BC23" s="371"/>
      <c r="BD23" s="371"/>
      <c r="BE23" s="371"/>
      <c r="BF23" s="371"/>
      <c r="BG23" s="371"/>
      <c r="BH23" s="371"/>
      <c r="BI23" s="371"/>
    </row>
    <row r="24" spans="1:61" s="376" customFormat="1" ht="21" customHeight="1" x14ac:dyDescent="0.3">
      <c r="A24" s="371"/>
      <c r="B24" s="372"/>
      <c r="C24" s="371"/>
      <c r="D24" s="421" t="s">
        <v>690</v>
      </c>
      <c r="E24" s="419">
        <f t="shared" si="2"/>
        <v>5700</v>
      </c>
      <c r="F24" s="420">
        <f t="shared" si="2"/>
        <v>3500</v>
      </c>
      <c r="G24" s="371"/>
      <c r="H24" s="416">
        <f t="shared" si="3"/>
        <v>5700</v>
      </c>
      <c r="I24" s="416">
        <f t="shared" si="3"/>
        <v>3500</v>
      </c>
      <c r="J24" s="386"/>
      <c r="K24" s="417">
        <f>N24*$K$9</f>
        <v>5676.3</v>
      </c>
      <c r="L24" s="417">
        <f>N24*$L$9</f>
        <v>3405.7799999999997</v>
      </c>
      <c r="M24" s="389"/>
      <c r="N24" s="507">
        <v>2270.52</v>
      </c>
      <c r="P24" s="507">
        <v>2142</v>
      </c>
      <c r="R24" s="468">
        <v>2040</v>
      </c>
      <c r="T24" s="462"/>
      <c r="V24" s="462">
        <v>1295</v>
      </c>
      <c r="X24" s="468">
        <v>1464.0879000000002</v>
      </c>
      <c r="Z24" s="452">
        <v>1330.989</v>
      </c>
      <c r="AB24" s="382">
        <v>1209.99</v>
      </c>
      <c r="AD24" s="363"/>
      <c r="AF24" s="527">
        <f t="shared" si="4"/>
        <v>2270.52</v>
      </c>
      <c r="AH24" s="146"/>
      <c r="AJ24" s="146"/>
      <c r="AL24" s="146"/>
      <c r="AN24" s="146"/>
      <c r="AP24" s="146"/>
      <c r="AR24" s="146"/>
      <c r="AT24" s="146"/>
      <c r="AV24" s="63"/>
      <c r="AX24" s="371"/>
      <c r="AY24" s="371"/>
      <c r="AZ24" s="371"/>
      <c r="BA24" s="371"/>
      <c r="BB24" s="371"/>
      <c r="BC24" s="371"/>
      <c r="BD24" s="371"/>
      <c r="BE24" s="371"/>
      <c r="BF24" s="371"/>
      <c r="BG24" s="371"/>
      <c r="BH24" s="371"/>
      <c r="BI24" s="371"/>
    </row>
    <row r="25" spans="1:61" s="376" customFormat="1" ht="21" customHeight="1" x14ac:dyDescent="0.3">
      <c r="A25" s="371"/>
      <c r="B25" s="372"/>
      <c r="C25" s="371"/>
      <c r="D25" s="421" t="s">
        <v>691</v>
      </c>
      <c r="E25" s="419">
        <f t="shared" si="2"/>
        <v>10000</v>
      </c>
      <c r="F25" s="420">
        <f t="shared" si="2"/>
        <v>6000</v>
      </c>
      <c r="G25" s="371"/>
      <c r="H25" s="416">
        <f t="shared" si="3"/>
        <v>10000</v>
      </c>
      <c r="I25" s="416">
        <f t="shared" si="3"/>
        <v>6000</v>
      </c>
      <c r="J25" s="386"/>
      <c r="K25" s="417">
        <f>N25*$K$9</f>
        <v>9934.85</v>
      </c>
      <c r="L25" s="417">
        <f>N25*$L$9</f>
        <v>5960.91</v>
      </c>
      <c r="M25" s="389"/>
      <c r="N25" s="507">
        <v>3973.94</v>
      </c>
      <c r="P25" s="507">
        <v>3749</v>
      </c>
      <c r="R25" s="468">
        <v>3570</v>
      </c>
      <c r="T25" s="462"/>
      <c r="V25" s="462">
        <v>1995</v>
      </c>
      <c r="X25" s="468">
        <v>2156.2200000000003</v>
      </c>
      <c r="Z25" s="452">
        <v>1960.2</v>
      </c>
      <c r="AB25" s="382">
        <v>1782</v>
      </c>
      <c r="AD25" s="363"/>
      <c r="AF25" s="527">
        <f t="shared" si="4"/>
        <v>3973.94</v>
      </c>
      <c r="AH25" s="146"/>
      <c r="AJ25" s="146"/>
      <c r="AL25" s="146"/>
      <c r="AN25" s="146"/>
      <c r="AP25" s="146"/>
      <c r="AR25" s="146"/>
      <c r="AT25" s="146"/>
      <c r="AV25" s="63"/>
      <c r="AX25" s="371"/>
      <c r="AY25" s="371"/>
      <c r="AZ25" s="371"/>
      <c r="BA25" s="371"/>
      <c r="BB25" s="371"/>
      <c r="BC25" s="371"/>
      <c r="BD25" s="371"/>
      <c r="BE25" s="371"/>
      <c r="BF25" s="371"/>
      <c r="BG25" s="371"/>
      <c r="BH25" s="371"/>
      <c r="BI25" s="371"/>
    </row>
    <row r="26" spans="1:61" s="376" customFormat="1" ht="21" customHeight="1" x14ac:dyDescent="0.3">
      <c r="A26" s="371"/>
      <c r="B26" s="372"/>
      <c r="C26" s="371"/>
      <c r="D26" s="421" t="s">
        <v>692</v>
      </c>
      <c r="E26" s="419">
        <f t="shared" si="2"/>
        <v>3500</v>
      </c>
      <c r="F26" s="420">
        <f t="shared" si="2"/>
        <v>2100</v>
      </c>
      <c r="G26" s="371"/>
      <c r="H26" s="416">
        <f t="shared" si="3"/>
        <v>3500</v>
      </c>
      <c r="I26" s="416">
        <f t="shared" si="3"/>
        <v>2100</v>
      </c>
      <c r="J26" s="386"/>
      <c r="K26" s="417">
        <f>N26*$K$9</f>
        <v>3450.3</v>
      </c>
      <c r="L26" s="417">
        <f>N26*$L$9</f>
        <v>2070.1800000000003</v>
      </c>
      <c r="M26" s="389"/>
      <c r="N26" s="507">
        <v>1380.1200000000001</v>
      </c>
      <c r="P26" s="507">
        <v>1302</v>
      </c>
      <c r="R26" s="468">
        <v>1302</v>
      </c>
      <c r="T26" s="462">
        <v>1240</v>
      </c>
      <c r="V26" s="462">
        <v>1240</v>
      </c>
      <c r="X26" s="468">
        <v>1451.2982000000002</v>
      </c>
      <c r="Z26" s="452">
        <v>1319.3620000000001</v>
      </c>
      <c r="AB26" s="382">
        <v>1199.42</v>
      </c>
      <c r="AD26" s="363"/>
      <c r="AF26" s="527">
        <f t="shared" si="4"/>
        <v>1380.1200000000001</v>
      </c>
      <c r="AH26" s="146"/>
      <c r="AJ26" s="146"/>
      <c r="AL26" s="146"/>
      <c r="AN26" s="146"/>
      <c r="AP26" s="146"/>
      <c r="AR26" s="146"/>
      <c r="AT26" s="146"/>
      <c r="AV26" s="63"/>
      <c r="AX26" s="371"/>
      <c r="AY26" s="371"/>
      <c r="AZ26" s="371"/>
      <c r="BA26" s="371"/>
      <c r="BB26" s="371"/>
      <c r="BC26" s="371"/>
      <c r="BD26" s="371"/>
      <c r="BE26" s="371"/>
      <c r="BF26" s="371"/>
      <c r="BG26" s="371"/>
      <c r="BH26" s="371"/>
      <c r="BI26" s="371"/>
    </row>
    <row r="27" spans="1:61" s="376" customFormat="1" ht="21" customHeight="1" x14ac:dyDescent="0.3">
      <c r="A27" s="371"/>
      <c r="B27" s="372"/>
      <c r="C27" s="371"/>
      <c r="D27" s="421" t="s">
        <v>256</v>
      </c>
      <c r="E27" s="419">
        <f t="shared" si="2"/>
        <v>11600</v>
      </c>
      <c r="F27" s="420">
        <f t="shared" si="2"/>
        <v>7000</v>
      </c>
      <c r="G27" s="371"/>
      <c r="H27" s="416">
        <f t="shared" si="3"/>
        <v>11600</v>
      </c>
      <c r="I27" s="416">
        <f t="shared" si="3"/>
        <v>7000</v>
      </c>
      <c r="J27" s="386"/>
      <c r="K27" s="417">
        <f t="shared" ref="K27:K35" si="5">N27*$K$9</f>
        <v>11511.6</v>
      </c>
      <c r="L27" s="417">
        <f t="shared" ref="L27:L35" si="6">N27*$L$9</f>
        <v>6906.9600000000009</v>
      </c>
      <c r="M27" s="389"/>
      <c r="N27" s="507">
        <v>4604.6400000000003</v>
      </c>
      <c r="P27" s="507">
        <v>4344</v>
      </c>
      <c r="R27" s="468">
        <v>4136.99</v>
      </c>
      <c r="T27" s="462"/>
      <c r="V27" s="462"/>
      <c r="X27" s="468"/>
      <c r="Z27" s="452"/>
      <c r="AB27" s="382"/>
      <c r="AD27" s="363"/>
      <c r="AF27" s="527">
        <f t="shared" si="4"/>
        <v>4604.6400000000003</v>
      </c>
      <c r="AH27" s="146"/>
      <c r="AJ27" s="146"/>
      <c r="AL27" s="146"/>
      <c r="AN27" s="146"/>
      <c r="AP27" s="146"/>
      <c r="AR27" s="146"/>
      <c r="AT27" s="146"/>
      <c r="AV27" s="63"/>
      <c r="AX27" s="371"/>
      <c r="AY27" s="371"/>
      <c r="AZ27" s="371"/>
      <c r="BA27" s="371"/>
      <c r="BB27" s="371"/>
      <c r="BC27" s="371"/>
      <c r="BD27" s="371"/>
      <c r="BE27" s="371"/>
      <c r="BF27" s="371"/>
      <c r="BG27" s="371"/>
      <c r="BH27" s="371"/>
      <c r="BI27" s="371"/>
    </row>
    <row r="28" spans="1:61" s="376" customFormat="1" ht="21" customHeight="1" x14ac:dyDescent="0.3">
      <c r="A28" s="371"/>
      <c r="B28" s="372"/>
      <c r="C28" s="371"/>
      <c r="D28" s="421" t="s">
        <v>611</v>
      </c>
      <c r="E28" s="419">
        <f t="shared" si="2"/>
        <v>14900</v>
      </c>
      <c r="F28" s="420">
        <f t="shared" si="2"/>
        <v>9000</v>
      </c>
      <c r="G28" s="371"/>
      <c r="H28" s="416">
        <f t="shared" si="3"/>
        <v>14900</v>
      </c>
      <c r="I28" s="416">
        <f t="shared" si="3"/>
        <v>9000</v>
      </c>
      <c r="J28" s="386"/>
      <c r="K28" s="417">
        <f t="shared" si="5"/>
        <v>14842.650000000001</v>
      </c>
      <c r="L28" s="417">
        <f t="shared" si="6"/>
        <v>8905.59</v>
      </c>
      <c r="M28" s="389"/>
      <c r="N28" s="507">
        <v>5937.06</v>
      </c>
      <c r="P28" s="507">
        <v>5601</v>
      </c>
      <c r="R28" s="468">
        <v>5334</v>
      </c>
      <c r="T28" s="474">
        <v>5080</v>
      </c>
      <c r="V28" s="468">
        <v>5052.9237000000012</v>
      </c>
      <c r="X28" s="468">
        <v>5052.9237000000012</v>
      </c>
      <c r="Z28" s="452">
        <v>4593.5670000000009</v>
      </c>
      <c r="AB28" s="382">
        <v>4175.97</v>
      </c>
      <c r="AD28" s="363"/>
      <c r="AF28" s="527">
        <f t="shared" si="4"/>
        <v>5937.06</v>
      </c>
      <c r="AH28" s="146"/>
      <c r="AJ28" s="146"/>
      <c r="AL28" s="146"/>
      <c r="AN28" s="146"/>
      <c r="AP28" s="146"/>
      <c r="AR28" s="146"/>
      <c r="AT28" s="146"/>
      <c r="AV28" s="63"/>
      <c r="AX28" s="371"/>
      <c r="AY28" s="371"/>
      <c r="AZ28" s="371"/>
      <c r="BA28" s="371"/>
      <c r="BB28" s="371"/>
      <c r="BC28" s="371"/>
      <c r="BD28" s="371"/>
      <c r="BE28" s="371"/>
      <c r="BF28" s="371"/>
      <c r="BG28" s="371"/>
      <c r="BH28" s="371"/>
      <c r="BI28" s="371"/>
    </row>
    <row r="29" spans="1:61" s="376" customFormat="1" ht="21" customHeight="1" x14ac:dyDescent="0.3">
      <c r="A29" s="371"/>
      <c r="B29" s="372"/>
      <c r="C29" s="371"/>
      <c r="D29" s="421" t="s">
        <v>684</v>
      </c>
      <c r="E29" s="419">
        <f t="shared" ref="E29:F44" si="7">H29</f>
        <v>7600</v>
      </c>
      <c r="F29" s="420">
        <f t="shared" si="7"/>
        <v>4600</v>
      </c>
      <c r="G29" s="371"/>
      <c r="H29" s="416">
        <f t="shared" si="3"/>
        <v>7600</v>
      </c>
      <c r="I29" s="416">
        <f t="shared" si="3"/>
        <v>4600</v>
      </c>
      <c r="J29" s="386"/>
      <c r="K29" s="417">
        <f t="shared" si="5"/>
        <v>7552.5</v>
      </c>
      <c r="L29" s="417">
        <f t="shared" si="6"/>
        <v>4531.5</v>
      </c>
      <c r="M29" s="389"/>
      <c r="N29" s="496">
        <v>3021</v>
      </c>
      <c r="P29" s="507">
        <v>2850</v>
      </c>
      <c r="R29" s="468">
        <v>2714.24</v>
      </c>
      <c r="T29" s="462">
        <v>2585</v>
      </c>
      <c r="V29" s="462">
        <v>2585</v>
      </c>
      <c r="X29" s="461">
        <v>2499</v>
      </c>
      <c r="Z29" s="452">
        <v>2262.7000000000003</v>
      </c>
      <c r="AB29" s="382">
        <v>2057</v>
      </c>
      <c r="AD29" s="363">
        <f>N29/P29</f>
        <v>1.06</v>
      </c>
      <c r="AF29" s="527">
        <f t="shared" si="4"/>
        <v>3021</v>
      </c>
      <c r="AH29" s="146"/>
      <c r="AJ29" s="146"/>
      <c r="AL29" s="146"/>
      <c r="AN29" s="146"/>
      <c r="AP29" s="146"/>
      <c r="AR29" s="146"/>
      <c r="AT29" s="146"/>
      <c r="AV29" s="63"/>
      <c r="AX29" s="371"/>
      <c r="AY29" s="371"/>
      <c r="AZ29" s="371"/>
      <c r="BA29" s="371"/>
      <c r="BB29" s="371"/>
      <c r="BC29" s="371"/>
      <c r="BD29" s="371"/>
      <c r="BE29" s="371"/>
      <c r="BF29" s="371"/>
      <c r="BG29" s="371"/>
      <c r="BH29" s="371"/>
      <c r="BI29" s="371"/>
    </row>
    <row r="30" spans="1:61" s="376" customFormat="1" ht="21" customHeight="1" x14ac:dyDescent="0.3">
      <c r="A30" s="371"/>
      <c r="B30" s="372"/>
      <c r="C30" s="371"/>
      <c r="D30" s="421" t="s">
        <v>683</v>
      </c>
      <c r="E30" s="419">
        <f t="shared" si="7"/>
        <v>10300</v>
      </c>
      <c r="F30" s="420">
        <f t="shared" si="7"/>
        <v>6200</v>
      </c>
      <c r="G30" s="371"/>
      <c r="H30" s="416">
        <f t="shared" si="3"/>
        <v>10300</v>
      </c>
      <c r="I30" s="416">
        <f t="shared" si="3"/>
        <v>6200</v>
      </c>
      <c r="J30" s="386"/>
      <c r="K30" s="417">
        <f t="shared" si="5"/>
        <v>10213.1</v>
      </c>
      <c r="L30" s="417">
        <f t="shared" si="6"/>
        <v>6127.8600000000006</v>
      </c>
      <c r="M30" s="389"/>
      <c r="N30" s="507">
        <v>4085.2400000000002</v>
      </c>
      <c r="P30" s="507">
        <v>3854</v>
      </c>
      <c r="R30" s="468">
        <v>3669.75</v>
      </c>
      <c r="T30" s="474">
        <v>3495</v>
      </c>
      <c r="V30" s="462"/>
      <c r="X30" s="461"/>
      <c r="Z30" s="452"/>
      <c r="AB30" s="382"/>
      <c r="AD30" s="363"/>
      <c r="AF30" s="527">
        <f t="shared" si="4"/>
        <v>4085.2400000000002</v>
      </c>
      <c r="AH30" s="146"/>
      <c r="AJ30" s="146"/>
      <c r="AL30" s="146"/>
      <c r="AN30" s="146"/>
      <c r="AP30" s="146"/>
      <c r="AR30" s="146"/>
      <c r="AT30" s="146"/>
      <c r="AV30" s="63"/>
      <c r="AX30" s="371"/>
      <c r="AY30" s="371"/>
      <c r="AZ30" s="371"/>
      <c r="BA30" s="371"/>
      <c r="BB30" s="371"/>
      <c r="BC30" s="371"/>
      <c r="BD30" s="371"/>
      <c r="BE30" s="371"/>
      <c r="BF30" s="371"/>
      <c r="BG30" s="371"/>
      <c r="BH30" s="371"/>
      <c r="BI30" s="371"/>
    </row>
    <row r="31" spans="1:61" s="376" customFormat="1" ht="21" customHeight="1" x14ac:dyDescent="0.3">
      <c r="A31" s="371"/>
      <c r="B31" s="372"/>
      <c r="C31" s="371"/>
      <c r="D31" s="421" t="s">
        <v>602</v>
      </c>
      <c r="E31" s="419">
        <f t="shared" si="7"/>
        <v>8300</v>
      </c>
      <c r="F31" s="420">
        <f t="shared" si="7"/>
        <v>5000</v>
      </c>
      <c r="G31" s="371"/>
      <c r="H31" s="416">
        <f t="shared" si="3"/>
        <v>8300</v>
      </c>
      <c r="I31" s="416">
        <f t="shared" si="3"/>
        <v>5000</v>
      </c>
      <c r="J31" s="386"/>
      <c r="K31" s="417">
        <f t="shared" si="5"/>
        <v>8270.6500000000015</v>
      </c>
      <c r="L31" s="417">
        <f t="shared" si="6"/>
        <v>4962.3900000000003</v>
      </c>
      <c r="M31" s="389"/>
      <c r="N31" s="507">
        <v>3308.26</v>
      </c>
      <c r="P31" s="507">
        <v>3121</v>
      </c>
      <c r="R31" s="468">
        <v>2971.5</v>
      </c>
      <c r="T31" s="462">
        <v>2830</v>
      </c>
      <c r="V31" s="462">
        <v>2830</v>
      </c>
      <c r="X31" s="468">
        <v>2563.0825000000004</v>
      </c>
      <c r="Z31" s="452">
        <v>2330.0750000000003</v>
      </c>
      <c r="AB31" s="382">
        <v>2118.25</v>
      </c>
      <c r="AD31" s="363"/>
      <c r="AF31" s="527">
        <f t="shared" si="4"/>
        <v>3308.26</v>
      </c>
      <c r="AH31" s="146"/>
      <c r="AJ31" s="146"/>
      <c r="AL31" s="146"/>
      <c r="AN31" s="146"/>
      <c r="AP31" s="146"/>
      <c r="AR31" s="146"/>
      <c r="AT31" s="146"/>
      <c r="AV31" s="63"/>
      <c r="AX31" s="371"/>
      <c r="AY31" s="371"/>
      <c r="AZ31" s="371"/>
      <c r="BA31" s="371"/>
      <c r="BB31" s="371"/>
      <c r="BC31" s="371"/>
      <c r="BD31" s="371"/>
      <c r="BE31" s="371"/>
      <c r="BF31" s="371"/>
      <c r="BG31" s="371"/>
      <c r="BH31" s="371"/>
      <c r="BI31" s="371"/>
    </row>
    <row r="32" spans="1:61" s="376" customFormat="1" ht="21" hidden="1" customHeight="1" x14ac:dyDescent="0.3">
      <c r="A32" s="371"/>
      <c r="B32" s="372"/>
      <c r="C32" s="371"/>
      <c r="D32" s="421" t="s">
        <v>607</v>
      </c>
      <c r="E32" s="419">
        <f t="shared" si="7"/>
        <v>18800</v>
      </c>
      <c r="F32" s="420">
        <f t="shared" si="7"/>
        <v>11300</v>
      </c>
      <c r="G32" s="371"/>
      <c r="H32" s="416">
        <f t="shared" si="3"/>
        <v>18800</v>
      </c>
      <c r="I32" s="416">
        <f t="shared" si="3"/>
        <v>11300</v>
      </c>
      <c r="J32" s="386"/>
      <c r="K32" s="417">
        <f t="shared" si="5"/>
        <v>18712.3125</v>
      </c>
      <c r="L32" s="417">
        <f t="shared" si="6"/>
        <v>11227.387500000001</v>
      </c>
      <c r="M32" s="389"/>
      <c r="N32" s="507">
        <v>7484.9250000000002</v>
      </c>
      <c r="P32" s="495">
        <v>7061.25</v>
      </c>
      <c r="R32" s="468">
        <v>7061.25</v>
      </c>
      <c r="T32" s="462">
        <v>6725</v>
      </c>
      <c r="V32" s="462">
        <v>6725</v>
      </c>
      <c r="X32" s="468">
        <v>6118.0867000000017</v>
      </c>
      <c r="Z32" s="452">
        <v>5561.8970000000008</v>
      </c>
      <c r="AB32" s="382">
        <v>5056.2700000000004</v>
      </c>
      <c r="AD32" s="363"/>
      <c r="AF32" s="527">
        <f t="shared" si="4"/>
        <v>7484.9250000000002</v>
      </c>
      <c r="AH32" s="146"/>
      <c r="AJ32" s="146"/>
      <c r="AL32" s="146"/>
      <c r="AN32" s="146"/>
      <c r="AP32" s="146"/>
      <c r="AR32" s="146"/>
      <c r="AT32" s="146"/>
      <c r="AV32" s="63"/>
      <c r="AX32" s="371"/>
      <c r="AY32" s="371"/>
      <c r="AZ32" s="371"/>
      <c r="BA32" s="371"/>
      <c r="BB32" s="371"/>
      <c r="BC32" s="371"/>
      <c r="BD32" s="371"/>
      <c r="BE32" s="371"/>
      <c r="BF32" s="371"/>
      <c r="BG32" s="371"/>
      <c r="BH32" s="371"/>
      <c r="BI32" s="371"/>
    </row>
    <row r="33" spans="1:61" s="376" customFormat="1" ht="21" hidden="1" customHeight="1" x14ac:dyDescent="0.3">
      <c r="A33" s="371"/>
      <c r="B33" s="372"/>
      <c r="C33" s="371"/>
      <c r="D33" s="421" t="s">
        <v>606</v>
      </c>
      <c r="E33" s="419">
        <f t="shared" si="7"/>
        <v>60500</v>
      </c>
      <c r="F33" s="420">
        <f t="shared" si="7"/>
        <v>36300</v>
      </c>
      <c r="G33" s="371"/>
      <c r="H33" s="416">
        <f t="shared" si="3"/>
        <v>60500</v>
      </c>
      <c r="I33" s="416">
        <f t="shared" si="3"/>
        <v>36300</v>
      </c>
      <c r="J33" s="386"/>
      <c r="K33" s="417">
        <f t="shared" si="5"/>
        <v>60477.637499999997</v>
      </c>
      <c r="L33" s="417">
        <f t="shared" si="6"/>
        <v>36286.582500000004</v>
      </c>
      <c r="M33" s="389"/>
      <c r="N33" s="507">
        <v>24191.055</v>
      </c>
      <c r="P33" s="495">
        <v>22821.75</v>
      </c>
      <c r="R33" s="468">
        <v>22821.75</v>
      </c>
      <c r="T33" s="462">
        <v>21735</v>
      </c>
      <c r="V33" s="462">
        <v>21735</v>
      </c>
      <c r="X33" s="468">
        <v>19765.616200000004</v>
      </c>
      <c r="Z33" s="452">
        <v>17968.742000000002</v>
      </c>
      <c r="AB33" s="382">
        <v>16335.22</v>
      </c>
      <c r="AD33" s="363"/>
      <c r="AF33" s="527">
        <f t="shared" si="4"/>
        <v>24191.055</v>
      </c>
      <c r="AH33" s="146"/>
      <c r="AJ33" s="146"/>
      <c r="AL33" s="146"/>
      <c r="AN33" s="146"/>
      <c r="AP33" s="146"/>
      <c r="AR33" s="146"/>
      <c r="AT33" s="146"/>
      <c r="AV33" s="63"/>
      <c r="AX33" s="371"/>
      <c r="AY33" s="371"/>
      <c r="AZ33" s="371"/>
      <c r="BA33" s="371"/>
      <c r="BB33" s="371"/>
      <c r="BC33" s="371"/>
      <c r="BD33" s="371"/>
      <c r="BE33" s="371"/>
      <c r="BF33" s="371"/>
      <c r="BG33" s="371"/>
      <c r="BH33" s="371"/>
      <c r="BI33" s="371"/>
    </row>
    <row r="34" spans="1:61" s="376" customFormat="1" ht="21" customHeight="1" x14ac:dyDescent="0.3">
      <c r="A34" s="371"/>
      <c r="B34" s="372"/>
      <c r="C34" s="371"/>
      <c r="D34" s="421" t="s">
        <v>589</v>
      </c>
      <c r="E34" s="419">
        <f t="shared" si="7"/>
        <v>10500</v>
      </c>
      <c r="F34" s="420">
        <f t="shared" si="7"/>
        <v>6300</v>
      </c>
      <c r="G34" s="371"/>
      <c r="H34" s="416">
        <f t="shared" si="3"/>
        <v>10500</v>
      </c>
      <c r="I34" s="416">
        <f t="shared" si="3"/>
        <v>6300</v>
      </c>
      <c r="J34" s="386"/>
      <c r="K34" s="417">
        <f t="shared" si="5"/>
        <v>10488.7</v>
      </c>
      <c r="L34" s="417">
        <f t="shared" si="6"/>
        <v>6293.2200000000012</v>
      </c>
      <c r="M34" s="389"/>
      <c r="N34" s="507">
        <v>4195.4800000000005</v>
      </c>
      <c r="P34" s="507">
        <v>3958</v>
      </c>
      <c r="R34" s="468">
        <v>3769.51</v>
      </c>
      <c r="T34" s="462">
        <v>3590</v>
      </c>
      <c r="V34" s="462">
        <v>3590</v>
      </c>
      <c r="X34" s="468">
        <v>3268.7545000000005</v>
      </c>
      <c r="Z34" s="452">
        <v>2971.5950000000003</v>
      </c>
      <c r="AB34" s="382">
        <v>2701.45</v>
      </c>
      <c r="AD34" s="363"/>
      <c r="AF34" s="527">
        <f t="shared" si="4"/>
        <v>4195.4800000000005</v>
      </c>
      <c r="AH34" s="146"/>
      <c r="AJ34" s="146"/>
      <c r="AL34" s="146"/>
      <c r="AN34" s="146"/>
      <c r="AP34" s="146"/>
      <c r="AR34" s="146"/>
      <c r="AT34" s="146"/>
      <c r="AV34" s="63"/>
      <c r="AX34" s="371"/>
      <c r="AY34" s="371"/>
      <c r="AZ34" s="371"/>
      <c r="BA34" s="371"/>
      <c r="BB34" s="371"/>
      <c r="BC34" s="371"/>
      <c r="BD34" s="371"/>
      <c r="BE34" s="371"/>
      <c r="BF34" s="371"/>
      <c r="BG34" s="371"/>
      <c r="BH34" s="371"/>
      <c r="BI34" s="371"/>
    </row>
    <row r="35" spans="1:61" s="376" customFormat="1" ht="21" customHeight="1" x14ac:dyDescent="0.3">
      <c r="A35" s="371"/>
      <c r="B35" s="372"/>
      <c r="C35" s="371"/>
      <c r="D35" s="421" t="s">
        <v>275</v>
      </c>
      <c r="E35" s="419">
        <f t="shared" si="7"/>
        <v>13400</v>
      </c>
      <c r="F35" s="420">
        <f t="shared" si="7"/>
        <v>8100</v>
      </c>
      <c r="G35" s="371"/>
      <c r="H35" s="416">
        <f t="shared" si="3"/>
        <v>13400</v>
      </c>
      <c r="I35" s="416">
        <f t="shared" si="3"/>
        <v>8100</v>
      </c>
      <c r="J35" s="386"/>
      <c r="K35" s="417">
        <f t="shared" si="5"/>
        <v>13366.6</v>
      </c>
      <c r="L35" s="417">
        <f t="shared" si="6"/>
        <v>8019.9600000000009</v>
      </c>
      <c r="M35" s="389"/>
      <c r="N35" s="507">
        <v>5346.64</v>
      </c>
      <c r="P35" s="507">
        <v>5044</v>
      </c>
      <c r="R35" s="468">
        <v>4803.75</v>
      </c>
      <c r="T35" s="462">
        <v>4575</v>
      </c>
      <c r="V35" s="462">
        <v>4575</v>
      </c>
      <c r="X35" s="468">
        <v>4240.7233000000006</v>
      </c>
      <c r="Z35" s="452">
        <v>3855.2030000000004</v>
      </c>
      <c r="AB35" s="382">
        <v>3504.73</v>
      </c>
      <c r="AD35" s="363"/>
      <c r="AF35" s="527">
        <f t="shared" si="4"/>
        <v>5346.64</v>
      </c>
      <c r="AH35" s="146"/>
      <c r="AJ35" s="146"/>
      <c r="AL35" s="146"/>
      <c r="AN35" s="146"/>
      <c r="AP35" s="146"/>
      <c r="AR35" s="146"/>
      <c r="AT35" s="146"/>
      <c r="AV35" s="63"/>
      <c r="AX35" s="371"/>
      <c r="AY35" s="371"/>
      <c r="AZ35" s="371"/>
      <c r="BA35" s="371"/>
      <c r="BB35" s="371"/>
      <c r="BC35" s="371"/>
      <c r="BD35" s="371"/>
      <c r="BE35" s="371"/>
      <c r="BF35" s="371"/>
      <c r="BG35" s="371"/>
      <c r="BH35" s="371"/>
      <c r="BI35" s="371"/>
    </row>
    <row r="36" spans="1:61" s="376" customFormat="1" ht="21" customHeight="1" x14ac:dyDescent="0.3">
      <c r="A36" s="371"/>
      <c r="B36" s="372"/>
      <c r="C36" s="371"/>
      <c r="D36" s="421" t="s">
        <v>585</v>
      </c>
      <c r="E36" s="419">
        <f t="shared" si="7"/>
        <v>7600</v>
      </c>
      <c r="F36" s="420">
        <f t="shared" si="7"/>
        <v>4600</v>
      </c>
      <c r="G36" s="371"/>
      <c r="H36" s="416">
        <f t="shared" si="3"/>
        <v>7600</v>
      </c>
      <c r="I36" s="416">
        <f t="shared" si="3"/>
        <v>4600</v>
      </c>
      <c r="J36" s="386"/>
      <c r="K36" s="417">
        <f t="shared" si="0"/>
        <v>7523.35</v>
      </c>
      <c r="L36" s="417">
        <f t="shared" si="1"/>
        <v>4514.01</v>
      </c>
      <c r="M36" s="389"/>
      <c r="N36" s="507">
        <v>3009.34</v>
      </c>
      <c r="P36" s="507">
        <v>2839</v>
      </c>
      <c r="R36" s="468">
        <v>2703.75</v>
      </c>
      <c r="T36" s="462">
        <v>2575</v>
      </c>
      <c r="V36" s="462">
        <v>2575</v>
      </c>
      <c r="X36" s="468">
        <v>2689.5638000000008</v>
      </c>
      <c r="Z36" s="452">
        <v>2445.0580000000004</v>
      </c>
      <c r="AB36" s="382">
        <v>2222.7800000000002</v>
      </c>
      <c r="AD36" s="363"/>
      <c r="AF36" s="527">
        <f t="shared" si="4"/>
        <v>3009.34</v>
      </c>
      <c r="AH36" s="146"/>
      <c r="AJ36" s="146"/>
      <c r="AL36" s="146"/>
      <c r="AN36" s="146"/>
      <c r="AP36" s="146"/>
      <c r="AR36" s="146"/>
      <c r="AT36" s="146"/>
      <c r="AV36" s="63"/>
      <c r="AX36" s="371"/>
      <c r="AY36" s="371"/>
      <c r="AZ36" s="371"/>
      <c r="BA36" s="371"/>
      <c r="BB36" s="371"/>
      <c r="BC36" s="371"/>
      <c r="BD36" s="371"/>
      <c r="BE36" s="371"/>
      <c r="BF36" s="371"/>
      <c r="BG36" s="371"/>
      <c r="BH36" s="371"/>
      <c r="BI36" s="371"/>
    </row>
    <row r="37" spans="1:61" s="376" customFormat="1" ht="21" customHeight="1" x14ac:dyDescent="0.3">
      <c r="A37" s="371"/>
      <c r="B37" s="372"/>
      <c r="C37" s="371"/>
      <c r="D37" s="421" t="s">
        <v>586</v>
      </c>
      <c r="E37" s="419">
        <f t="shared" si="7"/>
        <v>10000</v>
      </c>
      <c r="F37" s="420">
        <f t="shared" si="7"/>
        <v>6000</v>
      </c>
      <c r="G37" s="371"/>
      <c r="H37" s="416">
        <f t="shared" si="3"/>
        <v>10000</v>
      </c>
      <c r="I37" s="416">
        <f t="shared" si="3"/>
        <v>6000</v>
      </c>
      <c r="J37" s="386"/>
      <c r="K37" s="417">
        <f t="shared" si="0"/>
        <v>9948.1530000000002</v>
      </c>
      <c r="L37" s="417">
        <f t="shared" si="1"/>
        <v>5968.8918000000003</v>
      </c>
      <c r="M37" s="389"/>
      <c r="N37" s="507">
        <v>3979.2612000000004</v>
      </c>
      <c r="P37" s="507">
        <v>3754.02</v>
      </c>
      <c r="R37" s="468">
        <v>3575.25</v>
      </c>
      <c r="T37" s="462">
        <v>3405</v>
      </c>
      <c r="V37" s="462">
        <v>3405</v>
      </c>
      <c r="X37" s="468">
        <v>3561.6834000000003</v>
      </c>
      <c r="Z37" s="452">
        <v>3237.8940000000002</v>
      </c>
      <c r="AB37" s="382">
        <v>2943.54</v>
      </c>
      <c r="AD37" s="363"/>
      <c r="AF37" s="527">
        <f t="shared" si="4"/>
        <v>3979.2612000000004</v>
      </c>
      <c r="AH37" s="146"/>
      <c r="AJ37" s="146"/>
      <c r="AL37" s="146"/>
      <c r="AN37" s="146"/>
      <c r="AP37" s="146"/>
      <c r="AR37" s="146"/>
      <c r="AT37" s="146"/>
      <c r="AV37" s="63"/>
      <c r="AX37" s="371"/>
      <c r="AY37" s="371"/>
      <c r="AZ37" s="371"/>
      <c r="BA37" s="371"/>
      <c r="BB37" s="371"/>
      <c r="BC37" s="371"/>
      <c r="BD37" s="371"/>
      <c r="BE37" s="371"/>
      <c r="BF37" s="371"/>
      <c r="BG37" s="371"/>
      <c r="BH37" s="371"/>
      <c r="BI37" s="371"/>
    </row>
    <row r="38" spans="1:61" s="376" customFormat="1" ht="21" customHeight="1" x14ac:dyDescent="0.3">
      <c r="A38" s="371"/>
      <c r="B38" s="372" t="s">
        <v>563</v>
      </c>
      <c r="C38" s="371"/>
      <c r="D38" s="421" t="s">
        <v>258</v>
      </c>
      <c r="E38" s="419">
        <f t="shared" si="7"/>
        <v>14400</v>
      </c>
      <c r="F38" s="420">
        <f t="shared" si="7"/>
        <v>8700</v>
      </c>
      <c r="G38" s="371"/>
      <c r="H38" s="416">
        <f t="shared" si="3"/>
        <v>14400</v>
      </c>
      <c r="I38" s="416">
        <f t="shared" si="3"/>
        <v>8700</v>
      </c>
      <c r="J38" s="386"/>
      <c r="K38" s="417">
        <f t="shared" si="0"/>
        <v>14360.35</v>
      </c>
      <c r="L38" s="417">
        <f t="shared" si="1"/>
        <v>8616.2100000000009</v>
      </c>
      <c r="M38" s="389"/>
      <c r="N38" s="507">
        <v>5744.14</v>
      </c>
      <c r="P38" s="507">
        <v>5419</v>
      </c>
      <c r="R38" s="468">
        <v>5160.46</v>
      </c>
      <c r="T38" s="462">
        <v>4914.72</v>
      </c>
      <c r="V38" s="462">
        <v>4914.72</v>
      </c>
      <c r="X38" s="468">
        <v>4249.0481000000009</v>
      </c>
      <c r="Z38" s="455">
        <v>3862.7710000000006</v>
      </c>
      <c r="AB38" s="382">
        <v>3511.61</v>
      </c>
      <c r="AD38" s="363"/>
      <c r="AF38" s="527">
        <f t="shared" si="4"/>
        <v>5744.14</v>
      </c>
      <c r="AH38" s="146"/>
      <c r="AJ38" s="146"/>
      <c r="AL38" s="146"/>
      <c r="AN38" s="146"/>
      <c r="AP38" s="146"/>
      <c r="AR38" s="146"/>
      <c r="AT38" s="146"/>
      <c r="AV38" s="63"/>
      <c r="AX38" s="371"/>
      <c r="AY38" s="371"/>
      <c r="AZ38" s="371"/>
      <c r="BA38" s="371"/>
      <c r="BB38" s="371"/>
      <c r="BC38" s="371"/>
      <c r="BD38" s="371"/>
      <c r="BE38" s="371"/>
      <c r="BF38" s="371"/>
      <c r="BG38" s="371"/>
      <c r="BH38" s="371"/>
      <c r="BI38" s="371"/>
    </row>
    <row r="39" spans="1:61" s="376" customFormat="1" ht="21" customHeight="1" x14ac:dyDescent="0.3">
      <c r="A39" s="371"/>
      <c r="B39" s="372"/>
      <c r="C39" s="371"/>
      <c r="D39" s="421" t="s">
        <v>259</v>
      </c>
      <c r="E39" s="419">
        <f t="shared" si="7"/>
        <v>23900</v>
      </c>
      <c r="F39" s="420">
        <f t="shared" si="7"/>
        <v>14400</v>
      </c>
      <c r="G39" s="371"/>
      <c r="H39" s="416">
        <f t="shared" si="3"/>
        <v>23900</v>
      </c>
      <c r="I39" s="416">
        <f t="shared" si="3"/>
        <v>14400</v>
      </c>
      <c r="J39" s="386"/>
      <c r="K39" s="417">
        <f t="shared" si="0"/>
        <v>23871.200000000004</v>
      </c>
      <c r="L39" s="417">
        <f t="shared" si="1"/>
        <v>14322.720000000001</v>
      </c>
      <c r="M39" s="389"/>
      <c r="N39" s="507">
        <v>9548.4800000000014</v>
      </c>
      <c r="P39" s="507">
        <v>9008</v>
      </c>
      <c r="R39" s="468">
        <v>8578.89</v>
      </c>
      <c r="T39" s="462">
        <v>8170.36</v>
      </c>
      <c r="V39" s="462">
        <v>8170.36</v>
      </c>
      <c r="X39" s="468">
        <v>7278.7913000000008</v>
      </c>
      <c r="Z39" s="452">
        <v>6617.0830000000005</v>
      </c>
      <c r="AB39" s="382">
        <v>6015.53</v>
      </c>
      <c r="AD39" s="363"/>
      <c r="AF39" s="527">
        <f t="shared" si="4"/>
        <v>9548.4800000000014</v>
      </c>
      <c r="AH39" s="146"/>
      <c r="AJ39" s="146"/>
      <c r="AL39" s="146"/>
      <c r="AN39" s="146"/>
      <c r="AP39" s="146"/>
      <c r="AR39" s="146"/>
      <c r="AT39" s="146"/>
      <c r="AV39" s="63"/>
      <c r="AX39" s="371"/>
      <c r="AY39" s="371"/>
      <c r="AZ39" s="371"/>
      <c r="BA39" s="371"/>
      <c r="BB39" s="371"/>
      <c r="BC39" s="371"/>
      <c r="BD39" s="371"/>
      <c r="BE39" s="371"/>
      <c r="BF39" s="371"/>
      <c r="BG39" s="371"/>
      <c r="BH39" s="371"/>
      <c r="BI39" s="371"/>
    </row>
    <row r="40" spans="1:61" s="376" customFormat="1" ht="21" customHeight="1" x14ac:dyDescent="0.3">
      <c r="A40" s="371"/>
      <c r="B40" s="372"/>
      <c r="C40" s="371"/>
      <c r="D40" s="421" t="s">
        <v>654</v>
      </c>
      <c r="E40" s="419">
        <f t="shared" si="7"/>
        <v>50900</v>
      </c>
      <c r="F40" s="420">
        <f t="shared" si="7"/>
        <v>30500</v>
      </c>
      <c r="G40" s="371"/>
      <c r="H40" s="416">
        <f t="shared" si="3"/>
        <v>50900</v>
      </c>
      <c r="I40" s="416">
        <f t="shared" si="3"/>
        <v>30500</v>
      </c>
      <c r="J40" s="386"/>
      <c r="K40" s="417">
        <f t="shared" si="0"/>
        <v>50819.05</v>
      </c>
      <c r="L40" s="417">
        <f t="shared" si="1"/>
        <v>30491.430000000004</v>
      </c>
      <c r="M40" s="389"/>
      <c r="N40" s="507">
        <v>20327.620000000003</v>
      </c>
      <c r="P40" s="507">
        <v>19177</v>
      </c>
      <c r="R40" s="468">
        <v>18263.47</v>
      </c>
      <c r="T40" s="462">
        <v>17393.78</v>
      </c>
      <c r="V40" s="462"/>
      <c r="X40" s="468"/>
      <c r="Z40" s="452"/>
      <c r="AB40" s="382"/>
      <c r="AD40" s="363"/>
      <c r="AF40" s="527">
        <f t="shared" si="4"/>
        <v>20327.620000000003</v>
      </c>
      <c r="AH40" s="146"/>
      <c r="AJ40" s="146"/>
      <c r="AL40" s="146"/>
      <c r="AN40" s="146"/>
      <c r="AP40" s="146"/>
      <c r="AR40" s="146"/>
      <c r="AT40" s="146"/>
      <c r="AV40" s="63"/>
      <c r="AX40" s="371"/>
      <c r="AY40" s="371"/>
      <c r="AZ40" s="371"/>
      <c r="BA40" s="371"/>
      <c r="BB40" s="371"/>
      <c r="BC40" s="371"/>
      <c r="BD40" s="371"/>
      <c r="BE40" s="371"/>
      <c r="BF40" s="371"/>
      <c r="BG40" s="371"/>
      <c r="BH40" s="371"/>
      <c r="BI40" s="371"/>
    </row>
    <row r="41" spans="1:61" s="376" customFormat="1" ht="21" customHeight="1" x14ac:dyDescent="0.3">
      <c r="A41" s="371"/>
      <c r="B41" s="372"/>
      <c r="C41" s="371"/>
      <c r="D41" s="421" t="s">
        <v>726</v>
      </c>
      <c r="E41" s="419">
        <f t="shared" si="7"/>
        <v>10000</v>
      </c>
      <c r="F41" s="420">
        <f t="shared" si="7"/>
        <v>6000</v>
      </c>
      <c r="G41" s="371"/>
      <c r="H41" s="416">
        <f t="shared" si="3"/>
        <v>10000</v>
      </c>
      <c r="I41" s="416">
        <f t="shared" si="3"/>
        <v>6000</v>
      </c>
      <c r="J41" s="386"/>
      <c r="K41" s="417">
        <f t="shared" si="0"/>
        <v>9918.9500000000007</v>
      </c>
      <c r="L41" s="417">
        <f t="shared" si="1"/>
        <v>5951.3700000000008</v>
      </c>
      <c r="M41" s="389"/>
      <c r="N41" s="507">
        <v>3967.5800000000004</v>
      </c>
      <c r="P41" s="507">
        <v>3743</v>
      </c>
      <c r="R41" s="468">
        <v>3564.75</v>
      </c>
      <c r="T41" s="462">
        <v>3395</v>
      </c>
      <c r="V41" s="462">
        <v>3395</v>
      </c>
      <c r="X41" s="468">
        <v>3295.3866000000007</v>
      </c>
      <c r="Z41" s="452">
        <v>2995.8060000000005</v>
      </c>
      <c r="AB41" s="382">
        <v>2723.46</v>
      </c>
      <c r="AD41" s="363"/>
      <c r="AF41" s="527">
        <f t="shared" si="4"/>
        <v>3967.5800000000004</v>
      </c>
      <c r="AH41" s="146"/>
      <c r="AJ41" s="146"/>
      <c r="AL41" s="146"/>
      <c r="AN41" s="146"/>
      <c r="AP41" s="146"/>
      <c r="AR41" s="146"/>
      <c r="AT41" s="146"/>
      <c r="AV41" s="63"/>
      <c r="AX41" s="371"/>
      <c r="AY41" s="371"/>
      <c r="AZ41" s="371"/>
      <c r="BA41" s="371"/>
      <c r="BB41" s="371"/>
      <c r="BC41" s="371"/>
      <c r="BD41" s="371"/>
      <c r="BE41" s="371"/>
      <c r="BF41" s="371"/>
      <c r="BG41" s="371"/>
      <c r="BH41" s="371"/>
      <c r="BI41" s="371"/>
    </row>
    <row r="42" spans="1:61" s="376" customFormat="1" ht="21" customHeight="1" x14ac:dyDescent="0.3">
      <c r="A42" s="371"/>
      <c r="B42" s="372" t="s">
        <v>563</v>
      </c>
      <c r="C42" s="371"/>
      <c r="D42" s="421" t="s">
        <v>727</v>
      </c>
      <c r="E42" s="419">
        <f t="shared" si="7"/>
        <v>15400</v>
      </c>
      <c r="F42" s="420">
        <f t="shared" si="7"/>
        <v>9300</v>
      </c>
      <c r="G42" s="371"/>
      <c r="H42" s="416">
        <f t="shared" si="3"/>
        <v>15400</v>
      </c>
      <c r="I42" s="416">
        <f t="shared" si="3"/>
        <v>9300</v>
      </c>
      <c r="J42" s="386"/>
      <c r="K42" s="417">
        <f t="shared" si="0"/>
        <v>15338.518000000002</v>
      </c>
      <c r="L42" s="417">
        <f t="shared" si="1"/>
        <v>9203.1108000000004</v>
      </c>
      <c r="M42" s="389"/>
      <c r="N42" s="507">
        <v>6135.4072000000006</v>
      </c>
      <c r="P42" s="507">
        <v>5788.12</v>
      </c>
      <c r="R42" s="468">
        <v>5512.5</v>
      </c>
      <c r="T42" s="462">
        <v>5250</v>
      </c>
      <c r="V42" s="462">
        <v>5250</v>
      </c>
      <c r="X42" s="468">
        <v>5092.8416000000016</v>
      </c>
      <c r="Z42" s="455">
        <v>4629.8560000000007</v>
      </c>
      <c r="AB42" s="382">
        <v>4208.96</v>
      </c>
      <c r="AD42" s="363"/>
      <c r="AF42" s="527">
        <f t="shared" si="4"/>
        <v>6135.4072000000006</v>
      </c>
      <c r="AH42" s="146"/>
      <c r="AJ42" s="146"/>
      <c r="AL42" s="146"/>
      <c r="AN42" s="146"/>
      <c r="AP42" s="146"/>
      <c r="AR42" s="146"/>
      <c r="AT42" s="146"/>
      <c r="AV42" s="63"/>
      <c r="AX42" s="371"/>
      <c r="AY42" s="371"/>
      <c r="AZ42" s="371"/>
      <c r="BA42" s="371"/>
      <c r="BB42" s="371"/>
      <c r="BC42" s="371"/>
      <c r="BD42" s="371"/>
      <c r="BE42" s="371"/>
      <c r="BF42" s="371"/>
      <c r="BG42" s="371"/>
      <c r="BH42" s="371"/>
      <c r="BI42" s="371"/>
    </row>
    <row r="43" spans="1:61" s="376" customFormat="1" ht="21" customHeight="1" x14ac:dyDescent="0.3">
      <c r="A43" s="371"/>
      <c r="B43" s="372" t="s">
        <v>563</v>
      </c>
      <c r="C43" s="371"/>
      <c r="D43" s="421" t="s">
        <v>728</v>
      </c>
      <c r="E43" s="419">
        <f t="shared" si="7"/>
        <v>28000</v>
      </c>
      <c r="F43" s="420">
        <f t="shared" si="7"/>
        <v>16800</v>
      </c>
      <c r="G43" s="371"/>
      <c r="H43" s="416">
        <f t="shared" si="3"/>
        <v>28000</v>
      </c>
      <c r="I43" s="416">
        <f t="shared" si="3"/>
        <v>16800</v>
      </c>
      <c r="J43" s="386"/>
      <c r="K43" s="417">
        <f t="shared" si="0"/>
        <v>27960.15</v>
      </c>
      <c r="L43" s="417">
        <f t="shared" si="1"/>
        <v>16776.090000000004</v>
      </c>
      <c r="M43" s="389"/>
      <c r="N43" s="507">
        <v>11184.060000000001</v>
      </c>
      <c r="P43" s="507">
        <v>10551</v>
      </c>
      <c r="R43" s="468">
        <v>10048.51</v>
      </c>
      <c r="T43" s="474">
        <v>9570</v>
      </c>
      <c r="V43" s="462">
        <v>8285.35</v>
      </c>
      <c r="X43" s="462">
        <v>8285.35</v>
      </c>
      <c r="Z43" s="455"/>
      <c r="AB43" s="382">
        <v>4208.96</v>
      </c>
      <c r="AD43" s="363"/>
      <c r="AF43" s="527">
        <f t="shared" si="4"/>
        <v>11184.060000000001</v>
      </c>
      <c r="AH43" s="146"/>
      <c r="AJ43" s="146"/>
      <c r="AL43" s="146"/>
      <c r="AN43" s="146"/>
      <c r="AP43" s="146"/>
      <c r="AR43" s="146"/>
      <c r="AT43" s="146"/>
      <c r="AV43" s="63"/>
      <c r="AX43" s="371"/>
      <c r="AY43" s="371"/>
      <c r="AZ43" s="371"/>
      <c r="BA43" s="371"/>
      <c r="BB43" s="371"/>
      <c r="BC43" s="371"/>
      <c r="BD43" s="371"/>
      <c r="BE43" s="371"/>
      <c r="BF43" s="371"/>
      <c r="BG43" s="371"/>
      <c r="BH43" s="371"/>
      <c r="BI43" s="371"/>
    </row>
    <row r="44" spans="1:61" s="376" customFormat="1" ht="21" customHeight="1" x14ac:dyDescent="0.3">
      <c r="A44" s="371"/>
      <c r="B44" s="372"/>
      <c r="C44" s="371"/>
      <c r="D44" s="418" t="s">
        <v>595</v>
      </c>
      <c r="E44" s="419">
        <f t="shared" si="7"/>
        <v>3900</v>
      </c>
      <c r="F44" s="420">
        <f t="shared" si="7"/>
        <v>2400</v>
      </c>
      <c r="G44" s="371"/>
      <c r="H44" s="416">
        <f t="shared" si="3"/>
        <v>3900</v>
      </c>
      <c r="I44" s="416">
        <f t="shared" si="3"/>
        <v>2400</v>
      </c>
      <c r="J44" s="386"/>
      <c r="K44" s="417">
        <f t="shared" si="0"/>
        <v>3869.2385000000004</v>
      </c>
      <c r="L44" s="417">
        <f t="shared" si="1"/>
        <v>2321.5430999999999</v>
      </c>
      <c r="M44" s="389"/>
      <c r="N44" s="507">
        <v>1547.6954000000001</v>
      </c>
      <c r="P44" s="507">
        <v>1460.09</v>
      </c>
      <c r="R44" s="468">
        <v>1390.56</v>
      </c>
      <c r="T44" s="462">
        <v>1324.3450000000003</v>
      </c>
      <c r="V44" s="462">
        <v>1324.3450000000003</v>
      </c>
      <c r="X44" s="468">
        <v>1324.3450000000003</v>
      </c>
      <c r="Z44" s="452">
        <v>1203.95</v>
      </c>
      <c r="AB44" s="382">
        <v>1094.5</v>
      </c>
      <c r="AD44" s="363"/>
      <c r="AF44" s="527">
        <f t="shared" si="4"/>
        <v>1547.6954000000001</v>
      </c>
      <c r="AH44" s="146"/>
      <c r="AJ44" s="146"/>
      <c r="AL44" s="146"/>
      <c r="AN44" s="146"/>
      <c r="AP44" s="146"/>
      <c r="AR44" s="146"/>
      <c r="AT44" s="146"/>
      <c r="AV44" s="63"/>
      <c r="AX44" s="371"/>
      <c r="AY44" s="371"/>
      <c r="AZ44" s="371"/>
      <c r="BA44" s="371"/>
      <c r="BB44" s="371"/>
      <c r="BC44" s="371"/>
      <c r="BD44" s="371"/>
      <c r="BE44" s="371"/>
      <c r="BF44" s="371"/>
      <c r="BG44" s="371"/>
      <c r="BH44" s="371"/>
      <c r="BI44" s="371"/>
    </row>
    <row r="45" spans="1:61" s="376" customFormat="1" ht="21" customHeight="1" x14ac:dyDescent="0.3">
      <c r="A45" s="371"/>
      <c r="B45" s="372"/>
      <c r="C45" s="371"/>
      <c r="D45" s="418" t="s">
        <v>596</v>
      </c>
      <c r="E45" s="432">
        <f t="shared" ref="E45:F47" si="8">H45</f>
        <v>5600</v>
      </c>
      <c r="F45" s="433">
        <f t="shared" si="8"/>
        <v>3400</v>
      </c>
      <c r="G45" s="371"/>
      <c r="H45" s="416">
        <f t="shared" si="3"/>
        <v>5600</v>
      </c>
      <c r="I45" s="416">
        <f t="shared" si="3"/>
        <v>3400</v>
      </c>
      <c r="J45" s="386"/>
      <c r="K45" s="417">
        <f t="shared" si="0"/>
        <v>5562.35</v>
      </c>
      <c r="L45" s="417">
        <f t="shared" si="1"/>
        <v>3337.41</v>
      </c>
      <c r="M45" s="389"/>
      <c r="N45" s="507">
        <v>2224.94</v>
      </c>
      <c r="P45" s="507">
        <v>2099</v>
      </c>
      <c r="R45" s="468">
        <v>1998.49</v>
      </c>
      <c r="T45" s="462">
        <v>1903.3179000000005</v>
      </c>
      <c r="V45" s="462">
        <v>1903.3179000000005</v>
      </c>
      <c r="X45" s="468">
        <v>1903.3179000000005</v>
      </c>
      <c r="Z45" s="452">
        <v>1730.2890000000002</v>
      </c>
      <c r="AB45" s="382">
        <v>1572.99</v>
      </c>
      <c r="AD45" s="363"/>
      <c r="AF45" s="527">
        <f t="shared" si="4"/>
        <v>2224.94</v>
      </c>
      <c r="AH45" s="146"/>
      <c r="AJ45" s="146"/>
      <c r="AL45" s="146"/>
      <c r="AN45" s="146"/>
      <c r="AP45" s="146"/>
      <c r="AR45" s="146"/>
      <c r="AT45" s="146"/>
      <c r="AV45" s="63"/>
      <c r="AX45" s="371"/>
      <c r="AY45" s="371"/>
      <c r="AZ45" s="371"/>
      <c r="BA45" s="371"/>
      <c r="BB45" s="371"/>
      <c r="BC45" s="371"/>
      <c r="BD45" s="371"/>
      <c r="BE45" s="371"/>
      <c r="BF45" s="371"/>
      <c r="BG45" s="371"/>
      <c r="BH45" s="371"/>
      <c r="BI45" s="371"/>
    </row>
    <row r="46" spans="1:61" s="376" customFormat="1" ht="21" customHeight="1" x14ac:dyDescent="0.3">
      <c r="A46" s="371"/>
      <c r="B46" s="372"/>
      <c r="C46" s="371"/>
      <c r="D46" s="418" t="s">
        <v>597</v>
      </c>
      <c r="E46" s="419">
        <f t="shared" si="8"/>
        <v>9200</v>
      </c>
      <c r="F46" s="420">
        <f t="shared" si="8"/>
        <v>5600</v>
      </c>
      <c r="G46" s="371"/>
      <c r="H46" s="416">
        <f t="shared" si="3"/>
        <v>9200</v>
      </c>
      <c r="I46" s="416">
        <f t="shared" si="3"/>
        <v>5600</v>
      </c>
      <c r="J46" s="386"/>
      <c r="K46" s="417">
        <f t="shared" si="0"/>
        <v>9177.2945</v>
      </c>
      <c r="L46" s="417">
        <f t="shared" si="1"/>
        <v>5506.3767000000007</v>
      </c>
      <c r="M46" s="389"/>
      <c r="N46" s="507">
        <v>3670.9178000000002</v>
      </c>
      <c r="P46" s="507">
        <v>3463.13</v>
      </c>
      <c r="R46" s="468">
        <v>3298.22</v>
      </c>
      <c r="T46" s="462">
        <v>3142</v>
      </c>
      <c r="V46" s="462">
        <v>3142</v>
      </c>
      <c r="X46" s="461">
        <v>3142</v>
      </c>
      <c r="Z46" s="452">
        <v>2855.6000000000004</v>
      </c>
      <c r="AB46" s="382">
        <v>2596</v>
      </c>
      <c r="AD46" s="363"/>
      <c r="AF46" s="527">
        <f t="shared" si="4"/>
        <v>3670.9178000000002</v>
      </c>
      <c r="AH46" s="146"/>
      <c r="AJ46" s="146"/>
      <c r="AL46" s="146"/>
      <c r="AN46" s="146"/>
      <c r="AP46" s="146"/>
      <c r="AR46" s="146"/>
      <c r="AT46" s="146"/>
      <c r="AV46" s="63"/>
      <c r="AX46" s="371"/>
      <c r="AY46" s="371"/>
      <c r="AZ46" s="371"/>
      <c r="BA46" s="371"/>
      <c r="BB46" s="371"/>
      <c r="BC46" s="371"/>
      <c r="BD46" s="371"/>
      <c r="BE46" s="371"/>
      <c r="BF46" s="371"/>
      <c r="BG46" s="371"/>
      <c r="BH46" s="371"/>
      <c r="BI46" s="371"/>
    </row>
    <row r="47" spans="1:61" s="376" customFormat="1" ht="21" customHeight="1" x14ac:dyDescent="0.3">
      <c r="A47" s="371"/>
      <c r="B47" s="372"/>
      <c r="C47" s="371"/>
      <c r="D47" s="418" t="s">
        <v>598</v>
      </c>
      <c r="E47" s="419">
        <f t="shared" si="8"/>
        <v>19400</v>
      </c>
      <c r="F47" s="420">
        <f t="shared" si="8"/>
        <v>11700</v>
      </c>
      <c r="G47" s="371"/>
      <c r="H47" s="416">
        <f t="shared" si="3"/>
        <v>19400</v>
      </c>
      <c r="I47" s="416">
        <f t="shared" si="3"/>
        <v>11700</v>
      </c>
      <c r="J47" s="386"/>
      <c r="K47" s="417">
        <f t="shared" si="0"/>
        <v>19363.55</v>
      </c>
      <c r="L47" s="417">
        <f t="shared" si="1"/>
        <v>11618.130000000001</v>
      </c>
      <c r="M47" s="389"/>
      <c r="N47" s="507">
        <v>7745.42</v>
      </c>
      <c r="P47" s="507">
        <v>7307</v>
      </c>
      <c r="R47" s="468">
        <v>6958.74</v>
      </c>
      <c r="T47" s="462">
        <v>6628</v>
      </c>
      <c r="V47" s="462">
        <v>6628</v>
      </c>
      <c r="X47" s="468">
        <v>7290.1169000000018</v>
      </c>
      <c r="Z47" s="452">
        <v>6627.3790000000008</v>
      </c>
      <c r="AB47" s="382">
        <v>6024.89</v>
      </c>
      <c r="AD47" s="363"/>
      <c r="AF47" s="527">
        <f t="shared" si="4"/>
        <v>7745.42</v>
      </c>
      <c r="AH47" s="146"/>
      <c r="AJ47" s="146"/>
      <c r="AL47" s="146"/>
      <c r="AN47" s="146"/>
      <c r="AP47" s="146"/>
      <c r="AR47" s="146"/>
      <c r="AT47" s="146"/>
      <c r="AV47" s="63"/>
      <c r="AX47" s="371"/>
      <c r="AY47" s="371"/>
      <c r="AZ47" s="371"/>
      <c r="BA47" s="371"/>
      <c r="BB47" s="371"/>
      <c r="BC47" s="371"/>
      <c r="BD47" s="371"/>
      <c r="BE47" s="371"/>
      <c r="BF47" s="371"/>
      <c r="BG47" s="371"/>
      <c r="BH47" s="371"/>
      <c r="BI47" s="371"/>
    </row>
    <row r="48" spans="1:61" s="376" customFormat="1" ht="21" hidden="1" customHeight="1" x14ac:dyDescent="0.3">
      <c r="A48" s="371"/>
      <c r="B48" s="372"/>
      <c r="C48" s="371"/>
      <c r="D48" s="418" t="s">
        <v>599</v>
      </c>
      <c r="E48" s="419"/>
      <c r="F48" s="420"/>
      <c r="G48" s="371"/>
      <c r="H48" s="416">
        <f t="shared" si="3"/>
        <v>0</v>
      </c>
      <c r="I48" s="416">
        <f t="shared" si="3"/>
        <v>0</v>
      </c>
      <c r="J48" s="386"/>
      <c r="K48" s="417">
        <f t="shared" si="0"/>
        <v>0</v>
      </c>
      <c r="L48" s="417">
        <f t="shared" si="1"/>
        <v>0</v>
      </c>
      <c r="M48" s="389"/>
      <c r="N48" s="507">
        <v>0</v>
      </c>
      <c r="P48" s="490">
        <v>0</v>
      </c>
      <c r="R48" s="468">
        <v>0</v>
      </c>
      <c r="T48" s="468">
        <v>0</v>
      </c>
      <c r="V48" s="468">
        <v>0</v>
      </c>
      <c r="X48" s="468">
        <v>0</v>
      </c>
      <c r="Z48" s="452">
        <v>0</v>
      </c>
      <c r="AB48" s="382"/>
      <c r="AD48" s="363"/>
      <c r="AF48" s="527">
        <f t="shared" si="4"/>
        <v>0</v>
      </c>
      <c r="AH48" s="146"/>
      <c r="AJ48" s="146"/>
      <c r="AL48" s="146"/>
      <c r="AN48" s="146"/>
      <c r="AP48" s="146"/>
      <c r="AR48" s="146"/>
      <c r="AT48" s="146"/>
      <c r="AV48" s="63"/>
      <c r="AX48" s="371"/>
      <c r="AY48" s="371"/>
      <c r="AZ48" s="371"/>
      <c r="BA48" s="371"/>
      <c r="BB48" s="371"/>
      <c r="BC48" s="371"/>
      <c r="BD48" s="371"/>
      <c r="BE48" s="371"/>
      <c r="BF48" s="371"/>
      <c r="BG48" s="371"/>
      <c r="BH48" s="371"/>
      <c r="BI48" s="371"/>
    </row>
    <row r="49" spans="1:61" s="376" customFormat="1" ht="21" hidden="1" customHeight="1" x14ac:dyDescent="0.3">
      <c r="A49" s="371"/>
      <c r="B49" s="372"/>
      <c r="C49" s="371"/>
      <c r="D49" s="421" t="s">
        <v>693</v>
      </c>
      <c r="E49" s="419">
        <f t="shared" ref="E49:F56" si="9">H49</f>
        <v>3700</v>
      </c>
      <c r="F49" s="420">
        <f t="shared" si="9"/>
        <v>2200</v>
      </c>
      <c r="G49" s="371"/>
      <c r="H49" s="416">
        <f t="shared" si="3"/>
        <v>3700</v>
      </c>
      <c r="I49" s="416">
        <f t="shared" si="3"/>
        <v>2200</v>
      </c>
      <c r="J49" s="386"/>
      <c r="K49" s="417">
        <f t="shared" si="0"/>
        <v>3604.0000000000005</v>
      </c>
      <c r="L49" s="417">
        <f t="shared" si="1"/>
        <v>2162.4</v>
      </c>
      <c r="M49" s="389"/>
      <c r="N49" s="507">
        <v>1441.6000000000001</v>
      </c>
      <c r="P49" s="495">
        <v>1360</v>
      </c>
      <c r="R49" s="468">
        <v>1360</v>
      </c>
      <c r="T49" s="462"/>
      <c r="V49" s="462"/>
      <c r="X49" s="468"/>
      <c r="Z49" s="452"/>
      <c r="AB49" s="382"/>
      <c r="AD49" s="363"/>
      <c r="AF49" s="527">
        <f t="shared" si="4"/>
        <v>1441.6000000000001</v>
      </c>
      <c r="AH49" s="146"/>
      <c r="AJ49" s="146"/>
      <c r="AL49" s="146"/>
      <c r="AN49" s="146"/>
      <c r="AP49" s="146"/>
      <c r="AR49" s="146"/>
      <c r="AT49" s="146"/>
      <c r="AV49" s="63"/>
      <c r="AX49" s="371"/>
      <c r="AY49" s="371"/>
      <c r="AZ49" s="371"/>
      <c r="BA49" s="371"/>
      <c r="BB49" s="371"/>
      <c r="BC49" s="371"/>
      <c r="BD49" s="371"/>
      <c r="BE49" s="371"/>
      <c r="BF49" s="371"/>
      <c r="BG49" s="371"/>
      <c r="BH49" s="371"/>
      <c r="BI49" s="371"/>
    </row>
    <row r="50" spans="1:61" s="376" customFormat="1" ht="21" hidden="1" customHeight="1" x14ac:dyDescent="0.3">
      <c r="A50" s="371"/>
      <c r="B50" s="372"/>
      <c r="C50" s="371"/>
      <c r="D50" s="421" t="s">
        <v>694</v>
      </c>
      <c r="E50" s="419">
        <f t="shared" si="9"/>
        <v>5500</v>
      </c>
      <c r="F50" s="420">
        <f t="shared" si="9"/>
        <v>3300</v>
      </c>
      <c r="G50" s="371"/>
      <c r="H50" s="416">
        <f t="shared" si="3"/>
        <v>5500</v>
      </c>
      <c r="I50" s="416">
        <f t="shared" si="3"/>
        <v>3300</v>
      </c>
      <c r="J50" s="386"/>
      <c r="K50" s="417">
        <f t="shared" si="0"/>
        <v>5406</v>
      </c>
      <c r="L50" s="417">
        <f t="shared" si="1"/>
        <v>3243.6000000000004</v>
      </c>
      <c r="M50" s="389"/>
      <c r="N50" s="507">
        <v>2162.4</v>
      </c>
      <c r="P50" s="495">
        <v>2040</v>
      </c>
      <c r="R50" s="468">
        <v>2040</v>
      </c>
      <c r="T50" s="462"/>
      <c r="V50" s="462"/>
      <c r="X50" s="468"/>
      <c r="Z50" s="452"/>
      <c r="AB50" s="382"/>
      <c r="AD50" s="363"/>
      <c r="AF50" s="527">
        <f t="shared" si="4"/>
        <v>2162.4</v>
      </c>
      <c r="AH50" s="146"/>
      <c r="AJ50" s="146"/>
      <c r="AL50" s="146"/>
      <c r="AN50" s="146"/>
      <c r="AP50" s="146"/>
      <c r="AR50" s="146"/>
      <c r="AT50" s="146"/>
      <c r="AV50" s="63"/>
      <c r="AX50" s="371"/>
      <c r="AY50" s="371"/>
      <c r="AZ50" s="371"/>
      <c r="BA50" s="371"/>
      <c r="BB50" s="371"/>
      <c r="BC50" s="371"/>
      <c r="BD50" s="371"/>
      <c r="BE50" s="371"/>
      <c r="BF50" s="371"/>
      <c r="BG50" s="371"/>
      <c r="BH50" s="371"/>
      <c r="BI50" s="371"/>
    </row>
    <row r="51" spans="1:61" s="376" customFormat="1" ht="21" customHeight="1" x14ac:dyDescent="0.3">
      <c r="A51" s="371"/>
      <c r="B51" s="372"/>
      <c r="C51" s="371"/>
      <c r="D51" s="421" t="s">
        <v>742</v>
      </c>
      <c r="E51" s="419">
        <f t="shared" si="9"/>
        <v>5000</v>
      </c>
      <c r="F51" s="420">
        <f t="shared" si="9"/>
        <v>3000</v>
      </c>
      <c r="G51" s="371"/>
      <c r="H51" s="416">
        <f t="shared" si="3"/>
        <v>5000</v>
      </c>
      <c r="I51" s="416">
        <f t="shared" si="3"/>
        <v>3000</v>
      </c>
      <c r="J51" s="386"/>
      <c r="K51" s="417">
        <f t="shared" si="0"/>
        <v>4963.8475000000008</v>
      </c>
      <c r="L51" s="417">
        <f t="shared" si="1"/>
        <v>2978.3085000000001</v>
      </c>
      <c r="M51" s="389"/>
      <c r="N51" s="507">
        <v>1985.5390000000002</v>
      </c>
      <c r="P51" s="507">
        <v>1873.15</v>
      </c>
      <c r="R51" s="468">
        <v>1783.95</v>
      </c>
      <c r="T51" s="462"/>
      <c r="V51" s="462"/>
      <c r="X51" s="468"/>
      <c r="Z51" s="452"/>
      <c r="AB51" s="382"/>
      <c r="AD51" s="363"/>
      <c r="AF51" s="527">
        <f t="shared" si="4"/>
        <v>1985.5390000000002</v>
      </c>
      <c r="AH51" s="146"/>
      <c r="AJ51" s="146"/>
      <c r="AL51" s="146"/>
      <c r="AN51" s="146"/>
      <c r="AP51" s="146"/>
      <c r="AR51" s="146"/>
      <c r="AT51" s="146"/>
      <c r="AV51" s="63"/>
      <c r="AX51" s="371"/>
      <c r="AY51" s="371"/>
      <c r="AZ51" s="371"/>
      <c r="BA51" s="371"/>
      <c r="BB51" s="371"/>
      <c r="BC51" s="371"/>
      <c r="BD51" s="371"/>
      <c r="BE51" s="371"/>
      <c r="BF51" s="371"/>
      <c r="BG51" s="371"/>
      <c r="BH51" s="371"/>
      <c r="BI51" s="371"/>
    </row>
    <row r="52" spans="1:61" s="376" customFormat="1" ht="21" hidden="1" customHeight="1" x14ac:dyDescent="0.3">
      <c r="A52" s="371"/>
      <c r="B52" s="372"/>
      <c r="C52" s="371"/>
      <c r="D52" s="421" t="s">
        <v>696</v>
      </c>
      <c r="E52" s="419">
        <f t="shared" si="9"/>
        <v>13400</v>
      </c>
      <c r="F52" s="420">
        <f t="shared" si="9"/>
        <v>8100</v>
      </c>
      <c r="G52" s="371"/>
      <c r="H52" s="416">
        <f t="shared" si="3"/>
        <v>13400</v>
      </c>
      <c r="I52" s="416">
        <f t="shared" si="3"/>
        <v>8100</v>
      </c>
      <c r="J52" s="386"/>
      <c r="K52" s="417">
        <f t="shared" si="0"/>
        <v>13337.291000000001</v>
      </c>
      <c r="L52" s="417">
        <f t="shared" si="1"/>
        <v>8002.3746000000001</v>
      </c>
      <c r="M52" s="389"/>
      <c r="N52" s="507">
        <v>5334.9164000000001</v>
      </c>
      <c r="P52" s="495">
        <v>5032.9399999999996</v>
      </c>
      <c r="R52" s="468">
        <v>5032.9399999999996</v>
      </c>
      <c r="T52" s="462"/>
      <c r="V52" s="462"/>
      <c r="X52" s="468"/>
      <c r="Z52" s="452"/>
      <c r="AB52" s="382"/>
      <c r="AD52" s="363"/>
      <c r="AF52" s="527">
        <f t="shared" si="4"/>
        <v>5334.9164000000001</v>
      </c>
      <c r="AH52" s="146"/>
      <c r="AJ52" s="146"/>
      <c r="AL52" s="146"/>
      <c r="AN52" s="146"/>
      <c r="AP52" s="146"/>
      <c r="AR52" s="146"/>
      <c r="AT52" s="146"/>
      <c r="AV52" s="63"/>
      <c r="AX52" s="371"/>
      <c r="AY52" s="371"/>
      <c r="AZ52" s="371"/>
      <c r="BA52" s="371"/>
      <c r="BB52" s="371"/>
      <c r="BC52" s="371"/>
      <c r="BD52" s="371"/>
      <c r="BE52" s="371"/>
      <c r="BF52" s="371"/>
      <c r="BG52" s="371"/>
      <c r="BH52" s="371"/>
      <c r="BI52" s="371"/>
    </row>
    <row r="53" spans="1:61" s="376" customFormat="1" ht="21" customHeight="1" x14ac:dyDescent="0.3">
      <c r="A53" s="371"/>
      <c r="B53" s="372"/>
      <c r="C53" s="371"/>
      <c r="D53" s="421" t="s">
        <v>738</v>
      </c>
      <c r="E53" s="419">
        <f t="shared" si="9"/>
        <v>2000</v>
      </c>
      <c r="F53" s="420">
        <f t="shared" si="9"/>
        <v>1200</v>
      </c>
      <c r="G53" s="371"/>
      <c r="H53" s="416">
        <f t="shared" si="3"/>
        <v>2000</v>
      </c>
      <c r="I53" s="416">
        <f t="shared" si="3"/>
        <v>1200</v>
      </c>
      <c r="J53" s="386"/>
      <c r="K53" s="417">
        <f>N53*$K$9</f>
        <v>1972.1035000000004</v>
      </c>
      <c r="L53" s="417">
        <f>N53*$L$9</f>
        <v>1183.2621000000001</v>
      </c>
      <c r="M53" s="389"/>
      <c r="N53" s="507">
        <v>788.84140000000014</v>
      </c>
      <c r="P53" s="507">
        <v>744.19</v>
      </c>
      <c r="R53" s="468">
        <v>708.75</v>
      </c>
      <c r="T53" s="474"/>
      <c r="V53" s="468"/>
      <c r="X53" s="468"/>
      <c r="Z53" s="452"/>
      <c r="AB53" s="382"/>
      <c r="AD53" s="363"/>
      <c r="AF53" s="527">
        <f t="shared" si="4"/>
        <v>788.84140000000014</v>
      </c>
      <c r="AH53" s="146"/>
      <c r="AJ53" s="146"/>
      <c r="AL53" s="146"/>
      <c r="AN53" s="146"/>
      <c r="AP53" s="146"/>
      <c r="AR53" s="146"/>
      <c r="AT53" s="146"/>
      <c r="AV53" s="63"/>
      <c r="AX53" s="371"/>
      <c r="AY53" s="371"/>
      <c r="AZ53" s="371"/>
      <c r="BA53" s="371"/>
      <c r="BB53" s="371"/>
      <c r="BC53" s="371"/>
      <c r="BD53" s="371"/>
      <c r="BE53" s="371"/>
      <c r="BF53" s="371"/>
      <c r="BG53" s="371"/>
      <c r="BH53" s="371"/>
      <c r="BI53" s="371"/>
    </row>
    <row r="54" spans="1:61" s="376" customFormat="1" ht="21" customHeight="1" x14ac:dyDescent="0.3">
      <c r="A54" s="371"/>
      <c r="B54" s="372"/>
      <c r="C54" s="371"/>
      <c r="D54" s="421" t="s">
        <v>739</v>
      </c>
      <c r="E54" s="419">
        <f t="shared" si="9"/>
        <v>4200</v>
      </c>
      <c r="F54" s="420">
        <f t="shared" si="9"/>
        <v>2600</v>
      </c>
      <c r="G54" s="371"/>
      <c r="H54" s="416">
        <f t="shared" si="3"/>
        <v>4200</v>
      </c>
      <c r="I54" s="416">
        <f t="shared" si="3"/>
        <v>2600</v>
      </c>
      <c r="J54" s="386"/>
      <c r="K54" s="417">
        <f>N54*$K$9</f>
        <v>4179.05</v>
      </c>
      <c r="L54" s="417">
        <f>N54*$L$9</f>
        <v>2507.4300000000003</v>
      </c>
      <c r="M54" s="389"/>
      <c r="N54" s="507">
        <v>1671.6200000000001</v>
      </c>
      <c r="P54" s="507">
        <v>1577</v>
      </c>
      <c r="R54" s="468">
        <v>1501.49</v>
      </c>
      <c r="T54" s="462"/>
      <c r="V54" s="462"/>
      <c r="X54" s="468"/>
      <c r="Z54" s="452"/>
      <c r="AB54" s="382"/>
      <c r="AD54" s="363"/>
      <c r="AF54" s="527">
        <f t="shared" si="4"/>
        <v>1671.6200000000001</v>
      </c>
      <c r="AH54" s="146"/>
      <c r="AJ54" s="146"/>
      <c r="AL54" s="146"/>
      <c r="AN54" s="146"/>
      <c r="AP54" s="146"/>
      <c r="AR54" s="146"/>
      <c r="AT54" s="146"/>
      <c r="AV54" s="63"/>
      <c r="AX54" s="371"/>
      <c r="AY54" s="371"/>
      <c r="AZ54" s="371"/>
      <c r="BA54" s="371"/>
      <c r="BB54" s="371"/>
      <c r="BC54" s="371"/>
      <c r="BD54" s="371"/>
      <c r="BE54" s="371"/>
      <c r="BF54" s="371"/>
      <c r="BG54" s="371"/>
      <c r="BH54" s="371"/>
      <c r="BI54" s="371"/>
    </row>
    <row r="55" spans="1:61" s="376" customFormat="1" ht="21" customHeight="1" x14ac:dyDescent="0.3">
      <c r="A55" s="371"/>
      <c r="B55" s="372"/>
      <c r="C55" s="371"/>
      <c r="D55" s="421" t="s">
        <v>740</v>
      </c>
      <c r="E55" s="419">
        <f t="shared" si="9"/>
        <v>6500</v>
      </c>
      <c r="F55" s="420">
        <f t="shared" si="9"/>
        <v>3900</v>
      </c>
      <c r="G55" s="371"/>
      <c r="H55" s="416">
        <f t="shared" si="3"/>
        <v>6500</v>
      </c>
      <c r="I55" s="416">
        <f t="shared" si="3"/>
        <v>3900</v>
      </c>
      <c r="J55" s="386"/>
      <c r="K55" s="417">
        <f>N55*$K$9</f>
        <v>6428.9</v>
      </c>
      <c r="L55" s="417">
        <f>N55*$L$9</f>
        <v>3857.34</v>
      </c>
      <c r="M55" s="389"/>
      <c r="N55" s="507">
        <v>2571.56</v>
      </c>
      <c r="P55" s="507">
        <v>2426</v>
      </c>
      <c r="R55" s="468">
        <v>2310</v>
      </c>
      <c r="T55" s="462"/>
      <c r="V55" s="462"/>
      <c r="X55" s="468"/>
      <c r="Z55" s="452"/>
      <c r="AB55" s="382"/>
      <c r="AD55" s="363"/>
      <c r="AF55" s="527">
        <f t="shared" si="4"/>
        <v>2571.56</v>
      </c>
      <c r="AH55" s="146"/>
      <c r="AJ55" s="146"/>
      <c r="AL55" s="146"/>
      <c r="AN55" s="146"/>
      <c r="AP55" s="146"/>
      <c r="AR55" s="146"/>
      <c r="AT55" s="146"/>
      <c r="AV55" s="63"/>
      <c r="AX55" s="371"/>
      <c r="AY55" s="371"/>
      <c r="AZ55" s="371"/>
      <c r="BA55" s="371"/>
      <c r="BB55" s="371"/>
      <c r="BC55" s="371"/>
      <c r="BD55" s="371"/>
      <c r="BE55" s="371"/>
      <c r="BF55" s="371"/>
      <c r="BG55" s="371"/>
      <c r="BH55" s="371"/>
      <c r="BI55" s="371"/>
    </row>
    <row r="56" spans="1:61" s="376" customFormat="1" ht="21" customHeight="1" x14ac:dyDescent="0.3">
      <c r="A56" s="371"/>
      <c r="B56" s="372"/>
      <c r="C56" s="371"/>
      <c r="D56" s="421" t="s">
        <v>741</v>
      </c>
      <c r="E56" s="419">
        <f t="shared" si="9"/>
        <v>13200</v>
      </c>
      <c r="F56" s="420">
        <f t="shared" si="9"/>
        <v>7900</v>
      </c>
      <c r="G56" s="371"/>
      <c r="H56" s="416">
        <f t="shared" si="3"/>
        <v>13200</v>
      </c>
      <c r="I56" s="416">
        <f t="shared" si="3"/>
        <v>7900</v>
      </c>
      <c r="J56" s="386"/>
      <c r="K56" s="417">
        <f>N56*$K$9</f>
        <v>13147.3125</v>
      </c>
      <c r="L56" s="417">
        <f>N56*$L$9</f>
        <v>7888.3875000000007</v>
      </c>
      <c r="M56" s="389"/>
      <c r="N56" s="507">
        <v>5258.9250000000002</v>
      </c>
      <c r="P56" s="507">
        <v>4961.25</v>
      </c>
      <c r="R56" s="468">
        <v>4725</v>
      </c>
      <c r="T56" s="462"/>
      <c r="V56" s="462"/>
      <c r="X56" s="468"/>
      <c r="Z56" s="452"/>
      <c r="AB56" s="382"/>
      <c r="AD56" s="363"/>
      <c r="AF56" s="527">
        <f t="shared" si="4"/>
        <v>5258.9250000000002</v>
      </c>
      <c r="AH56" s="146"/>
      <c r="AJ56" s="146"/>
      <c r="AL56" s="146"/>
      <c r="AN56" s="146"/>
      <c r="AP56" s="146"/>
      <c r="AR56" s="146"/>
      <c r="AT56" s="146"/>
      <c r="AV56" s="63"/>
      <c r="AX56" s="371"/>
      <c r="AY56" s="371"/>
      <c r="AZ56" s="371"/>
      <c r="BA56" s="371"/>
      <c r="BB56" s="371"/>
      <c r="BC56" s="371"/>
      <c r="BD56" s="371"/>
      <c r="BE56" s="371"/>
      <c r="BF56" s="371"/>
      <c r="BG56" s="371"/>
      <c r="BH56" s="371"/>
      <c r="BI56" s="371"/>
    </row>
    <row r="57" spans="1:61" s="376" customFormat="1" ht="21" customHeight="1" x14ac:dyDescent="0.3">
      <c r="A57" s="371"/>
      <c r="B57" s="372" t="s">
        <v>563</v>
      </c>
      <c r="C57" s="371"/>
      <c r="D57" s="421" t="s">
        <v>268</v>
      </c>
      <c r="E57" s="419">
        <f>H57</f>
        <v>12200</v>
      </c>
      <c r="F57" s="420">
        <f>I57</f>
        <v>7300</v>
      </c>
      <c r="G57" s="371"/>
      <c r="H57" s="416">
        <f t="shared" si="3"/>
        <v>12200</v>
      </c>
      <c r="I57" s="416">
        <f t="shared" si="3"/>
        <v>7300</v>
      </c>
      <c r="J57" s="386"/>
      <c r="K57" s="417">
        <f>N57*$K$9</f>
        <v>12155.550000000001</v>
      </c>
      <c r="L57" s="417">
        <f>N57*$L$9</f>
        <v>7293.33</v>
      </c>
      <c r="M57" s="389"/>
      <c r="N57" s="507">
        <v>4862.22</v>
      </c>
      <c r="P57" s="507">
        <v>4587</v>
      </c>
      <c r="R57" s="468">
        <v>4368</v>
      </c>
      <c r="T57" s="462">
        <v>4160</v>
      </c>
      <c r="V57" s="462">
        <v>4160</v>
      </c>
      <c r="X57" s="468">
        <v>4234.0562000000009</v>
      </c>
      <c r="Z57" s="455">
        <v>3849.1420000000003</v>
      </c>
      <c r="AB57" s="382">
        <v>3499.22</v>
      </c>
      <c r="AD57" s="363"/>
      <c r="AF57" s="527">
        <f t="shared" si="4"/>
        <v>4862.22</v>
      </c>
      <c r="AH57" s="146"/>
      <c r="AJ57" s="146"/>
      <c r="AL57" s="146"/>
      <c r="AN57" s="146"/>
      <c r="AP57" s="146"/>
      <c r="AR57" s="146"/>
      <c r="AT57" s="146"/>
      <c r="AV57" s="63"/>
      <c r="AX57" s="371"/>
      <c r="AY57" s="371"/>
      <c r="AZ57" s="371"/>
      <c r="BA57" s="371"/>
      <c r="BB57" s="371"/>
      <c r="BC57" s="371"/>
      <c r="BD57" s="371"/>
      <c r="BE57" s="371"/>
      <c r="BF57" s="371"/>
      <c r="BG57" s="371"/>
      <c r="BH57" s="371"/>
      <c r="BI57" s="371"/>
    </row>
    <row r="58" spans="1:61" s="376" customFormat="1" ht="21" customHeight="1" x14ac:dyDescent="0.3">
      <c r="A58" s="371"/>
      <c r="B58" s="372"/>
      <c r="C58" s="371"/>
      <c r="D58" s="421" t="s">
        <v>600</v>
      </c>
      <c r="E58" s="419">
        <f t="shared" ref="E58:F74" si="10">H58</f>
        <v>2400</v>
      </c>
      <c r="F58" s="420">
        <f t="shared" si="10"/>
        <v>1400</v>
      </c>
      <c r="G58" s="371"/>
      <c r="H58" s="416">
        <f t="shared" si="3"/>
        <v>2400</v>
      </c>
      <c r="I58" s="416">
        <f t="shared" si="3"/>
        <v>1400</v>
      </c>
      <c r="J58" s="386"/>
      <c r="K58" s="417">
        <f t="shared" si="0"/>
        <v>2324.0500000000002</v>
      </c>
      <c r="L58" s="417">
        <f t="shared" si="1"/>
        <v>1394.43</v>
      </c>
      <c r="M58" s="389"/>
      <c r="N58" s="507">
        <v>929.62</v>
      </c>
      <c r="P58" s="507">
        <v>877</v>
      </c>
      <c r="R58" s="468">
        <v>834.76</v>
      </c>
      <c r="T58" s="462">
        <v>795</v>
      </c>
      <c r="V58" s="462">
        <v>795</v>
      </c>
      <c r="X58" s="468">
        <v>683.33</v>
      </c>
      <c r="Z58" s="452">
        <v>653.63100000000009</v>
      </c>
      <c r="AB58" s="382">
        <v>594.21</v>
      </c>
      <c r="AD58" s="363"/>
      <c r="AF58" s="527">
        <f t="shared" si="4"/>
        <v>929.62</v>
      </c>
      <c r="AH58" s="146"/>
      <c r="AJ58" s="146"/>
      <c r="AL58" s="146"/>
      <c r="AN58" s="146"/>
      <c r="AP58" s="146"/>
      <c r="AR58" s="146"/>
      <c r="AT58" s="146"/>
      <c r="AV58" s="63"/>
      <c r="AX58" s="371"/>
      <c r="AY58" s="371"/>
      <c r="AZ58" s="371"/>
      <c r="BA58" s="371"/>
      <c r="BB58" s="371"/>
      <c r="BC58" s="371"/>
      <c r="BD58" s="371"/>
      <c r="BE58" s="371"/>
      <c r="BF58" s="371"/>
      <c r="BG58" s="371"/>
      <c r="BH58" s="371"/>
      <c r="BI58" s="371"/>
    </row>
    <row r="59" spans="1:61" s="376" customFormat="1" ht="21" hidden="1" customHeight="1" x14ac:dyDescent="0.3">
      <c r="A59" s="371"/>
      <c r="B59" s="372"/>
      <c r="C59" s="371"/>
      <c r="D59" s="421" t="s">
        <v>272</v>
      </c>
      <c r="E59" s="419">
        <f t="shared" si="10"/>
        <v>7000</v>
      </c>
      <c r="F59" s="420">
        <f t="shared" si="10"/>
        <v>4200</v>
      </c>
      <c r="G59" s="371"/>
      <c r="H59" s="416">
        <f t="shared" si="3"/>
        <v>7000</v>
      </c>
      <c r="I59" s="416">
        <f t="shared" si="3"/>
        <v>4200</v>
      </c>
      <c r="J59" s="386"/>
      <c r="K59" s="417">
        <f t="shared" si="0"/>
        <v>6928.3984999999993</v>
      </c>
      <c r="L59" s="417">
        <f t="shared" si="1"/>
        <v>4157.0391</v>
      </c>
      <c r="M59" s="389"/>
      <c r="N59" s="507">
        <v>2771.3593999999998</v>
      </c>
      <c r="P59" s="495">
        <v>2614.4899999999998</v>
      </c>
      <c r="R59" s="468">
        <v>2614.4899999999998</v>
      </c>
      <c r="T59" s="462">
        <v>2490</v>
      </c>
      <c r="V59" s="462">
        <v>2490</v>
      </c>
      <c r="X59" s="468">
        <v>2056.35</v>
      </c>
      <c r="Z59" s="452">
        <v>1878.9430000000002</v>
      </c>
      <c r="AB59" s="382">
        <v>1708.13</v>
      </c>
      <c r="AD59" s="363"/>
      <c r="AF59" s="527">
        <f t="shared" si="4"/>
        <v>2771.3593999999998</v>
      </c>
      <c r="AH59" s="146"/>
      <c r="AJ59" s="146"/>
      <c r="AL59" s="146"/>
      <c r="AN59" s="146"/>
      <c r="AP59" s="146"/>
      <c r="AR59" s="146"/>
      <c r="AT59" s="146"/>
      <c r="AV59" s="63"/>
      <c r="AX59" s="371"/>
      <c r="AY59" s="371"/>
      <c r="AZ59" s="371"/>
      <c r="BA59" s="371"/>
      <c r="BB59" s="371"/>
      <c r="BC59" s="371"/>
      <c r="BD59" s="371"/>
      <c r="BE59" s="371"/>
      <c r="BF59" s="371"/>
      <c r="BG59" s="371"/>
      <c r="BH59" s="371"/>
      <c r="BI59" s="371"/>
    </row>
    <row r="60" spans="1:61" s="376" customFormat="1" ht="21" hidden="1" customHeight="1" x14ac:dyDescent="0.3">
      <c r="A60" s="371"/>
      <c r="B60" s="372"/>
      <c r="C60" s="371"/>
      <c r="D60" s="421" t="s">
        <v>273</v>
      </c>
      <c r="E60" s="419">
        <f t="shared" si="10"/>
        <v>15500</v>
      </c>
      <c r="F60" s="420">
        <f t="shared" si="10"/>
        <v>9300</v>
      </c>
      <c r="G60" s="371"/>
      <c r="H60" s="416">
        <f t="shared" si="3"/>
        <v>15500</v>
      </c>
      <c r="I60" s="416">
        <f t="shared" si="3"/>
        <v>9300</v>
      </c>
      <c r="J60" s="386"/>
      <c r="K60" s="417">
        <f t="shared" si="0"/>
        <v>15428.989000000001</v>
      </c>
      <c r="L60" s="417">
        <f t="shared" si="1"/>
        <v>9257.3934000000008</v>
      </c>
      <c r="M60" s="389"/>
      <c r="N60" s="507">
        <v>6171.5956000000006</v>
      </c>
      <c r="P60" s="495">
        <v>5822.26</v>
      </c>
      <c r="R60" s="468">
        <v>5822.26</v>
      </c>
      <c r="T60" s="462">
        <v>5545</v>
      </c>
      <c r="V60" s="462">
        <v>5545</v>
      </c>
      <c r="X60" s="468">
        <v>4560.87</v>
      </c>
      <c r="Z60" s="452">
        <v>4374.161000000001</v>
      </c>
      <c r="AB60" s="382">
        <v>3976.51</v>
      </c>
      <c r="AD60" s="363"/>
      <c r="AF60" s="527">
        <f t="shared" si="4"/>
        <v>6171.5956000000006</v>
      </c>
      <c r="AH60" s="146"/>
      <c r="AJ60" s="146"/>
      <c r="AL60" s="146"/>
      <c r="AN60" s="146"/>
      <c r="AP60" s="146"/>
      <c r="AR60" s="146"/>
      <c r="AT60" s="146"/>
      <c r="AV60" s="63"/>
      <c r="AX60" s="371"/>
      <c r="AY60" s="371"/>
      <c r="AZ60" s="371"/>
      <c r="BA60" s="371"/>
      <c r="BB60" s="371"/>
      <c r="BC60" s="371"/>
      <c r="BD60" s="371"/>
      <c r="BE60" s="371"/>
      <c r="BF60" s="371"/>
      <c r="BG60" s="371"/>
      <c r="BH60" s="371"/>
      <c r="BI60" s="371"/>
    </row>
    <row r="61" spans="1:61" s="376" customFormat="1" ht="21" hidden="1" customHeight="1" x14ac:dyDescent="0.3">
      <c r="A61" s="371"/>
      <c r="B61" s="372"/>
      <c r="C61" s="371"/>
      <c r="D61" s="421" t="s">
        <v>601</v>
      </c>
      <c r="E61" s="419">
        <f t="shared" si="10"/>
        <v>61000</v>
      </c>
      <c r="F61" s="420">
        <f t="shared" si="10"/>
        <v>36600</v>
      </c>
      <c r="G61" s="371"/>
      <c r="H61" s="416">
        <f t="shared" si="3"/>
        <v>61000</v>
      </c>
      <c r="I61" s="416">
        <f t="shared" si="3"/>
        <v>36600</v>
      </c>
      <c r="J61" s="386"/>
      <c r="K61" s="417">
        <f t="shared" si="0"/>
        <v>60960.865000000005</v>
      </c>
      <c r="L61" s="417">
        <f t="shared" si="1"/>
        <v>36576.519</v>
      </c>
      <c r="M61" s="389"/>
      <c r="N61" s="507">
        <v>24384.346000000001</v>
      </c>
      <c r="P61" s="495">
        <v>23004.1</v>
      </c>
      <c r="R61" s="468">
        <v>23004.1</v>
      </c>
      <c r="T61" s="462">
        <v>21908.67</v>
      </c>
      <c r="V61" s="462">
        <v>21908.67</v>
      </c>
      <c r="X61" s="468">
        <v>18236.43</v>
      </c>
      <c r="Z61" s="452">
        <v>17443.547000000002</v>
      </c>
      <c r="AB61" s="382">
        <v>15857.77</v>
      </c>
      <c r="AD61" s="363"/>
      <c r="AF61" s="527">
        <f t="shared" si="4"/>
        <v>24384.346000000001</v>
      </c>
      <c r="AH61" s="146"/>
      <c r="AJ61" s="146"/>
      <c r="AL61" s="146"/>
      <c r="AN61" s="146"/>
      <c r="AP61" s="146"/>
      <c r="AR61" s="146"/>
      <c r="AT61" s="146"/>
      <c r="AV61" s="63"/>
      <c r="AX61" s="371"/>
      <c r="AY61" s="371"/>
      <c r="AZ61" s="371"/>
      <c r="BA61" s="371"/>
      <c r="BB61" s="371"/>
      <c r="BC61" s="371"/>
      <c r="BD61" s="371"/>
      <c r="BE61" s="371"/>
      <c r="BF61" s="371"/>
      <c r="BG61" s="371"/>
      <c r="BH61" s="371"/>
      <c r="BI61" s="371"/>
    </row>
    <row r="62" spans="1:61" s="376" customFormat="1" ht="21" hidden="1" customHeight="1" x14ac:dyDescent="0.3">
      <c r="A62" s="371"/>
      <c r="B62" s="372"/>
      <c r="C62" s="371"/>
      <c r="D62" s="421" t="s">
        <v>605</v>
      </c>
      <c r="E62" s="419">
        <f t="shared" si="10"/>
        <v>9800</v>
      </c>
      <c r="F62" s="420">
        <f t="shared" si="10"/>
        <v>5900</v>
      </c>
      <c r="G62" s="371"/>
      <c r="H62" s="416">
        <f t="shared" si="3"/>
        <v>9800</v>
      </c>
      <c r="I62" s="416">
        <f t="shared" si="3"/>
        <v>5900</v>
      </c>
      <c r="J62" s="386"/>
      <c r="K62" s="417">
        <f t="shared" si="0"/>
        <v>9799.1965</v>
      </c>
      <c r="L62" s="417">
        <f t="shared" si="1"/>
        <v>5879.5179000000007</v>
      </c>
      <c r="M62" s="389"/>
      <c r="N62" s="507">
        <v>3919.6786000000002</v>
      </c>
      <c r="P62" s="495">
        <v>3697.81</v>
      </c>
      <c r="R62" s="468">
        <v>3697.81</v>
      </c>
      <c r="T62" s="462">
        <v>3521.73</v>
      </c>
      <c r="V62" s="462">
        <v>3521.73</v>
      </c>
      <c r="X62" s="468">
        <v>3521.7292000000002</v>
      </c>
      <c r="Z62" s="452">
        <v>3201.5720000000001</v>
      </c>
      <c r="AB62" s="382">
        <v>2910.52</v>
      </c>
      <c r="AD62" s="363"/>
      <c r="AF62" s="527">
        <f t="shared" si="4"/>
        <v>3919.6786000000002</v>
      </c>
      <c r="AH62" s="146"/>
      <c r="AJ62" s="146"/>
      <c r="AL62" s="146"/>
      <c r="AN62" s="146"/>
      <c r="AP62" s="146"/>
      <c r="AR62" s="146"/>
      <c r="AT62" s="146"/>
      <c r="AV62" s="63"/>
      <c r="AX62" s="371"/>
      <c r="AY62" s="371"/>
      <c r="AZ62" s="371"/>
      <c r="BA62" s="371"/>
      <c r="BB62" s="371"/>
      <c r="BC62" s="371"/>
      <c r="BD62" s="371"/>
      <c r="BE62" s="371"/>
      <c r="BF62" s="371"/>
      <c r="BG62" s="371"/>
      <c r="BH62" s="371"/>
      <c r="BI62" s="371"/>
    </row>
    <row r="63" spans="1:61" s="376" customFormat="1" ht="21" customHeight="1" x14ac:dyDescent="0.3">
      <c r="A63" s="371"/>
      <c r="B63" s="372"/>
      <c r="C63" s="371"/>
      <c r="D63" s="421" t="s">
        <v>603</v>
      </c>
      <c r="E63" s="419">
        <f t="shared" si="10"/>
        <v>10700</v>
      </c>
      <c r="F63" s="420">
        <f t="shared" si="10"/>
        <v>6400</v>
      </c>
      <c r="G63" s="371"/>
      <c r="H63" s="416">
        <f t="shared" si="3"/>
        <v>10700</v>
      </c>
      <c r="I63" s="416">
        <f t="shared" si="3"/>
        <v>6400</v>
      </c>
      <c r="J63" s="386"/>
      <c r="K63" s="417">
        <f t="shared" si="0"/>
        <v>10607.95</v>
      </c>
      <c r="L63" s="417">
        <f t="shared" si="1"/>
        <v>6364.77</v>
      </c>
      <c r="M63" s="389"/>
      <c r="N63" s="507">
        <v>4243.18</v>
      </c>
      <c r="P63" s="496">
        <v>4003</v>
      </c>
      <c r="R63" s="468">
        <v>3811.49</v>
      </c>
      <c r="T63" s="462">
        <v>3630</v>
      </c>
      <c r="V63" s="462">
        <v>3630</v>
      </c>
      <c r="X63" s="468">
        <v>3355.2937000000002</v>
      </c>
      <c r="Z63" s="452">
        <v>3050.2669999999998</v>
      </c>
      <c r="AB63" s="382">
        <v>2772.97</v>
      </c>
      <c r="AD63" s="363"/>
      <c r="AF63" s="527">
        <f t="shared" si="4"/>
        <v>4243.18</v>
      </c>
      <c r="AH63" s="146"/>
      <c r="AJ63" s="146"/>
      <c r="AL63" s="146"/>
      <c r="AN63" s="146"/>
      <c r="AP63" s="146"/>
      <c r="AR63" s="146"/>
      <c r="AT63" s="146"/>
      <c r="AV63" s="63"/>
      <c r="AX63" s="371"/>
      <c r="AY63" s="371"/>
      <c r="AZ63" s="371"/>
      <c r="BA63" s="371"/>
      <c r="BB63" s="371"/>
      <c r="BC63" s="371"/>
      <c r="BD63" s="371"/>
      <c r="BE63" s="371"/>
      <c r="BF63" s="371"/>
      <c r="BG63" s="371"/>
      <c r="BH63" s="371"/>
      <c r="BI63" s="371"/>
    </row>
    <row r="64" spans="1:61" s="376" customFormat="1" ht="21" customHeight="1" x14ac:dyDescent="0.3">
      <c r="A64" s="371"/>
      <c r="B64" s="372"/>
      <c r="C64" s="371"/>
      <c r="D64" s="421" t="s">
        <v>604</v>
      </c>
      <c r="E64" s="419">
        <f t="shared" si="10"/>
        <v>14400</v>
      </c>
      <c r="F64" s="420">
        <f t="shared" si="10"/>
        <v>8700</v>
      </c>
      <c r="G64" s="371"/>
      <c r="H64" s="416">
        <f t="shared" si="3"/>
        <v>14400</v>
      </c>
      <c r="I64" s="416">
        <f t="shared" si="3"/>
        <v>8700</v>
      </c>
      <c r="J64" s="386"/>
      <c r="K64" s="417">
        <f t="shared" si="0"/>
        <v>14376.25</v>
      </c>
      <c r="L64" s="417">
        <f t="shared" si="1"/>
        <v>8625.75</v>
      </c>
      <c r="M64" s="389"/>
      <c r="N64" s="507">
        <v>5750.5</v>
      </c>
      <c r="P64" s="507">
        <v>5425</v>
      </c>
      <c r="R64" s="468">
        <v>5166</v>
      </c>
      <c r="T64" s="462">
        <v>4920</v>
      </c>
      <c r="V64" s="462">
        <v>4920</v>
      </c>
      <c r="X64" s="468">
        <v>4546.9985000000006</v>
      </c>
      <c r="Z64" s="452">
        <v>4133.6350000000002</v>
      </c>
      <c r="AB64" s="382">
        <v>3757.85</v>
      </c>
      <c r="AD64" s="363"/>
      <c r="AF64" s="527">
        <f t="shared" si="4"/>
        <v>5750.5</v>
      </c>
      <c r="AH64" s="146"/>
      <c r="AJ64" s="146"/>
      <c r="AL64" s="146"/>
      <c r="AN64" s="146"/>
      <c r="AP64" s="146"/>
      <c r="AR64" s="146"/>
      <c r="AT64" s="146"/>
      <c r="AV64" s="63"/>
      <c r="AX64" s="371"/>
      <c r="AY64" s="371"/>
      <c r="AZ64" s="371"/>
      <c r="BA64" s="371"/>
      <c r="BB64" s="371"/>
      <c r="BC64" s="371"/>
      <c r="BD64" s="371"/>
      <c r="BE64" s="371"/>
      <c r="BF64" s="371"/>
      <c r="BG64" s="371"/>
      <c r="BH64" s="371"/>
      <c r="BI64" s="371"/>
    </row>
    <row r="65" spans="1:61" s="376" customFormat="1" ht="21" customHeight="1" x14ac:dyDescent="0.3">
      <c r="A65" s="371"/>
      <c r="B65" s="372"/>
      <c r="C65" s="371"/>
      <c r="D65" s="421" t="s">
        <v>697</v>
      </c>
      <c r="E65" s="419">
        <f t="shared" si="10"/>
        <v>4900</v>
      </c>
      <c r="F65" s="420">
        <f t="shared" si="10"/>
        <v>2900</v>
      </c>
      <c r="G65" s="371"/>
      <c r="H65" s="416">
        <f t="shared" si="3"/>
        <v>4900</v>
      </c>
      <c r="I65" s="416">
        <f t="shared" si="3"/>
        <v>2900</v>
      </c>
      <c r="J65" s="386"/>
      <c r="K65" s="417">
        <f t="shared" si="0"/>
        <v>4823</v>
      </c>
      <c r="L65" s="417">
        <f t="shared" si="1"/>
        <v>2893.8</v>
      </c>
      <c r="M65" s="389"/>
      <c r="N65" s="507">
        <v>1929.2</v>
      </c>
      <c r="P65" s="507">
        <v>1820</v>
      </c>
      <c r="R65" s="468">
        <v>1732</v>
      </c>
      <c r="T65" s="462"/>
      <c r="V65" s="462"/>
      <c r="X65" s="468"/>
      <c r="Z65" s="452"/>
      <c r="AB65" s="382"/>
      <c r="AD65" s="363"/>
      <c r="AF65" s="527">
        <f t="shared" si="4"/>
        <v>1929.2</v>
      </c>
      <c r="AH65" s="146"/>
      <c r="AJ65" s="146"/>
      <c r="AL65" s="146"/>
      <c r="AN65" s="146"/>
      <c r="AP65" s="146"/>
      <c r="AR65" s="146"/>
      <c r="AT65" s="146"/>
      <c r="AV65" s="63"/>
      <c r="AX65" s="371"/>
      <c r="AY65" s="371"/>
      <c r="AZ65" s="371"/>
      <c r="BA65" s="371"/>
      <c r="BB65" s="371"/>
      <c r="BC65" s="371"/>
      <c r="BD65" s="371"/>
      <c r="BE65" s="371"/>
      <c r="BF65" s="371"/>
      <c r="BG65" s="371"/>
      <c r="BH65" s="371"/>
      <c r="BI65" s="371"/>
    </row>
    <row r="66" spans="1:61" s="376" customFormat="1" ht="21" hidden="1" customHeight="1" x14ac:dyDescent="0.3">
      <c r="A66" s="371"/>
      <c r="B66" s="372"/>
      <c r="C66" s="371"/>
      <c r="D66" s="421" t="s">
        <v>577</v>
      </c>
      <c r="E66" s="419">
        <f>H66</f>
        <v>4900</v>
      </c>
      <c r="F66" s="420">
        <f>I66</f>
        <v>3000</v>
      </c>
      <c r="G66" s="371"/>
      <c r="H66" s="416">
        <f t="shared" si="3"/>
        <v>4900</v>
      </c>
      <c r="I66" s="416">
        <f t="shared" si="3"/>
        <v>3000</v>
      </c>
      <c r="J66" s="386"/>
      <c r="K66" s="417">
        <f>N66*$K$9</f>
        <v>4883.2610000000004</v>
      </c>
      <c r="L66" s="417">
        <f>N66*$L$9</f>
        <v>2929.9566000000004</v>
      </c>
      <c r="M66" s="389"/>
      <c r="N66" s="507">
        <v>1953.3044000000002</v>
      </c>
      <c r="P66" s="495">
        <v>1842.74</v>
      </c>
      <c r="R66" s="468">
        <v>1842.74</v>
      </c>
      <c r="T66" s="462">
        <v>1755</v>
      </c>
      <c r="V66" s="462">
        <v>1755</v>
      </c>
      <c r="X66" s="468">
        <v>1617.7337000000002</v>
      </c>
      <c r="Z66" s="452">
        <v>1470.6670000000001</v>
      </c>
      <c r="AB66" s="382">
        <v>1336.97</v>
      </c>
      <c r="AD66" s="363"/>
      <c r="AF66" s="527">
        <f t="shared" si="4"/>
        <v>1953.3044000000002</v>
      </c>
      <c r="AH66" s="146"/>
      <c r="AJ66" s="146"/>
      <c r="AL66" s="146"/>
      <c r="AN66" s="146"/>
      <c r="AP66" s="146"/>
      <c r="AR66" s="146"/>
      <c r="AT66" s="146"/>
      <c r="AV66" s="63"/>
      <c r="AX66" s="371"/>
      <c r="AY66" s="371"/>
      <c r="AZ66" s="371"/>
      <c r="BA66" s="371"/>
      <c r="BB66" s="371"/>
      <c r="BC66" s="371"/>
      <c r="BD66" s="371"/>
      <c r="BE66" s="371"/>
      <c r="BF66" s="371"/>
      <c r="BG66" s="371"/>
      <c r="BH66" s="371"/>
      <c r="BI66" s="371"/>
    </row>
    <row r="67" spans="1:61" s="376" customFormat="1" ht="21" customHeight="1" thickBot="1" x14ac:dyDescent="0.35">
      <c r="A67" s="371"/>
      <c r="B67" s="372"/>
      <c r="C67" s="371"/>
      <c r="D67" s="421" t="s">
        <v>591</v>
      </c>
      <c r="E67" s="419">
        <f t="shared" si="10"/>
        <v>3000</v>
      </c>
      <c r="F67" s="420">
        <f t="shared" si="10"/>
        <v>1800</v>
      </c>
      <c r="G67" s="371"/>
      <c r="H67" s="416">
        <f t="shared" si="3"/>
        <v>3000</v>
      </c>
      <c r="I67" s="416">
        <f t="shared" si="3"/>
        <v>1800</v>
      </c>
      <c r="J67" s="386"/>
      <c r="K67" s="417">
        <f t="shared" si="0"/>
        <v>2968</v>
      </c>
      <c r="L67" s="417">
        <f t="shared" si="1"/>
        <v>1780.8000000000002</v>
      </c>
      <c r="M67" s="389"/>
      <c r="N67" s="507">
        <v>1187.2</v>
      </c>
      <c r="P67" s="507">
        <v>1120</v>
      </c>
      <c r="R67" s="468">
        <v>1065.75</v>
      </c>
      <c r="T67" s="462">
        <v>1015</v>
      </c>
      <c r="V67" s="462">
        <v>1015</v>
      </c>
      <c r="X67" s="468">
        <v>918.39000000000021</v>
      </c>
      <c r="Z67" s="452">
        <v>834.90000000000009</v>
      </c>
      <c r="AB67" s="382">
        <v>759</v>
      </c>
      <c r="AD67" s="363"/>
      <c r="AF67" s="528">
        <f t="shared" si="4"/>
        <v>1187.2</v>
      </c>
      <c r="AH67" s="146"/>
      <c r="AJ67" s="146"/>
      <c r="AL67" s="146"/>
      <c r="AN67" s="146"/>
      <c r="AP67" s="146"/>
      <c r="AR67" s="146"/>
      <c r="AT67" s="146"/>
      <c r="AV67" s="63"/>
      <c r="AX67" s="371"/>
      <c r="AY67" s="371"/>
      <c r="AZ67" s="371"/>
      <c r="BA67" s="371"/>
      <c r="BB67" s="371"/>
      <c r="BC67" s="371"/>
      <c r="BD67" s="371"/>
      <c r="BE67" s="371"/>
      <c r="BF67" s="371"/>
      <c r="BG67" s="371"/>
      <c r="BH67" s="371"/>
      <c r="BI67" s="371"/>
    </row>
    <row r="68" spans="1:61" s="376" customFormat="1" ht="21" hidden="1" customHeight="1" x14ac:dyDescent="0.3">
      <c r="A68" s="371"/>
      <c r="B68" s="372"/>
      <c r="C68" s="371"/>
      <c r="D68" s="421" t="s">
        <v>698</v>
      </c>
      <c r="E68" s="419">
        <f t="shared" si="10"/>
        <v>18900</v>
      </c>
      <c r="F68" s="420">
        <f t="shared" si="10"/>
        <v>11400</v>
      </c>
      <c r="G68" s="371"/>
      <c r="H68" s="416">
        <f t="shared" si="3"/>
        <v>18900</v>
      </c>
      <c r="I68" s="416">
        <f t="shared" si="3"/>
        <v>11400</v>
      </c>
      <c r="J68" s="386"/>
      <c r="K68" s="417">
        <f t="shared" si="0"/>
        <v>18847.5</v>
      </c>
      <c r="L68" s="417">
        <f t="shared" si="1"/>
        <v>11308.5</v>
      </c>
      <c r="M68" s="389"/>
      <c r="N68" s="507">
        <v>7539</v>
      </c>
      <c r="P68" s="495">
        <v>7539</v>
      </c>
      <c r="R68" s="468">
        <v>7539</v>
      </c>
      <c r="T68" s="462">
        <v>18945</v>
      </c>
      <c r="V68" s="462">
        <v>18945</v>
      </c>
      <c r="X68" s="468">
        <v>17222.522900000004</v>
      </c>
      <c r="Z68" s="452">
        <v>15656.839000000002</v>
      </c>
      <c r="AB68" s="382">
        <v>14233.49</v>
      </c>
      <c r="AD68" s="363"/>
      <c r="AF68" s="146"/>
      <c r="AH68" s="146"/>
      <c r="AJ68" s="146"/>
      <c r="AL68" s="146"/>
      <c r="AN68" s="146"/>
      <c r="AP68" s="146"/>
      <c r="AR68" s="146"/>
      <c r="AT68" s="146"/>
      <c r="AV68" s="63"/>
      <c r="AX68" s="371"/>
      <c r="AY68" s="371"/>
      <c r="AZ68" s="371"/>
      <c r="BA68" s="371"/>
      <c r="BB68" s="371"/>
      <c r="BC68" s="371"/>
      <c r="BD68" s="371"/>
      <c r="BE68" s="371"/>
      <c r="BF68" s="371"/>
      <c r="BG68" s="371"/>
      <c r="BH68" s="371"/>
      <c r="BI68" s="371"/>
    </row>
    <row r="69" spans="1:61" s="376" customFormat="1" ht="21" hidden="1" customHeight="1" x14ac:dyDescent="0.3">
      <c r="A69" s="371"/>
      <c r="B69" s="372"/>
      <c r="C69" s="371"/>
      <c r="D69" s="421" t="s">
        <v>699</v>
      </c>
      <c r="E69" s="419">
        <f t="shared" si="10"/>
        <v>61700</v>
      </c>
      <c r="F69" s="420">
        <f t="shared" si="10"/>
        <v>37000</v>
      </c>
      <c r="G69" s="371"/>
      <c r="H69" s="416">
        <f t="shared" si="3"/>
        <v>61700</v>
      </c>
      <c r="I69" s="416">
        <f t="shared" si="3"/>
        <v>37000</v>
      </c>
      <c r="J69" s="386"/>
      <c r="K69" s="417">
        <f t="shared" si="0"/>
        <v>61621.875</v>
      </c>
      <c r="L69" s="417">
        <f t="shared" si="1"/>
        <v>36973.125</v>
      </c>
      <c r="M69" s="389"/>
      <c r="N69" s="507">
        <v>24648.75</v>
      </c>
      <c r="P69" s="495">
        <v>24648.75</v>
      </c>
      <c r="R69" s="468">
        <v>24648.75</v>
      </c>
      <c r="T69" s="462">
        <v>18945</v>
      </c>
      <c r="V69" s="462">
        <v>18945</v>
      </c>
      <c r="X69" s="468">
        <v>17222.522900000004</v>
      </c>
      <c r="Z69" s="452">
        <v>15656.839000000002</v>
      </c>
      <c r="AB69" s="382">
        <v>14233.49</v>
      </c>
      <c r="AD69" s="363"/>
      <c r="AF69" s="146"/>
      <c r="AH69" s="146"/>
      <c r="AJ69" s="146"/>
      <c r="AL69" s="146"/>
      <c r="AN69" s="146"/>
      <c r="AP69" s="146"/>
      <c r="AR69" s="146"/>
      <c r="AT69" s="146"/>
      <c r="AV69" s="63"/>
      <c r="AX69" s="371"/>
      <c r="AY69" s="371"/>
      <c r="AZ69" s="371"/>
      <c r="BA69" s="371"/>
      <c r="BB69" s="371"/>
      <c r="BC69" s="371"/>
      <c r="BD69" s="371"/>
      <c r="BE69" s="371"/>
      <c r="BF69" s="371"/>
      <c r="BG69" s="371"/>
      <c r="BH69" s="371"/>
      <c r="BI69" s="371"/>
    </row>
    <row r="70" spans="1:61" s="376" customFormat="1" ht="21" hidden="1" customHeight="1" x14ac:dyDescent="0.3">
      <c r="A70" s="371"/>
      <c r="B70" s="372"/>
      <c r="C70" s="371"/>
      <c r="D70" s="421" t="s">
        <v>700</v>
      </c>
      <c r="E70" s="419">
        <f t="shared" si="10"/>
        <v>272400</v>
      </c>
      <c r="F70" s="420">
        <f t="shared" si="10"/>
        <v>163500</v>
      </c>
      <c r="G70" s="371"/>
      <c r="H70" s="416">
        <f t="shared" si="3"/>
        <v>272400</v>
      </c>
      <c r="I70" s="416">
        <f t="shared" si="3"/>
        <v>163500</v>
      </c>
      <c r="J70" s="386"/>
      <c r="K70" s="417">
        <f t="shared" si="0"/>
        <v>272343.75</v>
      </c>
      <c r="L70" s="417">
        <f t="shared" si="1"/>
        <v>163406.25</v>
      </c>
      <c r="M70" s="389"/>
      <c r="N70" s="507">
        <v>108937.5</v>
      </c>
      <c r="P70" s="495">
        <v>108937.5</v>
      </c>
      <c r="R70" s="468">
        <v>108937.5</v>
      </c>
      <c r="T70" s="462">
        <v>18945</v>
      </c>
      <c r="V70" s="462">
        <v>18945</v>
      </c>
      <c r="X70" s="468">
        <v>17222.522900000004</v>
      </c>
      <c r="Z70" s="452">
        <v>15656.839000000002</v>
      </c>
      <c r="AB70" s="382">
        <v>14233.49</v>
      </c>
      <c r="AD70" s="363"/>
      <c r="AF70" s="146"/>
      <c r="AH70" s="146"/>
      <c r="AJ70" s="146"/>
      <c r="AL70" s="146"/>
      <c r="AN70" s="146"/>
      <c r="AP70" s="146"/>
      <c r="AR70" s="146"/>
      <c r="AT70" s="146"/>
      <c r="AV70" s="63"/>
      <c r="AX70" s="371"/>
      <c r="AY70" s="371"/>
      <c r="AZ70" s="371"/>
      <c r="BA70" s="371"/>
      <c r="BB70" s="371"/>
      <c r="BC70" s="371"/>
      <c r="BD70" s="371"/>
      <c r="BE70" s="371"/>
      <c r="BF70" s="371"/>
      <c r="BG70" s="371"/>
      <c r="BH70" s="371"/>
      <c r="BI70" s="371"/>
    </row>
    <row r="71" spans="1:61" s="376" customFormat="1" ht="21" hidden="1" customHeight="1" x14ac:dyDescent="0.3">
      <c r="A71" s="371"/>
      <c r="B71" s="372"/>
      <c r="C71" s="371"/>
      <c r="D71" s="421" t="s">
        <v>701</v>
      </c>
      <c r="E71" s="419">
        <f t="shared" si="10"/>
        <v>6200</v>
      </c>
      <c r="F71" s="420">
        <f t="shared" si="10"/>
        <v>3700</v>
      </c>
      <c r="G71" s="371"/>
      <c r="H71" s="416">
        <f t="shared" si="3"/>
        <v>6200</v>
      </c>
      <c r="I71" s="416">
        <f t="shared" si="3"/>
        <v>3700</v>
      </c>
      <c r="J71" s="386"/>
      <c r="K71" s="417">
        <f>N71*$K$9</f>
        <v>6133.9250000000002</v>
      </c>
      <c r="L71" s="417">
        <f>N71*$L$9</f>
        <v>3680.3550000000005</v>
      </c>
      <c r="M71" s="389"/>
      <c r="N71" s="507">
        <v>2453.5700000000002</v>
      </c>
      <c r="P71" s="495">
        <v>2453.5700000000002</v>
      </c>
      <c r="R71" s="468">
        <v>2453.5700000000002</v>
      </c>
      <c r="T71" s="462">
        <v>2336.7278000000001</v>
      </c>
      <c r="V71" s="468">
        <v>2336.7278000000006</v>
      </c>
      <c r="X71" s="468">
        <v>2336.7278000000006</v>
      </c>
      <c r="Z71" s="452">
        <v>2124.2980000000002</v>
      </c>
      <c r="AB71" s="382">
        <v>1931.18</v>
      </c>
      <c r="AD71" s="363"/>
      <c r="AF71" s="146"/>
      <c r="AH71" s="146"/>
      <c r="AJ71" s="146"/>
      <c r="AL71" s="146"/>
      <c r="AN71" s="146"/>
      <c r="AP71" s="146"/>
      <c r="AR71" s="146"/>
      <c r="AT71" s="146"/>
      <c r="AV71" s="63"/>
      <c r="AX71" s="371"/>
      <c r="AY71" s="371"/>
      <c r="AZ71" s="371"/>
      <c r="BA71" s="371"/>
      <c r="BB71" s="371"/>
      <c r="BC71" s="371"/>
      <c r="BD71" s="371"/>
      <c r="BE71" s="371"/>
      <c r="BF71" s="371"/>
      <c r="BG71" s="371"/>
      <c r="BH71" s="371"/>
      <c r="BI71" s="371"/>
    </row>
    <row r="72" spans="1:61" s="376" customFormat="1" ht="21" hidden="1" customHeight="1" x14ac:dyDescent="0.3">
      <c r="A72" s="371"/>
      <c r="B72" s="372"/>
      <c r="C72" s="371"/>
      <c r="D72" s="421" t="s">
        <v>702</v>
      </c>
      <c r="E72" s="419">
        <f t="shared" si="10"/>
        <v>16000</v>
      </c>
      <c r="F72" s="420">
        <f t="shared" si="10"/>
        <v>9600</v>
      </c>
      <c r="G72" s="371"/>
      <c r="H72" s="416">
        <f t="shared" si="3"/>
        <v>16000</v>
      </c>
      <c r="I72" s="416">
        <f t="shared" si="3"/>
        <v>9600</v>
      </c>
      <c r="J72" s="386"/>
      <c r="K72" s="417">
        <f>N72*$K$9</f>
        <v>15982.15</v>
      </c>
      <c r="L72" s="417">
        <f>N72*$L$9</f>
        <v>9589.2899999999991</v>
      </c>
      <c r="M72" s="389"/>
      <c r="N72" s="507">
        <v>6392.86</v>
      </c>
      <c r="P72" s="495">
        <v>6392.86</v>
      </c>
      <c r="R72" s="468">
        <v>6392.86</v>
      </c>
      <c r="T72" s="462"/>
      <c r="V72" s="468"/>
      <c r="X72" s="468"/>
      <c r="Z72" s="452"/>
      <c r="AB72" s="382"/>
      <c r="AD72" s="363"/>
      <c r="AF72" s="146"/>
      <c r="AH72" s="146"/>
      <c r="AJ72" s="146"/>
      <c r="AL72" s="146"/>
      <c r="AN72" s="146"/>
      <c r="AP72" s="146"/>
      <c r="AR72" s="146"/>
      <c r="AT72" s="146"/>
      <c r="AV72" s="63"/>
      <c r="AX72" s="371"/>
      <c r="AY72" s="371"/>
      <c r="AZ72" s="371"/>
      <c r="BA72" s="371"/>
      <c r="BB72" s="371"/>
      <c r="BC72" s="371"/>
      <c r="BD72" s="371"/>
      <c r="BE72" s="371"/>
      <c r="BF72" s="371"/>
      <c r="BG72" s="371"/>
      <c r="BH72" s="371"/>
      <c r="BI72" s="371"/>
    </row>
    <row r="73" spans="1:61" s="376" customFormat="1" ht="21" hidden="1" customHeight="1" x14ac:dyDescent="0.3">
      <c r="A73" s="371"/>
      <c r="B73" s="372"/>
      <c r="C73" s="371"/>
      <c r="D73" s="421" t="s">
        <v>703</v>
      </c>
      <c r="E73" s="419">
        <f t="shared" si="10"/>
        <v>24200</v>
      </c>
      <c r="F73" s="420">
        <f t="shared" si="10"/>
        <v>14500</v>
      </c>
      <c r="G73" s="371"/>
      <c r="H73" s="416">
        <f t="shared" si="3"/>
        <v>24200</v>
      </c>
      <c r="I73" s="416">
        <f t="shared" si="3"/>
        <v>14500</v>
      </c>
      <c r="J73" s="386"/>
      <c r="K73" s="417">
        <f>N73*$K$9</f>
        <v>24132.05</v>
      </c>
      <c r="L73" s="417">
        <f>N73*$L$9</f>
        <v>14479.23</v>
      </c>
      <c r="M73" s="389"/>
      <c r="N73" s="507">
        <v>9652.82</v>
      </c>
      <c r="P73" s="495">
        <v>9652.82</v>
      </c>
      <c r="R73" s="468">
        <v>9652.82</v>
      </c>
      <c r="T73" s="462"/>
      <c r="V73" s="468"/>
      <c r="X73" s="468"/>
      <c r="Z73" s="452"/>
      <c r="AB73" s="382"/>
      <c r="AD73" s="363"/>
      <c r="AF73" s="146"/>
      <c r="AH73" s="146"/>
      <c r="AJ73" s="146"/>
      <c r="AL73" s="146"/>
      <c r="AN73" s="146"/>
      <c r="AP73" s="146"/>
      <c r="AR73" s="146"/>
      <c r="AT73" s="146"/>
      <c r="AV73" s="63"/>
      <c r="AX73" s="371"/>
      <c r="AY73" s="371"/>
      <c r="AZ73" s="371"/>
      <c r="BA73" s="371"/>
      <c r="BB73" s="371"/>
      <c r="BC73" s="371"/>
      <c r="BD73" s="371"/>
      <c r="BE73" s="371"/>
      <c r="BF73" s="371"/>
      <c r="BG73" s="371"/>
      <c r="BH73" s="371"/>
      <c r="BI73" s="371"/>
    </row>
    <row r="74" spans="1:61" s="376" customFormat="1" ht="21" hidden="1" customHeight="1" x14ac:dyDescent="0.3">
      <c r="A74" s="371"/>
      <c r="B74" s="372"/>
      <c r="C74" s="371"/>
      <c r="D74" s="421" t="s">
        <v>511</v>
      </c>
      <c r="E74" s="419">
        <f t="shared" si="10"/>
        <v>4200</v>
      </c>
      <c r="F74" s="420">
        <f t="shared" si="10"/>
        <v>2600</v>
      </c>
      <c r="G74" s="371"/>
      <c r="H74" s="416">
        <f t="shared" si="3"/>
        <v>4200</v>
      </c>
      <c r="I74" s="416">
        <f t="shared" si="3"/>
        <v>2600</v>
      </c>
      <c r="J74" s="386"/>
      <c r="K74" s="417">
        <f t="shared" si="0"/>
        <v>4200</v>
      </c>
      <c r="L74" s="417">
        <f t="shared" si="1"/>
        <v>2520</v>
      </c>
      <c r="M74" s="389"/>
      <c r="N74" s="507">
        <v>1680</v>
      </c>
      <c r="P74" s="495">
        <v>1680</v>
      </c>
      <c r="R74" s="468">
        <v>1680</v>
      </c>
      <c r="T74" s="475">
        <v>1344</v>
      </c>
      <c r="V74" s="468">
        <v>1344</v>
      </c>
      <c r="X74" s="468">
        <v>1344</v>
      </c>
      <c r="Z74" s="452">
        <v>1232</v>
      </c>
      <c r="AB74" s="382">
        <v>1120</v>
      </c>
      <c r="AD74" s="363"/>
      <c r="AF74" s="146"/>
      <c r="AH74" s="146"/>
      <c r="AJ74" s="146"/>
      <c r="AL74" s="146"/>
      <c r="AN74" s="146"/>
      <c r="AP74" s="146"/>
      <c r="AR74" s="146"/>
      <c r="AT74" s="146"/>
      <c r="AV74" s="63"/>
      <c r="AX74" s="371"/>
      <c r="AY74" s="371"/>
      <c r="AZ74" s="371"/>
      <c r="BA74" s="371"/>
      <c r="BB74" s="371"/>
      <c r="BC74" s="371"/>
      <c r="BD74" s="371"/>
      <c r="BE74" s="371"/>
      <c r="BF74" s="371"/>
      <c r="BG74" s="371"/>
      <c r="BH74" s="371"/>
      <c r="BI74" s="371"/>
    </row>
    <row r="75" spans="1:61" ht="9.9499999999999993" customHeight="1" thickBot="1" x14ac:dyDescent="0.35">
      <c r="D75" s="422"/>
      <c r="E75" s="414"/>
      <c r="F75" s="415"/>
      <c r="G75" s="386"/>
      <c r="H75" s="416">
        <f t="shared" si="3"/>
        <v>0</v>
      </c>
      <c r="I75" s="416">
        <f t="shared" si="3"/>
        <v>0</v>
      </c>
      <c r="J75" s="386"/>
      <c r="K75" s="417">
        <f t="shared" si="0"/>
        <v>0</v>
      </c>
      <c r="L75" s="417">
        <f t="shared" si="1"/>
        <v>0</v>
      </c>
      <c r="M75" s="389"/>
      <c r="N75" s="513"/>
      <c r="P75" s="452"/>
      <c r="R75" s="452"/>
      <c r="T75" s="452"/>
      <c r="V75" s="452"/>
      <c r="X75" s="452"/>
      <c r="Z75" s="452"/>
      <c r="AD75" s="363"/>
      <c r="AF75" s="363"/>
      <c r="AH75" s="365"/>
      <c r="AJ75" s="365"/>
      <c r="AL75" s="365"/>
      <c r="AN75" s="363"/>
      <c r="AP75" s="363"/>
      <c r="AR75" s="363"/>
      <c r="AT75" s="363"/>
      <c r="AV75" s="366"/>
    </row>
    <row r="76" spans="1:61" s="376" customFormat="1" ht="21" customHeight="1" thickBot="1" x14ac:dyDescent="0.35">
      <c r="A76" s="371"/>
      <c r="B76" s="372"/>
      <c r="C76" s="371"/>
      <c r="D76" s="431" t="s">
        <v>462</v>
      </c>
      <c r="E76" s="409"/>
      <c r="F76" s="410"/>
      <c r="G76" s="371"/>
      <c r="H76" s="416" t="e">
        <f t="shared" si="3"/>
        <v>#VALUE!</v>
      </c>
      <c r="I76" s="416" t="e">
        <f t="shared" si="3"/>
        <v>#VALUE!</v>
      </c>
      <c r="J76" s="386"/>
      <c r="K76" s="417" t="e">
        <f t="shared" si="0"/>
        <v>#VALUE!</v>
      </c>
      <c r="L76" s="417" t="e">
        <f t="shared" si="1"/>
        <v>#VALUE!</v>
      </c>
      <c r="N76" s="514" t="s">
        <v>729</v>
      </c>
      <c r="P76" s="492" t="s">
        <v>729</v>
      </c>
      <c r="R76" s="483">
        <v>45455</v>
      </c>
      <c r="T76" s="473">
        <v>45425</v>
      </c>
      <c r="V76" s="473">
        <v>45359</v>
      </c>
      <c r="X76" s="465">
        <v>220324</v>
      </c>
      <c r="Z76" s="452"/>
      <c r="AB76" s="382"/>
      <c r="AD76" s="522"/>
      <c r="AF76" s="353"/>
      <c r="AH76" s="146"/>
      <c r="AJ76" s="146"/>
      <c r="AL76" s="146"/>
      <c r="AN76" s="146"/>
      <c r="AP76" s="146"/>
      <c r="AR76" s="146"/>
      <c r="AT76" s="146"/>
      <c r="AV76" s="63"/>
      <c r="AX76" s="371"/>
      <c r="AY76" s="371"/>
      <c r="AZ76" s="371"/>
      <c r="BA76" s="371"/>
      <c r="BB76" s="371"/>
      <c r="BC76" s="371"/>
      <c r="BD76" s="371"/>
      <c r="BE76" s="371"/>
      <c r="BF76" s="371"/>
      <c r="BG76" s="371"/>
      <c r="BH76" s="371"/>
      <c r="BI76" s="371"/>
    </row>
    <row r="77" spans="1:61" s="376" customFormat="1" ht="21" customHeight="1" x14ac:dyDescent="0.3">
      <c r="A77" s="371"/>
      <c r="B77" s="372"/>
      <c r="C77" s="371"/>
      <c r="D77" s="436" t="s">
        <v>743</v>
      </c>
      <c r="E77" s="437">
        <f>H77</f>
        <v>3900</v>
      </c>
      <c r="F77" s="438">
        <f>I77</f>
        <v>2400</v>
      </c>
      <c r="G77" s="371"/>
      <c r="H77" s="416">
        <f t="shared" si="3"/>
        <v>3900</v>
      </c>
      <c r="I77" s="416">
        <f t="shared" si="3"/>
        <v>2400</v>
      </c>
      <c r="J77" s="386"/>
      <c r="K77" s="417">
        <f t="shared" si="0"/>
        <v>3874.5</v>
      </c>
      <c r="L77" s="417">
        <f t="shared" si="1"/>
        <v>2324.6999999999998</v>
      </c>
      <c r="N77" s="507">
        <v>1549.8</v>
      </c>
      <c r="P77" s="490">
        <v>1549.8</v>
      </c>
      <c r="R77" s="468">
        <v>1405.79</v>
      </c>
      <c r="T77" s="462">
        <v>1338.85</v>
      </c>
      <c r="V77" s="462">
        <v>1338.85</v>
      </c>
      <c r="X77" s="462">
        <v>1239.68</v>
      </c>
      <c r="Z77" s="452">
        <v>1147.6385739</v>
      </c>
      <c r="AB77" s="382">
        <v>1147.6385739</v>
      </c>
      <c r="AD77" s="523"/>
      <c r="AF77" s="146"/>
      <c r="AH77" s="146"/>
      <c r="AJ77" s="146"/>
      <c r="AL77" s="146"/>
      <c r="AN77" s="146"/>
      <c r="AP77" s="146"/>
      <c r="AR77" s="146"/>
      <c r="AT77" s="146"/>
      <c r="AV77" s="63"/>
      <c r="AX77" s="371"/>
      <c r="AY77" s="371"/>
      <c r="AZ77" s="371"/>
      <c r="BA77" s="371"/>
      <c r="BB77" s="371"/>
      <c r="BC77" s="371"/>
      <c r="BD77" s="371"/>
      <c r="BE77" s="371"/>
      <c r="BF77" s="371"/>
      <c r="BG77" s="371"/>
      <c r="BH77" s="371"/>
      <c r="BI77" s="371"/>
    </row>
    <row r="78" spans="1:61" s="376" customFormat="1" ht="21" customHeight="1" x14ac:dyDescent="0.3">
      <c r="A78" s="371"/>
      <c r="B78" s="372"/>
      <c r="C78" s="371"/>
      <c r="D78" s="436" t="s">
        <v>744</v>
      </c>
      <c r="E78" s="437">
        <f t="shared" ref="E78:F87" si="11">H78</f>
        <v>5600</v>
      </c>
      <c r="F78" s="438">
        <f t="shared" si="11"/>
        <v>3400</v>
      </c>
      <c r="G78" s="371"/>
      <c r="H78" s="416">
        <f t="shared" ref="H78:I142" si="12">MROUND(K78+48,100)</f>
        <v>5600</v>
      </c>
      <c r="I78" s="416">
        <f t="shared" si="12"/>
        <v>3400</v>
      </c>
      <c r="J78" s="386"/>
      <c r="K78" s="417">
        <f t="shared" si="0"/>
        <v>5554.5</v>
      </c>
      <c r="L78" s="417">
        <f t="shared" si="1"/>
        <v>3332.7000000000003</v>
      </c>
      <c r="N78" s="507">
        <v>2221.8000000000002</v>
      </c>
      <c r="P78" s="490">
        <v>2221.8000000000002</v>
      </c>
      <c r="R78" s="468">
        <v>2015.54</v>
      </c>
      <c r="T78" s="462">
        <v>1919.56</v>
      </c>
      <c r="V78" s="462">
        <v>1919.56</v>
      </c>
      <c r="X78" s="462">
        <v>1777.37</v>
      </c>
      <c r="Z78" s="452">
        <v>1645.4006478000001</v>
      </c>
      <c r="AB78" s="382">
        <v>1645.4006478000001</v>
      </c>
      <c r="AD78" s="523"/>
      <c r="AF78" s="146"/>
      <c r="AH78" s="146"/>
      <c r="AJ78" s="146"/>
      <c r="AL78" s="146"/>
      <c r="AN78" s="146"/>
      <c r="AP78" s="146"/>
      <c r="AR78" s="146"/>
      <c r="AT78" s="146"/>
      <c r="AV78" s="63"/>
      <c r="AX78" s="371"/>
      <c r="AY78" s="371"/>
      <c r="AZ78" s="371"/>
      <c r="BA78" s="371"/>
      <c r="BB78" s="371"/>
      <c r="BC78" s="371"/>
      <c r="BD78" s="371"/>
      <c r="BE78" s="371"/>
      <c r="BF78" s="371"/>
      <c r="BG78" s="371"/>
      <c r="BH78" s="371"/>
      <c r="BI78" s="371"/>
    </row>
    <row r="79" spans="1:61" s="376" customFormat="1" ht="21" customHeight="1" x14ac:dyDescent="0.3">
      <c r="A79" s="371"/>
      <c r="B79" s="372"/>
      <c r="C79" s="371"/>
      <c r="D79" s="436" t="s">
        <v>745</v>
      </c>
      <c r="E79" s="437">
        <f t="shared" si="11"/>
        <v>9200</v>
      </c>
      <c r="F79" s="438">
        <f t="shared" si="11"/>
        <v>5500</v>
      </c>
      <c r="G79" s="371"/>
      <c r="H79" s="416">
        <f t="shared" si="12"/>
        <v>9200</v>
      </c>
      <c r="I79" s="416">
        <f t="shared" si="12"/>
        <v>5500</v>
      </c>
      <c r="J79" s="386"/>
      <c r="K79" s="417">
        <f t="shared" si="0"/>
        <v>9150.75</v>
      </c>
      <c r="L79" s="417">
        <f t="shared" si="1"/>
        <v>5490.4500000000007</v>
      </c>
      <c r="N79" s="507">
        <v>3660.3</v>
      </c>
      <c r="P79" s="490">
        <v>3660.3</v>
      </c>
      <c r="R79" s="468">
        <v>3320.45</v>
      </c>
      <c r="T79" s="462">
        <v>3162.33</v>
      </c>
      <c r="V79" s="462">
        <v>3162.33</v>
      </c>
      <c r="X79" s="462">
        <v>2928.08</v>
      </c>
      <c r="Z79" s="455">
        <v>2636</v>
      </c>
      <c r="AB79" s="382">
        <v>2710.6637649000004</v>
      </c>
      <c r="AD79" s="523"/>
      <c r="AF79" s="146"/>
      <c r="AH79" s="146"/>
      <c r="AJ79" s="146"/>
      <c r="AL79" s="146"/>
      <c r="AN79" s="146"/>
      <c r="AP79" s="146"/>
      <c r="AR79" s="146"/>
      <c r="AT79" s="146"/>
      <c r="AV79" s="63"/>
      <c r="AX79" s="371"/>
      <c r="AY79" s="371"/>
      <c r="AZ79" s="371"/>
      <c r="BA79" s="371"/>
      <c r="BB79" s="371"/>
      <c r="BC79" s="371"/>
      <c r="BD79" s="371"/>
      <c r="BE79" s="371"/>
      <c r="BF79" s="371"/>
      <c r="BG79" s="371"/>
      <c r="BH79" s="371"/>
      <c r="BI79" s="371"/>
    </row>
    <row r="80" spans="1:61" s="376" customFormat="1" ht="21" customHeight="1" x14ac:dyDescent="0.3">
      <c r="A80" s="371"/>
      <c r="B80" s="372"/>
      <c r="C80" s="371"/>
      <c r="D80" s="436" t="s">
        <v>746</v>
      </c>
      <c r="E80" s="437">
        <f t="shared" si="11"/>
        <v>16100</v>
      </c>
      <c r="F80" s="438">
        <f t="shared" si="11"/>
        <v>9700</v>
      </c>
      <c r="G80" s="371"/>
      <c r="H80" s="416">
        <f t="shared" si="12"/>
        <v>16100</v>
      </c>
      <c r="I80" s="416">
        <f t="shared" si="12"/>
        <v>9700</v>
      </c>
      <c r="J80" s="386"/>
      <c r="K80" s="417">
        <f t="shared" si="0"/>
        <v>16054.5</v>
      </c>
      <c r="L80" s="417">
        <f t="shared" si="1"/>
        <v>9632.7000000000007</v>
      </c>
      <c r="N80" s="507">
        <v>6421.8</v>
      </c>
      <c r="P80" s="490">
        <v>6421.8</v>
      </c>
      <c r="R80" s="468">
        <v>5826.09</v>
      </c>
      <c r="T80" s="462">
        <v>5548.66</v>
      </c>
      <c r="V80" s="462">
        <v>5548.66</v>
      </c>
      <c r="X80" s="462">
        <v>5137.6499999999996</v>
      </c>
      <c r="Z80" s="455">
        <v>4624</v>
      </c>
      <c r="AB80" s="382">
        <v>4756.1717112000006</v>
      </c>
      <c r="AD80" s="523"/>
      <c r="AF80" s="146"/>
      <c r="AH80" s="146"/>
      <c r="AJ80" s="146"/>
      <c r="AL80" s="146"/>
      <c r="AN80" s="146"/>
      <c r="AP80" s="146"/>
      <c r="AR80" s="146"/>
      <c r="AT80" s="146"/>
      <c r="AV80" s="63"/>
      <c r="AX80" s="371"/>
      <c r="AY80" s="371"/>
      <c r="AZ80" s="371"/>
      <c r="BA80" s="371"/>
      <c r="BB80" s="371"/>
      <c r="BC80" s="371"/>
      <c r="BD80" s="371"/>
      <c r="BE80" s="371"/>
      <c r="BF80" s="371"/>
      <c r="BG80" s="371"/>
      <c r="BH80" s="371"/>
      <c r="BI80" s="371"/>
    </row>
    <row r="81" spans="1:61" s="376" customFormat="1" ht="21" customHeight="1" x14ac:dyDescent="0.3">
      <c r="A81" s="371"/>
      <c r="B81" s="488" t="s">
        <v>714</v>
      </c>
      <c r="C81" s="476"/>
      <c r="D81" s="436" t="s">
        <v>297</v>
      </c>
      <c r="E81" s="437">
        <f t="shared" si="11"/>
        <v>28300</v>
      </c>
      <c r="F81" s="438">
        <f t="shared" si="11"/>
        <v>17000</v>
      </c>
      <c r="G81" s="371"/>
      <c r="H81" s="416">
        <f t="shared" si="12"/>
        <v>28300</v>
      </c>
      <c r="I81" s="416">
        <f t="shared" si="12"/>
        <v>17000</v>
      </c>
      <c r="J81" s="386"/>
      <c r="K81" s="417">
        <f t="shared" si="0"/>
        <v>28252.875</v>
      </c>
      <c r="L81" s="417">
        <f t="shared" si="1"/>
        <v>16951.724999999999</v>
      </c>
      <c r="N81" s="507">
        <v>11301.15</v>
      </c>
      <c r="P81" s="490">
        <v>11301.15</v>
      </c>
      <c r="R81" s="455">
        <v>10767</v>
      </c>
      <c r="T81" s="462">
        <v>9765.5400000000009</v>
      </c>
      <c r="V81" s="462">
        <v>9765.5400000000009</v>
      </c>
      <c r="X81" s="462">
        <v>9042.17</v>
      </c>
      <c r="Z81" s="455">
        <v>8138</v>
      </c>
      <c r="AB81" s="382">
        <v>8370.7848042000005</v>
      </c>
      <c r="AD81" s="523"/>
      <c r="AF81" s="146"/>
      <c r="AH81" s="146"/>
      <c r="AJ81" s="146"/>
      <c r="AL81" s="146"/>
      <c r="AN81" s="146"/>
      <c r="AP81" s="146"/>
      <c r="AR81" s="146"/>
      <c r="AT81" s="146"/>
      <c r="AV81" s="63"/>
      <c r="AX81" s="371"/>
      <c r="AY81" s="371"/>
      <c r="AZ81" s="371"/>
      <c r="BA81" s="371"/>
      <c r="BB81" s="371"/>
      <c r="BC81" s="371"/>
      <c r="BD81" s="371"/>
      <c r="BE81" s="371"/>
      <c r="BF81" s="371"/>
      <c r="BG81" s="371"/>
      <c r="BH81" s="371"/>
      <c r="BI81" s="371"/>
    </row>
    <row r="82" spans="1:61" s="376" customFormat="1" ht="21" customHeight="1" x14ac:dyDescent="0.3">
      <c r="A82" s="371"/>
      <c r="B82" s="372"/>
      <c r="C82" s="371"/>
      <c r="D82" s="439" t="s">
        <v>747</v>
      </c>
      <c r="E82" s="437">
        <f t="shared" si="11"/>
        <v>2000</v>
      </c>
      <c r="F82" s="438">
        <f t="shared" si="11"/>
        <v>1200</v>
      </c>
      <c r="G82" s="371"/>
      <c r="H82" s="416">
        <f t="shared" si="12"/>
        <v>2000</v>
      </c>
      <c r="I82" s="416">
        <f t="shared" si="12"/>
        <v>1200</v>
      </c>
      <c r="J82" s="386"/>
      <c r="K82" s="417">
        <f t="shared" si="0"/>
        <v>1971.3750000000002</v>
      </c>
      <c r="L82" s="417">
        <f t="shared" si="1"/>
        <v>1182.825</v>
      </c>
      <c r="N82" s="507">
        <v>788.55000000000007</v>
      </c>
      <c r="P82" s="490">
        <v>788.55000000000007</v>
      </c>
      <c r="R82" s="468">
        <v>725.9</v>
      </c>
      <c r="T82" s="462">
        <v>691.33</v>
      </c>
      <c r="V82" s="462">
        <v>691.33</v>
      </c>
      <c r="X82" s="462">
        <v>627.46</v>
      </c>
      <c r="Z82" s="455">
        <v>565</v>
      </c>
      <c r="AB82" s="382">
        <v>580.87405740000008</v>
      </c>
      <c r="AD82" s="523"/>
      <c r="AF82" s="146"/>
      <c r="AH82" s="146"/>
      <c r="AJ82" s="146"/>
      <c r="AL82" s="146"/>
      <c r="AN82" s="146"/>
      <c r="AP82" s="146"/>
      <c r="AR82" s="146"/>
      <c r="AT82" s="146"/>
      <c r="AV82" s="63"/>
      <c r="AX82" s="371"/>
      <c r="AY82" s="371"/>
      <c r="AZ82" s="371"/>
      <c r="BA82" s="371"/>
      <c r="BB82" s="371"/>
      <c r="BC82" s="371"/>
      <c r="BD82" s="371"/>
      <c r="BE82" s="371"/>
      <c r="BF82" s="371"/>
      <c r="BG82" s="371"/>
      <c r="BH82" s="371"/>
      <c r="BI82" s="371"/>
    </row>
    <row r="83" spans="1:61" s="376" customFormat="1" ht="21" customHeight="1" x14ac:dyDescent="0.3">
      <c r="A83" s="371"/>
      <c r="B83" s="372"/>
      <c r="C83" s="371"/>
      <c r="D83" s="439" t="s">
        <v>749</v>
      </c>
      <c r="E83" s="437">
        <f t="shared" si="11"/>
        <v>4200</v>
      </c>
      <c r="F83" s="438">
        <f t="shared" si="11"/>
        <v>2600</v>
      </c>
      <c r="G83" s="371"/>
      <c r="H83" s="416">
        <f t="shared" si="12"/>
        <v>4200</v>
      </c>
      <c r="I83" s="416">
        <f t="shared" si="12"/>
        <v>2600</v>
      </c>
      <c r="J83" s="386"/>
      <c r="K83" s="417">
        <f t="shared" si="0"/>
        <v>4186.875</v>
      </c>
      <c r="L83" s="417">
        <f t="shared" si="1"/>
        <v>2512.125</v>
      </c>
      <c r="N83" s="507">
        <v>1674.75</v>
      </c>
      <c r="P83" s="490">
        <v>1674.75</v>
      </c>
      <c r="R83" s="468">
        <v>1518.77</v>
      </c>
      <c r="T83" s="462">
        <v>1446.46</v>
      </c>
      <c r="V83" s="462">
        <v>1446.46</v>
      </c>
      <c r="X83" s="462">
        <v>1333.14</v>
      </c>
      <c r="Z83" s="452">
        <v>1234.1443569</v>
      </c>
      <c r="AB83" s="382">
        <v>1234.1443569</v>
      </c>
      <c r="AD83" s="523"/>
      <c r="AF83" s="146"/>
      <c r="AH83" s="146"/>
      <c r="AJ83" s="146"/>
      <c r="AL83" s="146"/>
      <c r="AN83" s="146"/>
      <c r="AP83" s="146"/>
      <c r="AR83" s="146"/>
      <c r="AT83" s="146"/>
      <c r="AV83" s="63"/>
      <c r="AX83" s="371"/>
      <c r="AY83" s="371"/>
      <c r="AZ83" s="371"/>
      <c r="BA83" s="371"/>
      <c r="BB83" s="371"/>
      <c r="BC83" s="371"/>
      <c r="BD83" s="371"/>
      <c r="BE83" s="371"/>
      <c r="BF83" s="371"/>
      <c r="BG83" s="371"/>
      <c r="BH83" s="371"/>
      <c r="BI83" s="371"/>
    </row>
    <row r="84" spans="1:61" s="376" customFormat="1" ht="21" customHeight="1" x14ac:dyDescent="0.3">
      <c r="A84" s="371"/>
      <c r="B84" s="372"/>
      <c r="C84" s="371"/>
      <c r="D84" s="439" t="s">
        <v>750</v>
      </c>
      <c r="E84" s="437">
        <f t="shared" si="11"/>
        <v>6400</v>
      </c>
      <c r="F84" s="438">
        <f t="shared" si="11"/>
        <v>3900</v>
      </c>
      <c r="G84" s="371"/>
      <c r="H84" s="416">
        <f t="shared" si="12"/>
        <v>6400</v>
      </c>
      <c r="I84" s="416">
        <f t="shared" si="12"/>
        <v>3900</v>
      </c>
      <c r="J84" s="386"/>
      <c r="K84" s="417">
        <f t="shared" si="0"/>
        <v>6355.125</v>
      </c>
      <c r="L84" s="417">
        <f t="shared" si="1"/>
        <v>3813.0750000000003</v>
      </c>
      <c r="N84" s="507">
        <v>2542.0500000000002</v>
      </c>
      <c r="P84" s="490">
        <v>2542.0500000000002</v>
      </c>
      <c r="R84" s="468">
        <v>2306.14</v>
      </c>
      <c r="T84" s="462">
        <v>2196.33</v>
      </c>
      <c r="V84" s="462">
        <v>2196.33</v>
      </c>
      <c r="X84" s="462">
        <v>2024.27</v>
      </c>
      <c r="Z84" s="455">
        <v>1822</v>
      </c>
      <c r="AB84" s="382">
        <v>1873.9549919999999</v>
      </c>
      <c r="AD84" s="523"/>
      <c r="AF84" s="146"/>
      <c r="AH84" s="146"/>
      <c r="AJ84" s="146"/>
      <c r="AL84" s="146"/>
      <c r="AN84" s="146"/>
      <c r="AP84" s="146"/>
      <c r="AR84" s="146"/>
      <c r="AT84" s="146"/>
      <c r="AV84" s="63"/>
      <c r="AX84" s="371"/>
      <c r="AY84" s="371"/>
      <c r="AZ84" s="371"/>
      <c r="BA84" s="371"/>
      <c r="BB84" s="371"/>
      <c r="BC84" s="371"/>
      <c r="BD84" s="371"/>
      <c r="BE84" s="371"/>
      <c r="BF84" s="371"/>
      <c r="BG84" s="371"/>
      <c r="BH84" s="371"/>
      <c r="BI84" s="371"/>
    </row>
    <row r="85" spans="1:61" s="376" customFormat="1" ht="21" customHeight="1" x14ac:dyDescent="0.3">
      <c r="A85" s="371"/>
      <c r="B85" s="372"/>
      <c r="C85" s="371"/>
      <c r="D85" s="439" t="s">
        <v>748</v>
      </c>
      <c r="E85" s="437">
        <f t="shared" si="11"/>
        <v>11300</v>
      </c>
      <c r="F85" s="438">
        <f t="shared" si="11"/>
        <v>6800</v>
      </c>
      <c r="G85" s="371"/>
      <c r="H85" s="416">
        <f t="shared" si="12"/>
        <v>11300</v>
      </c>
      <c r="I85" s="416">
        <f t="shared" si="12"/>
        <v>6800</v>
      </c>
      <c r="J85" s="386"/>
      <c r="K85" s="417">
        <f t="shared" si="0"/>
        <v>11258.625</v>
      </c>
      <c r="L85" s="417">
        <f t="shared" si="1"/>
        <v>6755.1749999999993</v>
      </c>
      <c r="N85" s="507">
        <v>4503.45</v>
      </c>
      <c r="P85" s="490">
        <v>4503.45</v>
      </c>
      <c r="R85" s="468">
        <v>4086.17</v>
      </c>
      <c r="T85" s="462">
        <v>3891.58</v>
      </c>
      <c r="V85" s="462">
        <v>3891.58</v>
      </c>
      <c r="X85" s="462">
        <v>3586.71</v>
      </c>
      <c r="Z85" s="455">
        <v>3229</v>
      </c>
      <c r="AB85" s="382">
        <v>3320.3923389000001</v>
      </c>
      <c r="AD85" s="523"/>
      <c r="AF85" s="146"/>
      <c r="AH85" s="146"/>
      <c r="AJ85" s="146"/>
      <c r="AL85" s="146"/>
      <c r="AN85" s="146"/>
      <c r="AP85" s="146"/>
      <c r="AR85" s="146"/>
      <c r="AT85" s="146"/>
      <c r="AV85" s="63"/>
      <c r="AX85" s="371"/>
      <c r="AY85" s="371"/>
      <c r="AZ85" s="371"/>
      <c r="BA85" s="371"/>
      <c r="BB85" s="371"/>
      <c r="BC85" s="371"/>
      <c r="BD85" s="371"/>
      <c r="BE85" s="371"/>
      <c r="BF85" s="371"/>
      <c r="BG85" s="371"/>
      <c r="BH85" s="371"/>
      <c r="BI85" s="371"/>
    </row>
    <row r="86" spans="1:61" s="376" customFormat="1" ht="21" hidden="1" customHeight="1" x14ac:dyDescent="0.3">
      <c r="A86" s="371"/>
      <c r="B86" s="372"/>
      <c r="C86" s="371"/>
      <c r="D86" s="439" t="s">
        <v>341</v>
      </c>
      <c r="E86" s="437">
        <f t="shared" si="11"/>
        <v>6900</v>
      </c>
      <c r="F86" s="438">
        <f t="shared" si="11"/>
        <v>4100</v>
      </c>
      <c r="G86" s="371"/>
      <c r="H86" s="416">
        <f t="shared" si="12"/>
        <v>6900</v>
      </c>
      <c r="I86" s="416">
        <f t="shared" si="12"/>
        <v>4100</v>
      </c>
      <c r="J86" s="386"/>
      <c r="K86" s="417">
        <f t="shared" si="0"/>
        <v>6832.875</v>
      </c>
      <c r="L86" s="417">
        <f t="shared" si="1"/>
        <v>4099.7250000000004</v>
      </c>
      <c r="N86" s="507">
        <v>2733.15</v>
      </c>
      <c r="P86" s="490">
        <v>2733.15</v>
      </c>
      <c r="R86" s="468">
        <v>2999.8</v>
      </c>
      <c r="T86" s="462">
        <v>2856.95</v>
      </c>
      <c r="V86" s="462">
        <v>2856.95</v>
      </c>
      <c r="X86" s="462">
        <v>2645.33</v>
      </c>
      <c r="Z86" s="452">
        <v>2448.9079524000003</v>
      </c>
      <c r="AB86" s="382">
        <v>2448.9079524000003</v>
      </c>
      <c r="AD86" s="523"/>
      <c r="AF86" s="146"/>
      <c r="AH86" s="146"/>
      <c r="AJ86" s="146"/>
      <c r="AL86" s="146"/>
      <c r="AN86" s="146"/>
      <c r="AP86" s="146"/>
      <c r="AR86" s="146"/>
      <c r="AT86" s="146"/>
      <c r="AV86" s="63"/>
      <c r="AX86" s="371"/>
      <c r="AY86" s="371"/>
      <c r="AZ86" s="371"/>
      <c r="BA86" s="371"/>
      <c r="BB86" s="371"/>
      <c r="BC86" s="371"/>
      <c r="BD86" s="371"/>
      <c r="BE86" s="371"/>
      <c r="BF86" s="371"/>
      <c r="BG86" s="371"/>
      <c r="BH86" s="371"/>
      <c r="BI86" s="371"/>
    </row>
    <row r="87" spans="1:61" s="376" customFormat="1" ht="21" customHeight="1" thickBot="1" x14ac:dyDescent="0.35">
      <c r="A87" s="371"/>
      <c r="B87" s="372"/>
      <c r="C87" s="371"/>
      <c r="D87" s="439" t="s">
        <v>751</v>
      </c>
      <c r="E87" s="437">
        <f t="shared" si="11"/>
        <v>5000</v>
      </c>
      <c r="F87" s="438">
        <f t="shared" si="11"/>
        <v>3000</v>
      </c>
      <c r="G87" s="371"/>
      <c r="H87" s="416">
        <f t="shared" si="12"/>
        <v>5000</v>
      </c>
      <c r="I87" s="416">
        <f t="shared" si="12"/>
        <v>3000</v>
      </c>
      <c r="J87" s="386"/>
      <c r="K87" s="417">
        <f t="shared" si="0"/>
        <v>4979.625</v>
      </c>
      <c r="L87" s="417">
        <f t="shared" si="1"/>
        <v>2987.7750000000001</v>
      </c>
      <c r="N87" s="507">
        <v>1991.8500000000001</v>
      </c>
      <c r="P87" s="490">
        <v>1991.8500000000001</v>
      </c>
      <c r="R87" s="468">
        <v>1996.98</v>
      </c>
      <c r="T87" s="462">
        <v>1901.89</v>
      </c>
      <c r="V87" s="462">
        <v>1901.89</v>
      </c>
      <c r="X87" s="462">
        <v>1761.01</v>
      </c>
      <c r="Z87" s="452">
        <v>1467.51</v>
      </c>
      <c r="AB87" s="382">
        <v>1467.51</v>
      </c>
      <c r="AD87" s="523"/>
      <c r="AF87" s="146"/>
      <c r="AH87" s="146"/>
      <c r="AJ87" s="146"/>
      <c r="AL87" s="146"/>
      <c r="AN87" s="146"/>
      <c r="AP87" s="146"/>
      <c r="AR87" s="146"/>
      <c r="AT87" s="146"/>
      <c r="AV87" s="63"/>
      <c r="AX87" s="371"/>
      <c r="AY87" s="371"/>
      <c r="AZ87" s="371"/>
      <c r="BA87" s="371"/>
      <c r="BB87" s="371"/>
      <c r="BC87" s="371"/>
      <c r="BD87" s="371"/>
      <c r="BE87" s="371"/>
      <c r="BF87" s="371"/>
      <c r="BG87" s="371"/>
      <c r="BH87" s="371"/>
      <c r="BI87" s="371"/>
    </row>
    <row r="88" spans="1:61" s="376" customFormat="1" ht="9.9499999999999993" hidden="1" customHeight="1" thickBot="1" x14ac:dyDescent="0.35">
      <c r="A88" s="371"/>
      <c r="B88" s="372"/>
      <c r="C88" s="371"/>
      <c r="D88" s="371"/>
      <c r="E88" s="373"/>
      <c r="F88" s="374"/>
      <c r="G88" s="371"/>
      <c r="H88" s="416">
        <f t="shared" si="12"/>
        <v>0</v>
      </c>
      <c r="I88" s="416">
        <f t="shared" si="12"/>
        <v>0</v>
      </c>
      <c r="J88" s="386"/>
      <c r="K88" s="417">
        <f t="shared" si="0"/>
        <v>0</v>
      </c>
      <c r="L88" s="417">
        <f t="shared" si="1"/>
        <v>0</v>
      </c>
      <c r="N88" s="513"/>
      <c r="P88" s="452"/>
      <c r="R88" s="452"/>
      <c r="T88" s="452"/>
      <c r="V88" s="452"/>
      <c r="X88" s="452"/>
      <c r="Z88" s="452"/>
      <c r="AB88" s="382"/>
      <c r="AD88" s="363"/>
      <c r="AF88" s="146"/>
      <c r="AH88" s="146"/>
      <c r="AJ88" s="146"/>
      <c r="AL88" s="146"/>
      <c r="AN88" s="146"/>
      <c r="AP88" s="146"/>
      <c r="AR88" s="146"/>
      <c r="AT88" s="146"/>
      <c r="AV88" s="63"/>
      <c r="AX88" s="371"/>
      <c r="AY88" s="371"/>
      <c r="AZ88" s="371"/>
      <c r="BA88" s="371"/>
      <c r="BB88" s="371"/>
      <c r="BC88" s="371"/>
      <c r="BD88" s="371"/>
      <c r="BE88" s="371"/>
      <c r="BF88" s="371"/>
      <c r="BG88" s="371"/>
      <c r="BH88" s="371"/>
      <c r="BI88" s="371"/>
    </row>
    <row r="89" spans="1:61" ht="21" customHeight="1" thickBot="1" x14ac:dyDescent="0.35">
      <c r="D89" s="413" t="s">
        <v>732</v>
      </c>
      <c r="H89" s="416">
        <f t="shared" si="12"/>
        <v>113900</v>
      </c>
      <c r="I89" s="416">
        <f t="shared" si="12"/>
        <v>68400</v>
      </c>
      <c r="J89" s="386"/>
      <c r="K89" s="417">
        <f t="shared" si="0"/>
        <v>113880</v>
      </c>
      <c r="L89" s="417">
        <f t="shared" si="1"/>
        <v>68328</v>
      </c>
      <c r="N89" s="520">
        <v>45552</v>
      </c>
      <c r="P89" s="489">
        <v>45490</v>
      </c>
      <c r="R89" s="489"/>
      <c r="T89" s="472">
        <v>45425</v>
      </c>
      <c r="V89" s="472">
        <v>45387</v>
      </c>
      <c r="X89" s="463">
        <v>220324</v>
      </c>
      <c r="Z89" s="452"/>
      <c r="AD89" s="363"/>
    </row>
    <row r="90" spans="1:61" s="376" customFormat="1" ht="21" hidden="1" customHeight="1" x14ac:dyDescent="0.3">
      <c r="A90" s="371"/>
      <c r="B90" s="372"/>
      <c r="C90" s="476"/>
      <c r="D90" s="439" t="s">
        <v>660</v>
      </c>
      <c r="E90" s="437">
        <f t="shared" ref="E90:F95" si="13">H90</f>
        <v>3600</v>
      </c>
      <c r="F90" s="438">
        <f t="shared" si="13"/>
        <v>2200</v>
      </c>
      <c r="G90" s="371"/>
      <c r="H90" s="416">
        <f t="shared" si="12"/>
        <v>3600</v>
      </c>
      <c r="I90" s="416">
        <f t="shared" si="12"/>
        <v>2200</v>
      </c>
      <c r="J90" s="386"/>
      <c r="K90" s="417">
        <f t="shared" si="0"/>
        <v>3573.72444</v>
      </c>
      <c r="L90" s="417">
        <f t="shared" si="1"/>
        <v>2144.2346639999996</v>
      </c>
      <c r="N90" s="496">
        <v>1429.4897759999999</v>
      </c>
      <c r="P90" s="490">
        <v>1429.4897759999999</v>
      </c>
      <c r="R90" s="462">
        <v>1429.4897759999999</v>
      </c>
      <c r="T90" s="452">
        <v>1429.4897759999999</v>
      </c>
      <c r="V90" s="452">
        <v>1429.4897759999999</v>
      </c>
      <c r="X90" s="452">
        <v>1429.4897759999999</v>
      </c>
      <c r="Z90" s="452">
        <v>1299.5361599999999</v>
      </c>
      <c r="AB90" s="382">
        <v>1299.5361599999999</v>
      </c>
      <c r="AD90" s="363"/>
      <c r="AF90" s="146"/>
      <c r="AH90" s="146"/>
      <c r="AJ90" s="146"/>
      <c r="AL90" s="146"/>
      <c r="AN90" s="146"/>
      <c r="AP90" s="146"/>
      <c r="AR90" s="146"/>
      <c r="AT90" s="146"/>
      <c r="AV90" s="63"/>
      <c r="AX90" s="371"/>
      <c r="AY90" s="371"/>
      <c r="AZ90" s="371"/>
      <c r="BA90" s="371"/>
      <c r="BB90" s="371"/>
      <c r="BC90" s="371"/>
      <c r="BD90" s="371"/>
      <c r="BE90" s="371"/>
      <c r="BF90" s="371"/>
      <c r="BG90" s="371"/>
      <c r="BH90" s="371"/>
      <c r="BI90" s="371"/>
    </row>
    <row r="91" spans="1:61" s="376" customFormat="1" ht="21" hidden="1" customHeight="1" x14ac:dyDescent="0.3">
      <c r="A91" s="371"/>
      <c r="B91" s="372"/>
      <c r="C91" s="476"/>
      <c r="D91" s="439" t="s">
        <v>661</v>
      </c>
      <c r="E91" s="444">
        <f t="shared" si="13"/>
        <v>7000</v>
      </c>
      <c r="F91" s="445">
        <f t="shared" si="13"/>
        <v>4200</v>
      </c>
      <c r="G91" s="371"/>
      <c r="H91" s="416">
        <f t="shared" si="12"/>
        <v>7000</v>
      </c>
      <c r="I91" s="416">
        <f t="shared" si="12"/>
        <v>4200</v>
      </c>
      <c r="J91" s="386"/>
      <c r="K91" s="417">
        <f t="shared" si="0"/>
        <v>6918.1612499999992</v>
      </c>
      <c r="L91" s="417">
        <f t="shared" si="1"/>
        <v>4150.8967499999999</v>
      </c>
      <c r="N91" s="496">
        <v>2767.2644999999998</v>
      </c>
      <c r="P91" s="490">
        <v>2767.2644999999998</v>
      </c>
      <c r="R91" s="462">
        <v>2767.2644999999998</v>
      </c>
      <c r="T91" s="452">
        <v>2767.2644999999998</v>
      </c>
      <c r="V91" s="452">
        <v>2767.2644999999998</v>
      </c>
      <c r="X91" s="452">
        <v>2767.2644999999998</v>
      </c>
      <c r="Z91" s="452">
        <v>2515.6949999999997</v>
      </c>
      <c r="AB91" s="382">
        <v>2515.6949999999997</v>
      </c>
      <c r="AD91" s="363"/>
      <c r="AF91" s="146"/>
      <c r="AH91" s="146"/>
      <c r="AJ91" s="146"/>
      <c r="AL91" s="146"/>
      <c r="AN91" s="146"/>
      <c r="AP91" s="146"/>
      <c r="AR91" s="146"/>
      <c r="AT91" s="146"/>
      <c r="AV91" s="63"/>
      <c r="AX91" s="371"/>
      <c r="AY91" s="371"/>
      <c r="AZ91" s="371"/>
      <c r="BA91" s="371"/>
      <c r="BB91" s="371"/>
      <c r="BC91" s="371"/>
      <c r="BD91" s="371"/>
      <c r="BE91" s="371"/>
      <c r="BF91" s="371"/>
      <c r="BG91" s="371"/>
      <c r="BH91" s="371"/>
      <c r="BI91" s="371"/>
    </row>
    <row r="92" spans="1:61" s="376" customFormat="1" ht="21" customHeight="1" x14ac:dyDescent="0.3">
      <c r="A92" s="371"/>
      <c r="B92" s="372"/>
      <c r="C92" s="371"/>
      <c r="D92" s="439" t="s">
        <v>368</v>
      </c>
      <c r="E92" s="437">
        <f t="shared" si="13"/>
        <v>2800</v>
      </c>
      <c r="F92" s="438">
        <f t="shared" si="13"/>
        <v>1700</v>
      </c>
      <c r="G92" s="371"/>
      <c r="H92" s="416">
        <f t="shared" si="12"/>
        <v>2800</v>
      </c>
      <c r="I92" s="416">
        <f t="shared" si="12"/>
        <v>1700</v>
      </c>
      <c r="J92" s="386"/>
      <c r="K92" s="417">
        <f t="shared" si="0"/>
        <v>2767.5</v>
      </c>
      <c r="L92" s="417">
        <f t="shared" si="1"/>
        <v>1660.5</v>
      </c>
      <c r="N92" s="496">
        <v>1107</v>
      </c>
      <c r="P92" s="490">
        <v>1047</v>
      </c>
      <c r="R92" s="462">
        <v>1029.5014587000001</v>
      </c>
      <c r="T92" s="452">
        <v>1029.5014587000001</v>
      </c>
      <c r="V92" s="452">
        <v>1029.5014587000001</v>
      </c>
      <c r="X92" s="452">
        <v>1029.5014587000001</v>
      </c>
      <c r="Z92" s="452">
        <v>935.91041699999994</v>
      </c>
      <c r="AB92" s="382">
        <v>935.91041699999994</v>
      </c>
      <c r="AD92" s="363">
        <f>N92/P92</f>
        <v>1.0573065902578798</v>
      </c>
      <c r="AF92" s="529"/>
      <c r="AH92" s="146"/>
      <c r="AJ92" s="146"/>
      <c r="AL92" s="146"/>
      <c r="AN92" s="146"/>
      <c r="AP92" s="146"/>
      <c r="AR92" s="146"/>
      <c r="AT92" s="146"/>
      <c r="AV92" s="63"/>
      <c r="AX92" s="371"/>
      <c r="AY92" s="371"/>
      <c r="AZ92" s="371"/>
      <c r="BA92" s="371"/>
      <c r="BB92" s="371"/>
      <c r="BC92" s="371"/>
      <c r="BD92" s="371"/>
      <c r="BE92" s="371"/>
      <c r="BF92" s="371"/>
      <c r="BG92" s="371"/>
      <c r="BH92" s="371"/>
      <c r="BI92" s="371"/>
    </row>
    <row r="93" spans="1:61" s="376" customFormat="1" ht="21" customHeight="1" x14ac:dyDescent="0.3">
      <c r="A93" s="371"/>
      <c r="B93" s="372"/>
      <c r="C93" s="371"/>
      <c r="D93" s="439" t="s">
        <v>367</v>
      </c>
      <c r="E93" s="437">
        <f t="shared" si="13"/>
        <v>4400</v>
      </c>
      <c r="F93" s="438">
        <f t="shared" si="13"/>
        <v>2700</v>
      </c>
      <c r="G93" s="371"/>
      <c r="H93" s="416">
        <f t="shared" si="12"/>
        <v>4400</v>
      </c>
      <c r="I93" s="416">
        <f t="shared" si="12"/>
        <v>2700</v>
      </c>
      <c r="J93" s="386"/>
      <c r="K93" s="417">
        <f t="shared" si="0"/>
        <v>4400</v>
      </c>
      <c r="L93" s="417">
        <f t="shared" si="1"/>
        <v>2640</v>
      </c>
      <c r="N93" s="496">
        <v>1760</v>
      </c>
      <c r="P93" s="490">
        <v>1660</v>
      </c>
      <c r="R93" s="462">
        <v>1630.2350493000001</v>
      </c>
      <c r="T93" s="452">
        <v>1630.2350493000001</v>
      </c>
      <c r="V93" s="452">
        <v>1630.2350493000001</v>
      </c>
      <c r="X93" s="452">
        <v>1630.2350493000001</v>
      </c>
      <c r="Z93" s="452">
        <v>1482.0318629999999</v>
      </c>
      <c r="AB93" s="382">
        <v>1482.0318629999999</v>
      </c>
      <c r="AD93" s="363">
        <f>N93/P93</f>
        <v>1.0602409638554218</v>
      </c>
      <c r="AF93" s="530"/>
      <c r="AH93" s="146"/>
      <c r="AJ93" s="146"/>
      <c r="AL93" s="146"/>
      <c r="AN93" s="146"/>
      <c r="AP93" s="146"/>
      <c r="AR93" s="146"/>
      <c r="AT93" s="146"/>
      <c r="AV93" s="63"/>
      <c r="AX93" s="371"/>
      <c r="AY93" s="371"/>
      <c r="AZ93" s="371"/>
      <c r="BA93" s="371"/>
      <c r="BB93" s="371"/>
      <c r="BC93" s="371"/>
      <c r="BD93" s="371"/>
      <c r="BE93" s="371"/>
      <c r="BF93" s="371"/>
      <c r="BG93" s="371"/>
      <c r="BH93" s="371"/>
      <c r="BI93" s="371"/>
    </row>
    <row r="94" spans="1:61" s="376" customFormat="1" ht="21" customHeight="1" x14ac:dyDescent="0.3">
      <c r="A94" s="371"/>
      <c r="B94" s="372"/>
      <c r="C94" s="371"/>
      <c r="D94" s="439" t="s">
        <v>366</v>
      </c>
      <c r="E94" s="442">
        <f t="shared" si="13"/>
        <v>8300</v>
      </c>
      <c r="F94" s="443">
        <f t="shared" si="13"/>
        <v>5000</v>
      </c>
      <c r="G94" s="371"/>
      <c r="H94" s="416">
        <f t="shared" si="12"/>
        <v>8300</v>
      </c>
      <c r="I94" s="416">
        <f t="shared" si="12"/>
        <v>5000</v>
      </c>
      <c r="J94" s="386"/>
      <c r="K94" s="417">
        <f t="shared" si="0"/>
        <v>8285</v>
      </c>
      <c r="L94" s="417">
        <f t="shared" si="1"/>
        <v>4971</v>
      </c>
      <c r="N94" s="496">
        <v>3314</v>
      </c>
      <c r="P94" s="490">
        <v>3126</v>
      </c>
      <c r="R94" s="462">
        <v>3065.5756131000007</v>
      </c>
      <c r="T94" s="452">
        <v>3065.5756131000007</v>
      </c>
      <c r="V94" s="452">
        <v>3065.5756131000007</v>
      </c>
      <c r="X94" s="452">
        <v>3065.5756131000007</v>
      </c>
      <c r="Z94" s="452">
        <v>2786.8869210000003</v>
      </c>
      <c r="AB94" s="382">
        <v>2786.8869210000003</v>
      </c>
      <c r="AD94" s="363">
        <f>N94/P94</f>
        <v>1.0601407549584132</v>
      </c>
      <c r="AF94" s="530"/>
      <c r="AH94" s="146"/>
      <c r="AJ94" s="146"/>
      <c r="AL94" s="146"/>
      <c r="AN94" s="146"/>
      <c r="AP94" s="146"/>
      <c r="AR94" s="146"/>
      <c r="AT94" s="146"/>
      <c r="AV94" s="63"/>
      <c r="AX94" s="371"/>
      <c r="AY94" s="371"/>
      <c r="AZ94" s="371"/>
      <c r="BA94" s="371"/>
      <c r="BB94" s="371"/>
      <c r="BC94" s="371"/>
      <c r="BD94" s="371"/>
      <c r="BE94" s="371"/>
      <c r="BF94" s="371"/>
      <c r="BG94" s="371"/>
      <c r="BH94" s="371"/>
      <c r="BI94" s="371"/>
    </row>
    <row r="95" spans="1:61" s="376" customFormat="1" ht="21" customHeight="1" thickBot="1" x14ac:dyDescent="0.35">
      <c r="A95" s="371"/>
      <c r="B95" s="372"/>
      <c r="C95" s="371"/>
      <c r="D95" s="439" t="s">
        <v>365</v>
      </c>
      <c r="E95" s="437">
        <f t="shared" si="13"/>
        <v>10300</v>
      </c>
      <c r="F95" s="438">
        <f t="shared" si="13"/>
        <v>6200</v>
      </c>
      <c r="G95" s="371"/>
      <c r="H95" s="416">
        <f t="shared" si="12"/>
        <v>10300</v>
      </c>
      <c r="I95" s="416">
        <f t="shared" si="12"/>
        <v>6200</v>
      </c>
      <c r="J95" s="386"/>
      <c r="K95" s="417">
        <f t="shared" si="0"/>
        <v>10225</v>
      </c>
      <c r="L95" s="417">
        <f t="shared" si="1"/>
        <v>6135</v>
      </c>
      <c r="N95" s="496">
        <v>4090</v>
      </c>
      <c r="P95" s="490">
        <v>3860</v>
      </c>
      <c r="R95" s="462">
        <v>3471.4147181999997</v>
      </c>
      <c r="T95" s="452">
        <v>3471.4147181999997</v>
      </c>
      <c r="V95" s="452">
        <v>3471.4147181999997</v>
      </c>
      <c r="X95" s="452">
        <v>3471.4147181999997</v>
      </c>
      <c r="Z95" s="452">
        <v>3155.8315619999994</v>
      </c>
      <c r="AB95" s="382">
        <v>3155.8315619999994</v>
      </c>
      <c r="AD95" s="363">
        <f>N95/P95</f>
        <v>1.0595854922279793</v>
      </c>
      <c r="AF95" s="531"/>
      <c r="AH95" s="146"/>
      <c r="AJ95" s="146"/>
      <c r="AL95" s="146"/>
      <c r="AN95" s="146"/>
      <c r="AP95" s="146"/>
      <c r="AR95" s="146"/>
      <c r="AT95" s="146"/>
      <c r="AV95" s="63"/>
      <c r="AX95" s="371"/>
      <c r="AY95" s="371"/>
      <c r="AZ95" s="371"/>
      <c r="BA95" s="371"/>
      <c r="BB95" s="371"/>
      <c r="BC95" s="371"/>
      <c r="BD95" s="371"/>
      <c r="BE95" s="371"/>
      <c r="BF95" s="371"/>
      <c r="BG95" s="371"/>
      <c r="BH95" s="371"/>
      <c r="BI95" s="371"/>
    </row>
    <row r="96" spans="1:61" s="376" customFormat="1" ht="9.9499999999999993" customHeight="1" thickBot="1" x14ac:dyDescent="0.35">
      <c r="A96" s="371"/>
      <c r="B96" s="372"/>
      <c r="C96" s="371"/>
      <c r="D96" s="422"/>
      <c r="E96" s="414"/>
      <c r="F96" s="415"/>
      <c r="G96" s="371"/>
      <c r="H96" s="416">
        <f t="shared" si="12"/>
        <v>0</v>
      </c>
      <c r="I96" s="416">
        <f t="shared" si="12"/>
        <v>0</v>
      </c>
      <c r="J96" s="386"/>
      <c r="K96" s="417"/>
      <c r="L96" s="417"/>
      <c r="M96" s="389"/>
      <c r="N96" s="513"/>
      <c r="P96" s="452"/>
      <c r="R96" s="452"/>
      <c r="T96" s="452"/>
      <c r="V96" s="452"/>
      <c r="X96" s="452"/>
      <c r="Z96" s="452"/>
      <c r="AB96" s="382"/>
      <c r="AD96" s="363"/>
      <c r="AF96" s="146"/>
      <c r="AH96" s="146"/>
      <c r="AJ96" s="146"/>
      <c r="AL96" s="146"/>
      <c r="AN96" s="146"/>
      <c r="AP96" s="146"/>
      <c r="AR96" s="146"/>
      <c r="AT96" s="146"/>
      <c r="AV96" s="63"/>
      <c r="AX96" s="371"/>
      <c r="AY96" s="371"/>
      <c r="AZ96" s="371"/>
      <c r="BA96" s="371"/>
      <c r="BB96" s="371"/>
      <c r="BC96" s="371"/>
      <c r="BD96" s="371"/>
      <c r="BE96" s="371"/>
      <c r="BF96" s="371"/>
      <c r="BG96" s="371"/>
      <c r="BH96" s="371"/>
      <c r="BI96" s="371"/>
    </row>
    <row r="97" spans="1:61" s="376" customFormat="1" ht="20.100000000000001" customHeight="1" thickBot="1" x14ac:dyDescent="0.35">
      <c r="A97" s="371"/>
      <c r="B97" s="372"/>
      <c r="C97" s="371"/>
      <c r="D97" s="431" t="s">
        <v>448</v>
      </c>
      <c r="E97" s="373"/>
      <c r="F97" s="374"/>
      <c r="G97" s="371"/>
      <c r="H97" s="416">
        <f t="shared" si="12"/>
        <v>113700</v>
      </c>
      <c r="I97" s="416">
        <f t="shared" si="12"/>
        <v>68300</v>
      </c>
      <c r="J97" s="386"/>
      <c r="K97" s="417">
        <f t="shared" si="0"/>
        <v>113700</v>
      </c>
      <c r="L97" s="417">
        <f t="shared" si="1"/>
        <v>68220</v>
      </c>
      <c r="N97" s="514">
        <v>45480</v>
      </c>
      <c r="P97" s="492">
        <v>45480</v>
      </c>
      <c r="R97" s="483">
        <v>45455</v>
      </c>
      <c r="T97" s="473">
        <v>45425</v>
      </c>
      <c r="V97" s="473">
        <v>45331</v>
      </c>
      <c r="X97" s="465">
        <v>230324</v>
      </c>
      <c r="Z97" s="452"/>
      <c r="AB97" s="382"/>
      <c r="AD97" s="363"/>
      <c r="AF97" s="353"/>
      <c r="AH97" s="146"/>
      <c r="AJ97" s="146"/>
      <c r="AL97" s="146"/>
      <c r="AN97" s="146"/>
      <c r="AP97" s="146"/>
      <c r="AR97" s="146"/>
      <c r="AT97" s="146"/>
      <c r="AV97" s="63"/>
      <c r="AX97" s="371"/>
      <c r="AY97" s="371"/>
      <c r="AZ97" s="371"/>
      <c r="BA97" s="371"/>
      <c r="BB97" s="371"/>
      <c r="BC97" s="371"/>
      <c r="BD97" s="371"/>
      <c r="BE97" s="371"/>
      <c r="BF97" s="371"/>
      <c r="BG97" s="371"/>
      <c r="BH97" s="371"/>
      <c r="BI97" s="371"/>
    </row>
    <row r="98" spans="1:61" s="376" customFormat="1" ht="20.100000000000001" customHeight="1" x14ac:dyDescent="0.3">
      <c r="A98" s="371"/>
      <c r="B98" s="372"/>
      <c r="C98" s="371"/>
      <c r="D98" s="436" t="s">
        <v>630</v>
      </c>
      <c r="E98" s="437">
        <f t="shared" ref="E98:F102" si="14">H98</f>
        <v>3300</v>
      </c>
      <c r="F98" s="438">
        <f t="shared" si="14"/>
        <v>2000</v>
      </c>
      <c r="G98" s="371"/>
      <c r="H98" s="416">
        <f t="shared" si="12"/>
        <v>3300</v>
      </c>
      <c r="I98" s="416">
        <f t="shared" si="12"/>
        <v>2000</v>
      </c>
      <c r="J98" s="386"/>
      <c r="K98" s="417">
        <f t="shared" si="0"/>
        <v>3209.875</v>
      </c>
      <c r="L98" s="417">
        <f t="shared" si="1"/>
        <v>1925.9250000000002</v>
      </c>
      <c r="N98" s="507">
        <v>1283.95</v>
      </c>
      <c r="P98" s="490">
        <v>1283.95</v>
      </c>
      <c r="R98" s="468">
        <v>1283.95</v>
      </c>
      <c r="T98" s="462">
        <v>1283.96</v>
      </c>
      <c r="V98" s="462">
        <v>1283.96</v>
      </c>
      <c r="X98" s="462">
        <v>1283.95</v>
      </c>
      <c r="Z98" s="452">
        <v>1116.49</v>
      </c>
      <c r="AB98" s="382">
        <v>1116.49</v>
      </c>
      <c r="AD98" s="363"/>
      <c r="AF98" s="146"/>
      <c r="AH98" s="146"/>
      <c r="AJ98" s="146"/>
      <c r="AL98" s="146"/>
      <c r="AN98" s="146"/>
      <c r="AP98" s="146"/>
      <c r="AR98" s="146"/>
      <c r="AT98" s="146"/>
      <c r="AV98" s="63"/>
      <c r="AX98" s="371"/>
      <c r="AY98" s="371"/>
      <c r="AZ98" s="371"/>
      <c r="BA98" s="371"/>
      <c r="BB98" s="371"/>
      <c r="BC98" s="371"/>
      <c r="BD98" s="371"/>
      <c r="BE98" s="371"/>
      <c r="BF98" s="371"/>
      <c r="BG98" s="371"/>
      <c r="BH98" s="371"/>
      <c r="BI98" s="371"/>
    </row>
    <row r="99" spans="1:61" s="376" customFormat="1" ht="20.100000000000001" customHeight="1" x14ac:dyDescent="0.3">
      <c r="A99" s="371"/>
      <c r="B99" s="372"/>
      <c r="C99" s="371"/>
      <c r="D99" s="436" t="s">
        <v>631</v>
      </c>
      <c r="E99" s="437">
        <f t="shared" si="14"/>
        <v>4500</v>
      </c>
      <c r="F99" s="438">
        <f t="shared" si="14"/>
        <v>2700</v>
      </c>
      <c r="G99" s="371"/>
      <c r="H99" s="416">
        <f t="shared" si="12"/>
        <v>4500</v>
      </c>
      <c r="I99" s="416">
        <f t="shared" si="12"/>
        <v>2700</v>
      </c>
      <c r="J99" s="386"/>
      <c r="K99" s="417">
        <f t="shared" si="0"/>
        <v>4492.5</v>
      </c>
      <c r="L99" s="417">
        <f t="shared" si="1"/>
        <v>2695.5</v>
      </c>
      <c r="N99" s="507">
        <v>1797</v>
      </c>
      <c r="P99" s="490">
        <v>1797</v>
      </c>
      <c r="R99" s="468">
        <v>1796.48</v>
      </c>
      <c r="T99" s="462">
        <v>1796.48</v>
      </c>
      <c r="V99" s="462">
        <v>1796.48</v>
      </c>
      <c r="X99" s="462">
        <v>1796.48</v>
      </c>
      <c r="Z99" s="452">
        <v>1562.16</v>
      </c>
      <c r="AB99" s="382">
        <v>1562.16</v>
      </c>
      <c r="AD99" s="363"/>
      <c r="AF99" s="146"/>
      <c r="AH99" s="146"/>
      <c r="AJ99" s="146"/>
      <c r="AL99" s="146"/>
      <c r="AN99" s="146"/>
      <c r="AP99" s="146"/>
      <c r="AR99" s="146"/>
      <c r="AT99" s="146"/>
      <c r="AV99" s="63"/>
      <c r="AX99" s="371"/>
      <c r="AY99" s="371"/>
      <c r="AZ99" s="371"/>
      <c r="BA99" s="371"/>
      <c r="BB99" s="371"/>
      <c r="BC99" s="371"/>
      <c r="BD99" s="371"/>
      <c r="BE99" s="371"/>
      <c r="BF99" s="371"/>
      <c r="BG99" s="371"/>
      <c r="BH99" s="371"/>
      <c r="BI99" s="371"/>
    </row>
    <row r="100" spans="1:61" s="376" customFormat="1" ht="20.100000000000001" customHeight="1" x14ac:dyDescent="0.3">
      <c r="A100" s="371"/>
      <c r="B100" s="372"/>
      <c r="C100" s="371"/>
      <c r="D100" s="436" t="s">
        <v>632</v>
      </c>
      <c r="E100" s="437">
        <f t="shared" si="14"/>
        <v>7500</v>
      </c>
      <c r="F100" s="438">
        <f t="shared" si="14"/>
        <v>4500</v>
      </c>
      <c r="G100" s="371"/>
      <c r="H100" s="416">
        <f t="shared" si="12"/>
        <v>7500</v>
      </c>
      <c r="I100" s="416">
        <f t="shared" si="12"/>
        <v>4500</v>
      </c>
      <c r="J100" s="386"/>
      <c r="K100" s="417">
        <f t="shared" ref="K100:K148" si="15">N100*$K$9</f>
        <v>7416.5250000000005</v>
      </c>
      <c r="L100" s="417">
        <f t="shared" ref="L100:L148" si="16">N100*$L$9</f>
        <v>4449.915</v>
      </c>
      <c r="N100" s="507">
        <v>2966.61</v>
      </c>
      <c r="P100" s="490">
        <v>2966.61</v>
      </c>
      <c r="R100" s="468">
        <v>2966.61</v>
      </c>
      <c r="T100" s="462">
        <v>2966.61</v>
      </c>
      <c r="V100" s="462">
        <v>2966.61</v>
      </c>
      <c r="X100" s="462">
        <v>2966.61</v>
      </c>
      <c r="Z100" s="452">
        <v>2579.66</v>
      </c>
      <c r="AB100" s="382">
        <v>2579.66</v>
      </c>
      <c r="AD100" s="363"/>
      <c r="AF100" s="146"/>
      <c r="AH100" s="146"/>
      <c r="AJ100" s="146"/>
      <c r="AL100" s="146"/>
      <c r="AN100" s="146"/>
      <c r="AP100" s="146"/>
      <c r="AR100" s="146"/>
      <c r="AT100" s="146"/>
      <c r="AV100" s="63"/>
      <c r="AX100" s="371"/>
      <c r="AY100" s="371"/>
      <c r="AZ100" s="371"/>
      <c r="BA100" s="371"/>
      <c r="BB100" s="371"/>
      <c r="BC100" s="371"/>
      <c r="BD100" s="371"/>
      <c r="BE100" s="371"/>
      <c r="BF100" s="371"/>
      <c r="BG100" s="371"/>
      <c r="BH100" s="371"/>
      <c r="BI100" s="371"/>
    </row>
    <row r="101" spans="1:61" s="376" customFormat="1" ht="20.100000000000001" customHeight="1" x14ac:dyDescent="0.3">
      <c r="A101" s="371"/>
      <c r="B101" s="372"/>
      <c r="C101" s="371"/>
      <c r="D101" s="524" t="s">
        <v>633</v>
      </c>
      <c r="E101" s="442">
        <f t="shared" si="14"/>
        <v>13100</v>
      </c>
      <c r="F101" s="443">
        <f t="shared" si="14"/>
        <v>7900</v>
      </c>
      <c r="G101" s="371"/>
      <c r="H101" s="416">
        <f t="shared" si="12"/>
        <v>13100</v>
      </c>
      <c r="I101" s="416">
        <f t="shared" si="12"/>
        <v>7900</v>
      </c>
      <c r="J101" s="386"/>
      <c r="K101" s="417">
        <f t="shared" si="15"/>
        <v>13046.849999999999</v>
      </c>
      <c r="L101" s="417">
        <f t="shared" si="16"/>
        <v>7828.11</v>
      </c>
      <c r="N101" s="507">
        <v>5218.74</v>
      </c>
      <c r="P101" s="490">
        <v>5218.74</v>
      </c>
      <c r="R101" s="468">
        <v>5218.74</v>
      </c>
      <c r="T101" s="474">
        <v>5218.74</v>
      </c>
      <c r="V101" s="462">
        <v>6483.75</v>
      </c>
      <c r="X101" s="462">
        <v>5218.74</v>
      </c>
      <c r="Z101" s="452">
        <v>4538.04</v>
      </c>
      <c r="AB101" s="382">
        <v>4538.04</v>
      </c>
      <c r="AD101" s="363"/>
      <c r="AF101" s="146"/>
      <c r="AH101" s="146"/>
      <c r="AJ101" s="146"/>
      <c r="AL101" s="146"/>
      <c r="AN101" s="146"/>
      <c r="AP101" s="146"/>
      <c r="AR101" s="146"/>
      <c r="AT101" s="146"/>
      <c r="AV101" s="63"/>
      <c r="AX101" s="371"/>
      <c r="AY101" s="371"/>
      <c r="AZ101" s="371"/>
      <c r="BA101" s="371"/>
      <c r="BB101" s="371"/>
      <c r="BC101" s="371"/>
      <c r="BD101" s="371"/>
      <c r="BE101" s="371"/>
      <c r="BF101" s="371"/>
      <c r="BG101" s="371"/>
      <c r="BH101" s="371"/>
      <c r="BI101" s="371"/>
    </row>
    <row r="102" spans="1:61" s="376" customFormat="1" ht="20.100000000000001" customHeight="1" x14ac:dyDescent="0.3">
      <c r="A102" s="371"/>
      <c r="B102" s="372"/>
      <c r="C102" s="371"/>
      <c r="D102" s="439" t="s">
        <v>637</v>
      </c>
      <c r="E102" s="437">
        <f t="shared" si="14"/>
        <v>3600</v>
      </c>
      <c r="F102" s="438">
        <f t="shared" si="14"/>
        <v>2200</v>
      </c>
      <c r="G102" s="371"/>
      <c r="H102" s="416">
        <f t="shared" si="12"/>
        <v>3600</v>
      </c>
      <c r="I102" s="416">
        <f t="shared" si="12"/>
        <v>2200</v>
      </c>
      <c r="J102" s="386"/>
      <c r="K102" s="417">
        <f t="shared" si="15"/>
        <v>3520.65</v>
      </c>
      <c r="L102" s="417">
        <f t="shared" si="16"/>
        <v>2112.39</v>
      </c>
      <c r="N102" s="507">
        <v>1408.26</v>
      </c>
      <c r="P102" s="490">
        <v>1408.26</v>
      </c>
      <c r="R102" s="468">
        <v>1408.26</v>
      </c>
      <c r="T102" s="462">
        <v>1408.26</v>
      </c>
      <c r="V102" s="462">
        <v>1408.26</v>
      </c>
      <c r="X102" s="462">
        <v>1468.25</v>
      </c>
      <c r="Z102" s="452">
        <v>1468</v>
      </c>
      <c r="AB102" s="382">
        <v>1468</v>
      </c>
      <c r="AD102" s="363"/>
      <c r="AF102" s="146"/>
      <c r="AH102" s="146"/>
      <c r="AJ102" s="146"/>
      <c r="AL102" s="146"/>
      <c r="AN102" s="146"/>
      <c r="AP102" s="146"/>
      <c r="AR102" s="146"/>
      <c r="AT102" s="146"/>
      <c r="AV102" s="63"/>
      <c r="AX102" s="371"/>
      <c r="AY102" s="371"/>
      <c r="AZ102" s="371"/>
      <c r="BA102" s="371"/>
      <c r="BB102" s="371"/>
      <c r="BC102" s="371"/>
      <c r="BD102" s="371"/>
      <c r="BE102" s="371"/>
      <c r="BF102" s="371"/>
      <c r="BG102" s="371"/>
      <c r="BH102" s="371"/>
      <c r="BI102" s="371"/>
    </row>
    <row r="103" spans="1:61" s="376" customFormat="1" ht="20.100000000000001" customHeight="1" x14ac:dyDescent="0.3">
      <c r="A103" s="371"/>
      <c r="B103" s="372"/>
      <c r="C103" s="371"/>
      <c r="D103" s="383" t="s">
        <v>449</v>
      </c>
      <c r="E103" s="373"/>
      <c r="F103" s="374"/>
      <c r="G103" s="371"/>
      <c r="H103" s="416">
        <f t="shared" si="12"/>
        <v>0</v>
      </c>
      <c r="I103" s="416">
        <f t="shared" si="12"/>
        <v>0</v>
      </c>
      <c r="J103" s="386"/>
      <c r="K103" s="417">
        <f t="shared" si="15"/>
        <v>0</v>
      </c>
      <c r="L103" s="417">
        <f t="shared" si="16"/>
        <v>0</v>
      </c>
      <c r="N103" s="507"/>
      <c r="P103" s="493"/>
      <c r="R103" s="452"/>
      <c r="T103" s="452"/>
      <c r="V103" s="452"/>
      <c r="X103" s="452"/>
      <c r="Z103" s="452">
        <v>0</v>
      </c>
      <c r="AB103" s="382">
        <v>0</v>
      </c>
      <c r="AD103" s="363"/>
      <c r="AF103" s="146"/>
      <c r="AH103" s="146"/>
      <c r="AJ103" s="146"/>
      <c r="AL103" s="146"/>
      <c r="AN103" s="146"/>
      <c r="AP103" s="146"/>
      <c r="AR103" s="146"/>
      <c r="AT103" s="146"/>
      <c r="AV103" s="63"/>
      <c r="AX103" s="371"/>
      <c r="AY103" s="371"/>
      <c r="AZ103" s="371"/>
      <c r="BA103" s="371"/>
      <c r="BB103" s="371"/>
      <c r="BC103" s="371"/>
      <c r="BD103" s="371"/>
      <c r="BE103" s="371"/>
      <c r="BF103" s="371"/>
      <c r="BG103" s="371"/>
      <c r="BH103" s="371"/>
      <c r="BI103" s="371"/>
    </row>
    <row r="104" spans="1:61" s="376" customFormat="1" ht="20.100000000000001" customHeight="1" x14ac:dyDescent="0.3">
      <c r="A104" s="371"/>
      <c r="B104" s="372"/>
      <c r="C104" s="371"/>
      <c r="D104" s="439" t="s">
        <v>635</v>
      </c>
      <c r="E104" s="437">
        <f t="shared" ref="E104:F106" si="17">H104</f>
        <v>1500</v>
      </c>
      <c r="F104" s="438">
        <f t="shared" si="17"/>
        <v>900</v>
      </c>
      <c r="G104" s="371"/>
      <c r="H104" s="416">
        <f t="shared" si="12"/>
        <v>1500</v>
      </c>
      <c r="I104" s="416">
        <f t="shared" si="12"/>
        <v>900</v>
      </c>
      <c r="J104" s="386"/>
      <c r="K104" s="417">
        <f t="shared" si="15"/>
        <v>1423.875</v>
      </c>
      <c r="L104" s="417">
        <f t="shared" si="16"/>
        <v>854.32499999999993</v>
      </c>
      <c r="N104" s="507">
        <v>569.54999999999995</v>
      </c>
      <c r="P104" s="490">
        <v>569.54999999999995</v>
      </c>
      <c r="R104" s="468">
        <v>569.54999999999995</v>
      </c>
      <c r="T104" s="462">
        <v>569.54999999999995</v>
      </c>
      <c r="V104" s="462">
        <v>569.54999999999995</v>
      </c>
      <c r="X104" s="462">
        <v>569.54999999999995</v>
      </c>
      <c r="Z104" s="452">
        <v>495.26</v>
      </c>
      <c r="AB104" s="382">
        <v>495.26</v>
      </c>
      <c r="AD104" s="363"/>
      <c r="AF104" s="146"/>
      <c r="AH104" s="146"/>
      <c r="AJ104" s="146"/>
      <c r="AL104" s="146"/>
      <c r="AN104" s="146"/>
      <c r="AP104" s="146"/>
      <c r="AR104" s="146"/>
      <c r="AT104" s="146"/>
      <c r="AV104" s="63"/>
      <c r="AX104" s="371"/>
      <c r="AY104" s="371"/>
      <c r="AZ104" s="371"/>
      <c r="BA104" s="371"/>
      <c r="BB104" s="371"/>
      <c r="BC104" s="371"/>
      <c r="BD104" s="371"/>
      <c r="BE104" s="371"/>
      <c r="BF104" s="371"/>
      <c r="BG104" s="371"/>
      <c r="BH104" s="371"/>
      <c r="BI104" s="371"/>
    </row>
    <row r="105" spans="1:61" ht="20.100000000000001" customHeight="1" x14ac:dyDescent="0.3">
      <c r="D105" s="524" t="s">
        <v>634</v>
      </c>
      <c r="E105" s="450">
        <f t="shared" si="17"/>
        <v>2900</v>
      </c>
      <c r="F105" s="451">
        <f t="shared" si="17"/>
        <v>1800</v>
      </c>
      <c r="H105" s="416">
        <f t="shared" si="12"/>
        <v>2900</v>
      </c>
      <c r="I105" s="416">
        <f t="shared" si="12"/>
        <v>1800</v>
      </c>
      <c r="J105" s="386"/>
      <c r="K105" s="417">
        <f t="shared" si="15"/>
        <v>2847.6</v>
      </c>
      <c r="L105" s="417">
        <f t="shared" si="16"/>
        <v>1708.56</v>
      </c>
      <c r="N105" s="507">
        <v>1139.04</v>
      </c>
      <c r="P105" s="490">
        <v>1139.04</v>
      </c>
      <c r="R105" s="468">
        <v>1139.04</v>
      </c>
      <c r="T105" s="462">
        <v>1139.04</v>
      </c>
      <c r="V105" s="462">
        <v>1139.04</v>
      </c>
      <c r="X105" s="462">
        <v>1139.04</v>
      </c>
      <c r="Z105" s="452">
        <v>990.47</v>
      </c>
      <c r="AB105" s="382">
        <v>990.47</v>
      </c>
      <c r="AD105" s="363"/>
    </row>
    <row r="106" spans="1:61" ht="20.100000000000001" customHeight="1" x14ac:dyDescent="0.3">
      <c r="A106" s="510"/>
      <c r="D106" s="439" t="s">
        <v>636</v>
      </c>
      <c r="E106" s="437">
        <f t="shared" si="17"/>
        <v>8800</v>
      </c>
      <c r="F106" s="438">
        <f t="shared" si="17"/>
        <v>5300</v>
      </c>
      <c r="H106" s="416">
        <f t="shared" si="12"/>
        <v>8800</v>
      </c>
      <c r="I106" s="416">
        <f t="shared" si="12"/>
        <v>5300</v>
      </c>
      <c r="J106" s="386"/>
      <c r="K106" s="417">
        <f t="shared" si="15"/>
        <v>8749.75</v>
      </c>
      <c r="L106" s="417">
        <f t="shared" si="16"/>
        <v>5249.85</v>
      </c>
      <c r="N106" s="507">
        <v>3499.9</v>
      </c>
      <c r="P106" s="490">
        <v>3499.9</v>
      </c>
      <c r="R106" s="468">
        <v>3499.9</v>
      </c>
      <c r="T106" s="462">
        <v>3499.9</v>
      </c>
      <c r="V106" s="462">
        <v>3499.9</v>
      </c>
      <c r="X106" s="462">
        <v>3499.9</v>
      </c>
      <c r="Z106" s="452">
        <v>3043.39</v>
      </c>
      <c r="AB106" s="382">
        <v>3043.39</v>
      </c>
      <c r="AD106" s="363"/>
    </row>
    <row r="107" spans="1:61" ht="20.100000000000001" customHeight="1" x14ac:dyDescent="0.3">
      <c r="C107" s="476"/>
      <c r="D107" s="383" t="s">
        <v>453</v>
      </c>
      <c r="H107" s="416">
        <f t="shared" si="12"/>
        <v>0</v>
      </c>
      <c r="I107" s="416">
        <f t="shared" si="12"/>
        <v>0</v>
      </c>
      <c r="J107" s="386"/>
      <c r="K107" s="417">
        <f t="shared" si="15"/>
        <v>0</v>
      </c>
      <c r="L107" s="417">
        <f t="shared" si="16"/>
        <v>0</v>
      </c>
      <c r="N107" s="507"/>
      <c r="P107" s="493"/>
      <c r="R107" s="452"/>
      <c r="T107" s="452"/>
      <c r="V107" s="452"/>
      <c r="X107" s="452"/>
      <c r="Z107" s="452">
        <v>0</v>
      </c>
      <c r="AB107" s="382">
        <v>0</v>
      </c>
      <c r="AD107" s="363"/>
    </row>
    <row r="108" spans="1:61" ht="20.100000000000001" customHeight="1" x14ac:dyDescent="0.3">
      <c r="C108" s="476"/>
      <c r="D108" s="439" t="s">
        <v>374</v>
      </c>
      <c r="E108" s="437">
        <f t="shared" ref="E108:F110" si="18">H108</f>
        <v>2900</v>
      </c>
      <c r="F108" s="438">
        <f t="shared" si="18"/>
        <v>1700</v>
      </c>
      <c r="H108" s="416">
        <f t="shared" si="12"/>
        <v>2900</v>
      </c>
      <c r="I108" s="416">
        <f t="shared" si="12"/>
        <v>1700</v>
      </c>
      <c r="J108" s="386"/>
      <c r="K108" s="417">
        <f t="shared" si="15"/>
        <v>2821.6000000000004</v>
      </c>
      <c r="L108" s="417">
        <f t="shared" si="16"/>
        <v>1692.96</v>
      </c>
      <c r="N108" s="507">
        <v>1128.6400000000001</v>
      </c>
      <c r="P108" s="491">
        <v>1128.6400000000001</v>
      </c>
      <c r="R108" s="462">
        <v>1128.6400000000001</v>
      </c>
      <c r="T108" s="462">
        <v>1128.6400000000001</v>
      </c>
      <c r="V108" s="462">
        <v>1128.6400000000001</v>
      </c>
      <c r="X108" s="452">
        <v>1079.5730000000001</v>
      </c>
      <c r="Z108" s="452">
        <v>981.43</v>
      </c>
      <c r="AB108" s="382">
        <v>981.43</v>
      </c>
      <c r="AD108" s="363"/>
    </row>
    <row r="109" spans="1:61" ht="20.100000000000001" customHeight="1" x14ac:dyDescent="0.3">
      <c r="C109" s="476"/>
      <c r="D109" s="436" t="s">
        <v>373</v>
      </c>
      <c r="E109" s="450">
        <f t="shared" si="18"/>
        <v>5500</v>
      </c>
      <c r="F109" s="451">
        <f t="shared" si="18"/>
        <v>3300</v>
      </c>
      <c r="H109" s="416">
        <f t="shared" si="12"/>
        <v>5500</v>
      </c>
      <c r="I109" s="416">
        <f t="shared" si="12"/>
        <v>3300</v>
      </c>
      <c r="J109" s="386"/>
      <c r="K109" s="417">
        <f t="shared" si="15"/>
        <v>5436.25</v>
      </c>
      <c r="L109" s="417">
        <f t="shared" si="16"/>
        <v>3261.75</v>
      </c>
      <c r="N109" s="507">
        <v>2174.5</v>
      </c>
      <c r="P109" s="491">
        <v>2174.5</v>
      </c>
      <c r="R109" s="462">
        <v>2174.5</v>
      </c>
      <c r="T109" s="462">
        <v>2174.5</v>
      </c>
      <c r="V109" s="462">
        <v>2174.5</v>
      </c>
      <c r="X109" s="452">
        <v>2079.9569999999999</v>
      </c>
      <c r="Z109" s="452">
        <v>1890.87</v>
      </c>
      <c r="AB109" s="382">
        <v>1890.87</v>
      </c>
      <c r="AD109" s="363"/>
    </row>
    <row r="110" spans="1:61" ht="20.100000000000001" customHeight="1" x14ac:dyDescent="0.3">
      <c r="C110" s="476"/>
      <c r="D110" s="439" t="s">
        <v>754</v>
      </c>
      <c r="E110" s="437">
        <f t="shared" si="18"/>
        <v>21200</v>
      </c>
      <c r="F110" s="438">
        <f t="shared" si="18"/>
        <v>12700</v>
      </c>
      <c r="H110" s="416">
        <f t="shared" si="12"/>
        <v>21200</v>
      </c>
      <c r="I110" s="416">
        <f t="shared" si="12"/>
        <v>12700</v>
      </c>
      <c r="J110" s="386"/>
      <c r="K110" s="417">
        <f t="shared" si="15"/>
        <v>21162.25</v>
      </c>
      <c r="L110" s="417">
        <f t="shared" si="16"/>
        <v>12697.349999999999</v>
      </c>
      <c r="N110" s="507">
        <v>8464.9</v>
      </c>
      <c r="P110" s="491">
        <v>8464.9</v>
      </c>
      <c r="R110" s="462">
        <v>8464.9</v>
      </c>
      <c r="T110" s="462">
        <v>8464.9</v>
      </c>
      <c r="V110" s="462">
        <v>8464.9</v>
      </c>
      <c r="X110" s="452">
        <v>8096.8580000000002</v>
      </c>
      <c r="Z110" s="452">
        <v>7360.78</v>
      </c>
      <c r="AB110" s="382">
        <v>7360.78</v>
      </c>
      <c r="AD110" s="363"/>
    </row>
    <row r="111" spans="1:61" ht="20.100000000000001" hidden="1" customHeight="1" x14ac:dyDescent="0.3">
      <c r="C111" s="476"/>
      <c r="D111" s="440" t="s">
        <v>486</v>
      </c>
      <c r="H111" s="416">
        <f t="shared" si="12"/>
        <v>0</v>
      </c>
      <c r="I111" s="416">
        <f t="shared" si="12"/>
        <v>0</v>
      </c>
      <c r="J111" s="386"/>
      <c r="K111" s="417">
        <f t="shared" si="15"/>
        <v>0</v>
      </c>
      <c r="L111" s="417">
        <f t="shared" si="16"/>
        <v>0</v>
      </c>
      <c r="N111" s="507"/>
      <c r="P111" s="493"/>
      <c r="R111" s="452"/>
      <c r="T111" s="452"/>
      <c r="V111" s="452"/>
      <c r="X111" s="452"/>
      <c r="Z111" s="452">
        <v>0</v>
      </c>
      <c r="AB111" s="382">
        <v>0</v>
      </c>
      <c r="AD111" s="363"/>
    </row>
    <row r="112" spans="1:61" ht="20.100000000000001" customHeight="1" x14ac:dyDescent="0.3">
      <c r="D112" s="440"/>
      <c r="H112" s="416">
        <f>MROUND(K112+48,100)</f>
        <v>0</v>
      </c>
      <c r="I112" s="416">
        <f>MROUND(L112+48,100)</f>
        <v>0</v>
      </c>
      <c r="J112" s="386"/>
      <c r="K112" s="417">
        <f>N112*$K$9</f>
        <v>0</v>
      </c>
      <c r="L112" s="417">
        <f>N112*$L$9</f>
        <v>0</v>
      </c>
      <c r="N112" s="507"/>
      <c r="P112" s="493"/>
      <c r="R112" s="452"/>
      <c r="T112" s="452"/>
      <c r="V112" s="452"/>
      <c r="X112" s="452"/>
      <c r="Z112" s="452">
        <v>0</v>
      </c>
      <c r="AB112" s="382">
        <v>0</v>
      </c>
      <c r="AD112" s="363"/>
    </row>
    <row r="113" spans="1:61" ht="20.100000000000001" customHeight="1" x14ac:dyDescent="0.3">
      <c r="A113" s="510"/>
      <c r="D113" s="439" t="s">
        <v>626</v>
      </c>
      <c r="E113" s="437">
        <f t="shared" ref="E113:F118" si="19">H113</f>
        <v>1900</v>
      </c>
      <c r="F113" s="438">
        <f t="shared" si="19"/>
        <v>1200</v>
      </c>
      <c r="H113" s="416">
        <f t="shared" si="12"/>
        <v>1900</v>
      </c>
      <c r="I113" s="416">
        <f t="shared" si="12"/>
        <v>1200</v>
      </c>
      <c r="J113" s="386"/>
      <c r="K113" s="417">
        <f t="shared" si="15"/>
        <v>1876.8000000000002</v>
      </c>
      <c r="L113" s="417">
        <f t="shared" si="16"/>
        <v>1126.08</v>
      </c>
      <c r="N113" s="507">
        <v>750.72</v>
      </c>
      <c r="P113" s="490">
        <v>750.72</v>
      </c>
      <c r="R113" s="468">
        <v>750.72</v>
      </c>
      <c r="T113" s="474">
        <v>750.72</v>
      </c>
      <c r="V113" s="462">
        <v>825.79</v>
      </c>
      <c r="X113" s="462">
        <v>750.72</v>
      </c>
      <c r="Z113" s="452">
        <v>718.08</v>
      </c>
      <c r="AB113" s="382">
        <v>718.08</v>
      </c>
      <c r="AD113" s="363"/>
    </row>
    <row r="114" spans="1:61" ht="20.100000000000001" customHeight="1" x14ac:dyDescent="0.3">
      <c r="D114" s="439" t="s">
        <v>627</v>
      </c>
      <c r="E114" s="444">
        <f t="shared" si="19"/>
        <v>4000</v>
      </c>
      <c r="F114" s="445">
        <f t="shared" si="19"/>
        <v>2400</v>
      </c>
      <c r="H114" s="416">
        <f t="shared" si="12"/>
        <v>4000</v>
      </c>
      <c r="I114" s="416">
        <f t="shared" si="12"/>
        <v>2400</v>
      </c>
      <c r="J114" s="386"/>
      <c r="K114" s="417">
        <f t="shared" si="15"/>
        <v>3973.6000000000004</v>
      </c>
      <c r="L114" s="417">
        <f t="shared" si="16"/>
        <v>2384.16</v>
      </c>
      <c r="N114" s="507">
        <v>1589.44</v>
      </c>
      <c r="P114" s="490">
        <v>1589.44</v>
      </c>
      <c r="R114" s="468">
        <v>1589.44</v>
      </c>
      <c r="T114" s="474">
        <v>1589.44</v>
      </c>
      <c r="V114" s="462">
        <v>1748.39</v>
      </c>
      <c r="X114" s="462">
        <v>1589.44</v>
      </c>
      <c r="Z114" s="452">
        <v>1520.34</v>
      </c>
      <c r="AB114" s="382">
        <v>1520.34</v>
      </c>
      <c r="AD114" s="363"/>
    </row>
    <row r="115" spans="1:61" ht="20.100000000000001" customHeight="1" x14ac:dyDescent="0.3">
      <c r="D115" s="439" t="s">
        <v>628</v>
      </c>
      <c r="E115" s="442">
        <f t="shared" si="19"/>
        <v>6900</v>
      </c>
      <c r="F115" s="443">
        <f t="shared" si="19"/>
        <v>4200</v>
      </c>
      <c r="H115" s="416">
        <f t="shared" si="12"/>
        <v>6900</v>
      </c>
      <c r="I115" s="416">
        <f t="shared" si="12"/>
        <v>4200</v>
      </c>
      <c r="J115" s="386"/>
      <c r="K115" s="417">
        <f t="shared" si="15"/>
        <v>6873.7</v>
      </c>
      <c r="L115" s="417">
        <f t="shared" si="16"/>
        <v>4124.22</v>
      </c>
      <c r="N115" s="507">
        <v>2749.48</v>
      </c>
      <c r="P115" s="490">
        <v>2749.48</v>
      </c>
      <c r="R115" s="468">
        <v>2749.48</v>
      </c>
      <c r="T115" s="474">
        <v>2749.48</v>
      </c>
      <c r="V115" s="462">
        <v>2749.348</v>
      </c>
      <c r="X115" s="462">
        <v>2749.48</v>
      </c>
      <c r="Z115" s="452"/>
      <c r="AD115" s="363"/>
    </row>
    <row r="116" spans="1:61" ht="20.100000000000001" customHeight="1" x14ac:dyDescent="0.3">
      <c r="D116" s="439" t="s">
        <v>629</v>
      </c>
      <c r="E116" s="442">
        <f t="shared" si="19"/>
        <v>11800</v>
      </c>
      <c r="F116" s="443">
        <f t="shared" si="19"/>
        <v>7100</v>
      </c>
      <c r="H116" s="416">
        <f t="shared" si="12"/>
        <v>11800</v>
      </c>
      <c r="I116" s="416">
        <f t="shared" si="12"/>
        <v>7100</v>
      </c>
      <c r="J116" s="386"/>
      <c r="K116" s="417">
        <f t="shared" si="15"/>
        <v>11713.599999999999</v>
      </c>
      <c r="L116" s="417">
        <f t="shared" si="16"/>
        <v>7028.16</v>
      </c>
      <c r="N116" s="507">
        <v>4685.4399999999996</v>
      </c>
      <c r="P116" s="490">
        <v>4685.4399999999996</v>
      </c>
      <c r="R116" s="468">
        <v>4685.4399999999996</v>
      </c>
      <c r="T116" s="474">
        <v>4685.45</v>
      </c>
      <c r="V116" s="462">
        <v>4685.45</v>
      </c>
      <c r="X116" s="462">
        <v>4685.4399999999996</v>
      </c>
      <c r="Z116" s="452">
        <v>4074.3</v>
      </c>
      <c r="AB116" s="382">
        <v>4074.3</v>
      </c>
      <c r="AD116" s="363"/>
    </row>
    <row r="117" spans="1:61" s="376" customFormat="1" ht="20.100000000000001" customHeight="1" x14ac:dyDescent="0.3">
      <c r="A117" s="510"/>
      <c r="B117" s="372"/>
      <c r="C117" s="371"/>
      <c r="D117" s="439" t="s">
        <v>659</v>
      </c>
      <c r="E117" s="437">
        <f t="shared" si="19"/>
        <v>44000</v>
      </c>
      <c r="F117" s="438">
        <f t="shared" si="19"/>
        <v>26400</v>
      </c>
      <c r="G117" s="371"/>
      <c r="H117" s="416">
        <f t="shared" si="12"/>
        <v>44000</v>
      </c>
      <c r="I117" s="416">
        <f t="shared" si="12"/>
        <v>26400</v>
      </c>
      <c r="J117" s="386"/>
      <c r="K117" s="417">
        <f t="shared" si="15"/>
        <v>44000</v>
      </c>
      <c r="L117" s="417">
        <f t="shared" si="16"/>
        <v>26400</v>
      </c>
      <c r="N117" s="507">
        <v>17600</v>
      </c>
      <c r="P117" s="490">
        <v>17600</v>
      </c>
      <c r="R117" s="468">
        <v>17600</v>
      </c>
      <c r="T117" s="462">
        <v>12986.4</v>
      </c>
      <c r="V117" s="462">
        <v>12986.4</v>
      </c>
      <c r="X117" s="462">
        <v>12986.4</v>
      </c>
      <c r="Z117" s="452">
        <v>11292.52</v>
      </c>
      <c r="AB117" s="382">
        <v>11292.52</v>
      </c>
      <c r="AD117" s="363"/>
      <c r="AF117" s="146"/>
      <c r="AH117" s="146"/>
      <c r="AJ117" s="146"/>
      <c r="AL117" s="146"/>
      <c r="AN117" s="146"/>
      <c r="AP117" s="146"/>
      <c r="AR117" s="146"/>
      <c r="AT117" s="146"/>
      <c r="AV117" s="63"/>
      <c r="AX117" s="371"/>
      <c r="AY117" s="371"/>
      <c r="AZ117" s="371"/>
      <c r="BA117" s="371"/>
      <c r="BB117" s="371"/>
      <c r="BC117" s="371"/>
      <c r="BD117" s="371"/>
      <c r="BE117" s="371"/>
      <c r="BF117" s="371"/>
      <c r="BG117" s="371"/>
      <c r="BH117" s="371"/>
      <c r="BI117" s="371"/>
    </row>
    <row r="118" spans="1:61" s="376" customFormat="1" ht="21" hidden="1" customHeight="1" x14ac:dyDescent="0.3">
      <c r="A118" s="371"/>
      <c r="B118" s="372"/>
      <c r="C118" s="371"/>
      <c r="D118" s="439" t="s">
        <v>681</v>
      </c>
      <c r="E118" s="437">
        <f t="shared" si="19"/>
        <v>6300</v>
      </c>
      <c r="F118" s="438">
        <f t="shared" si="19"/>
        <v>3800</v>
      </c>
      <c r="G118" s="371"/>
      <c r="H118" s="416">
        <f t="shared" si="12"/>
        <v>6300</v>
      </c>
      <c r="I118" s="416">
        <f t="shared" si="12"/>
        <v>3800</v>
      </c>
      <c r="J118" s="386"/>
      <c r="K118" s="417">
        <f t="shared" si="15"/>
        <v>6250</v>
      </c>
      <c r="L118" s="417">
        <f t="shared" si="16"/>
        <v>3750</v>
      </c>
      <c r="N118" s="507">
        <v>2500</v>
      </c>
      <c r="P118" s="490">
        <v>2500</v>
      </c>
      <c r="R118" s="468">
        <v>2500</v>
      </c>
      <c r="T118" s="462">
        <v>2500</v>
      </c>
      <c r="V118" s="462"/>
      <c r="X118" s="462"/>
      <c r="Z118" s="452"/>
      <c r="AB118" s="382"/>
      <c r="AD118" s="363"/>
      <c r="AF118" s="146"/>
      <c r="AH118" s="146"/>
      <c r="AJ118" s="146"/>
      <c r="AL118" s="146"/>
      <c r="AN118" s="146"/>
      <c r="AP118" s="146"/>
      <c r="AR118" s="146"/>
      <c r="AT118" s="146"/>
      <c r="AV118" s="63"/>
      <c r="AX118" s="371"/>
      <c r="AY118" s="371"/>
      <c r="AZ118" s="371"/>
      <c r="BA118" s="371"/>
      <c r="BB118" s="371"/>
      <c r="BC118" s="371"/>
      <c r="BD118" s="371"/>
      <c r="BE118" s="371"/>
      <c r="BF118" s="371"/>
      <c r="BG118" s="371"/>
      <c r="BH118" s="371"/>
      <c r="BI118" s="371"/>
    </row>
    <row r="119" spans="1:61" s="376" customFormat="1" ht="24.95" customHeight="1" thickBot="1" x14ac:dyDescent="0.35">
      <c r="A119" s="510"/>
      <c r="B119" s="372"/>
      <c r="C119" s="371"/>
      <c r="D119" s="383"/>
      <c r="E119" s="373"/>
      <c r="F119" s="374"/>
      <c r="G119" s="371"/>
      <c r="H119" s="416">
        <f t="shared" si="12"/>
        <v>0</v>
      </c>
      <c r="I119" s="416">
        <f t="shared" si="12"/>
        <v>0</v>
      </c>
      <c r="J119" s="386"/>
      <c r="K119" s="417">
        <f t="shared" si="15"/>
        <v>0</v>
      </c>
      <c r="L119" s="417">
        <f t="shared" si="16"/>
        <v>0</v>
      </c>
      <c r="N119" s="513"/>
      <c r="P119" s="452"/>
      <c r="R119" s="452"/>
      <c r="T119" s="452"/>
      <c r="V119" s="452"/>
      <c r="X119" s="452"/>
      <c r="Z119" s="452"/>
      <c r="AB119" s="382"/>
      <c r="AD119" s="363"/>
      <c r="AF119" s="146"/>
      <c r="AH119" s="146"/>
      <c r="AJ119" s="146"/>
      <c r="AL119" s="146"/>
      <c r="AN119" s="146"/>
      <c r="AP119" s="146"/>
      <c r="AR119" s="146"/>
      <c r="AT119" s="146"/>
      <c r="AV119" s="63"/>
      <c r="AX119" s="371"/>
      <c r="AY119" s="371"/>
      <c r="AZ119" s="371"/>
      <c r="BA119" s="371"/>
      <c r="BB119" s="371"/>
      <c r="BC119" s="371"/>
      <c r="BD119" s="371"/>
      <c r="BE119" s="371"/>
      <c r="BF119" s="371"/>
      <c r="BG119" s="371"/>
      <c r="BH119" s="371"/>
      <c r="BI119" s="371"/>
    </row>
    <row r="120" spans="1:61" ht="21" customHeight="1" thickBot="1" x14ac:dyDescent="0.35">
      <c r="D120" s="413" t="s">
        <v>114</v>
      </c>
      <c r="H120" s="416">
        <f t="shared" si="12"/>
        <v>113700</v>
      </c>
      <c r="I120" s="416">
        <f t="shared" si="12"/>
        <v>68300</v>
      </c>
      <c r="J120" s="386"/>
      <c r="K120" s="417">
        <f t="shared" si="15"/>
        <v>113700</v>
      </c>
      <c r="L120" s="417">
        <f t="shared" si="16"/>
        <v>68220</v>
      </c>
      <c r="N120" s="515">
        <v>45480</v>
      </c>
      <c r="P120" s="489">
        <v>45480</v>
      </c>
      <c r="R120" s="489">
        <v>45480</v>
      </c>
      <c r="T120" s="472">
        <v>45425</v>
      </c>
      <c r="V120" s="472">
        <v>45387</v>
      </c>
      <c r="X120" s="463">
        <v>220324</v>
      </c>
      <c r="Z120" s="452"/>
      <c r="AD120" s="363"/>
    </row>
    <row r="121" spans="1:61" s="376" customFormat="1" ht="21" customHeight="1" x14ac:dyDescent="0.3">
      <c r="A121" s="371"/>
      <c r="B121" s="488" t="s">
        <v>713</v>
      </c>
      <c r="C121" s="476"/>
      <c r="D121" s="436" t="s">
        <v>342</v>
      </c>
      <c r="E121" s="437">
        <f>H121</f>
        <v>14100</v>
      </c>
      <c r="F121" s="438">
        <f>I121</f>
        <v>8500</v>
      </c>
      <c r="G121" s="371"/>
      <c r="H121" s="416">
        <f t="shared" si="12"/>
        <v>14100</v>
      </c>
      <c r="I121" s="416">
        <f t="shared" si="12"/>
        <v>8500</v>
      </c>
      <c r="J121" s="386"/>
      <c r="K121" s="417">
        <f t="shared" si="15"/>
        <v>14017.5</v>
      </c>
      <c r="L121" s="417">
        <f t="shared" si="16"/>
        <v>8410.5</v>
      </c>
      <c r="N121" s="507">
        <v>5607</v>
      </c>
      <c r="P121" s="490">
        <v>5607</v>
      </c>
      <c r="R121" s="490">
        <v>5607</v>
      </c>
      <c r="T121" s="462">
        <v>5339.2</v>
      </c>
      <c r="V121" s="462">
        <v>5339.2</v>
      </c>
      <c r="X121" s="462">
        <v>4642.78</v>
      </c>
      <c r="Z121" s="452">
        <v>4642.78</v>
      </c>
      <c r="AB121" s="382">
        <v>4037.2</v>
      </c>
      <c r="AD121" s="363"/>
      <c r="AF121" s="146"/>
      <c r="AH121" s="146"/>
      <c r="AJ121" s="146"/>
      <c r="AL121" s="146"/>
      <c r="AN121" s="146"/>
      <c r="AP121" s="146"/>
      <c r="AR121" s="146"/>
      <c r="AT121" s="146"/>
      <c r="AV121" s="63"/>
      <c r="AX121" s="371"/>
      <c r="AY121" s="371"/>
      <c r="AZ121" s="371"/>
      <c r="BA121" s="371"/>
      <c r="BB121" s="371"/>
      <c r="BC121" s="371"/>
      <c r="BD121" s="371"/>
      <c r="BE121" s="371"/>
      <c r="BF121" s="371"/>
      <c r="BG121" s="371"/>
      <c r="BH121" s="371"/>
      <c r="BI121" s="371"/>
    </row>
    <row r="122" spans="1:61" s="376" customFormat="1" ht="21" customHeight="1" x14ac:dyDescent="0.3">
      <c r="A122" s="371"/>
      <c r="B122" s="372"/>
      <c r="C122" s="371"/>
      <c r="D122" s="439" t="s">
        <v>316</v>
      </c>
      <c r="E122" s="437">
        <f t="shared" ref="E122:F148" si="20">H122</f>
        <v>14100</v>
      </c>
      <c r="F122" s="438">
        <f t="shared" si="20"/>
        <v>8500</v>
      </c>
      <c r="G122" s="371"/>
      <c r="H122" s="416">
        <f t="shared" si="12"/>
        <v>14100</v>
      </c>
      <c r="I122" s="416">
        <f t="shared" si="12"/>
        <v>8500</v>
      </c>
      <c r="J122" s="386"/>
      <c r="K122" s="417">
        <f t="shared" si="15"/>
        <v>14085.325000000001</v>
      </c>
      <c r="L122" s="417">
        <f t="shared" si="16"/>
        <v>8451.1949999999997</v>
      </c>
      <c r="N122" s="507">
        <v>5634.13</v>
      </c>
      <c r="P122" s="490">
        <v>5634.13</v>
      </c>
      <c r="R122" s="490">
        <v>5634.13</v>
      </c>
      <c r="T122" s="462">
        <v>5365.9</v>
      </c>
      <c r="V122" s="462">
        <v>5365.9</v>
      </c>
      <c r="X122" s="462">
        <v>4666</v>
      </c>
      <c r="Z122" s="452">
        <v>4665.8949999999995</v>
      </c>
      <c r="AB122" s="382">
        <v>4057.3</v>
      </c>
      <c r="AD122" s="363"/>
      <c r="AF122" s="146"/>
      <c r="AH122" s="146"/>
      <c r="AJ122" s="146"/>
      <c r="AL122" s="146"/>
      <c r="AN122" s="146"/>
      <c r="AP122" s="146"/>
      <c r="AR122" s="146"/>
      <c r="AT122" s="146"/>
      <c r="AV122" s="63"/>
      <c r="AX122" s="371"/>
      <c r="AY122" s="371"/>
      <c r="AZ122" s="371"/>
      <c r="BA122" s="371"/>
      <c r="BB122" s="371"/>
      <c r="BC122" s="371"/>
      <c r="BD122" s="371"/>
      <c r="BE122" s="371"/>
      <c r="BF122" s="371"/>
      <c r="BG122" s="371"/>
      <c r="BH122" s="371"/>
      <c r="BI122" s="371"/>
    </row>
    <row r="123" spans="1:61" s="376" customFormat="1" ht="21" customHeight="1" x14ac:dyDescent="0.3">
      <c r="A123" s="371"/>
      <c r="B123" s="372"/>
      <c r="C123" s="371"/>
      <c r="D123" s="439" t="s">
        <v>717</v>
      </c>
      <c r="E123" s="437">
        <f t="shared" si="20"/>
        <v>8500</v>
      </c>
      <c r="F123" s="438">
        <f t="shared" si="20"/>
        <v>5100</v>
      </c>
      <c r="G123" s="371"/>
      <c r="H123" s="416">
        <f t="shared" si="12"/>
        <v>8500</v>
      </c>
      <c r="I123" s="416">
        <f t="shared" si="12"/>
        <v>5100</v>
      </c>
      <c r="J123" s="386"/>
      <c r="K123" s="417">
        <f t="shared" si="15"/>
        <v>8405</v>
      </c>
      <c r="L123" s="417">
        <f t="shared" si="16"/>
        <v>5043</v>
      </c>
      <c r="N123" s="507">
        <v>3362</v>
      </c>
      <c r="P123" s="490">
        <v>3362</v>
      </c>
      <c r="R123" s="490">
        <v>3362</v>
      </c>
      <c r="T123" s="462">
        <v>3361.23</v>
      </c>
      <c r="V123" s="462">
        <v>3361.23</v>
      </c>
      <c r="X123" s="462">
        <v>2922.8054999999999</v>
      </c>
      <c r="Z123" s="452">
        <v>2922.8054999999999</v>
      </c>
      <c r="AB123" s="382">
        <v>2541.5700000000002</v>
      </c>
      <c r="AD123" s="363"/>
      <c r="AF123" s="146"/>
      <c r="AH123" s="146"/>
      <c r="AJ123" s="146"/>
      <c r="AL123" s="146"/>
      <c r="AN123" s="146"/>
      <c r="AP123" s="146"/>
      <c r="AR123" s="146"/>
      <c r="AT123" s="146"/>
      <c r="AV123" s="63"/>
      <c r="AX123" s="371"/>
      <c r="AY123" s="371"/>
      <c r="AZ123" s="371"/>
      <c r="BA123" s="371"/>
      <c r="BB123" s="371"/>
      <c r="BC123" s="371"/>
      <c r="BD123" s="371"/>
      <c r="BE123" s="371"/>
      <c r="BF123" s="371"/>
      <c r="BG123" s="371"/>
      <c r="BH123" s="371"/>
      <c r="BI123" s="371"/>
    </row>
    <row r="124" spans="1:61" s="376" customFormat="1" ht="21" customHeight="1" x14ac:dyDescent="0.3">
      <c r="A124" s="371"/>
      <c r="B124" s="372"/>
      <c r="C124" s="371"/>
      <c r="D124" s="439" t="s">
        <v>716</v>
      </c>
      <c r="E124" s="437">
        <f>H124</f>
        <v>15600</v>
      </c>
      <c r="F124" s="438">
        <f>I124</f>
        <v>9400</v>
      </c>
      <c r="G124" s="371"/>
      <c r="H124" s="416">
        <f t="shared" si="12"/>
        <v>15600</v>
      </c>
      <c r="I124" s="416">
        <f t="shared" si="12"/>
        <v>9400</v>
      </c>
      <c r="J124" s="386"/>
      <c r="K124" s="417">
        <f>N124*$K$9</f>
        <v>15520</v>
      </c>
      <c r="L124" s="417">
        <f>N124*$L$9</f>
        <v>9312</v>
      </c>
      <c r="N124" s="507">
        <v>6208</v>
      </c>
      <c r="P124" s="490">
        <v>6208</v>
      </c>
      <c r="R124" s="490">
        <v>6208</v>
      </c>
      <c r="T124" s="462">
        <v>5912.01</v>
      </c>
      <c r="V124" s="462">
        <v>5912.01</v>
      </c>
      <c r="X124" s="462">
        <v>5140.8679999999995</v>
      </c>
      <c r="Z124" s="452">
        <v>5140.8679999999995</v>
      </c>
      <c r="AB124" s="382">
        <v>4470.32</v>
      </c>
      <c r="AD124" s="363"/>
      <c r="AF124" s="146"/>
      <c r="AH124" s="146"/>
      <c r="AJ124" s="146"/>
      <c r="AL124" s="146"/>
      <c r="AN124" s="146"/>
      <c r="AP124" s="146"/>
      <c r="AR124" s="146"/>
      <c r="AT124" s="146"/>
      <c r="AV124" s="63"/>
      <c r="AX124" s="371"/>
      <c r="AY124" s="371"/>
      <c r="AZ124" s="371"/>
      <c r="BA124" s="371"/>
      <c r="BB124" s="371"/>
      <c r="BC124" s="371"/>
      <c r="BD124" s="371"/>
      <c r="BE124" s="371"/>
      <c r="BF124" s="371"/>
      <c r="BG124" s="371"/>
      <c r="BH124" s="371"/>
      <c r="BI124" s="371"/>
    </row>
    <row r="125" spans="1:61" s="376" customFormat="1" ht="21" customHeight="1" x14ac:dyDescent="0.3">
      <c r="A125" s="371"/>
      <c r="B125" s="372"/>
      <c r="C125" s="371"/>
      <c r="D125" s="439" t="s">
        <v>324</v>
      </c>
      <c r="E125" s="437">
        <f t="shared" si="20"/>
        <v>9600</v>
      </c>
      <c r="F125" s="438">
        <f t="shared" si="20"/>
        <v>5800</v>
      </c>
      <c r="G125" s="371"/>
      <c r="H125" s="416">
        <f t="shared" si="12"/>
        <v>9600</v>
      </c>
      <c r="I125" s="416">
        <f t="shared" si="12"/>
        <v>5800</v>
      </c>
      <c r="J125" s="386"/>
      <c r="K125" s="417">
        <f t="shared" si="15"/>
        <v>9517.5</v>
      </c>
      <c r="L125" s="417">
        <f t="shared" si="16"/>
        <v>5710.5</v>
      </c>
      <c r="N125" s="507">
        <v>3807</v>
      </c>
      <c r="P125" s="490">
        <v>3807</v>
      </c>
      <c r="R125" s="490">
        <v>3807</v>
      </c>
      <c r="T125" s="462">
        <v>3625.34</v>
      </c>
      <c r="V125" s="462">
        <v>3625.34</v>
      </c>
      <c r="X125" s="462">
        <v>3152.4604999999997</v>
      </c>
      <c r="Z125" s="452">
        <v>3152.4604999999997</v>
      </c>
      <c r="AB125" s="382">
        <v>2741.27</v>
      </c>
      <c r="AD125" s="363"/>
      <c r="AF125" s="146"/>
      <c r="AH125" s="146"/>
      <c r="AJ125" s="146"/>
      <c r="AL125" s="146"/>
      <c r="AN125" s="146"/>
      <c r="AP125" s="146"/>
      <c r="AR125" s="146"/>
      <c r="AT125" s="146"/>
      <c r="AV125" s="63"/>
      <c r="AX125" s="371"/>
      <c r="AY125" s="371"/>
      <c r="AZ125" s="371"/>
      <c r="BA125" s="371"/>
      <c r="BB125" s="371"/>
      <c r="BC125" s="371"/>
      <c r="BD125" s="371"/>
      <c r="BE125" s="371"/>
      <c r="BF125" s="371"/>
      <c r="BG125" s="371"/>
      <c r="BH125" s="371"/>
      <c r="BI125" s="371"/>
    </row>
    <row r="126" spans="1:61" s="376" customFormat="1" ht="21" customHeight="1" x14ac:dyDescent="0.3">
      <c r="A126" s="371"/>
      <c r="B126" s="372"/>
      <c r="C126" s="371"/>
      <c r="D126" s="439" t="s">
        <v>120</v>
      </c>
      <c r="E126" s="437">
        <f t="shared" si="20"/>
        <v>15200</v>
      </c>
      <c r="F126" s="438">
        <f t="shared" si="20"/>
        <v>9100</v>
      </c>
      <c r="G126" s="371"/>
      <c r="H126" s="416">
        <f t="shared" si="12"/>
        <v>15200</v>
      </c>
      <c r="I126" s="416">
        <f t="shared" si="12"/>
        <v>9100</v>
      </c>
      <c r="J126" s="386"/>
      <c r="K126" s="417">
        <f t="shared" si="15"/>
        <v>15121.925000000001</v>
      </c>
      <c r="L126" s="417">
        <f t="shared" si="16"/>
        <v>9073.1550000000007</v>
      </c>
      <c r="N126" s="507">
        <v>6048.77</v>
      </c>
      <c r="P126" s="490">
        <v>6048.77</v>
      </c>
      <c r="R126" s="490">
        <v>6048.77</v>
      </c>
      <c r="T126" s="462">
        <v>6451.39</v>
      </c>
      <c r="V126" s="462">
        <v>6451.39</v>
      </c>
      <c r="X126" s="462">
        <v>5609.9070000000002</v>
      </c>
      <c r="Z126" s="452">
        <v>5609.9070000000002</v>
      </c>
      <c r="AB126" s="382">
        <v>4878.18</v>
      </c>
      <c r="AD126" s="363"/>
      <c r="AF126" s="146"/>
      <c r="AH126" s="146"/>
      <c r="AJ126" s="146"/>
      <c r="AL126" s="146"/>
      <c r="AN126" s="146"/>
      <c r="AP126" s="146"/>
      <c r="AR126" s="146"/>
      <c r="AT126" s="146"/>
      <c r="AV126" s="63"/>
      <c r="AX126" s="371"/>
      <c r="AY126" s="371"/>
      <c r="AZ126" s="371"/>
      <c r="BA126" s="371"/>
      <c r="BB126" s="371"/>
      <c r="BC126" s="371"/>
      <c r="BD126" s="371"/>
      <c r="BE126" s="371"/>
      <c r="BF126" s="371"/>
      <c r="BG126" s="371"/>
      <c r="BH126" s="371"/>
      <c r="BI126" s="371"/>
    </row>
    <row r="127" spans="1:61" s="376" customFormat="1" ht="21" customHeight="1" x14ac:dyDescent="0.3">
      <c r="A127" s="371"/>
      <c r="B127" s="372" t="s">
        <v>563</v>
      </c>
      <c r="C127" s="371"/>
      <c r="D127" s="439" t="s">
        <v>561</v>
      </c>
      <c r="E127" s="437">
        <f t="shared" si="20"/>
        <v>15000</v>
      </c>
      <c r="F127" s="438">
        <f t="shared" si="20"/>
        <v>9000</v>
      </c>
      <c r="G127" s="371"/>
      <c r="H127" s="416">
        <f t="shared" si="12"/>
        <v>15000</v>
      </c>
      <c r="I127" s="416">
        <f t="shared" si="12"/>
        <v>9000</v>
      </c>
      <c r="J127" s="386"/>
      <c r="K127" s="417">
        <f t="shared" si="15"/>
        <v>14921.724999999999</v>
      </c>
      <c r="L127" s="417">
        <f t="shared" si="16"/>
        <v>8953.0349999999999</v>
      </c>
      <c r="N127" s="507">
        <v>5968.69</v>
      </c>
      <c r="P127" s="490">
        <v>5968.69</v>
      </c>
      <c r="R127" s="490">
        <v>5968.69</v>
      </c>
      <c r="T127" s="462">
        <v>5968.69</v>
      </c>
      <c r="V127" s="462">
        <v>5968.69</v>
      </c>
      <c r="X127" s="462">
        <v>5190.0994999999994</v>
      </c>
      <c r="Z127" s="455">
        <v>5190.0994999999994</v>
      </c>
      <c r="AB127" s="382">
        <v>4513.13</v>
      </c>
      <c r="AD127" s="363"/>
      <c r="AF127" s="146"/>
      <c r="AH127" s="146"/>
      <c r="AJ127" s="146"/>
      <c r="AL127" s="146"/>
      <c r="AN127" s="146"/>
      <c r="AP127" s="146"/>
      <c r="AR127" s="146"/>
      <c r="AT127" s="146"/>
      <c r="AV127" s="63"/>
      <c r="AX127" s="371"/>
      <c r="AY127" s="371"/>
      <c r="AZ127" s="371"/>
      <c r="BA127" s="371"/>
      <c r="BB127" s="371"/>
      <c r="BC127" s="371"/>
      <c r="BD127" s="371"/>
      <c r="BE127" s="371"/>
      <c r="BF127" s="371"/>
      <c r="BG127" s="371"/>
      <c r="BH127" s="371"/>
      <c r="BI127" s="371"/>
    </row>
    <row r="128" spans="1:61" s="376" customFormat="1" ht="21" customHeight="1" x14ac:dyDescent="0.3">
      <c r="A128" s="371"/>
      <c r="B128" s="372"/>
      <c r="C128" s="371"/>
      <c r="D128" s="439" t="s">
        <v>668</v>
      </c>
      <c r="E128" s="437">
        <f>H128</f>
        <v>6900</v>
      </c>
      <c r="F128" s="438">
        <f>I128</f>
        <v>4100</v>
      </c>
      <c r="G128" s="371"/>
      <c r="H128" s="416">
        <f t="shared" si="12"/>
        <v>6900</v>
      </c>
      <c r="I128" s="416">
        <f t="shared" si="12"/>
        <v>4100</v>
      </c>
      <c r="J128" s="386"/>
      <c r="K128" s="417">
        <f>N128*$K$9</f>
        <v>6810</v>
      </c>
      <c r="L128" s="417">
        <f>N128*$L$9</f>
        <v>4086</v>
      </c>
      <c r="N128" s="507">
        <v>2724</v>
      </c>
      <c r="P128" s="490">
        <v>2724</v>
      </c>
      <c r="R128" s="490">
        <v>2724</v>
      </c>
      <c r="T128" s="462">
        <v>2594.36</v>
      </c>
      <c r="V128" s="462">
        <v>2594.36</v>
      </c>
      <c r="X128" s="462">
        <v>2255.9665</v>
      </c>
      <c r="Z128" s="452">
        <v>2255.9665</v>
      </c>
      <c r="AB128" s="382">
        <v>1961.71</v>
      </c>
      <c r="AD128" s="363"/>
      <c r="AF128" s="146"/>
      <c r="AH128" s="146"/>
      <c r="AJ128" s="146"/>
      <c r="AL128" s="146"/>
      <c r="AN128" s="146"/>
      <c r="AP128" s="146"/>
      <c r="AR128" s="146"/>
      <c r="AT128" s="146"/>
      <c r="AV128" s="63"/>
      <c r="AX128" s="371"/>
      <c r="AY128" s="371"/>
      <c r="AZ128" s="371"/>
      <c r="BA128" s="371"/>
      <c r="BB128" s="371"/>
      <c r="BC128" s="371"/>
      <c r="BD128" s="371"/>
      <c r="BE128" s="371"/>
      <c r="BF128" s="371"/>
      <c r="BG128" s="371"/>
      <c r="BH128" s="371"/>
      <c r="BI128" s="371"/>
    </row>
    <row r="129" spans="1:61" s="376" customFormat="1" ht="21" customHeight="1" x14ac:dyDescent="0.3">
      <c r="A129" s="371"/>
      <c r="B129" s="372"/>
      <c r="C129" s="371"/>
      <c r="D129" s="439" t="s">
        <v>669</v>
      </c>
      <c r="E129" s="437">
        <f>H129</f>
        <v>9100</v>
      </c>
      <c r="F129" s="438">
        <f>I129</f>
        <v>5500</v>
      </c>
      <c r="G129" s="371"/>
      <c r="H129" s="416">
        <f t="shared" si="12"/>
        <v>9100</v>
      </c>
      <c r="I129" s="416">
        <f t="shared" si="12"/>
        <v>5500</v>
      </c>
      <c r="J129" s="386"/>
      <c r="K129" s="417">
        <f>N129*$K$9</f>
        <v>9080.4</v>
      </c>
      <c r="L129" s="417">
        <f>N129*$L$9</f>
        <v>5448.24</v>
      </c>
      <c r="N129" s="507">
        <v>3632.16</v>
      </c>
      <c r="P129" s="490">
        <v>3632.16</v>
      </c>
      <c r="R129" s="490">
        <v>3632.16</v>
      </c>
      <c r="T129" s="462">
        <v>3704.44</v>
      </c>
      <c r="V129" s="462">
        <v>3704.44</v>
      </c>
      <c r="X129" s="462">
        <v>3222.2999999999997</v>
      </c>
      <c r="Z129" s="452">
        <v>3222.2999999999997</v>
      </c>
      <c r="AB129" s="382">
        <v>2802</v>
      </c>
      <c r="AD129" s="363"/>
      <c r="AF129" s="146"/>
      <c r="AH129" s="146"/>
      <c r="AJ129" s="146"/>
      <c r="AL129" s="146"/>
      <c r="AN129" s="146"/>
      <c r="AP129" s="146"/>
      <c r="AR129" s="146"/>
      <c r="AT129" s="146"/>
      <c r="AV129" s="63"/>
      <c r="AX129" s="371"/>
      <c r="AY129" s="371"/>
      <c r="AZ129" s="371"/>
      <c r="BA129" s="371"/>
      <c r="BB129" s="371"/>
      <c r="BC129" s="371"/>
      <c r="BD129" s="371"/>
      <c r="BE129" s="371"/>
      <c r="BF129" s="371"/>
      <c r="BG129" s="371"/>
      <c r="BH129" s="371"/>
      <c r="BI129" s="371"/>
    </row>
    <row r="130" spans="1:61" s="376" customFormat="1" ht="21" customHeight="1" x14ac:dyDescent="0.3">
      <c r="A130" s="371"/>
      <c r="B130" s="372"/>
      <c r="C130" s="371"/>
      <c r="D130" s="439" t="s">
        <v>318</v>
      </c>
      <c r="E130" s="437">
        <f t="shared" si="20"/>
        <v>9400</v>
      </c>
      <c r="F130" s="438">
        <f t="shared" si="20"/>
        <v>5700</v>
      </c>
      <c r="G130" s="371"/>
      <c r="H130" s="416">
        <f t="shared" si="12"/>
        <v>9400</v>
      </c>
      <c r="I130" s="416">
        <f t="shared" si="12"/>
        <v>5700</v>
      </c>
      <c r="J130" s="386"/>
      <c r="K130" s="417">
        <f t="shared" si="15"/>
        <v>9372.5</v>
      </c>
      <c r="L130" s="417">
        <f t="shared" si="16"/>
        <v>5623.5</v>
      </c>
      <c r="N130" s="507">
        <v>3749</v>
      </c>
      <c r="P130" s="490">
        <v>3749</v>
      </c>
      <c r="R130" s="490">
        <v>3749</v>
      </c>
      <c r="T130" s="462">
        <v>3570.06</v>
      </c>
      <c r="V130" s="462">
        <v>3570.06</v>
      </c>
      <c r="X130" s="462">
        <v>3104.4019999999996</v>
      </c>
      <c r="Z130" s="452">
        <v>3104.4019999999996</v>
      </c>
      <c r="AB130" s="382">
        <v>2699.48</v>
      </c>
      <c r="AD130" s="363"/>
      <c r="AF130" s="146"/>
      <c r="AH130" s="146"/>
      <c r="AJ130" s="146"/>
      <c r="AL130" s="146"/>
      <c r="AN130" s="146"/>
      <c r="AP130" s="146"/>
      <c r="AR130" s="146"/>
      <c r="AT130" s="146"/>
      <c r="AV130" s="63"/>
      <c r="AX130" s="371"/>
      <c r="AY130" s="371"/>
      <c r="AZ130" s="371"/>
      <c r="BA130" s="371"/>
      <c r="BB130" s="371"/>
      <c r="BC130" s="371"/>
      <c r="BD130" s="371"/>
      <c r="BE130" s="371"/>
      <c r="BF130" s="371"/>
      <c r="BG130" s="371"/>
      <c r="BH130" s="371"/>
      <c r="BI130" s="371"/>
    </row>
    <row r="131" spans="1:61" s="376" customFormat="1" ht="21" customHeight="1" x14ac:dyDescent="0.3">
      <c r="A131" s="371"/>
      <c r="B131" s="372"/>
      <c r="C131" s="371"/>
      <c r="D131" s="439" t="s">
        <v>638</v>
      </c>
      <c r="E131" s="437">
        <f t="shared" si="20"/>
        <v>18200</v>
      </c>
      <c r="F131" s="438">
        <f t="shared" si="20"/>
        <v>11000</v>
      </c>
      <c r="G131" s="371"/>
      <c r="H131" s="416">
        <f t="shared" si="12"/>
        <v>18200</v>
      </c>
      <c r="I131" s="416">
        <f t="shared" si="12"/>
        <v>11000</v>
      </c>
      <c r="J131" s="386"/>
      <c r="K131" s="417">
        <f t="shared" si="15"/>
        <v>18197.5</v>
      </c>
      <c r="L131" s="417">
        <f t="shared" si="16"/>
        <v>10918.5</v>
      </c>
      <c r="N131" s="507">
        <v>7279</v>
      </c>
      <c r="P131" s="490">
        <v>7279</v>
      </c>
      <c r="R131" s="490">
        <v>7279</v>
      </c>
      <c r="T131" s="462">
        <v>6617.49</v>
      </c>
      <c r="V131" s="462">
        <v>6617.49</v>
      </c>
      <c r="X131" s="462">
        <v>5754.3355000000001</v>
      </c>
      <c r="Z131" s="452">
        <v>5754.3355000000001</v>
      </c>
      <c r="AB131" s="382">
        <v>5003.7700000000004</v>
      </c>
      <c r="AD131" s="363"/>
      <c r="AF131" s="146"/>
      <c r="AH131" s="146"/>
      <c r="AJ131" s="146"/>
      <c r="AL131" s="146"/>
      <c r="AN131" s="146"/>
      <c r="AP131" s="146"/>
      <c r="AR131" s="146"/>
      <c r="AT131" s="146"/>
      <c r="AV131" s="63"/>
      <c r="AX131" s="371"/>
      <c r="AY131" s="371"/>
      <c r="AZ131" s="371"/>
      <c r="BA131" s="371"/>
      <c r="BB131" s="371"/>
      <c r="BC131" s="371"/>
      <c r="BD131" s="371"/>
      <c r="BE131" s="371"/>
      <c r="BF131" s="371"/>
      <c r="BG131" s="371"/>
      <c r="BH131" s="371"/>
      <c r="BI131" s="371"/>
    </row>
    <row r="132" spans="1:61" s="376" customFormat="1" ht="21" customHeight="1" x14ac:dyDescent="0.3">
      <c r="A132" s="371"/>
      <c r="B132" s="372"/>
      <c r="C132" s="371"/>
      <c r="D132" s="439" t="s">
        <v>350</v>
      </c>
      <c r="E132" s="437">
        <f t="shared" si="20"/>
        <v>22000</v>
      </c>
      <c r="F132" s="438">
        <f t="shared" si="20"/>
        <v>13200</v>
      </c>
      <c r="G132" s="371"/>
      <c r="H132" s="416">
        <f t="shared" si="12"/>
        <v>22000</v>
      </c>
      <c r="I132" s="416">
        <f t="shared" si="12"/>
        <v>13200</v>
      </c>
      <c r="J132" s="386"/>
      <c r="K132" s="417">
        <f t="shared" si="15"/>
        <v>21970</v>
      </c>
      <c r="L132" s="417">
        <f t="shared" si="16"/>
        <v>13182</v>
      </c>
      <c r="N132" s="507">
        <v>8788</v>
      </c>
      <c r="P132" s="490">
        <v>8788</v>
      </c>
      <c r="R132" s="490">
        <v>8788</v>
      </c>
      <c r="T132" s="462">
        <v>8369.2000000000007</v>
      </c>
      <c r="V132" s="462">
        <v>8369.2000000000007</v>
      </c>
      <c r="X132" s="462">
        <v>7277.5679999999993</v>
      </c>
      <c r="Z132" s="452">
        <v>7277.5679999999993</v>
      </c>
      <c r="AB132" s="382">
        <v>6328.32</v>
      </c>
      <c r="AD132" s="363"/>
      <c r="AF132" s="146"/>
      <c r="AH132" s="146"/>
      <c r="AJ132" s="146"/>
      <c r="AL132" s="146"/>
      <c r="AN132" s="146"/>
      <c r="AP132" s="146"/>
      <c r="AR132" s="146"/>
      <c r="AT132" s="146"/>
      <c r="AV132" s="63"/>
      <c r="AX132" s="371"/>
      <c r="AY132" s="371"/>
      <c r="AZ132" s="371"/>
      <c r="BA132" s="371"/>
      <c r="BB132" s="371"/>
      <c r="BC132" s="371"/>
      <c r="BD132" s="371"/>
      <c r="BE132" s="371"/>
      <c r="BF132" s="371"/>
      <c r="BG132" s="371"/>
      <c r="BH132" s="371"/>
      <c r="BI132" s="371"/>
    </row>
    <row r="133" spans="1:61" s="376" customFormat="1" ht="21" customHeight="1" x14ac:dyDescent="0.3">
      <c r="A133" s="371"/>
      <c r="B133" s="372"/>
      <c r="C133" s="371"/>
      <c r="D133" s="439" t="s">
        <v>128</v>
      </c>
      <c r="E133" s="437">
        <f t="shared" si="20"/>
        <v>9600</v>
      </c>
      <c r="F133" s="438">
        <f t="shared" si="20"/>
        <v>5800</v>
      </c>
      <c r="G133" s="371"/>
      <c r="H133" s="416">
        <f t="shared" si="12"/>
        <v>9600</v>
      </c>
      <c r="I133" s="416">
        <f t="shared" si="12"/>
        <v>5800</v>
      </c>
      <c r="J133" s="386"/>
      <c r="K133" s="417">
        <f t="shared" si="15"/>
        <v>9554.2999999999993</v>
      </c>
      <c r="L133" s="417">
        <f t="shared" si="16"/>
        <v>5732.58</v>
      </c>
      <c r="N133" s="507">
        <v>3821.72</v>
      </c>
      <c r="P133" s="490">
        <v>3821.72</v>
      </c>
      <c r="R133" s="490">
        <v>3821.72</v>
      </c>
      <c r="T133" s="462">
        <v>3862.47</v>
      </c>
      <c r="V133" s="462">
        <v>3862.47</v>
      </c>
      <c r="X133" s="462">
        <v>3656.9999999999995</v>
      </c>
      <c r="Z133" s="452">
        <v>3656.9999999999995</v>
      </c>
      <c r="AB133" s="382">
        <v>3180</v>
      </c>
      <c r="AD133" s="363"/>
      <c r="AF133" s="146"/>
      <c r="AH133" s="146"/>
      <c r="AJ133" s="146"/>
      <c r="AL133" s="146"/>
      <c r="AN133" s="146"/>
      <c r="AP133" s="146"/>
      <c r="AR133" s="146"/>
      <c r="AT133" s="146"/>
      <c r="AV133" s="63"/>
      <c r="AX133" s="371"/>
      <c r="AY133" s="371"/>
      <c r="AZ133" s="371"/>
      <c r="BA133" s="371"/>
      <c r="BB133" s="371"/>
      <c r="BC133" s="371"/>
      <c r="BD133" s="371"/>
      <c r="BE133" s="371"/>
      <c r="BF133" s="371"/>
      <c r="BG133" s="371"/>
      <c r="BH133" s="371"/>
      <c r="BI133" s="371"/>
    </row>
    <row r="134" spans="1:61" s="376" customFormat="1" ht="21" customHeight="1" x14ac:dyDescent="0.3">
      <c r="A134" s="371"/>
      <c r="B134" s="372"/>
      <c r="C134" s="371"/>
      <c r="D134" s="439" t="s">
        <v>715</v>
      </c>
      <c r="E134" s="437">
        <f t="shared" si="20"/>
        <v>11500</v>
      </c>
      <c r="F134" s="438">
        <f t="shared" si="20"/>
        <v>6900</v>
      </c>
      <c r="G134" s="371"/>
      <c r="H134" s="416">
        <f t="shared" si="12"/>
        <v>11500</v>
      </c>
      <c r="I134" s="416">
        <f t="shared" si="12"/>
        <v>6900</v>
      </c>
      <c r="J134" s="386"/>
      <c r="K134" s="417">
        <f t="shared" si="15"/>
        <v>11487.625</v>
      </c>
      <c r="L134" s="417">
        <f t="shared" si="16"/>
        <v>6892.5750000000007</v>
      </c>
      <c r="N134" s="507">
        <v>4595.05</v>
      </c>
      <c r="P134" s="490">
        <v>4595.05</v>
      </c>
      <c r="R134" s="490">
        <v>4595.05</v>
      </c>
      <c r="T134" s="462">
        <v>4375.09</v>
      </c>
      <c r="V134" s="462">
        <v>4375.09</v>
      </c>
      <c r="X134" s="462">
        <v>3804.4299999999994</v>
      </c>
      <c r="Z134" s="452">
        <v>3804.4299999999994</v>
      </c>
      <c r="AB134" s="382">
        <v>3308.2</v>
      </c>
      <c r="AD134" s="363"/>
      <c r="AF134" s="146"/>
      <c r="AH134" s="146"/>
      <c r="AJ134" s="146"/>
      <c r="AL134" s="146"/>
      <c r="AN134" s="146"/>
      <c r="AP134" s="146"/>
      <c r="AR134" s="146"/>
      <c r="AT134" s="146"/>
      <c r="AV134" s="63"/>
      <c r="AX134" s="371"/>
      <c r="AY134" s="371"/>
      <c r="AZ134" s="371"/>
      <c r="BA134" s="371"/>
      <c r="BB134" s="371"/>
      <c r="BC134" s="371"/>
      <c r="BD134" s="371"/>
      <c r="BE134" s="371"/>
      <c r="BF134" s="371"/>
      <c r="BG134" s="371"/>
      <c r="BH134" s="371"/>
      <c r="BI134" s="371"/>
    </row>
    <row r="135" spans="1:61" s="376" customFormat="1" ht="21" customHeight="1" x14ac:dyDescent="0.3">
      <c r="A135" s="371"/>
      <c r="B135" s="372"/>
      <c r="C135" s="371"/>
      <c r="D135" s="439" t="s">
        <v>130</v>
      </c>
      <c r="E135" s="437">
        <f t="shared" si="20"/>
        <v>3900</v>
      </c>
      <c r="F135" s="438">
        <f t="shared" si="20"/>
        <v>2400</v>
      </c>
      <c r="G135" s="371"/>
      <c r="H135" s="416">
        <f t="shared" si="12"/>
        <v>3900</v>
      </c>
      <c r="I135" s="416">
        <f t="shared" si="12"/>
        <v>2400</v>
      </c>
      <c r="J135" s="386"/>
      <c r="K135" s="417">
        <f t="shared" si="15"/>
        <v>3882.5</v>
      </c>
      <c r="L135" s="417">
        <f t="shared" si="16"/>
        <v>2329.5</v>
      </c>
      <c r="N135" s="507">
        <v>1553</v>
      </c>
      <c r="P135" s="490">
        <v>1553</v>
      </c>
      <c r="R135" s="490">
        <v>1553</v>
      </c>
      <c r="T135" s="474">
        <v>1478.78</v>
      </c>
      <c r="V135" s="462">
        <v>1774.7949999999998</v>
      </c>
      <c r="X135" s="462">
        <v>1543.3</v>
      </c>
      <c r="Z135" s="452">
        <v>1543.3</v>
      </c>
      <c r="AB135" s="382">
        <v>1342</v>
      </c>
      <c r="AD135" s="363"/>
      <c r="AF135" s="146"/>
      <c r="AH135" s="146"/>
      <c r="AJ135" s="146"/>
      <c r="AL135" s="146"/>
      <c r="AN135" s="146"/>
      <c r="AP135" s="146"/>
      <c r="AR135" s="146"/>
      <c r="AT135" s="146"/>
      <c r="AV135" s="63"/>
      <c r="AX135" s="371"/>
      <c r="AY135" s="371"/>
      <c r="AZ135" s="371"/>
      <c r="BA135" s="371"/>
      <c r="BB135" s="371"/>
      <c r="BC135" s="371"/>
      <c r="BD135" s="371"/>
      <c r="BE135" s="371"/>
      <c r="BF135" s="371"/>
      <c r="BG135" s="371"/>
      <c r="BH135" s="371"/>
      <c r="BI135" s="371"/>
    </row>
    <row r="136" spans="1:61" s="376" customFormat="1" ht="21" hidden="1" customHeight="1" x14ac:dyDescent="0.3">
      <c r="A136" s="371"/>
      <c r="B136" s="372"/>
      <c r="C136" s="371"/>
      <c r="D136" s="439" t="s">
        <v>345</v>
      </c>
      <c r="E136" s="437">
        <f t="shared" si="20"/>
        <v>3800</v>
      </c>
      <c r="F136" s="438">
        <f t="shared" si="20"/>
        <v>2300</v>
      </c>
      <c r="G136" s="371"/>
      <c r="H136" s="416">
        <f t="shared" si="12"/>
        <v>3800</v>
      </c>
      <c r="I136" s="416">
        <f t="shared" si="12"/>
        <v>2300</v>
      </c>
      <c r="J136" s="386"/>
      <c r="K136" s="417">
        <f t="shared" si="15"/>
        <v>3750.1801874999996</v>
      </c>
      <c r="L136" s="417">
        <f t="shared" si="16"/>
        <v>2250.1081124999996</v>
      </c>
      <c r="N136" s="507">
        <v>1500.0720749999998</v>
      </c>
      <c r="P136" s="491">
        <v>1500.0720749999998</v>
      </c>
      <c r="R136" s="491">
        <v>1500.0720749999998</v>
      </c>
      <c r="T136" s="462">
        <v>1500.0720749999998</v>
      </c>
      <c r="V136" s="462">
        <v>1500.0720749999998</v>
      </c>
      <c r="X136" s="462">
        <v>1304.4105</v>
      </c>
      <c r="Z136" s="452">
        <v>1304.4105</v>
      </c>
      <c r="AB136" s="382">
        <v>1134.27</v>
      </c>
      <c r="AD136" s="363"/>
      <c r="AF136" s="146"/>
      <c r="AH136" s="146"/>
      <c r="AJ136" s="146"/>
      <c r="AL136" s="146"/>
      <c r="AN136" s="146"/>
      <c r="AP136" s="146"/>
      <c r="AR136" s="146"/>
      <c r="AT136" s="146"/>
      <c r="AV136" s="63"/>
      <c r="AX136" s="371"/>
      <c r="AY136" s="371"/>
      <c r="AZ136" s="371"/>
      <c r="BA136" s="371"/>
      <c r="BB136" s="371"/>
      <c r="BC136" s="371"/>
      <c r="BD136" s="371"/>
      <c r="BE136" s="371"/>
      <c r="BF136" s="371"/>
      <c r="BG136" s="371"/>
      <c r="BH136" s="371"/>
      <c r="BI136" s="371"/>
    </row>
    <row r="137" spans="1:61" s="376" customFormat="1" ht="21" customHeight="1" x14ac:dyDescent="0.3">
      <c r="A137" s="371"/>
      <c r="B137" s="372"/>
      <c r="C137" s="371"/>
      <c r="D137" s="439" t="s">
        <v>710</v>
      </c>
      <c r="E137" s="437">
        <f t="shared" si="20"/>
        <v>7300</v>
      </c>
      <c r="F137" s="438">
        <f t="shared" si="20"/>
        <v>4400</v>
      </c>
      <c r="G137" s="371"/>
      <c r="H137" s="416">
        <f t="shared" si="12"/>
        <v>7300</v>
      </c>
      <c r="I137" s="416">
        <f t="shared" si="12"/>
        <v>4400</v>
      </c>
      <c r="J137" s="386"/>
      <c r="K137" s="417">
        <f t="shared" si="15"/>
        <v>7275</v>
      </c>
      <c r="L137" s="417">
        <f t="shared" si="16"/>
        <v>4365</v>
      </c>
      <c r="N137" s="507">
        <v>2910</v>
      </c>
      <c r="P137" s="490">
        <v>2910</v>
      </c>
      <c r="R137" s="490">
        <v>2910</v>
      </c>
      <c r="T137" s="462">
        <v>2771.35</v>
      </c>
      <c r="V137" s="462">
        <v>2771.35</v>
      </c>
      <c r="X137" s="462">
        <v>2409.8595</v>
      </c>
      <c r="Z137" s="452">
        <v>2409.8595</v>
      </c>
      <c r="AB137" s="382">
        <v>2095.5300000000002</v>
      </c>
      <c r="AD137" s="363"/>
      <c r="AF137" s="146"/>
      <c r="AH137" s="146"/>
      <c r="AJ137" s="146"/>
      <c r="AL137" s="146"/>
      <c r="AN137" s="146"/>
      <c r="AP137" s="146"/>
      <c r="AR137" s="146"/>
      <c r="AT137" s="146"/>
      <c r="AV137" s="63"/>
      <c r="AX137" s="371"/>
      <c r="AY137" s="371"/>
      <c r="AZ137" s="371"/>
      <c r="BA137" s="371"/>
      <c r="BB137" s="371"/>
      <c r="BC137" s="371"/>
      <c r="BD137" s="371"/>
      <c r="BE137" s="371"/>
      <c r="BF137" s="371"/>
      <c r="BG137" s="371"/>
      <c r="BH137" s="371"/>
      <c r="BI137" s="371"/>
    </row>
    <row r="138" spans="1:61" s="376" customFormat="1" ht="21" customHeight="1" x14ac:dyDescent="0.3">
      <c r="A138" s="371"/>
      <c r="B138" s="372"/>
      <c r="C138" s="371"/>
      <c r="D138" s="439" t="s">
        <v>709</v>
      </c>
      <c r="E138" s="437">
        <f t="shared" si="20"/>
        <v>17000</v>
      </c>
      <c r="F138" s="438">
        <f t="shared" si="20"/>
        <v>10200</v>
      </c>
      <c r="G138" s="371"/>
      <c r="H138" s="416">
        <f t="shared" si="12"/>
        <v>17000</v>
      </c>
      <c r="I138" s="416">
        <f t="shared" si="12"/>
        <v>10200</v>
      </c>
      <c r="J138" s="386"/>
      <c r="K138" s="417">
        <f t="shared" si="15"/>
        <v>16975</v>
      </c>
      <c r="L138" s="417">
        <f t="shared" si="16"/>
        <v>10185</v>
      </c>
      <c r="N138" s="507">
        <v>6790</v>
      </c>
      <c r="P138" s="490">
        <v>6790</v>
      </c>
      <c r="R138" s="490">
        <v>6790</v>
      </c>
      <c r="T138" s="462">
        <v>6172.04</v>
      </c>
      <c r="V138" s="462">
        <v>6172.04</v>
      </c>
      <c r="X138" s="462">
        <v>5366.9924999999994</v>
      </c>
      <c r="Z138" s="452">
        <v>5366.9924999999994</v>
      </c>
      <c r="AB138" s="382">
        <v>4666.95</v>
      </c>
      <c r="AD138" s="363"/>
      <c r="AF138" s="146"/>
      <c r="AH138" s="146"/>
      <c r="AJ138" s="146"/>
      <c r="AL138" s="146"/>
      <c r="AN138" s="146"/>
      <c r="AP138" s="146"/>
      <c r="AR138" s="146"/>
      <c r="AT138" s="146"/>
      <c r="AV138" s="63"/>
      <c r="AX138" s="371"/>
      <c r="AY138" s="371"/>
      <c r="AZ138" s="371"/>
      <c r="BA138" s="371"/>
      <c r="BB138" s="371"/>
      <c r="BC138" s="371"/>
      <c r="BD138" s="371"/>
      <c r="BE138" s="371"/>
      <c r="BF138" s="371"/>
      <c r="BG138" s="371"/>
      <c r="BH138" s="371"/>
      <c r="BI138" s="371"/>
    </row>
    <row r="139" spans="1:61" s="376" customFormat="1" ht="21" customHeight="1" x14ac:dyDescent="0.3">
      <c r="A139" s="371"/>
      <c r="B139" s="372"/>
      <c r="C139" s="371"/>
      <c r="D139" s="439" t="s">
        <v>706</v>
      </c>
      <c r="E139" s="437">
        <f t="shared" si="20"/>
        <v>13200</v>
      </c>
      <c r="F139" s="438">
        <f t="shared" si="20"/>
        <v>7900</v>
      </c>
      <c r="G139" s="371"/>
      <c r="H139" s="416">
        <f t="shared" si="12"/>
        <v>13200</v>
      </c>
      <c r="I139" s="416">
        <f t="shared" si="12"/>
        <v>7900</v>
      </c>
      <c r="J139" s="386"/>
      <c r="K139" s="417">
        <f t="shared" si="15"/>
        <v>13125</v>
      </c>
      <c r="L139" s="417">
        <f t="shared" si="16"/>
        <v>7875</v>
      </c>
      <c r="N139" s="507">
        <v>5250</v>
      </c>
      <c r="P139" s="490">
        <v>5250</v>
      </c>
      <c r="R139" s="490">
        <v>5250</v>
      </c>
      <c r="T139" s="462">
        <v>4999.04</v>
      </c>
      <c r="V139" s="462">
        <v>4999.04</v>
      </c>
      <c r="X139" s="462">
        <v>4347.6899999999996</v>
      </c>
      <c r="Z139" s="452">
        <v>4347.6899999999996</v>
      </c>
      <c r="AB139" s="382">
        <v>3780.6</v>
      </c>
      <c r="AD139" s="363"/>
      <c r="AF139" s="146"/>
      <c r="AH139" s="146"/>
      <c r="AJ139" s="146"/>
      <c r="AL139" s="146"/>
      <c r="AN139" s="146"/>
      <c r="AP139" s="146"/>
      <c r="AR139" s="146"/>
      <c r="AT139" s="146"/>
      <c r="AV139" s="63"/>
      <c r="AX139" s="371"/>
      <c r="AY139" s="371"/>
      <c r="AZ139" s="371"/>
      <c r="BA139" s="371"/>
      <c r="BB139" s="371"/>
      <c r="BC139" s="371"/>
      <c r="BD139" s="371"/>
      <c r="BE139" s="371"/>
      <c r="BF139" s="371"/>
      <c r="BG139" s="371"/>
      <c r="BH139" s="371"/>
      <c r="BI139" s="371"/>
    </row>
    <row r="140" spans="1:61" s="376" customFormat="1" ht="21" customHeight="1" x14ac:dyDescent="0.3">
      <c r="A140" s="371"/>
      <c r="B140" s="372"/>
      <c r="C140" s="371"/>
      <c r="D140" s="439" t="s">
        <v>705</v>
      </c>
      <c r="E140" s="437">
        <f>H140</f>
        <v>2600</v>
      </c>
      <c r="F140" s="438">
        <f>I140</f>
        <v>1600</v>
      </c>
      <c r="G140" s="371"/>
      <c r="H140" s="416">
        <f t="shared" si="12"/>
        <v>2600</v>
      </c>
      <c r="I140" s="416">
        <f t="shared" si="12"/>
        <v>1600</v>
      </c>
      <c r="J140" s="386"/>
      <c r="K140" s="417">
        <f>N140*$K$9</f>
        <v>2533.375</v>
      </c>
      <c r="L140" s="417">
        <f>N140*$L$9</f>
        <v>1520.0250000000001</v>
      </c>
      <c r="N140" s="507">
        <v>1013.35</v>
      </c>
      <c r="P140" s="490">
        <v>1013.35</v>
      </c>
      <c r="R140" s="490">
        <v>1013.35</v>
      </c>
      <c r="T140" s="462">
        <v>1179.44</v>
      </c>
      <c r="V140" s="462">
        <v>1179.44</v>
      </c>
      <c r="X140" s="462">
        <v>1025.8</v>
      </c>
      <c r="Z140" s="452">
        <v>1025.8</v>
      </c>
      <c r="AB140" s="382">
        <v>892</v>
      </c>
      <c r="AD140" s="363"/>
      <c r="AF140" s="146"/>
      <c r="AH140" s="146"/>
      <c r="AJ140" s="146"/>
      <c r="AL140" s="146"/>
      <c r="AN140" s="146"/>
      <c r="AP140" s="146"/>
      <c r="AR140" s="146"/>
      <c r="AT140" s="146"/>
      <c r="AV140" s="63"/>
      <c r="AX140" s="371"/>
      <c r="AY140" s="371"/>
      <c r="AZ140" s="371"/>
      <c r="BA140" s="371"/>
      <c r="BB140" s="371"/>
      <c r="BC140" s="371"/>
      <c r="BD140" s="371"/>
      <c r="BE140" s="371"/>
      <c r="BF140" s="371"/>
      <c r="BG140" s="371"/>
      <c r="BH140" s="371"/>
      <c r="BI140" s="371"/>
    </row>
    <row r="141" spans="1:61" s="376" customFormat="1" ht="21" customHeight="1" x14ac:dyDescent="0.3">
      <c r="A141" s="371"/>
      <c r="B141" s="372"/>
      <c r="C141" s="371"/>
      <c r="D141" s="439" t="s">
        <v>707</v>
      </c>
      <c r="E141" s="437">
        <f t="shared" si="20"/>
        <v>8500</v>
      </c>
      <c r="F141" s="438">
        <f t="shared" si="20"/>
        <v>5100</v>
      </c>
      <c r="G141" s="371"/>
      <c r="H141" s="416">
        <f t="shared" si="12"/>
        <v>8500</v>
      </c>
      <c r="I141" s="416">
        <f t="shared" si="12"/>
        <v>5100</v>
      </c>
      <c r="J141" s="386"/>
      <c r="K141" s="417">
        <f t="shared" si="15"/>
        <v>8462.5</v>
      </c>
      <c r="L141" s="417">
        <f t="shared" si="16"/>
        <v>5077.5</v>
      </c>
      <c r="N141" s="507">
        <v>3385</v>
      </c>
      <c r="P141" s="490">
        <v>3385</v>
      </c>
      <c r="R141" s="490">
        <v>3385</v>
      </c>
      <c r="T141" s="462">
        <v>3222.9</v>
      </c>
      <c r="V141" s="462">
        <v>3222.9</v>
      </c>
      <c r="X141" s="462">
        <v>2802.5154999999995</v>
      </c>
      <c r="Z141" s="452">
        <v>2802.5154999999995</v>
      </c>
      <c r="AB141" s="382">
        <v>2436.9699999999998</v>
      </c>
      <c r="AD141" s="363"/>
      <c r="AF141" s="146"/>
      <c r="AH141" s="146"/>
      <c r="AJ141" s="146"/>
      <c r="AL141" s="146"/>
      <c r="AN141" s="146"/>
      <c r="AP141" s="146"/>
      <c r="AR141" s="146"/>
      <c r="AT141" s="146"/>
      <c r="AV141" s="63"/>
      <c r="AX141" s="371"/>
      <c r="AY141" s="371"/>
      <c r="AZ141" s="371"/>
      <c r="BA141" s="371"/>
      <c r="BB141" s="371"/>
      <c r="BC141" s="371"/>
      <c r="BD141" s="371"/>
      <c r="BE141" s="371"/>
      <c r="BF141" s="371"/>
      <c r="BG141" s="371"/>
      <c r="BH141" s="371"/>
      <c r="BI141" s="371"/>
    </row>
    <row r="142" spans="1:61" s="376" customFormat="1" ht="21" customHeight="1" x14ac:dyDescent="0.3">
      <c r="A142" s="371"/>
      <c r="B142" s="372"/>
      <c r="C142" s="371"/>
      <c r="D142" s="439" t="s">
        <v>708</v>
      </c>
      <c r="E142" s="437">
        <f t="shared" si="20"/>
        <v>13300</v>
      </c>
      <c r="F142" s="438">
        <f t="shared" si="20"/>
        <v>8000</v>
      </c>
      <c r="G142" s="371"/>
      <c r="H142" s="416">
        <f t="shared" si="12"/>
        <v>13300</v>
      </c>
      <c r="I142" s="416">
        <f t="shared" si="12"/>
        <v>8000</v>
      </c>
      <c r="J142" s="386"/>
      <c r="K142" s="417">
        <f t="shared" si="15"/>
        <v>13210</v>
      </c>
      <c r="L142" s="417">
        <f t="shared" si="16"/>
        <v>7926</v>
      </c>
      <c r="N142" s="507">
        <v>5284</v>
      </c>
      <c r="P142" s="490">
        <v>5284</v>
      </c>
      <c r="R142" s="490">
        <v>5284</v>
      </c>
      <c r="T142" s="462">
        <v>5031.8900000000003</v>
      </c>
      <c r="V142" s="462">
        <v>5031.8900000000003</v>
      </c>
      <c r="X142" s="462">
        <v>4375.5544999999993</v>
      </c>
      <c r="Z142" s="452">
        <v>4375.5544999999993</v>
      </c>
      <c r="AB142" s="382">
        <v>3804.83</v>
      </c>
      <c r="AD142" s="363"/>
      <c r="AF142" s="146"/>
      <c r="AH142" s="146"/>
      <c r="AJ142" s="146"/>
      <c r="AL142" s="146"/>
      <c r="AN142" s="146"/>
      <c r="AP142" s="146"/>
      <c r="AR142" s="146"/>
      <c r="AT142" s="146"/>
      <c r="AV142" s="63"/>
      <c r="AX142" s="371"/>
      <c r="AY142" s="371"/>
      <c r="AZ142" s="371"/>
      <c r="BA142" s="371"/>
      <c r="BB142" s="371"/>
      <c r="BC142" s="371"/>
      <c r="BD142" s="371"/>
      <c r="BE142" s="371"/>
      <c r="BF142" s="371"/>
      <c r="BG142" s="371"/>
      <c r="BH142" s="371"/>
      <c r="BI142" s="371"/>
    </row>
    <row r="143" spans="1:61" s="376" customFormat="1" ht="21" customHeight="1" x14ac:dyDescent="0.3">
      <c r="A143" s="371"/>
      <c r="B143" s="372"/>
      <c r="C143" s="371"/>
      <c r="D143" s="439" t="s">
        <v>233</v>
      </c>
      <c r="E143" s="437">
        <f t="shared" si="20"/>
        <v>7500</v>
      </c>
      <c r="F143" s="438">
        <f t="shared" si="20"/>
        <v>4500</v>
      </c>
      <c r="G143" s="371"/>
      <c r="H143" s="416">
        <f t="shared" ref="H143:I206" si="21">MROUND(K143+48,100)</f>
        <v>7500</v>
      </c>
      <c r="I143" s="416">
        <f t="shared" si="21"/>
        <v>4500</v>
      </c>
      <c r="J143" s="386"/>
      <c r="K143" s="417">
        <f t="shared" si="15"/>
        <v>7497.5</v>
      </c>
      <c r="L143" s="417">
        <f t="shared" si="16"/>
        <v>4498.5</v>
      </c>
      <c r="N143" s="507">
        <v>2999</v>
      </c>
      <c r="P143" s="490">
        <v>2999</v>
      </c>
      <c r="R143" s="490">
        <v>2999</v>
      </c>
      <c r="T143" s="462">
        <v>2855.09</v>
      </c>
      <c r="V143" s="462">
        <v>2855.09</v>
      </c>
      <c r="X143" s="462">
        <v>2482.6889999999999</v>
      </c>
      <c r="Z143" s="452">
        <v>2482.6889999999999</v>
      </c>
      <c r="AB143" s="382">
        <v>2158.86</v>
      </c>
      <c r="AD143" s="363"/>
      <c r="AF143" s="146"/>
      <c r="AH143" s="146"/>
      <c r="AJ143" s="146"/>
      <c r="AL143" s="146"/>
      <c r="AN143" s="146"/>
      <c r="AP143" s="146"/>
      <c r="AR143" s="146"/>
      <c r="AT143" s="146"/>
      <c r="AV143" s="63"/>
      <c r="AX143" s="371"/>
      <c r="AY143" s="371"/>
      <c r="AZ143" s="371"/>
      <c r="BA143" s="371"/>
      <c r="BB143" s="371"/>
      <c r="BC143" s="371"/>
      <c r="BD143" s="371"/>
      <c r="BE143" s="371"/>
      <c r="BF143" s="371"/>
      <c r="BG143" s="371"/>
      <c r="BH143" s="371"/>
      <c r="BI143" s="371"/>
    </row>
    <row r="144" spans="1:61" s="376" customFormat="1" ht="21" customHeight="1" x14ac:dyDescent="0.3">
      <c r="A144" s="371"/>
      <c r="B144" s="372"/>
      <c r="C144" s="371"/>
      <c r="D144" s="439" t="s">
        <v>138</v>
      </c>
      <c r="E144" s="437">
        <f t="shared" si="20"/>
        <v>8600</v>
      </c>
      <c r="F144" s="438">
        <f t="shared" si="20"/>
        <v>5200</v>
      </c>
      <c r="G144" s="371"/>
      <c r="H144" s="416">
        <f t="shared" si="21"/>
        <v>8600</v>
      </c>
      <c r="I144" s="416">
        <f t="shared" si="21"/>
        <v>5200</v>
      </c>
      <c r="J144" s="386"/>
      <c r="K144" s="417">
        <f t="shared" si="15"/>
        <v>8520</v>
      </c>
      <c r="L144" s="417">
        <f t="shared" si="16"/>
        <v>5112</v>
      </c>
      <c r="N144" s="507">
        <v>3408</v>
      </c>
      <c r="P144" s="490">
        <v>3408</v>
      </c>
      <c r="R144" s="490">
        <v>3408</v>
      </c>
      <c r="T144" s="474">
        <v>3634.97</v>
      </c>
      <c r="V144" s="452">
        <v>3793</v>
      </c>
      <c r="X144" s="461">
        <v>3793</v>
      </c>
      <c r="Z144" s="452">
        <v>3792.9989999999998</v>
      </c>
      <c r="AB144" s="382">
        <v>3298.26</v>
      </c>
      <c r="AD144" s="363"/>
      <c r="AF144" s="146"/>
      <c r="AH144" s="146"/>
      <c r="AJ144" s="146"/>
      <c r="AL144" s="146"/>
      <c r="AN144" s="146"/>
      <c r="AP144" s="146"/>
      <c r="AR144" s="146"/>
      <c r="AT144" s="146"/>
      <c r="AV144" s="63"/>
      <c r="AX144" s="371"/>
      <c r="AY144" s="371"/>
      <c r="AZ144" s="371"/>
      <c r="BA144" s="371"/>
      <c r="BB144" s="371"/>
      <c r="BC144" s="371"/>
      <c r="BD144" s="371"/>
      <c r="BE144" s="371"/>
      <c r="BF144" s="371"/>
      <c r="BG144" s="371"/>
      <c r="BH144" s="371"/>
      <c r="BI144" s="371"/>
    </row>
    <row r="145" spans="1:61" s="376" customFormat="1" ht="21" customHeight="1" x14ac:dyDescent="0.3">
      <c r="A145" s="371"/>
      <c r="B145" s="372"/>
      <c r="C145" s="371"/>
      <c r="D145" s="439" t="s">
        <v>662</v>
      </c>
      <c r="E145" s="437">
        <f t="shared" si="20"/>
        <v>12100</v>
      </c>
      <c r="F145" s="438">
        <f t="shared" si="20"/>
        <v>7300</v>
      </c>
      <c r="G145" s="371"/>
      <c r="H145" s="416">
        <f t="shared" si="21"/>
        <v>12100</v>
      </c>
      <c r="I145" s="416">
        <f t="shared" si="21"/>
        <v>7300</v>
      </c>
      <c r="J145" s="386"/>
      <c r="K145" s="417">
        <f t="shared" si="15"/>
        <v>12017.5</v>
      </c>
      <c r="L145" s="417">
        <f t="shared" si="16"/>
        <v>7210.5</v>
      </c>
      <c r="N145" s="507">
        <v>4807</v>
      </c>
      <c r="P145" s="490">
        <v>4807</v>
      </c>
      <c r="R145" s="490">
        <v>4807</v>
      </c>
      <c r="T145" s="462">
        <v>4578.3100000000004</v>
      </c>
      <c r="V145" s="462">
        <v>4578.3100000000004</v>
      </c>
      <c r="X145" s="462">
        <v>3981.1389999999997</v>
      </c>
      <c r="Z145" s="452">
        <v>3981.1389999999997</v>
      </c>
      <c r="AB145" s="382">
        <v>3461.86</v>
      </c>
      <c r="AD145" s="363"/>
      <c r="AF145" s="146"/>
      <c r="AH145" s="146"/>
      <c r="AJ145" s="146"/>
      <c r="AL145" s="146"/>
      <c r="AN145" s="146"/>
      <c r="AP145" s="146"/>
      <c r="AR145" s="146"/>
      <c r="AT145" s="146"/>
      <c r="AV145" s="63"/>
      <c r="AX145" s="371"/>
      <c r="AY145" s="371"/>
      <c r="AZ145" s="371"/>
      <c r="BA145" s="371"/>
      <c r="BB145" s="371"/>
      <c r="BC145" s="371"/>
      <c r="BD145" s="371"/>
      <c r="BE145" s="371"/>
      <c r="BF145" s="371"/>
      <c r="BG145" s="371"/>
      <c r="BH145" s="371"/>
      <c r="BI145" s="371"/>
    </row>
    <row r="146" spans="1:61" s="376" customFormat="1" ht="21" customHeight="1" x14ac:dyDescent="0.3">
      <c r="A146" s="371"/>
      <c r="B146" s="372"/>
      <c r="C146" s="371"/>
      <c r="D146" s="439" t="s">
        <v>672</v>
      </c>
      <c r="E146" s="437">
        <f>H146</f>
        <v>10300</v>
      </c>
      <c r="F146" s="438">
        <f>I146</f>
        <v>6200</v>
      </c>
      <c r="G146" s="371"/>
      <c r="H146" s="416">
        <f t="shared" si="21"/>
        <v>10300</v>
      </c>
      <c r="I146" s="416">
        <f t="shared" si="21"/>
        <v>6200</v>
      </c>
      <c r="J146" s="386"/>
      <c r="K146" s="417">
        <f>N146*$K$9</f>
        <v>10290.550000000001</v>
      </c>
      <c r="L146" s="417">
        <f>N146*$L$9</f>
        <v>6174.33</v>
      </c>
      <c r="N146" s="507">
        <v>4116.22</v>
      </c>
      <c r="P146" s="490">
        <v>4116.22</v>
      </c>
      <c r="R146" s="490">
        <v>4116.22</v>
      </c>
      <c r="T146" s="462">
        <v>3919.41</v>
      </c>
      <c r="V146" s="462">
        <v>3919.41</v>
      </c>
      <c r="X146" s="462">
        <v>3408.1859999999997</v>
      </c>
      <c r="Z146" s="452">
        <v>3408.1859999999997</v>
      </c>
      <c r="AB146" s="382">
        <v>2963.64</v>
      </c>
      <c r="AD146" s="363"/>
      <c r="AF146" s="146"/>
      <c r="AH146" s="146"/>
      <c r="AJ146" s="146"/>
      <c r="AL146" s="146"/>
      <c r="AN146" s="146"/>
      <c r="AP146" s="146"/>
      <c r="AR146" s="146"/>
      <c r="AT146" s="146"/>
      <c r="AV146" s="63"/>
      <c r="AX146" s="371"/>
      <c r="AY146" s="371"/>
      <c r="AZ146" s="371"/>
      <c r="BA146" s="371"/>
      <c r="BB146" s="371"/>
      <c r="BC146" s="371"/>
      <c r="BD146" s="371"/>
      <c r="BE146" s="371"/>
      <c r="BF146" s="371"/>
      <c r="BG146" s="371"/>
      <c r="BH146" s="371"/>
      <c r="BI146" s="371"/>
    </row>
    <row r="147" spans="1:61" s="376" customFormat="1" ht="21" customHeight="1" x14ac:dyDescent="0.3">
      <c r="A147" s="371"/>
      <c r="B147" s="372"/>
      <c r="C147" s="371"/>
      <c r="D147" s="439" t="s">
        <v>667</v>
      </c>
      <c r="E147" s="437">
        <f t="shared" si="20"/>
        <v>8900</v>
      </c>
      <c r="F147" s="438">
        <f t="shared" si="20"/>
        <v>5400</v>
      </c>
      <c r="G147" s="371"/>
      <c r="H147" s="416">
        <f t="shared" si="21"/>
        <v>8900</v>
      </c>
      <c r="I147" s="416">
        <f t="shared" si="21"/>
        <v>5400</v>
      </c>
      <c r="J147" s="386"/>
      <c r="K147" s="417">
        <f t="shared" si="15"/>
        <v>8845.4</v>
      </c>
      <c r="L147" s="417">
        <f t="shared" si="16"/>
        <v>5307.24</v>
      </c>
      <c r="N147" s="507">
        <v>3538.16</v>
      </c>
      <c r="P147" s="490">
        <v>3538.16</v>
      </c>
      <c r="R147" s="490">
        <v>3538.16</v>
      </c>
      <c r="T147" s="462">
        <v>3369.21</v>
      </c>
      <c r="V147" s="462">
        <v>3369.21</v>
      </c>
      <c r="X147" s="462">
        <v>2929.7514999999999</v>
      </c>
      <c r="Z147" s="452">
        <v>2929.7514999999999</v>
      </c>
      <c r="AB147" s="382">
        <v>2547.61</v>
      </c>
      <c r="AD147" s="363"/>
      <c r="AF147" s="146"/>
      <c r="AH147" s="146"/>
      <c r="AJ147" s="146"/>
      <c r="AL147" s="146"/>
      <c r="AN147" s="146"/>
      <c r="AP147" s="146"/>
      <c r="AR147" s="146"/>
      <c r="AT147" s="146"/>
      <c r="AV147" s="63"/>
      <c r="AX147" s="371"/>
      <c r="AY147" s="371"/>
      <c r="AZ147" s="371"/>
      <c r="BA147" s="371"/>
      <c r="BB147" s="371"/>
      <c r="BC147" s="371"/>
      <c r="BD147" s="371"/>
      <c r="BE147" s="371"/>
      <c r="BF147" s="371"/>
      <c r="BG147" s="371"/>
      <c r="BH147" s="371"/>
      <c r="BI147" s="371"/>
    </row>
    <row r="148" spans="1:61" s="376" customFormat="1" ht="21" hidden="1" customHeight="1" x14ac:dyDescent="0.3">
      <c r="A148" s="371"/>
      <c r="B148" s="372"/>
      <c r="C148" s="371"/>
      <c r="D148" s="439" t="s">
        <v>471</v>
      </c>
      <c r="E148" s="437">
        <f t="shared" si="20"/>
        <v>4400</v>
      </c>
      <c r="F148" s="438">
        <f t="shared" si="20"/>
        <v>2700</v>
      </c>
      <c r="G148" s="371"/>
      <c r="H148" s="416">
        <f t="shared" si="21"/>
        <v>4400</v>
      </c>
      <c r="I148" s="416">
        <f t="shared" si="21"/>
        <v>2700</v>
      </c>
      <c r="J148" s="386"/>
      <c r="K148" s="417">
        <f t="shared" si="15"/>
        <v>4380.375</v>
      </c>
      <c r="L148" s="417">
        <f t="shared" si="16"/>
        <v>2628.2250000000004</v>
      </c>
      <c r="N148" s="513">
        <v>1752.15</v>
      </c>
      <c r="P148" s="462">
        <v>1752.15</v>
      </c>
      <c r="R148" s="462">
        <v>1752.15</v>
      </c>
      <c r="T148" s="462">
        <v>1752.15</v>
      </c>
      <c r="V148" s="462">
        <v>1752.15</v>
      </c>
      <c r="X148" s="462">
        <v>1523.6004999999998</v>
      </c>
      <c r="Z148" s="452">
        <v>1523.6004999999998</v>
      </c>
      <c r="AB148" s="382">
        <v>1324.87</v>
      </c>
      <c r="AD148" s="363"/>
      <c r="AF148" s="146"/>
      <c r="AH148" s="146"/>
      <c r="AJ148" s="146"/>
      <c r="AL148" s="146"/>
      <c r="AN148" s="146"/>
      <c r="AP148" s="146"/>
      <c r="AR148" s="146"/>
      <c r="AT148" s="146"/>
      <c r="AV148" s="63"/>
      <c r="AX148" s="371"/>
      <c r="AY148" s="371"/>
      <c r="AZ148" s="371"/>
      <c r="BA148" s="371"/>
      <c r="BB148" s="371"/>
      <c r="BC148" s="371"/>
      <c r="BD148" s="371"/>
      <c r="BE148" s="371"/>
      <c r="BF148" s="371"/>
      <c r="BG148" s="371"/>
      <c r="BH148" s="371"/>
      <c r="BI148" s="371"/>
    </row>
    <row r="149" spans="1:61" s="376" customFormat="1" ht="9.9499999999999993" customHeight="1" thickBot="1" x14ac:dyDescent="0.35">
      <c r="A149" s="371"/>
      <c r="B149" s="372"/>
      <c r="C149" s="371"/>
      <c r="D149" s="371"/>
      <c r="E149" s="373"/>
      <c r="F149" s="374"/>
      <c r="G149" s="371"/>
      <c r="H149" s="416">
        <f t="shared" si="21"/>
        <v>0</v>
      </c>
      <c r="I149" s="416">
        <f t="shared" si="21"/>
        <v>0</v>
      </c>
      <c r="J149" s="386"/>
      <c r="K149" s="417"/>
      <c r="L149" s="417"/>
      <c r="N149" s="513"/>
      <c r="P149" s="452"/>
      <c r="R149" s="452"/>
      <c r="T149" s="452"/>
      <c r="V149" s="452"/>
      <c r="X149" s="452"/>
      <c r="Z149" s="452"/>
      <c r="AB149" s="382"/>
      <c r="AD149" s="363"/>
      <c r="AF149" s="146"/>
      <c r="AH149" s="146"/>
      <c r="AJ149" s="146"/>
      <c r="AL149" s="146"/>
      <c r="AN149" s="146"/>
      <c r="AP149" s="146"/>
      <c r="AR149" s="146"/>
      <c r="AT149" s="146"/>
      <c r="AV149" s="63"/>
      <c r="AX149" s="371"/>
      <c r="AY149" s="371"/>
      <c r="AZ149" s="371"/>
      <c r="BA149" s="371"/>
      <c r="BB149" s="371"/>
      <c r="BC149" s="371"/>
      <c r="BD149" s="371"/>
      <c r="BE149" s="371"/>
      <c r="BF149" s="371"/>
      <c r="BG149" s="371"/>
      <c r="BH149" s="371"/>
      <c r="BI149" s="371"/>
    </row>
    <row r="150" spans="1:61" ht="21" customHeight="1" thickBot="1" x14ac:dyDescent="0.35">
      <c r="D150" s="413" t="s">
        <v>523</v>
      </c>
      <c r="E150" s="414"/>
      <c r="F150" s="415"/>
      <c r="G150" s="386"/>
      <c r="H150" s="416">
        <f t="shared" si="21"/>
        <v>0</v>
      </c>
      <c r="I150" s="416">
        <f t="shared" si="21"/>
        <v>0</v>
      </c>
      <c r="J150" s="386"/>
      <c r="K150" s="417"/>
      <c r="L150" s="417"/>
      <c r="M150" s="389"/>
      <c r="N150" s="516">
        <v>45390</v>
      </c>
      <c r="P150" s="471">
        <v>45390</v>
      </c>
      <c r="R150" s="471">
        <v>45390</v>
      </c>
      <c r="T150" s="471">
        <v>45390</v>
      </c>
      <c r="V150" s="471">
        <v>45390</v>
      </c>
      <c r="X150" s="452"/>
      <c r="Z150" s="452"/>
      <c r="AD150" s="363"/>
      <c r="AF150" s="364"/>
      <c r="AH150" s="365"/>
      <c r="AJ150" s="365"/>
      <c r="AL150" s="365"/>
      <c r="AN150" s="363"/>
      <c r="AP150" s="363"/>
      <c r="AR150" s="363"/>
      <c r="AT150" s="363"/>
      <c r="AV150" s="366"/>
    </row>
    <row r="151" spans="1:61" ht="21" customHeight="1" x14ac:dyDescent="0.3">
      <c r="A151" s="371" t="s">
        <v>244</v>
      </c>
      <c r="B151" s="372">
        <v>45306</v>
      </c>
      <c r="C151" s="371">
        <v>990</v>
      </c>
      <c r="D151" s="418" t="s">
        <v>524</v>
      </c>
      <c r="E151" s="419">
        <f t="shared" ref="E151:F153" si="22">H151</f>
        <v>7300</v>
      </c>
      <c r="F151" s="420">
        <f t="shared" si="22"/>
        <v>4400</v>
      </c>
      <c r="G151" s="386"/>
      <c r="H151" s="416">
        <f t="shared" si="21"/>
        <v>7300</v>
      </c>
      <c r="I151" s="416">
        <f t="shared" si="21"/>
        <v>4400</v>
      </c>
      <c r="J151" s="386"/>
      <c r="K151" s="417">
        <f>N151*$K$9</f>
        <v>7250</v>
      </c>
      <c r="L151" s="417">
        <f>N151*$L$9</f>
        <v>4350</v>
      </c>
      <c r="M151" s="389"/>
      <c r="N151" s="513">
        <v>2900</v>
      </c>
      <c r="P151" s="462">
        <v>2900</v>
      </c>
      <c r="R151" s="462">
        <v>2900</v>
      </c>
      <c r="T151" s="462">
        <v>2900</v>
      </c>
      <c r="V151" s="462">
        <v>2900</v>
      </c>
      <c r="X151" s="452">
        <v>2200</v>
      </c>
      <c r="Z151" s="452">
        <v>2000</v>
      </c>
      <c r="AB151" s="382">
        <v>2000</v>
      </c>
      <c r="AD151" s="363"/>
      <c r="AF151" s="364"/>
      <c r="AH151" s="365"/>
      <c r="AJ151" s="365"/>
      <c r="AL151" s="365"/>
      <c r="AN151" s="363"/>
      <c r="AP151" s="363"/>
      <c r="AR151" s="363"/>
      <c r="AT151" s="363"/>
      <c r="AV151" s="366"/>
    </row>
    <row r="152" spans="1:61" ht="21" customHeight="1" x14ac:dyDescent="0.3">
      <c r="A152" s="371" t="s">
        <v>244</v>
      </c>
      <c r="B152" s="372">
        <v>45306</v>
      </c>
      <c r="C152" s="371">
        <v>988</v>
      </c>
      <c r="D152" s="421" t="s">
        <v>525</v>
      </c>
      <c r="E152" s="419">
        <f t="shared" si="22"/>
        <v>12300</v>
      </c>
      <c r="F152" s="420">
        <f t="shared" si="22"/>
        <v>7400</v>
      </c>
      <c r="G152" s="386"/>
      <c r="H152" s="416">
        <f t="shared" si="21"/>
        <v>12300</v>
      </c>
      <c r="I152" s="416">
        <f t="shared" si="21"/>
        <v>7400</v>
      </c>
      <c r="J152" s="386"/>
      <c r="K152" s="417">
        <f>N152*$K$9</f>
        <v>12250</v>
      </c>
      <c r="L152" s="417">
        <f>N152*$L$9</f>
        <v>7350</v>
      </c>
      <c r="M152" s="389"/>
      <c r="N152" s="513">
        <v>4900</v>
      </c>
      <c r="P152" s="462">
        <v>4900</v>
      </c>
      <c r="R152" s="462">
        <v>4900</v>
      </c>
      <c r="T152" s="462">
        <v>4900</v>
      </c>
      <c r="V152" s="462">
        <v>4900</v>
      </c>
      <c r="X152" s="452">
        <v>4000</v>
      </c>
      <c r="Z152" s="452">
        <v>3630</v>
      </c>
      <c r="AB152" s="382">
        <v>3630</v>
      </c>
      <c r="AD152" s="363"/>
      <c r="AF152" s="364"/>
      <c r="AH152" s="365"/>
      <c r="AJ152" s="365"/>
      <c r="AL152" s="365"/>
      <c r="AN152" s="363"/>
      <c r="AP152" s="363"/>
      <c r="AR152" s="363"/>
      <c r="AT152" s="363"/>
      <c r="AV152" s="366"/>
    </row>
    <row r="153" spans="1:61" ht="21" customHeight="1" x14ac:dyDescent="0.3">
      <c r="A153" s="371" t="s">
        <v>244</v>
      </c>
      <c r="B153" s="372">
        <v>45306</v>
      </c>
      <c r="C153" s="371">
        <v>988</v>
      </c>
      <c r="D153" s="421" t="s">
        <v>526</v>
      </c>
      <c r="E153" s="419">
        <f t="shared" si="22"/>
        <v>48000</v>
      </c>
      <c r="F153" s="420">
        <f t="shared" si="22"/>
        <v>28800</v>
      </c>
      <c r="G153" s="386"/>
      <c r="H153" s="416">
        <f t="shared" si="21"/>
        <v>48000</v>
      </c>
      <c r="I153" s="416">
        <f t="shared" si="21"/>
        <v>28800</v>
      </c>
      <c r="J153" s="386"/>
      <c r="K153" s="417">
        <f>N153*$K$9</f>
        <v>48000</v>
      </c>
      <c r="L153" s="417">
        <f>N153*$L$9</f>
        <v>28800</v>
      </c>
      <c r="M153" s="389"/>
      <c r="N153" s="513">
        <v>19200</v>
      </c>
      <c r="P153" s="462">
        <v>19200</v>
      </c>
      <c r="R153" s="462">
        <v>19200</v>
      </c>
      <c r="T153" s="462">
        <v>19200</v>
      </c>
      <c r="V153" s="462">
        <v>19200</v>
      </c>
      <c r="X153" s="452">
        <v>16500</v>
      </c>
      <c r="Z153" s="452">
        <v>15000</v>
      </c>
      <c r="AB153" s="382">
        <v>15000</v>
      </c>
      <c r="AD153" s="363"/>
      <c r="AF153" s="364"/>
      <c r="AH153" s="365"/>
      <c r="AJ153" s="365"/>
      <c r="AL153" s="365"/>
      <c r="AN153" s="363"/>
      <c r="AP153" s="363"/>
      <c r="AR153" s="363"/>
      <c r="AT153" s="363"/>
      <c r="AV153" s="366"/>
    </row>
    <row r="154" spans="1:61" ht="9.9499999999999993" customHeight="1" thickBot="1" x14ac:dyDescent="0.35">
      <c r="D154" s="422"/>
      <c r="E154" s="414"/>
      <c r="F154" s="415"/>
      <c r="G154" s="386"/>
      <c r="H154" s="416">
        <f t="shared" si="21"/>
        <v>0</v>
      </c>
      <c r="I154" s="416">
        <f t="shared" si="21"/>
        <v>0</v>
      </c>
      <c r="J154" s="386"/>
      <c r="K154" s="417"/>
      <c r="L154" s="417"/>
      <c r="M154" s="389"/>
      <c r="N154" s="513"/>
      <c r="P154" s="452"/>
      <c r="R154" s="452"/>
      <c r="T154" s="452"/>
      <c r="V154" s="452"/>
      <c r="X154" s="452"/>
      <c r="Z154" s="452"/>
      <c r="AD154" s="363"/>
      <c r="AF154" s="364"/>
      <c r="AH154" s="365"/>
      <c r="AJ154" s="365"/>
      <c r="AL154" s="365"/>
      <c r="AN154" s="363"/>
      <c r="AP154" s="363"/>
      <c r="AR154" s="363"/>
      <c r="AT154" s="363"/>
      <c r="AV154" s="366"/>
    </row>
    <row r="155" spans="1:61" ht="21" customHeight="1" thickBot="1" x14ac:dyDescent="0.35">
      <c r="D155" s="413" t="s">
        <v>531</v>
      </c>
      <c r="E155" s="414"/>
      <c r="F155" s="415"/>
      <c r="G155" s="386"/>
      <c r="H155" s="416">
        <f t="shared" si="21"/>
        <v>0</v>
      </c>
      <c r="I155" s="416">
        <f t="shared" si="21"/>
        <v>0</v>
      </c>
      <c r="J155" s="386"/>
      <c r="K155" s="417"/>
      <c r="L155" s="417"/>
      <c r="M155" s="389"/>
      <c r="N155" s="514">
        <v>45480</v>
      </c>
      <c r="P155" s="492">
        <v>45480</v>
      </c>
      <c r="R155" s="492">
        <v>45480</v>
      </c>
      <c r="T155" s="472">
        <v>45425</v>
      </c>
      <c r="V155" s="472">
        <v>45322</v>
      </c>
      <c r="X155" s="463">
        <v>230324</v>
      </c>
      <c r="Z155" s="452"/>
      <c r="AD155" s="363"/>
      <c r="AF155" s="364"/>
      <c r="AH155" s="365"/>
      <c r="AJ155" s="365"/>
      <c r="AL155" s="365"/>
      <c r="AN155" s="363"/>
      <c r="AP155" s="363"/>
      <c r="AR155" s="363"/>
      <c r="AT155" s="363"/>
      <c r="AV155" s="366"/>
    </row>
    <row r="156" spans="1:61" ht="21" customHeight="1" x14ac:dyDescent="0.3">
      <c r="A156" s="371" t="s">
        <v>241</v>
      </c>
      <c r="B156" s="481">
        <v>45274</v>
      </c>
      <c r="C156" s="371" t="s">
        <v>642</v>
      </c>
      <c r="D156" s="418" t="s">
        <v>540</v>
      </c>
      <c r="E156" s="419">
        <f t="shared" ref="E156:F158" si="23">H156</f>
        <v>7300</v>
      </c>
      <c r="F156" s="420">
        <f t="shared" si="23"/>
        <v>4400</v>
      </c>
      <c r="G156" s="386"/>
      <c r="H156" s="416">
        <f t="shared" si="21"/>
        <v>7300</v>
      </c>
      <c r="I156" s="416">
        <f t="shared" si="21"/>
        <v>4400</v>
      </c>
      <c r="J156" s="386"/>
      <c r="K156" s="417">
        <f>N156*$K$9</f>
        <v>7250</v>
      </c>
      <c r="L156" s="417">
        <f>N156*$L$9</f>
        <v>4350</v>
      </c>
      <c r="M156" s="389"/>
      <c r="N156" s="507">
        <v>2900</v>
      </c>
      <c r="P156" s="490">
        <v>2900</v>
      </c>
      <c r="R156" s="490">
        <v>2900</v>
      </c>
      <c r="T156" s="462">
        <v>1900</v>
      </c>
      <c r="V156" s="462">
        <v>1900</v>
      </c>
      <c r="X156" s="462">
        <v>1900</v>
      </c>
      <c r="Z156" s="452">
        <v>1674</v>
      </c>
      <c r="AB156" s="382">
        <v>1674</v>
      </c>
      <c r="AD156" s="363"/>
      <c r="AF156" s="364"/>
      <c r="AH156" s="365"/>
      <c r="AJ156" s="365"/>
      <c r="AL156" s="365"/>
      <c r="AN156" s="363"/>
      <c r="AP156" s="363"/>
      <c r="AR156" s="363"/>
      <c r="AT156" s="363"/>
      <c r="AV156" s="366"/>
    </row>
    <row r="157" spans="1:61" ht="21" customHeight="1" x14ac:dyDescent="0.3">
      <c r="A157" s="371" t="s">
        <v>241</v>
      </c>
      <c r="B157" s="481">
        <v>45274</v>
      </c>
      <c r="C157" s="371" t="s">
        <v>243</v>
      </c>
      <c r="D157" s="421" t="s">
        <v>539</v>
      </c>
      <c r="E157" s="419">
        <f t="shared" si="23"/>
        <v>6300</v>
      </c>
      <c r="F157" s="420">
        <f t="shared" si="23"/>
        <v>3800</v>
      </c>
      <c r="G157" s="386"/>
      <c r="H157" s="416">
        <f t="shared" si="21"/>
        <v>6300</v>
      </c>
      <c r="I157" s="416">
        <f t="shared" si="21"/>
        <v>3800</v>
      </c>
      <c r="J157" s="386"/>
      <c r="K157" s="417">
        <f>N157*$K$9</f>
        <v>6250</v>
      </c>
      <c r="L157" s="417">
        <f>N157*$L$9</f>
        <v>3750</v>
      </c>
      <c r="M157" s="389"/>
      <c r="N157" s="507">
        <v>2500</v>
      </c>
      <c r="P157" s="490">
        <v>2500</v>
      </c>
      <c r="R157" s="490">
        <v>2500</v>
      </c>
      <c r="T157" s="474">
        <v>2500</v>
      </c>
      <c r="V157" s="462">
        <v>2331.73</v>
      </c>
      <c r="X157" s="462">
        <v>2063.48</v>
      </c>
      <c r="Z157" s="452">
        <v>1587.29</v>
      </c>
      <c r="AB157" s="382">
        <v>1587.29</v>
      </c>
      <c r="AD157" s="363"/>
      <c r="AF157" s="364"/>
      <c r="AH157" s="365"/>
      <c r="AJ157" s="365"/>
      <c r="AL157" s="365"/>
      <c r="AN157" s="363"/>
      <c r="AP157" s="363"/>
      <c r="AR157" s="363"/>
      <c r="AT157" s="363"/>
      <c r="AV157" s="366"/>
    </row>
    <row r="158" spans="1:61" ht="21" customHeight="1" x14ac:dyDescent="0.3">
      <c r="A158" s="371" t="s">
        <v>241</v>
      </c>
      <c r="B158" s="481">
        <v>45274</v>
      </c>
      <c r="C158" s="371" t="s">
        <v>642</v>
      </c>
      <c r="D158" s="421" t="s">
        <v>485</v>
      </c>
      <c r="E158" s="419">
        <f t="shared" si="23"/>
        <v>9800</v>
      </c>
      <c r="F158" s="420">
        <f t="shared" si="23"/>
        <v>5900</v>
      </c>
      <c r="G158" s="386"/>
      <c r="H158" s="416">
        <f t="shared" si="21"/>
        <v>9800</v>
      </c>
      <c r="I158" s="416">
        <f t="shared" si="21"/>
        <v>5900</v>
      </c>
      <c r="J158" s="386"/>
      <c r="K158" s="417">
        <f>N158*$K$9</f>
        <v>9750</v>
      </c>
      <c r="L158" s="417">
        <f>N158*$L$9</f>
        <v>5850</v>
      </c>
      <c r="M158" s="389"/>
      <c r="N158" s="507">
        <v>3900</v>
      </c>
      <c r="P158" s="490">
        <v>3900</v>
      </c>
      <c r="R158" s="490">
        <v>3900</v>
      </c>
      <c r="T158" s="462">
        <v>3100</v>
      </c>
      <c r="V158" s="462">
        <v>3100</v>
      </c>
      <c r="X158" s="462">
        <v>3100</v>
      </c>
      <c r="Z158" s="452">
        <v>2676.94</v>
      </c>
      <c r="AB158" s="382">
        <v>2676.94</v>
      </c>
      <c r="AD158" s="363"/>
      <c r="AF158" s="364"/>
      <c r="AH158" s="365"/>
      <c r="AJ158" s="365"/>
      <c r="AL158" s="365"/>
      <c r="AN158" s="363"/>
      <c r="AP158" s="363"/>
      <c r="AR158" s="363"/>
      <c r="AT158" s="363"/>
      <c r="AV158" s="366"/>
    </row>
    <row r="159" spans="1:61" ht="21" hidden="1" customHeight="1" x14ac:dyDescent="0.3">
      <c r="A159" s="371" t="s">
        <v>241</v>
      </c>
      <c r="B159" s="372">
        <v>45274</v>
      </c>
      <c r="C159" s="371">
        <v>4775</v>
      </c>
      <c r="D159" s="421" t="s">
        <v>351</v>
      </c>
      <c r="E159" s="419"/>
      <c r="F159" s="420"/>
      <c r="G159" s="386"/>
      <c r="H159" s="416">
        <f t="shared" si="21"/>
        <v>6700</v>
      </c>
      <c r="I159" s="416">
        <f t="shared" si="21"/>
        <v>4000</v>
      </c>
      <c r="J159" s="386"/>
      <c r="K159" s="417">
        <f>N159*$K$9</f>
        <v>6654.375</v>
      </c>
      <c r="L159" s="417">
        <f>N159*$L$9</f>
        <v>3992.625</v>
      </c>
      <c r="M159" s="389"/>
      <c r="N159" s="513">
        <v>2661.75</v>
      </c>
      <c r="P159" s="452">
        <v>2661.75</v>
      </c>
      <c r="R159" s="452">
        <v>2661.75</v>
      </c>
      <c r="T159" s="452">
        <v>2661.75</v>
      </c>
      <c r="V159" s="452">
        <v>2661.75</v>
      </c>
      <c r="X159" s="452">
        <v>2661.75</v>
      </c>
      <c r="Z159" s="452">
        <v>2047.5</v>
      </c>
      <c r="AB159" s="382">
        <v>2047.5</v>
      </c>
      <c r="AD159" s="363"/>
      <c r="AF159" s="364"/>
      <c r="AH159" s="365"/>
      <c r="AJ159" s="365"/>
      <c r="AL159" s="365"/>
      <c r="AN159" s="363"/>
      <c r="AP159" s="363"/>
      <c r="AR159" s="363"/>
      <c r="AT159" s="363"/>
      <c r="AV159" s="366"/>
    </row>
    <row r="160" spans="1:61" ht="20.100000000000001" customHeight="1" thickBot="1" x14ac:dyDescent="0.35">
      <c r="D160" s="422"/>
      <c r="E160" s="414"/>
      <c r="F160" s="415"/>
      <c r="G160" s="386"/>
      <c r="H160" s="416">
        <f t="shared" si="21"/>
        <v>0</v>
      </c>
      <c r="I160" s="416">
        <f t="shared" si="21"/>
        <v>0</v>
      </c>
      <c r="J160" s="386"/>
      <c r="K160" s="417">
        <f t="shared" ref="K160:K180" si="24">N160*$K$9</f>
        <v>0</v>
      </c>
      <c r="L160" s="417">
        <f t="shared" ref="L160:L180" si="25">N160*$L$9</f>
        <v>0</v>
      </c>
      <c r="M160" s="389"/>
      <c r="N160" s="513"/>
      <c r="P160" s="452"/>
      <c r="R160" s="452"/>
      <c r="T160" s="452"/>
      <c r="V160" s="452"/>
      <c r="X160" s="452"/>
      <c r="Z160" s="452"/>
      <c r="AD160" s="363"/>
      <c r="AF160" s="364"/>
      <c r="AH160" s="365"/>
      <c r="AJ160" s="365"/>
      <c r="AL160" s="365"/>
      <c r="AN160" s="363"/>
      <c r="AP160" s="363"/>
      <c r="AR160" s="363"/>
      <c r="AT160" s="363"/>
      <c r="AV160" s="366"/>
    </row>
    <row r="161" spans="1:61" s="376" customFormat="1" ht="21" customHeight="1" thickBot="1" x14ac:dyDescent="0.35">
      <c r="A161" s="371"/>
      <c r="B161" s="372"/>
      <c r="C161" s="371"/>
      <c r="D161" s="423" t="s">
        <v>18</v>
      </c>
      <c r="E161" s="78"/>
      <c r="F161" s="78"/>
      <c r="G161" s="371"/>
      <c r="H161" s="416">
        <f t="shared" si="21"/>
        <v>113900</v>
      </c>
      <c r="I161" s="416">
        <f t="shared" si="21"/>
        <v>68400</v>
      </c>
      <c r="J161" s="386"/>
      <c r="K161" s="417">
        <f t="shared" si="24"/>
        <v>113880</v>
      </c>
      <c r="L161" s="417">
        <f t="shared" si="25"/>
        <v>68328</v>
      </c>
      <c r="N161" s="521">
        <v>45552</v>
      </c>
      <c r="P161" s="492">
        <v>45480</v>
      </c>
      <c r="R161" s="492">
        <v>45480</v>
      </c>
      <c r="T161" s="472">
        <v>45425</v>
      </c>
      <c r="V161" s="472">
        <v>45350</v>
      </c>
      <c r="X161" s="465">
        <v>220324</v>
      </c>
      <c r="Z161" s="452"/>
      <c r="AB161" s="382"/>
      <c r="AD161" s="363"/>
      <c r="AF161" s="146"/>
      <c r="AH161" s="146"/>
      <c r="AJ161" s="146"/>
      <c r="AL161" s="146"/>
      <c r="AN161" s="146"/>
      <c r="AP161" s="146"/>
      <c r="AR161" s="146"/>
      <c r="AT161" s="146"/>
      <c r="AV161" s="63"/>
      <c r="AX161" s="371"/>
      <c r="AY161" s="371"/>
      <c r="AZ161" s="371"/>
      <c r="BA161" s="371"/>
      <c r="BB161" s="371"/>
      <c r="BC161" s="371"/>
      <c r="BD161" s="371"/>
      <c r="BE161" s="371"/>
      <c r="BF161" s="371"/>
      <c r="BG161" s="371"/>
      <c r="BH161" s="371"/>
      <c r="BI161" s="371"/>
    </row>
    <row r="162" spans="1:61" s="376" customFormat="1" ht="21" customHeight="1" x14ac:dyDescent="0.3">
      <c r="A162" s="371"/>
      <c r="B162" s="372"/>
      <c r="C162" s="371"/>
      <c r="D162" s="424" t="s">
        <v>565</v>
      </c>
      <c r="E162" s="425">
        <f>H162</f>
        <v>10500</v>
      </c>
      <c r="F162" s="426">
        <f>I162</f>
        <v>6300</v>
      </c>
      <c r="G162" s="371"/>
      <c r="H162" s="416">
        <f t="shared" si="21"/>
        <v>10500</v>
      </c>
      <c r="I162" s="416">
        <f t="shared" si="21"/>
        <v>6300</v>
      </c>
      <c r="J162" s="386"/>
      <c r="K162" s="417">
        <f t="shared" si="24"/>
        <v>10448.999999999998</v>
      </c>
      <c r="L162" s="417">
        <f t="shared" si="25"/>
        <v>6269.4</v>
      </c>
      <c r="N162" s="507">
        <v>4179.5999999999995</v>
      </c>
      <c r="P162" s="490">
        <v>3888</v>
      </c>
      <c r="R162" s="490">
        <v>3888</v>
      </c>
      <c r="T162" s="462">
        <v>3600</v>
      </c>
      <c r="V162" s="462">
        <v>3600</v>
      </c>
      <c r="X162" s="462">
        <v>3600</v>
      </c>
      <c r="Z162" s="452">
        <v>3515</v>
      </c>
      <c r="AB162" s="382">
        <v>3515</v>
      </c>
      <c r="AD162" s="363"/>
      <c r="AF162" s="526">
        <f>P162*1.075</f>
        <v>4179.5999999999995</v>
      </c>
      <c r="AH162" s="146"/>
      <c r="AJ162" s="146"/>
      <c r="AL162" s="146"/>
      <c r="AN162" s="146"/>
      <c r="AP162" s="146"/>
      <c r="AR162" s="146"/>
      <c r="AT162" s="146"/>
      <c r="AV162" s="63"/>
      <c r="AX162" s="371"/>
      <c r="AY162" s="371"/>
      <c r="AZ162" s="371"/>
      <c r="BA162" s="371"/>
      <c r="BB162" s="371"/>
      <c r="BC162" s="371"/>
      <c r="BD162" s="371"/>
      <c r="BE162" s="371"/>
      <c r="BF162" s="371"/>
      <c r="BG162" s="371"/>
      <c r="BH162" s="371"/>
      <c r="BI162" s="371"/>
    </row>
    <row r="163" spans="1:61" s="376" customFormat="1" ht="21" customHeight="1" x14ac:dyDescent="0.3">
      <c r="A163" s="371"/>
      <c r="B163" s="372"/>
      <c r="C163" s="371"/>
      <c r="D163" s="427" t="s">
        <v>566</v>
      </c>
      <c r="E163" s="425">
        <f t="shared" ref="E163:F180" si="26">H163</f>
        <v>37200</v>
      </c>
      <c r="F163" s="426">
        <f t="shared" si="26"/>
        <v>22300</v>
      </c>
      <c r="G163" s="371"/>
      <c r="H163" s="416">
        <f t="shared" si="21"/>
        <v>37200</v>
      </c>
      <c r="I163" s="416">
        <f t="shared" si="21"/>
        <v>22300</v>
      </c>
      <c r="J163" s="386"/>
      <c r="K163" s="417">
        <f t="shared" si="24"/>
        <v>37152.026874999996</v>
      </c>
      <c r="L163" s="417">
        <f t="shared" si="25"/>
        <v>22291.216124999999</v>
      </c>
      <c r="N163" s="507">
        <v>14860.810749999999</v>
      </c>
      <c r="P163" s="490">
        <v>13824.01</v>
      </c>
      <c r="R163" s="490">
        <v>13824.01</v>
      </c>
      <c r="T163" s="462">
        <v>12800</v>
      </c>
      <c r="V163" s="462">
        <v>12800</v>
      </c>
      <c r="X163" s="462">
        <v>12800</v>
      </c>
      <c r="Z163" s="452">
        <v>11327</v>
      </c>
      <c r="AB163" s="382">
        <v>11327</v>
      </c>
      <c r="AD163" s="363"/>
      <c r="AF163" s="527">
        <f t="shared" ref="AF163:AF180" si="27">P163*1.075</f>
        <v>14860.810749999999</v>
      </c>
      <c r="AH163" s="146"/>
      <c r="AJ163" s="146"/>
      <c r="AL163" s="146"/>
      <c r="AN163" s="146"/>
      <c r="AP163" s="146"/>
      <c r="AR163" s="146"/>
      <c r="AT163" s="146"/>
      <c r="AV163" s="63"/>
      <c r="AX163" s="371"/>
      <c r="AY163" s="371"/>
      <c r="AZ163" s="371"/>
      <c r="BA163" s="371"/>
      <c r="BB163" s="371"/>
      <c r="BC163" s="371"/>
      <c r="BD163" s="371"/>
      <c r="BE163" s="371"/>
      <c r="BF163" s="371"/>
      <c r="BG163" s="371"/>
      <c r="BH163" s="371"/>
      <c r="BI163" s="371"/>
    </row>
    <row r="164" spans="1:61" s="376" customFormat="1" ht="21" customHeight="1" x14ac:dyDescent="0.3">
      <c r="A164" s="371"/>
      <c r="B164" s="372"/>
      <c r="C164" s="371"/>
      <c r="D164" s="427" t="s">
        <v>562</v>
      </c>
      <c r="E164" s="425">
        <f t="shared" si="26"/>
        <v>349200</v>
      </c>
      <c r="F164" s="426">
        <f t="shared" si="26"/>
        <v>209500</v>
      </c>
      <c r="G164" s="371"/>
      <c r="H164" s="416">
        <f t="shared" si="21"/>
        <v>349200</v>
      </c>
      <c r="I164" s="416">
        <f t="shared" si="21"/>
        <v>209500</v>
      </c>
      <c r="J164" s="386"/>
      <c r="K164" s="417">
        <f t="shared" si="24"/>
        <v>349120.89687499998</v>
      </c>
      <c r="L164" s="417">
        <f t="shared" si="25"/>
        <v>209472.53812499996</v>
      </c>
      <c r="N164" s="517">
        <v>139648.35874999998</v>
      </c>
      <c r="P164" s="494">
        <v>129905.45</v>
      </c>
      <c r="R164" s="494">
        <v>129905.45</v>
      </c>
      <c r="T164" s="467">
        <v>119541.83</v>
      </c>
      <c r="V164" s="467">
        <v>119541.83</v>
      </c>
      <c r="X164" s="467">
        <v>119541.83</v>
      </c>
      <c r="Z164" s="452">
        <v>106598</v>
      </c>
      <c r="AB164" s="382">
        <v>106598</v>
      </c>
      <c r="AD164" s="363"/>
      <c r="AF164" s="527">
        <f t="shared" si="27"/>
        <v>139648.35874999998</v>
      </c>
      <c r="AH164" s="146"/>
      <c r="AJ164" s="146"/>
      <c r="AL164" s="146"/>
      <c r="AN164" s="146"/>
      <c r="AP164" s="146"/>
      <c r="AR164" s="146"/>
      <c r="AT164" s="146"/>
      <c r="AV164" s="63"/>
      <c r="AX164" s="371"/>
      <c r="AY164" s="371"/>
      <c r="AZ164" s="371"/>
      <c r="BA164" s="371"/>
      <c r="BB164" s="371"/>
      <c r="BC164" s="371"/>
      <c r="BD164" s="371"/>
      <c r="BE164" s="371"/>
      <c r="BF164" s="371"/>
      <c r="BG164" s="371"/>
      <c r="BH164" s="371"/>
      <c r="BI164" s="371"/>
    </row>
    <row r="165" spans="1:61" s="376" customFormat="1" ht="21" customHeight="1" x14ac:dyDescent="0.3">
      <c r="A165" s="371"/>
      <c r="B165" s="372"/>
      <c r="C165" s="371"/>
      <c r="D165" s="427" t="s">
        <v>575</v>
      </c>
      <c r="E165" s="425">
        <f t="shared" si="26"/>
        <v>6400</v>
      </c>
      <c r="F165" s="426">
        <f t="shared" si="26"/>
        <v>3800</v>
      </c>
      <c r="G165" s="371"/>
      <c r="H165" s="416">
        <f t="shared" si="21"/>
        <v>6400</v>
      </c>
      <c r="I165" s="416">
        <f t="shared" si="21"/>
        <v>3800</v>
      </c>
      <c r="J165" s="386"/>
      <c r="K165" s="417">
        <f t="shared" si="24"/>
        <v>6315.625</v>
      </c>
      <c r="L165" s="417">
        <f t="shared" si="25"/>
        <v>3789.375</v>
      </c>
      <c r="N165" s="496">
        <v>2526.25</v>
      </c>
      <c r="P165" s="490">
        <v>2350</v>
      </c>
      <c r="R165" s="490">
        <v>2350</v>
      </c>
      <c r="T165" s="462">
        <v>2180</v>
      </c>
      <c r="V165" s="462">
        <v>2180</v>
      </c>
      <c r="X165" s="462">
        <v>2180</v>
      </c>
      <c r="Z165" s="452"/>
      <c r="AB165" s="382"/>
      <c r="AD165" s="532">
        <f>N165/P165</f>
        <v>1.075</v>
      </c>
      <c r="AF165" s="527">
        <f t="shared" si="27"/>
        <v>2526.25</v>
      </c>
      <c r="AH165" s="146"/>
      <c r="AJ165" s="146"/>
      <c r="AL165" s="146"/>
      <c r="AN165" s="146"/>
      <c r="AP165" s="146"/>
      <c r="AR165" s="146"/>
      <c r="AT165" s="146"/>
      <c r="AV165" s="63"/>
      <c r="AX165" s="371"/>
      <c r="AY165" s="371"/>
      <c r="AZ165" s="371"/>
      <c r="BA165" s="371"/>
      <c r="BB165" s="371"/>
      <c r="BC165" s="371"/>
      <c r="BD165" s="371"/>
      <c r="BE165" s="371"/>
      <c r="BF165" s="371"/>
      <c r="BG165" s="371"/>
      <c r="BH165" s="371"/>
      <c r="BI165" s="371"/>
    </row>
    <row r="166" spans="1:61" s="376" customFormat="1" ht="21" customHeight="1" x14ac:dyDescent="0.3">
      <c r="A166" s="371"/>
      <c r="B166" s="372"/>
      <c r="C166" s="371"/>
      <c r="D166" s="427" t="s">
        <v>576</v>
      </c>
      <c r="E166" s="425">
        <f t="shared" si="26"/>
        <v>19500</v>
      </c>
      <c r="F166" s="426">
        <f t="shared" si="26"/>
        <v>11700</v>
      </c>
      <c r="G166" s="371"/>
      <c r="H166" s="416">
        <f t="shared" si="21"/>
        <v>19500</v>
      </c>
      <c r="I166" s="416">
        <f t="shared" si="21"/>
        <v>11700</v>
      </c>
      <c r="J166" s="386"/>
      <c r="K166" s="417">
        <f t="shared" si="24"/>
        <v>19444.089375</v>
      </c>
      <c r="L166" s="417">
        <f t="shared" si="25"/>
        <v>11666.453624999998</v>
      </c>
      <c r="N166" s="507">
        <v>7777.6357499999995</v>
      </c>
      <c r="P166" s="490">
        <v>7235.01</v>
      </c>
      <c r="R166" s="490">
        <v>7235.01</v>
      </c>
      <c r="T166" s="462">
        <v>6050</v>
      </c>
      <c r="V166" s="462">
        <v>6050</v>
      </c>
      <c r="X166" s="462">
        <v>6050</v>
      </c>
      <c r="Z166" s="452"/>
      <c r="AB166" s="382"/>
      <c r="AD166" s="532"/>
      <c r="AF166" s="527">
        <f t="shared" si="27"/>
        <v>7777.6357499999995</v>
      </c>
      <c r="AH166" s="146"/>
      <c r="AJ166" s="146"/>
      <c r="AL166" s="146"/>
      <c r="AN166" s="146"/>
      <c r="AP166" s="146"/>
      <c r="AR166" s="146"/>
      <c r="AT166" s="146"/>
      <c r="AV166" s="63"/>
      <c r="AX166" s="371"/>
      <c r="AY166" s="371"/>
      <c r="AZ166" s="371"/>
      <c r="BA166" s="371"/>
      <c r="BB166" s="371"/>
      <c r="BC166" s="371"/>
      <c r="BD166" s="371"/>
      <c r="BE166" s="371"/>
      <c r="BF166" s="371"/>
      <c r="BG166" s="371"/>
      <c r="BH166" s="371"/>
      <c r="BI166" s="371"/>
    </row>
    <row r="167" spans="1:61" s="376" customFormat="1" ht="21" customHeight="1" x14ac:dyDescent="0.3">
      <c r="A167" s="371"/>
      <c r="B167" s="372"/>
      <c r="C167" s="371"/>
      <c r="D167" s="427" t="s">
        <v>544</v>
      </c>
      <c r="E167" s="425">
        <f t="shared" si="26"/>
        <v>95900</v>
      </c>
      <c r="F167" s="426">
        <f t="shared" si="26"/>
        <v>57500</v>
      </c>
      <c r="G167" s="371"/>
      <c r="H167" s="416">
        <f t="shared" si="21"/>
        <v>95900</v>
      </c>
      <c r="I167" s="416">
        <f t="shared" si="21"/>
        <v>57500</v>
      </c>
      <c r="J167" s="386"/>
      <c r="K167" s="417">
        <f t="shared" si="24"/>
        <v>95805.263124999998</v>
      </c>
      <c r="L167" s="417">
        <f t="shared" si="25"/>
        <v>57483.157875000004</v>
      </c>
      <c r="N167" s="507">
        <v>38322.105250000001</v>
      </c>
      <c r="P167" s="490">
        <v>35648.47</v>
      </c>
      <c r="R167" s="490">
        <v>35648.47</v>
      </c>
      <c r="T167" s="462">
        <v>32700</v>
      </c>
      <c r="V167" s="462">
        <v>32700</v>
      </c>
      <c r="X167" s="462">
        <v>32700</v>
      </c>
      <c r="Z167" s="452">
        <v>24547</v>
      </c>
      <c r="AB167" s="382">
        <v>24547</v>
      </c>
      <c r="AD167" s="532"/>
      <c r="AF167" s="527">
        <f t="shared" si="27"/>
        <v>38322.105250000001</v>
      </c>
      <c r="AH167" s="146"/>
      <c r="AJ167" s="146"/>
      <c r="AL167" s="146"/>
      <c r="AN167" s="146"/>
      <c r="AP167" s="146"/>
      <c r="AR167" s="146"/>
      <c r="AT167" s="146"/>
      <c r="AV167" s="63"/>
      <c r="AX167" s="371"/>
      <c r="AY167" s="371"/>
      <c r="AZ167" s="371"/>
      <c r="BA167" s="371"/>
      <c r="BB167" s="371"/>
      <c r="BC167" s="371"/>
      <c r="BD167" s="371"/>
      <c r="BE167" s="371"/>
      <c r="BF167" s="371"/>
      <c r="BG167" s="371"/>
      <c r="BH167" s="371"/>
      <c r="BI167" s="371"/>
    </row>
    <row r="168" spans="1:61" s="376" customFormat="1" ht="21" customHeight="1" x14ac:dyDescent="0.3">
      <c r="A168" s="371"/>
      <c r="B168" s="372"/>
      <c r="C168" s="371"/>
      <c r="D168" s="427" t="s">
        <v>574</v>
      </c>
      <c r="E168" s="425">
        <f t="shared" si="26"/>
        <v>6400</v>
      </c>
      <c r="F168" s="426">
        <f t="shared" si="26"/>
        <v>3800</v>
      </c>
      <c r="G168" s="371"/>
      <c r="H168" s="416">
        <f t="shared" si="21"/>
        <v>6400</v>
      </c>
      <c r="I168" s="416">
        <f t="shared" si="21"/>
        <v>3800</v>
      </c>
      <c r="J168" s="386"/>
      <c r="K168" s="417">
        <f t="shared" si="24"/>
        <v>6315.625</v>
      </c>
      <c r="L168" s="417">
        <f t="shared" si="25"/>
        <v>3789.375</v>
      </c>
      <c r="N168" s="496">
        <v>2526.25</v>
      </c>
      <c r="P168" s="490">
        <v>2350</v>
      </c>
      <c r="R168" s="490">
        <v>2350</v>
      </c>
      <c r="T168" s="462">
        <v>2180</v>
      </c>
      <c r="V168" s="462">
        <v>2180</v>
      </c>
      <c r="X168" s="452">
        <v>2180</v>
      </c>
      <c r="Z168" s="452">
        <v>1940</v>
      </c>
      <c r="AB168" s="382">
        <v>1940</v>
      </c>
      <c r="AD168" s="532">
        <f>N168/P168</f>
        <v>1.075</v>
      </c>
      <c r="AF168" s="527">
        <f t="shared" si="27"/>
        <v>2526.25</v>
      </c>
      <c r="AH168" s="146"/>
      <c r="AJ168" s="146"/>
      <c r="AL168" s="146"/>
      <c r="AN168" s="146"/>
      <c r="AP168" s="146"/>
      <c r="AR168" s="146"/>
      <c r="AT168" s="146"/>
      <c r="AV168" s="63"/>
      <c r="AX168" s="371"/>
      <c r="AY168" s="371"/>
      <c r="AZ168" s="371"/>
      <c r="BA168" s="371"/>
      <c r="BB168" s="371"/>
      <c r="BC168" s="371"/>
      <c r="BD168" s="371"/>
      <c r="BE168" s="371"/>
      <c r="BF168" s="371"/>
      <c r="BG168" s="371"/>
      <c r="BH168" s="371"/>
      <c r="BI168" s="371"/>
    </row>
    <row r="169" spans="1:61" s="376" customFormat="1" ht="21" customHeight="1" x14ac:dyDescent="0.3">
      <c r="A169" s="371"/>
      <c r="B169" s="372"/>
      <c r="C169" s="371"/>
      <c r="D169" s="427" t="s">
        <v>546</v>
      </c>
      <c r="E169" s="425">
        <f t="shared" si="26"/>
        <v>19500</v>
      </c>
      <c r="F169" s="426">
        <f t="shared" si="26"/>
        <v>11700</v>
      </c>
      <c r="G169" s="371"/>
      <c r="H169" s="416">
        <f t="shared" si="21"/>
        <v>19500</v>
      </c>
      <c r="I169" s="416">
        <f t="shared" si="21"/>
        <v>11700</v>
      </c>
      <c r="J169" s="386"/>
      <c r="K169" s="417">
        <f t="shared" si="24"/>
        <v>19444.089375</v>
      </c>
      <c r="L169" s="417">
        <f t="shared" si="25"/>
        <v>11666.453624999998</v>
      </c>
      <c r="N169" s="507">
        <v>7777.6357499999995</v>
      </c>
      <c r="P169" s="490">
        <v>7235.01</v>
      </c>
      <c r="R169" s="490">
        <v>7235.01</v>
      </c>
      <c r="T169" s="462">
        <v>6050</v>
      </c>
      <c r="V169" s="462">
        <v>6050</v>
      </c>
      <c r="X169" s="452">
        <v>6050</v>
      </c>
      <c r="Z169" s="452">
        <v>5340</v>
      </c>
      <c r="AB169" s="382">
        <v>5340</v>
      </c>
      <c r="AD169" s="532"/>
      <c r="AF169" s="527">
        <f t="shared" si="27"/>
        <v>7777.6357499999995</v>
      </c>
      <c r="AH169" s="146"/>
      <c r="AJ169" s="146"/>
      <c r="AL169" s="146"/>
      <c r="AN169" s="146"/>
      <c r="AP169" s="146"/>
      <c r="AR169" s="146"/>
      <c r="AT169" s="146"/>
      <c r="AV169" s="63"/>
      <c r="AX169" s="371"/>
      <c r="AY169" s="371"/>
      <c r="AZ169" s="371"/>
      <c r="BA169" s="371"/>
      <c r="BB169" s="371"/>
      <c r="BC169" s="371"/>
      <c r="BD169" s="371"/>
      <c r="BE169" s="371"/>
      <c r="BF169" s="371"/>
      <c r="BG169" s="371"/>
      <c r="BH169" s="371"/>
      <c r="BI169" s="371"/>
    </row>
    <row r="170" spans="1:61" s="376" customFormat="1" ht="21" customHeight="1" x14ac:dyDescent="0.3">
      <c r="A170" s="371"/>
      <c r="B170" s="372"/>
      <c r="C170" s="371"/>
      <c r="D170" s="427" t="s">
        <v>547</v>
      </c>
      <c r="E170" s="425">
        <f t="shared" si="26"/>
        <v>6400</v>
      </c>
      <c r="F170" s="426">
        <f t="shared" si="26"/>
        <v>3800</v>
      </c>
      <c r="G170" s="371"/>
      <c r="H170" s="416">
        <f t="shared" si="21"/>
        <v>6400</v>
      </c>
      <c r="I170" s="416">
        <f t="shared" si="21"/>
        <v>3800</v>
      </c>
      <c r="J170" s="386"/>
      <c r="K170" s="417">
        <f t="shared" si="24"/>
        <v>6315.625</v>
      </c>
      <c r="L170" s="417">
        <f t="shared" si="25"/>
        <v>3789.375</v>
      </c>
      <c r="N170" s="496">
        <v>2526.25</v>
      </c>
      <c r="P170" s="490">
        <v>2350</v>
      </c>
      <c r="R170" s="490">
        <v>2350</v>
      </c>
      <c r="T170" s="462">
        <v>2180</v>
      </c>
      <c r="V170" s="462">
        <v>2180</v>
      </c>
      <c r="X170" s="452">
        <v>2180</v>
      </c>
      <c r="Z170" s="452">
        <v>1940</v>
      </c>
      <c r="AB170" s="382">
        <v>1940</v>
      </c>
      <c r="AD170" s="532">
        <f>N170/P170</f>
        <v>1.075</v>
      </c>
      <c r="AF170" s="527">
        <f t="shared" si="27"/>
        <v>2526.25</v>
      </c>
      <c r="AH170" s="146"/>
      <c r="AJ170" s="146"/>
      <c r="AL170" s="146"/>
      <c r="AN170" s="146"/>
      <c r="AP170" s="146"/>
      <c r="AR170" s="146"/>
      <c r="AT170" s="146"/>
      <c r="AV170" s="63"/>
      <c r="AX170" s="371"/>
      <c r="AY170" s="371"/>
      <c r="AZ170" s="371"/>
      <c r="BA170" s="371"/>
      <c r="BB170" s="371"/>
      <c r="BC170" s="371"/>
      <c r="BD170" s="371"/>
      <c r="BE170" s="371"/>
      <c r="BF170" s="371"/>
      <c r="BG170" s="371"/>
      <c r="BH170" s="371"/>
      <c r="BI170" s="371"/>
    </row>
    <row r="171" spans="1:61" s="376" customFormat="1" ht="21" customHeight="1" x14ac:dyDescent="0.3">
      <c r="A171" s="371"/>
      <c r="B171" s="372"/>
      <c r="C171" s="371"/>
      <c r="D171" s="427" t="s">
        <v>548</v>
      </c>
      <c r="E171" s="425">
        <f t="shared" si="26"/>
        <v>19500</v>
      </c>
      <c r="F171" s="426">
        <f t="shared" si="26"/>
        <v>11700</v>
      </c>
      <c r="G171" s="371"/>
      <c r="H171" s="416">
        <f t="shared" si="21"/>
        <v>19500</v>
      </c>
      <c r="I171" s="416">
        <f t="shared" si="21"/>
        <v>11700</v>
      </c>
      <c r="J171" s="386"/>
      <c r="K171" s="417">
        <f t="shared" si="24"/>
        <v>19444.089375</v>
      </c>
      <c r="L171" s="417">
        <f t="shared" si="25"/>
        <v>11666.453624999998</v>
      </c>
      <c r="N171" s="507">
        <v>7777.6357499999995</v>
      </c>
      <c r="P171" s="490">
        <v>7235.01</v>
      </c>
      <c r="R171" s="490">
        <v>7235.01</v>
      </c>
      <c r="T171" s="462">
        <v>6050</v>
      </c>
      <c r="V171" s="462">
        <v>6050</v>
      </c>
      <c r="X171" s="452">
        <v>6050</v>
      </c>
      <c r="Z171" s="452">
        <v>5340</v>
      </c>
      <c r="AB171" s="382">
        <v>5340</v>
      </c>
      <c r="AD171" s="532"/>
      <c r="AF171" s="527">
        <f t="shared" si="27"/>
        <v>7777.6357499999995</v>
      </c>
      <c r="AH171" s="146"/>
      <c r="AJ171" s="146"/>
      <c r="AL171" s="146"/>
      <c r="AN171" s="146"/>
      <c r="AP171" s="146"/>
      <c r="AR171" s="146"/>
      <c r="AT171" s="146"/>
      <c r="AV171" s="63"/>
      <c r="AX171" s="371"/>
      <c r="AY171" s="371"/>
      <c r="AZ171" s="371"/>
      <c r="BA171" s="371"/>
      <c r="BB171" s="371"/>
      <c r="BC171" s="371"/>
      <c r="BD171" s="371"/>
      <c r="BE171" s="371"/>
      <c r="BF171" s="371"/>
      <c r="BG171" s="371"/>
      <c r="BH171" s="371"/>
      <c r="BI171" s="371"/>
    </row>
    <row r="172" spans="1:61" s="376" customFormat="1" ht="21" customHeight="1" x14ac:dyDescent="0.3">
      <c r="A172" s="371"/>
      <c r="B172" s="372"/>
      <c r="C172" s="371"/>
      <c r="D172" s="427" t="s">
        <v>573</v>
      </c>
      <c r="E172" s="425">
        <f t="shared" si="26"/>
        <v>11400</v>
      </c>
      <c r="F172" s="426">
        <f t="shared" si="26"/>
        <v>6800</v>
      </c>
      <c r="G172" s="371"/>
      <c r="H172" s="416">
        <f t="shared" si="21"/>
        <v>11400</v>
      </c>
      <c r="I172" s="416">
        <f t="shared" si="21"/>
        <v>6800</v>
      </c>
      <c r="J172" s="386"/>
      <c r="K172" s="417">
        <f t="shared" si="24"/>
        <v>11323.700625000001</v>
      </c>
      <c r="L172" s="417">
        <f t="shared" si="25"/>
        <v>6794.2203750000008</v>
      </c>
      <c r="N172" s="507">
        <v>4529.4802500000005</v>
      </c>
      <c r="P172" s="490">
        <v>4213.47</v>
      </c>
      <c r="R172" s="490">
        <v>4213.47</v>
      </c>
      <c r="T172" s="462">
        <v>3900</v>
      </c>
      <c r="V172" s="462">
        <v>3900</v>
      </c>
      <c r="X172" s="462">
        <v>3900</v>
      </c>
      <c r="Z172" s="452">
        <v>3440</v>
      </c>
      <c r="AB172" s="382">
        <v>3440</v>
      </c>
      <c r="AD172" s="532"/>
      <c r="AF172" s="527">
        <f t="shared" si="27"/>
        <v>4529.4802500000005</v>
      </c>
      <c r="AH172" s="146"/>
      <c r="AJ172" s="146"/>
      <c r="AL172" s="146"/>
      <c r="AN172" s="146"/>
      <c r="AP172" s="146"/>
      <c r="AR172" s="146"/>
      <c r="AT172" s="146"/>
      <c r="AV172" s="63"/>
      <c r="AX172" s="371"/>
      <c r="AY172" s="371"/>
      <c r="AZ172" s="371"/>
      <c r="BA172" s="371"/>
      <c r="BB172" s="371"/>
      <c r="BC172" s="371"/>
      <c r="BD172" s="371"/>
      <c r="BE172" s="371"/>
      <c r="BF172" s="371"/>
      <c r="BG172" s="371"/>
      <c r="BH172" s="371"/>
      <c r="BI172" s="371"/>
    </row>
    <row r="173" spans="1:61" s="376" customFormat="1" ht="21" customHeight="1" x14ac:dyDescent="0.3">
      <c r="A173" s="371"/>
      <c r="B173" s="372"/>
      <c r="C173" s="371"/>
      <c r="D173" s="427" t="s">
        <v>572</v>
      </c>
      <c r="E173" s="425">
        <f t="shared" si="26"/>
        <v>32100</v>
      </c>
      <c r="F173" s="426">
        <f t="shared" si="26"/>
        <v>19300</v>
      </c>
      <c r="G173" s="371"/>
      <c r="H173" s="416">
        <f t="shared" si="21"/>
        <v>32100</v>
      </c>
      <c r="I173" s="416">
        <f t="shared" si="21"/>
        <v>19300</v>
      </c>
      <c r="J173" s="386"/>
      <c r="K173" s="417">
        <f t="shared" si="24"/>
        <v>32086.546249999999</v>
      </c>
      <c r="L173" s="417">
        <f t="shared" si="25"/>
        <v>19251.927750000003</v>
      </c>
      <c r="N173" s="507">
        <v>12834.6185</v>
      </c>
      <c r="P173" s="490">
        <v>11939.18</v>
      </c>
      <c r="R173" s="490">
        <v>11939.18</v>
      </c>
      <c r="T173" s="462">
        <v>11050</v>
      </c>
      <c r="V173" s="462">
        <v>11050</v>
      </c>
      <c r="X173" s="462">
        <v>11050</v>
      </c>
      <c r="Z173" s="452">
        <v>9785</v>
      </c>
      <c r="AB173" s="382">
        <v>9785</v>
      </c>
      <c r="AD173" s="532"/>
      <c r="AF173" s="527">
        <f t="shared" si="27"/>
        <v>12834.6185</v>
      </c>
      <c r="AH173" s="146"/>
      <c r="AJ173" s="146"/>
      <c r="AL173" s="146"/>
      <c r="AN173" s="146"/>
      <c r="AP173" s="146"/>
      <c r="AR173" s="146"/>
      <c r="AT173" s="146"/>
      <c r="AV173" s="63"/>
      <c r="AX173" s="371"/>
      <c r="AY173" s="371"/>
      <c r="AZ173" s="371"/>
      <c r="BA173" s="371"/>
      <c r="BB173" s="371"/>
      <c r="BC173" s="371"/>
      <c r="BD173" s="371"/>
      <c r="BE173" s="371"/>
      <c r="BF173" s="371"/>
      <c r="BG173" s="371"/>
      <c r="BH173" s="371"/>
      <c r="BI173" s="371"/>
    </row>
    <row r="174" spans="1:61" s="376" customFormat="1" ht="21" customHeight="1" x14ac:dyDescent="0.3">
      <c r="A174" s="371"/>
      <c r="B174" s="372"/>
      <c r="C174" s="371"/>
      <c r="D174" s="427" t="s">
        <v>551</v>
      </c>
      <c r="E174" s="425">
        <f t="shared" si="26"/>
        <v>306700</v>
      </c>
      <c r="F174" s="426">
        <f t="shared" si="26"/>
        <v>184000</v>
      </c>
      <c r="G174" s="371"/>
      <c r="H174" s="416">
        <f t="shared" si="21"/>
        <v>306700</v>
      </c>
      <c r="I174" s="416">
        <f t="shared" si="21"/>
        <v>184000</v>
      </c>
      <c r="J174" s="386"/>
      <c r="K174" s="417">
        <f t="shared" si="24"/>
        <v>306616.65999999997</v>
      </c>
      <c r="L174" s="417">
        <f t="shared" si="25"/>
        <v>183969.99599999998</v>
      </c>
      <c r="N174" s="517">
        <v>122646.66399999999</v>
      </c>
      <c r="P174" s="494">
        <v>114089.92</v>
      </c>
      <c r="R174" s="494">
        <v>114089.92</v>
      </c>
      <c r="T174" s="467">
        <v>105036.75</v>
      </c>
      <c r="V174" s="467">
        <v>105036.75</v>
      </c>
      <c r="X174" s="467">
        <v>105036.75</v>
      </c>
      <c r="Z174" s="452">
        <v>91387</v>
      </c>
      <c r="AB174" s="382">
        <v>91387</v>
      </c>
      <c r="AD174" s="532"/>
      <c r="AF174" s="527">
        <f t="shared" si="27"/>
        <v>122646.66399999999</v>
      </c>
      <c r="AH174" s="146"/>
      <c r="AJ174" s="146"/>
      <c r="AL174" s="146"/>
      <c r="AN174" s="146"/>
      <c r="AP174" s="146"/>
      <c r="AR174" s="146"/>
      <c r="AT174" s="146"/>
      <c r="AV174" s="63"/>
      <c r="AX174" s="371"/>
      <c r="AY174" s="371"/>
      <c r="AZ174" s="371"/>
      <c r="BA174" s="371"/>
      <c r="BB174" s="371"/>
      <c r="BC174" s="371"/>
      <c r="BD174" s="371"/>
      <c r="BE174" s="371"/>
      <c r="BF174" s="371"/>
      <c r="BG174" s="371"/>
      <c r="BH174" s="371"/>
      <c r="BI174" s="371"/>
    </row>
    <row r="175" spans="1:61" s="376" customFormat="1" ht="21" customHeight="1" x14ac:dyDescent="0.3">
      <c r="A175" s="371"/>
      <c r="B175" s="372"/>
      <c r="C175" s="371"/>
      <c r="D175" s="427" t="s">
        <v>571</v>
      </c>
      <c r="E175" s="425">
        <f t="shared" si="26"/>
        <v>10400</v>
      </c>
      <c r="F175" s="426">
        <f t="shared" si="26"/>
        <v>6200</v>
      </c>
      <c r="G175" s="371"/>
      <c r="H175" s="416">
        <f t="shared" si="21"/>
        <v>10400</v>
      </c>
      <c r="I175" s="416">
        <f t="shared" si="21"/>
        <v>6200</v>
      </c>
      <c r="J175" s="386"/>
      <c r="K175" s="417">
        <f t="shared" si="24"/>
        <v>10303.875</v>
      </c>
      <c r="L175" s="417">
        <f t="shared" si="25"/>
        <v>6182.3250000000007</v>
      </c>
      <c r="N175" s="507">
        <v>4121.55</v>
      </c>
      <c r="P175" s="490">
        <v>3834</v>
      </c>
      <c r="R175" s="490">
        <v>3834</v>
      </c>
      <c r="T175" s="462">
        <v>3550</v>
      </c>
      <c r="V175" s="462">
        <v>3550</v>
      </c>
      <c r="X175" s="462">
        <v>3550</v>
      </c>
      <c r="Z175" s="452">
        <v>3155</v>
      </c>
      <c r="AB175" s="382">
        <v>3155</v>
      </c>
      <c r="AD175" s="532"/>
      <c r="AF175" s="527">
        <f t="shared" si="27"/>
        <v>4121.55</v>
      </c>
      <c r="AH175" s="146"/>
      <c r="AJ175" s="146"/>
      <c r="AL175" s="146"/>
      <c r="AN175" s="146"/>
      <c r="AP175" s="146"/>
      <c r="AR175" s="146"/>
      <c r="AT175" s="146"/>
      <c r="AV175" s="63"/>
      <c r="AX175" s="371"/>
      <c r="AY175" s="371"/>
      <c r="AZ175" s="371"/>
      <c r="BA175" s="371"/>
      <c r="BB175" s="371"/>
      <c r="BC175" s="371"/>
      <c r="BD175" s="371"/>
      <c r="BE175" s="371"/>
      <c r="BF175" s="371"/>
      <c r="BG175" s="371"/>
      <c r="BH175" s="371"/>
      <c r="BI175" s="371"/>
    </row>
    <row r="176" spans="1:61" s="376" customFormat="1" ht="21" customHeight="1" x14ac:dyDescent="0.3">
      <c r="A176" s="371"/>
      <c r="B176" s="372"/>
      <c r="C176" s="371"/>
      <c r="D176" s="427" t="s">
        <v>570</v>
      </c>
      <c r="E176" s="425">
        <f t="shared" si="26"/>
        <v>37200</v>
      </c>
      <c r="F176" s="426">
        <f t="shared" si="26"/>
        <v>22300</v>
      </c>
      <c r="G176" s="371"/>
      <c r="H176" s="416">
        <f t="shared" si="21"/>
        <v>37200</v>
      </c>
      <c r="I176" s="416">
        <f t="shared" si="21"/>
        <v>22300</v>
      </c>
      <c r="J176" s="386"/>
      <c r="K176" s="417">
        <f t="shared" si="24"/>
        <v>37152.026874999996</v>
      </c>
      <c r="L176" s="417">
        <f t="shared" si="25"/>
        <v>22291.216124999999</v>
      </c>
      <c r="N176" s="507">
        <v>14860.810749999999</v>
      </c>
      <c r="P176" s="490">
        <v>13824.01</v>
      </c>
      <c r="R176" s="490">
        <v>13824.01</v>
      </c>
      <c r="T176" s="462">
        <v>12800</v>
      </c>
      <c r="V176" s="462">
        <v>12800</v>
      </c>
      <c r="X176" s="462">
        <v>12800</v>
      </c>
      <c r="Z176" s="452">
        <v>11361</v>
      </c>
      <c r="AB176" s="382">
        <v>11361</v>
      </c>
      <c r="AD176" s="532"/>
      <c r="AF176" s="527">
        <f t="shared" si="27"/>
        <v>14860.810749999999</v>
      </c>
      <c r="AH176" s="146"/>
      <c r="AJ176" s="146"/>
      <c r="AL176" s="146"/>
      <c r="AN176" s="146"/>
      <c r="AP176" s="146"/>
      <c r="AR176" s="146"/>
      <c r="AT176" s="146"/>
      <c r="AV176" s="63"/>
      <c r="AX176" s="371"/>
      <c r="AY176" s="371"/>
      <c r="AZ176" s="371"/>
      <c r="BA176" s="371"/>
      <c r="BB176" s="371"/>
      <c r="BC176" s="371"/>
      <c r="BD176" s="371"/>
      <c r="BE176" s="371"/>
      <c r="BF176" s="371"/>
      <c r="BG176" s="371"/>
      <c r="BH176" s="371"/>
      <c r="BI176" s="371"/>
    </row>
    <row r="177" spans="1:61" s="376" customFormat="1" ht="21" customHeight="1" x14ac:dyDescent="0.3">
      <c r="A177" s="371"/>
      <c r="B177" s="372"/>
      <c r="C177" s="371"/>
      <c r="D177" s="427" t="s">
        <v>569</v>
      </c>
      <c r="E177" s="425">
        <f t="shared" si="26"/>
        <v>15400</v>
      </c>
      <c r="F177" s="426">
        <f t="shared" si="26"/>
        <v>9300</v>
      </c>
      <c r="G177" s="371"/>
      <c r="H177" s="416">
        <f t="shared" si="21"/>
        <v>15400</v>
      </c>
      <c r="I177" s="416">
        <f t="shared" si="21"/>
        <v>9300</v>
      </c>
      <c r="J177" s="386"/>
      <c r="K177" s="417">
        <f t="shared" si="24"/>
        <v>15356.375</v>
      </c>
      <c r="L177" s="417">
        <f t="shared" si="25"/>
        <v>9213.8250000000007</v>
      </c>
      <c r="N177" s="507">
        <v>6142.55</v>
      </c>
      <c r="P177" s="496">
        <v>5714</v>
      </c>
      <c r="R177" s="490">
        <v>5714</v>
      </c>
      <c r="T177" s="462">
        <v>5100</v>
      </c>
      <c r="V177" s="462">
        <v>5100</v>
      </c>
      <c r="X177" s="462">
        <v>5099.99</v>
      </c>
      <c r="Z177" s="452">
        <v>4430</v>
      </c>
      <c r="AB177" s="382">
        <v>4430</v>
      </c>
      <c r="AD177" s="532"/>
      <c r="AF177" s="527">
        <f t="shared" si="27"/>
        <v>6142.55</v>
      </c>
      <c r="AH177" s="146"/>
      <c r="AJ177" s="146"/>
      <c r="AL177" s="146"/>
      <c r="AN177" s="146"/>
      <c r="AP177" s="146"/>
      <c r="AR177" s="146"/>
      <c r="AT177" s="146"/>
      <c r="AV177" s="63"/>
      <c r="AX177" s="371"/>
      <c r="AY177" s="371"/>
      <c r="AZ177" s="371"/>
      <c r="BA177" s="371"/>
      <c r="BB177" s="371"/>
      <c r="BC177" s="371"/>
      <c r="BD177" s="371"/>
      <c r="BE177" s="371"/>
      <c r="BF177" s="371"/>
      <c r="BG177" s="371"/>
      <c r="BH177" s="371"/>
      <c r="BI177" s="371"/>
    </row>
    <row r="178" spans="1:61" s="376" customFormat="1" ht="21" customHeight="1" x14ac:dyDescent="0.3">
      <c r="A178" s="371"/>
      <c r="B178" s="372"/>
      <c r="C178" s="371"/>
      <c r="D178" s="427" t="s">
        <v>567</v>
      </c>
      <c r="E178" s="425">
        <f t="shared" si="26"/>
        <v>9900</v>
      </c>
      <c r="F178" s="426">
        <f t="shared" si="26"/>
        <v>6000</v>
      </c>
      <c r="G178" s="371"/>
      <c r="H178" s="416">
        <f t="shared" si="21"/>
        <v>9900</v>
      </c>
      <c r="I178" s="416">
        <f t="shared" si="21"/>
        <v>6000</v>
      </c>
      <c r="J178" s="386"/>
      <c r="K178" s="417">
        <f t="shared" si="24"/>
        <v>9863.125</v>
      </c>
      <c r="L178" s="417">
        <f t="shared" si="25"/>
        <v>5917.875</v>
      </c>
      <c r="N178" s="507">
        <v>3945.25</v>
      </c>
      <c r="P178" s="490">
        <v>3670</v>
      </c>
      <c r="R178" s="490">
        <v>3670</v>
      </c>
      <c r="T178" s="462">
        <v>3340</v>
      </c>
      <c r="V178" s="462">
        <v>3340</v>
      </c>
      <c r="X178" s="462">
        <v>3340</v>
      </c>
      <c r="Z178" s="452">
        <v>3035</v>
      </c>
      <c r="AB178" s="382">
        <v>3035</v>
      </c>
      <c r="AD178" s="532"/>
      <c r="AF178" s="527">
        <f t="shared" si="27"/>
        <v>3945.25</v>
      </c>
      <c r="AH178" s="146"/>
      <c r="AJ178" s="146"/>
      <c r="AL178" s="146"/>
      <c r="AN178" s="146"/>
      <c r="AP178" s="146"/>
      <c r="AR178" s="146"/>
      <c r="AT178" s="146"/>
      <c r="AV178" s="63"/>
      <c r="AX178" s="371"/>
      <c r="AY178" s="371"/>
      <c r="AZ178" s="371"/>
      <c r="BA178" s="371"/>
      <c r="BB178" s="371"/>
      <c r="BC178" s="371"/>
      <c r="BD178" s="371"/>
      <c r="BE178" s="371"/>
      <c r="BF178" s="371"/>
      <c r="BG178" s="371"/>
      <c r="BH178" s="371"/>
      <c r="BI178" s="371"/>
    </row>
    <row r="179" spans="1:61" s="376" customFormat="1" ht="21" customHeight="1" x14ac:dyDescent="0.3">
      <c r="A179" s="371"/>
      <c r="B179" s="372"/>
      <c r="C179" s="371"/>
      <c r="D179" s="427" t="s">
        <v>568</v>
      </c>
      <c r="E179" s="425">
        <f t="shared" si="26"/>
        <v>6400</v>
      </c>
      <c r="F179" s="426">
        <f t="shared" si="26"/>
        <v>3800</v>
      </c>
      <c r="G179" s="371"/>
      <c r="H179" s="416">
        <f t="shared" si="21"/>
        <v>6400</v>
      </c>
      <c r="I179" s="416">
        <f t="shared" si="21"/>
        <v>3800</v>
      </c>
      <c r="J179" s="386"/>
      <c r="K179" s="417">
        <f t="shared" si="24"/>
        <v>6315.625</v>
      </c>
      <c r="L179" s="417">
        <f t="shared" si="25"/>
        <v>3789.375</v>
      </c>
      <c r="N179" s="496">
        <v>2526.25</v>
      </c>
      <c r="P179" s="490">
        <v>2350</v>
      </c>
      <c r="R179" s="490">
        <v>2350</v>
      </c>
      <c r="T179" s="462">
        <v>2180</v>
      </c>
      <c r="V179" s="462">
        <v>2180</v>
      </c>
      <c r="X179" s="452">
        <v>2180</v>
      </c>
      <c r="Z179" s="452">
        <v>1940</v>
      </c>
      <c r="AB179" s="382">
        <v>1940</v>
      </c>
      <c r="AD179" s="532">
        <f>N179/P179</f>
        <v>1.075</v>
      </c>
      <c r="AF179" s="527">
        <f t="shared" si="27"/>
        <v>2526.25</v>
      </c>
      <c r="AH179" s="146"/>
      <c r="AJ179" s="146"/>
      <c r="AL179" s="146"/>
      <c r="AN179" s="146"/>
      <c r="AP179" s="146"/>
      <c r="AR179" s="146"/>
      <c r="AT179" s="146"/>
      <c r="AV179" s="63"/>
      <c r="AX179" s="371"/>
      <c r="AY179" s="371"/>
      <c r="AZ179" s="371"/>
      <c r="BA179" s="371"/>
      <c r="BB179" s="371"/>
      <c r="BC179" s="371"/>
      <c r="BD179" s="371"/>
      <c r="BE179" s="371"/>
      <c r="BF179" s="371"/>
      <c r="BG179" s="371"/>
      <c r="BH179" s="371"/>
      <c r="BI179" s="371"/>
    </row>
    <row r="180" spans="1:61" s="376" customFormat="1" ht="21" customHeight="1" thickBot="1" x14ac:dyDescent="0.35">
      <c r="A180" s="371"/>
      <c r="B180" s="372"/>
      <c r="C180" s="371"/>
      <c r="D180" s="427" t="s">
        <v>556</v>
      </c>
      <c r="E180" s="425">
        <f t="shared" si="26"/>
        <v>19500</v>
      </c>
      <c r="F180" s="426">
        <f t="shared" si="26"/>
        <v>11700</v>
      </c>
      <c r="G180" s="371"/>
      <c r="H180" s="416">
        <f t="shared" si="21"/>
        <v>19500</v>
      </c>
      <c r="I180" s="416">
        <f t="shared" si="21"/>
        <v>11700</v>
      </c>
      <c r="J180" s="386"/>
      <c r="K180" s="417">
        <f t="shared" si="24"/>
        <v>19444.089375</v>
      </c>
      <c r="L180" s="417">
        <f t="shared" si="25"/>
        <v>11666.453624999998</v>
      </c>
      <c r="N180" s="507">
        <v>7777.6357499999995</v>
      </c>
      <c r="P180" s="490">
        <v>7235.01</v>
      </c>
      <c r="R180" s="490">
        <v>7235.01</v>
      </c>
      <c r="T180" s="462">
        <v>6050</v>
      </c>
      <c r="V180" s="462">
        <v>6050</v>
      </c>
      <c r="X180" s="452">
        <v>6050</v>
      </c>
      <c r="Z180" s="452">
        <v>5340</v>
      </c>
      <c r="AB180" s="382">
        <v>5340</v>
      </c>
      <c r="AD180" s="363"/>
      <c r="AF180" s="528">
        <f t="shared" si="27"/>
        <v>7777.6357499999995</v>
      </c>
      <c r="AH180" s="146"/>
      <c r="AJ180" s="146"/>
      <c r="AL180" s="146"/>
      <c r="AN180" s="146"/>
      <c r="AP180" s="146"/>
      <c r="AR180" s="146"/>
      <c r="AT180" s="146"/>
      <c r="AV180" s="63"/>
      <c r="AX180" s="371"/>
      <c r="AY180" s="371"/>
      <c r="AZ180" s="371"/>
      <c r="BA180" s="371"/>
      <c r="BB180" s="371"/>
      <c r="BC180" s="371"/>
      <c r="BD180" s="371"/>
      <c r="BE180" s="371"/>
      <c r="BF180" s="371"/>
      <c r="BG180" s="371"/>
      <c r="BH180" s="371"/>
      <c r="BI180" s="371"/>
    </row>
    <row r="181" spans="1:61" s="376" customFormat="1" ht="20.100000000000001" customHeight="1" thickBot="1" x14ac:dyDescent="0.35">
      <c r="A181" s="371"/>
      <c r="B181" s="372"/>
      <c r="C181" s="371"/>
      <c r="D181" s="422"/>
      <c r="E181" s="414"/>
      <c r="F181" s="415"/>
      <c r="G181" s="386"/>
      <c r="H181" s="416">
        <f t="shared" si="21"/>
        <v>0</v>
      </c>
      <c r="I181" s="416">
        <f t="shared" si="21"/>
        <v>0</v>
      </c>
      <c r="J181" s="386"/>
      <c r="K181" s="417"/>
      <c r="L181" s="417"/>
      <c r="M181" s="389"/>
      <c r="N181" s="513"/>
      <c r="P181" s="452"/>
      <c r="R181" s="452"/>
      <c r="T181" s="452"/>
      <c r="V181" s="452"/>
      <c r="X181" s="452"/>
      <c r="Z181" s="452"/>
      <c r="AB181" s="382"/>
      <c r="AD181" s="363"/>
      <c r="AF181" s="364"/>
      <c r="AH181" s="365"/>
      <c r="AJ181" s="365"/>
      <c r="AL181" s="365"/>
      <c r="AN181" s="363"/>
      <c r="AP181" s="363"/>
      <c r="AR181" s="363"/>
      <c r="AT181" s="363"/>
      <c r="AV181" s="366"/>
      <c r="AX181" s="371"/>
      <c r="AY181" s="371"/>
      <c r="AZ181" s="371"/>
      <c r="BA181" s="371"/>
      <c r="BB181" s="371"/>
      <c r="BC181" s="371"/>
      <c r="BD181" s="371"/>
      <c r="BE181" s="371"/>
      <c r="BF181" s="371"/>
      <c r="BG181" s="371"/>
      <c r="BH181" s="371"/>
      <c r="BI181" s="371"/>
    </row>
    <row r="182" spans="1:61" s="376" customFormat="1" ht="21" customHeight="1" thickBot="1" x14ac:dyDescent="0.35">
      <c r="A182" s="371"/>
      <c r="B182" s="372"/>
      <c r="C182" s="371"/>
      <c r="D182" s="413" t="s">
        <v>529</v>
      </c>
      <c r="E182" s="414"/>
      <c r="F182" s="415"/>
      <c r="G182" s="386"/>
      <c r="H182" s="416">
        <f t="shared" si="21"/>
        <v>0</v>
      </c>
      <c r="I182" s="416">
        <f t="shared" si="21"/>
        <v>0</v>
      </c>
      <c r="J182" s="386"/>
      <c r="K182" s="417"/>
      <c r="L182" s="417"/>
      <c r="M182" s="389"/>
      <c r="N182" s="515">
        <v>45498</v>
      </c>
      <c r="P182" s="489">
        <v>45498</v>
      </c>
      <c r="R182" s="472">
        <v>45350</v>
      </c>
      <c r="T182" s="472">
        <v>45350</v>
      </c>
      <c r="V182" s="472">
        <v>45350</v>
      </c>
      <c r="X182" s="452"/>
      <c r="Z182" s="452"/>
      <c r="AB182" s="382"/>
      <c r="AD182" s="363"/>
      <c r="AF182" s="364"/>
      <c r="AH182" s="365"/>
      <c r="AJ182" s="365"/>
      <c r="AL182" s="365"/>
      <c r="AN182" s="363"/>
      <c r="AP182" s="363"/>
      <c r="AR182" s="363"/>
      <c r="AT182" s="363"/>
      <c r="AV182" s="366"/>
      <c r="AX182" s="371"/>
      <c r="AY182" s="371"/>
      <c r="AZ182" s="371"/>
      <c r="BA182" s="371"/>
      <c r="BB182" s="371"/>
      <c r="BC182" s="371"/>
      <c r="BD182" s="371"/>
      <c r="BE182" s="371"/>
      <c r="BF182" s="371"/>
      <c r="BG182" s="371"/>
      <c r="BH182" s="371"/>
      <c r="BI182" s="371"/>
    </row>
    <row r="183" spans="1:61" s="376" customFormat="1" ht="21" customHeight="1" x14ac:dyDescent="0.3">
      <c r="A183" s="371" t="s">
        <v>200</v>
      </c>
      <c r="B183" s="372">
        <v>45330</v>
      </c>
      <c r="C183" s="371"/>
      <c r="D183" s="418" t="s">
        <v>557</v>
      </c>
      <c r="E183" s="419">
        <f>H183</f>
        <v>6000</v>
      </c>
      <c r="F183" s="420">
        <f>I183</f>
        <v>3600</v>
      </c>
      <c r="G183" s="386"/>
      <c r="H183" s="416">
        <f t="shared" si="21"/>
        <v>6000</v>
      </c>
      <c r="I183" s="416">
        <f t="shared" si="21"/>
        <v>3600</v>
      </c>
      <c r="J183" s="386"/>
      <c r="K183" s="417">
        <f>N183*$K$9</f>
        <v>6000</v>
      </c>
      <c r="L183" s="417">
        <f>N183*$L$9</f>
        <v>3600</v>
      </c>
      <c r="M183" s="389"/>
      <c r="N183" s="507">
        <v>2400</v>
      </c>
      <c r="P183" s="490">
        <v>2400</v>
      </c>
      <c r="R183" s="462">
        <v>2070</v>
      </c>
      <c r="T183" s="462">
        <v>2070</v>
      </c>
      <c r="V183" s="462">
        <v>2070</v>
      </c>
      <c r="X183" s="452">
        <v>2000</v>
      </c>
      <c r="Z183" s="452">
        <v>2000</v>
      </c>
      <c r="AB183" s="382">
        <v>2000</v>
      </c>
      <c r="AD183" s="363"/>
      <c r="AF183" s="367"/>
      <c r="AG183" s="428"/>
      <c r="AH183" s="364"/>
      <c r="AJ183" s="368"/>
      <c r="AL183" s="365"/>
      <c r="AN183" s="362"/>
      <c r="AP183" s="363"/>
      <c r="AR183" s="363"/>
      <c r="AT183" s="363"/>
      <c r="AV183" s="366"/>
      <c r="AX183" s="371"/>
      <c r="AY183" s="371"/>
      <c r="AZ183" s="371"/>
      <c r="BA183" s="371"/>
      <c r="BB183" s="371"/>
      <c r="BC183" s="371"/>
      <c r="BD183" s="371"/>
      <c r="BE183" s="371"/>
      <c r="BF183" s="371"/>
      <c r="BG183" s="371"/>
      <c r="BH183" s="371"/>
      <c r="BI183" s="371"/>
    </row>
    <row r="184" spans="1:61" s="376" customFormat="1" ht="22.5" customHeight="1" x14ac:dyDescent="0.3">
      <c r="A184" s="371" t="s">
        <v>200</v>
      </c>
      <c r="B184" s="372">
        <v>45330</v>
      </c>
      <c r="C184" s="371"/>
      <c r="D184" s="421" t="s">
        <v>558</v>
      </c>
      <c r="E184" s="419">
        <f>H184</f>
        <v>5000</v>
      </c>
      <c r="F184" s="420">
        <f>I184</f>
        <v>3000</v>
      </c>
      <c r="G184" s="386"/>
      <c r="H184" s="416">
        <f t="shared" si="21"/>
        <v>5000</v>
      </c>
      <c r="I184" s="416">
        <f t="shared" si="21"/>
        <v>3000</v>
      </c>
      <c r="J184" s="386"/>
      <c r="K184" s="417">
        <f>N184*$K$9</f>
        <v>5000</v>
      </c>
      <c r="L184" s="417">
        <f>N184*$L$9</f>
        <v>3000</v>
      </c>
      <c r="M184" s="389"/>
      <c r="N184" s="507">
        <v>2000</v>
      </c>
      <c r="P184" s="490">
        <v>2000</v>
      </c>
      <c r="R184" s="462">
        <v>1880</v>
      </c>
      <c r="T184" s="462">
        <v>1880</v>
      </c>
      <c r="V184" s="462">
        <v>1880</v>
      </c>
      <c r="X184" s="452">
        <v>1800</v>
      </c>
      <c r="Z184" s="452">
        <v>1800</v>
      </c>
      <c r="AB184" s="382">
        <v>1800</v>
      </c>
      <c r="AD184" s="363"/>
      <c r="AF184" s="367"/>
      <c r="AG184" s="428"/>
      <c r="AH184" s="364"/>
      <c r="AJ184" s="368"/>
      <c r="AL184" s="365"/>
      <c r="AN184" s="362"/>
      <c r="AP184" s="363"/>
      <c r="AR184" s="363"/>
      <c r="AT184" s="363"/>
      <c r="AV184" s="366"/>
      <c r="AX184" s="371"/>
      <c r="AY184" s="371"/>
      <c r="AZ184" s="371"/>
      <c r="BA184" s="371"/>
      <c r="BB184" s="371"/>
      <c r="BC184" s="371"/>
      <c r="BD184" s="371"/>
      <c r="BE184" s="371"/>
      <c r="BF184" s="371"/>
      <c r="BG184" s="371"/>
      <c r="BH184" s="371"/>
      <c r="BI184" s="371"/>
    </row>
    <row r="185" spans="1:61" s="376" customFormat="1" ht="20.100000000000001" customHeight="1" thickBot="1" x14ac:dyDescent="0.35">
      <c r="A185" s="371"/>
      <c r="B185" s="372"/>
      <c r="C185" s="371"/>
      <c r="D185" s="422"/>
      <c r="E185" s="414"/>
      <c r="F185" s="415"/>
      <c r="G185" s="386"/>
      <c r="H185" s="416">
        <f t="shared" si="21"/>
        <v>0</v>
      </c>
      <c r="I185" s="416">
        <f t="shared" si="21"/>
        <v>0</v>
      </c>
      <c r="J185" s="386"/>
      <c r="K185" s="417"/>
      <c r="L185" s="417"/>
      <c r="M185" s="389"/>
      <c r="N185" s="513"/>
      <c r="P185" s="452"/>
      <c r="R185" s="452"/>
      <c r="T185" s="452"/>
      <c r="V185" s="452"/>
      <c r="X185" s="452"/>
      <c r="Z185" s="452"/>
      <c r="AB185" s="382"/>
      <c r="AD185" s="363"/>
      <c r="AF185" s="367"/>
      <c r="AG185" s="428"/>
      <c r="AH185" s="364"/>
      <c r="AJ185" s="368"/>
      <c r="AL185" s="365"/>
      <c r="AN185" s="362"/>
      <c r="AP185" s="363"/>
      <c r="AR185" s="363"/>
      <c r="AT185" s="363"/>
      <c r="AV185" s="366"/>
      <c r="AX185" s="371"/>
      <c r="AY185" s="371"/>
      <c r="AZ185" s="371"/>
      <c r="BA185" s="371"/>
      <c r="BB185" s="371"/>
      <c r="BC185" s="371"/>
      <c r="BD185" s="371"/>
      <c r="BE185" s="371"/>
      <c r="BF185" s="371"/>
      <c r="BG185" s="371"/>
      <c r="BH185" s="371"/>
      <c r="BI185" s="371"/>
    </row>
    <row r="186" spans="1:61" s="376" customFormat="1" ht="21" customHeight="1" thickBot="1" x14ac:dyDescent="0.35">
      <c r="A186" s="371"/>
      <c r="B186" s="372"/>
      <c r="C186" s="371"/>
      <c r="D186" s="413" t="s">
        <v>527</v>
      </c>
      <c r="E186" s="414"/>
      <c r="F186" s="415"/>
      <c r="G186" s="386"/>
      <c r="H186" s="416">
        <f t="shared" si="21"/>
        <v>0</v>
      </c>
      <c r="I186" s="416">
        <f t="shared" si="21"/>
        <v>0</v>
      </c>
      <c r="J186" s="386"/>
      <c r="K186" s="417"/>
      <c r="L186" s="417"/>
      <c r="M186" s="389"/>
      <c r="N186" s="514">
        <v>45480</v>
      </c>
      <c r="P186" s="492">
        <v>45480</v>
      </c>
      <c r="R186" s="492">
        <v>45480</v>
      </c>
      <c r="T186" s="472">
        <v>45425</v>
      </c>
      <c r="V186" s="472">
        <v>45377</v>
      </c>
      <c r="X186" s="465">
        <v>220324</v>
      </c>
      <c r="Z186" s="452"/>
      <c r="AB186" s="382"/>
      <c r="AD186" s="363"/>
      <c r="AF186" s="364"/>
      <c r="AH186" s="365"/>
      <c r="AJ186" s="365"/>
      <c r="AL186" s="365"/>
      <c r="AN186" s="363"/>
      <c r="AP186" s="363"/>
      <c r="AR186" s="363"/>
      <c r="AT186" s="363"/>
      <c r="AV186" s="367"/>
      <c r="AX186" s="371"/>
      <c r="AY186" s="371"/>
      <c r="AZ186" s="371"/>
      <c r="BA186" s="371"/>
      <c r="BB186" s="371"/>
      <c r="BC186" s="371"/>
      <c r="BD186" s="371"/>
      <c r="BE186" s="371"/>
      <c r="BF186" s="371"/>
      <c r="BG186" s="371"/>
      <c r="BH186" s="371"/>
      <c r="BI186" s="371"/>
    </row>
    <row r="187" spans="1:61" s="376" customFormat="1" ht="21" customHeight="1" x14ac:dyDescent="0.3">
      <c r="A187" s="371" t="s">
        <v>480</v>
      </c>
      <c r="B187" s="372">
        <v>45260</v>
      </c>
      <c r="C187" s="371">
        <v>1220</v>
      </c>
      <c r="D187" s="418" t="s">
        <v>475</v>
      </c>
      <c r="E187" s="419">
        <f t="shared" ref="E187:F193" si="28">H187</f>
        <v>4100</v>
      </c>
      <c r="F187" s="420">
        <f t="shared" si="28"/>
        <v>2500</v>
      </c>
      <c r="G187" s="386"/>
      <c r="H187" s="416">
        <f t="shared" si="21"/>
        <v>4100</v>
      </c>
      <c r="I187" s="416">
        <f t="shared" si="21"/>
        <v>2500</v>
      </c>
      <c r="J187" s="386"/>
      <c r="K187" s="417">
        <f t="shared" ref="K187:K194" si="29">N187*$K$9</f>
        <v>4027.7249999999999</v>
      </c>
      <c r="L187" s="417">
        <f t="shared" ref="L187:L194" si="30">N187*$L$9</f>
        <v>2416.6349999999998</v>
      </c>
      <c r="M187" s="389"/>
      <c r="N187" s="507">
        <v>1611.09</v>
      </c>
      <c r="P187" s="490">
        <v>1611.09</v>
      </c>
      <c r="R187" s="490">
        <v>1611.09</v>
      </c>
      <c r="T187" s="462">
        <v>1611.09</v>
      </c>
      <c r="V187" s="462">
        <v>1611.09</v>
      </c>
      <c r="X187" s="462">
        <v>1468.9412000000002</v>
      </c>
      <c r="Z187" s="452">
        <v>1468.9412000000002</v>
      </c>
      <c r="AB187" s="382">
        <v>1184.6300000000001</v>
      </c>
      <c r="AD187" s="363"/>
      <c r="AF187" s="364"/>
      <c r="AH187" s="365"/>
      <c r="AJ187" s="365"/>
      <c r="AL187" s="365"/>
      <c r="AN187" s="363"/>
      <c r="AP187" s="363"/>
      <c r="AR187" s="363"/>
      <c r="AT187" s="363"/>
      <c r="AV187" s="366"/>
      <c r="AX187" s="371"/>
      <c r="AY187" s="371"/>
      <c r="AZ187" s="371"/>
      <c r="BA187" s="371"/>
      <c r="BB187" s="371"/>
      <c r="BC187" s="371"/>
      <c r="BD187" s="371"/>
      <c r="BE187" s="371"/>
      <c r="BF187" s="371"/>
      <c r="BG187" s="371"/>
      <c r="BH187" s="371"/>
      <c r="BI187" s="371"/>
    </row>
    <row r="188" spans="1:61" s="376" customFormat="1" ht="21" customHeight="1" x14ac:dyDescent="0.3">
      <c r="A188" s="371" t="s">
        <v>480</v>
      </c>
      <c r="B188" s="372" t="s">
        <v>563</v>
      </c>
      <c r="C188" s="371">
        <v>1221</v>
      </c>
      <c r="D188" s="421" t="s">
        <v>476</v>
      </c>
      <c r="E188" s="419">
        <f t="shared" si="28"/>
        <v>6100</v>
      </c>
      <c r="F188" s="420">
        <f t="shared" si="28"/>
        <v>3700</v>
      </c>
      <c r="G188" s="386"/>
      <c r="H188" s="416">
        <f t="shared" si="21"/>
        <v>6100</v>
      </c>
      <c r="I188" s="416">
        <f t="shared" si="21"/>
        <v>3700</v>
      </c>
      <c r="J188" s="386"/>
      <c r="K188" s="417">
        <f t="shared" si="29"/>
        <v>6041.5750000000007</v>
      </c>
      <c r="L188" s="417">
        <f t="shared" si="30"/>
        <v>3624.9450000000002</v>
      </c>
      <c r="M188" s="389"/>
      <c r="N188" s="507">
        <v>2416.63</v>
      </c>
      <c r="P188" s="490">
        <v>2416.63</v>
      </c>
      <c r="R188" s="490">
        <v>2416.63</v>
      </c>
      <c r="T188" s="462">
        <v>2416.63</v>
      </c>
      <c r="V188" s="462">
        <v>2416.63</v>
      </c>
      <c r="X188" s="462">
        <v>2213.1891999999998</v>
      </c>
      <c r="Z188" s="455">
        <v>2213.1891999999998</v>
      </c>
      <c r="AB188" s="382">
        <v>1784.83</v>
      </c>
      <c r="AD188" s="363"/>
      <c r="AF188" s="364"/>
      <c r="AH188" s="365"/>
      <c r="AJ188" s="365"/>
      <c r="AL188" s="365"/>
      <c r="AN188" s="363"/>
      <c r="AP188" s="363"/>
      <c r="AR188" s="363"/>
      <c r="AT188" s="363"/>
      <c r="AV188" s="366"/>
      <c r="AX188" s="371"/>
      <c r="AY188" s="371"/>
      <c r="AZ188" s="371"/>
      <c r="BA188" s="371"/>
      <c r="BB188" s="371"/>
      <c r="BC188" s="371"/>
      <c r="BD188" s="371"/>
      <c r="BE188" s="371"/>
      <c r="BF188" s="371"/>
      <c r="BG188" s="371"/>
      <c r="BH188" s="371"/>
      <c r="BI188" s="371"/>
    </row>
    <row r="189" spans="1:61" s="376" customFormat="1" ht="21" customHeight="1" x14ac:dyDescent="0.3">
      <c r="A189" s="371" t="s">
        <v>480</v>
      </c>
      <c r="B189" s="372">
        <v>45260</v>
      </c>
      <c r="C189" s="371">
        <v>1230</v>
      </c>
      <c r="D189" s="421" t="s">
        <v>477</v>
      </c>
      <c r="E189" s="419">
        <f t="shared" si="28"/>
        <v>4200</v>
      </c>
      <c r="F189" s="420">
        <f t="shared" si="28"/>
        <v>2600</v>
      </c>
      <c r="G189" s="386"/>
      <c r="H189" s="416">
        <f t="shared" si="21"/>
        <v>4200</v>
      </c>
      <c r="I189" s="416">
        <f t="shared" si="21"/>
        <v>2600</v>
      </c>
      <c r="J189" s="386"/>
      <c r="K189" s="417">
        <f t="shared" si="29"/>
        <v>4185.6750000000002</v>
      </c>
      <c r="L189" s="417">
        <f t="shared" si="30"/>
        <v>2511.4049999999997</v>
      </c>
      <c r="M189" s="389"/>
      <c r="N189" s="507">
        <v>1674.27</v>
      </c>
      <c r="P189" s="490">
        <v>1674.27</v>
      </c>
      <c r="R189" s="490">
        <v>1674.27</v>
      </c>
      <c r="T189" s="462">
        <v>1674.27</v>
      </c>
      <c r="V189" s="462">
        <v>1674.27</v>
      </c>
      <c r="X189" s="462">
        <v>1547.91</v>
      </c>
      <c r="Z189" s="452">
        <v>1547.2719999999999</v>
      </c>
      <c r="AB189" s="382">
        <v>1247.8</v>
      </c>
      <c r="AD189" s="363"/>
      <c r="AF189" s="364"/>
      <c r="AH189" s="365"/>
      <c r="AJ189" s="365"/>
      <c r="AL189" s="365"/>
      <c r="AN189" s="363"/>
      <c r="AP189" s="363"/>
      <c r="AR189" s="363"/>
      <c r="AT189" s="363"/>
      <c r="AV189" s="366"/>
      <c r="AX189" s="371"/>
      <c r="AY189" s="371"/>
      <c r="AZ189" s="371"/>
      <c r="BA189" s="371"/>
      <c r="BB189" s="371"/>
      <c r="BC189" s="371"/>
      <c r="BD189" s="371"/>
      <c r="BE189" s="371"/>
      <c r="BF189" s="371"/>
      <c r="BG189" s="371"/>
      <c r="BH189" s="371"/>
      <c r="BI189" s="371"/>
    </row>
    <row r="190" spans="1:61" s="376" customFormat="1" ht="21" customHeight="1" x14ac:dyDescent="0.3">
      <c r="A190" s="371" t="s">
        <v>480</v>
      </c>
      <c r="B190" s="372" t="s">
        <v>563</v>
      </c>
      <c r="C190" s="371">
        <v>1231</v>
      </c>
      <c r="D190" s="421" t="s">
        <v>478</v>
      </c>
      <c r="E190" s="419">
        <f t="shared" si="28"/>
        <v>6700</v>
      </c>
      <c r="F190" s="420">
        <f t="shared" si="28"/>
        <v>4100</v>
      </c>
      <c r="G190" s="386"/>
      <c r="H190" s="416">
        <f t="shared" si="21"/>
        <v>6700</v>
      </c>
      <c r="I190" s="416">
        <f t="shared" si="21"/>
        <v>4100</v>
      </c>
      <c r="J190" s="386"/>
      <c r="K190" s="417">
        <f t="shared" si="29"/>
        <v>6673.4000000000005</v>
      </c>
      <c r="L190" s="417">
        <f t="shared" si="30"/>
        <v>4004.04</v>
      </c>
      <c r="M190" s="389"/>
      <c r="N190" s="507">
        <v>2669.36</v>
      </c>
      <c r="P190" s="490">
        <v>2669.36</v>
      </c>
      <c r="R190" s="490">
        <v>2669.36</v>
      </c>
      <c r="T190" s="462">
        <v>2669.36</v>
      </c>
      <c r="V190" s="462">
        <v>2669.36</v>
      </c>
      <c r="X190" s="462">
        <v>2467.8108000000002</v>
      </c>
      <c r="Z190" s="455">
        <v>2467.8108000000002</v>
      </c>
      <c r="AB190" s="382">
        <v>1990.17</v>
      </c>
      <c r="AD190" s="363"/>
      <c r="AF190" s="364"/>
      <c r="AH190" s="365"/>
      <c r="AJ190" s="365"/>
      <c r="AL190" s="365"/>
      <c r="AN190" s="363"/>
      <c r="AP190" s="363"/>
      <c r="AR190" s="363"/>
      <c r="AT190" s="363"/>
      <c r="AV190" s="366"/>
      <c r="AX190" s="371"/>
      <c r="AY190" s="371"/>
      <c r="AZ190" s="371"/>
      <c r="BA190" s="371"/>
      <c r="BB190" s="371"/>
      <c r="BC190" s="371"/>
      <c r="BD190" s="371"/>
      <c r="BE190" s="371"/>
      <c r="BF190" s="371"/>
      <c r="BG190" s="371"/>
      <c r="BH190" s="371"/>
      <c r="BI190" s="371"/>
    </row>
    <row r="191" spans="1:61" s="376" customFormat="1" ht="21" customHeight="1" x14ac:dyDescent="0.3">
      <c r="A191" s="371" t="s">
        <v>480</v>
      </c>
      <c r="B191" s="372">
        <v>45260</v>
      </c>
      <c r="C191" s="371">
        <v>1231</v>
      </c>
      <c r="D191" s="421" t="s">
        <v>479</v>
      </c>
      <c r="E191" s="419">
        <f t="shared" si="28"/>
        <v>3200</v>
      </c>
      <c r="F191" s="420">
        <f t="shared" si="28"/>
        <v>1900</v>
      </c>
      <c r="G191" s="386"/>
      <c r="H191" s="416">
        <f t="shared" si="21"/>
        <v>3200</v>
      </c>
      <c r="I191" s="416">
        <f t="shared" si="21"/>
        <v>1900</v>
      </c>
      <c r="J191" s="386"/>
      <c r="K191" s="417">
        <f t="shared" si="29"/>
        <v>3119.5</v>
      </c>
      <c r="L191" s="417">
        <f t="shared" si="30"/>
        <v>1871.6999999999998</v>
      </c>
      <c r="M191" s="389"/>
      <c r="N191" s="507">
        <v>1247.8</v>
      </c>
      <c r="P191" s="490">
        <v>1247.8</v>
      </c>
      <c r="R191" s="490">
        <v>1247.8</v>
      </c>
      <c r="T191" s="462">
        <v>1247.8</v>
      </c>
      <c r="V191" s="462">
        <v>1247.8</v>
      </c>
      <c r="X191" s="462">
        <v>1155.5683999999999</v>
      </c>
      <c r="Z191" s="452">
        <v>1155.5683999999999</v>
      </c>
      <c r="AB191" s="382">
        <v>931.91</v>
      </c>
      <c r="AD191" s="363"/>
      <c r="AF191" s="364"/>
      <c r="AH191" s="365"/>
      <c r="AJ191" s="365"/>
      <c r="AL191" s="365"/>
      <c r="AN191" s="363"/>
      <c r="AP191" s="363"/>
      <c r="AR191" s="363"/>
      <c r="AT191" s="363"/>
      <c r="AV191" s="366"/>
      <c r="AX191" s="371"/>
      <c r="AY191" s="371"/>
      <c r="AZ191" s="371"/>
      <c r="BA191" s="371"/>
      <c r="BB191" s="371"/>
      <c r="BC191" s="371"/>
      <c r="BD191" s="371"/>
      <c r="BE191" s="371"/>
      <c r="BF191" s="371"/>
      <c r="BG191" s="371"/>
      <c r="BH191" s="371"/>
      <c r="BI191" s="371"/>
    </row>
    <row r="192" spans="1:61" s="376" customFormat="1" ht="21" customHeight="1" x14ac:dyDescent="0.3">
      <c r="A192" s="371" t="s">
        <v>480</v>
      </c>
      <c r="B192" s="372">
        <v>45260</v>
      </c>
      <c r="C192" s="371">
        <v>1326</v>
      </c>
      <c r="D192" s="421" t="s">
        <v>673</v>
      </c>
      <c r="E192" s="429">
        <f t="shared" si="28"/>
        <v>4600</v>
      </c>
      <c r="F192" s="430">
        <f t="shared" si="28"/>
        <v>2800</v>
      </c>
      <c r="G192" s="386"/>
      <c r="H192" s="416">
        <f t="shared" si="21"/>
        <v>4600</v>
      </c>
      <c r="I192" s="416">
        <f t="shared" si="21"/>
        <v>2800</v>
      </c>
      <c r="J192" s="386"/>
      <c r="K192" s="417">
        <f t="shared" si="29"/>
        <v>4517.375</v>
      </c>
      <c r="L192" s="417">
        <f t="shared" si="30"/>
        <v>2710.4250000000002</v>
      </c>
      <c r="M192" s="389"/>
      <c r="N192" s="507">
        <v>1806.95</v>
      </c>
      <c r="P192" s="490">
        <v>1806.95</v>
      </c>
      <c r="R192" s="490">
        <v>1806.95</v>
      </c>
      <c r="T192" s="462">
        <v>1806.95</v>
      </c>
      <c r="V192" s="462">
        <v>1806.95</v>
      </c>
      <c r="X192" s="462">
        <v>1662.84</v>
      </c>
      <c r="Z192" s="452">
        <v>1662.84</v>
      </c>
      <c r="AB192" s="382">
        <v>1341</v>
      </c>
      <c r="AD192" s="363"/>
      <c r="AF192" s="364"/>
      <c r="AH192" s="365"/>
      <c r="AJ192" s="365"/>
      <c r="AL192" s="365"/>
      <c r="AN192" s="363"/>
      <c r="AP192" s="363"/>
      <c r="AR192" s="363"/>
      <c r="AT192" s="363"/>
      <c r="AV192" s="367"/>
      <c r="AX192" s="371"/>
      <c r="AY192" s="371"/>
      <c r="AZ192" s="371"/>
      <c r="BA192" s="371"/>
      <c r="BB192" s="371"/>
      <c r="BC192" s="371"/>
      <c r="BD192" s="371"/>
      <c r="BE192" s="371"/>
      <c r="BF192" s="371"/>
      <c r="BG192" s="371"/>
      <c r="BH192" s="371"/>
      <c r="BI192" s="371"/>
    </row>
    <row r="193" spans="1:61" s="376" customFormat="1" ht="21" customHeight="1" x14ac:dyDescent="0.3">
      <c r="A193" s="371" t="s">
        <v>480</v>
      </c>
      <c r="B193" s="372">
        <v>45260</v>
      </c>
      <c r="C193" s="371">
        <v>1326</v>
      </c>
      <c r="D193" s="421" t="s">
        <v>674</v>
      </c>
      <c r="E193" s="419">
        <f t="shared" si="28"/>
        <v>33800</v>
      </c>
      <c r="F193" s="420">
        <f t="shared" si="28"/>
        <v>20300</v>
      </c>
      <c r="G193" s="386"/>
      <c r="H193" s="416">
        <f t="shared" si="21"/>
        <v>33800</v>
      </c>
      <c r="I193" s="416">
        <f t="shared" si="21"/>
        <v>20300</v>
      </c>
      <c r="J193" s="386"/>
      <c r="K193" s="417">
        <f t="shared" si="29"/>
        <v>33801.300000000003</v>
      </c>
      <c r="L193" s="417">
        <f t="shared" si="30"/>
        <v>20280.78</v>
      </c>
      <c r="M193" s="389"/>
      <c r="N193" s="507">
        <v>13520.52</v>
      </c>
      <c r="P193" s="490">
        <v>13520.52</v>
      </c>
      <c r="R193" s="490">
        <v>13520.52</v>
      </c>
      <c r="T193" s="462">
        <v>13520.52</v>
      </c>
      <c r="V193" s="462">
        <v>13520.52</v>
      </c>
      <c r="X193" s="462">
        <v>12533.92</v>
      </c>
      <c r="Z193" s="452">
        <v>12533.92</v>
      </c>
      <c r="AB193" s="382">
        <v>10108</v>
      </c>
      <c r="AD193" s="363"/>
      <c r="AF193" s="364"/>
      <c r="AH193" s="365"/>
      <c r="AJ193" s="365"/>
      <c r="AL193" s="365"/>
      <c r="AN193" s="363"/>
      <c r="AP193" s="363"/>
      <c r="AR193" s="363"/>
      <c r="AT193" s="363"/>
      <c r="AV193" s="367"/>
      <c r="AX193" s="371"/>
      <c r="AY193" s="371"/>
      <c r="AZ193" s="371"/>
      <c r="BA193" s="371"/>
      <c r="BB193" s="371"/>
      <c r="BC193" s="371"/>
      <c r="BD193" s="371"/>
      <c r="BE193" s="371"/>
      <c r="BF193" s="371"/>
      <c r="BG193" s="371"/>
      <c r="BH193" s="371"/>
      <c r="BI193" s="371"/>
    </row>
    <row r="194" spans="1:61" s="376" customFormat="1" ht="24.95" customHeight="1" thickBot="1" x14ac:dyDescent="0.35">
      <c r="A194" s="371"/>
      <c r="B194" s="372"/>
      <c r="C194" s="371"/>
      <c r="D194" s="422"/>
      <c r="E194" s="414"/>
      <c r="F194" s="415"/>
      <c r="G194" s="386"/>
      <c r="H194" s="416">
        <f t="shared" si="21"/>
        <v>0</v>
      </c>
      <c r="I194" s="416">
        <f t="shared" si="21"/>
        <v>0</v>
      </c>
      <c r="J194" s="386"/>
      <c r="K194" s="417">
        <f t="shared" si="29"/>
        <v>0</v>
      </c>
      <c r="L194" s="417">
        <f t="shared" si="30"/>
        <v>0</v>
      </c>
      <c r="M194" s="389"/>
      <c r="N194" s="513"/>
      <c r="P194" s="452"/>
      <c r="R194" s="452"/>
      <c r="T194" s="452"/>
      <c r="V194" s="452"/>
      <c r="X194" s="452"/>
      <c r="Z194" s="452"/>
      <c r="AB194" s="382"/>
      <c r="AD194" s="363"/>
      <c r="AF194" s="364"/>
      <c r="AH194" s="365"/>
      <c r="AJ194" s="365"/>
      <c r="AL194" s="365"/>
      <c r="AN194" s="363"/>
      <c r="AP194" s="363"/>
      <c r="AR194" s="363"/>
      <c r="AT194" s="363"/>
      <c r="AV194" s="367"/>
      <c r="AX194" s="371"/>
      <c r="AY194" s="371"/>
      <c r="AZ194" s="371"/>
      <c r="BA194" s="371"/>
      <c r="BB194" s="371"/>
      <c r="BC194" s="371"/>
      <c r="BD194" s="371"/>
      <c r="BE194" s="371"/>
      <c r="BF194" s="371"/>
      <c r="BG194" s="371"/>
      <c r="BH194" s="371"/>
      <c r="BI194" s="371"/>
    </row>
    <row r="195" spans="1:61" s="376" customFormat="1" ht="21" customHeight="1" thickBot="1" x14ac:dyDescent="0.35">
      <c r="A195" s="371"/>
      <c r="B195" s="372"/>
      <c r="C195" s="371"/>
      <c r="D195" s="413" t="s">
        <v>528</v>
      </c>
      <c r="E195" s="414"/>
      <c r="F195" s="415"/>
      <c r="G195" s="386"/>
      <c r="H195" s="416">
        <f t="shared" si="21"/>
        <v>0</v>
      </c>
      <c r="I195" s="416">
        <f t="shared" si="21"/>
        <v>0</v>
      </c>
      <c r="J195" s="386"/>
      <c r="K195" s="417"/>
      <c r="L195" s="417"/>
      <c r="M195" s="389"/>
      <c r="N195" s="521">
        <v>45552</v>
      </c>
      <c r="P195" s="492">
        <v>45480</v>
      </c>
      <c r="R195" s="492">
        <v>45480</v>
      </c>
      <c r="T195" s="472">
        <v>45425</v>
      </c>
      <c r="V195" s="472">
        <v>45327</v>
      </c>
      <c r="X195" s="463">
        <v>220324</v>
      </c>
      <c r="Z195" s="452"/>
      <c r="AB195" s="382"/>
      <c r="AD195" s="363"/>
      <c r="AF195" s="364"/>
      <c r="AH195" s="365"/>
      <c r="AJ195" s="365"/>
      <c r="AL195" s="365"/>
      <c r="AN195" s="363"/>
      <c r="AP195" s="363"/>
      <c r="AR195" s="363"/>
      <c r="AT195" s="363"/>
      <c r="AV195" s="367"/>
      <c r="AX195" s="371"/>
      <c r="AY195" s="371"/>
      <c r="AZ195" s="371"/>
      <c r="BA195" s="371"/>
      <c r="BB195" s="371"/>
      <c r="BC195" s="371"/>
      <c r="BD195" s="371"/>
      <c r="BE195" s="371"/>
      <c r="BF195" s="371"/>
      <c r="BG195" s="371"/>
      <c r="BH195" s="371"/>
      <c r="BI195" s="371"/>
    </row>
    <row r="196" spans="1:61" s="376" customFormat="1" ht="21" customHeight="1" x14ac:dyDescent="0.3">
      <c r="A196" s="371" t="s">
        <v>238</v>
      </c>
      <c r="B196" s="372"/>
      <c r="C196" s="371"/>
      <c r="D196" s="418" t="s">
        <v>612</v>
      </c>
      <c r="E196" s="419">
        <f t="shared" ref="E196:E206" si="31">H196</f>
        <v>4100</v>
      </c>
      <c r="F196" s="420">
        <f t="shared" ref="F196:F206" si="32">I196</f>
        <v>2500</v>
      </c>
      <c r="G196" s="386"/>
      <c r="H196" s="416">
        <f t="shared" si="21"/>
        <v>4100</v>
      </c>
      <c r="I196" s="416">
        <f t="shared" si="21"/>
        <v>2500</v>
      </c>
      <c r="J196" s="386"/>
      <c r="K196" s="417">
        <f t="shared" ref="K196:K206" si="33">N196*$K$9</f>
        <v>4060.4190000000008</v>
      </c>
      <c r="L196" s="417">
        <f t="shared" ref="L196:L206" si="34">N196*$L$9</f>
        <v>2436.2514000000001</v>
      </c>
      <c r="M196" s="389"/>
      <c r="N196" s="507">
        <v>1624.1676000000002</v>
      </c>
      <c r="P196" s="490">
        <v>1476.5160000000001</v>
      </c>
      <c r="R196" s="490">
        <v>1476.5160000000001</v>
      </c>
      <c r="T196" s="462">
        <v>1476.5160000000001</v>
      </c>
      <c r="V196" s="462">
        <v>1476.5160000000001</v>
      </c>
      <c r="X196" s="462">
        <v>1476.5160000000001</v>
      </c>
      <c r="Z196" s="455">
        <v>1476.5160000000001</v>
      </c>
      <c r="AB196" s="382">
        <v>1230.43</v>
      </c>
      <c r="AD196" s="363"/>
      <c r="AF196" s="533">
        <f>P196*1.1</f>
        <v>1624.1676000000002</v>
      </c>
      <c r="AH196" s="365"/>
      <c r="AJ196" s="365"/>
      <c r="AL196" s="365"/>
      <c r="AN196" s="363"/>
      <c r="AP196" s="363"/>
      <c r="AR196" s="363"/>
      <c r="AT196" s="363"/>
      <c r="AV196" s="366"/>
      <c r="AX196" s="371"/>
      <c r="AY196" s="371"/>
      <c r="AZ196" s="371"/>
      <c r="BA196" s="371"/>
      <c r="BB196" s="371"/>
      <c r="BC196" s="371"/>
      <c r="BD196" s="371"/>
      <c r="BE196" s="371"/>
      <c r="BF196" s="371"/>
      <c r="BG196" s="371"/>
      <c r="BH196" s="371"/>
      <c r="BI196" s="371"/>
    </row>
    <row r="197" spans="1:61" ht="21" customHeight="1" x14ac:dyDescent="0.3">
      <c r="A197" s="371" t="s">
        <v>238</v>
      </c>
      <c r="D197" s="418" t="s">
        <v>613</v>
      </c>
      <c r="E197" s="419">
        <f t="shared" si="31"/>
        <v>7800</v>
      </c>
      <c r="F197" s="420">
        <f t="shared" si="32"/>
        <v>4700</v>
      </c>
      <c r="G197" s="386"/>
      <c r="H197" s="416">
        <f t="shared" si="21"/>
        <v>7800</v>
      </c>
      <c r="I197" s="416">
        <f t="shared" si="21"/>
        <v>4700</v>
      </c>
      <c r="J197" s="386"/>
      <c r="K197" s="417">
        <f t="shared" si="33"/>
        <v>7711.5060000000012</v>
      </c>
      <c r="L197" s="417">
        <f t="shared" si="34"/>
        <v>4626.9036000000015</v>
      </c>
      <c r="M197" s="389"/>
      <c r="N197" s="507">
        <v>3084.6024000000007</v>
      </c>
      <c r="P197" s="490">
        <v>2804.1840000000002</v>
      </c>
      <c r="R197" s="490">
        <v>2804.1840000000002</v>
      </c>
      <c r="T197" s="462">
        <v>2804.1840000000002</v>
      </c>
      <c r="V197" s="462">
        <v>2804.1840000000002</v>
      </c>
      <c r="X197" s="462">
        <v>2804.1840000000002</v>
      </c>
      <c r="Z197" s="452">
        <v>2804.1840000000002</v>
      </c>
      <c r="AB197" s="382">
        <v>2336.8200000000002</v>
      </c>
      <c r="AD197" s="363"/>
      <c r="AF197" s="534">
        <f t="shared" ref="AF197:AF206" si="35">P197*1.1</f>
        <v>3084.6024000000007</v>
      </c>
      <c r="AH197" s="365"/>
      <c r="AJ197" s="365"/>
      <c r="AL197" s="365"/>
      <c r="AN197" s="363"/>
      <c r="AP197" s="363"/>
      <c r="AR197" s="363"/>
      <c r="AT197" s="363"/>
      <c r="AV197" s="366"/>
    </row>
    <row r="198" spans="1:61" ht="21" hidden="1" customHeight="1" x14ac:dyDescent="0.3">
      <c r="A198" s="371" t="s">
        <v>238</v>
      </c>
      <c r="C198" s="476"/>
      <c r="D198" s="421" t="s">
        <v>354</v>
      </c>
      <c r="E198" s="419">
        <f t="shared" si="31"/>
        <v>3600</v>
      </c>
      <c r="F198" s="420">
        <f t="shared" si="32"/>
        <v>2200</v>
      </c>
      <c r="G198" s="386"/>
      <c r="H198" s="416">
        <f t="shared" si="21"/>
        <v>3600</v>
      </c>
      <c r="I198" s="416">
        <f t="shared" si="21"/>
        <v>2200</v>
      </c>
      <c r="J198" s="386"/>
      <c r="K198" s="417">
        <f t="shared" si="33"/>
        <v>3534.3000000000006</v>
      </c>
      <c r="L198" s="417">
        <f t="shared" si="34"/>
        <v>2120.5800000000004</v>
      </c>
      <c r="M198" s="389"/>
      <c r="N198" s="507">
        <v>1413.7200000000003</v>
      </c>
      <c r="P198" s="490">
        <v>1285.2</v>
      </c>
      <c r="R198" s="490">
        <v>1285.2</v>
      </c>
      <c r="T198" s="452">
        <v>1285.2</v>
      </c>
      <c r="V198" s="452">
        <v>1285.2</v>
      </c>
      <c r="X198" s="452">
        <v>1285.2</v>
      </c>
      <c r="Z198" s="452">
        <v>1285.2</v>
      </c>
      <c r="AB198" s="382">
        <v>1071</v>
      </c>
      <c r="AD198" s="363"/>
      <c r="AF198" s="534">
        <f t="shared" si="35"/>
        <v>1413.7200000000003</v>
      </c>
      <c r="AH198" s="365"/>
      <c r="AJ198" s="365"/>
      <c r="AL198" s="365"/>
      <c r="AN198" s="363"/>
      <c r="AP198" s="363"/>
      <c r="AR198" s="363"/>
      <c r="AT198" s="363"/>
      <c r="AV198" s="366"/>
    </row>
    <row r="199" spans="1:61" ht="21" customHeight="1" x14ac:dyDescent="0.3">
      <c r="A199" s="371" t="s">
        <v>238</v>
      </c>
      <c r="D199" s="421" t="s">
        <v>718</v>
      </c>
      <c r="E199" s="419">
        <f t="shared" si="31"/>
        <v>10600</v>
      </c>
      <c r="F199" s="420">
        <f t="shared" si="32"/>
        <v>6400</v>
      </c>
      <c r="G199" s="386"/>
      <c r="H199" s="416">
        <f t="shared" si="21"/>
        <v>10600</v>
      </c>
      <c r="I199" s="416">
        <f t="shared" si="21"/>
        <v>6400</v>
      </c>
      <c r="J199" s="386"/>
      <c r="K199" s="417">
        <f t="shared" si="33"/>
        <v>10538.000000000002</v>
      </c>
      <c r="L199" s="417">
        <f t="shared" si="34"/>
        <v>6322.8000000000011</v>
      </c>
      <c r="M199" s="389"/>
      <c r="N199" s="496">
        <v>4215.2000000000007</v>
      </c>
      <c r="P199" s="490">
        <v>3832</v>
      </c>
      <c r="R199" s="490">
        <v>3832</v>
      </c>
      <c r="T199" s="462"/>
      <c r="V199" s="462">
        <v>1182.4079999999999</v>
      </c>
      <c r="X199" s="462">
        <v>1182.4079999999999</v>
      </c>
      <c r="Z199" s="452">
        <v>1182.4079999999999</v>
      </c>
      <c r="AB199" s="382">
        <v>985.34</v>
      </c>
      <c r="AD199" s="363">
        <f>N199/P199</f>
        <v>1.1000000000000001</v>
      </c>
      <c r="AF199" s="534">
        <f t="shared" si="35"/>
        <v>4215.2000000000007</v>
      </c>
      <c r="AH199" s="365"/>
      <c r="AJ199" s="365"/>
      <c r="AL199" s="365"/>
      <c r="AN199" s="363"/>
      <c r="AP199" s="363"/>
      <c r="AR199" s="363"/>
      <c r="AT199" s="363"/>
      <c r="AV199" s="366"/>
    </row>
    <row r="200" spans="1:61" ht="21" customHeight="1" x14ac:dyDescent="0.3">
      <c r="A200" s="371" t="s">
        <v>238</v>
      </c>
      <c r="D200" s="421" t="s">
        <v>733</v>
      </c>
      <c r="E200" s="419">
        <f t="shared" si="31"/>
        <v>3300</v>
      </c>
      <c r="F200" s="420">
        <f t="shared" si="32"/>
        <v>2000</v>
      </c>
      <c r="G200" s="386"/>
      <c r="H200" s="416">
        <f t="shared" si="21"/>
        <v>3300</v>
      </c>
      <c r="I200" s="416">
        <f t="shared" si="21"/>
        <v>2000</v>
      </c>
      <c r="J200" s="386"/>
      <c r="K200" s="417">
        <f t="shared" si="33"/>
        <v>3251.6219999999998</v>
      </c>
      <c r="L200" s="417">
        <f t="shared" si="34"/>
        <v>1950.9731999999999</v>
      </c>
      <c r="M200" s="389"/>
      <c r="N200" s="507">
        <v>1300.6487999999999</v>
      </c>
      <c r="P200" s="490">
        <v>1182.4079999999999</v>
      </c>
      <c r="R200" s="490">
        <v>1182.4079999999999</v>
      </c>
      <c r="T200" s="462">
        <v>1182.4079999999999</v>
      </c>
      <c r="V200" s="462">
        <v>1182.4079999999999</v>
      </c>
      <c r="X200" s="462">
        <v>1182.4079999999999</v>
      </c>
      <c r="Z200" s="452">
        <v>1182.4079999999999</v>
      </c>
      <c r="AB200" s="382">
        <v>985.34</v>
      </c>
      <c r="AD200" s="363"/>
      <c r="AF200" s="534">
        <f t="shared" si="35"/>
        <v>1300.6487999999999</v>
      </c>
      <c r="AH200" s="365"/>
      <c r="AJ200" s="365"/>
      <c r="AL200" s="365"/>
      <c r="AN200" s="363"/>
      <c r="AP200" s="363"/>
      <c r="AR200" s="363"/>
      <c r="AT200" s="363"/>
      <c r="AV200" s="366"/>
    </row>
    <row r="201" spans="1:61" ht="21" customHeight="1" x14ac:dyDescent="0.3">
      <c r="A201" s="371" t="s">
        <v>238</v>
      </c>
      <c r="D201" s="421" t="s">
        <v>734</v>
      </c>
      <c r="E201" s="419">
        <f t="shared" si="31"/>
        <v>5400</v>
      </c>
      <c r="F201" s="420">
        <f t="shared" si="32"/>
        <v>3300</v>
      </c>
      <c r="G201" s="386"/>
      <c r="H201" s="416">
        <f t="shared" si="21"/>
        <v>5400</v>
      </c>
      <c r="I201" s="416">
        <f t="shared" si="21"/>
        <v>3300</v>
      </c>
      <c r="J201" s="386"/>
      <c r="K201" s="417">
        <f t="shared" si="33"/>
        <v>5387.4975000000004</v>
      </c>
      <c r="L201" s="417">
        <f t="shared" si="34"/>
        <v>3232.4985000000006</v>
      </c>
      <c r="M201" s="389"/>
      <c r="N201" s="507">
        <v>2154.9990000000003</v>
      </c>
      <c r="P201" s="490">
        <v>1959.09</v>
      </c>
      <c r="R201" s="490">
        <v>1959.09</v>
      </c>
      <c r="T201" s="462">
        <v>1182.4079999999999</v>
      </c>
      <c r="V201" s="462">
        <v>1182.4079999999999</v>
      </c>
      <c r="X201" s="462">
        <v>1182.4079999999999</v>
      </c>
      <c r="Z201" s="452">
        <v>1182.4079999999999</v>
      </c>
      <c r="AB201" s="382">
        <v>985.34</v>
      </c>
      <c r="AD201" s="363"/>
      <c r="AF201" s="534">
        <f t="shared" si="35"/>
        <v>2154.9990000000003</v>
      </c>
      <c r="AH201" s="365"/>
      <c r="AJ201" s="365"/>
      <c r="AL201" s="365"/>
      <c r="AN201" s="363"/>
      <c r="AP201" s="363"/>
      <c r="AR201" s="363"/>
      <c r="AT201" s="363"/>
      <c r="AV201" s="366"/>
    </row>
    <row r="202" spans="1:61" ht="21" customHeight="1" x14ac:dyDescent="0.3">
      <c r="A202" s="371" t="s">
        <v>238</v>
      </c>
      <c r="D202" s="421" t="s">
        <v>735</v>
      </c>
      <c r="E202" s="419">
        <f t="shared" si="31"/>
        <v>4500</v>
      </c>
      <c r="F202" s="420">
        <f t="shared" si="32"/>
        <v>2700</v>
      </c>
      <c r="G202" s="386"/>
      <c r="H202" s="416">
        <f t="shared" si="21"/>
        <v>4500</v>
      </c>
      <c r="I202" s="416">
        <f t="shared" si="21"/>
        <v>2700</v>
      </c>
      <c r="J202" s="386"/>
      <c r="K202" s="417">
        <f t="shared" si="33"/>
        <v>4423.5510000000004</v>
      </c>
      <c r="L202" s="417">
        <f t="shared" si="34"/>
        <v>2654.1306000000004</v>
      </c>
      <c r="M202" s="389"/>
      <c r="N202" s="507">
        <v>1769.4204000000002</v>
      </c>
      <c r="P202" s="490">
        <v>1608.5640000000001</v>
      </c>
      <c r="R202" s="490">
        <v>1608.5640000000001</v>
      </c>
      <c r="T202" s="462">
        <v>1608.5640000000001</v>
      </c>
      <c r="V202" s="462">
        <v>1608.5640000000001</v>
      </c>
      <c r="X202" s="462">
        <v>1608.5640000000001</v>
      </c>
      <c r="Z202" s="452">
        <v>1608.5640000000001</v>
      </c>
      <c r="AB202" s="382">
        <v>1340.47</v>
      </c>
      <c r="AD202" s="363"/>
      <c r="AF202" s="534">
        <f t="shared" si="35"/>
        <v>1769.4204000000002</v>
      </c>
      <c r="AH202" s="365"/>
      <c r="AJ202" s="365"/>
      <c r="AL202" s="365"/>
      <c r="AN202" s="363"/>
      <c r="AP202" s="363"/>
      <c r="AR202" s="363"/>
      <c r="AT202" s="363"/>
      <c r="AV202" s="366"/>
    </row>
    <row r="203" spans="1:61" ht="21" customHeight="1" x14ac:dyDescent="0.3">
      <c r="A203" s="371" t="s">
        <v>238</v>
      </c>
      <c r="D203" s="421" t="s">
        <v>736</v>
      </c>
      <c r="E203" s="419">
        <f t="shared" si="31"/>
        <v>8000</v>
      </c>
      <c r="F203" s="420">
        <f t="shared" si="32"/>
        <v>4800</v>
      </c>
      <c r="G203" s="386"/>
      <c r="H203" s="416">
        <f t="shared" si="21"/>
        <v>8000</v>
      </c>
      <c r="I203" s="416">
        <f t="shared" si="21"/>
        <v>4800</v>
      </c>
      <c r="J203" s="386"/>
      <c r="K203" s="417">
        <f t="shared" si="33"/>
        <v>7929.3775000000005</v>
      </c>
      <c r="L203" s="417">
        <f t="shared" si="34"/>
        <v>4757.6265000000003</v>
      </c>
      <c r="M203" s="389"/>
      <c r="N203" s="507">
        <v>3171.7510000000002</v>
      </c>
      <c r="P203" s="490">
        <v>2883.41</v>
      </c>
      <c r="R203" s="490">
        <v>2883.41</v>
      </c>
      <c r="T203" s="462">
        <v>1608.5640000000001</v>
      </c>
      <c r="V203" s="462">
        <v>1608.5640000000001</v>
      </c>
      <c r="X203" s="462">
        <v>1608.5640000000001</v>
      </c>
      <c r="Z203" s="452">
        <v>1608.5640000000001</v>
      </c>
      <c r="AB203" s="382">
        <v>1340.47</v>
      </c>
      <c r="AD203" s="363"/>
      <c r="AF203" s="534">
        <f t="shared" si="35"/>
        <v>3171.7510000000002</v>
      </c>
      <c r="AH203" s="365"/>
      <c r="AJ203" s="365"/>
      <c r="AL203" s="365"/>
      <c r="AN203" s="363"/>
      <c r="AP203" s="363"/>
      <c r="AR203" s="363"/>
      <c r="AT203" s="363"/>
      <c r="AV203" s="366"/>
    </row>
    <row r="204" spans="1:61" ht="21" customHeight="1" x14ac:dyDescent="0.3">
      <c r="A204" s="371" t="s">
        <v>238</v>
      </c>
      <c r="D204" s="421" t="s">
        <v>723</v>
      </c>
      <c r="E204" s="419">
        <f t="shared" si="31"/>
        <v>4600</v>
      </c>
      <c r="F204" s="420">
        <f t="shared" si="32"/>
        <v>2800</v>
      </c>
      <c r="G204" s="386"/>
      <c r="H204" s="416">
        <f t="shared" si="21"/>
        <v>4600</v>
      </c>
      <c r="I204" s="416">
        <f t="shared" si="21"/>
        <v>2800</v>
      </c>
      <c r="J204" s="386"/>
      <c r="K204" s="417">
        <f t="shared" si="33"/>
        <v>4535.7950000000001</v>
      </c>
      <c r="L204" s="417">
        <f t="shared" si="34"/>
        <v>2721.4770000000003</v>
      </c>
      <c r="M204" s="389"/>
      <c r="N204" s="507">
        <v>1814.3180000000002</v>
      </c>
      <c r="P204" s="490">
        <v>1649.38</v>
      </c>
      <c r="R204" s="490">
        <v>1649.38</v>
      </c>
      <c r="T204" s="462">
        <v>1608.5640000000001</v>
      </c>
      <c r="V204" s="462">
        <v>1608.5640000000001</v>
      </c>
      <c r="X204" s="462">
        <v>1608.5640000000001</v>
      </c>
      <c r="Z204" s="452">
        <v>1608.5640000000001</v>
      </c>
      <c r="AB204" s="382">
        <v>1340.47</v>
      </c>
      <c r="AD204" s="363"/>
      <c r="AF204" s="534">
        <f t="shared" si="35"/>
        <v>1814.3180000000002</v>
      </c>
      <c r="AH204" s="365"/>
      <c r="AJ204" s="365"/>
      <c r="AL204" s="365"/>
      <c r="AN204" s="363"/>
      <c r="AP204" s="363"/>
      <c r="AR204" s="363"/>
      <c r="AT204" s="363"/>
      <c r="AV204" s="366"/>
    </row>
    <row r="205" spans="1:61" ht="21" customHeight="1" x14ac:dyDescent="0.3">
      <c r="A205" s="371" t="s">
        <v>238</v>
      </c>
      <c r="D205" s="421" t="s">
        <v>724</v>
      </c>
      <c r="E205" s="419">
        <f t="shared" si="31"/>
        <v>7600</v>
      </c>
      <c r="F205" s="420">
        <f t="shared" si="32"/>
        <v>4600</v>
      </c>
      <c r="G205" s="386"/>
      <c r="H205" s="416">
        <f t="shared" si="21"/>
        <v>7600</v>
      </c>
      <c r="I205" s="416">
        <f t="shared" si="21"/>
        <v>4600</v>
      </c>
      <c r="J205" s="386"/>
      <c r="K205" s="417">
        <f t="shared" si="33"/>
        <v>7503.5125000000016</v>
      </c>
      <c r="L205" s="417">
        <f t="shared" si="34"/>
        <v>4502.107500000001</v>
      </c>
      <c r="M205" s="389"/>
      <c r="N205" s="507">
        <v>3001.4050000000007</v>
      </c>
      <c r="P205" s="490">
        <v>2728.55</v>
      </c>
      <c r="R205" s="490">
        <v>2728.55</v>
      </c>
      <c r="T205" s="462">
        <v>1608.5640000000001</v>
      </c>
      <c r="V205" s="462">
        <v>1608.5640000000001</v>
      </c>
      <c r="X205" s="462">
        <v>1608.5640000000001</v>
      </c>
      <c r="Z205" s="452">
        <v>1608.5640000000001</v>
      </c>
      <c r="AB205" s="382">
        <v>1340.47</v>
      </c>
      <c r="AD205" s="363"/>
      <c r="AF205" s="534">
        <f t="shared" si="35"/>
        <v>3001.4050000000007</v>
      </c>
      <c r="AH205" s="365"/>
      <c r="AJ205" s="365"/>
      <c r="AL205" s="365"/>
      <c r="AN205" s="363"/>
      <c r="AP205" s="363"/>
      <c r="AR205" s="363"/>
      <c r="AT205" s="363"/>
      <c r="AV205" s="366"/>
    </row>
    <row r="206" spans="1:61" ht="21" customHeight="1" thickBot="1" x14ac:dyDescent="0.35">
      <c r="A206" s="371" t="s">
        <v>238</v>
      </c>
      <c r="D206" s="421" t="s">
        <v>169</v>
      </c>
      <c r="E206" s="419">
        <f t="shared" si="31"/>
        <v>3600</v>
      </c>
      <c r="F206" s="420">
        <f t="shared" si="32"/>
        <v>2200</v>
      </c>
      <c r="G206" s="386"/>
      <c r="H206" s="416">
        <f t="shared" si="21"/>
        <v>3600</v>
      </c>
      <c r="I206" s="416">
        <f t="shared" si="21"/>
        <v>2200</v>
      </c>
      <c r="J206" s="386"/>
      <c r="K206" s="417">
        <f t="shared" si="33"/>
        <v>3548.7540000000008</v>
      </c>
      <c r="L206" s="417">
        <f t="shared" si="34"/>
        <v>2129.2524000000003</v>
      </c>
      <c r="M206" s="389"/>
      <c r="N206" s="507">
        <v>1419.5016000000003</v>
      </c>
      <c r="P206" s="490">
        <v>1290.4560000000001</v>
      </c>
      <c r="R206" s="490">
        <v>1290.4560000000001</v>
      </c>
      <c r="T206" s="462">
        <v>1290.4560000000001</v>
      </c>
      <c r="V206" s="462">
        <v>1290.4560000000001</v>
      </c>
      <c r="X206" s="462">
        <v>1290.4560000000001</v>
      </c>
      <c r="Z206" s="452">
        <v>1290.4560000000001</v>
      </c>
      <c r="AB206" s="382">
        <v>1075.3800000000001</v>
      </c>
      <c r="AD206" s="363"/>
      <c r="AF206" s="535">
        <f t="shared" si="35"/>
        <v>1419.5016000000003</v>
      </c>
      <c r="AH206" s="365"/>
      <c r="AJ206" s="365"/>
      <c r="AL206" s="365"/>
      <c r="AN206" s="363"/>
      <c r="AP206" s="363"/>
      <c r="AR206" s="363"/>
      <c r="AT206" s="363"/>
      <c r="AV206" s="366"/>
    </row>
    <row r="207" spans="1:61" ht="9.9499999999999993" customHeight="1" thickBot="1" x14ac:dyDescent="0.35">
      <c r="D207" s="422"/>
      <c r="G207" s="386"/>
      <c r="H207" s="416">
        <f t="shared" ref="H207:I252" si="36">MROUND(K207+48,100)</f>
        <v>0</v>
      </c>
      <c r="I207" s="416">
        <f t="shared" si="36"/>
        <v>0</v>
      </c>
      <c r="J207" s="386"/>
      <c r="K207" s="417">
        <f t="shared" ref="K207:K215" si="37">N207*$K$9</f>
        <v>0</v>
      </c>
      <c r="L207" s="417">
        <f t="shared" ref="L207:L215" si="38">N207*$L$9</f>
        <v>0</v>
      </c>
      <c r="M207" s="389"/>
      <c r="N207" s="513"/>
      <c r="P207" s="452"/>
      <c r="R207" s="452"/>
      <c r="T207" s="452"/>
      <c r="V207" s="452"/>
      <c r="X207" s="452"/>
      <c r="Z207" s="452"/>
      <c r="AD207" s="363"/>
      <c r="AF207" s="364"/>
      <c r="AH207" s="365"/>
      <c r="AJ207" s="365"/>
      <c r="AL207" s="365"/>
      <c r="AN207" s="363"/>
      <c r="AP207" s="363"/>
      <c r="AR207" s="363"/>
      <c r="AT207" s="363"/>
      <c r="AV207" s="366"/>
    </row>
    <row r="208" spans="1:61" s="376" customFormat="1" ht="21" customHeight="1" thickBot="1" x14ac:dyDescent="0.35">
      <c r="A208" s="371"/>
      <c r="B208" s="372"/>
      <c r="C208" s="371"/>
      <c r="D208" s="413" t="s">
        <v>1</v>
      </c>
      <c r="E208" s="373"/>
      <c r="F208" s="374"/>
      <c r="G208" s="371"/>
      <c r="H208" s="416">
        <f t="shared" si="36"/>
        <v>113700</v>
      </c>
      <c r="I208" s="416">
        <f t="shared" si="36"/>
        <v>68300</v>
      </c>
      <c r="J208" s="386"/>
      <c r="K208" s="417">
        <f t="shared" si="37"/>
        <v>113700</v>
      </c>
      <c r="L208" s="417">
        <f t="shared" si="38"/>
        <v>68220</v>
      </c>
      <c r="N208" s="514">
        <v>45480</v>
      </c>
      <c r="P208" s="492">
        <v>45480</v>
      </c>
      <c r="R208" s="492">
        <v>45480</v>
      </c>
      <c r="T208" s="472">
        <v>45425</v>
      </c>
      <c r="V208" s="472">
        <v>45385</v>
      </c>
      <c r="X208" s="464" t="s">
        <v>564</v>
      </c>
      <c r="Z208" s="452"/>
      <c r="AB208" s="382"/>
      <c r="AD208" s="363"/>
      <c r="AF208" s="146"/>
      <c r="AH208" s="146"/>
      <c r="AJ208" s="146"/>
      <c r="AL208" s="146"/>
      <c r="AN208" s="146"/>
      <c r="AP208" s="146"/>
      <c r="AR208" s="146"/>
      <c r="AT208" s="146"/>
      <c r="AV208" s="63"/>
      <c r="AX208" s="371"/>
      <c r="AY208" s="371"/>
      <c r="AZ208" s="371"/>
      <c r="BA208" s="371"/>
      <c r="BB208" s="371"/>
      <c r="BC208" s="371"/>
      <c r="BD208" s="371"/>
      <c r="BE208" s="371"/>
      <c r="BF208" s="371"/>
      <c r="BG208" s="371"/>
      <c r="BH208" s="371"/>
      <c r="BI208" s="371"/>
    </row>
    <row r="209" spans="1:61" s="376" customFormat="1" ht="21" customHeight="1" x14ac:dyDescent="0.3">
      <c r="A209" s="371"/>
      <c r="B209" s="372"/>
      <c r="C209" s="371"/>
      <c r="D209" s="436" t="s">
        <v>225</v>
      </c>
      <c r="E209" s="437">
        <f t="shared" ref="E209:F214" si="39">H209</f>
        <v>5400</v>
      </c>
      <c r="F209" s="438">
        <f t="shared" si="39"/>
        <v>3300</v>
      </c>
      <c r="G209" s="371"/>
      <c r="H209" s="416">
        <f t="shared" si="36"/>
        <v>5400</v>
      </c>
      <c r="I209" s="416">
        <f t="shared" si="36"/>
        <v>3300</v>
      </c>
      <c r="J209" s="386"/>
      <c r="K209" s="417">
        <f t="shared" si="37"/>
        <v>5355</v>
      </c>
      <c r="L209" s="417">
        <f t="shared" si="38"/>
        <v>3213</v>
      </c>
      <c r="N209" s="507">
        <v>2142</v>
      </c>
      <c r="P209" s="490">
        <v>2142</v>
      </c>
      <c r="R209" s="490">
        <v>2142</v>
      </c>
      <c r="T209" s="462">
        <v>2142</v>
      </c>
      <c r="V209" s="462">
        <v>2142</v>
      </c>
      <c r="X209" s="462">
        <v>1800</v>
      </c>
      <c r="Z209" s="452">
        <v>1501</v>
      </c>
      <c r="AB209" s="382">
        <v>1501</v>
      </c>
      <c r="AD209" s="363"/>
      <c r="AF209" s="146"/>
      <c r="AH209" s="146"/>
      <c r="AJ209" s="146"/>
      <c r="AL209" s="146"/>
      <c r="AN209" s="146"/>
      <c r="AP209" s="146"/>
      <c r="AR209" s="146"/>
      <c r="AT209" s="146"/>
      <c r="AV209" s="63"/>
      <c r="AX209" s="371"/>
      <c r="AY209" s="371"/>
      <c r="AZ209" s="371"/>
      <c r="BA209" s="371"/>
      <c r="BB209" s="371"/>
      <c r="BC209" s="371"/>
      <c r="BD209" s="371"/>
      <c r="BE209" s="371"/>
      <c r="BF209" s="371"/>
      <c r="BG209" s="371"/>
      <c r="BH209" s="371"/>
      <c r="BI209" s="371"/>
    </row>
    <row r="210" spans="1:61" s="376" customFormat="1" ht="21" customHeight="1" x14ac:dyDescent="0.3">
      <c r="A210" s="371"/>
      <c r="B210" s="372"/>
      <c r="C210" s="371"/>
      <c r="D210" s="439" t="s">
        <v>538</v>
      </c>
      <c r="E210" s="444">
        <f t="shared" si="39"/>
        <v>5100</v>
      </c>
      <c r="F210" s="445">
        <f t="shared" si="39"/>
        <v>3100</v>
      </c>
      <c r="G210" s="371"/>
      <c r="H210" s="416">
        <f t="shared" si="36"/>
        <v>5100</v>
      </c>
      <c r="I210" s="416">
        <f t="shared" si="36"/>
        <v>3100</v>
      </c>
      <c r="J210" s="386"/>
      <c r="K210" s="417">
        <f t="shared" si="37"/>
        <v>5057.5</v>
      </c>
      <c r="L210" s="417">
        <f t="shared" si="38"/>
        <v>3034.5</v>
      </c>
      <c r="N210" s="507">
        <v>2023</v>
      </c>
      <c r="P210" s="490">
        <v>2023</v>
      </c>
      <c r="R210" s="490">
        <v>2023</v>
      </c>
      <c r="T210" s="474">
        <v>2023</v>
      </c>
      <c r="V210" s="462">
        <v>2000</v>
      </c>
      <c r="X210" s="462">
        <v>1699.99</v>
      </c>
      <c r="Z210" s="452">
        <v>1361</v>
      </c>
      <c r="AB210" s="382">
        <v>1361</v>
      </c>
      <c r="AD210" s="363"/>
      <c r="AF210" s="146"/>
      <c r="AH210" s="146"/>
      <c r="AJ210" s="146"/>
      <c r="AL210" s="146"/>
      <c r="AN210" s="146"/>
      <c r="AP210" s="146"/>
      <c r="AR210" s="146"/>
      <c r="AT210" s="146"/>
      <c r="AV210" s="63"/>
      <c r="AX210" s="371"/>
      <c r="AY210" s="371"/>
      <c r="AZ210" s="371"/>
      <c r="BA210" s="371"/>
      <c r="BB210" s="371"/>
      <c r="BC210" s="371"/>
      <c r="BD210" s="371"/>
      <c r="BE210" s="371"/>
      <c r="BF210" s="371"/>
      <c r="BG210" s="371"/>
      <c r="BH210" s="371"/>
      <c r="BI210" s="371"/>
    </row>
    <row r="211" spans="1:61" s="376" customFormat="1" ht="21" customHeight="1" x14ac:dyDescent="0.3">
      <c r="A211" s="371"/>
      <c r="B211" s="372"/>
      <c r="C211" s="371"/>
      <c r="D211" s="439" t="s">
        <v>651</v>
      </c>
      <c r="E211" s="437">
        <f t="shared" si="39"/>
        <v>5700</v>
      </c>
      <c r="F211" s="438">
        <f t="shared" si="39"/>
        <v>3400</v>
      </c>
      <c r="G211" s="371"/>
      <c r="H211" s="416">
        <f t="shared" si="36"/>
        <v>5700</v>
      </c>
      <c r="I211" s="416">
        <f t="shared" si="36"/>
        <v>3400</v>
      </c>
      <c r="J211" s="386"/>
      <c r="K211" s="417">
        <f t="shared" si="37"/>
        <v>5652.5</v>
      </c>
      <c r="L211" s="417">
        <f t="shared" si="38"/>
        <v>3391.5</v>
      </c>
      <c r="N211" s="507">
        <v>2261</v>
      </c>
      <c r="P211" s="490">
        <v>2261</v>
      </c>
      <c r="R211" s="490">
        <v>2261</v>
      </c>
      <c r="T211" s="462">
        <v>2261</v>
      </c>
      <c r="V211" s="462">
        <v>2261</v>
      </c>
      <c r="X211" s="462">
        <v>1900</v>
      </c>
      <c r="Z211" s="452">
        <v>1601</v>
      </c>
      <c r="AB211" s="382">
        <v>1601</v>
      </c>
      <c r="AD211" s="363"/>
      <c r="AF211" s="146"/>
      <c r="AH211" s="146"/>
      <c r="AJ211" s="146"/>
      <c r="AL211" s="146"/>
      <c r="AN211" s="146"/>
      <c r="AP211" s="146"/>
      <c r="AR211" s="146"/>
      <c r="AT211" s="146"/>
      <c r="AV211" s="63"/>
      <c r="AX211" s="371"/>
      <c r="AY211" s="371"/>
      <c r="AZ211" s="371"/>
      <c r="BA211" s="371"/>
      <c r="BB211" s="371"/>
      <c r="BC211" s="371"/>
      <c r="BD211" s="371"/>
      <c r="BE211" s="371"/>
      <c r="BF211" s="371"/>
      <c r="BG211" s="371"/>
      <c r="BH211" s="371"/>
      <c r="BI211" s="371"/>
    </row>
    <row r="212" spans="1:61" s="376" customFormat="1" ht="21" hidden="1" customHeight="1" x14ac:dyDescent="0.3">
      <c r="A212" s="371"/>
      <c r="B212" s="372"/>
      <c r="C212" s="371"/>
      <c r="D212" s="449" t="s">
        <v>536</v>
      </c>
      <c r="E212" s="437">
        <f t="shared" si="39"/>
        <v>5700</v>
      </c>
      <c r="F212" s="438">
        <f t="shared" si="39"/>
        <v>3400</v>
      </c>
      <c r="G212" s="371"/>
      <c r="H212" s="416">
        <f t="shared" si="36"/>
        <v>5700</v>
      </c>
      <c r="I212" s="416">
        <f t="shared" si="36"/>
        <v>3400</v>
      </c>
      <c r="J212" s="386"/>
      <c r="K212" s="417">
        <f t="shared" si="37"/>
        <v>5652.5</v>
      </c>
      <c r="L212" s="417">
        <f t="shared" si="38"/>
        <v>3391.5</v>
      </c>
      <c r="N212" s="507">
        <v>2261</v>
      </c>
      <c r="P212" s="490">
        <v>2261</v>
      </c>
      <c r="R212" s="490">
        <v>2261</v>
      </c>
      <c r="T212" s="462">
        <v>2261</v>
      </c>
      <c r="V212" s="462">
        <v>2261</v>
      </c>
      <c r="X212" s="462">
        <v>1900</v>
      </c>
      <c r="Z212" s="452">
        <v>1601</v>
      </c>
      <c r="AB212" s="382">
        <v>1601</v>
      </c>
      <c r="AD212" s="363"/>
      <c r="AF212" s="146"/>
      <c r="AH212" s="146"/>
      <c r="AJ212" s="146"/>
      <c r="AL212" s="146"/>
      <c r="AN212" s="146"/>
      <c r="AP212" s="146"/>
      <c r="AR212" s="146"/>
      <c r="AT212" s="146"/>
      <c r="AV212" s="63"/>
      <c r="AX212" s="371"/>
      <c r="AY212" s="371"/>
      <c r="AZ212" s="371"/>
      <c r="BA212" s="371"/>
      <c r="BB212" s="371"/>
      <c r="BC212" s="371"/>
      <c r="BD212" s="371"/>
      <c r="BE212" s="371"/>
      <c r="BF212" s="371"/>
      <c r="BG212" s="371"/>
      <c r="BH212" s="371"/>
      <c r="BI212" s="371"/>
    </row>
    <row r="213" spans="1:61" s="376" customFormat="1" ht="21" customHeight="1" x14ac:dyDescent="0.3">
      <c r="A213" s="371"/>
      <c r="B213" s="372"/>
      <c r="C213" s="371"/>
      <c r="D213" s="439" t="s">
        <v>6</v>
      </c>
      <c r="E213" s="437">
        <f t="shared" si="39"/>
        <v>6300</v>
      </c>
      <c r="F213" s="438">
        <f t="shared" si="39"/>
        <v>3800</v>
      </c>
      <c r="G213" s="371"/>
      <c r="H213" s="416">
        <f t="shared" si="36"/>
        <v>6300</v>
      </c>
      <c r="I213" s="416">
        <f t="shared" si="36"/>
        <v>3800</v>
      </c>
      <c r="J213" s="386"/>
      <c r="K213" s="417">
        <f t="shared" si="37"/>
        <v>6247.5</v>
      </c>
      <c r="L213" s="417">
        <f t="shared" si="38"/>
        <v>3748.5</v>
      </c>
      <c r="N213" s="507">
        <v>2499</v>
      </c>
      <c r="P213" s="490">
        <v>2499</v>
      </c>
      <c r="R213" s="490">
        <v>2499</v>
      </c>
      <c r="T213" s="462">
        <v>2499</v>
      </c>
      <c r="V213" s="462">
        <v>2499</v>
      </c>
      <c r="X213" s="461">
        <v>2100</v>
      </c>
      <c r="Z213" s="452">
        <v>1726</v>
      </c>
      <c r="AB213" s="382">
        <v>1726</v>
      </c>
      <c r="AD213" s="363"/>
      <c r="AF213" s="146"/>
      <c r="AH213" s="146"/>
      <c r="AJ213" s="146"/>
      <c r="AL213" s="146"/>
      <c r="AN213" s="146"/>
      <c r="AP213" s="146"/>
      <c r="AR213" s="146"/>
      <c r="AT213" s="146"/>
      <c r="AV213" s="63"/>
      <c r="AX213" s="371"/>
      <c r="AY213" s="371"/>
      <c r="AZ213" s="371"/>
      <c r="BA213" s="371"/>
      <c r="BB213" s="371"/>
      <c r="BC213" s="371"/>
      <c r="BD213" s="371"/>
      <c r="BE213" s="371"/>
      <c r="BF213" s="371"/>
      <c r="BG213" s="371"/>
      <c r="BH213" s="371"/>
      <c r="BI213" s="371"/>
    </row>
    <row r="214" spans="1:61" s="376" customFormat="1" ht="21" customHeight="1" x14ac:dyDescent="0.3">
      <c r="A214" s="371"/>
      <c r="B214" s="372"/>
      <c r="C214" s="371"/>
      <c r="D214" s="439" t="s">
        <v>7</v>
      </c>
      <c r="E214" s="437">
        <f t="shared" si="39"/>
        <v>12300</v>
      </c>
      <c r="F214" s="438">
        <f t="shared" si="39"/>
        <v>7400</v>
      </c>
      <c r="G214" s="371"/>
      <c r="H214" s="416">
        <f t="shared" si="36"/>
        <v>12300</v>
      </c>
      <c r="I214" s="416">
        <f t="shared" si="36"/>
        <v>7400</v>
      </c>
      <c r="J214" s="386"/>
      <c r="K214" s="417">
        <f t="shared" si="37"/>
        <v>12250</v>
      </c>
      <c r="L214" s="417">
        <f t="shared" si="38"/>
        <v>7350</v>
      </c>
      <c r="N214" s="507">
        <v>4900</v>
      </c>
      <c r="P214" s="490">
        <v>4900</v>
      </c>
      <c r="R214" s="490">
        <v>4900</v>
      </c>
      <c r="T214" s="462">
        <v>4427</v>
      </c>
      <c r="V214" s="462">
        <v>4427</v>
      </c>
      <c r="X214" s="462">
        <v>3720</v>
      </c>
      <c r="Z214" s="452">
        <v>2801</v>
      </c>
      <c r="AB214" s="382">
        <v>2801</v>
      </c>
      <c r="AD214" s="363"/>
      <c r="AF214" s="146"/>
      <c r="AH214" s="146"/>
      <c r="AJ214" s="146"/>
      <c r="AL214" s="146"/>
      <c r="AN214" s="146"/>
      <c r="AP214" s="146"/>
      <c r="AR214" s="146"/>
      <c r="AT214" s="146"/>
      <c r="AV214" s="63"/>
      <c r="AX214" s="371"/>
      <c r="AY214" s="371"/>
      <c r="AZ214" s="371"/>
      <c r="BA214" s="371"/>
      <c r="BB214" s="371"/>
      <c r="BC214" s="371"/>
      <c r="BD214" s="371"/>
      <c r="BE214" s="371"/>
      <c r="BF214" s="371"/>
      <c r="BG214" s="371"/>
      <c r="BH214" s="371"/>
      <c r="BI214" s="371"/>
    </row>
    <row r="215" spans="1:61" s="376" customFormat="1" ht="9.9499999999999993" customHeight="1" thickBot="1" x14ac:dyDescent="0.35">
      <c r="A215" s="371"/>
      <c r="B215" s="372"/>
      <c r="C215" s="371"/>
      <c r="D215" s="371"/>
      <c r="E215" s="373"/>
      <c r="F215" s="374"/>
      <c r="G215" s="371"/>
      <c r="H215" s="416">
        <f t="shared" si="36"/>
        <v>0</v>
      </c>
      <c r="I215" s="416">
        <f t="shared" si="36"/>
        <v>0</v>
      </c>
      <c r="J215" s="386"/>
      <c r="K215" s="417">
        <f t="shared" si="37"/>
        <v>0</v>
      </c>
      <c r="L215" s="417">
        <f t="shared" si="38"/>
        <v>0</v>
      </c>
      <c r="N215" s="513"/>
      <c r="P215" s="452"/>
      <c r="R215" s="452"/>
      <c r="T215" s="452"/>
      <c r="V215" s="452"/>
      <c r="X215" s="452"/>
      <c r="Z215" s="452"/>
      <c r="AB215" s="382"/>
      <c r="AD215" s="363"/>
      <c r="AF215" s="146"/>
      <c r="AH215" s="146"/>
      <c r="AJ215" s="146"/>
      <c r="AL215" s="146"/>
      <c r="AN215" s="146"/>
      <c r="AP215" s="146"/>
      <c r="AR215" s="146"/>
      <c r="AT215" s="146"/>
      <c r="AV215" s="63"/>
      <c r="AX215" s="371"/>
      <c r="AY215" s="371"/>
      <c r="AZ215" s="371"/>
      <c r="BA215" s="371"/>
      <c r="BB215" s="371"/>
      <c r="BC215" s="371"/>
      <c r="BD215" s="371"/>
      <c r="BE215" s="371"/>
      <c r="BF215" s="371"/>
      <c r="BG215" s="371"/>
      <c r="BH215" s="371"/>
      <c r="BI215" s="371"/>
    </row>
    <row r="216" spans="1:61" s="376" customFormat="1" ht="21" customHeight="1" thickBot="1" x14ac:dyDescent="0.35">
      <c r="A216" s="371"/>
      <c r="B216" s="372"/>
      <c r="C216" s="371"/>
      <c r="D216" s="413" t="s">
        <v>639</v>
      </c>
      <c r="E216" s="414"/>
      <c r="F216" s="415"/>
      <c r="G216" s="386"/>
      <c r="H216" s="416">
        <f t="shared" si="36"/>
        <v>0</v>
      </c>
      <c r="I216" s="416">
        <f t="shared" si="36"/>
        <v>0</v>
      </c>
      <c r="J216" s="386"/>
      <c r="K216" s="417"/>
      <c r="L216" s="417"/>
      <c r="M216" s="389"/>
      <c r="N216" s="514">
        <v>45480</v>
      </c>
      <c r="P216" s="492">
        <v>45480</v>
      </c>
      <c r="R216" s="492">
        <v>45480</v>
      </c>
      <c r="T216" s="472">
        <v>45425</v>
      </c>
      <c r="V216" s="472">
        <v>45341</v>
      </c>
      <c r="X216" s="466">
        <v>220324</v>
      </c>
      <c r="Z216" s="452"/>
      <c r="AB216" s="382"/>
      <c r="AD216" s="363"/>
      <c r="AF216" s="367"/>
      <c r="AG216" s="428"/>
      <c r="AH216" s="364"/>
      <c r="AJ216" s="368"/>
      <c r="AL216" s="365"/>
      <c r="AN216" s="362"/>
      <c r="AP216" s="363"/>
      <c r="AR216" s="363"/>
      <c r="AT216" s="363"/>
      <c r="AV216" s="366"/>
      <c r="AX216" s="371"/>
      <c r="AY216" s="371"/>
      <c r="AZ216" s="371"/>
      <c r="BA216" s="371"/>
      <c r="BB216" s="371"/>
      <c r="BC216" s="371"/>
      <c r="BD216" s="371"/>
      <c r="BE216" s="371"/>
      <c r="BF216" s="371"/>
      <c r="BG216" s="371"/>
      <c r="BH216" s="371"/>
      <c r="BI216" s="371"/>
    </row>
    <row r="217" spans="1:61" s="376" customFormat="1" ht="21" customHeight="1" x14ac:dyDescent="0.3">
      <c r="A217" s="371" t="s">
        <v>237</v>
      </c>
      <c r="B217" s="372"/>
      <c r="C217" s="371">
        <v>2397</v>
      </c>
      <c r="D217" s="418" t="s">
        <v>207</v>
      </c>
      <c r="E217" s="419">
        <f>H217</f>
        <v>46200</v>
      </c>
      <c r="F217" s="420">
        <f>I217</f>
        <v>27700</v>
      </c>
      <c r="G217" s="386"/>
      <c r="H217" s="416">
        <f t="shared" si="36"/>
        <v>46200</v>
      </c>
      <c r="I217" s="416">
        <f t="shared" si="36"/>
        <v>27700</v>
      </c>
      <c r="J217" s="386"/>
      <c r="K217" s="417">
        <f>N217*$K$9</f>
        <v>46169.475000000006</v>
      </c>
      <c r="L217" s="417">
        <f>N217*$L$9</f>
        <v>27701.685000000001</v>
      </c>
      <c r="M217" s="389"/>
      <c r="N217" s="507">
        <v>18467.79</v>
      </c>
      <c r="P217" s="490">
        <v>18467.79</v>
      </c>
      <c r="R217" s="490">
        <v>18467.79</v>
      </c>
      <c r="T217" s="474">
        <v>18467.79</v>
      </c>
      <c r="V217" s="462">
        <v>16489.099999999999</v>
      </c>
      <c r="X217" s="452">
        <v>16489.099999999999</v>
      </c>
      <c r="Z217" s="452">
        <v>16111.87</v>
      </c>
      <c r="AB217" s="382">
        <v>16111.87</v>
      </c>
      <c r="AD217" s="363"/>
      <c r="AF217" s="364"/>
      <c r="AH217" s="365"/>
      <c r="AJ217" s="365"/>
      <c r="AL217" s="365"/>
      <c r="AN217" s="363"/>
      <c r="AP217" s="363"/>
      <c r="AR217" s="363"/>
      <c r="AT217" s="363"/>
      <c r="AV217" s="366"/>
      <c r="AX217" s="371"/>
      <c r="AY217" s="371"/>
      <c r="AZ217" s="371"/>
      <c r="BA217" s="371"/>
      <c r="BB217" s="371"/>
      <c r="BC217" s="371"/>
      <c r="BD217" s="371"/>
      <c r="BE217" s="371"/>
      <c r="BF217" s="371"/>
      <c r="BG217" s="371"/>
      <c r="BH217" s="371"/>
      <c r="BI217" s="371"/>
    </row>
    <row r="218" spans="1:61" s="376" customFormat="1" ht="21" customHeight="1" x14ac:dyDescent="0.3">
      <c r="A218" s="371" t="s">
        <v>237</v>
      </c>
      <c r="B218" s="372"/>
      <c r="C218" s="371"/>
      <c r="D218" s="421" t="s">
        <v>501</v>
      </c>
      <c r="E218" s="419">
        <f>H218</f>
        <v>19000</v>
      </c>
      <c r="F218" s="420">
        <f>I218</f>
        <v>11400</v>
      </c>
      <c r="G218" s="386"/>
      <c r="H218" s="416">
        <f t="shared" si="36"/>
        <v>19000</v>
      </c>
      <c r="I218" s="416">
        <f t="shared" si="36"/>
        <v>11400</v>
      </c>
      <c r="J218" s="386"/>
      <c r="K218" s="417">
        <f>N218*$K$9</f>
        <v>18994.400000000001</v>
      </c>
      <c r="L218" s="417">
        <f>N218*$L$9</f>
        <v>11396.64</v>
      </c>
      <c r="M218" s="389"/>
      <c r="N218" s="507">
        <v>7597.76</v>
      </c>
      <c r="P218" s="490">
        <v>7597.76</v>
      </c>
      <c r="R218" s="490">
        <v>7597.76</v>
      </c>
      <c r="T218" s="474">
        <v>7597.76</v>
      </c>
      <c r="V218" s="462">
        <v>6783.72</v>
      </c>
      <c r="X218" s="452">
        <v>6783.72</v>
      </c>
      <c r="Z218" s="452">
        <v>5360</v>
      </c>
      <c r="AB218" s="382">
        <v>5360</v>
      </c>
      <c r="AD218" s="363"/>
      <c r="AF218" s="364"/>
      <c r="AH218" s="365"/>
      <c r="AJ218" s="365"/>
      <c r="AL218" s="365"/>
      <c r="AN218" s="363"/>
      <c r="AP218" s="363"/>
      <c r="AR218" s="363"/>
      <c r="AT218" s="363"/>
      <c r="AV218" s="366"/>
      <c r="AX218" s="371"/>
      <c r="AY218" s="371"/>
      <c r="AZ218" s="371"/>
      <c r="BA218" s="371"/>
      <c r="BB218" s="371"/>
      <c r="BC218" s="371"/>
      <c r="BD218" s="371"/>
      <c r="BE218" s="371"/>
      <c r="BF218" s="371"/>
      <c r="BG218" s="371"/>
      <c r="BH218" s="371"/>
      <c r="BI218" s="371"/>
    </row>
    <row r="219" spans="1:61" s="376" customFormat="1" ht="9.9499999999999993" customHeight="1" thickBot="1" x14ac:dyDescent="0.35">
      <c r="A219" s="371"/>
      <c r="B219" s="372"/>
      <c r="C219" s="371"/>
      <c r="D219" s="422"/>
      <c r="E219" s="414"/>
      <c r="F219" s="415"/>
      <c r="G219" s="386"/>
      <c r="H219" s="416">
        <f t="shared" si="36"/>
        <v>0</v>
      </c>
      <c r="I219" s="416">
        <f t="shared" si="36"/>
        <v>0</v>
      </c>
      <c r="J219" s="386"/>
      <c r="K219" s="417"/>
      <c r="L219" s="417"/>
      <c r="M219" s="389"/>
      <c r="N219" s="513"/>
      <c r="P219" s="452"/>
      <c r="R219" s="452"/>
      <c r="T219" s="452"/>
      <c r="V219" s="452"/>
      <c r="X219" s="452"/>
      <c r="Z219" s="452"/>
      <c r="AB219" s="382"/>
      <c r="AD219" s="363"/>
      <c r="AF219" s="364"/>
      <c r="AH219" s="365"/>
      <c r="AJ219" s="365"/>
      <c r="AL219" s="365"/>
      <c r="AN219" s="363"/>
      <c r="AP219" s="363"/>
      <c r="AR219" s="363"/>
      <c r="AT219" s="363"/>
      <c r="AV219" s="366"/>
      <c r="AX219" s="371"/>
      <c r="AY219" s="371"/>
      <c r="AZ219" s="371"/>
      <c r="BA219" s="371"/>
      <c r="BB219" s="371"/>
      <c r="BC219" s="371"/>
      <c r="BD219" s="371"/>
      <c r="BE219" s="371"/>
      <c r="BF219" s="371"/>
      <c r="BG219" s="371"/>
      <c r="BH219" s="371"/>
      <c r="BI219" s="371"/>
    </row>
    <row r="220" spans="1:61" s="376" customFormat="1" ht="21" customHeight="1" thickBot="1" x14ac:dyDescent="0.35">
      <c r="A220" s="371"/>
      <c r="B220" s="372"/>
      <c r="C220" s="371"/>
      <c r="D220" s="413" t="s">
        <v>533</v>
      </c>
      <c r="E220" s="414"/>
      <c r="F220" s="415"/>
      <c r="G220" s="446"/>
      <c r="H220" s="416">
        <f t="shared" si="36"/>
        <v>0</v>
      </c>
      <c r="I220" s="416">
        <f t="shared" si="36"/>
        <v>0</v>
      </c>
      <c r="J220" s="386"/>
      <c r="K220" s="417"/>
      <c r="L220" s="417"/>
      <c r="M220" s="389"/>
      <c r="N220" s="518">
        <v>45455</v>
      </c>
      <c r="P220" s="484">
        <v>45455</v>
      </c>
      <c r="R220" s="484">
        <v>45455</v>
      </c>
      <c r="T220" s="472">
        <v>45350</v>
      </c>
      <c r="V220" s="472">
        <v>45350</v>
      </c>
      <c r="X220" s="452"/>
      <c r="Z220" s="452"/>
      <c r="AB220" s="382"/>
      <c r="AD220" s="363"/>
      <c r="AF220" s="364"/>
      <c r="AH220" s="365"/>
      <c r="AJ220" s="365"/>
      <c r="AL220" s="365"/>
      <c r="AN220" s="363"/>
      <c r="AP220" s="363"/>
      <c r="AR220" s="363"/>
      <c r="AT220" s="363"/>
      <c r="AV220" s="366"/>
      <c r="AX220" s="371"/>
      <c r="AY220" s="371"/>
      <c r="AZ220" s="371"/>
      <c r="BA220" s="371"/>
      <c r="BB220" s="371"/>
      <c r="BC220" s="371"/>
      <c r="BD220" s="371"/>
      <c r="BE220" s="371"/>
      <c r="BF220" s="371"/>
      <c r="BG220" s="371"/>
      <c r="BH220" s="371"/>
      <c r="BI220" s="371"/>
    </row>
    <row r="221" spans="1:61" s="376" customFormat="1" ht="21" customHeight="1" x14ac:dyDescent="0.3">
      <c r="A221" s="371" t="s">
        <v>522</v>
      </c>
      <c r="B221" s="372"/>
      <c r="C221" s="371"/>
      <c r="D221" s="418" t="s">
        <v>346</v>
      </c>
      <c r="E221" s="419">
        <f t="shared" ref="E221:F223" si="40">H221</f>
        <v>5000</v>
      </c>
      <c r="F221" s="420">
        <f t="shared" si="40"/>
        <v>3000</v>
      </c>
      <c r="G221" s="386"/>
      <c r="H221" s="416">
        <f t="shared" si="36"/>
        <v>5000</v>
      </c>
      <c r="I221" s="416">
        <f t="shared" si="36"/>
        <v>3000</v>
      </c>
      <c r="J221" s="386"/>
      <c r="K221" s="417">
        <f>N221*$K$9</f>
        <v>5000</v>
      </c>
      <c r="L221" s="417">
        <f>N221*$L$9</f>
        <v>3000</v>
      </c>
      <c r="M221" s="389"/>
      <c r="N221" s="513">
        <v>2000</v>
      </c>
      <c r="P221" s="468">
        <v>2000</v>
      </c>
      <c r="R221" s="468">
        <v>2000</v>
      </c>
      <c r="T221" s="452">
        <v>1900</v>
      </c>
      <c r="V221" s="452">
        <v>1900</v>
      </c>
      <c r="X221" s="452">
        <v>1600</v>
      </c>
      <c r="Z221" s="452">
        <v>1500</v>
      </c>
      <c r="AB221" s="382">
        <v>1500</v>
      </c>
      <c r="AD221" s="363"/>
      <c r="AF221" s="367"/>
      <c r="AH221" s="363"/>
      <c r="AJ221" s="363"/>
      <c r="AL221" s="363"/>
      <c r="AN221" s="363"/>
      <c r="AP221" s="369"/>
      <c r="AR221" s="363"/>
      <c r="AT221" s="363"/>
      <c r="AV221" s="367"/>
      <c r="AX221" s="371"/>
      <c r="AY221" s="371"/>
      <c r="AZ221" s="371"/>
      <c r="BA221" s="371"/>
      <c r="BB221" s="371"/>
      <c r="BC221" s="371"/>
      <c r="BD221" s="371"/>
      <c r="BE221" s="371"/>
      <c r="BF221" s="371"/>
      <c r="BG221" s="371"/>
      <c r="BH221" s="371"/>
      <c r="BI221" s="371"/>
    </row>
    <row r="222" spans="1:61" s="376" customFormat="1" ht="21" customHeight="1" x14ac:dyDescent="0.3">
      <c r="A222" s="371" t="s">
        <v>522</v>
      </c>
      <c r="B222" s="372"/>
      <c r="C222" s="371"/>
      <c r="D222" s="421" t="s">
        <v>347</v>
      </c>
      <c r="E222" s="419">
        <f t="shared" si="40"/>
        <v>5000</v>
      </c>
      <c r="F222" s="420">
        <f t="shared" si="40"/>
        <v>3000</v>
      </c>
      <c r="G222" s="386"/>
      <c r="H222" s="416">
        <f t="shared" si="36"/>
        <v>5000</v>
      </c>
      <c r="I222" s="416">
        <f t="shared" si="36"/>
        <v>3000</v>
      </c>
      <c r="J222" s="386"/>
      <c r="K222" s="417">
        <f>N222*$K$9</f>
        <v>5000</v>
      </c>
      <c r="L222" s="417">
        <f>N222*$L$9</f>
        <v>3000</v>
      </c>
      <c r="M222" s="389"/>
      <c r="N222" s="513">
        <v>2000</v>
      </c>
      <c r="P222" s="468">
        <v>2000</v>
      </c>
      <c r="R222" s="468">
        <v>2000</v>
      </c>
      <c r="T222" s="452">
        <v>1900</v>
      </c>
      <c r="V222" s="452">
        <v>1900</v>
      </c>
      <c r="X222" s="452">
        <v>1600</v>
      </c>
      <c r="Z222" s="452">
        <v>1500</v>
      </c>
      <c r="AB222" s="382">
        <v>1500</v>
      </c>
      <c r="AD222" s="363"/>
      <c r="AF222" s="367"/>
      <c r="AH222" s="363"/>
      <c r="AJ222" s="363"/>
      <c r="AL222" s="363"/>
      <c r="AN222" s="363"/>
      <c r="AP222" s="369"/>
      <c r="AR222" s="363"/>
      <c r="AT222" s="363"/>
      <c r="AV222" s="367"/>
      <c r="AX222" s="371"/>
      <c r="AY222" s="371"/>
      <c r="AZ222" s="371"/>
      <c r="BA222" s="371"/>
      <c r="BB222" s="371"/>
      <c r="BC222" s="371"/>
      <c r="BD222" s="371"/>
      <c r="BE222" s="371"/>
      <c r="BF222" s="371"/>
      <c r="BG222" s="371"/>
      <c r="BH222" s="371"/>
      <c r="BI222" s="371"/>
    </row>
    <row r="223" spans="1:61" s="376" customFormat="1" ht="21" customHeight="1" x14ac:dyDescent="0.3">
      <c r="A223" s="371" t="s">
        <v>522</v>
      </c>
      <c r="B223" s="372"/>
      <c r="C223" s="371"/>
      <c r="D223" s="421" t="s">
        <v>348</v>
      </c>
      <c r="E223" s="419">
        <f t="shared" si="40"/>
        <v>5000</v>
      </c>
      <c r="F223" s="420">
        <f t="shared" si="40"/>
        <v>3000</v>
      </c>
      <c r="G223" s="386"/>
      <c r="H223" s="416">
        <f t="shared" si="36"/>
        <v>5000</v>
      </c>
      <c r="I223" s="416">
        <f t="shared" si="36"/>
        <v>3000</v>
      </c>
      <c r="J223" s="386"/>
      <c r="K223" s="417">
        <f>N223*$K$9</f>
        <v>5000</v>
      </c>
      <c r="L223" s="417">
        <f>N223*$L$9</f>
        <v>3000</v>
      </c>
      <c r="M223" s="389"/>
      <c r="N223" s="513">
        <v>2000</v>
      </c>
      <c r="P223" s="468">
        <v>2000</v>
      </c>
      <c r="R223" s="468">
        <v>2000</v>
      </c>
      <c r="T223" s="452">
        <v>1900</v>
      </c>
      <c r="V223" s="452">
        <v>1900</v>
      </c>
      <c r="X223" s="452">
        <v>1600</v>
      </c>
      <c r="Z223" s="452">
        <v>1500</v>
      </c>
      <c r="AB223" s="382">
        <v>1500</v>
      </c>
      <c r="AD223" s="363"/>
      <c r="AF223" s="367"/>
      <c r="AH223" s="363"/>
      <c r="AJ223" s="363"/>
      <c r="AL223" s="363"/>
      <c r="AN223" s="363"/>
      <c r="AP223" s="369"/>
      <c r="AR223" s="363"/>
      <c r="AT223" s="363"/>
      <c r="AV223" s="367"/>
      <c r="AX223" s="371"/>
      <c r="AY223" s="371"/>
      <c r="AZ223" s="371"/>
      <c r="BA223" s="371"/>
      <c r="BB223" s="371"/>
      <c r="BC223" s="371"/>
      <c r="BD223" s="371"/>
      <c r="BE223" s="371"/>
      <c r="BF223" s="371"/>
      <c r="BG223" s="371"/>
      <c r="BH223" s="371"/>
      <c r="BI223" s="371"/>
    </row>
    <row r="224" spans="1:61" s="376" customFormat="1" ht="9.9499999999999993" customHeight="1" thickBot="1" x14ac:dyDescent="0.35">
      <c r="A224" s="371"/>
      <c r="B224" s="372"/>
      <c r="C224" s="371"/>
      <c r="D224" s="422"/>
      <c r="E224" s="414"/>
      <c r="F224" s="415"/>
      <c r="G224" s="386"/>
      <c r="H224" s="416">
        <f t="shared" si="36"/>
        <v>0</v>
      </c>
      <c r="I224" s="416">
        <f t="shared" si="36"/>
        <v>0</v>
      </c>
      <c r="J224" s="386"/>
      <c r="K224" s="417">
        <f t="shared" ref="K224:K231" si="41">N224*$K$9</f>
        <v>0</v>
      </c>
      <c r="L224" s="417">
        <f t="shared" ref="L224:L231" si="42">N224*$L$9</f>
        <v>0</v>
      </c>
      <c r="M224" s="389"/>
      <c r="N224" s="513"/>
      <c r="P224" s="452"/>
      <c r="R224" s="452"/>
      <c r="T224" s="452"/>
      <c r="V224" s="452"/>
      <c r="X224" s="452"/>
      <c r="Z224" s="452"/>
      <c r="AB224" s="382"/>
      <c r="AD224" s="363"/>
      <c r="AF224" s="367"/>
      <c r="AH224" s="363"/>
      <c r="AJ224" s="363"/>
      <c r="AL224" s="363"/>
      <c r="AN224" s="363"/>
      <c r="AP224" s="369"/>
      <c r="AR224" s="363"/>
      <c r="AT224" s="363"/>
      <c r="AV224" s="367"/>
      <c r="AX224" s="371"/>
      <c r="AY224" s="371"/>
      <c r="AZ224" s="371"/>
      <c r="BA224" s="371"/>
      <c r="BB224" s="371"/>
      <c r="BC224" s="371"/>
      <c r="BD224" s="371"/>
      <c r="BE224" s="371"/>
      <c r="BF224" s="371"/>
      <c r="BG224" s="371"/>
      <c r="BH224" s="371"/>
      <c r="BI224" s="371"/>
    </row>
    <row r="225" spans="1:61" s="376" customFormat="1" ht="21" customHeight="1" thickBot="1" x14ac:dyDescent="0.35">
      <c r="A225" s="371"/>
      <c r="B225" s="372"/>
      <c r="C225" s="371"/>
      <c r="D225" s="413" t="s">
        <v>9</v>
      </c>
      <c r="E225" s="373"/>
      <c r="F225" s="374"/>
      <c r="G225" s="371"/>
      <c r="H225" s="416">
        <f t="shared" si="36"/>
        <v>113700</v>
      </c>
      <c r="I225" s="416">
        <f t="shared" si="36"/>
        <v>68300</v>
      </c>
      <c r="J225" s="386"/>
      <c r="K225" s="417">
        <f t="shared" si="41"/>
        <v>113700</v>
      </c>
      <c r="L225" s="417">
        <f t="shared" si="42"/>
        <v>68220</v>
      </c>
      <c r="N225" s="514">
        <v>45480</v>
      </c>
      <c r="P225" s="492">
        <v>45480</v>
      </c>
      <c r="R225" s="492">
        <v>45480</v>
      </c>
      <c r="T225" s="472">
        <v>45425</v>
      </c>
      <c r="V225" s="472">
        <v>45317</v>
      </c>
      <c r="X225" s="463">
        <v>220324</v>
      </c>
      <c r="Z225" s="452"/>
      <c r="AB225" s="382"/>
      <c r="AD225" s="363"/>
      <c r="AF225" s="146"/>
      <c r="AH225" s="146"/>
      <c r="AJ225" s="146"/>
      <c r="AL225" s="146"/>
      <c r="AN225" s="146"/>
      <c r="AP225" s="146"/>
      <c r="AR225" s="146"/>
      <c r="AT225" s="146"/>
      <c r="AV225" s="63"/>
      <c r="AX225" s="371"/>
      <c r="AY225" s="371"/>
      <c r="AZ225" s="371"/>
      <c r="BA225" s="371"/>
      <c r="BB225" s="371"/>
      <c r="BC225" s="371"/>
      <c r="BD225" s="371"/>
      <c r="BE225" s="371"/>
      <c r="BF225" s="371"/>
      <c r="BG225" s="371"/>
      <c r="BH225" s="371"/>
      <c r="BI225" s="371"/>
    </row>
    <row r="226" spans="1:61" s="376" customFormat="1" ht="21" customHeight="1" x14ac:dyDescent="0.3">
      <c r="A226" s="371"/>
      <c r="B226" s="372"/>
      <c r="C226" s="371"/>
      <c r="D226" s="436" t="s">
        <v>311</v>
      </c>
      <c r="E226" s="437">
        <f>H226</f>
        <v>8800</v>
      </c>
      <c r="F226" s="438">
        <f>I226</f>
        <v>5300</v>
      </c>
      <c r="G226" s="371"/>
      <c r="H226" s="416">
        <f t="shared" si="36"/>
        <v>8800</v>
      </c>
      <c r="I226" s="416">
        <f t="shared" si="36"/>
        <v>5300</v>
      </c>
      <c r="J226" s="386"/>
      <c r="K226" s="417">
        <f t="shared" si="41"/>
        <v>8750</v>
      </c>
      <c r="L226" s="417">
        <f t="shared" si="42"/>
        <v>5250</v>
      </c>
      <c r="N226" s="507">
        <v>3500</v>
      </c>
      <c r="P226" s="490">
        <v>3500</v>
      </c>
      <c r="R226" s="490">
        <v>3500</v>
      </c>
      <c r="T226" s="462">
        <v>3500</v>
      </c>
      <c r="V226" s="462">
        <v>3500</v>
      </c>
      <c r="X226" s="462">
        <v>3500</v>
      </c>
      <c r="Z226" s="452">
        <v>3500</v>
      </c>
      <c r="AB226" s="382">
        <v>3500</v>
      </c>
      <c r="AD226" s="363"/>
      <c r="AF226" s="146"/>
      <c r="AH226" s="146"/>
      <c r="AJ226" s="146"/>
      <c r="AL226" s="146"/>
      <c r="AN226" s="146"/>
      <c r="AP226" s="146"/>
      <c r="AR226" s="146"/>
      <c r="AT226" s="146"/>
      <c r="AV226" s="63"/>
      <c r="AX226" s="371"/>
      <c r="AY226" s="371"/>
      <c r="AZ226" s="371"/>
      <c r="BA226" s="371"/>
      <c r="BB226" s="371"/>
      <c r="BC226" s="371"/>
      <c r="BD226" s="371"/>
      <c r="BE226" s="371"/>
      <c r="BF226" s="371"/>
      <c r="BG226" s="371"/>
      <c r="BH226" s="371"/>
      <c r="BI226" s="371"/>
    </row>
    <row r="227" spans="1:61" s="376" customFormat="1" ht="21" customHeight="1" x14ac:dyDescent="0.3">
      <c r="A227" s="371"/>
      <c r="B227" s="372"/>
      <c r="C227" s="371"/>
      <c r="D227" s="439" t="s">
        <v>310</v>
      </c>
      <c r="E227" s="437">
        <f t="shared" ref="E227:F235" si="43">H227</f>
        <v>6000</v>
      </c>
      <c r="F227" s="438">
        <f t="shared" si="43"/>
        <v>3600</v>
      </c>
      <c r="G227" s="371"/>
      <c r="H227" s="416">
        <f t="shared" si="36"/>
        <v>6000</v>
      </c>
      <c r="I227" s="416">
        <f t="shared" si="36"/>
        <v>3600</v>
      </c>
      <c r="J227" s="386"/>
      <c r="K227" s="417">
        <f t="shared" si="41"/>
        <v>6000</v>
      </c>
      <c r="L227" s="417">
        <f t="shared" si="42"/>
        <v>3600</v>
      </c>
      <c r="N227" s="507">
        <v>2400</v>
      </c>
      <c r="P227" s="490">
        <v>2400</v>
      </c>
      <c r="R227" s="490">
        <v>2400</v>
      </c>
      <c r="T227" s="462">
        <v>1800</v>
      </c>
      <c r="V227" s="462">
        <v>1800</v>
      </c>
      <c r="X227" s="462">
        <v>1800</v>
      </c>
      <c r="Z227" s="452">
        <v>1800</v>
      </c>
      <c r="AB227" s="382">
        <v>1800</v>
      </c>
      <c r="AD227" s="363"/>
      <c r="AF227" s="146"/>
      <c r="AH227" s="146"/>
      <c r="AJ227" s="146"/>
      <c r="AL227" s="146"/>
      <c r="AN227" s="146"/>
      <c r="AP227" s="146"/>
      <c r="AR227" s="146"/>
      <c r="AT227" s="146"/>
      <c r="AV227" s="63"/>
      <c r="AX227" s="371"/>
      <c r="AY227" s="371"/>
      <c r="AZ227" s="371"/>
      <c r="BA227" s="371"/>
      <c r="BB227" s="371"/>
      <c r="BC227" s="371"/>
      <c r="BD227" s="371"/>
      <c r="BE227" s="371"/>
      <c r="BF227" s="371"/>
      <c r="BG227" s="371"/>
      <c r="BH227" s="371"/>
      <c r="BI227" s="371"/>
    </row>
    <row r="228" spans="1:61" s="376" customFormat="1" ht="21" customHeight="1" x14ac:dyDescent="0.3">
      <c r="A228" s="371"/>
      <c r="B228" s="372"/>
      <c r="C228" s="371"/>
      <c r="D228" s="439" t="s">
        <v>312</v>
      </c>
      <c r="E228" s="437">
        <f t="shared" si="43"/>
        <v>8000</v>
      </c>
      <c r="F228" s="438">
        <f t="shared" si="43"/>
        <v>4800</v>
      </c>
      <c r="G228" s="371"/>
      <c r="H228" s="416">
        <f t="shared" si="36"/>
        <v>8000</v>
      </c>
      <c r="I228" s="416">
        <f t="shared" si="36"/>
        <v>4800</v>
      </c>
      <c r="J228" s="386"/>
      <c r="K228" s="417">
        <f t="shared" si="41"/>
        <v>8000</v>
      </c>
      <c r="L228" s="417">
        <f t="shared" si="42"/>
        <v>4800</v>
      </c>
      <c r="N228" s="507">
        <v>3200</v>
      </c>
      <c r="P228" s="490">
        <v>3200</v>
      </c>
      <c r="R228" s="490">
        <v>3200</v>
      </c>
      <c r="T228" s="462">
        <v>2600</v>
      </c>
      <c r="V228" s="462">
        <v>2600</v>
      </c>
      <c r="X228" s="462">
        <v>2600</v>
      </c>
      <c r="Z228" s="452">
        <v>2600</v>
      </c>
      <c r="AB228" s="382">
        <v>2600</v>
      </c>
      <c r="AD228" s="363"/>
      <c r="AF228" s="146"/>
      <c r="AH228" s="146"/>
      <c r="AJ228" s="146"/>
      <c r="AL228" s="146"/>
      <c r="AN228" s="146"/>
      <c r="AP228" s="146"/>
      <c r="AR228" s="146"/>
      <c r="AT228" s="146"/>
      <c r="AV228" s="63"/>
      <c r="AX228" s="371"/>
      <c r="AY228" s="371"/>
      <c r="AZ228" s="371"/>
      <c r="BA228" s="371"/>
      <c r="BB228" s="371"/>
      <c r="BC228" s="371"/>
      <c r="BD228" s="371"/>
      <c r="BE228" s="371"/>
      <c r="BF228" s="371"/>
      <c r="BG228" s="371"/>
      <c r="BH228" s="371"/>
      <c r="BI228" s="371"/>
    </row>
    <row r="229" spans="1:61" s="376" customFormat="1" ht="21" customHeight="1" x14ac:dyDescent="0.3">
      <c r="A229" s="371"/>
      <c r="B229" s="372"/>
      <c r="C229" s="371"/>
      <c r="D229" s="439" t="s">
        <v>515</v>
      </c>
      <c r="E229" s="437">
        <f t="shared" si="43"/>
        <v>29800</v>
      </c>
      <c r="F229" s="438">
        <f t="shared" si="43"/>
        <v>17900</v>
      </c>
      <c r="G229" s="371"/>
      <c r="H229" s="416">
        <f t="shared" si="36"/>
        <v>29800</v>
      </c>
      <c r="I229" s="416">
        <f t="shared" si="36"/>
        <v>17900</v>
      </c>
      <c r="J229" s="386"/>
      <c r="K229" s="417">
        <f t="shared" si="41"/>
        <v>29750</v>
      </c>
      <c r="L229" s="417">
        <f t="shared" si="42"/>
        <v>17850</v>
      </c>
      <c r="N229" s="507">
        <v>11900</v>
      </c>
      <c r="P229" s="490">
        <v>11900</v>
      </c>
      <c r="R229" s="490">
        <v>11900</v>
      </c>
      <c r="T229" s="462">
        <v>8900</v>
      </c>
      <c r="V229" s="462">
        <v>8900</v>
      </c>
      <c r="X229" s="462">
        <v>8900</v>
      </c>
      <c r="Z229" s="452">
        <v>8900</v>
      </c>
      <c r="AB229" s="382">
        <v>8900</v>
      </c>
      <c r="AD229" s="363"/>
      <c r="AF229" s="146"/>
      <c r="AH229" s="146"/>
      <c r="AJ229" s="146"/>
      <c r="AL229" s="146"/>
      <c r="AN229" s="146"/>
      <c r="AP229" s="146"/>
      <c r="AR229" s="146"/>
      <c r="AT229" s="146"/>
      <c r="AV229" s="63"/>
      <c r="AX229" s="371"/>
      <c r="AY229" s="371"/>
      <c r="AZ229" s="371"/>
      <c r="BA229" s="371"/>
      <c r="BB229" s="371"/>
      <c r="BC229" s="371"/>
      <c r="BD229" s="371"/>
      <c r="BE229" s="371"/>
      <c r="BF229" s="371"/>
      <c r="BG229" s="371"/>
      <c r="BH229" s="371"/>
      <c r="BI229" s="371"/>
    </row>
    <row r="230" spans="1:61" s="376" customFormat="1" ht="21" customHeight="1" x14ac:dyDescent="0.3">
      <c r="A230" s="371"/>
      <c r="B230" s="372"/>
      <c r="C230" s="371"/>
      <c r="D230" s="439" t="s">
        <v>640</v>
      </c>
      <c r="E230" s="437">
        <f t="shared" si="43"/>
        <v>11300</v>
      </c>
      <c r="F230" s="438">
        <f t="shared" si="43"/>
        <v>6800</v>
      </c>
      <c r="G230" s="371"/>
      <c r="H230" s="416">
        <f t="shared" si="36"/>
        <v>11300</v>
      </c>
      <c r="I230" s="416">
        <f t="shared" si="36"/>
        <v>6800</v>
      </c>
      <c r="J230" s="386"/>
      <c r="K230" s="417">
        <f t="shared" si="41"/>
        <v>11250</v>
      </c>
      <c r="L230" s="417">
        <f t="shared" si="42"/>
        <v>6750</v>
      </c>
      <c r="N230" s="507">
        <v>4500</v>
      </c>
      <c r="P230" s="490">
        <v>4500</v>
      </c>
      <c r="R230" s="490">
        <v>4500</v>
      </c>
      <c r="T230" s="462">
        <v>3900</v>
      </c>
      <c r="V230" s="462">
        <v>3900</v>
      </c>
      <c r="X230" s="462">
        <v>3900</v>
      </c>
      <c r="Z230" s="452">
        <v>3900</v>
      </c>
      <c r="AB230" s="382">
        <v>3900</v>
      </c>
      <c r="AD230" s="363"/>
      <c r="AF230" s="146"/>
      <c r="AH230" s="146"/>
      <c r="AJ230" s="146"/>
      <c r="AL230" s="146"/>
      <c r="AN230" s="146"/>
      <c r="AP230" s="146"/>
      <c r="AR230" s="146"/>
      <c r="AT230" s="146"/>
      <c r="AV230" s="63"/>
      <c r="AX230" s="371"/>
      <c r="AY230" s="371"/>
      <c r="AZ230" s="371"/>
      <c r="BA230" s="371"/>
      <c r="BB230" s="371"/>
      <c r="BC230" s="371"/>
      <c r="BD230" s="371"/>
      <c r="BE230" s="371"/>
      <c r="BF230" s="371"/>
      <c r="BG230" s="371"/>
      <c r="BH230" s="371"/>
      <c r="BI230" s="371"/>
    </row>
    <row r="231" spans="1:61" s="376" customFormat="1" ht="21" customHeight="1" x14ac:dyDescent="0.3">
      <c r="A231" s="371"/>
      <c r="B231" s="372"/>
      <c r="C231" s="371"/>
      <c r="D231" s="439" t="s">
        <v>313</v>
      </c>
      <c r="E231" s="437">
        <f t="shared" si="43"/>
        <v>9000</v>
      </c>
      <c r="F231" s="438">
        <f t="shared" si="43"/>
        <v>5400</v>
      </c>
      <c r="G231" s="371"/>
      <c r="H231" s="416">
        <f t="shared" si="36"/>
        <v>9000</v>
      </c>
      <c r="I231" s="416">
        <f t="shared" si="36"/>
        <v>5400</v>
      </c>
      <c r="J231" s="386"/>
      <c r="K231" s="417">
        <f t="shared" si="41"/>
        <v>9000</v>
      </c>
      <c r="L231" s="417">
        <f t="shared" si="42"/>
        <v>5400</v>
      </c>
      <c r="N231" s="507">
        <v>3600</v>
      </c>
      <c r="P231" s="490">
        <v>3600</v>
      </c>
      <c r="R231" s="490">
        <v>3600</v>
      </c>
      <c r="T231" s="462">
        <v>3600</v>
      </c>
      <c r="V231" s="462">
        <v>3600</v>
      </c>
      <c r="X231" s="462">
        <v>3600</v>
      </c>
      <c r="Z231" s="452">
        <v>3600</v>
      </c>
      <c r="AB231" s="382">
        <v>3600</v>
      </c>
      <c r="AD231" s="363"/>
      <c r="AF231" s="146"/>
      <c r="AH231" s="146"/>
      <c r="AJ231" s="146"/>
      <c r="AL231" s="146"/>
      <c r="AN231" s="146"/>
      <c r="AP231" s="146"/>
      <c r="AR231" s="146"/>
      <c r="AT231" s="146"/>
      <c r="AV231" s="63"/>
      <c r="AX231" s="371"/>
      <c r="AY231" s="371"/>
      <c r="AZ231" s="371"/>
      <c r="BA231" s="371"/>
      <c r="BB231" s="371"/>
      <c r="BC231" s="371"/>
      <c r="BD231" s="371"/>
      <c r="BE231" s="371"/>
      <c r="BF231" s="371"/>
      <c r="BG231" s="371"/>
      <c r="BH231" s="371"/>
      <c r="BI231" s="371"/>
    </row>
    <row r="232" spans="1:61" s="376" customFormat="1" ht="21" customHeight="1" x14ac:dyDescent="0.3">
      <c r="A232" s="371" t="s">
        <v>241</v>
      </c>
      <c r="B232" s="372">
        <v>45274</v>
      </c>
      <c r="C232" s="371"/>
      <c r="D232" s="439" t="s">
        <v>643</v>
      </c>
      <c r="E232" s="437">
        <f t="shared" si="43"/>
        <v>7300</v>
      </c>
      <c r="F232" s="438">
        <f t="shared" si="43"/>
        <v>4400</v>
      </c>
      <c r="G232" s="371"/>
      <c r="H232" s="416">
        <f t="shared" si="36"/>
        <v>7300</v>
      </c>
      <c r="I232" s="416">
        <f t="shared" si="36"/>
        <v>4400</v>
      </c>
      <c r="J232" s="386"/>
      <c r="K232" s="417">
        <f>N232*$K$9</f>
        <v>7250</v>
      </c>
      <c r="L232" s="417">
        <f>N232*$L$9</f>
        <v>4350</v>
      </c>
      <c r="N232" s="507">
        <v>2900</v>
      </c>
      <c r="P232" s="490">
        <v>2900</v>
      </c>
      <c r="R232" s="490">
        <v>2900</v>
      </c>
      <c r="T232" s="462">
        <v>1900</v>
      </c>
      <c r="V232" s="462">
        <v>1900</v>
      </c>
      <c r="X232" s="462">
        <v>1900</v>
      </c>
      <c r="Z232" s="452">
        <v>1674</v>
      </c>
      <c r="AB232" s="382">
        <v>1674</v>
      </c>
      <c r="AD232" s="363"/>
      <c r="AF232" s="146"/>
      <c r="AH232" s="146"/>
      <c r="AJ232" s="146"/>
      <c r="AL232" s="146"/>
      <c r="AN232" s="146"/>
      <c r="AP232" s="146"/>
      <c r="AR232" s="146"/>
      <c r="AT232" s="146"/>
      <c r="AV232" s="63"/>
      <c r="AX232" s="371"/>
      <c r="AY232" s="371"/>
      <c r="AZ232" s="371"/>
      <c r="BA232" s="371"/>
      <c r="BB232" s="371"/>
      <c r="BC232" s="371"/>
      <c r="BD232" s="371"/>
      <c r="BE232" s="371"/>
      <c r="BF232" s="371"/>
      <c r="BG232" s="371"/>
      <c r="BH232" s="371"/>
      <c r="BI232" s="371"/>
    </row>
    <row r="233" spans="1:61" s="376" customFormat="1" ht="21" customHeight="1" x14ac:dyDescent="0.3">
      <c r="A233" s="371" t="s">
        <v>241</v>
      </c>
      <c r="B233" s="372">
        <v>45274</v>
      </c>
      <c r="C233" s="371"/>
      <c r="D233" s="439" t="s">
        <v>644</v>
      </c>
      <c r="E233" s="437">
        <f t="shared" si="43"/>
        <v>9800</v>
      </c>
      <c r="F233" s="438">
        <f t="shared" si="43"/>
        <v>5900</v>
      </c>
      <c r="G233" s="371"/>
      <c r="H233" s="416">
        <f t="shared" si="36"/>
        <v>9800</v>
      </c>
      <c r="I233" s="416">
        <f t="shared" si="36"/>
        <v>5900</v>
      </c>
      <c r="J233" s="386"/>
      <c r="K233" s="417">
        <f>N233*$K$9</f>
        <v>9750</v>
      </c>
      <c r="L233" s="417">
        <f>N233*$L$9</f>
        <v>5850</v>
      </c>
      <c r="N233" s="507">
        <v>3900</v>
      </c>
      <c r="P233" s="490">
        <v>3900</v>
      </c>
      <c r="R233" s="490">
        <v>3900</v>
      </c>
      <c r="T233" s="462">
        <v>3100</v>
      </c>
      <c r="V233" s="462">
        <v>3100</v>
      </c>
      <c r="X233" s="462">
        <v>3100</v>
      </c>
      <c r="Z233" s="452">
        <v>1674</v>
      </c>
      <c r="AB233" s="382">
        <v>1674</v>
      </c>
      <c r="AD233" s="363"/>
      <c r="AF233" s="146"/>
      <c r="AH233" s="146"/>
      <c r="AJ233" s="146"/>
      <c r="AL233" s="146"/>
      <c r="AN233" s="146"/>
      <c r="AP233" s="146"/>
      <c r="AR233" s="146"/>
      <c r="AT233" s="146"/>
      <c r="AV233" s="63"/>
      <c r="AX233" s="371"/>
      <c r="AY233" s="371"/>
      <c r="AZ233" s="371"/>
      <c r="BA233" s="371"/>
      <c r="BB233" s="371"/>
      <c r="BC233" s="371"/>
      <c r="BD233" s="371"/>
      <c r="BE233" s="371"/>
      <c r="BF233" s="371"/>
      <c r="BG233" s="371"/>
      <c r="BH233" s="371"/>
      <c r="BI233" s="371"/>
    </row>
    <row r="234" spans="1:61" s="376" customFormat="1" ht="21" customHeight="1" x14ac:dyDescent="0.3">
      <c r="A234" s="371" t="s">
        <v>241</v>
      </c>
      <c r="B234" s="372">
        <v>45274</v>
      </c>
      <c r="C234" s="371"/>
      <c r="D234" s="486" t="s">
        <v>711</v>
      </c>
      <c r="E234" s="487">
        <f t="shared" si="43"/>
        <v>1800</v>
      </c>
      <c r="F234" s="485">
        <f t="shared" si="43"/>
        <v>1100</v>
      </c>
      <c r="G234" s="371"/>
      <c r="H234" s="416">
        <f t="shared" si="36"/>
        <v>1800</v>
      </c>
      <c r="I234" s="416">
        <f t="shared" si="36"/>
        <v>1100</v>
      </c>
      <c r="J234" s="386"/>
      <c r="K234" s="417">
        <f>N234*$K$9</f>
        <v>1800</v>
      </c>
      <c r="L234" s="417">
        <f>N234*$L$9</f>
        <v>1080</v>
      </c>
      <c r="N234" s="507">
        <v>720</v>
      </c>
      <c r="P234" s="490">
        <v>720</v>
      </c>
      <c r="R234" s="490">
        <v>720</v>
      </c>
      <c r="T234" s="462"/>
      <c r="V234" s="462"/>
      <c r="X234" s="462"/>
      <c r="Z234" s="452"/>
      <c r="AB234" s="382"/>
      <c r="AD234" s="363"/>
      <c r="AF234" s="146"/>
      <c r="AH234" s="146"/>
      <c r="AJ234" s="146"/>
      <c r="AL234" s="146"/>
      <c r="AN234" s="146"/>
      <c r="AP234" s="146"/>
      <c r="AR234" s="146"/>
      <c r="AT234" s="146"/>
      <c r="AV234" s="63"/>
      <c r="AX234" s="371"/>
      <c r="AY234" s="371"/>
      <c r="AZ234" s="371"/>
      <c r="BA234" s="371"/>
      <c r="BB234" s="371"/>
      <c r="BC234" s="371"/>
      <c r="BD234" s="371"/>
      <c r="BE234" s="371"/>
      <c r="BF234" s="371"/>
      <c r="BG234" s="371"/>
      <c r="BH234" s="371"/>
      <c r="BI234" s="371"/>
    </row>
    <row r="235" spans="1:61" s="376" customFormat="1" ht="21" customHeight="1" x14ac:dyDescent="0.3">
      <c r="A235" s="371" t="s">
        <v>241</v>
      </c>
      <c r="B235" s="372">
        <v>45274</v>
      </c>
      <c r="C235" s="371"/>
      <c r="D235" s="486" t="s">
        <v>712</v>
      </c>
      <c r="E235" s="487">
        <f t="shared" si="43"/>
        <v>51000</v>
      </c>
      <c r="F235" s="485">
        <f t="shared" si="43"/>
        <v>30600</v>
      </c>
      <c r="G235" s="371"/>
      <c r="H235" s="416">
        <f t="shared" si="36"/>
        <v>51000</v>
      </c>
      <c r="I235" s="416">
        <f t="shared" si="36"/>
        <v>30600</v>
      </c>
      <c r="J235" s="386"/>
      <c r="K235" s="417">
        <f>N235*$K$9</f>
        <v>51000</v>
      </c>
      <c r="L235" s="417">
        <f>N235*$L$9</f>
        <v>30600</v>
      </c>
      <c r="N235" s="507">
        <v>20400</v>
      </c>
      <c r="P235" s="490">
        <v>20400</v>
      </c>
      <c r="R235" s="490">
        <v>20400</v>
      </c>
      <c r="T235" s="462"/>
      <c r="V235" s="462"/>
      <c r="X235" s="462"/>
      <c r="Z235" s="452"/>
      <c r="AB235" s="382"/>
      <c r="AD235" s="363"/>
      <c r="AF235" s="146"/>
      <c r="AH235" s="146"/>
      <c r="AJ235" s="146"/>
      <c r="AL235" s="146"/>
      <c r="AN235" s="146"/>
      <c r="AP235" s="146"/>
      <c r="AR235" s="146"/>
      <c r="AT235" s="146"/>
      <c r="AV235" s="63"/>
      <c r="AX235" s="371"/>
      <c r="AY235" s="371"/>
      <c r="AZ235" s="371"/>
      <c r="BA235" s="371"/>
      <c r="BB235" s="371"/>
      <c r="BC235" s="371"/>
      <c r="BD235" s="371"/>
      <c r="BE235" s="371"/>
      <c r="BF235" s="371"/>
      <c r="BG235" s="371"/>
      <c r="BH235" s="371"/>
      <c r="BI235" s="371"/>
    </row>
    <row r="236" spans="1:61" s="376" customFormat="1" ht="9.9499999999999993" customHeight="1" thickBot="1" x14ac:dyDescent="0.35">
      <c r="A236" s="371"/>
      <c r="B236" s="372"/>
      <c r="C236" s="371"/>
      <c r="D236" s="422"/>
      <c r="E236" s="414"/>
      <c r="F236" s="415"/>
      <c r="G236" s="386"/>
      <c r="H236" s="416">
        <f t="shared" si="36"/>
        <v>0</v>
      </c>
      <c r="I236" s="416">
        <f t="shared" si="36"/>
        <v>0</v>
      </c>
      <c r="J236" s="386"/>
      <c r="K236" s="417"/>
      <c r="L236" s="417"/>
      <c r="M236" s="389"/>
      <c r="N236" s="513"/>
      <c r="P236" s="452"/>
      <c r="R236" s="452"/>
      <c r="T236" s="452"/>
      <c r="V236" s="452"/>
      <c r="X236" s="452"/>
      <c r="Z236" s="452"/>
      <c r="AB236" s="382"/>
      <c r="AD236" s="363"/>
      <c r="AF236" s="367"/>
      <c r="AH236" s="363"/>
      <c r="AJ236" s="363"/>
      <c r="AL236" s="363"/>
      <c r="AN236" s="363"/>
      <c r="AP236" s="369"/>
      <c r="AR236" s="363"/>
      <c r="AT236" s="363"/>
      <c r="AV236" s="367"/>
      <c r="AX236" s="371"/>
      <c r="AY236" s="371"/>
      <c r="AZ236" s="371"/>
      <c r="BA236" s="371"/>
      <c r="BB236" s="371"/>
      <c r="BC236" s="371"/>
      <c r="BD236" s="371"/>
      <c r="BE236" s="371"/>
      <c r="BF236" s="371"/>
      <c r="BG236" s="371"/>
      <c r="BH236" s="371"/>
      <c r="BI236" s="371"/>
    </row>
    <row r="237" spans="1:61" s="376" customFormat="1" ht="21" customHeight="1" thickBot="1" x14ac:dyDescent="0.35">
      <c r="A237" s="371"/>
      <c r="B237" s="372"/>
      <c r="C237" s="371"/>
      <c r="D237" s="413" t="s">
        <v>680</v>
      </c>
      <c r="E237" s="414"/>
      <c r="F237" s="415"/>
      <c r="G237" s="386"/>
      <c r="H237" s="416">
        <f t="shared" si="36"/>
        <v>0</v>
      </c>
      <c r="I237" s="416">
        <f t="shared" si="36"/>
        <v>0</v>
      </c>
      <c r="J237" s="386"/>
      <c r="K237" s="417"/>
      <c r="L237" s="417"/>
      <c r="M237" s="389"/>
      <c r="N237" s="515">
        <v>45482</v>
      </c>
      <c r="P237" s="489">
        <v>45482</v>
      </c>
      <c r="R237" s="484">
        <v>45455</v>
      </c>
      <c r="T237" s="472">
        <v>45425</v>
      </c>
      <c r="V237" s="472">
        <v>45350</v>
      </c>
      <c r="X237" s="463">
        <v>230324</v>
      </c>
      <c r="Z237" s="452"/>
      <c r="AB237" s="382"/>
      <c r="AD237" s="363"/>
      <c r="AF237" s="364"/>
      <c r="AH237" s="365"/>
      <c r="AJ237" s="365"/>
      <c r="AL237" s="365"/>
      <c r="AN237" s="363"/>
      <c r="AP237" s="363"/>
      <c r="AR237" s="363"/>
      <c r="AT237" s="363"/>
      <c r="AV237" s="366"/>
      <c r="AX237" s="371"/>
      <c r="AY237" s="371"/>
      <c r="AZ237" s="371"/>
      <c r="BA237" s="371"/>
      <c r="BB237" s="371"/>
      <c r="BC237" s="371"/>
      <c r="BD237" s="371"/>
      <c r="BE237" s="371"/>
      <c r="BF237" s="371"/>
      <c r="BG237" s="371"/>
      <c r="BH237" s="371"/>
      <c r="BI237" s="371"/>
    </row>
    <row r="238" spans="1:61" s="376" customFormat="1" ht="21" customHeight="1" x14ac:dyDescent="0.3">
      <c r="A238" s="371" t="s">
        <v>647</v>
      </c>
      <c r="B238" s="477" t="s">
        <v>675</v>
      </c>
      <c r="C238" s="371" t="s">
        <v>645</v>
      </c>
      <c r="D238" s="418" t="s">
        <v>205</v>
      </c>
      <c r="E238" s="419">
        <f t="shared" ref="E238:F240" si="44">H238</f>
        <v>4400</v>
      </c>
      <c r="F238" s="420">
        <f t="shared" si="44"/>
        <v>2700</v>
      </c>
      <c r="G238" s="386"/>
      <c r="H238" s="416">
        <f t="shared" si="36"/>
        <v>4400</v>
      </c>
      <c r="I238" s="416">
        <f t="shared" si="36"/>
        <v>2700</v>
      </c>
      <c r="J238" s="386"/>
      <c r="K238" s="417">
        <f>N238*$K$9</f>
        <v>4400</v>
      </c>
      <c r="L238" s="417">
        <f>N238*$L$9</f>
        <v>2640</v>
      </c>
      <c r="M238" s="389"/>
      <c r="N238" s="507">
        <v>1760</v>
      </c>
      <c r="P238" s="490">
        <v>1760</v>
      </c>
      <c r="R238" s="468">
        <v>1760</v>
      </c>
      <c r="T238" s="462">
        <v>1760</v>
      </c>
      <c r="V238" s="462">
        <v>1760</v>
      </c>
      <c r="X238" s="462">
        <v>1760</v>
      </c>
      <c r="Z238" s="452">
        <v>1530</v>
      </c>
      <c r="AB238" s="382">
        <v>1530</v>
      </c>
      <c r="AD238" s="363"/>
      <c r="AF238" s="364"/>
      <c r="AH238" s="365"/>
      <c r="AJ238" s="365"/>
      <c r="AL238" s="365"/>
      <c r="AN238" s="363"/>
      <c r="AP238" s="363"/>
      <c r="AR238" s="363"/>
      <c r="AT238" s="363"/>
      <c r="AV238" s="366"/>
      <c r="AX238" s="371"/>
      <c r="AY238" s="371"/>
      <c r="AZ238" s="371"/>
      <c r="BA238" s="371"/>
      <c r="BB238" s="371"/>
      <c r="BC238" s="371"/>
      <c r="BD238" s="371"/>
      <c r="BE238" s="371"/>
      <c r="BF238" s="371"/>
      <c r="BG238" s="371"/>
      <c r="BH238" s="371"/>
      <c r="BI238" s="371"/>
    </row>
    <row r="239" spans="1:61" ht="21" customHeight="1" x14ac:dyDescent="0.3">
      <c r="A239" s="371" t="s">
        <v>242</v>
      </c>
      <c r="B239" s="477" t="s">
        <v>675</v>
      </c>
      <c r="C239" s="371" t="s">
        <v>646</v>
      </c>
      <c r="D239" s="421" t="s">
        <v>560</v>
      </c>
      <c r="E239" s="419">
        <f t="shared" si="44"/>
        <v>6300</v>
      </c>
      <c r="F239" s="420">
        <f t="shared" si="44"/>
        <v>3800</v>
      </c>
      <c r="G239" s="386"/>
      <c r="H239" s="416">
        <f t="shared" si="36"/>
        <v>6300</v>
      </c>
      <c r="I239" s="416">
        <f t="shared" si="36"/>
        <v>3800</v>
      </c>
      <c r="J239" s="386"/>
      <c r="K239" s="417">
        <f>N239*$K$9</f>
        <v>6300</v>
      </c>
      <c r="L239" s="417">
        <f>N239*$L$9</f>
        <v>3780</v>
      </c>
      <c r="M239" s="389"/>
      <c r="N239" s="507">
        <v>2520</v>
      </c>
      <c r="P239" s="490">
        <v>2520</v>
      </c>
      <c r="R239" s="468">
        <v>2520</v>
      </c>
      <c r="T239" s="462">
        <v>2520</v>
      </c>
      <c r="V239" s="462">
        <v>2520</v>
      </c>
      <c r="X239" s="462">
        <v>2520</v>
      </c>
      <c r="Z239" s="452">
        <v>2190</v>
      </c>
      <c r="AB239" s="382">
        <v>2190</v>
      </c>
      <c r="AD239" s="363"/>
      <c r="AF239" s="364"/>
      <c r="AH239" s="365"/>
      <c r="AJ239" s="365"/>
      <c r="AL239" s="365"/>
      <c r="AN239" s="363"/>
      <c r="AP239" s="363"/>
      <c r="AR239" s="363"/>
      <c r="AT239" s="363"/>
      <c r="AV239" s="366"/>
    </row>
    <row r="240" spans="1:61" ht="21" customHeight="1" x14ac:dyDescent="0.3">
      <c r="A240" s="371" t="s">
        <v>474</v>
      </c>
      <c r="B240" s="479" t="s">
        <v>676</v>
      </c>
      <c r="C240" s="371" t="s">
        <v>641</v>
      </c>
      <c r="D240" s="421" t="s">
        <v>559</v>
      </c>
      <c r="E240" s="419">
        <f t="shared" si="44"/>
        <v>15600</v>
      </c>
      <c r="F240" s="420">
        <f t="shared" si="44"/>
        <v>9400</v>
      </c>
      <c r="G240" s="446"/>
      <c r="H240" s="416">
        <f t="shared" si="36"/>
        <v>15600</v>
      </c>
      <c r="I240" s="416">
        <f t="shared" si="36"/>
        <v>9400</v>
      </c>
      <c r="J240" s="386"/>
      <c r="K240" s="417">
        <f>N240*$K$9</f>
        <v>15525</v>
      </c>
      <c r="L240" s="417">
        <f>N240*$L$9</f>
        <v>9315</v>
      </c>
      <c r="M240" s="389"/>
      <c r="N240" s="507">
        <v>6210</v>
      </c>
      <c r="P240" s="490">
        <v>6210</v>
      </c>
      <c r="R240" s="468">
        <v>6210</v>
      </c>
      <c r="T240" s="462">
        <v>6210</v>
      </c>
      <c r="V240" s="462">
        <v>6210</v>
      </c>
      <c r="X240" s="462">
        <v>6210</v>
      </c>
      <c r="Z240" s="452">
        <v>6210</v>
      </c>
      <c r="AB240" s="382">
        <v>6210</v>
      </c>
      <c r="AD240" s="363"/>
      <c r="AF240" s="364"/>
      <c r="AH240" s="365"/>
      <c r="AJ240" s="365"/>
      <c r="AL240" s="365"/>
      <c r="AN240" s="363"/>
      <c r="AP240" s="363"/>
      <c r="AR240" s="363"/>
      <c r="AT240" s="363"/>
      <c r="AV240" s="366"/>
    </row>
    <row r="241" spans="1:61" ht="21" customHeight="1" thickBot="1" x14ac:dyDescent="0.35">
      <c r="D241" s="422"/>
      <c r="E241" s="414"/>
      <c r="F241" s="415"/>
      <c r="G241" s="446"/>
      <c r="H241" s="416">
        <f t="shared" si="36"/>
        <v>0</v>
      </c>
      <c r="I241" s="416">
        <f t="shared" si="36"/>
        <v>0</v>
      </c>
      <c r="J241" s="386"/>
      <c r="K241" s="417"/>
      <c r="L241" s="417"/>
      <c r="M241" s="389"/>
      <c r="N241" s="513"/>
      <c r="P241" s="452"/>
      <c r="R241" s="452"/>
      <c r="T241" s="452"/>
      <c r="V241" s="452"/>
      <c r="X241" s="452"/>
      <c r="Z241" s="452"/>
      <c r="AD241" s="363"/>
      <c r="AF241" s="364"/>
      <c r="AH241" s="365"/>
      <c r="AJ241" s="365"/>
      <c r="AL241" s="365"/>
      <c r="AN241" s="363"/>
      <c r="AP241" s="363"/>
      <c r="AR241" s="363"/>
      <c r="AT241" s="363"/>
      <c r="AV241" s="366"/>
    </row>
    <row r="242" spans="1:61" ht="21" customHeight="1" thickBot="1" x14ac:dyDescent="0.35">
      <c r="D242" s="413" t="s">
        <v>534</v>
      </c>
      <c r="G242" s="386"/>
      <c r="H242" s="416">
        <f t="shared" si="36"/>
        <v>0</v>
      </c>
      <c r="I242" s="416">
        <f t="shared" si="36"/>
        <v>0</v>
      </c>
      <c r="J242" s="386"/>
      <c r="K242" s="448"/>
      <c r="L242" s="448"/>
      <c r="M242" s="389"/>
      <c r="N242" s="515">
        <v>45482</v>
      </c>
      <c r="P242" s="489">
        <v>45482</v>
      </c>
      <c r="R242" s="484">
        <v>45455</v>
      </c>
      <c r="T242" s="472">
        <v>45425</v>
      </c>
      <c r="V242" s="472">
        <v>45350</v>
      </c>
      <c r="X242" s="463">
        <v>230324</v>
      </c>
      <c r="Z242" s="452"/>
      <c r="AD242" s="363"/>
    </row>
    <row r="243" spans="1:61" ht="21" customHeight="1" x14ac:dyDescent="0.3">
      <c r="A243" s="371" t="s">
        <v>239</v>
      </c>
      <c r="B243" s="372">
        <v>45352</v>
      </c>
      <c r="C243" s="371">
        <v>812</v>
      </c>
      <c r="D243" s="418" t="s">
        <v>145</v>
      </c>
      <c r="E243" s="419">
        <f t="shared" ref="E243:F253" si="45">H243</f>
        <v>12800</v>
      </c>
      <c r="F243" s="420">
        <f t="shared" si="45"/>
        <v>7700</v>
      </c>
      <c r="G243" s="386"/>
      <c r="H243" s="416">
        <f t="shared" si="36"/>
        <v>12800</v>
      </c>
      <c r="I243" s="416">
        <f t="shared" si="36"/>
        <v>7700</v>
      </c>
      <c r="J243" s="386"/>
      <c r="K243" s="417">
        <f t="shared" ref="K243:K253" si="46">N243*$K$9</f>
        <v>12775</v>
      </c>
      <c r="L243" s="417">
        <f t="shared" ref="L243:L253" si="47">N243*$L$9</f>
        <v>7665</v>
      </c>
      <c r="M243" s="389"/>
      <c r="N243" s="507">
        <v>5110</v>
      </c>
      <c r="P243" s="490">
        <v>5110</v>
      </c>
      <c r="R243" s="468">
        <v>5110</v>
      </c>
      <c r="T243" s="474">
        <v>5110</v>
      </c>
      <c r="V243" s="462">
        <v>4687.93</v>
      </c>
      <c r="X243" s="462">
        <v>4687.93</v>
      </c>
      <c r="Z243" s="452">
        <v>3551.46</v>
      </c>
      <c r="AB243" s="382">
        <v>3551.46</v>
      </c>
      <c r="AD243" s="363"/>
      <c r="AF243" s="364"/>
      <c r="AH243" s="365"/>
      <c r="AJ243" s="365"/>
      <c r="AL243" s="365"/>
      <c r="AN243" s="363"/>
      <c r="AP243" s="363"/>
      <c r="AR243" s="363"/>
      <c r="AT243" s="363"/>
      <c r="AV243" s="366"/>
    </row>
    <row r="244" spans="1:61" ht="21" hidden="1" customHeight="1" x14ac:dyDescent="0.3">
      <c r="A244" s="371" t="s">
        <v>240</v>
      </c>
      <c r="B244" s="372">
        <v>45358</v>
      </c>
      <c r="C244" s="371">
        <v>777</v>
      </c>
      <c r="D244" s="421" t="s">
        <v>148</v>
      </c>
      <c r="E244" s="419">
        <f t="shared" si="45"/>
        <v>3100</v>
      </c>
      <c r="F244" s="420">
        <f t="shared" si="45"/>
        <v>1900</v>
      </c>
      <c r="G244" s="386"/>
      <c r="H244" s="416">
        <f t="shared" si="36"/>
        <v>3100</v>
      </c>
      <c r="I244" s="416">
        <f t="shared" si="36"/>
        <v>1900</v>
      </c>
      <c r="J244" s="386"/>
      <c r="K244" s="417">
        <f t="shared" si="46"/>
        <v>3095</v>
      </c>
      <c r="L244" s="417">
        <f t="shared" si="47"/>
        <v>1857</v>
      </c>
      <c r="M244" s="389"/>
      <c r="N244" s="513">
        <v>1238</v>
      </c>
      <c r="P244" s="474">
        <v>1238</v>
      </c>
      <c r="R244" s="474">
        <v>1238</v>
      </c>
      <c r="T244" s="474">
        <v>1238</v>
      </c>
      <c r="V244" s="461">
        <v>1400</v>
      </c>
      <c r="X244" s="461">
        <v>1248</v>
      </c>
      <c r="Z244" s="452">
        <v>1248</v>
      </c>
      <c r="AB244" s="382">
        <v>1248</v>
      </c>
      <c r="AD244" s="363"/>
      <c r="AF244" s="364"/>
      <c r="AH244" s="365"/>
      <c r="AJ244" s="365"/>
      <c r="AL244" s="365"/>
      <c r="AN244" s="363"/>
      <c r="AP244" s="363"/>
      <c r="AR244" s="363"/>
      <c r="AT244" s="363"/>
      <c r="AV244" s="366"/>
      <c r="AZ244" s="371">
        <f>AF244*1.3</f>
        <v>0</v>
      </c>
    </row>
    <row r="245" spans="1:61" ht="21" customHeight="1" x14ac:dyDescent="0.3">
      <c r="A245" s="371" t="s">
        <v>339</v>
      </c>
      <c r="B245" s="372" t="s">
        <v>679</v>
      </c>
      <c r="C245" s="371">
        <v>4740</v>
      </c>
      <c r="D245" s="421" t="s">
        <v>203</v>
      </c>
      <c r="E245" s="419">
        <f t="shared" si="45"/>
        <v>8500</v>
      </c>
      <c r="F245" s="420">
        <f t="shared" si="45"/>
        <v>5100</v>
      </c>
      <c r="G245" s="386"/>
      <c r="H245" s="416">
        <f t="shared" si="36"/>
        <v>8500</v>
      </c>
      <c r="I245" s="416">
        <f t="shared" si="36"/>
        <v>5100</v>
      </c>
      <c r="J245" s="386"/>
      <c r="K245" s="417">
        <f t="shared" si="46"/>
        <v>8500</v>
      </c>
      <c r="L245" s="417">
        <f t="shared" si="47"/>
        <v>5100</v>
      </c>
      <c r="M245" s="389"/>
      <c r="N245" s="507">
        <v>3400</v>
      </c>
      <c r="P245" s="490">
        <v>3400</v>
      </c>
      <c r="R245" s="468">
        <v>3400</v>
      </c>
      <c r="T245" s="462">
        <v>3400</v>
      </c>
      <c r="V245" s="462">
        <v>3400</v>
      </c>
      <c r="X245" s="462">
        <v>1530.09</v>
      </c>
      <c r="Z245" s="452">
        <v>1530.09</v>
      </c>
      <c r="AB245" s="382">
        <v>1530.09</v>
      </c>
      <c r="AD245" s="363"/>
      <c r="AF245" s="364"/>
      <c r="AH245" s="365"/>
      <c r="AJ245" s="365"/>
      <c r="AL245" s="365"/>
      <c r="AN245" s="363"/>
      <c r="AP245" s="363"/>
      <c r="AR245" s="363"/>
      <c r="AT245" s="363"/>
      <c r="AV245" s="366"/>
    </row>
    <row r="246" spans="1:61" ht="21" hidden="1" customHeight="1" x14ac:dyDescent="0.3">
      <c r="A246" s="371" t="s">
        <v>238</v>
      </c>
      <c r="B246" s="372">
        <v>45278</v>
      </c>
      <c r="C246" s="371">
        <v>1357</v>
      </c>
      <c r="D246" s="421" t="s">
        <v>615</v>
      </c>
      <c r="E246" s="419">
        <f t="shared" si="45"/>
        <v>3000</v>
      </c>
      <c r="F246" s="420">
        <f t="shared" si="45"/>
        <v>1800</v>
      </c>
      <c r="G246" s="386"/>
      <c r="H246" s="416">
        <f t="shared" si="36"/>
        <v>3000</v>
      </c>
      <c r="I246" s="416">
        <f t="shared" si="36"/>
        <v>1800</v>
      </c>
      <c r="J246" s="386"/>
      <c r="K246" s="417">
        <f t="shared" si="46"/>
        <v>2956.0199999999995</v>
      </c>
      <c r="L246" s="417">
        <f t="shared" si="47"/>
        <v>1773.6119999999999</v>
      </c>
      <c r="M246" s="389"/>
      <c r="N246" s="513">
        <v>1182.4079999999999</v>
      </c>
      <c r="P246" s="462">
        <v>1182.4079999999999</v>
      </c>
      <c r="R246" s="462">
        <v>1182.4079999999999</v>
      </c>
      <c r="T246" s="462">
        <v>1182.4079999999999</v>
      </c>
      <c r="V246" s="462">
        <v>1182.4079999999999</v>
      </c>
      <c r="X246" s="462">
        <v>1182.4079999999999</v>
      </c>
      <c r="Z246" s="452">
        <v>1182.4079999999999</v>
      </c>
      <c r="AB246" s="382">
        <v>985.34</v>
      </c>
      <c r="AD246" s="363"/>
      <c r="AF246" s="364">
        <f>AB246*1.2</f>
        <v>1182.4079999999999</v>
      </c>
      <c r="AH246" s="365"/>
      <c r="AJ246" s="365"/>
      <c r="AL246" s="365"/>
      <c r="AN246" s="363"/>
      <c r="AP246" s="363"/>
      <c r="AR246" s="363"/>
      <c r="AT246" s="363"/>
      <c r="AV246" s="366"/>
    </row>
    <row r="247" spans="1:61" ht="21" hidden="1" customHeight="1" x14ac:dyDescent="0.3">
      <c r="A247" s="371" t="s">
        <v>238</v>
      </c>
      <c r="B247" s="372">
        <v>45278</v>
      </c>
      <c r="C247" s="371">
        <v>1357</v>
      </c>
      <c r="D247" s="421" t="s">
        <v>614</v>
      </c>
      <c r="E247" s="419">
        <f t="shared" si="45"/>
        <v>4100</v>
      </c>
      <c r="F247" s="420">
        <f t="shared" si="45"/>
        <v>2500</v>
      </c>
      <c r="G247" s="386"/>
      <c r="H247" s="416">
        <f t="shared" si="36"/>
        <v>4100</v>
      </c>
      <c r="I247" s="416">
        <f t="shared" si="36"/>
        <v>2500</v>
      </c>
      <c r="J247" s="386"/>
      <c r="K247" s="417">
        <f t="shared" si="46"/>
        <v>4021.4100000000003</v>
      </c>
      <c r="L247" s="417">
        <f t="shared" si="47"/>
        <v>2412.846</v>
      </c>
      <c r="M247" s="389"/>
      <c r="N247" s="513">
        <v>1608.5640000000001</v>
      </c>
      <c r="P247" s="462">
        <v>1608.5640000000001</v>
      </c>
      <c r="R247" s="462">
        <v>1608.5640000000001</v>
      </c>
      <c r="T247" s="462">
        <v>1608.5640000000001</v>
      </c>
      <c r="V247" s="462">
        <v>1608.5640000000001</v>
      </c>
      <c r="X247" s="462">
        <v>1608.5640000000001</v>
      </c>
      <c r="Z247" s="452">
        <v>1608.5640000000001</v>
      </c>
      <c r="AB247" s="382">
        <v>1340.47</v>
      </c>
      <c r="AD247" s="363"/>
      <c r="AF247" s="364">
        <f>AB247*1.2</f>
        <v>1608.5640000000001</v>
      </c>
      <c r="AH247" s="365"/>
      <c r="AJ247" s="365"/>
      <c r="AL247" s="365"/>
      <c r="AN247" s="363"/>
      <c r="AP247" s="363"/>
      <c r="AR247" s="363"/>
      <c r="AT247" s="363"/>
      <c r="AV247" s="366"/>
    </row>
    <row r="248" spans="1:61" ht="21" customHeight="1" x14ac:dyDescent="0.3">
      <c r="A248" s="371" t="s">
        <v>650</v>
      </c>
      <c r="B248" s="372">
        <v>45407</v>
      </c>
      <c r="C248" s="371">
        <v>1357</v>
      </c>
      <c r="D248" s="421" t="s">
        <v>652</v>
      </c>
      <c r="E248" s="419">
        <v>23500</v>
      </c>
      <c r="F248" s="420">
        <v>14500</v>
      </c>
      <c r="G248" s="386"/>
      <c r="H248" s="416">
        <f t="shared" si="36"/>
        <v>0</v>
      </c>
      <c r="I248" s="416">
        <f t="shared" si="36"/>
        <v>0</v>
      </c>
      <c r="J248" s="386"/>
      <c r="K248" s="417">
        <f t="shared" si="46"/>
        <v>0</v>
      </c>
      <c r="L248" s="417">
        <f t="shared" si="47"/>
        <v>0</v>
      </c>
      <c r="M248" s="389"/>
      <c r="N248" s="507"/>
      <c r="P248" s="496"/>
      <c r="R248" s="455"/>
      <c r="T248" s="455">
        <v>9000</v>
      </c>
      <c r="V248" s="462">
        <v>8200</v>
      </c>
      <c r="X248" s="462"/>
      <c r="Z248" s="452"/>
      <c r="AD248" s="363"/>
      <c r="AF248" s="364"/>
      <c r="AH248" s="365"/>
      <c r="AJ248" s="365"/>
      <c r="AL248" s="365"/>
      <c r="AN248" s="363"/>
      <c r="AP248" s="363"/>
      <c r="AR248" s="363"/>
      <c r="AT248" s="363"/>
      <c r="AV248" s="366"/>
    </row>
    <row r="249" spans="1:61" ht="21" customHeight="1" x14ac:dyDescent="0.3">
      <c r="A249" s="371" t="s">
        <v>650</v>
      </c>
      <c r="B249" s="372">
        <v>45407</v>
      </c>
      <c r="C249" s="371">
        <v>1357</v>
      </c>
      <c r="D249" s="421" t="s">
        <v>653</v>
      </c>
      <c r="E249" s="419">
        <v>13000</v>
      </c>
      <c r="F249" s="420">
        <v>8200</v>
      </c>
      <c r="G249" s="386"/>
      <c r="H249" s="416">
        <f t="shared" si="36"/>
        <v>0</v>
      </c>
      <c r="I249" s="416">
        <f t="shared" si="36"/>
        <v>0</v>
      </c>
      <c r="J249" s="386"/>
      <c r="K249" s="417">
        <f t="shared" si="46"/>
        <v>0</v>
      </c>
      <c r="L249" s="417">
        <f t="shared" si="47"/>
        <v>0</v>
      </c>
      <c r="M249" s="389"/>
      <c r="N249" s="507"/>
      <c r="P249" s="496"/>
      <c r="R249" s="455"/>
      <c r="T249" s="455">
        <v>4800</v>
      </c>
      <c r="V249" s="462">
        <v>5400</v>
      </c>
      <c r="X249" s="462"/>
      <c r="Z249" s="452"/>
      <c r="AD249" s="363"/>
      <c r="AF249" s="364"/>
      <c r="AH249" s="365"/>
      <c r="AJ249" s="365"/>
      <c r="AL249" s="365"/>
      <c r="AN249" s="363"/>
      <c r="AP249" s="363"/>
      <c r="AR249" s="363"/>
      <c r="AT249" s="363"/>
      <c r="AV249" s="366"/>
    </row>
    <row r="250" spans="1:61" ht="21" customHeight="1" x14ac:dyDescent="0.3">
      <c r="A250" s="371" t="s">
        <v>650</v>
      </c>
      <c r="B250" s="372">
        <v>45407</v>
      </c>
      <c r="C250" s="371">
        <v>1357</v>
      </c>
      <c r="D250" s="421" t="s">
        <v>682</v>
      </c>
      <c r="E250" s="419">
        <v>3700</v>
      </c>
      <c r="F250" s="420">
        <v>2300</v>
      </c>
      <c r="G250" s="386"/>
      <c r="H250" s="416">
        <f t="shared" si="36"/>
        <v>0</v>
      </c>
      <c r="I250" s="416">
        <f t="shared" si="36"/>
        <v>0</v>
      </c>
      <c r="J250" s="386"/>
      <c r="K250" s="417">
        <f t="shared" si="46"/>
        <v>0</v>
      </c>
      <c r="L250" s="417">
        <f t="shared" si="47"/>
        <v>0</v>
      </c>
      <c r="M250" s="389"/>
      <c r="N250" s="507"/>
      <c r="P250" s="491"/>
      <c r="R250" s="462"/>
      <c r="T250" s="462">
        <v>1480</v>
      </c>
      <c r="V250" s="462">
        <v>5400</v>
      </c>
      <c r="X250" s="462"/>
      <c r="Z250" s="452"/>
      <c r="AD250" s="363"/>
      <c r="AF250" s="364"/>
      <c r="AH250" s="365"/>
      <c r="AJ250" s="365"/>
      <c r="AL250" s="365"/>
      <c r="AN250" s="363"/>
      <c r="AP250" s="363"/>
      <c r="AR250" s="363"/>
      <c r="AT250" s="363"/>
      <c r="AV250" s="366"/>
    </row>
    <row r="251" spans="1:61" ht="21" customHeight="1" x14ac:dyDescent="0.3">
      <c r="A251" s="371" t="s">
        <v>649</v>
      </c>
      <c r="B251" s="480" t="s">
        <v>678</v>
      </c>
      <c r="C251" s="371">
        <v>531</v>
      </c>
      <c r="D251" s="421" t="s">
        <v>156</v>
      </c>
      <c r="E251" s="419">
        <f t="shared" si="45"/>
        <v>7500</v>
      </c>
      <c r="F251" s="420">
        <f t="shared" si="45"/>
        <v>4500</v>
      </c>
      <c r="G251" s="386"/>
      <c r="H251" s="416">
        <f t="shared" si="36"/>
        <v>7500</v>
      </c>
      <c r="I251" s="416">
        <f t="shared" si="36"/>
        <v>4500</v>
      </c>
      <c r="J251" s="386"/>
      <c r="K251" s="417">
        <f t="shared" si="46"/>
        <v>7485</v>
      </c>
      <c r="L251" s="417">
        <f t="shared" si="47"/>
        <v>4491</v>
      </c>
      <c r="M251" s="389"/>
      <c r="N251" s="507">
        <v>2994</v>
      </c>
      <c r="P251" s="490">
        <v>2994</v>
      </c>
      <c r="R251" s="462">
        <v>2830.24</v>
      </c>
      <c r="T251" s="462">
        <v>2830.24</v>
      </c>
      <c r="V251" s="462">
        <v>2830.24</v>
      </c>
      <c r="X251" s="462">
        <v>2621</v>
      </c>
      <c r="Z251" s="455">
        <v>2621</v>
      </c>
      <c r="AB251" s="382">
        <v>2339.0100000000002</v>
      </c>
      <c r="AD251" s="363"/>
      <c r="AF251" s="364"/>
      <c r="AH251" s="365"/>
      <c r="AJ251" s="365"/>
      <c r="AL251" s="365"/>
      <c r="AN251" s="363"/>
      <c r="AP251" s="363"/>
      <c r="AR251" s="363"/>
      <c r="AT251" s="363"/>
      <c r="AV251" s="366"/>
    </row>
    <row r="252" spans="1:61" ht="21" customHeight="1" x14ac:dyDescent="0.3">
      <c r="A252" s="371" t="s">
        <v>648</v>
      </c>
      <c r="B252" s="478" t="s">
        <v>677</v>
      </c>
      <c r="C252" s="371" t="s">
        <v>208</v>
      </c>
      <c r="D252" s="421" t="s">
        <v>331</v>
      </c>
      <c r="E252" s="419">
        <f t="shared" si="45"/>
        <v>7300</v>
      </c>
      <c r="F252" s="420">
        <f t="shared" si="45"/>
        <v>4400</v>
      </c>
      <c r="G252" s="386"/>
      <c r="H252" s="416">
        <f t="shared" si="36"/>
        <v>7300</v>
      </c>
      <c r="I252" s="416">
        <f t="shared" si="36"/>
        <v>4400</v>
      </c>
      <c r="J252" s="386"/>
      <c r="K252" s="417">
        <f t="shared" si="46"/>
        <v>7202.5250000000005</v>
      </c>
      <c r="L252" s="417">
        <f t="shared" si="47"/>
        <v>4321.5150000000003</v>
      </c>
      <c r="M252" s="389"/>
      <c r="N252" s="507">
        <v>2881.01</v>
      </c>
      <c r="P252" s="490">
        <v>2881.01</v>
      </c>
      <c r="R252" s="462">
        <v>2881.01</v>
      </c>
      <c r="T252" s="462">
        <v>2881.01</v>
      </c>
      <c r="V252" s="462">
        <v>2881.01</v>
      </c>
      <c r="X252" s="462">
        <v>2881.01</v>
      </c>
      <c r="Z252" s="452">
        <v>2881.01</v>
      </c>
      <c r="AB252" s="382">
        <v>2881.01</v>
      </c>
      <c r="AD252" s="363"/>
      <c r="AF252" s="364"/>
      <c r="AH252" s="365"/>
      <c r="AJ252" s="365"/>
      <c r="AL252" s="365"/>
      <c r="AN252" s="363"/>
      <c r="AP252" s="363"/>
      <c r="AR252" s="363"/>
      <c r="AT252" s="363"/>
      <c r="AV252" s="367"/>
    </row>
    <row r="253" spans="1:61" ht="21" hidden="1" customHeight="1" x14ac:dyDescent="0.3">
      <c r="A253" s="371" t="s">
        <v>202</v>
      </c>
      <c r="C253" s="371" t="s">
        <v>202</v>
      </c>
      <c r="D253" s="421" t="s">
        <v>155</v>
      </c>
      <c r="E253" s="419">
        <f t="shared" si="45"/>
        <v>4550</v>
      </c>
      <c r="F253" s="420">
        <f t="shared" si="45"/>
        <v>2750</v>
      </c>
      <c r="G253" s="386"/>
      <c r="H253" s="416">
        <f>MROUND(K253+24,50)</f>
        <v>4550</v>
      </c>
      <c r="I253" s="416">
        <f>MROUND(L253+24,50)</f>
        <v>2750</v>
      </c>
      <c r="J253" s="386"/>
      <c r="K253" s="417">
        <f t="shared" si="46"/>
        <v>4537.5</v>
      </c>
      <c r="L253" s="417">
        <f t="shared" si="47"/>
        <v>2722.5</v>
      </c>
      <c r="M253" s="389"/>
      <c r="N253" s="513">
        <v>1815</v>
      </c>
      <c r="P253" s="452">
        <v>1815</v>
      </c>
      <c r="R253" s="452">
        <v>1815</v>
      </c>
      <c r="T253" s="452">
        <v>1815</v>
      </c>
      <c r="V253" s="452">
        <v>1815</v>
      </c>
      <c r="X253" s="452">
        <v>1815</v>
      </c>
      <c r="Z253" s="452">
        <v>1815</v>
      </c>
      <c r="AB253" s="382">
        <v>1815</v>
      </c>
      <c r="AD253" s="363"/>
      <c r="AF253" s="365"/>
      <c r="AH253" s="365"/>
      <c r="AJ253" s="365"/>
      <c r="AL253" s="365"/>
      <c r="AN253" s="363"/>
      <c r="AP253" s="363"/>
      <c r="AR253" s="363"/>
      <c r="AT253" s="363"/>
      <c r="AV253" s="367"/>
    </row>
    <row r="254" spans="1:61" s="376" customFormat="1" ht="21" customHeight="1" x14ac:dyDescent="0.3">
      <c r="A254" s="371"/>
      <c r="B254" s="372"/>
      <c r="C254" s="371"/>
      <c r="D254" s="371"/>
      <c r="E254" s="373"/>
      <c r="F254" s="374"/>
      <c r="G254" s="371"/>
      <c r="H254" s="447"/>
      <c r="I254" s="447"/>
      <c r="J254" s="371"/>
      <c r="K254" s="448"/>
      <c r="L254" s="448"/>
      <c r="N254" s="511"/>
      <c r="P254" s="378"/>
      <c r="R254" s="378"/>
      <c r="T254" s="378"/>
      <c r="V254" s="378"/>
      <c r="X254" s="378"/>
      <c r="Z254" s="378"/>
      <c r="AB254" s="378"/>
      <c r="AD254" s="146"/>
      <c r="AF254" s="146"/>
      <c r="AH254" s="146"/>
      <c r="AJ254" s="146"/>
      <c r="AL254" s="146"/>
      <c r="AN254" s="146"/>
      <c r="AP254" s="146"/>
      <c r="AR254" s="146"/>
      <c r="AT254" s="146"/>
      <c r="AV254" s="63"/>
      <c r="AX254" s="371"/>
      <c r="AY254" s="371"/>
      <c r="AZ254" s="371"/>
      <c r="BA254" s="371"/>
      <c r="BB254" s="371"/>
      <c r="BC254" s="371"/>
      <c r="BD254" s="371"/>
      <c r="BE254" s="371"/>
      <c r="BF254" s="371"/>
      <c r="BG254" s="371"/>
      <c r="BH254" s="371"/>
      <c r="BI254" s="371"/>
    </row>
    <row r="255" spans="1:61" s="376" customFormat="1" ht="21" customHeight="1" x14ac:dyDescent="0.3">
      <c r="A255" s="371"/>
      <c r="B255" s="372" t="s">
        <v>731</v>
      </c>
      <c r="C255" s="371"/>
      <c r="D255" s="371"/>
      <c r="E255" s="373"/>
      <c r="F255" s="374"/>
      <c r="G255" s="371"/>
      <c r="H255" s="447"/>
      <c r="I255" s="447"/>
      <c r="J255" s="371"/>
      <c r="K255" s="448"/>
      <c r="L255" s="448"/>
      <c r="N255" s="511"/>
      <c r="P255" s="378"/>
      <c r="R255" s="378"/>
      <c r="T255" s="378"/>
      <c r="V255" s="378"/>
      <c r="X255" s="378"/>
      <c r="Z255" s="378"/>
      <c r="AB255" s="378"/>
      <c r="AD255" s="146"/>
      <c r="AF255" s="146"/>
      <c r="AH255" s="146"/>
      <c r="AJ255" s="146"/>
      <c r="AL255" s="146"/>
      <c r="AN255" s="146"/>
      <c r="AP255" s="146"/>
      <c r="AR255" s="146"/>
      <c r="AT255" s="146"/>
      <c r="AV255" s="63"/>
      <c r="AX255" s="371"/>
      <c r="AY255" s="371"/>
      <c r="AZ255" s="371"/>
      <c r="BA255" s="371"/>
      <c r="BB255" s="371"/>
      <c r="BC255" s="371"/>
      <c r="BD255" s="371"/>
      <c r="BE255" s="371"/>
      <c r="BF255" s="371"/>
      <c r="BG255" s="371"/>
      <c r="BH255" s="371"/>
      <c r="BI255" s="371"/>
    </row>
    <row r="256" spans="1:61" s="376" customFormat="1" ht="21" customHeight="1" x14ac:dyDescent="0.3">
      <c r="A256" s="371"/>
      <c r="B256" s="372"/>
      <c r="C256" s="371"/>
      <c r="D256" s="371"/>
      <c r="E256" s="373"/>
      <c r="F256" s="374"/>
      <c r="G256" s="371"/>
      <c r="H256" s="447"/>
      <c r="I256" s="447"/>
      <c r="J256" s="371"/>
      <c r="K256" s="448"/>
      <c r="L256" s="448"/>
      <c r="N256" s="511"/>
      <c r="P256" s="378"/>
      <c r="R256" s="378"/>
      <c r="T256" s="378"/>
      <c r="V256" s="378"/>
      <c r="X256" s="378"/>
      <c r="Z256" s="378"/>
      <c r="AB256" s="378"/>
      <c r="AD256" s="146"/>
      <c r="AF256" s="146"/>
      <c r="AH256" s="146"/>
      <c r="AJ256" s="146"/>
      <c r="AL256" s="146"/>
      <c r="AN256" s="146"/>
      <c r="AP256" s="146"/>
      <c r="AR256" s="146"/>
      <c r="AT256" s="146"/>
      <c r="AV256" s="63"/>
      <c r="AX256" s="371"/>
      <c r="AY256" s="371"/>
      <c r="AZ256" s="371"/>
      <c r="BA256" s="371"/>
      <c r="BB256" s="371"/>
      <c r="BC256" s="371"/>
      <c r="BD256" s="371"/>
      <c r="BE256" s="371"/>
      <c r="BF256" s="371"/>
      <c r="BG256" s="371"/>
      <c r="BH256" s="371"/>
      <c r="BI256" s="371"/>
    </row>
    <row r="257" spans="1:61" ht="21" customHeight="1" x14ac:dyDescent="0.3">
      <c r="N257" s="511"/>
      <c r="P257" s="378"/>
      <c r="R257" s="378"/>
      <c r="T257" s="378"/>
      <c r="V257" s="378"/>
      <c r="X257" s="378"/>
      <c r="Z257" s="378"/>
      <c r="AB257" s="378"/>
    </row>
    <row r="258" spans="1:61" s="376" customFormat="1" ht="21" customHeight="1" x14ac:dyDescent="0.3">
      <c r="A258" s="371"/>
      <c r="B258" s="372"/>
      <c r="C258" s="371"/>
      <c r="D258" s="371"/>
      <c r="E258" s="373"/>
      <c r="F258" s="374"/>
      <c r="G258" s="371"/>
      <c r="H258" s="375"/>
      <c r="I258" s="375"/>
      <c r="K258" s="377"/>
      <c r="L258" s="377"/>
      <c r="N258" s="511"/>
      <c r="P258" s="378"/>
      <c r="R258" s="378"/>
      <c r="T258" s="378"/>
      <c r="V258" s="378"/>
      <c r="X258" s="378"/>
      <c r="Z258" s="378"/>
      <c r="AB258" s="378"/>
      <c r="AD258" s="146"/>
      <c r="AF258" s="146"/>
      <c r="AH258" s="146"/>
      <c r="AJ258" s="146"/>
      <c r="AL258" s="146"/>
      <c r="AN258" s="146"/>
      <c r="AP258" s="146"/>
      <c r="AR258" s="146"/>
      <c r="AT258" s="146"/>
      <c r="AV258" s="63"/>
      <c r="AX258" s="371"/>
      <c r="AY258" s="371"/>
      <c r="AZ258" s="371"/>
      <c r="BA258" s="371"/>
      <c r="BB258" s="371"/>
      <c r="BC258" s="371"/>
      <c r="BD258" s="371"/>
      <c r="BE258" s="371"/>
      <c r="BF258" s="371"/>
      <c r="BG258" s="371"/>
      <c r="BH258" s="371"/>
      <c r="BI258" s="371"/>
    </row>
    <row r="259" spans="1:61" s="376" customFormat="1" ht="21" customHeight="1" x14ac:dyDescent="0.3">
      <c r="A259" s="371"/>
      <c r="B259" s="372"/>
      <c r="C259" s="371"/>
      <c r="D259" s="371"/>
      <c r="E259" s="373"/>
      <c r="F259" s="374"/>
      <c r="G259" s="371"/>
      <c r="H259" s="375"/>
      <c r="I259" s="375"/>
      <c r="K259" s="377"/>
      <c r="L259" s="377"/>
      <c r="N259" s="511"/>
      <c r="P259" s="378"/>
      <c r="R259" s="378"/>
      <c r="T259" s="378"/>
      <c r="V259" s="378"/>
      <c r="X259" s="378"/>
      <c r="Z259" s="378"/>
      <c r="AB259" s="378"/>
      <c r="AD259" s="146"/>
      <c r="AF259" s="146"/>
      <c r="AH259" s="146"/>
      <c r="AJ259" s="146"/>
      <c r="AL259" s="146"/>
      <c r="AN259" s="146"/>
      <c r="AP259" s="146"/>
      <c r="AR259" s="146"/>
      <c r="AT259" s="146"/>
      <c r="AV259" s="63"/>
      <c r="AX259" s="371"/>
      <c r="AY259" s="371"/>
      <c r="AZ259" s="371"/>
      <c r="BA259" s="371"/>
      <c r="BB259" s="371"/>
      <c r="BC259" s="371"/>
      <c r="BD259" s="371"/>
      <c r="BE259" s="371"/>
      <c r="BF259" s="371"/>
      <c r="BG259" s="371"/>
      <c r="BH259" s="371"/>
      <c r="BI259" s="371"/>
    </row>
    <row r="260" spans="1:61" s="376" customFormat="1" ht="21" customHeight="1" x14ac:dyDescent="0.3">
      <c r="A260" s="371"/>
      <c r="B260" s="372"/>
      <c r="C260" s="371"/>
      <c r="D260" s="371"/>
      <c r="E260" s="373"/>
      <c r="F260" s="374"/>
      <c r="G260" s="371"/>
      <c r="H260" s="375"/>
      <c r="I260" s="375"/>
      <c r="K260" s="377"/>
      <c r="L260" s="377"/>
      <c r="N260" s="511"/>
      <c r="P260" s="378"/>
      <c r="R260" s="378"/>
      <c r="T260" s="378"/>
      <c r="V260" s="378"/>
      <c r="X260" s="378"/>
      <c r="Z260" s="378"/>
      <c r="AB260" s="378"/>
      <c r="AD260" s="146"/>
      <c r="AF260" s="146"/>
      <c r="AH260" s="146"/>
      <c r="AJ260" s="146"/>
      <c r="AL260" s="146"/>
      <c r="AN260" s="146"/>
      <c r="AP260" s="146"/>
      <c r="AR260" s="146"/>
      <c r="AT260" s="146"/>
      <c r="AV260" s="63"/>
      <c r="AX260" s="371"/>
      <c r="AY260" s="371"/>
      <c r="AZ260" s="371"/>
      <c r="BA260" s="371"/>
      <c r="BB260" s="371"/>
      <c r="BC260" s="371"/>
      <c r="BD260" s="371"/>
      <c r="BE260" s="371"/>
      <c r="BF260" s="371"/>
      <c r="BG260" s="371"/>
      <c r="BH260" s="371"/>
      <c r="BI260" s="371"/>
    </row>
    <row r="261" spans="1:61" s="376" customFormat="1" ht="21" customHeight="1" x14ac:dyDescent="0.3">
      <c r="A261" s="371"/>
      <c r="B261" s="372"/>
      <c r="C261" s="371"/>
      <c r="D261" s="371"/>
      <c r="E261" s="373"/>
      <c r="F261" s="374"/>
      <c r="G261" s="371"/>
      <c r="H261" s="375"/>
      <c r="I261" s="375"/>
      <c r="K261" s="377"/>
      <c r="L261" s="377"/>
      <c r="N261" s="511"/>
      <c r="P261" s="378"/>
      <c r="R261" s="378"/>
      <c r="T261" s="378"/>
      <c r="V261" s="378"/>
      <c r="X261" s="378"/>
      <c r="Z261" s="378"/>
      <c r="AB261" s="378"/>
      <c r="AD261" s="146"/>
      <c r="AF261" s="146"/>
      <c r="AH261" s="146"/>
      <c r="AJ261" s="146"/>
      <c r="AL261" s="146"/>
      <c r="AN261" s="146"/>
      <c r="AP261" s="146"/>
      <c r="AR261" s="146"/>
      <c r="AT261" s="146"/>
      <c r="AV261" s="63"/>
      <c r="AX261" s="371"/>
      <c r="AY261" s="371"/>
      <c r="AZ261" s="371"/>
      <c r="BA261" s="371"/>
      <c r="BB261" s="371"/>
      <c r="BC261" s="371"/>
      <c r="BD261" s="371"/>
      <c r="BE261" s="371"/>
      <c r="BF261" s="371"/>
      <c r="BG261" s="371"/>
      <c r="BH261" s="371"/>
      <c r="BI261" s="371"/>
    </row>
    <row r="262" spans="1:61" s="376" customFormat="1" ht="21" customHeight="1" x14ac:dyDescent="0.3">
      <c r="A262" s="371"/>
      <c r="B262" s="372"/>
      <c r="C262" s="371"/>
      <c r="D262" s="371"/>
      <c r="E262" s="373"/>
      <c r="F262" s="374"/>
      <c r="G262" s="371"/>
      <c r="H262" s="375"/>
      <c r="I262" s="375"/>
      <c r="K262" s="377"/>
      <c r="L262" s="377"/>
      <c r="N262" s="511"/>
      <c r="P262" s="378"/>
      <c r="R262" s="378"/>
      <c r="T262" s="378"/>
      <c r="V262" s="378"/>
      <c r="X262" s="378"/>
      <c r="Z262" s="378"/>
      <c r="AB262" s="378"/>
      <c r="AD262" s="146"/>
      <c r="AF262" s="146"/>
      <c r="AH262" s="146"/>
      <c r="AJ262" s="146"/>
      <c r="AL262" s="146"/>
      <c r="AN262" s="146"/>
      <c r="AP262" s="146"/>
      <c r="AR262" s="146"/>
      <c r="AT262" s="146"/>
      <c r="AV262" s="63"/>
      <c r="AX262" s="371"/>
      <c r="AY262" s="371"/>
      <c r="AZ262" s="371"/>
      <c r="BA262" s="371"/>
      <c r="BB262" s="371"/>
      <c r="BC262" s="371"/>
      <c r="BD262" s="371"/>
      <c r="BE262" s="371"/>
      <c r="BF262" s="371"/>
      <c r="BG262" s="371"/>
      <c r="BH262" s="371"/>
      <c r="BI262" s="371"/>
    </row>
    <row r="263" spans="1:61" s="376" customFormat="1" ht="21" customHeight="1" x14ac:dyDescent="0.3">
      <c r="A263" s="371"/>
      <c r="B263" s="372"/>
      <c r="C263" s="371"/>
      <c r="D263" s="371"/>
      <c r="E263" s="373"/>
      <c r="F263" s="374"/>
      <c r="G263" s="371"/>
      <c r="H263" s="375"/>
      <c r="I263" s="375"/>
      <c r="K263" s="377"/>
      <c r="L263" s="377"/>
      <c r="N263" s="511"/>
      <c r="P263" s="378"/>
      <c r="R263" s="378"/>
      <c r="T263" s="378"/>
      <c r="V263" s="378"/>
      <c r="X263" s="378"/>
      <c r="Z263" s="378"/>
      <c r="AB263" s="378"/>
      <c r="AD263" s="146"/>
      <c r="AF263" s="146"/>
      <c r="AH263" s="146"/>
      <c r="AJ263" s="146"/>
      <c r="AL263" s="146"/>
      <c r="AN263" s="146"/>
      <c r="AP263" s="146"/>
      <c r="AR263" s="146"/>
      <c r="AT263" s="146"/>
      <c r="AV263" s="63"/>
      <c r="AX263" s="371"/>
      <c r="AY263" s="371"/>
      <c r="AZ263" s="371"/>
      <c r="BA263" s="371"/>
      <c r="BB263" s="371"/>
      <c r="BC263" s="371"/>
      <c r="BD263" s="371"/>
      <c r="BE263" s="371"/>
      <c r="BF263" s="371"/>
      <c r="BG263" s="371"/>
      <c r="BH263" s="371"/>
      <c r="BI263" s="371"/>
    </row>
    <row r="264" spans="1:61" s="376" customFormat="1" ht="21" customHeight="1" x14ac:dyDescent="0.3">
      <c r="A264" s="371"/>
      <c r="B264" s="372"/>
      <c r="C264" s="371"/>
      <c r="D264" s="371"/>
      <c r="E264" s="373"/>
      <c r="F264" s="374"/>
      <c r="G264" s="371"/>
      <c r="H264" s="375"/>
      <c r="I264" s="375"/>
      <c r="K264" s="377"/>
      <c r="L264" s="377"/>
      <c r="N264" s="511"/>
      <c r="P264" s="378"/>
      <c r="R264" s="378"/>
      <c r="T264" s="378"/>
      <c r="V264" s="378"/>
      <c r="X264" s="378"/>
      <c r="Z264" s="378"/>
      <c r="AB264" s="378"/>
      <c r="AD264" s="146"/>
      <c r="AF264" s="146"/>
      <c r="AH264" s="146"/>
      <c r="AJ264" s="146"/>
      <c r="AL264" s="146"/>
      <c r="AN264" s="146"/>
      <c r="AP264" s="146"/>
      <c r="AR264" s="146"/>
      <c r="AT264" s="146"/>
      <c r="AV264" s="63"/>
      <c r="AX264" s="371"/>
      <c r="AY264" s="371"/>
      <c r="AZ264" s="371"/>
      <c r="BA264" s="371"/>
      <c r="BB264" s="371"/>
      <c r="BC264" s="371"/>
      <c r="BD264" s="371"/>
      <c r="BE264" s="371"/>
      <c r="BF264" s="371"/>
      <c r="BG264" s="371"/>
      <c r="BH264" s="371"/>
      <c r="BI264" s="371"/>
    </row>
    <row r="265" spans="1:61" s="376" customFormat="1" ht="21" customHeight="1" x14ac:dyDescent="0.3">
      <c r="A265" s="371"/>
      <c r="B265" s="372"/>
      <c r="C265" s="371"/>
      <c r="D265" s="371"/>
      <c r="E265" s="373"/>
      <c r="F265" s="374"/>
      <c r="G265" s="371"/>
      <c r="H265" s="375"/>
      <c r="I265" s="375"/>
      <c r="K265" s="377"/>
      <c r="L265" s="377"/>
      <c r="N265" s="511"/>
      <c r="P265" s="378"/>
      <c r="R265" s="378"/>
      <c r="T265" s="378"/>
      <c r="V265" s="378"/>
      <c r="X265" s="378"/>
      <c r="Z265" s="378"/>
      <c r="AB265" s="378"/>
      <c r="AD265" s="146"/>
      <c r="AF265" s="146"/>
      <c r="AH265" s="146"/>
      <c r="AJ265" s="146"/>
      <c r="AL265" s="146"/>
      <c r="AN265" s="146"/>
      <c r="AP265" s="146"/>
      <c r="AR265" s="146"/>
      <c r="AT265" s="146"/>
      <c r="AV265" s="63"/>
      <c r="AX265" s="371"/>
      <c r="AY265" s="371"/>
      <c r="AZ265" s="371"/>
      <c r="BA265" s="371"/>
      <c r="BB265" s="371"/>
      <c r="BC265" s="371"/>
      <c r="BD265" s="371"/>
      <c r="BE265" s="371"/>
      <c r="BF265" s="371"/>
      <c r="BG265" s="371"/>
      <c r="BH265" s="371"/>
      <c r="BI265" s="371"/>
    </row>
    <row r="266" spans="1:61" s="376" customFormat="1" ht="21" customHeight="1" x14ac:dyDescent="0.3">
      <c r="A266" s="371"/>
      <c r="B266" s="372"/>
      <c r="C266" s="371"/>
      <c r="D266" s="371"/>
      <c r="E266" s="373"/>
      <c r="F266" s="374"/>
      <c r="G266" s="371"/>
      <c r="H266" s="375"/>
      <c r="I266" s="375"/>
      <c r="K266" s="377"/>
      <c r="L266" s="377"/>
      <c r="N266" s="511"/>
      <c r="P266" s="378"/>
      <c r="R266" s="378"/>
      <c r="T266" s="378"/>
      <c r="V266" s="378"/>
      <c r="X266" s="378"/>
      <c r="Z266" s="378"/>
      <c r="AB266" s="378"/>
      <c r="AD266" s="146"/>
      <c r="AF266" s="146"/>
      <c r="AH266" s="146"/>
      <c r="AJ266" s="146"/>
      <c r="AL266" s="146"/>
      <c r="AN266" s="146"/>
      <c r="AP266" s="146"/>
      <c r="AR266" s="146"/>
      <c r="AT266" s="146"/>
      <c r="AV266" s="63"/>
      <c r="AX266" s="371"/>
      <c r="AY266" s="371"/>
      <c r="AZ266" s="371"/>
      <c r="BA266" s="371"/>
      <c r="BB266" s="371"/>
      <c r="BC266" s="371"/>
      <c r="BD266" s="371"/>
      <c r="BE266" s="371"/>
      <c r="BF266" s="371"/>
      <c r="BG266" s="371"/>
      <c r="BH266" s="371"/>
      <c r="BI266" s="371"/>
    </row>
    <row r="267" spans="1:61" s="376" customFormat="1" ht="21" customHeight="1" x14ac:dyDescent="0.3">
      <c r="A267" s="371"/>
      <c r="B267" s="372"/>
      <c r="C267" s="371"/>
      <c r="D267" s="371"/>
      <c r="E267" s="373"/>
      <c r="F267" s="374"/>
      <c r="G267" s="371"/>
      <c r="H267" s="375"/>
      <c r="I267" s="375"/>
      <c r="K267" s="377"/>
      <c r="L267" s="377"/>
      <c r="N267" s="511"/>
      <c r="P267" s="378"/>
      <c r="R267" s="378"/>
      <c r="T267" s="378"/>
      <c r="V267" s="378"/>
      <c r="X267" s="378"/>
      <c r="Z267" s="378"/>
      <c r="AB267" s="378"/>
      <c r="AD267" s="146"/>
      <c r="AF267" s="146"/>
      <c r="AH267" s="146"/>
      <c r="AJ267" s="146"/>
      <c r="AL267" s="146"/>
      <c r="AN267" s="146"/>
      <c r="AP267" s="146"/>
      <c r="AR267" s="146"/>
      <c r="AT267" s="146"/>
      <c r="AV267" s="63"/>
      <c r="AX267" s="371"/>
      <c r="AY267" s="371"/>
      <c r="AZ267" s="371"/>
      <c r="BA267" s="371"/>
      <c r="BB267" s="371"/>
      <c r="BC267" s="371"/>
      <c r="BD267" s="371"/>
      <c r="BE267" s="371"/>
      <c r="BF267" s="371"/>
      <c r="BG267" s="371"/>
      <c r="BH267" s="371"/>
      <c r="BI267" s="371"/>
    </row>
    <row r="268" spans="1:61" s="376" customFormat="1" ht="21" customHeight="1" x14ac:dyDescent="0.3">
      <c r="A268" s="371"/>
      <c r="B268" s="372"/>
      <c r="C268" s="371"/>
      <c r="D268" s="371"/>
      <c r="E268" s="373"/>
      <c r="F268" s="374"/>
      <c r="G268" s="371"/>
      <c r="H268" s="375"/>
      <c r="I268" s="375"/>
      <c r="K268" s="377"/>
      <c r="L268" s="377"/>
      <c r="N268" s="511"/>
      <c r="P268" s="378"/>
      <c r="R268" s="378"/>
      <c r="T268" s="378"/>
      <c r="V268" s="378"/>
      <c r="X268" s="378"/>
      <c r="Z268" s="378"/>
      <c r="AB268" s="378"/>
      <c r="AD268" s="146"/>
      <c r="AF268" s="146"/>
      <c r="AH268" s="146"/>
      <c r="AJ268" s="146"/>
      <c r="AL268" s="146"/>
      <c r="AN268" s="146"/>
      <c r="AP268" s="146"/>
      <c r="AR268" s="146"/>
      <c r="AT268" s="146"/>
      <c r="AV268" s="63"/>
      <c r="AX268" s="371"/>
      <c r="AY268" s="371"/>
      <c r="AZ268" s="371"/>
      <c r="BA268" s="371"/>
      <c r="BB268" s="371"/>
      <c r="BC268" s="371"/>
      <c r="BD268" s="371"/>
      <c r="BE268" s="371"/>
      <c r="BF268" s="371"/>
      <c r="BG268" s="371"/>
      <c r="BH268" s="371"/>
      <c r="BI268" s="371"/>
    </row>
    <row r="269" spans="1:61" s="376" customFormat="1" ht="21" customHeight="1" x14ac:dyDescent="0.3">
      <c r="A269" s="371"/>
      <c r="B269" s="372"/>
      <c r="C269" s="371"/>
      <c r="D269" s="371"/>
      <c r="E269" s="373"/>
      <c r="F269" s="374"/>
      <c r="G269" s="371"/>
      <c r="H269" s="375"/>
      <c r="I269" s="375"/>
      <c r="K269" s="377"/>
      <c r="L269" s="377"/>
      <c r="N269" s="511"/>
      <c r="P269" s="378"/>
      <c r="R269" s="378"/>
      <c r="T269" s="378"/>
      <c r="V269" s="378"/>
      <c r="X269" s="378"/>
      <c r="Z269" s="378"/>
      <c r="AB269" s="378"/>
      <c r="AD269" s="146"/>
      <c r="AF269" s="146"/>
      <c r="AH269" s="146"/>
      <c r="AJ269" s="146"/>
      <c r="AL269" s="146"/>
      <c r="AN269" s="146"/>
      <c r="AP269" s="146"/>
      <c r="AR269" s="146"/>
      <c r="AT269" s="146"/>
      <c r="AV269" s="63"/>
      <c r="AX269" s="371"/>
      <c r="AY269" s="371"/>
      <c r="AZ269" s="371"/>
      <c r="BA269" s="371"/>
      <c r="BB269" s="371"/>
      <c r="BC269" s="371"/>
      <c r="BD269" s="371"/>
      <c r="BE269" s="371"/>
      <c r="BF269" s="371"/>
      <c r="BG269" s="371"/>
      <c r="BH269" s="371"/>
      <c r="BI269" s="371"/>
    </row>
    <row r="270" spans="1:61" s="376" customFormat="1" ht="21" customHeight="1" x14ac:dyDescent="0.3">
      <c r="A270" s="371"/>
      <c r="B270" s="372"/>
      <c r="C270" s="371"/>
      <c r="D270" s="371"/>
      <c r="E270" s="373"/>
      <c r="F270" s="374"/>
      <c r="G270" s="371"/>
      <c r="H270" s="375"/>
      <c r="I270" s="375"/>
      <c r="K270" s="377"/>
      <c r="L270" s="377"/>
      <c r="N270" s="511"/>
      <c r="P270" s="378"/>
      <c r="R270" s="378"/>
      <c r="T270" s="378"/>
      <c r="V270" s="378"/>
      <c r="X270" s="378"/>
      <c r="Z270" s="378"/>
      <c r="AB270" s="378"/>
      <c r="AD270" s="146"/>
      <c r="AF270" s="146"/>
      <c r="AH270" s="146"/>
      <c r="AJ270" s="146"/>
      <c r="AL270" s="146"/>
      <c r="AN270" s="146"/>
      <c r="AP270" s="146"/>
      <c r="AR270" s="146"/>
      <c r="AT270" s="146"/>
      <c r="AV270" s="63"/>
      <c r="AX270" s="371"/>
      <c r="AY270" s="371"/>
      <c r="AZ270" s="371"/>
      <c r="BA270" s="371"/>
      <c r="BB270" s="371"/>
      <c r="BC270" s="371"/>
      <c r="BD270" s="371"/>
      <c r="BE270" s="371"/>
      <c r="BF270" s="371"/>
      <c r="BG270" s="371"/>
      <c r="BH270" s="371"/>
      <c r="BI270" s="371"/>
    </row>
    <row r="271" spans="1:61" s="376" customFormat="1" ht="21" customHeight="1" x14ac:dyDescent="0.3">
      <c r="A271" s="371"/>
      <c r="B271" s="372"/>
      <c r="C271" s="371"/>
      <c r="D271" s="371"/>
      <c r="E271" s="373"/>
      <c r="F271" s="374"/>
      <c r="G271" s="371"/>
      <c r="H271" s="375"/>
      <c r="I271" s="375"/>
      <c r="K271" s="377"/>
      <c r="L271" s="377"/>
      <c r="N271" s="511"/>
      <c r="P271" s="378"/>
      <c r="R271" s="378"/>
      <c r="T271" s="378"/>
      <c r="V271" s="378"/>
      <c r="X271" s="378"/>
      <c r="Z271" s="378"/>
      <c r="AB271" s="378"/>
      <c r="AD271" s="146"/>
      <c r="AF271" s="146"/>
      <c r="AH271" s="146"/>
      <c r="AJ271" s="146"/>
      <c r="AL271" s="146"/>
      <c r="AN271" s="146"/>
      <c r="AP271" s="146"/>
      <c r="AR271" s="146"/>
      <c r="AT271" s="146"/>
      <c r="AV271" s="63"/>
      <c r="AX271" s="371"/>
      <c r="AY271" s="371"/>
      <c r="AZ271" s="371"/>
      <c r="BA271" s="371"/>
      <c r="BB271" s="371"/>
      <c r="BC271" s="371"/>
      <c r="BD271" s="371"/>
      <c r="BE271" s="371"/>
      <c r="BF271" s="371"/>
      <c r="BG271" s="371"/>
      <c r="BH271" s="371"/>
      <c r="BI271" s="371"/>
    </row>
    <row r="272" spans="1:61" s="376" customFormat="1" ht="21" customHeight="1" x14ac:dyDescent="0.3">
      <c r="A272" s="371"/>
      <c r="B272" s="372"/>
      <c r="C272" s="371"/>
      <c r="D272" s="371"/>
      <c r="E272" s="373"/>
      <c r="F272" s="374"/>
      <c r="G272" s="371"/>
      <c r="H272" s="375"/>
      <c r="I272" s="375"/>
      <c r="K272" s="377"/>
      <c r="L272" s="377"/>
      <c r="N272" s="511"/>
      <c r="P272" s="378"/>
      <c r="R272" s="378"/>
      <c r="T272" s="378"/>
      <c r="V272" s="378"/>
      <c r="X272" s="378"/>
      <c r="Z272" s="378"/>
      <c r="AB272" s="378"/>
      <c r="AD272" s="146"/>
      <c r="AF272" s="146"/>
      <c r="AH272" s="146"/>
      <c r="AJ272" s="146"/>
      <c r="AL272" s="146"/>
      <c r="AN272" s="146"/>
      <c r="AP272" s="146"/>
      <c r="AR272" s="146"/>
      <c r="AT272" s="146"/>
      <c r="AV272" s="63"/>
      <c r="AX272" s="371"/>
      <c r="AY272" s="371"/>
      <c r="AZ272" s="371"/>
      <c r="BA272" s="371"/>
      <c r="BB272" s="371"/>
      <c r="BC272" s="371"/>
      <c r="BD272" s="371"/>
      <c r="BE272" s="371"/>
      <c r="BF272" s="371"/>
      <c r="BG272" s="371"/>
      <c r="BH272" s="371"/>
      <c r="BI272" s="371"/>
    </row>
    <row r="273" spans="1:61" s="376" customFormat="1" ht="21" customHeight="1" x14ac:dyDescent="0.3">
      <c r="A273" s="371"/>
      <c r="B273" s="372"/>
      <c r="C273" s="371"/>
      <c r="D273" s="371"/>
      <c r="E273" s="373"/>
      <c r="F273" s="374"/>
      <c r="G273" s="371"/>
      <c r="H273" s="375"/>
      <c r="I273" s="375"/>
      <c r="K273" s="377"/>
      <c r="L273" s="377"/>
      <c r="N273" s="511"/>
      <c r="P273" s="378"/>
      <c r="R273" s="378"/>
      <c r="T273" s="378"/>
      <c r="V273" s="378"/>
      <c r="X273" s="378"/>
      <c r="Z273" s="378"/>
      <c r="AB273" s="378"/>
      <c r="AD273" s="146"/>
      <c r="AF273" s="146"/>
      <c r="AH273" s="146"/>
      <c r="AJ273" s="146"/>
      <c r="AL273" s="146"/>
      <c r="AN273" s="146"/>
      <c r="AP273" s="146"/>
      <c r="AR273" s="146"/>
      <c r="AT273" s="146"/>
      <c r="AV273" s="63"/>
      <c r="AX273" s="371"/>
      <c r="AY273" s="371"/>
      <c r="AZ273" s="371"/>
      <c r="BA273" s="371"/>
      <c r="BB273" s="371"/>
      <c r="BC273" s="371"/>
      <c r="BD273" s="371"/>
      <c r="BE273" s="371"/>
      <c r="BF273" s="371"/>
      <c r="BG273" s="371"/>
      <c r="BH273" s="371"/>
      <c r="BI273" s="371"/>
    </row>
    <row r="274" spans="1:61" s="376" customFormat="1" ht="21" customHeight="1" x14ac:dyDescent="0.3">
      <c r="A274" s="371"/>
      <c r="B274" s="372"/>
      <c r="C274" s="371"/>
      <c r="D274" s="371"/>
      <c r="E274" s="373"/>
      <c r="F274" s="374"/>
      <c r="G274" s="371"/>
      <c r="H274" s="375"/>
      <c r="I274" s="375"/>
      <c r="K274" s="377"/>
      <c r="L274" s="377"/>
      <c r="N274" s="511"/>
      <c r="P274" s="378"/>
      <c r="R274" s="378"/>
      <c r="T274" s="378"/>
      <c r="V274" s="378"/>
      <c r="X274" s="378"/>
      <c r="Z274" s="378"/>
      <c r="AB274" s="378"/>
      <c r="AD274" s="146"/>
      <c r="AF274" s="146"/>
      <c r="AH274" s="146"/>
      <c r="AJ274" s="146"/>
      <c r="AL274" s="146"/>
      <c r="AN274" s="146"/>
      <c r="AP274" s="146"/>
      <c r="AR274" s="146"/>
      <c r="AT274" s="146"/>
      <c r="AV274" s="63"/>
      <c r="AX274" s="371"/>
      <c r="AY274" s="371"/>
      <c r="AZ274" s="371"/>
      <c r="BA274" s="371"/>
      <c r="BB274" s="371"/>
      <c r="BC274" s="371"/>
      <c r="BD274" s="371"/>
      <c r="BE274" s="371"/>
      <c r="BF274" s="371"/>
      <c r="BG274" s="371"/>
      <c r="BH274" s="371"/>
      <c r="BI274" s="371"/>
    </row>
    <row r="275" spans="1:61" s="376" customFormat="1" ht="21" customHeight="1" x14ac:dyDescent="0.3">
      <c r="A275" s="371"/>
      <c r="B275" s="372"/>
      <c r="C275" s="371"/>
      <c r="D275" s="371"/>
      <c r="E275" s="373"/>
      <c r="F275" s="374"/>
      <c r="G275" s="371"/>
      <c r="H275" s="375"/>
      <c r="I275" s="375"/>
      <c r="K275" s="377"/>
      <c r="L275" s="377"/>
      <c r="N275" s="511"/>
      <c r="P275" s="378"/>
      <c r="R275" s="378"/>
      <c r="T275" s="378"/>
      <c r="V275" s="378"/>
      <c r="X275" s="378"/>
      <c r="Z275" s="378"/>
      <c r="AB275" s="378"/>
      <c r="AD275" s="146"/>
      <c r="AF275" s="146"/>
      <c r="AH275" s="146"/>
      <c r="AJ275" s="146"/>
      <c r="AL275" s="146"/>
      <c r="AN275" s="146"/>
      <c r="AP275" s="146"/>
      <c r="AR275" s="146"/>
      <c r="AT275" s="146"/>
      <c r="AV275" s="63"/>
      <c r="AX275" s="371"/>
      <c r="AY275" s="371"/>
      <c r="AZ275" s="371"/>
      <c r="BA275" s="371"/>
      <c r="BB275" s="371"/>
      <c r="BC275" s="371"/>
      <c r="BD275" s="371"/>
      <c r="BE275" s="371"/>
      <c r="BF275" s="371"/>
      <c r="BG275" s="371"/>
      <c r="BH275" s="371"/>
      <c r="BI275" s="371"/>
    </row>
    <row r="276" spans="1:61" s="376" customFormat="1" ht="21" customHeight="1" x14ac:dyDescent="0.3">
      <c r="A276" s="371"/>
      <c r="B276" s="372"/>
      <c r="C276" s="371"/>
      <c r="D276" s="371"/>
      <c r="E276" s="373"/>
      <c r="F276" s="374"/>
      <c r="G276" s="371"/>
      <c r="H276" s="375"/>
      <c r="I276" s="375"/>
      <c r="K276" s="377"/>
      <c r="L276" s="377"/>
      <c r="N276" s="511"/>
      <c r="P276" s="378"/>
      <c r="R276" s="378"/>
      <c r="T276" s="378"/>
      <c r="V276" s="378"/>
      <c r="X276" s="378"/>
      <c r="Z276" s="378"/>
      <c r="AB276" s="378"/>
      <c r="AD276" s="146"/>
      <c r="AF276" s="146"/>
      <c r="AH276" s="146"/>
      <c r="AJ276" s="146"/>
      <c r="AL276" s="146"/>
      <c r="AN276" s="146"/>
      <c r="AP276" s="146"/>
      <c r="AR276" s="146"/>
      <c r="AT276" s="146"/>
      <c r="AV276" s="63"/>
      <c r="AX276" s="371"/>
      <c r="AY276" s="371"/>
      <c r="AZ276" s="371"/>
      <c r="BA276" s="371"/>
      <c r="BB276" s="371"/>
      <c r="BC276" s="371"/>
      <c r="BD276" s="371"/>
      <c r="BE276" s="371"/>
      <c r="BF276" s="371"/>
      <c r="BG276" s="371"/>
      <c r="BH276" s="371"/>
      <c r="BI276" s="371"/>
    </row>
    <row r="277" spans="1:61" s="376" customFormat="1" ht="21" customHeight="1" x14ac:dyDescent="0.3">
      <c r="A277" s="371"/>
      <c r="B277" s="372"/>
      <c r="C277" s="371"/>
      <c r="D277" s="371"/>
      <c r="E277" s="373"/>
      <c r="F277" s="374"/>
      <c r="G277" s="371"/>
      <c r="H277" s="375"/>
      <c r="I277" s="375"/>
      <c r="K277" s="377"/>
      <c r="L277" s="377"/>
      <c r="N277" s="511"/>
      <c r="P277" s="378"/>
      <c r="R277" s="378"/>
      <c r="T277" s="378"/>
      <c r="V277" s="378"/>
      <c r="X277" s="378"/>
      <c r="Z277" s="378"/>
      <c r="AB277" s="378"/>
      <c r="AD277" s="146"/>
      <c r="AF277" s="146"/>
      <c r="AH277" s="146"/>
      <c r="AJ277" s="146"/>
      <c r="AL277" s="146"/>
      <c r="AN277" s="146"/>
      <c r="AP277" s="146"/>
      <c r="AR277" s="146"/>
      <c r="AT277" s="146"/>
      <c r="AV277" s="63"/>
      <c r="AX277" s="371"/>
      <c r="AY277" s="371"/>
      <c r="AZ277" s="371"/>
      <c r="BA277" s="371"/>
      <c r="BB277" s="371"/>
      <c r="BC277" s="371"/>
      <c r="BD277" s="371"/>
      <c r="BE277" s="371"/>
      <c r="BF277" s="371"/>
      <c r="BG277" s="371"/>
      <c r="BH277" s="371"/>
      <c r="BI277" s="371"/>
    </row>
    <row r="278" spans="1:61" s="376" customFormat="1" ht="21" customHeight="1" x14ac:dyDescent="0.3">
      <c r="A278" s="371"/>
      <c r="B278" s="372"/>
      <c r="C278" s="371"/>
      <c r="D278" s="371"/>
      <c r="E278" s="373"/>
      <c r="F278" s="374"/>
      <c r="G278" s="371"/>
      <c r="H278" s="375"/>
      <c r="I278" s="375"/>
      <c r="K278" s="377"/>
      <c r="L278" s="377"/>
      <c r="N278" s="511"/>
      <c r="P278" s="378"/>
      <c r="R278" s="378"/>
      <c r="T278" s="378"/>
      <c r="V278" s="378"/>
      <c r="X278" s="378"/>
      <c r="Z278" s="378"/>
      <c r="AB278" s="378"/>
      <c r="AD278" s="146"/>
      <c r="AF278" s="146"/>
      <c r="AH278" s="146"/>
      <c r="AJ278" s="146"/>
      <c r="AL278" s="146"/>
      <c r="AN278" s="146"/>
      <c r="AP278" s="146"/>
      <c r="AR278" s="146"/>
      <c r="AT278" s="146"/>
      <c r="AV278" s="63"/>
      <c r="AX278" s="371"/>
      <c r="AY278" s="371"/>
      <c r="AZ278" s="371"/>
      <c r="BA278" s="371"/>
      <c r="BB278" s="371"/>
      <c r="BC278" s="371"/>
      <c r="BD278" s="371"/>
      <c r="BE278" s="371"/>
      <c r="BF278" s="371"/>
      <c r="BG278" s="371"/>
      <c r="BH278" s="371"/>
      <c r="BI278" s="371"/>
    </row>
    <row r="279" spans="1:61" s="376" customFormat="1" ht="21" customHeight="1" x14ac:dyDescent="0.3">
      <c r="A279" s="371"/>
      <c r="B279" s="372"/>
      <c r="C279" s="371"/>
      <c r="D279" s="371"/>
      <c r="E279" s="373"/>
      <c r="F279" s="374"/>
      <c r="G279" s="371"/>
      <c r="H279" s="375"/>
      <c r="I279" s="375"/>
      <c r="K279" s="377"/>
      <c r="L279" s="377"/>
      <c r="N279" s="511"/>
      <c r="P279" s="378"/>
      <c r="R279" s="378"/>
      <c r="T279" s="378"/>
      <c r="V279" s="378"/>
      <c r="X279" s="378"/>
      <c r="Z279" s="378"/>
      <c r="AB279" s="378"/>
      <c r="AD279" s="146"/>
      <c r="AF279" s="146"/>
      <c r="AH279" s="146"/>
      <c r="AJ279" s="146"/>
      <c r="AL279" s="146"/>
      <c r="AN279" s="146"/>
      <c r="AP279" s="146"/>
      <c r="AR279" s="146"/>
      <c r="AT279" s="146"/>
      <c r="AV279" s="63"/>
      <c r="AX279" s="371"/>
      <c r="AY279" s="371"/>
      <c r="AZ279" s="371"/>
      <c r="BA279" s="371"/>
      <c r="BB279" s="371"/>
      <c r="BC279" s="371"/>
      <c r="BD279" s="371"/>
      <c r="BE279" s="371"/>
      <c r="BF279" s="371"/>
      <c r="BG279" s="371"/>
      <c r="BH279" s="371"/>
      <c r="BI279" s="371"/>
    </row>
    <row r="280" spans="1:61" s="376" customFormat="1" ht="21" customHeight="1" x14ac:dyDescent="0.3">
      <c r="A280" s="371"/>
      <c r="B280" s="372"/>
      <c r="C280" s="371"/>
      <c r="D280" s="371"/>
      <c r="E280" s="373"/>
      <c r="F280" s="374"/>
      <c r="G280" s="371"/>
      <c r="H280" s="375"/>
      <c r="I280" s="375"/>
      <c r="K280" s="377"/>
      <c r="L280" s="377"/>
      <c r="N280" s="511"/>
      <c r="P280" s="378"/>
      <c r="R280" s="378"/>
      <c r="T280" s="378"/>
      <c r="V280" s="378"/>
      <c r="X280" s="378"/>
      <c r="Z280" s="378"/>
      <c r="AB280" s="378"/>
      <c r="AD280" s="146"/>
      <c r="AF280" s="146"/>
      <c r="AH280" s="146"/>
      <c r="AJ280" s="146"/>
      <c r="AL280" s="146"/>
      <c r="AN280" s="146"/>
      <c r="AP280" s="146"/>
      <c r="AR280" s="146"/>
      <c r="AT280" s="146"/>
      <c r="AV280" s="63"/>
      <c r="AX280" s="371"/>
      <c r="AY280" s="371"/>
      <c r="AZ280" s="371"/>
      <c r="BA280" s="371"/>
      <c r="BB280" s="371"/>
      <c r="BC280" s="371"/>
      <c r="BD280" s="371"/>
      <c r="BE280" s="371"/>
      <c r="BF280" s="371"/>
      <c r="BG280" s="371"/>
      <c r="BH280" s="371"/>
      <c r="BI280" s="371"/>
    </row>
    <row r="281" spans="1:61" s="376" customFormat="1" ht="21" customHeight="1" x14ac:dyDescent="0.3">
      <c r="A281" s="371"/>
      <c r="B281" s="372"/>
      <c r="C281" s="371"/>
      <c r="D281" s="371"/>
      <c r="E281" s="373"/>
      <c r="F281" s="374"/>
      <c r="G281" s="371"/>
      <c r="H281" s="375"/>
      <c r="I281" s="375"/>
      <c r="K281" s="377"/>
      <c r="L281" s="377"/>
      <c r="N281" s="511"/>
      <c r="P281" s="378"/>
      <c r="R281" s="378"/>
      <c r="T281" s="378"/>
      <c r="V281" s="378"/>
      <c r="X281" s="378"/>
      <c r="Z281" s="378"/>
      <c r="AB281" s="378"/>
      <c r="AD281" s="146"/>
      <c r="AF281" s="146"/>
      <c r="AH281" s="146"/>
      <c r="AJ281" s="146"/>
      <c r="AL281" s="146"/>
      <c r="AN281" s="146"/>
      <c r="AP281" s="146"/>
      <c r="AR281" s="146"/>
      <c r="AT281" s="146"/>
      <c r="AV281" s="63"/>
      <c r="AX281" s="371"/>
      <c r="AY281" s="371"/>
      <c r="AZ281" s="371"/>
      <c r="BA281" s="371"/>
      <c r="BB281" s="371"/>
      <c r="BC281" s="371"/>
      <c r="BD281" s="371"/>
      <c r="BE281" s="371"/>
      <c r="BF281" s="371"/>
      <c r="BG281" s="371"/>
      <c r="BH281" s="371"/>
      <c r="BI281" s="371"/>
    </row>
    <row r="282" spans="1:61" s="376" customFormat="1" ht="21" customHeight="1" x14ac:dyDescent="0.3">
      <c r="A282" s="371"/>
      <c r="B282" s="372"/>
      <c r="C282" s="371"/>
      <c r="D282" s="371"/>
      <c r="E282" s="373"/>
      <c r="F282" s="374"/>
      <c r="G282" s="371"/>
      <c r="H282" s="375"/>
      <c r="I282" s="375"/>
      <c r="K282" s="377"/>
      <c r="L282" s="377"/>
      <c r="N282" s="511"/>
      <c r="P282" s="378"/>
      <c r="R282" s="378"/>
      <c r="T282" s="378"/>
      <c r="V282" s="378"/>
      <c r="X282" s="378"/>
      <c r="Z282" s="378"/>
      <c r="AB282" s="378"/>
      <c r="AD282" s="146"/>
      <c r="AF282" s="146"/>
      <c r="AH282" s="146"/>
      <c r="AJ282" s="146"/>
      <c r="AL282" s="146"/>
      <c r="AN282" s="146"/>
      <c r="AP282" s="146"/>
      <c r="AR282" s="146"/>
      <c r="AT282" s="146"/>
      <c r="AV282" s="63"/>
      <c r="AX282" s="371"/>
      <c r="AY282" s="371"/>
      <c r="AZ282" s="371"/>
      <c r="BA282" s="371"/>
      <c r="BB282" s="371"/>
      <c r="BC282" s="371"/>
      <c r="BD282" s="371"/>
      <c r="BE282" s="371"/>
      <c r="BF282" s="371"/>
      <c r="BG282" s="371"/>
      <c r="BH282" s="371"/>
      <c r="BI282" s="371"/>
    </row>
    <row r="283" spans="1:61" s="376" customFormat="1" ht="21" customHeight="1" x14ac:dyDescent="0.3">
      <c r="A283" s="371"/>
      <c r="B283" s="372"/>
      <c r="C283" s="371"/>
      <c r="D283" s="371"/>
      <c r="E283" s="373"/>
      <c r="F283" s="374"/>
      <c r="G283" s="371"/>
      <c r="H283" s="375"/>
      <c r="I283" s="375"/>
      <c r="K283" s="377"/>
      <c r="L283" s="377"/>
      <c r="N283" s="511"/>
      <c r="P283" s="378"/>
      <c r="R283" s="378"/>
      <c r="T283" s="378"/>
      <c r="V283" s="378"/>
      <c r="X283" s="378"/>
      <c r="Z283" s="378"/>
      <c r="AB283" s="378"/>
      <c r="AD283" s="146"/>
      <c r="AF283" s="146"/>
      <c r="AH283" s="146"/>
      <c r="AJ283" s="146"/>
      <c r="AL283" s="146"/>
      <c r="AN283" s="146"/>
      <c r="AP283" s="146"/>
      <c r="AR283" s="146"/>
      <c r="AT283" s="146"/>
      <c r="AV283" s="63"/>
      <c r="AX283" s="371"/>
      <c r="AY283" s="371"/>
      <c r="AZ283" s="371"/>
      <c r="BA283" s="371"/>
      <c r="BB283" s="371"/>
      <c r="BC283" s="371"/>
      <c r="BD283" s="371"/>
      <c r="BE283" s="371"/>
      <c r="BF283" s="371"/>
      <c r="BG283" s="371"/>
      <c r="BH283" s="371"/>
      <c r="BI283" s="371"/>
    </row>
    <row r="284" spans="1:61" s="376" customFormat="1" ht="21" customHeight="1" x14ac:dyDescent="0.3">
      <c r="A284" s="371"/>
      <c r="B284" s="372"/>
      <c r="C284" s="371"/>
      <c r="D284" s="371"/>
      <c r="E284" s="373"/>
      <c r="F284" s="374"/>
      <c r="G284" s="371"/>
      <c r="H284" s="375"/>
      <c r="I284" s="375"/>
      <c r="K284" s="377"/>
      <c r="L284" s="377"/>
      <c r="N284" s="511"/>
      <c r="P284" s="378"/>
      <c r="R284" s="378"/>
      <c r="T284" s="378"/>
      <c r="V284" s="378"/>
      <c r="X284" s="378"/>
      <c r="Z284" s="378"/>
      <c r="AB284" s="378"/>
      <c r="AD284" s="146"/>
      <c r="AF284" s="146"/>
      <c r="AH284" s="146"/>
      <c r="AJ284" s="146"/>
      <c r="AL284" s="146"/>
      <c r="AN284" s="146"/>
      <c r="AP284" s="146"/>
      <c r="AR284" s="146"/>
      <c r="AT284" s="146"/>
      <c r="AV284" s="63"/>
      <c r="AX284" s="371"/>
      <c r="AY284" s="371"/>
      <c r="AZ284" s="371"/>
      <c r="BA284" s="371"/>
      <c r="BB284" s="371"/>
      <c r="BC284" s="371"/>
      <c r="BD284" s="371"/>
      <c r="BE284" s="371"/>
      <c r="BF284" s="371"/>
      <c r="BG284" s="371"/>
      <c r="BH284" s="371"/>
      <c r="BI284" s="371"/>
    </row>
    <row r="285" spans="1:61" s="376" customFormat="1" ht="21" customHeight="1" x14ac:dyDescent="0.3">
      <c r="A285" s="371"/>
      <c r="B285" s="372"/>
      <c r="C285" s="371"/>
      <c r="D285" s="371"/>
      <c r="E285" s="373"/>
      <c r="F285" s="374"/>
      <c r="G285" s="371"/>
      <c r="H285" s="375"/>
      <c r="I285" s="375"/>
      <c r="K285" s="377"/>
      <c r="L285" s="377"/>
      <c r="N285" s="511"/>
      <c r="P285" s="378"/>
      <c r="R285" s="378"/>
      <c r="T285" s="378"/>
      <c r="V285" s="378"/>
      <c r="X285" s="378"/>
      <c r="Z285" s="378"/>
      <c r="AB285" s="378"/>
      <c r="AD285" s="146"/>
      <c r="AF285" s="146"/>
      <c r="AH285" s="146"/>
      <c r="AJ285" s="146"/>
      <c r="AL285" s="146"/>
      <c r="AN285" s="146"/>
      <c r="AP285" s="146"/>
      <c r="AR285" s="146"/>
      <c r="AT285" s="146"/>
      <c r="AV285" s="63"/>
      <c r="AX285" s="371"/>
      <c r="AY285" s="371"/>
      <c r="AZ285" s="371"/>
      <c r="BA285" s="371"/>
      <c r="BB285" s="371"/>
      <c r="BC285" s="371"/>
      <c r="BD285" s="371"/>
      <c r="BE285" s="371"/>
      <c r="BF285" s="371"/>
      <c r="BG285" s="371"/>
      <c r="BH285" s="371"/>
      <c r="BI285" s="371"/>
    </row>
    <row r="286" spans="1:61" s="376" customFormat="1" ht="21" customHeight="1" x14ac:dyDescent="0.3">
      <c r="A286" s="371"/>
      <c r="B286" s="372"/>
      <c r="C286" s="371"/>
      <c r="D286" s="371"/>
      <c r="E286" s="373"/>
      <c r="F286" s="374"/>
      <c r="G286" s="371"/>
      <c r="H286" s="375"/>
      <c r="I286" s="375"/>
      <c r="K286" s="377"/>
      <c r="L286" s="377"/>
      <c r="N286" s="511"/>
      <c r="P286" s="378"/>
      <c r="R286" s="378"/>
      <c r="T286" s="378"/>
      <c r="V286" s="378"/>
      <c r="X286" s="378"/>
      <c r="Z286" s="378"/>
      <c r="AB286" s="378"/>
      <c r="AD286" s="146"/>
      <c r="AF286" s="146"/>
      <c r="AH286" s="146"/>
      <c r="AJ286" s="146"/>
      <c r="AL286" s="146"/>
      <c r="AN286" s="146"/>
      <c r="AP286" s="146"/>
      <c r="AR286" s="146"/>
      <c r="AT286" s="146"/>
      <c r="AV286" s="63"/>
      <c r="AX286" s="371"/>
      <c r="AY286" s="371"/>
      <c r="AZ286" s="371"/>
      <c r="BA286" s="371"/>
      <c r="BB286" s="371"/>
      <c r="BC286" s="371"/>
      <c r="BD286" s="371"/>
      <c r="BE286" s="371"/>
      <c r="BF286" s="371"/>
      <c r="BG286" s="371"/>
      <c r="BH286" s="371"/>
      <c r="BI286" s="371"/>
    </row>
    <row r="287" spans="1:61" s="376" customFormat="1" ht="21" customHeight="1" x14ac:dyDescent="0.3">
      <c r="A287" s="371"/>
      <c r="B287" s="372"/>
      <c r="C287" s="371"/>
      <c r="D287" s="371"/>
      <c r="E287" s="373"/>
      <c r="F287" s="374"/>
      <c r="G287" s="371"/>
      <c r="H287" s="375"/>
      <c r="I287" s="375"/>
      <c r="K287" s="377"/>
      <c r="L287" s="377"/>
      <c r="N287" s="511"/>
      <c r="P287" s="378"/>
      <c r="R287" s="378"/>
      <c r="T287" s="378"/>
      <c r="V287" s="378"/>
      <c r="X287" s="378"/>
      <c r="Z287" s="378"/>
      <c r="AB287" s="378"/>
      <c r="AD287" s="146"/>
      <c r="AF287" s="146"/>
      <c r="AH287" s="146"/>
      <c r="AJ287" s="146"/>
      <c r="AL287" s="146"/>
      <c r="AN287" s="146"/>
      <c r="AP287" s="146"/>
      <c r="AR287" s="146"/>
      <c r="AT287" s="146"/>
      <c r="AV287" s="63"/>
      <c r="AX287" s="371"/>
      <c r="AY287" s="371"/>
      <c r="AZ287" s="371"/>
      <c r="BA287" s="371"/>
      <c r="BB287" s="371"/>
      <c r="BC287" s="371"/>
      <c r="BD287" s="371"/>
      <c r="BE287" s="371"/>
      <c r="BF287" s="371"/>
      <c r="BG287" s="371"/>
      <c r="BH287" s="371"/>
      <c r="BI287" s="371"/>
    </row>
    <row r="288" spans="1:61" s="376" customFormat="1" ht="21" customHeight="1" x14ac:dyDescent="0.3">
      <c r="A288" s="371"/>
      <c r="B288" s="372"/>
      <c r="C288" s="371"/>
      <c r="D288" s="371"/>
      <c r="E288" s="373"/>
      <c r="F288" s="374"/>
      <c r="G288" s="371"/>
      <c r="H288" s="375"/>
      <c r="I288" s="375"/>
      <c r="K288" s="377"/>
      <c r="L288" s="377"/>
      <c r="N288" s="511"/>
      <c r="P288" s="378"/>
      <c r="R288" s="378"/>
      <c r="T288" s="378"/>
      <c r="V288" s="378"/>
      <c r="X288" s="378"/>
      <c r="Z288" s="378"/>
      <c r="AB288" s="378"/>
      <c r="AD288" s="146"/>
      <c r="AF288" s="146"/>
      <c r="AH288" s="146"/>
      <c r="AJ288" s="146"/>
      <c r="AL288" s="146"/>
      <c r="AN288" s="146"/>
      <c r="AP288" s="146"/>
      <c r="AR288" s="146"/>
      <c r="AT288" s="146"/>
      <c r="AV288" s="63"/>
      <c r="AX288" s="371"/>
      <c r="AY288" s="371"/>
      <c r="AZ288" s="371"/>
      <c r="BA288" s="371"/>
      <c r="BB288" s="371"/>
      <c r="BC288" s="371"/>
      <c r="BD288" s="371"/>
      <c r="BE288" s="371"/>
      <c r="BF288" s="371"/>
      <c r="BG288" s="371"/>
      <c r="BH288" s="371"/>
      <c r="BI288" s="371"/>
    </row>
    <row r="289" spans="1:61" s="376" customFormat="1" ht="21" customHeight="1" x14ac:dyDescent="0.3">
      <c r="A289" s="371"/>
      <c r="B289" s="372"/>
      <c r="C289" s="371"/>
      <c r="D289" s="371"/>
      <c r="E289" s="373"/>
      <c r="F289" s="374"/>
      <c r="G289" s="371"/>
      <c r="H289" s="375"/>
      <c r="I289" s="375"/>
      <c r="K289" s="377"/>
      <c r="L289" s="377"/>
      <c r="N289" s="511"/>
      <c r="P289" s="378"/>
      <c r="R289" s="378"/>
      <c r="T289" s="378"/>
      <c r="V289" s="378"/>
      <c r="X289" s="378"/>
      <c r="Z289" s="378"/>
      <c r="AB289" s="378"/>
      <c r="AD289" s="146"/>
      <c r="AF289" s="146"/>
      <c r="AH289" s="146"/>
      <c r="AJ289" s="146"/>
      <c r="AL289" s="146"/>
      <c r="AN289" s="146"/>
      <c r="AP289" s="146"/>
      <c r="AR289" s="146"/>
      <c r="AT289" s="146"/>
      <c r="AV289" s="63"/>
      <c r="AX289" s="371"/>
      <c r="AY289" s="371"/>
      <c r="AZ289" s="371"/>
      <c r="BA289" s="371"/>
      <c r="BB289" s="371"/>
      <c r="BC289" s="371"/>
      <c r="BD289" s="371"/>
      <c r="BE289" s="371"/>
      <c r="BF289" s="371"/>
      <c r="BG289" s="371"/>
      <c r="BH289" s="371"/>
      <c r="BI289" s="371"/>
    </row>
    <row r="290" spans="1:61" s="376" customFormat="1" ht="21" customHeight="1" x14ac:dyDescent="0.3">
      <c r="A290" s="371"/>
      <c r="B290" s="372"/>
      <c r="C290" s="371"/>
      <c r="D290" s="371"/>
      <c r="E290" s="373"/>
      <c r="F290" s="374"/>
      <c r="G290" s="371"/>
      <c r="H290" s="375"/>
      <c r="I290" s="375"/>
      <c r="K290" s="377"/>
      <c r="L290" s="377"/>
      <c r="N290" s="511"/>
      <c r="P290" s="378"/>
      <c r="R290" s="378"/>
      <c r="T290" s="378"/>
      <c r="V290" s="378"/>
      <c r="X290" s="378"/>
      <c r="Z290" s="378"/>
      <c r="AB290" s="378"/>
      <c r="AD290" s="146"/>
      <c r="AF290" s="146"/>
      <c r="AH290" s="146"/>
      <c r="AJ290" s="146"/>
      <c r="AL290" s="146"/>
      <c r="AN290" s="146"/>
      <c r="AP290" s="146"/>
      <c r="AR290" s="146"/>
      <c r="AT290" s="146"/>
      <c r="AV290" s="63"/>
      <c r="AX290" s="371"/>
      <c r="AY290" s="371"/>
      <c r="AZ290" s="371"/>
      <c r="BA290" s="371"/>
      <c r="BB290" s="371"/>
      <c r="BC290" s="371"/>
      <c r="BD290" s="371"/>
      <c r="BE290" s="371"/>
      <c r="BF290" s="371"/>
      <c r="BG290" s="371"/>
      <c r="BH290" s="371"/>
      <c r="BI290" s="371"/>
    </row>
    <row r="291" spans="1:61" s="376" customFormat="1" ht="21" customHeight="1" x14ac:dyDescent="0.3">
      <c r="A291" s="371"/>
      <c r="B291" s="372"/>
      <c r="C291" s="371"/>
      <c r="D291" s="371"/>
      <c r="E291" s="373"/>
      <c r="F291" s="374"/>
      <c r="G291" s="371"/>
      <c r="H291" s="375"/>
      <c r="I291" s="375"/>
      <c r="K291" s="377"/>
      <c r="L291" s="377"/>
      <c r="N291" s="511"/>
      <c r="P291" s="378"/>
      <c r="R291" s="378"/>
      <c r="T291" s="378"/>
      <c r="V291" s="378"/>
      <c r="X291" s="378"/>
      <c r="Z291" s="378"/>
      <c r="AB291" s="378"/>
      <c r="AD291" s="146"/>
      <c r="AF291" s="146"/>
      <c r="AH291" s="146"/>
      <c r="AJ291" s="146"/>
      <c r="AL291" s="146"/>
      <c r="AN291" s="146"/>
      <c r="AP291" s="146"/>
      <c r="AR291" s="146"/>
      <c r="AT291" s="146"/>
      <c r="AV291" s="63"/>
      <c r="AX291" s="371"/>
      <c r="AY291" s="371"/>
      <c r="AZ291" s="371"/>
      <c r="BA291" s="371"/>
      <c r="BB291" s="371"/>
      <c r="BC291" s="371"/>
      <c r="BD291" s="371"/>
      <c r="BE291" s="371"/>
      <c r="BF291" s="371"/>
      <c r="BG291" s="371"/>
      <c r="BH291" s="371"/>
      <c r="BI291" s="371"/>
    </row>
    <row r="292" spans="1:61" s="376" customFormat="1" ht="21" customHeight="1" x14ac:dyDescent="0.3">
      <c r="A292" s="371"/>
      <c r="B292" s="372"/>
      <c r="C292" s="371"/>
      <c r="D292" s="371"/>
      <c r="E292" s="373"/>
      <c r="F292" s="374"/>
      <c r="G292" s="371"/>
      <c r="H292" s="375"/>
      <c r="I292" s="375"/>
      <c r="K292" s="377"/>
      <c r="L292" s="377"/>
      <c r="N292" s="511"/>
      <c r="P292" s="378"/>
      <c r="R292" s="378"/>
      <c r="T292" s="378"/>
      <c r="V292" s="378"/>
      <c r="X292" s="378"/>
      <c r="Z292" s="378"/>
      <c r="AB292" s="378"/>
      <c r="AD292" s="146"/>
      <c r="AF292" s="146"/>
      <c r="AH292" s="146"/>
      <c r="AJ292" s="146"/>
      <c r="AL292" s="146"/>
      <c r="AN292" s="146"/>
      <c r="AP292" s="146"/>
      <c r="AR292" s="146"/>
      <c r="AT292" s="146"/>
      <c r="AV292" s="63"/>
      <c r="AX292" s="371"/>
      <c r="AY292" s="371"/>
      <c r="AZ292" s="371"/>
      <c r="BA292" s="371"/>
      <c r="BB292" s="371"/>
      <c r="BC292" s="371"/>
      <c r="BD292" s="371"/>
      <c r="BE292" s="371"/>
      <c r="BF292" s="371"/>
      <c r="BG292" s="371"/>
      <c r="BH292" s="371"/>
      <c r="BI292" s="371"/>
    </row>
    <row r="293" spans="1:61" s="376" customFormat="1" ht="21" customHeight="1" x14ac:dyDescent="0.3">
      <c r="A293" s="371"/>
      <c r="B293" s="372"/>
      <c r="C293" s="371"/>
      <c r="D293" s="371"/>
      <c r="E293" s="373"/>
      <c r="F293" s="374"/>
      <c r="G293" s="371"/>
      <c r="H293" s="375"/>
      <c r="I293" s="375"/>
      <c r="K293" s="377"/>
      <c r="L293" s="377"/>
      <c r="N293" s="511"/>
      <c r="P293" s="378"/>
      <c r="R293" s="378"/>
      <c r="T293" s="378"/>
      <c r="V293" s="378"/>
      <c r="X293" s="378"/>
      <c r="Z293" s="378"/>
      <c r="AB293" s="378"/>
      <c r="AD293" s="146"/>
      <c r="AF293" s="146"/>
      <c r="AH293" s="146"/>
      <c r="AJ293" s="146"/>
      <c r="AL293" s="146"/>
      <c r="AN293" s="146"/>
      <c r="AP293" s="146"/>
      <c r="AR293" s="146"/>
      <c r="AT293" s="146"/>
      <c r="AV293" s="63"/>
      <c r="AX293" s="371"/>
      <c r="AY293" s="371"/>
      <c r="AZ293" s="371"/>
      <c r="BA293" s="371"/>
      <c r="BB293" s="371"/>
      <c r="BC293" s="371"/>
      <c r="BD293" s="371"/>
      <c r="BE293" s="371"/>
      <c r="BF293" s="371"/>
      <c r="BG293" s="371"/>
      <c r="BH293" s="371"/>
      <c r="BI293" s="371"/>
    </row>
    <row r="294" spans="1:61" s="376" customFormat="1" ht="21" customHeight="1" x14ac:dyDescent="0.3">
      <c r="A294" s="371"/>
      <c r="B294" s="372"/>
      <c r="C294" s="371"/>
      <c r="D294" s="371"/>
      <c r="E294" s="373"/>
      <c r="F294" s="374"/>
      <c r="G294" s="371"/>
      <c r="H294" s="375"/>
      <c r="I294" s="375"/>
      <c r="K294" s="377"/>
      <c r="L294" s="377"/>
      <c r="N294" s="511"/>
      <c r="P294" s="378"/>
      <c r="R294" s="378"/>
      <c r="T294" s="378"/>
      <c r="V294" s="378"/>
      <c r="X294" s="378"/>
      <c r="Z294" s="378"/>
      <c r="AB294" s="378"/>
      <c r="AD294" s="146"/>
      <c r="AF294" s="146"/>
      <c r="AH294" s="146"/>
      <c r="AJ294" s="146"/>
      <c r="AL294" s="146"/>
      <c r="AN294" s="146"/>
      <c r="AP294" s="146"/>
      <c r="AR294" s="146"/>
      <c r="AT294" s="146"/>
      <c r="AV294" s="63"/>
      <c r="AX294" s="371"/>
      <c r="AY294" s="371"/>
      <c r="AZ294" s="371"/>
      <c r="BA294" s="371"/>
      <c r="BB294" s="371"/>
      <c r="BC294" s="371"/>
      <c r="BD294" s="371"/>
      <c r="BE294" s="371"/>
      <c r="BF294" s="371"/>
      <c r="BG294" s="371"/>
      <c r="BH294" s="371"/>
      <c r="BI294" s="371"/>
    </row>
    <row r="295" spans="1:61" s="376" customFormat="1" ht="21" customHeight="1" x14ac:dyDescent="0.3">
      <c r="A295" s="371"/>
      <c r="B295" s="372"/>
      <c r="C295" s="371"/>
      <c r="D295" s="371"/>
      <c r="E295" s="373"/>
      <c r="F295" s="374"/>
      <c r="G295" s="371"/>
      <c r="H295" s="375"/>
      <c r="I295" s="375"/>
      <c r="K295" s="377"/>
      <c r="L295" s="377"/>
      <c r="N295" s="511"/>
      <c r="P295" s="378"/>
      <c r="R295" s="378"/>
      <c r="T295" s="378"/>
      <c r="V295" s="378"/>
      <c r="X295" s="378"/>
      <c r="Z295" s="378"/>
      <c r="AB295" s="378"/>
      <c r="AD295" s="146"/>
      <c r="AF295" s="146"/>
      <c r="AH295" s="146"/>
      <c r="AJ295" s="146"/>
      <c r="AL295" s="146"/>
      <c r="AN295" s="146"/>
      <c r="AP295" s="146"/>
      <c r="AR295" s="146"/>
      <c r="AT295" s="146"/>
      <c r="AV295" s="63"/>
      <c r="AX295" s="371"/>
      <c r="AY295" s="371"/>
      <c r="AZ295" s="371"/>
      <c r="BA295" s="371"/>
      <c r="BB295" s="371"/>
      <c r="BC295" s="371"/>
      <c r="BD295" s="371"/>
      <c r="BE295" s="371"/>
      <c r="BF295" s="371"/>
      <c r="BG295" s="371"/>
      <c r="BH295" s="371"/>
      <c r="BI295" s="371"/>
    </row>
    <row r="296" spans="1:61" s="376" customFormat="1" ht="21" customHeight="1" x14ac:dyDescent="0.3">
      <c r="A296" s="371"/>
      <c r="B296" s="372"/>
      <c r="C296" s="371"/>
      <c r="D296" s="371"/>
      <c r="E296" s="373"/>
      <c r="F296" s="374"/>
      <c r="G296" s="371"/>
      <c r="H296" s="375"/>
      <c r="I296" s="375"/>
      <c r="K296" s="377"/>
      <c r="L296" s="377"/>
      <c r="N296" s="511"/>
      <c r="P296" s="378"/>
      <c r="R296" s="378"/>
      <c r="T296" s="378"/>
      <c r="V296" s="378"/>
      <c r="X296" s="378"/>
      <c r="Z296" s="378"/>
      <c r="AB296" s="378"/>
      <c r="AD296" s="146"/>
      <c r="AF296" s="146"/>
      <c r="AH296" s="146"/>
      <c r="AJ296" s="146"/>
      <c r="AL296" s="146"/>
      <c r="AN296" s="146"/>
      <c r="AP296" s="146"/>
      <c r="AR296" s="146"/>
      <c r="AT296" s="146"/>
      <c r="AV296" s="63"/>
      <c r="AX296" s="371"/>
      <c r="AY296" s="371"/>
      <c r="AZ296" s="371"/>
      <c r="BA296" s="371"/>
      <c r="BB296" s="371"/>
      <c r="BC296" s="371"/>
      <c r="BD296" s="371"/>
      <c r="BE296" s="371"/>
      <c r="BF296" s="371"/>
      <c r="BG296" s="371"/>
      <c r="BH296" s="371"/>
      <c r="BI296" s="371"/>
    </row>
    <row r="297" spans="1:61" s="376" customFormat="1" ht="21" customHeight="1" x14ac:dyDescent="0.3">
      <c r="A297" s="371"/>
      <c r="B297" s="372"/>
      <c r="C297" s="371"/>
      <c r="D297" s="371"/>
      <c r="E297" s="373"/>
      <c r="F297" s="374"/>
      <c r="G297" s="371"/>
      <c r="H297" s="375"/>
      <c r="I297" s="375"/>
      <c r="K297" s="377"/>
      <c r="L297" s="377"/>
      <c r="N297" s="511"/>
      <c r="P297" s="378"/>
      <c r="R297" s="378"/>
      <c r="T297" s="378"/>
      <c r="V297" s="378"/>
      <c r="X297" s="378"/>
      <c r="Z297" s="378"/>
      <c r="AB297" s="378"/>
      <c r="AD297" s="146"/>
      <c r="AF297" s="146"/>
      <c r="AH297" s="146"/>
      <c r="AJ297" s="146"/>
      <c r="AL297" s="146"/>
      <c r="AN297" s="146"/>
      <c r="AP297" s="146"/>
      <c r="AR297" s="146"/>
      <c r="AT297" s="146"/>
      <c r="AV297" s="63"/>
      <c r="AX297" s="371"/>
      <c r="AY297" s="371"/>
      <c r="AZ297" s="371"/>
      <c r="BA297" s="371"/>
      <c r="BB297" s="371"/>
      <c r="BC297" s="371"/>
      <c r="BD297" s="371"/>
      <c r="BE297" s="371"/>
      <c r="BF297" s="371"/>
      <c r="BG297" s="371"/>
      <c r="BH297" s="371"/>
      <c r="BI297" s="371"/>
    </row>
    <row r="298" spans="1:61" s="376" customFormat="1" ht="21" customHeight="1" x14ac:dyDescent="0.3">
      <c r="A298" s="371"/>
      <c r="B298" s="372"/>
      <c r="C298" s="371"/>
      <c r="D298" s="371"/>
      <c r="E298" s="373"/>
      <c r="F298" s="374"/>
      <c r="G298" s="371"/>
      <c r="H298" s="375"/>
      <c r="I298" s="375"/>
      <c r="K298" s="377"/>
      <c r="L298" s="377"/>
      <c r="N298" s="511"/>
      <c r="P298" s="378"/>
      <c r="R298" s="378"/>
      <c r="T298" s="378"/>
      <c r="V298" s="378"/>
      <c r="X298" s="378"/>
      <c r="Z298" s="378"/>
      <c r="AB298" s="378"/>
      <c r="AD298" s="146"/>
      <c r="AF298" s="146"/>
      <c r="AH298" s="146"/>
      <c r="AJ298" s="146"/>
      <c r="AL298" s="146"/>
      <c r="AN298" s="146"/>
      <c r="AP298" s="146"/>
      <c r="AR298" s="146"/>
      <c r="AT298" s="146"/>
      <c r="AV298" s="63"/>
      <c r="AX298" s="371"/>
      <c r="AY298" s="371"/>
      <c r="AZ298" s="371"/>
      <c r="BA298" s="371"/>
      <c r="BB298" s="371"/>
      <c r="BC298" s="371"/>
      <c r="BD298" s="371"/>
      <c r="BE298" s="371"/>
      <c r="BF298" s="371"/>
      <c r="BG298" s="371"/>
      <c r="BH298" s="371"/>
      <c r="BI298" s="371"/>
    </row>
    <row r="299" spans="1:61" s="376" customFormat="1" ht="21" customHeight="1" x14ac:dyDescent="0.3">
      <c r="A299" s="371"/>
      <c r="B299" s="372"/>
      <c r="C299" s="371"/>
      <c r="D299" s="371"/>
      <c r="E299" s="373"/>
      <c r="F299" s="374"/>
      <c r="G299" s="371"/>
      <c r="H299" s="375"/>
      <c r="I299" s="375"/>
      <c r="K299" s="377"/>
      <c r="L299" s="377"/>
      <c r="N299" s="511"/>
      <c r="P299" s="378"/>
      <c r="R299" s="378"/>
      <c r="T299" s="378"/>
      <c r="V299" s="378"/>
      <c r="X299" s="378"/>
      <c r="Z299" s="378"/>
      <c r="AB299" s="378"/>
      <c r="AD299" s="146"/>
      <c r="AF299" s="146"/>
      <c r="AH299" s="146"/>
      <c r="AJ299" s="146"/>
      <c r="AL299" s="146"/>
      <c r="AN299" s="146"/>
      <c r="AP299" s="146"/>
      <c r="AR299" s="146"/>
      <c r="AT299" s="146"/>
      <c r="AV299" s="63"/>
      <c r="AX299" s="371"/>
      <c r="AY299" s="371"/>
      <c r="AZ299" s="371"/>
      <c r="BA299" s="371"/>
      <c r="BB299" s="371"/>
      <c r="BC299" s="371"/>
      <c r="BD299" s="371"/>
      <c r="BE299" s="371"/>
      <c r="BF299" s="371"/>
      <c r="BG299" s="371"/>
      <c r="BH299" s="371"/>
      <c r="BI299" s="371"/>
    </row>
    <row r="300" spans="1:61" s="376" customFormat="1" ht="21" customHeight="1" x14ac:dyDescent="0.3">
      <c r="A300" s="371"/>
      <c r="B300" s="372"/>
      <c r="C300" s="371"/>
      <c r="D300" s="371"/>
      <c r="E300" s="373"/>
      <c r="F300" s="374"/>
      <c r="G300" s="371"/>
      <c r="H300" s="375"/>
      <c r="I300" s="375"/>
      <c r="K300" s="377"/>
      <c r="L300" s="377"/>
      <c r="N300" s="511"/>
      <c r="P300" s="378"/>
      <c r="R300" s="378"/>
      <c r="T300" s="378"/>
      <c r="V300" s="378"/>
      <c r="X300" s="378"/>
      <c r="Z300" s="378"/>
      <c r="AB300" s="378"/>
      <c r="AD300" s="146"/>
      <c r="AF300" s="146"/>
      <c r="AH300" s="146"/>
      <c r="AJ300" s="146"/>
      <c r="AL300" s="146"/>
      <c r="AN300" s="146"/>
      <c r="AP300" s="146"/>
      <c r="AR300" s="146"/>
      <c r="AT300" s="146"/>
      <c r="AV300" s="63"/>
      <c r="AX300" s="371"/>
      <c r="AY300" s="371"/>
      <c r="AZ300" s="371"/>
      <c r="BA300" s="371"/>
      <c r="BB300" s="371"/>
      <c r="BC300" s="371"/>
      <c r="BD300" s="371"/>
      <c r="BE300" s="371"/>
      <c r="BF300" s="371"/>
      <c r="BG300" s="371"/>
      <c r="BH300" s="371"/>
      <c r="BI300" s="371"/>
    </row>
    <row r="301" spans="1:61" s="376" customFormat="1" ht="21" customHeight="1" x14ac:dyDescent="0.3">
      <c r="A301" s="371"/>
      <c r="B301" s="372"/>
      <c r="C301" s="371"/>
      <c r="D301" s="371"/>
      <c r="E301" s="373"/>
      <c r="F301" s="374"/>
      <c r="G301" s="371"/>
      <c r="H301" s="375"/>
      <c r="I301" s="375"/>
      <c r="K301" s="377"/>
      <c r="L301" s="377"/>
      <c r="N301" s="511"/>
      <c r="P301" s="378"/>
      <c r="R301" s="378"/>
      <c r="T301" s="378"/>
      <c r="V301" s="378"/>
      <c r="X301" s="378"/>
      <c r="Z301" s="378"/>
      <c r="AB301" s="378"/>
      <c r="AD301" s="146"/>
      <c r="AF301" s="146"/>
      <c r="AH301" s="146"/>
      <c r="AJ301" s="146"/>
      <c r="AL301" s="146"/>
      <c r="AN301" s="146"/>
      <c r="AP301" s="146"/>
      <c r="AR301" s="146"/>
      <c r="AT301" s="146"/>
      <c r="AV301" s="63"/>
      <c r="AX301" s="371"/>
      <c r="AY301" s="371"/>
      <c r="AZ301" s="371"/>
      <c r="BA301" s="371"/>
      <c r="BB301" s="371"/>
      <c r="BC301" s="371"/>
      <c r="BD301" s="371"/>
      <c r="BE301" s="371"/>
      <c r="BF301" s="371"/>
      <c r="BG301" s="371"/>
      <c r="BH301" s="371"/>
      <c r="BI301" s="371"/>
    </row>
    <row r="302" spans="1:61" s="376" customFormat="1" ht="21" customHeight="1" x14ac:dyDescent="0.3">
      <c r="A302" s="371"/>
      <c r="B302" s="372"/>
      <c r="C302" s="371"/>
      <c r="D302" s="371"/>
      <c r="E302" s="373"/>
      <c r="F302" s="374"/>
      <c r="G302" s="371"/>
      <c r="H302" s="375"/>
      <c r="I302" s="375"/>
      <c r="K302" s="377"/>
      <c r="L302" s="377"/>
      <c r="N302" s="511"/>
      <c r="P302" s="378"/>
      <c r="R302" s="378"/>
      <c r="T302" s="378"/>
      <c r="V302" s="378"/>
      <c r="X302" s="378"/>
      <c r="Z302" s="378"/>
      <c r="AB302" s="378"/>
      <c r="AD302" s="146"/>
      <c r="AF302" s="146"/>
      <c r="AH302" s="146"/>
      <c r="AJ302" s="146"/>
      <c r="AL302" s="146"/>
      <c r="AN302" s="146"/>
      <c r="AP302" s="146"/>
      <c r="AR302" s="146"/>
      <c r="AT302" s="146"/>
      <c r="AV302" s="63"/>
      <c r="AX302" s="371"/>
      <c r="AY302" s="371"/>
      <c r="AZ302" s="371"/>
      <c r="BA302" s="371"/>
      <c r="BB302" s="371"/>
      <c r="BC302" s="371"/>
      <c r="BD302" s="371"/>
      <c r="BE302" s="371"/>
      <c r="BF302" s="371"/>
      <c r="BG302" s="371"/>
      <c r="BH302" s="371"/>
      <c r="BI302" s="371"/>
    </row>
    <row r="303" spans="1:61" s="376" customFormat="1" ht="21" customHeight="1" x14ac:dyDescent="0.3">
      <c r="A303" s="371"/>
      <c r="B303" s="372"/>
      <c r="C303" s="371"/>
      <c r="D303" s="371"/>
      <c r="E303" s="373"/>
      <c r="F303" s="374"/>
      <c r="G303" s="371"/>
      <c r="H303" s="375"/>
      <c r="I303" s="375"/>
      <c r="K303" s="377"/>
      <c r="L303" s="377"/>
      <c r="N303" s="511"/>
      <c r="P303" s="378"/>
      <c r="R303" s="378"/>
      <c r="T303" s="378"/>
      <c r="V303" s="378"/>
      <c r="X303" s="378"/>
      <c r="Z303" s="378"/>
      <c r="AB303" s="378"/>
      <c r="AD303" s="146"/>
      <c r="AF303" s="146"/>
      <c r="AH303" s="146"/>
      <c r="AJ303" s="146"/>
      <c r="AL303" s="146"/>
      <c r="AN303" s="146"/>
      <c r="AP303" s="146"/>
      <c r="AR303" s="146"/>
      <c r="AT303" s="146"/>
      <c r="AV303" s="63"/>
      <c r="AX303" s="371"/>
      <c r="AY303" s="371"/>
      <c r="AZ303" s="371"/>
      <c r="BA303" s="371"/>
      <c r="BB303" s="371"/>
      <c r="BC303" s="371"/>
      <c r="BD303" s="371"/>
      <c r="BE303" s="371"/>
      <c r="BF303" s="371"/>
      <c r="BG303" s="371"/>
      <c r="BH303" s="371"/>
      <c r="BI303" s="371"/>
    </row>
    <row r="304" spans="1:61" s="376" customFormat="1" ht="21" customHeight="1" x14ac:dyDescent="0.3">
      <c r="A304" s="371"/>
      <c r="B304" s="372"/>
      <c r="C304" s="371"/>
      <c r="D304" s="371"/>
      <c r="E304" s="373"/>
      <c r="F304" s="374"/>
      <c r="G304" s="371"/>
      <c r="H304" s="375"/>
      <c r="I304" s="375"/>
      <c r="K304" s="377"/>
      <c r="L304" s="377"/>
      <c r="N304" s="511"/>
      <c r="P304" s="378"/>
      <c r="R304" s="378"/>
      <c r="T304" s="378"/>
      <c r="V304" s="378"/>
      <c r="X304" s="378"/>
      <c r="Z304" s="378"/>
      <c r="AB304" s="378"/>
      <c r="AD304" s="146"/>
      <c r="AF304" s="146"/>
      <c r="AH304" s="146"/>
      <c r="AJ304" s="146"/>
      <c r="AL304" s="146"/>
      <c r="AN304" s="146"/>
      <c r="AP304" s="146"/>
      <c r="AR304" s="146"/>
      <c r="AT304" s="146"/>
      <c r="AV304" s="63"/>
      <c r="AX304" s="371"/>
      <c r="AY304" s="371"/>
      <c r="AZ304" s="371"/>
      <c r="BA304" s="371"/>
      <c r="BB304" s="371"/>
      <c r="BC304" s="371"/>
      <c r="BD304" s="371"/>
      <c r="BE304" s="371"/>
      <c r="BF304" s="371"/>
      <c r="BG304" s="371"/>
      <c r="BH304" s="371"/>
      <c r="BI304" s="371"/>
    </row>
    <row r="305" spans="1:61" s="376" customFormat="1" ht="21" customHeight="1" x14ac:dyDescent="0.3">
      <c r="A305" s="371"/>
      <c r="B305" s="372"/>
      <c r="C305" s="371"/>
      <c r="D305" s="371"/>
      <c r="E305" s="373"/>
      <c r="F305" s="374"/>
      <c r="G305" s="371"/>
      <c r="H305" s="375"/>
      <c r="I305" s="375"/>
      <c r="K305" s="377"/>
      <c r="L305" s="377"/>
      <c r="N305" s="511"/>
      <c r="P305" s="378"/>
      <c r="R305" s="378"/>
      <c r="T305" s="378"/>
      <c r="V305" s="378"/>
      <c r="X305" s="378"/>
      <c r="Z305" s="378"/>
      <c r="AB305" s="378"/>
      <c r="AD305" s="146"/>
      <c r="AF305" s="146"/>
      <c r="AH305" s="146"/>
      <c r="AJ305" s="146"/>
      <c r="AL305" s="146"/>
      <c r="AN305" s="146"/>
      <c r="AP305" s="146"/>
      <c r="AR305" s="146"/>
      <c r="AT305" s="146"/>
      <c r="AV305" s="63"/>
      <c r="AX305" s="371"/>
      <c r="AY305" s="371"/>
      <c r="AZ305" s="371"/>
      <c r="BA305" s="371"/>
      <c r="BB305" s="371"/>
      <c r="BC305" s="371"/>
      <c r="BD305" s="371"/>
      <c r="BE305" s="371"/>
      <c r="BF305" s="371"/>
      <c r="BG305" s="371"/>
      <c r="BH305" s="371"/>
      <c r="BI305" s="371"/>
    </row>
    <row r="306" spans="1:61" s="376" customFormat="1" ht="21" customHeight="1" x14ac:dyDescent="0.3">
      <c r="A306" s="371"/>
      <c r="B306" s="372"/>
      <c r="C306" s="371"/>
      <c r="D306" s="371"/>
      <c r="E306" s="373"/>
      <c r="F306" s="374"/>
      <c r="G306" s="371"/>
      <c r="H306" s="375"/>
      <c r="I306" s="375"/>
      <c r="K306" s="377"/>
      <c r="L306" s="377"/>
      <c r="N306" s="511"/>
      <c r="P306" s="378"/>
      <c r="R306" s="378"/>
      <c r="T306" s="378"/>
      <c r="V306" s="378"/>
      <c r="X306" s="378"/>
      <c r="Z306" s="378"/>
      <c r="AB306" s="378"/>
      <c r="AD306" s="146"/>
      <c r="AF306" s="146"/>
      <c r="AH306" s="146"/>
      <c r="AJ306" s="146"/>
      <c r="AL306" s="146"/>
      <c r="AN306" s="146"/>
      <c r="AP306" s="146"/>
      <c r="AR306" s="146"/>
      <c r="AT306" s="146"/>
      <c r="AV306" s="63"/>
      <c r="AX306" s="371"/>
      <c r="AY306" s="371"/>
      <c r="AZ306" s="371"/>
      <c r="BA306" s="371"/>
      <c r="BB306" s="371"/>
      <c r="BC306" s="371"/>
      <c r="BD306" s="371"/>
      <c r="BE306" s="371"/>
      <c r="BF306" s="371"/>
      <c r="BG306" s="371"/>
      <c r="BH306" s="371"/>
      <c r="BI306" s="371"/>
    </row>
    <row r="307" spans="1:61" s="376" customFormat="1" ht="21" customHeight="1" x14ac:dyDescent="0.3">
      <c r="A307" s="371"/>
      <c r="B307" s="372"/>
      <c r="C307" s="371"/>
      <c r="D307" s="371"/>
      <c r="E307" s="373"/>
      <c r="F307" s="374"/>
      <c r="G307" s="371"/>
      <c r="H307" s="375"/>
      <c r="I307" s="375"/>
      <c r="K307" s="377"/>
      <c r="L307" s="377"/>
      <c r="N307" s="511"/>
      <c r="P307" s="378"/>
      <c r="R307" s="378"/>
      <c r="T307" s="378"/>
      <c r="V307" s="378"/>
      <c r="X307" s="378"/>
      <c r="Z307" s="378"/>
      <c r="AB307" s="378"/>
      <c r="AD307" s="146"/>
      <c r="AF307" s="146"/>
      <c r="AH307" s="146"/>
      <c r="AJ307" s="146"/>
      <c r="AL307" s="146"/>
      <c r="AN307" s="146"/>
      <c r="AP307" s="146"/>
      <c r="AR307" s="146"/>
      <c r="AT307" s="146"/>
      <c r="AV307" s="63"/>
      <c r="AX307" s="371"/>
      <c r="AY307" s="371"/>
      <c r="AZ307" s="371"/>
      <c r="BA307" s="371"/>
      <c r="BB307" s="371"/>
      <c r="BC307" s="371"/>
      <c r="BD307" s="371"/>
      <c r="BE307" s="371"/>
      <c r="BF307" s="371"/>
      <c r="BG307" s="371"/>
      <c r="BH307" s="371"/>
      <c r="BI307" s="371"/>
    </row>
    <row r="308" spans="1:61" s="376" customFormat="1" ht="21" customHeight="1" x14ac:dyDescent="0.3">
      <c r="A308" s="371"/>
      <c r="B308" s="372"/>
      <c r="C308" s="371"/>
      <c r="D308" s="371"/>
      <c r="E308" s="373"/>
      <c r="F308" s="374"/>
      <c r="G308" s="371"/>
      <c r="H308" s="375"/>
      <c r="I308" s="375"/>
      <c r="K308" s="377"/>
      <c r="L308" s="377"/>
      <c r="N308" s="511"/>
      <c r="P308" s="378"/>
      <c r="R308" s="378"/>
      <c r="T308" s="378"/>
      <c r="V308" s="378"/>
      <c r="X308" s="378"/>
      <c r="Z308" s="378"/>
      <c r="AB308" s="378"/>
      <c r="AD308" s="146"/>
      <c r="AF308" s="146"/>
      <c r="AH308" s="146"/>
      <c r="AJ308" s="146"/>
      <c r="AL308" s="146"/>
      <c r="AN308" s="146"/>
      <c r="AP308" s="146"/>
      <c r="AR308" s="146"/>
      <c r="AT308" s="146"/>
      <c r="AV308" s="63"/>
      <c r="AX308" s="371"/>
      <c r="AY308" s="371"/>
      <c r="AZ308" s="371"/>
      <c r="BA308" s="371"/>
      <c r="BB308" s="371"/>
      <c r="BC308" s="371"/>
      <c r="BD308" s="371"/>
      <c r="BE308" s="371"/>
      <c r="BF308" s="371"/>
      <c r="BG308" s="371"/>
      <c r="BH308" s="371"/>
      <c r="BI308" s="371"/>
    </row>
    <row r="309" spans="1:61" s="376" customFormat="1" ht="21" customHeight="1" x14ac:dyDescent="0.3">
      <c r="A309" s="371"/>
      <c r="B309" s="372"/>
      <c r="C309" s="371"/>
      <c r="D309" s="371"/>
      <c r="E309" s="373"/>
      <c r="F309" s="374"/>
      <c r="G309" s="371"/>
      <c r="H309" s="375"/>
      <c r="I309" s="375"/>
      <c r="K309" s="377"/>
      <c r="L309" s="377"/>
      <c r="N309" s="511"/>
      <c r="P309" s="378"/>
      <c r="R309" s="378"/>
      <c r="T309" s="378"/>
      <c r="V309" s="378"/>
      <c r="X309" s="378"/>
      <c r="Z309" s="378"/>
      <c r="AB309" s="378"/>
      <c r="AD309" s="146"/>
      <c r="AF309" s="146"/>
      <c r="AH309" s="146"/>
      <c r="AJ309" s="146"/>
      <c r="AL309" s="146"/>
      <c r="AN309" s="146"/>
      <c r="AP309" s="146"/>
      <c r="AR309" s="146"/>
      <c r="AT309" s="146"/>
      <c r="AV309" s="63"/>
      <c r="AX309" s="371"/>
      <c r="AY309" s="371"/>
      <c r="AZ309" s="371"/>
      <c r="BA309" s="371"/>
      <c r="BB309" s="371"/>
      <c r="BC309" s="371"/>
      <c r="BD309" s="371"/>
      <c r="BE309" s="371"/>
      <c r="BF309" s="371"/>
      <c r="BG309" s="371"/>
      <c r="BH309" s="371"/>
      <c r="BI309" s="371"/>
    </row>
    <row r="310" spans="1:61" s="376" customFormat="1" ht="21" customHeight="1" x14ac:dyDescent="0.3">
      <c r="A310" s="371"/>
      <c r="B310" s="372"/>
      <c r="C310" s="371"/>
      <c r="D310" s="371"/>
      <c r="E310" s="373"/>
      <c r="F310" s="374"/>
      <c r="G310" s="371"/>
      <c r="H310" s="375"/>
      <c r="I310" s="375"/>
      <c r="K310" s="377"/>
      <c r="L310" s="377"/>
      <c r="N310" s="511"/>
      <c r="P310" s="378"/>
      <c r="R310" s="378"/>
      <c r="T310" s="378"/>
      <c r="V310" s="378"/>
      <c r="X310" s="378"/>
      <c r="Z310" s="378"/>
      <c r="AB310" s="378"/>
      <c r="AD310" s="146"/>
      <c r="AF310" s="146"/>
      <c r="AH310" s="146"/>
      <c r="AJ310" s="146"/>
      <c r="AL310" s="146"/>
      <c r="AN310" s="146"/>
      <c r="AP310" s="146"/>
      <c r="AR310" s="146"/>
      <c r="AT310" s="146"/>
      <c r="AV310" s="63"/>
      <c r="AX310" s="371"/>
      <c r="AY310" s="371"/>
      <c r="AZ310" s="371"/>
      <c r="BA310" s="371"/>
      <c r="BB310" s="371"/>
      <c r="BC310" s="371"/>
      <c r="BD310" s="371"/>
      <c r="BE310" s="371"/>
      <c r="BF310" s="371"/>
      <c r="BG310" s="371"/>
      <c r="BH310" s="371"/>
      <c r="BI310" s="371"/>
    </row>
    <row r="311" spans="1:61" s="376" customFormat="1" ht="21" customHeight="1" x14ac:dyDescent="0.3">
      <c r="A311" s="371"/>
      <c r="B311" s="372"/>
      <c r="C311" s="371"/>
      <c r="D311" s="371"/>
      <c r="E311" s="373"/>
      <c r="F311" s="374"/>
      <c r="G311" s="371"/>
      <c r="H311" s="375"/>
      <c r="I311" s="375"/>
      <c r="K311" s="377"/>
      <c r="L311" s="377"/>
      <c r="N311" s="511"/>
      <c r="P311" s="378"/>
      <c r="R311" s="378"/>
      <c r="T311" s="378"/>
      <c r="V311" s="378"/>
      <c r="X311" s="378"/>
      <c r="Z311" s="378"/>
      <c r="AB311" s="378"/>
      <c r="AD311" s="146"/>
      <c r="AF311" s="146"/>
      <c r="AH311" s="146"/>
      <c r="AJ311" s="146"/>
      <c r="AL311" s="146"/>
      <c r="AN311" s="146"/>
      <c r="AP311" s="146"/>
      <c r="AR311" s="146"/>
      <c r="AT311" s="146"/>
      <c r="AV311" s="63"/>
      <c r="AX311" s="371"/>
      <c r="AY311" s="371"/>
      <c r="AZ311" s="371"/>
      <c r="BA311" s="371"/>
      <c r="BB311" s="371"/>
      <c r="BC311" s="371"/>
      <c r="BD311" s="371"/>
      <c r="BE311" s="371"/>
      <c r="BF311" s="371"/>
      <c r="BG311" s="371"/>
      <c r="BH311" s="371"/>
      <c r="BI311" s="371"/>
    </row>
    <row r="312" spans="1:61" s="376" customFormat="1" ht="21" customHeight="1" x14ac:dyDescent="0.3">
      <c r="A312" s="371"/>
      <c r="B312" s="372"/>
      <c r="C312" s="371"/>
      <c r="D312" s="371"/>
      <c r="E312" s="373"/>
      <c r="F312" s="374"/>
      <c r="G312" s="371"/>
      <c r="H312" s="375"/>
      <c r="I312" s="375"/>
      <c r="K312" s="377"/>
      <c r="L312" s="377"/>
      <c r="N312" s="511"/>
      <c r="P312" s="378"/>
      <c r="R312" s="378"/>
      <c r="T312" s="378"/>
      <c r="V312" s="378"/>
      <c r="X312" s="378"/>
      <c r="Z312" s="378"/>
      <c r="AB312" s="378"/>
      <c r="AD312" s="146"/>
      <c r="AF312" s="146"/>
      <c r="AH312" s="146"/>
      <c r="AJ312" s="146"/>
      <c r="AL312" s="146"/>
      <c r="AN312" s="146"/>
      <c r="AP312" s="146"/>
      <c r="AR312" s="146"/>
      <c r="AT312" s="146"/>
      <c r="AV312" s="63"/>
      <c r="AX312" s="371"/>
      <c r="AY312" s="371"/>
      <c r="AZ312" s="371"/>
      <c r="BA312" s="371"/>
      <c r="BB312" s="371"/>
      <c r="BC312" s="371"/>
      <c r="BD312" s="371"/>
      <c r="BE312" s="371"/>
      <c r="BF312" s="371"/>
      <c r="BG312" s="371"/>
      <c r="BH312" s="371"/>
      <c r="BI312" s="371"/>
    </row>
    <row r="313" spans="1:61" s="376" customFormat="1" ht="21" customHeight="1" x14ac:dyDescent="0.3">
      <c r="A313" s="371"/>
      <c r="B313" s="372"/>
      <c r="C313" s="371"/>
      <c r="D313" s="371"/>
      <c r="E313" s="373"/>
      <c r="F313" s="374"/>
      <c r="G313" s="371"/>
      <c r="H313" s="375"/>
      <c r="I313" s="375"/>
      <c r="K313" s="377"/>
      <c r="L313" s="377"/>
      <c r="N313" s="511"/>
      <c r="P313" s="378"/>
      <c r="R313" s="378"/>
      <c r="T313" s="378"/>
      <c r="V313" s="378"/>
      <c r="X313" s="378"/>
      <c r="Z313" s="378"/>
      <c r="AB313" s="378"/>
      <c r="AD313" s="146"/>
      <c r="AF313" s="146"/>
      <c r="AH313" s="146"/>
      <c r="AJ313" s="146"/>
      <c r="AL313" s="146"/>
      <c r="AN313" s="146"/>
      <c r="AP313" s="146"/>
      <c r="AR313" s="146"/>
      <c r="AT313" s="146"/>
      <c r="AV313" s="63"/>
      <c r="AX313" s="371"/>
      <c r="AY313" s="371"/>
      <c r="AZ313" s="371"/>
      <c r="BA313" s="371"/>
      <c r="BB313" s="371"/>
      <c r="BC313" s="371"/>
      <c r="BD313" s="371"/>
      <c r="BE313" s="371"/>
      <c r="BF313" s="371"/>
      <c r="BG313" s="371"/>
      <c r="BH313" s="371"/>
      <c r="BI313" s="371"/>
    </row>
    <row r="314" spans="1:61" s="376" customFormat="1" ht="21" customHeight="1" x14ac:dyDescent="0.3">
      <c r="A314" s="371"/>
      <c r="B314" s="372"/>
      <c r="C314" s="371"/>
      <c r="D314" s="371"/>
      <c r="E314" s="373"/>
      <c r="F314" s="374"/>
      <c r="G314" s="371"/>
      <c r="H314" s="375"/>
      <c r="I314" s="375"/>
      <c r="K314" s="377"/>
      <c r="L314" s="377"/>
      <c r="N314" s="511"/>
      <c r="P314" s="378"/>
      <c r="R314" s="378"/>
      <c r="T314" s="378"/>
      <c r="V314" s="378"/>
      <c r="X314" s="378"/>
      <c r="Z314" s="378"/>
      <c r="AB314" s="378"/>
      <c r="AD314" s="146"/>
      <c r="AF314" s="146"/>
      <c r="AH314" s="146"/>
      <c r="AJ314" s="146"/>
      <c r="AL314" s="146"/>
      <c r="AN314" s="146"/>
      <c r="AP314" s="146"/>
      <c r="AR314" s="146"/>
      <c r="AT314" s="146"/>
      <c r="AV314" s="63"/>
      <c r="AX314" s="371"/>
      <c r="AY314" s="371"/>
      <c r="AZ314" s="371"/>
      <c r="BA314" s="371"/>
      <c r="BB314" s="371"/>
      <c r="BC314" s="371"/>
      <c r="BD314" s="371"/>
      <c r="BE314" s="371"/>
      <c r="BF314" s="371"/>
      <c r="BG314" s="371"/>
      <c r="BH314" s="371"/>
      <c r="BI314" s="371"/>
    </row>
    <row r="315" spans="1:61" s="376" customFormat="1" ht="21" customHeight="1" x14ac:dyDescent="0.3">
      <c r="A315" s="371"/>
      <c r="B315" s="372"/>
      <c r="C315" s="371"/>
      <c r="D315" s="371"/>
      <c r="E315" s="373"/>
      <c r="F315" s="374"/>
      <c r="G315" s="371"/>
      <c r="H315" s="375"/>
      <c r="I315" s="375"/>
      <c r="K315" s="377"/>
      <c r="L315" s="377"/>
      <c r="N315" s="511"/>
      <c r="P315" s="378"/>
      <c r="R315" s="378"/>
      <c r="T315" s="378"/>
      <c r="V315" s="378"/>
      <c r="X315" s="378"/>
      <c r="Z315" s="378"/>
      <c r="AB315" s="378"/>
      <c r="AD315" s="146"/>
      <c r="AF315" s="146"/>
      <c r="AH315" s="146"/>
      <c r="AJ315" s="146"/>
      <c r="AL315" s="146"/>
      <c r="AN315" s="146"/>
      <c r="AP315" s="146"/>
      <c r="AR315" s="146"/>
      <c r="AT315" s="146"/>
      <c r="AV315" s="63"/>
      <c r="AX315" s="371"/>
      <c r="AY315" s="371"/>
      <c r="AZ315" s="371"/>
      <c r="BA315" s="371"/>
      <c r="BB315" s="371"/>
      <c r="BC315" s="371"/>
      <c r="BD315" s="371"/>
      <c r="BE315" s="371"/>
      <c r="BF315" s="371"/>
      <c r="BG315" s="371"/>
      <c r="BH315" s="371"/>
      <c r="BI315" s="371"/>
    </row>
    <row r="316" spans="1:61" s="376" customFormat="1" ht="21" customHeight="1" x14ac:dyDescent="0.3">
      <c r="A316" s="371"/>
      <c r="B316" s="372"/>
      <c r="C316" s="371"/>
      <c r="D316" s="371"/>
      <c r="E316" s="373"/>
      <c r="F316" s="374"/>
      <c r="G316" s="371"/>
      <c r="H316" s="375"/>
      <c r="I316" s="375"/>
      <c r="K316" s="377"/>
      <c r="L316" s="377"/>
      <c r="N316" s="511"/>
      <c r="P316" s="378"/>
      <c r="R316" s="378"/>
      <c r="T316" s="378"/>
      <c r="V316" s="378"/>
      <c r="X316" s="378"/>
      <c r="Z316" s="378"/>
      <c r="AB316" s="378"/>
      <c r="AD316" s="146"/>
      <c r="AF316" s="146"/>
      <c r="AH316" s="146"/>
      <c r="AJ316" s="146"/>
      <c r="AL316" s="146"/>
      <c r="AN316" s="146"/>
      <c r="AP316" s="146"/>
      <c r="AR316" s="146"/>
      <c r="AT316" s="146"/>
      <c r="AV316" s="63"/>
      <c r="AX316" s="371"/>
      <c r="AY316" s="371"/>
      <c r="AZ316" s="371"/>
      <c r="BA316" s="371"/>
      <c r="BB316" s="371"/>
      <c r="BC316" s="371"/>
      <c r="BD316" s="371"/>
      <c r="BE316" s="371"/>
      <c r="BF316" s="371"/>
      <c r="BG316" s="371"/>
      <c r="BH316" s="371"/>
      <c r="BI316" s="371"/>
    </row>
    <row r="317" spans="1:61" s="376" customFormat="1" ht="21" customHeight="1" x14ac:dyDescent="0.3">
      <c r="A317" s="371"/>
      <c r="B317" s="372"/>
      <c r="C317" s="371"/>
      <c r="D317" s="371"/>
      <c r="E317" s="373"/>
      <c r="F317" s="374"/>
      <c r="G317" s="371"/>
      <c r="H317" s="375"/>
      <c r="I317" s="375"/>
      <c r="K317" s="377"/>
      <c r="L317" s="377"/>
      <c r="N317" s="511"/>
      <c r="P317" s="378"/>
      <c r="R317" s="378"/>
      <c r="T317" s="378"/>
      <c r="V317" s="378"/>
      <c r="X317" s="378"/>
      <c r="Z317" s="378"/>
      <c r="AB317" s="378"/>
      <c r="AD317" s="146"/>
      <c r="AF317" s="146"/>
      <c r="AH317" s="146"/>
      <c r="AJ317" s="146"/>
      <c r="AL317" s="146"/>
      <c r="AN317" s="146"/>
      <c r="AP317" s="146"/>
      <c r="AR317" s="146"/>
      <c r="AT317" s="146"/>
      <c r="AV317" s="63"/>
      <c r="AX317" s="371"/>
      <c r="AY317" s="371"/>
      <c r="AZ317" s="371"/>
      <c r="BA317" s="371"/>
      <c r="BB317" s="371"/>
      <c r="BC317" s="371"/>
      <c r="BD317" s="371"/>
      <c r="BE317" s="371"/>
      <c r="BF317" s="371"/>
      <c r="BG317" s="371"/>
      <c r="BH317" s="371"/>
      <c r="BI317" s="371"/>
    </row>
    <row r="318" spans="1:61" s="376" customFormat="1" ht="21" customHeight="1" x14ac:dyDescent="0.3">
      <c r="A318" s="371"/>
      <c r="B318" s="372"/>
      <c r="C318" s="371"/>
      <c r="D318" s="371"/>
      <c r="E318" s="373"/>
      <c r="F318" s="374"/>
      <c r="G318" s="371"/>
      <c r="H318" s="375"/>
      <c r="I318" s="375"/>
      <c r="K318" s="377"/>
      <c r="L318" s="377"/>
      <c r="N318" s="511"/>
      <c r="P318" s="378"/>
      <c r="R318" s="378"/>
      <c r="T318" s="378"/>
      <c r="V318" s="378"/>
      <c r="X318" s="378"/>
      <c r="Z318" s="378"/>
      <c r="AB318" s="378"/>
      <c r="AD318" s="146"/>
      <c r="AF318" s="146"/>
      <c r="AH318" s="146"/>
      <c r="AJ318" s="146"/>
      <c r="AL318" s="146"/>
      <c r="AN318" s="146"/>
      <c r="AP318" s="146"/>
      <c r="AR318" s="146"/>
      <c r="AT318" s="146"/>
      <c r="AV318" s="63"/>
      <c r="AX318" s="371"/>
      <c r="AY318" s="371"/>
      <c r="AZ318" s="371"/>
      <c r="BA318" s="371"/>
      <c r="BB318" s="371"/>
      <c r="BC318" s="371"/>
      <c r="BD318" s="371"/>
      <c r="BE318" s="371"/>
      <c r="BF318" s="371"/>
      <c r="BG318" s="371"/>
      <c r="BH318" s="371"/>
      <c r="BI318" s="371"/>
    </row>
    <row r="319" spans="1:61" s="376" customFormat="1" ht="21" customHeight="1" x14ac:dyDescent="0.3">
      <c r="A319" s="371"/>
      <c r="B319" s="372"/>
      <c r="C319" s="371"/>
      <c r="D319" s="371"/>
      <c r="E319" s="373"/>
      <c r="F319" s="374"/>
      <c r="G319" s="371"/>
      <c r="H319" s="375"/>
      <c r="I319" s="375"/>
      <c r="K319" s="377"/>
      <c r="L319" s="377"/>
      <c r="N319" s="511"/>
      <c r="P319" s="378"/>
      <c r="R319" s="378"/>
      <c r="T319" s="378"/>
      <c r="V319" s="378"/>
      <c r="X319" s="378"/>
      <c r="Z319" s="378"/>
      <c r="AB319" s="378"/>
      <c r="AD319" s="146"/>
      <c r="AF319" s="146"/>
      <c r="AH319" s="146"/>
      <c r="AJ319" s="146"/>
      <c r="AL319" s="146"/>
      <c r="AN319" s="146"/>
      <c r="AP319" s="146"/>
      <c r="AR319" s="146"/>
      <c r="AT319" s="146"/>
      <c r="AV319" s="63"/>
      <c r="AX319" s="371"/>
      <c r="AY319" s="371"/>
      <c r="AZ319" s="371"/>
      <c r="BA319" s="371"/>
      <c r="BB319" s="371"/>
      <c r="BC319" s="371"/>
      <c r="BD319" s="371"/>
      <c r="BE319" s="371"/>
      <c r="BF319" s="371"/>
      <c r="BG319" s="371"/>
      <c r="BH319" s="371"/>
      <c r="BI319" s="371"/>
    </row>
    <row r="320" spans="1:61" s="376" customFormat="1" ht="21" customHeight="1" x14ac:dyDescent="0.3">
      <c r="A320" s="371"/>
      <c r="B320" s="372"/>
      <c r="C320" s="371"/>
      <c r="D320" s="371"/>
      <c r="E320" s="373"/>
      <c r="F320" s="374"/>
      <c r="G320" s="371"/>
      <c r="H320" s="375"/>
      <c r="I320" s="375"/>
      <c r="K320" s="377"/>
      <c r="L320" s="377"/>
      <c r="N320" s="511"/>
      <c r="P320" s="378"/>
      <c r="R320" s="378"/>
      <c r="T320" s="378"/>
      <c r="V320" s="378"/>
      <c r="X320" s="378"/>
      <c r="Z320" s="378"/>
      <c r="AB320" s="378"/>
      <c r="AD320" s="146"/>
      <c r="AF320" s="146"/>
      <c r="AH320" s="146"/>
      <c r="AJ320" s="146"/>
      <c r="AL320" s="146"/>
      <c r="AN320" s="146"/>
      <c r="AP320" s="146"/>
      <c r="AR320" s="146"/>
      <c r="AT320" s="146"/>
      <c r="AV320" s="63"/>
      <c r="AX320" s="371"/>
      <c r="AY320" s="371"/>
      <c r="AZ320" s="371"/>
      <c r="BA320" s="371"/>
      <c r="BB320" s="371"/>
      <c r="BC320" s="371"/>
      <c r="BD320" s="371"/>
      <c r="BE320" s="371"/>
      <c r="BF320" s="371"/>
      <c r="BG320" s="371"/>
      <c r="BH320" s="371"/>
      <c r="BI320" s="371"/>
    </row>
    <row r="321" spans="1:61" s="376" customFormat="1" ht="21" customHeight="1" x14ac:dyDescent="0.3">
      <c r="A321" s="371"/>
      <c r="B321" s="372"/>
      <c r="C321" s="371"/>
      <c r="D321" s="371"/>
      <c r="E321" s="373"/>
      <c r="F321" s="374"/>
      <c r="G321" s="371"/>
      <c r="H321" s="375"/>
      <c r="I321" s="375"/>
      <c r="K321" s="377"/>
      <c r="L321" s="377"/>
      <c r="N321" s="511"/>
      <c r="P321" s="378"/>
      <c r="R321" s="378"/>
      <c r="T321" s="378"/>
      <c r="V321" s="378"/>
      <c r="X321" s="378"/>
      <c r="Z321" s="378"/>
      <c r="AB321" s="378"/>
      <c r="AD321" s="146"/>
      <c r="AF321" s="146"/>
      <c r="AH321" s="146"/>
      <c r="AJ321" s="146"/>
      <c r="AL321" s="146"/>
      <c r="AN321" s="146"/>
      <c r="AP321" s="146"/>
      <c r="AR321" s="146"/>
      <c r="AT321" s="146"/>
      <c r="AV321" s="63"/>
      <c r="AX321" s="371"/>
      <c r="AY321" s="371"/>
      <c r="AZ321" s="371"/>
      <c r="BA321" s="371"/>
      <c r="BB321" s="371"/>
      <c r="BC321" s="371"/>
      <c r="BD321" s="371"/>
      <c r="BE321" s="371"/>
      <c r="BF321" s="371"/>
      <c r="BG321" s="371"/>
      <c r="BH321" s="371"/>
      <c r="BI321" s="371"/>
    </row>
    <row r="322" spans="1:61" s="376" customFormat="1" ht="21" customHeight="1" x14ac:dyDescent="0.3">
      <c r="A322" s="371"/>
      <c r="B322" s="372"/>
      <c r="C322" s="371"/>
      <c r="D322" s="371"/>
      <c r="E322" s="373"/>
      <c r="F322" s="374"/>
      <c r="G322" s="371"/>
      <c r="H322" s="375"/>
      <c r="I322" s="375"/>
      <c r="K322" s="377"/>
      <c r="L322" s="377"/>
      <c r="N322" s="511"/>
      <c r="P322" s="378"/>
      <c r="R322" s="378"/>
      <c r="T322" s="378"/>
      <c r="V322" s="378"/>
      <c r="X322" s="378"/>
      <c r="Z322" s="378"/>
      <c r="AB322" s="378"/>
      <c r="AD322" s="146"/>
      <c r="AF322" s="146"/>
      <c r="AH322" s="146"/>
      <c r="AJ322" s="146"/>
      <c r="AL322" s="146"/>
      <c r="AN322" s="146"/>
      <c r="AP322" s="146"/>
      <c r="AR322" s="146"/>
      <c r="AT322" s="146"/>
      <c r="AV322" s="63"/>
      <c r="AX322" s="371"/>
      <c r="AY322" s="371"/>
      <c r="AZ322" s="371"/>
      <c r="BA322" s="371"/>
      <c r="BB322" s="371"/>
      <c r="BC322" s="371"/>
      <c r="BD322" s="371"/>
      <c r="BE322" s="371"/>
      <c r="BF322" s="371"/>
      <c r="BG322" s="371"/>
      <c r="BH322" s="371"/>
      <c r="BI322" s="371"/>
    </row>
    <row r="323" spans="1:61" s="376" customFormat="1" ht="21" customHeight="1" x14ac:dyDescent="0.3">
      <c r="A323" s="371"/>
      <c r="B323" s="372"/>
      <c r="C323" s="371"/>
      <c r="D323" s="371"/>
      <c r="E323" s="373"/>
      <c r="F323" s="374"/>
      <c r="G323" s="371"/>
      <c r="H323" s="375"/>
      <c r="I323" s="375"/>
      <c r="K323" s="377"/>
      <c r="L323" s="377"/>
      <c r="N323" s="511"/>
      <c r="P323" s="378"/>
      <c r="R323" s="378"/>
      <c r="T323" s="378"/>
      <c r="V323" s="378"/>
      <c r="X323" s="378"/>
      <c r="Z323" s="378"/>
      <c r="AB323" s="378"/>
      <c r="AD323" s="146"/>
      <c r="AF323" s="146"/>
      <c r="AH323" s="146"/>
      <c r="AJ323" s="146"/>
      <c r="AL323" s="146"/>
      <c r="AN323" s="146"/>
      <c r="AP323" s="146"/>
      <c r="AR323" s="146"/>
      <c r="AT323" s="146"/>
      <c r="AV323" s="63"/>
      <c r="AX323" s="371"/>
      <c r="AY323" s="371"/>
      <c r="AZ323" s="371"/>
      <c r="BA323" s="371"/>
      <c r="BB323" s="371"/>
      <c r="BC323" s="371"/>
      <c r="BD323" s="371"/>
      <c r="BE323" s="371"/>
      <c r="BF323" s="371"/>
      <c r="BG323" s="371"/>
      <c r="BH323" s="371"/>
      <c r="BI323" s="371"/>
    </row>
    <row r="324" spans="1:61" s="376" customFormat="1" ht="21" customHeight="1" x14ac:dyDescent="0.3">
      <c r="A324" s="371"/>
      <c r="B324" s="372"/>
      <c r="C324" s="371"/>
      <c r="D324" s="371"/>
      <c r="E324" s="373"/>
      <c r="F324" s="374"/>
      <c r="G324" s="371"/>
      <c r="H324" s="375"/>
      <c r="I324" s="375"/>
      <c r="K324" s="377"/>
      <c r="L324" s="377"/>
      <c r="N324" s="511"/>
      <c r="P324" s="378"/>
      <c r="R324" s="378"/>
      <c r="T324" s="378"/>
      <c r="V324" s="378"/>
      <c r="X324" s="378"/>
      <c r="Z324" s="378"/>
      <c r="AB324" s="378"/>
      <c r="AD324" s="146"/>
      <c r="AF324" s="146"/>
      <c r="AH324" s="146"/>
      <c r="AJ324" s="146"/>
      <c r="AL324" s="146"/>
      <c r="AN324" s="146"/>
      <c r="AP324" s="146"/>
      <c r="AR324" s="146"/>
      <c r="AT324" s="146"/>
      <c r="AV324" s="63"/>
      <c r="AX324" s="371"/>
      <c r="AY324" s="371"/>
      <c r="AZ324" s="371"/>
      <c r="BA324" s="371"/>
      <c r="BB324" s="371"/>
      <c r="BC324" s="371"/>
      <c r="BD324" s="371"/>
      <c r="BE324" s="371"/>
      <c r="BF324" s="371"/>
      <c r="BG324" s="371"/>
      <c r="BH324" s="371"/>
      <c r="BI324" s="371"/>
    </row>
    <row r="325" spans="1:61" s="376" customFormat="1" ht="21" customHeight="1" x14ac:dyDescent="0.3">
      <c r="A325" s="371"/>
      <c r="B325" s="372"/>
      <c r="C325" s="371"/>
      <c r="D325" s="371"/>
      <c r="E325" s="373"/>
      <c r="F325" s="374"/>
      <c r="G325" s="371"/>
      <c r="H325" s="375"/>
      <c r="I325" s="375"/>
      <c r="K325" s="377"/>
      <c r="L325" s="377"/>
      <c r="N325" s="511"/>
      <c r="P325" s="378"/>
      <c r="R325" s="378"/>
      <c r="T325" s="378"/>
      <c r="V325" s="378"/>
      <c r="X325" s="378"/>
      <c r="Z325" s="378"/>
      <c r="AB325" s="378"/>
      <c r="AD325" s="146"/>
      <c r="AF325" s="146"/>
      <c r="AH325" s="146"/>
      <c r="AJ325" s="146"/>
      <c r="AL325" s="146"/>
      <c r="AN325" s="146"/>
      <c r="AP325" s="146"/>
      <c r="AR325" s="146"/>
      <c r="AT325" s="146"/>
      <c r="AV325" s="63"/>
      <c r="AX325" s="371"/>
      <c r="AY325" s="371"/>
      <c r="AZ325" s="371"/>
      <c r="BA325" s="371"/>
      <c r="BB325" s="371"/>
      <c r="BC325" s="371"/>
      <c r="BD325" s="371"/>
      <c r="BE325" s="371"/>
      <c r="BF325" s="371"/>
      <c r="BG325" s="371"/>
      <c r="BH325" s="371"/>
      <c r="BI325" s="371"/>
    </row>
    <row r="326" spans="1:61" s="376" customFormat="1" ht="21" customHeight="1" x14ac:dyDescent="0.3">
      <c r="A326" s="371"/>
      <c r="B326" s="372"/>
      <c r="C326" s="371"/>
      <c r="D326" s="371"/>
      <c r="E326" s="373"/>
      <c r="F326" s="374"/>
      <c r="G326" s="371"/>
      <c r="H326" s="375"/>
      <c r="I326" s="375"/>
      <c r="K326" s="377"/>
      <c r="L326" s="377"/>
      <c r="N326" s="511"/>
      <c r="P326" s="378"/>
      <c r="R326" s="378"/>
      <c r="T326" s="378"/>
      <c r="V326" s="378"/>
      <c r="X326" s="378"/>
      <c r="Z326" s="378"/>
      <c r="AB326" s="378"/>
      <c r="AD326" s="146"/>
      <c r="AF326" s="146"/>
      <c r="AH326" s="146"/>
      <c r="AJ326" s="146"/>
      <c r="AL326" s="146"/>
      <c r="AN326" s="146"/>
      <c r="AP326" s="146"/>
      <c r="AR326" s="146"/>
      <c r="AT326" s="146"/>
      <c r="AV326" s="63"/>
      <c r="AX326" s="371"/>
      <c r="AY326" s="371"/>
      <c r="AZ326" s="371"/>
      <c r="BA326" s="371"/>
      <c r="BB326" s="371"/>
      <c r="BC326" s="371"/>
      <c r="BD326" s="371"/>
      <c r="BE326" s="371"/>
      <c r="BF326" s="371"/>
      <c r="BG326" s="371"/>
      <c r="BH326" s="371"/>
      <c r="BI326" s="371"/>
    </row>
    <row r="327" spans="1:61" s="376" customFormat="1" ht="21" customHeight="1" x14ac:dyDescent="0.3">
      <c r="A327" s="371"/>
      <c r="B327" s="372"/>
      <c r="C327" s="371"/>
      <c r="D327" s="371"/>
      <c r="E327" s="373"/>
      <c r="F327" s="374"/>
      <c r="G327" s="371"/>
      <c r="H327" s="375"/>
      <c r="I327" s="375"/>
      <c r="K327" s="377"/>
      <c r="L327" s="377"/>
      <c r="N327" s="511"/>
      <c r="P327" s="378"/>
      <c r="R327" s="378"/>
      <c r="T327" s="378"/>
      <c r="V327" s="378"/>
      <c r="X327" s="378"/>
      <c r="Z327" s="378"/>
      <c r="AB327" s="378"/>
      <c r="AD327" s="146"/>
      <c r="AF327" s="146"/>
      <c r="AH327" s="146"/>
      <c r="AJ327" s="146"/>
      <c r="AL327" s="146"/>
      <c r="AN327" s="146"/>
      <c r="AP327" s="146"/>
      <c r="AR327" s="146"/>
      <c r="AT327" s="146"/>
      <c r="AV327" s="63"/>
      <c r="AX327" s="371"/>
      <c r="AY327" s="371"/>
      <c r="AZ327" s="371"/>
      <c r="BA327" s="371"/>
      <c r="BB327" s="371"/>
      <c r="BC327" s="371"/>
      <c r="BD327" s="371"/>
      <c r="BE327" s="371"/>
      <c r="BF327" s="371"/>
      <c r="BG327" s="371"/>
      <c r="BH327" s="371"/>
      <c r="BI327" s="371"/>
    </row>
    <row r="328" spans="1:61" s="376" customFormat="1" ht="21" customHeight="1" x14ac:dyDescent="0.3">
      <c r="A328" s="371"/>
      <c r="B328" s="372"/>
      <c r="C328" s="371"/>
      <c r="D328" s="371"/>
      <c r="E328" s="373"/>
      <c r="F328" s="374"/>
      <c r="G328" s="371"/>
      <c r="H328" s="375"/>
      <c r="I328" s="375"/>
      <c r="K328" s="377"/>
      <c r="L328" s="377"/>
      <c r="N328" s="511"/>
      <c r="P328" s="378"/>
      <c r="R328" s="378"/>
      <c r="T328" s="378"/>
      <c r="V328" s="378"/>
      <c r="X328" s="378"/>
      <c r="Z328" s="378"/>
      <c r="AB328" s="378"/>
      <c r="AD328" s="146"/>
      <c r="AF328" s="146"/>
      <c r="AH328" s="146"/>
      <c r="AJ328" s="146"/>
      <c r="AL328" s="146"/>
      <c r="AN328" s="146"/>
      <c r="AP328" s="146"/>
      <c r="AR328" s="146"/>
      <c r="AT328" s="146"/>
      <c r="AV328" s="63"/>
      <c r="AX328" s="371"/>
      <c r="AY328" s="371"/>
      <c r="AZ328" s="371"/>
      <c r="BA328" s="371"/>
      <c r="BB328" s="371"/>
      <c r="BC328" s="371"/>
      <c r="BD328" s="371"/>
      <c r="BE328" s="371"/>
      <c r="BF328" s="371"/>
      <c r="BG328" s="371"/>
      <c r="BH328" s="371"/>
      <c r="BI328" s="371"/>
    </row>
    <row r="329" spans="1:61" s="376" customFormat="1" ht="21" customHeight="1" x14ac:dyDescent="0.3">
      <c r="A329" s="371"/>
      <c r="B329" s="372"/>
      <c r="C329" s="371"/>
      <c r="D329" s="371"/>
      <c r="E329" s="373"/>
      <c r="F329" s="374"/>
      <c r="G329" s="371"/>
      <c r="H329" s="375"/>
      <c r="I329" s="375"/>
      <c r="K329" s="377"/>
      <c r="L329" s="377"/>
      <c r="N329" s="511"/>
      <c r="P329" s="378"/>
      <c r="R329" s="378"/>
      <c r="T329" s="378"/>
      <c r="V329" s="378"/>
      <c r="X329" s="378"/>
      <c r="Z329" s="378"/>
      <c r="AB329" s="378"/>
      <c r="AD329" s="146"/>
      <c r="AF329" s="146"/>
      <c r="AH329" s="146"/>
      <c r="AJ329" s="146"/>
      <c r="AL329" s="146"/>
      <c r="AN329" s="146"/>
      <c r="AP329" s="146"/>
      <c r="AR329" s="146"/>
      <c r="AT329" s="146"/>
      <c r="AV329" s="63"/>
      <c r="AX329" s="371"/>
      <c r="AY329" s="371"/>
      <c r="AZ329" s="371"/>
      <c r="BA329" s="371"/>
      <c r="BB329" s="371"/>
      <c r="BC329" s="371"/>
      <c r="BD329" s="371"/>
      <c r="BE329" s="371"/>
      <c r="BF329" s="371"/>
      <c r="BG329" s="371"/>
      <c r="BH329" s="371"/>
      <c r="BI329" s="371"/>
    </row>
    <row r="330" spans="1:61" s="376" customFormat="1" ht="21" customHeight="1" x14ac:dyDescent="0.3">
      <c r="A330" s="371"/>
      <c r="B330" s="372"/>
      <c r="C330" s="371"/>
      <c r="D330" s="371"/>
      <c r="E330" s="373"/>
      <c r="F330" s="374"/>
      <c r="G330" s="371"/>
      <c r="H330" s="375"/>
      <c r="I330" s="375"/>
      <c r="K330" s="377"/>
      <c r="L330" s="377"/>
      <c r="N330" s="511"/>
      <c r="P330" s="378"/>
      <c r="R330" s="378"/>
      <c r="T330" s="378"/>
      <c r="V330" s="378"/>
      <c r="X330" s="378"/>
      <c r="Z330" s="378"/>
      <c r="AB330" s="378"/>
      <c r="AD330" s="146"/>
      <c r="AF330" s="146"/>
      <c r="AH330" s="146"/>
      <c r="AJ330" s="146"/>
      <c r="AL330" s="146"/>
      <c r="AN330" s="146"/>
      <c r="AP330" s="146"/>
      <c r="AR330" s="146"/>
      <c r="AT330" s="146"/>
      <c r="AV330" s="63"/>
      <c r="AX330" s="371"/>
      <c r="AY330" s="371"/>
      <c r="AZ330" s="371"/>
      <c r="BA330" s="371"/>
      <c r="BB330" s="371"/>
      <c r="BC330" s="371"/>
      <c r="BD330" s="371"/>
      <c r="BE330" s="371"/>
      <c r="BF330" s="371"/>
      <c r="BG330" s="371"/>
      <c r="BH330" s="371"/>
      <c r="BI330" s="371"/>
    </row>
    <row r="331" spans="1:61" s="376" customFormat="1" ht="21" customHeight="1" x14ac:dyDescent="0.3">
      <c r="A331" s="371"/>
      <c r="B331" s="372"/>
      <c r="C331" s="371"/>
      <c r="D331" s="371"/>
      <c r="E331" s="373"/>
      <c r="F331" s="374"/>
      <c r="G331" s="371"/>
      <c r="H331" s="375"/>
      <c r="I331" s="375"/>
      <c r="K331" s="377"/>
      <c r="L331" s="377"/>
      <c r="N331" s="511"/>
      <c r="P331" s="378"/>
      <c r="R331" s="378"/>
      <c r="T331" s="378"/>
      <c r="V331" s="378"/>
      <c r="X331" s="378"/>
      <c r="Z331" s="378"/>
      <c r="AB331" s="378"/>
      <c r="AD331" s="146"/>
      <c r="AF331" s="146"/>
      <c r="AH331" s="146"/>
      <c r="AJ331" s="146"/>
      <c r="AL331" s="146"/>
      <c r="AN331" s="146"/>
      <c r="AP331" s="146"/>
      <c r="AR331" s="146"/>
      <c r="AT331" s="146"/>
      <c r="AV331" s="63"/>
      <c r="AX331" s="371"/>
      <c r="AY331" s="371"/>
      <c r="AZ331" s="371"/>
      <c r="BA331" s="371"/>
      <c r="BB331" s="371"/>
      <c r="BC331" s="371"/>
      <c r="BD331" s="371"/>
      <c r="BE331" s="371"/>
      <c r="BF331" s="371"/>
      <c r="BG331" s="371"/>
      <c r="BH331" s="371"/>
      <c r="BI331" s="371"/>
    </row>
    <row r="332" spans="1:61" s="376" customFormat="1" ht="21" customHeight="1" x14ac:dyDescent="0.3">
      <c r="A332" s="371"/>
      <c r="B332" s="372"/>
      <c r="C332" s="371"/>
      <c r="D332" s="371"/>
      <c r="E332" s="373"/>
      <c r="F332" s="374"/>
      <c r="G332" s="371"/>
      <c r="H332" s="375"/>
      <c r="I332" s="375"/>
      <c r="K332" s="377"/>
      <c r="L332" s="377"/>
      <c r="N332" s="511"/>
      <c r="P332" s="378"/>
      <c r="R332" s="378"/>
      <c r="T332" s="378"/>
      <c r="V332" s="378"/>
      <c r="X332" s="378"/>
      <c r="Z332" s="378"/>
      <c r="AB332" s="378"/>
      <c r="AD332" s="146"/>
      <c r="AF332" s="146"/>
      <c r="AH332" s="146"/>
      <c r="AJ332" s="146"/>
      <c r="AL332" s="146"/>
      <c r="AN332" s="146"/>
      <c r="AP332" s="146"/>
      <c r="AR332" s="146"/>
      <c r="AT332" s="146"/>
      <c r="AV332" s="63"/>
      <c r="AX332" s="371"/>
      <c r="AY332" s="371"/>
      <c r="AZ332" s="371"/>
      <c r="BA332" s="371"/>
      <c r="BB332" s="371"/>
      <c r="BC332" s="371"/>
      <c r="BD332" s="371"/>
      <c r="BE332" s="371"/>
      <c r="BF332" s="371"/>
      <c r="BG332" s="371"/>
      <c r="BH332" s="371"/>
      <c r="BI332" s="371"/>
    </row>
    <row r="333" spans="1:61" s="376" customFormat="1" ht="21" customHeight="1" x14ac:dyDescent="0.3">
      <c r="A333" s="371"/>
      <c r="B333" s="372"/>
      <c r="C333" s="371"/>
      <c r="D333" s="371"/>
      <c r="E333" s="373"/>
      <c r="F333" s="374"/>
      <c r="G333" s="371"/>
      <c r="H333" s="375"/>
      <c r="I333" s="375"/>
      <c r="K333" s="377"/>
      <c r="L333" s="377"/>
      <c r="N333" s="511"/>
      <c r="P333" s="378"/>
      <c r="R333" s="378"/>
      <c r="T333" s="378"/>
      <c r="V333" s="378"/>
      <c r="X333" s="378"/>
      <c r="Z333" s="378"/>
      <c r="AB333" s="378"/>
      <c r="AD333" s="146"/>
      <c r="AF333" s="146"/>
      <c r="AH333" s="146"/>
      <c r="AJ333" s="146"/>
      <c r="AL333" s="146"/>
      <c r="AN333" s="146"/>
      <c r="AP333" s="146"/>
      <c r="AR333" s="146"/>
      <c r="AT333" s="146"/>
      <c r="AV333" s="63"/>
      <c r="AX333" s="371"/>
      <c r="AY333" s="371"/>
      <c r="AZ333" s="371"/>
      <c r="BA333" s="371"/>
      <c r="BB333" s="371"/>
      <c r="BC333" s="371"/>
      <c r="BD333" s="371"/>
      <c r="BE333" s="371"/>
      <c r="BF333" s="371"/>
      <c r="BG333" s="371"/>
      <c r="BH333" s="371"/>
      <c r="BI333" s="371"/>
    </row>
    <row r="334" spans="1:61" s="376" customFormat="1" ht="21" customHeight="1" x14ac:dyDescent="0.3">
      <c r="A334" s="371"/>
      <c r="B334" s="372"/>
      <c r="C334" s="371"/>
      <c r="D334" s="371"/>
      <c r="E334" s="373"/>
      <c r="F334" s="374"/>
      <c r="G334" s="371"/>
      <c r="H334" s="375"/>
      <c r="I334" s="375"/>
      <c r="K334" s="377"/>
      <c r="L334" s="377"/>
      <c r="N334" s="511"/>
      <c r="P334" s="378"/>
      <c r="R334" s="378"/>
      <c r="T334" s="378"/>
      <c r="V334" s="378"/>
      <c r="X334" s="378"/>
      <c r="Z334" s="378"/>
      <c r="AB334" s="378"/>
      <c r="AD334" s="146"/>
      <c r="AF334" s="146"/>
      <c r="AH334" s="146"/>
      <c r="AJ334" s="146"/>
      <c r="AL334" s="146"/>
      <c r="AN334" s="146"/>
      <c r="AP334" s="146"/>
      <c r="AR334" s="146"/>
      <c r="AT334" s="146"/>
      <c r="AV334" s="63"/>
      <c r="AX334" s="371"/>
      <c r="AY334" s="371"/>
      <c r="AZ334" s="371"/>
      <c r="BA334" s="371"/>
      <c r="BB334" s="371"/>
      <c r="BC334" s="371"/>
      <c r="BD334" s="371"/>
      <c r="BE334" s="371"/>
      <c r="BF334" s="371"/>
      <c r="BG334" s="371"/>
      <c r="BH334" s="371"/>
      <c r="BI334" s="371"/>
    </row>
    <row r="335" spans="1:61" s="376" customFormat="1" ht="21" customHeight="1" x14ac:dyDescent="0.3">
      <c r="A335" s="371"/>
      <c r="B335" s="372"/>
      <c r="C335" s="371"/>
      <c r="D335" s="371"/>
      <c r="E335" s="373"/>
      <c r="F335" s="374"/>
      <c r="G335" s="371"/>
      <c r="H335" s="375"/>
      <c r="I335" s="375"/>
      <c r="K335" s="377"/>
      <c r="L335" s="377"/>
      <c r="N335" s="511"/>
      <c r="P335" s="378"/>
      <c r="R335" s="378"/>
      <c r="T335" s="378"/>
      <c r="V335" s="378"/>
      <c r="X335" s="378"/>
      <c r="Z335" s="378"/>
      <c r="AB335" s="378"/>
      <c r="AD335" s="146"/>
      <c r="AF335" s="146"/>
      <c r="AH335" s="146"/>
      <c r="AJ335" s="146"/>
      <c r="AL335" s="146"/>
      <c r="AN335" s="146"/>
      <c r="AP335" s="146"/>
      <c r="AR335" s="146"/>
      <c r="AT335" s="146"/>
      <c r="AV335" s="63"/>
      <c r="AX335" s="371"/>
      <c r="AY335" s="371"/>
      <c r="AZ335" s="371"/>
      <c r="BA335" s="371"/>
      <c r="BB335" s="371"/>
      <c r="BC335" s="371"/>
      <c r="BD335" s="371"/>
      <c r="BE335" s="371"/>
      <c r="BF335" s="371"/>
      <c r="BG335" s="371"/>
      <c r="BH335" s="371"/>
      <c r="BI335" s="371"/>
    </row>
    <row r="336" spans="1:61" s="376" customFormat="1" ht="21" customHeight="1" x14ac:dyDescent="0.3">
      <c r="A336" s="371"/>
      <c r="B336" s="372"/>
      <c r="C336" s="371"/>
      <c r="D336" s="371"/>
      <c r="E336" s="373"/>
      <c r="F336" s="374"/>
      <c r="G336" s="371"/>
      <c r="H336" s="375"/>
      <c r="I336" s="375"/>
      <c r="K336" s="377"/>
      <c r="L336" s="377"/>
      <c r="N336" s="511"/>
      <c r="P336" s="378"/>
      <c r="R336" s="378"/>
      <c r="T336" s="378"/>
      <c r="V336" s="378"/>
      <c r="X336" s="378"/>
      <c r="Z336" s="378"/>
      <c r="AB336" s="378"/>
      <c r="AD336" s="146"/>
      <c r="AF336" s="146"/>
      <c r="AH336" s="146"/>
      <c r="AJ336" s="146"/>
      <c r="AL336" s="146"/>
      <c r="AN336" s="146"/>
      <c r="AP336" s="146"/>
      <c r="AR336" s="146"/>
      <c r="AT336" s="146"/>
      <c r="AV336" s="63"/>
      <c r="AX336" s="371"/>
      <c r="AY336" s="371"/>
      <c r="AZ336" s="371"/>
      <c r="BA336" s="371"/>
      <c r="BB336" s="371"/>
      <c r="BC336" s="371"/>
      <c r="BD336" s="371"/>
      <c r="BE336" s="371"/>
      <c r="BF336" s="371"/>
      <c r="BG336" s="371"/>
      <c r="BH336" s="371"/>
      <c r="BI336" s="371"/>
    </row>
    <row r="337" spans="1:61" s="376" customFormat="1" ht="21" customHeight="1" x14ac:dyDescent="0.3">
      <c r="A337" s="371"/>
      <c r="B337" s="372"/>
      <c r="C337" s="371"/>
      <c r="D337" s="371"/>
      <c r="E337" s="373"/>
      <c r="F337" s="374"/>
      <c r="G337" s="371"/>
      <c r="H337" s="375"/>
      <c r="I337" s="375"/>
      <c r="K337" s="377"/>
      <c r="L337" s="377"/>
      <c r="N337" s="511"/>
      <c r="P337" s="378"/>
      <c r="R337" s="378"/>
      <c r="T337" s="378"/>
      <c r="V337" s="378"/>
      <c r="X337" s="378"/>
      <c r="Z337" s="378"/>
      <c r="AB337" s="378"/>
      <c r="AD337" s="146"/>
      <c r="AF337" s="146"/>
      <c r="AH337" s="146"/>
      <c r="AJ337" s="146"/>
      <c r="AL337" s="146"/>
      <c r="AN337" s="146"/>
      <c r="AP337" s="146"/>
      <c r="AR337" s="146"/>
      <c r="AT337" s="146"/>
      <c r="AV337" s="63"/>
      <c r="AX337" s="371"/>
      <c r="AY337" s="371"/>
      <c r="AZ337" s="371"/>
      <c r="BA337" s="371"/>
      <c r="BB337" s="371"/>
      <c r="BC337" s="371"/>
      <c r="BD337" s="371"/>
      <c r="BE337" s="371"/>
      <c r="BF337" s="371"/>
      <c r="BG337" s="371"/>
      <c r="BH337" s="371"/>
      <c r="BI337" s="371"/>
    </row>
    <row r="338" spans="1:61" s="376" customFormat="1" ht="21" customHeight="1" x14ac:dyDescent="0.3">
      <c r="A338" s="371"/>
      <c r="B338" s="372"/>
      <c r="C338" s="371"/>
      <c r="D338" s="371"/>
      <c r="E338" s="373"/>
      <c r="F338" s="374"/>
      <c r="G338" s="371"/>
      <c r="H338" s="375"/>
      <c r="I338" s="375"/>
      <c r="K338" s="377"/>
      <c r="L338" s="377"/>
      <c r="N338" s="511"/>
      <c r="P338" s="378"/>
      <c r="R338" s="378"/>
      <c r="T338" s="378"/>
      <c r="V338" s="378"/>
      <c r="X338" s="378"/>
      <c r="Z338" s="378"/>
      <c r="AB338" s="378"/>
      <c r="AD338" s="146"/>
      <c r="AF338" s="146"/>
      <c r="AH338" s="146"/>
      <c r="AJ338" s="146"/>
      <c r="AL338" s="146"/>
      <c r="AN338" s="146"/>
      <c r="AP338" s="146"/>
      <c r="AR338" s="146"/>
      <c r="AT338" s="146"/>
      <c r="AV338" s="63"/>
      <c r="AX338" s="371"/>
      <c r="AY338" s="371"/>
      <c r="AZ338" s="371"/>
      <c r="BA338" s="371"/>
      <c r="BB338" s="371"/>
      <c r="BC338" s="371"/>
      <c r="BD338" s="371"/>
      <c r="BE338" s="371"/>
      <c r="BF338" s="371"/>
      <c r="BG338" s="371"/>
      <c r="BH338" s="371"/>
      <c r="BI338" s="371"/>
    </row>
    <row r="339" spans="1:61" s="376" customFormat="1" ht="21" customHeight="1" x14ac:dyDescent="0.3">
      <c r="A339" s="371"/>
      <c r="B339" s="372"/>
      <c r="C339" s="371"/>
      <c r="D339" s="371"/>
      <c r="E339" s="373"/>
      <c r="F339" s="374"/>
      <c r="G339" s="371"/>
      <c r="H339" s="375"/>
      <c r="I339" s="375"/>
      <c r="K339" s="377"/>
      <c r="L339" s="377"/>
      <c r="N339" s="511"/>
      <c r="P339" s="378"/>
      <c r="R339" s="378"/>
      <c r="T339" s="378"/>
      <c r="V339" s="378"/>
      <c r="X339" s="378"/>
      <c r="Z339" s="378"/>
      <c r="AB339" s="378"/>
      <c r="AD339" s="146"/>
      <c r="AF339" s="146"/>
      <c r="AH339" s="146"/>
      <c r="AJ339" s="146"/>
      <c r="AL339" s="146"/>
      <c r="AN339" s="146"/>
      <c r="AP339" s="146"/>
      <c r="AR339" s="146"/>
      <c r="AT339" s="146"/>
      <c r="AV339" s="63"/>
      <c r="AX339" s="371"/>
      <c r="AY339" s="371"/>
      <c r="AZ339" s="371"/>
      <c r="BA339" s="371"/>
      <c r="BB339" s="371"/>
      <c r="BC339" s="371"/>
      <c r="BD339" s="371"/>
      <c r="BE339" s="371"/>
      <c r="BF339" s="371"/>
      <c r="BG339" s="371"/>
      <c r="BH339" s="371"/>
      <c r="BI339" s="371"/>
    </row>
    <row r="340" spans="1:61" s="376" customFormat="1" ht="21" customHeight="1" x14ac:dyDescent="0.3">
      <c r="A340" s="371"/>
      <c r="B340" s="372"/>
      <c r="C340" s="371"/>
      <c r="D340" s="371"/>
      <c r="E340" s="373"/>
      <c r="F340" s="374"/>
      <c r="G340" s="371"/>
      <c r="H340" s="375"/>
      <c r="I340" s="375"/>
      <c r="K340" s="377"/>
      <c r="L340" s="377"/>
      <c r="N340" s="511"/>
      <c r="P340" s="378"/>
      <c r="R340" s="378"/>
      <c r="T340" s="378"/>
      <c r="V340" s="378"/>
      <c r="X340" s="378"/>
      <c r="Z340" s="378"/>
      <c r="AB340" s="378"/>
      <c r="AD340" s="146"/>
      <c r="AF340" s="146"/>
      <c r="AH340" s="146"/>
      <c r="AJ340" s="146"/>
      <c r="AL340" s="146"/>
      <c r="AN340" s="146"/>
      <c r="AP340" s="146"/>
      <c r="AR340" s="146"/>
      <c r="AT340" s="146"/>
      <c r="AV340" s="63"/>
      <c r="AX340" s="371"/>
      <c r="AY340" s="371"/>
      <c r="AZ340" s="371"/>
      <c r="BA340" s="371"/>
      <c r="BB340" s="371"/>
      <c r="BC340" s="371"/>
      <c r="BD340" s="371"/>
      <c r="BE340" s="371"/>
      <c r="BF340" s="371"/>
      <c r="BG340" s="371"/>
      <c r="BH340" s="371"/>
      <c r="BI340" s="371"/>
    </row>
    <row r="341" spans="1:61" s="376" customFormat="1" ht="21" customHeight="1" x14ac:dyDescent="0.3">
      <c r="A341" s="371"/>
      <c r="B341" s="372"/>
      <c r="C341" s="371"/>
      <c r="D341" s="371"/>
      <c r="E341" s="373"/>
      <c r="F341" s="374"/>
      <c r="G341" s="371"/>
      <c r="H341" s="375"/>
      <c r="I341" s="375"/>
      <c r="K341" s="377"/>
      <c r="L341" s="377"/>
      <c r="N341" s="511"/>
      <c r="P341" s="378"/>
      <c r="R341" s="378"/>
      <c r="T341" s="378"/>
      <c r="V341" s="378"/>
      <c r="X341" s="378"/>
      <c r="Z341" s="378"/>
      <c r="AB341" s="378"/>
      <c r="AD341" s="146"/>
      <c r="AF341" s="146"/>
      <c r="AH341" s="146"/>
      <c r="AJ341" s="146"/>
      <c r="AL341" s="146"/>
      <c r="AN341" s="146"/>
      <c r="AP341" s="146"/>
      <c r="AR341" s="146"/>
      <c r="AT341" s="146"/>
      <c r="AV341" s="63"/>
      <c r="AX341" s="371"/>
      <c r="AY341" s="371"/>
      <c r="AZ341" s="371"/>
      <c r="BA341" s="371"/>
      <c r="BB341" s="371"/>
      <c r="BC341" s="371"/>
      <c r="BD341" s="371"/>
      <c r="BE341" s="371"/>
      <c r="BF341" s="371"/>
      <c r="BG341" s="371"/>
      <c r="BH341" s="371"/>
      <c r="BI341" s="371"/>
    </row>
    <row r="342" spans="1:61" s="376" customFormat="1" ht="21" customHeight="1" x14ac:dyDescent="0.3">
      <c r="A342" s="371"/>
      <c r="B342" s="372"/>
      <c r="C342" s="371"/>
      <c r="D342" s="371"/>
      <c r="E342" s="373"/>
      <c r="F342" s="374"/>
      <c r="G342" s="371"/>
      <c r="H342" s="375"/>
      <c r="I342" s="375"/>
      <c r="K342" s="377"/>
      <c r="L342" s="377"/>
      <c r="N342" s="511"/>
      <c r="P342" s="378"/>
      <c r="R342" s="378"/>
      <c r="T342" s="378"/>
      <c r="V342" s="378"/>
      <c r="X342" s="378"/>
      <c r="Z342" s="378"/>
      <c r="AB342" s="378"/>
      <c r="AD342" s="146"/>
      <c r="AF342" s="146"/>
      <c r="AH342" s="146"/>
      <c r="AJ342" s="146"/>
      <c r="AL342" s="146"/>
      <c r="AN342" s="146"/>
      <c r="AP342" s="146"/>
      <c r="AR342" s="146"/>
      <c r="AT342" s="146"/>
      <c r="AV342" s="63"/>
      <c r="AX342" s="371"/>
      <c r="AY342" s="371"/>
      <c r="AZ342" s="371"/>
      <c r="BA342" s="371"/>
      <c r="BB342" s="371"/>
      <c r="BC342" s="371"/>
      <c r="BD342" s="371"/>
      <c r="BE342" s="371"/>
      <c r="BF342" s="371"/>
      <c r="BG342" s="371"/>
      <c r="BH342" s="371"/>
      <c r="BI342" s="371"/>
    </row>
    <row r="343" spans="1:61" s="376" customFormat="1" ht="21" customHeight="1" x14ac:dyDescent="0.3">
      <c r="A343" s="371"/>
      <c r="B343" s="372"/>
      <c r="C343" s="371"/>
      <c r="D343" s="371"/>
      <c r="E343" s="373"/>
      <c r="F343" s="374"/>
      <c r="G343" s="371"/>
      <c r="H343" s="375"/>
      <c r="I343" s="375"/>
      <c r="K343" s="377"/>
      <c r="L343" s="377"/>
      <c r="N343" s="511"/>
      <c r="P343" s="378"/>
      <c r="R343" s="378"/>
      <c r="T343" s="378"/>
      <c r="V343" s="378"/>
      <c r="X343" s="378"/>
      <c r="Z343" s="378"/>
      <c r="AB343" s="378"/>
      <c r="AD343" s="146"/>
      <c r="AF343" s="146"/>
      <c r="AH343" s="146"/>
      <c r="AJ343" s="146"/>
      <c r="AL343" s="146"/>
      <c r="AN343" s="146"/>
      <c r="AP343" s="146"/>
      <c r="AR343" s="146"/>
      <c r="AT343" s="146"/>
      <c r="AV343" s="63"/>
      <c r="AX343" s="371"/>
      <c r="AY343" s="371"/>
      <c r="AZ343" s="371"/>
      <c r="BA343" s="371"/>
      <c r="BB343" s="371"/>
      <c r="BC343" s="371"/>
      <c r="BD343" s="371"/>
      <c r="BE343" s="371"/>
      <c r="BF343" s="371"/>
      <c r="BG343" s="371"/>
      <c r="BH343" s="371"/>
      <c r="BI343" s="371"/>
    </row>
    <row r="344" spans="1:61" s="376" customFormat="1" ht="21" customHeight="1" x14ac:dyDescent="0.3">
      <c r="A344" s="371"/>
      <c r="B344" s="372"/>
      <c r="C344" s="371"/>
      <c r="D344" s="371"/>
      <c r="E344" s="373"/>
      <c r="F344" s="374"/>
      <c r="G344" s="371"/>
      <c r="H344" s="375"/>
      <c r="I344" s="375"/>
      <c r="K344" s="377"/>
      <c r="L344" s="377"/>
      <c r="N344" s="511"/>
      <c r="P344" s="378"/>
      <c r="R344" s="378"/>
      <c r="T344" s="378"/>
      <c r="V344" s="378"/>
      <c r="X344" s="378"/>
      <c r="Z344" s="378"/>
      <c r="AB344" s="378"/>
      <c r="AD344" s="146"/>
      <c r="AF344" s="146"/>
      <c r="AH344" s="146"/>
      <c r="AJ344" s="146"/>
      <c r="AL344" s="146"/>
      <c r="AN344" s="146"/>
      <c r="AP344" s="146"/>
      <c r="AR344" s="146"/>
      <c r="AT344" s="146"/>
      <c r="AV344" s="63"/>
      <c r="AX344" s="371"/>
      <c r="AY344" s="371"/>
      <c r="AZ344" s="371"/>
      <c r="BA344" s="371"/>
      <c r="BB344" s="371"/>
      <c r="BC344" s="371"/>
      <c r="BD344" s="371"/>
      <c r="BE344" s="371"/>
      <c r="BF344" s="371"/>
      <c r="BG344" s="371"/>
      <c r="BH344" s="371"/>
      <c r="BI344" s="371"/>
    </row>
    <row r="345" spans="1:61" s="376" customFormat="1" ht="21" customHeight="1" x14ac:dyDescent="0.3">
      <c r="A345" s="371"/>
      <c r="B345" s="372"/>
      <c r="C345" s="371"/>
      <c r="D345" s="371"/>
      <c r="E345" s="373"/>
      <c r="F345" s="374"/>
      <c r="G345" s="371"/>
      <c r="H345" s="375"/>
      <c r="I345" s="375"/>
      <c r="K345" s="377"/>
      <c r="L345" s="377"/>
      <c r="N345" s="511"/>
      <c r="P345" s="378"/>
      <c r="R345" s="378"/>
      <c r="T345" s="378"/>
      <c r="V345" s="378"/>
      <c r="X345" s="378"/>
      <c r="Z345" s="378"/>
      <c r="AB345" s="378"/>
      <c r="AD345" s="146"/>
      <c r="AF345" s="146"/>
      <c r="AH345" s="146"/>
      <c r="AJ345" s="146"/>
      <c r="AL345" s="146"/>
      <c r="AN345" s="146"/>
      <c r="AP345" s="146"/>
      <c r="AR345" s="146"/>
      <c r="AT345" s="146"/>
      <c r="AV345" s="63"/>
      <c r="AX345" s="371"/>
      <c r="AY345" s="371"/>
      <c r="AZ345" s="371"/>
      <c r="BA345" s="371"/>
      <c r="BB345" s="371"/>
      <c r="BC345" s="371"/>
      <c r="BD345" s="371"/>
      <c r="BE345" s="371"/>
      <c r="BF345" s="371"/>
      <c r="BG345" s="371"/>
      <c r="BH345" s="371"/>
      <c r="BI345" s="371"/>
    </row>
    <row r="346" spans="1:61" s="376" customFormat="1" ht="21" customHeight="1" x14ac:dyDescent="0.3">
      <c r="A346" s="371"/>
      <c r="B346" s="372"/>
      <c r="C346" s="371"/>
      <c r="D346" s="371"/>
      <c r="E346" s="373"/>
      <c r="F346" s="374"/>
      <c r="G346" s="371"/>
      <c r="H346" s="375"/>
      <c r="I346" s="375"/>
      <c r="K346" s="377"/>
      <c r="L346" s="377"/>
      <c r="N346" s="511"/>
      <c r="P346" s="378"/>
      <c r="R346" s="378"/>
      <c r="T346" s="378"/>
      <c r="V346" s="378"/>
      <c r="X346" s="378"/>
      <c r="Z346" s="378"/>
      <c r="AB346" s="378"/>
      <c r="AD346" s="146"/>
      <c r="AF346" s="146"/>
      <c r="AH346" s="146"/>
      <c r="AJ346" s="146"/>
      <c r="AL346" s="146"/>
      <c r="AN346" s="146"/>
      <c r="AP346" s="146"/>
      <c r="AR346" s="146"/>
      <c r="AT346" s="146"/>
      <c r="AV346" s="63"/>
      <c r="AX346" s="371"/>
      <c r="AY346" s="371"/>
      <c r="AZ346" s="371"/>
      <c r="BA346" s="371"/>
      <c r="BB346" s="371"/>
      <c r="BC346" s="371"/>
      <c r="BD346" s="371"/>
      <c r="BE346" s="371"/>
      <c r="BF346" s="371"/>
      <c r="BG346" s="371"/>
      <c r="BH346" s="371"/>
      <c r="BI346" s="371"/>
    </row>
    <row r="347" spans="1:61" s="376" customFormat="1" ht="21" customHeight="1" x14ac:dyDescent="0.3">
      <c r="A347" s="371"/>
      <c r="B347" s="372"/>
      <c r="C347" s="371"/>
      <c r="D347" s="371"/>
      <c r="E347" s="373"/>
      <c r="F347" s="374"/>
      <c r="G347" s="371"/>
      <c r="H347" s="375"/>
      <c r="I347" s="375"/>
      <c r="K347" s="377"/>
      <c r="L347" s="377"/>
      <c r="N347" s="511"/>
      <c r="P347" s="378"/>
      <c r="R347" s="378"/>
      <c r="T347" s="378"/>
      <c r="V347" s="378"/>
      <c r="X347" s="378"/>
      <c r="Z347" s="378"/>
      <c r="AB347" s="378"/>
      <c r="AD347" s="146"/>
      <c r="AF347" s="146"/>
      <c r="AH347" s="146"/>
      <c r="AJ347" s="146"/>
      <c r="AL347" s="146"/>
      <c r="AN347" s="146"/>
      <c r="AP347" s="146"/>
      <c r="AR347" s="146"/>
      <c r="AT347" s="146"/>
      <c r="AV347" s="63"/>
      <c r="AX347" s="371"/>
      <c r="AY347" s="371"/>
      <c r="AZ347" s="371"/>
      <c r="BA347" s="371"/>
      <c r="BB347" s="371"/>
      <c r="BC347" s="371"/>
      <c r="BD347" s="371"/>
      <c r="BE347" s="371"/>
      <c r="BF347" s="371"/>
      <c r="BG347" s="371"/>
      <c r="BH347" s="371"/>
      <c r="BI347" s="371"/>
    </row>
    <row r="348" spans="1:61" s="376" customFormat="1" ht="21" customHeight="1" x14ac:dyDescent="0.3">
      <c r="A348" s="371"/>
      <c r="B348" s="372"/>
      <c r="C348" s="371"/>
      <c r="D348" s="371"/>
      <c r="E348" s="373"/>
      <c r="F348" s="374"/>
      <c r="G348" s="371"/>
      <c r="H348" s="375"/>
      <c r="I348" s="375"/>
      <c r="K348" s="377"/>
      <c r="L348" s="377"/>
      <c r="N348" s="511"/>
      <c r="P348" s="378"/>
      <c r="R348" s="378"/>
      <c r="T348" s="378"/>
      <c r="V348" s="378"/>
      <c r="X348" s="378"/>
      <c r="Z348" s="378"/>
      <c r="AB348" s="378"/>
      <c r="AD348" s="146"/>
      <c r="AF348" s="146"/>
      <c r="AH348" s="146"/>
      <c r="AJ348" s="146"/>
      <c r="AL348" s="146"/>
      <c r="AN348" s="146"/>
      <c r="AP348" s="146"/>
      <c r="AR348" s="146"/>
      <c r="AT348" s="146"/>
      <c r="AV348" s="63"/>
      <c r="AX348" s="371"/>
      <c r="AY348" s="371"/>
      <c r="AZ348" s="371"/>
      <c r="BA348" s="371"/>
      <c r="BB348" s="371"/>
      <c r="BC348" s="371"/>
      <c r="BD348" s="371"/>
      <c r="BE348" s="371"/>
      <c r="BF348" s="371"/>
      <c r="BG348" s="371"/>
      <c r="BH348" s="371"/>
      <c r="BI348" s="371"/>
    </row>
    <row r="349" spans="1:61" s="376" customFormat="1" ht="21" customHeight="1" x14ac:dyDescent="0.3">
      <c r="A349" s="371"/>
      <c r="B349" s="372"/>
      <c r="C349" s="371"/>
      <c r="D349" s="371"/>
      <c r="E349" s="373"/>
      <c r="F349" s="374"/>
      <c r="G349" s="371"/>
      <c r="H349" s="375"/>
      <c r="I349" s="375"/>
      <c r="K349" s="377"/>
      <c r="L349" s="377"/>
      <c r="N349" s="511"/>
      <c r="P349" s="378"/>
      <c r="R349" s="378"/>
      <c r="T349" s="378"/>
      <c r="V349" s="378"/>
      <c r="X349" s="378"/>
      <c r="Z349" s="378"/>
      <c r="AB349" s="378"/>
      <c r="AD349" s="146"/>
      <c r="AF349" s="146"/>
      <c r="AH349" s="146"/>
      <c r="AJ349" s="146"/>
      <c r="AL349" s="146"/>
      <c r="AN349" s="146"/>
      <c r="AP349" s="146"/>
      <c r="AR349" s="146"/>
      <c r="AT349" s="146"/>
      <c r="AV349" s="63"/>
      <c r="AX349" s="371"/>
      <c r="AY349" s="371"/>
      <c r="AZ349" s="371"/>
      <c r="BA349" s="371"/>
      <c r="BB349" s="371"/>
      <c r="BC349" s="371"/>
      <c r="BD349" s="371"/>
      <c r="BE349" s="371"/>
      <c r="BF349" s="371"/>
      <c r="BG349" s="371"/>
      <c r="BH349" s="371"/>
      <c r="BI349" s="371"/>
    </row>
    <row r="350" spans="1:61" s="376" customFormat="1" ht="21" customHeight="1" x14ac:dyDescent="0.3">
      <c r="A350" s="371"/>
      <c r="B350" s="372"/>
      <c r="C350" s="371"/>
      <c r="D350" s="371"/>
      <c r="E350" s="373"/>
      <c r="F350" s="374"/>
      <c r="G350" s="371"/>
      <c r="H350" s="375"/>
      <c r="I350" s="375"/>
      <c r="K350" s="377"/>
      <c r="L350" s="377"/>
      <c r="N350" s="511"/>
      <c r="P350" s="378"/>
      <c r="R350" s="378"/>
      <c r="T350" s="378"/>
      <c r="V350" s="378"/>
      <c r="X350" s="378"/>
      <c r="Z350" s="378"/>
      <c r="AB350" s="378"/>
      <c r="AD350" s="146"/>
      <c r="AF350" s="146"/>
      <c r="AH350" s="146"/>
      <c r="AJ350" s="146"/>
      <c r="AL350" s="146"/>
      <c r="AN350" s="146"/>
      <c r="AP350" s="146"/>
      <c r="AR350" s="146"/>
      <c r="AT350" s="146"/>
      <c r="AV350" s="63"/>
      <c r="AX350" s="371"/>
      <c r="AY350" s="371"/>
      <c r="AZ350" s="371"/>
      <c r="BA350" s="371"/>
      <c r="BB350" s="371"/>
      <c r="BC350" s="371"/>
      <c r="BD350" s="371"/>
      <c r="BE350" s="371"/>
      <c r="BF350" s="371"/>
      <c r="BG350" s="371"/>
      <c r="BH350" s="371"/>
      <c r="BI350" s="371"/>
    </row>
    <row r="351" spans="1:61" s="376" customFormat="1" ht="21" customHeight="1" x14ac:dyDescent="0.3">
      <c r="A351" s="371"/>
      <c r="B351" s="372"/>
      <c r="C351" s="371"/>
      <c r="D351" s="371"/>
      <c r="E351" s="373"/>
      <c r="F351" s="374"/>
      <c r="G351" s="371"/>
      <c r="H351" s="375"/>
      <c r="I351" s="375"/>
      <c r="K351" s="377"/>
      <c r="L351" s="377"/>
      <c r="N351" s="511"/>
      <c r="P351" s="378"/>
      <c r="R351" s="378"/>
      <c r="T351" s="378"/>
      <c r="V351" s="378"/>
      <c r="X351" s="378"/>
      <c r="Z351" s="378"/>
      <c r="AB351" s="378"/>
      <c r="AD351" s="146"/>
      <c r="AF351" s="146"/>
      <c r="AH351" s="146"/>
      <c r="AJ351" s="146"/>
      <c r="AL351" s="146"/>
      <c r="AN351" s="146"/>
      <c r="AP351" s="146"/>
      <c r="AR351" s="146"/>
      <c r="AT351" s="146"/>
      <c r="AV351" s="63"/>
      <c r="AX351" s="371"/>
      <c r="AY351" s="371"/>
      <c r="AZ351" s="371"/>
      <c r="BA351" s="371"/>
      <c r="BB351" s="371"/>
      <c r="BC351" s="371"/>
      <c r="BD351" s="371"/>
      <c r="BE351" s="371"/>
      <c r="BF351" s="371"/>
      <c r="BG351" s="371"/>
      <c r="BH351" s="371"/>
      <c r="BI351" s="371"/>
    </row>
    <row r="352" spans="1:61" s="376" customFormat="1" ht="21" customHeight="1" x14ac:dyDescent="0.3">
      <c r="A352" s="371"/>
      <c r="B352" s="372"/>
      <c r="C352" s="371"/>
      <c r="D352" s="371"/>
      <c r="E352" s="373"/>
      <c r="F352" s="374"/>
      <c r="G352" s="371"/>
      <c r="H352" s="375"/>
      <c r="I352" s="375"/>
      <c r="K352" s="377"/>
      <c r="L352" s="377"/>
      <c r="N352" s="511"/>
      <c r="P352" s="378"/>
      <c r="R352" s="378"/>
      <c r="T352" s="378"/>
      <c r="V352" s="378"/>
      <c r="X352" s="378"/>
      <c r="Z352" s="378"/>
      <c r="AB352" s="378"/>
      <c r="AD352" s="146"/>
      <c r="AF352" s="146"/>
      <c r="AH352" s="146"/>
      <c r="AJ352" s="146"/>
      <c r="AL352" s="146"/>
      <c r="AN352" s="146"/>
      <c r="AP352" s="146"/>
      <c r="AR352" s="146"/>
      <c r="AT352" s="146"/>
      <c r="AV352" s="63"/>
      <c r="AX352" s="371"/>
      <c r="AY352" s="371"/>
      <c r="AZ352" s="371"/>
      <c r="BA352" s="371"/>
      <c r="BB352" s="371"/>
      <c r="BC352" s="371"/>
      <c r="BD352" s="371"/>
      <c r="BE352" s="371"/>
      <c r="BF352" s="371"/>
      <c r="BG352" s="371"/>
      <c r="BH352" s="371"/>
      <c r="BI352" s="371"/>
    </row>
    <row r="353" spans="1:61" s="376" customFormat="1" ht="21" customHeight="1" x14ac:dyDescent="0.3">
      <c r="A353" s="371"/>
      <c r="B353" s="372"/>
      <c r="C353" s="371"/>
      <c r="D353" s="371"/>
      <c r="E353" s="373"/>
      <c r="F353" s="374"/>
      <c r="G353" s="371"/>
      <c r="H353" s="375"/>
      <c r="I353" s="375"/>
      <c r="K353" s="377"/>
      <c r="L353" s="377"/>
      <c r="N353" s="511"/>
      <c r="P353" s="378"/>
      <c r="R353" s="378"/>
      <c r="T353" s="378"/>
      <c r="V353" s="378"/>
      <c r="X353" s="378"/>
      <c r="Z353" s="378"/>
      <c r="AB353" s="378"/>
      <c r="AD353" s="146"/>
      <c r="AF353" s="146"/>
      <c r="AH353" s="146"/>
      <c r="AJ353" s="146"/>
      <c r="AL353" s="146"/>
      <c r="AN353" s="146"/>
      <c r="AP353" s="146"/>
      <c r="AR353" s="146"/>
      <c r="AT353" s="146"/>
      <c r="AV353" s="63"/>
      <c r="AX353" s="371"/>
      <c r="AY353" s="371"/>
      <c r="AZ353" s="371"/>
      <c r="BA353" s="371"/>
      <c r="BB353" s="371"/>
      <c r="BC353" s="371"/>
      <c r="BD353" s="371"/>
      <c r="BE353" s="371"/>
      <c r="BF353" s="371"/>
      <c r="BG353" s="371"/>
      <c r="BH353" s="371"/>
      <c r="BI353" s="371"/>
    </row>
    <row r="354" spans="1:61" s="376" customFormat="1" ht="21" customHeight="1" x14ac:dyDescent="0.3">
      <c r="A354" s="371"/>
      <c r="B354" s="372"/>
      <c r="C354" s="371"/>
      <c r="D354" s="371"/>
      <c r="E354" s="373"/>
      <c r="F354" s="374"/>
      <c r="G354" s="371"/>
      <c r="H354" s="375"/>
      <c r="I354" s="375"/>
      <c r="K354" s="377"/>
      <c r="L354" s="377"/>
      <c r="N354" s="511"/>
      <c r="P354" s="378"/>
      <c r="R354" s="378"/>
      <c r="T354" s="378"/>
      <c r="V354" s="378"/>
      <c r="X354" s="378"/>
      <c r="Z354" s="378"/>
      <c r="AB354" s="378"/>
      <c r="AD354" s="146"/>
      <c r="AF354" s="146"/>
      <c r="AH354" s="146"/>
      <c r="AJ354" s="146"/>
      <c r="AL354" s="146"/>
      <c r="AN354" s="146"/>
      <c r="AP354" s="146"/>
      <c r="AR354" s="146"/>
      <c r="AT354" s="146"/>
      <c r="AV354" s="63"/>
      <c r="AX354" s="371"/>
      <c r="AY354" s="371"/>
      <c r="AZ354" s="371"/>
      <c r="BA354" s="371"/>
      <c r="BB354" s="371"/>
      <c r="BC354" s="371"/>
      <c r="BD354" s="371"/>
      <c r="BE354" s="371"/>
      <c r="BF354" s="371"/>
      <c r="BG354" s="371"/>
      <c r="BH354" s="371"/>
      <c r="BI354" s="371"/>
    </row>
    <row r="355" spans="1:61" s="376" customFormat="1" ht="21" customHeight="1" x14ac:dyDescent="0.3">
      <c r="A355" s="371"/>
      <c r="B355" s="372"/>
      <c r="C355" s="371"/>
      <c r="D355" s="371"/>
      <c r="E355" s="373"/>
      <c r="F355" s="374"/>
      <c r="G355" s="371"/>
      <c r="H355" s="375"/>
      <c r="I355" s="375"/>
      <c r="K355" s="377"/>
      <c r="L355" s="377"/>
      <c r="N355" s="511"/>
      <c r="P355" s="378"/>
      <c r="R355" s="378"/>
      <c r="T355" s="378"/>
      <c r="V355" s="378"/>
      <c r="X355" s="378"/>
      <c r="Z355" s="378"/>
      <c r="AB355" s="378"/>
      <c r="AD355" s="146"/>
      <c r="AF355" s="146"/>
      <c r="AH355" s="146"/>
      <c r="AJ355" s="146"/>
      <c r="AL355" s="146"/>
      <c r="AN355" s="146"/>
      <c r="AP355" s="146"/>
      <c r="AR355" s="146"/>
      <c r="AT355" s="146"/>
      <c r="AV355" s="63"/>
      <c r="AX355" s="371"/>
      <c r="AY355" s="371"/>
      <c r="AZ355" s="371"/>
      <c r="BA355" s="371"/>
      <c r="BB355" s="371"/>
      <c r="BC355" s="371"/>
      <c r="BD355" s="371"/>
      <c r="BE355" s="371"/>
      <c r="BF355" s="371"/>
      <c r="BG355" s="371"/>
      <c r="BH355" s="371"/>
      <c r="BI355" s="371"/>
    </row>
    <row r="356" spans="1:61" s="376" customFormat="1" ht="21" customHeight="1" x14ac:dyDescent="0.3">
      <c r="A356" s="371"/>
      <c r="B356" s="372"/>
      <c r="C356" s="371"/>
      <c r="D356" s="371"/>
      <c r="E356" s="373"/>
      <c r="F356" s="374"/>
      <c r="G356" s="371"/>
      <c r="H356" s="375"/>
      <c r="I356" s="375"/>
      <c r="K356" s="377"/>
      <c r="L356" s="377"/>
      <c r="N356" s="511"/>
      <c r="P356" s="378"/>
      <c r="R356" s="378"/>
      <c r="T356" s="378"/>
      <c r="V356" s="378"/>
      <c r="X356" s="378"/>
      <c r="Z356" s="378"/>
      <c r="AB356" s="378"/>
      <c r="AD356" s="146"/>
      <c r="AF356" s="146"/>
      <c r="AH356" s="146"/>
      <c r="AJ356" s="146"/>
      <c r="AL356" s="146"/>
      <c r="AN356" s="146"/>
      <c r="AP356" s="146"/>
      <c r="AR356" s="146"/>
      <c r="AT356" s="146"/>
      <c r="AV356" s="63"/>
      <c r="AX356" s="371"/>
      <c r="AY356" s="371"/>
      <c r="AZ356" s="371"/>
      <c r="BA356" s="371"/>
      <c r="BB356" s="371"/>
      <c r="BC356" s="371"/>
      <c r="BD356" s="371"/>
      <c r="BE356" s="371"/>
      <c r="BF356" s="371"/>
      <c r="BG356" s="371"/>
      <c r="BH356" s="371"/>
      <c r="BI356" s="371"/>
    </row>
    <row r="357" spans="1:61" s="376" customFormat="1" ht="21" customHeight="1" x14ac:dyDescent="0.3">
      <c r="A357" s="371"/>
      <c r="B357" s="372"/>
      <c r="C357" s="371"/>
      <c r="D357" s="371"/>
      <c r="E357" s="373"/>
      <c r="F357" s="374"/>
      <c r="G357" s="371"/>
      <c r="H357" s="375"/>
      <c r="I357" s="375"/>
      <c r="K357" s="377"/>
      <c r="L357" s="377"/>
      <c r="N357" s="511"/>
      <c r="P357" s="378"/>
      <c r="R357" s="378"/>
      <c r="T357" s="378"/>
      <c r="V357" s="378"/>
      <c r="X357" s="378"/>
      <c r="Z357" s="378"/>
      <c r="AB357" s="378"/>
      <c r="AD357" s="146"/>
      <c r="AF357" s="146"/>
      <c r="AH357" s="146"/>
      <c r="AJ357" s="146"/>
      <c r="AL357" s="146"/>
      <c r="AN357" s="146"/>
      <c r="AP357" s="146"/>
      <c r="AR357" s="146"/>
      <c r="AT357" s="146"/>
      <c r="AV357" s="63"/>
      <c r="AX357" s="371"/>
      <c r="AY357" s="371"/>
      <c r="AZ357" s="371"/>
      <c r="BA357" s="371"/>
      <c r="BB357" s="371"/>
      <c r="BC357" s="371"/>
      <c r="BD357" s="371"/>
      <c r="BE357" s="371"/>
      <c r="BF357" s="371"/>
      <c r="BG357" s="371"/>
      <c r="BH357" s="371"/>
      <c r="BI357" s="371"/>
    </row>
    <row r="358" spans="1:61" s="376" customFormat="1" ht="21" customHeight="1" x14ac:dyDescent="0.3">
      <c r="A358" s="371"/>
      <c r="B358" s="372"/>
      <c r="C358" s="371"/>
      <c r="D358" s="371"/>
      <c r="E358" s="373"/>
      <c r="F358" s="374"/>
      <c r="G358" s="371"/>
      <c r="H358" s="375"/>
      <c r="I358" s="375"/>
      <c r="K358" s="377"/>
      <c r="L358" s="377"/>
      <c r="N358" s="511"/>
      <c r="P358" s="378"/>
      <c r="R358" s="378"/>
      <c r="T358" s="378"/>
      <c r="V358" s="378"/>
      <c r="X358" s="378"/>
      <c r="Z358" s="378"/>
      <c r="AB358" s="378"/>
      <c r="AD358" s="146"/>
      <c r="AF358" s="146"/>
      <c r="AH358" s="146"/>
      <c r="AJ358" s="146"/>
      <c r="AL358" s="146"/>
      <c r="AN358" s="146"/>
      <c r="AP358" s="146"/>
      <c r="AR358" s="146"/>
      <c r="AT358" s="146"/>
      <c r="AV358" s="63"/>
      <c r="AX358" s="371"/>
      <c r="AY358" s="371"/>
      <c r="AZ358" s="371"/>
      <c r="BA358" s="371"/>
      <c r="BB358" s="371"/>
      <c r="BC358" s="371"/>
      <c r="BD358" s="371"/>
      <c r="BE358" s="371"/>
      <c r="BF358" s="371"/>
      <c r="BG358" s="371"/>
      <c r="BH358" s="371"/>
      <c r="BI358" s="371"/>
    </row>
    <row r="359" spans="1:61" s="376" customFormat="1" ht="21" customHeight="1" x14ac:dyDescent="0.3">
      <c r="A359" s="371"/>
      <c r="B359" s="372"/>
      <c r="C359" s="371"/>
      <c r="D359" s="371"/>
      <c r="E359" s="373"/>
      <c r="F359" s="374"/>
      <c r="G359" s="371"/>
      <c r="H359" s="375"/>
      <c r="I359" s="375"/>
      <c r="K359" s="377"/>
      <c r="L359" s="377"/>
      <c r="N359" s="511"/>
      <c r="P359" s="378"/>
      <c r="R359" s="378"/>
      <c r="T359" s="378"/>
      <c r="V359" s="378"/>
      <c r="X359" s="378"/>
      <c r="Z359" s="378"/>
      <c r="AB359" s="378"/>
      <c r="AD359" s="146"/>
      <c r="AF359" s="146"/>
      <c r="AH359" s="146"/>
      <c r="AJ359" s="146"/>
      <c r="AL359" s="146"/>
      <c r="AN359" s="146"/>
      <c r="AP359" s="146"/>
      <c r="AR359" s="146"/>
      <c r="AT359" s="146"/>
      <c r="AV359" s="63"/>
      <c r="AX359" s="371"/>
      <c r="AY359" s="371"/>
      <c r="AZ359" s="371"/>
      <c r="BA359" s="371"/>
      <c r="BB359" s="371"/>
      <c r="BC359" s="371"/>
      <c r="BD359" s="371"/>
      <c r="BE359" s="371"/>
      <c r="BF359" s="371"/>
      <c r="BG359" s="371"/>
      <c r="BH359" s="371"/>
      <c r="BI359" s="371"/>
    </row>
    <row r="360" spans="1:61" s="376" customFormat="1" ht="21" customHeight="1" x14ac:dyDescent="0.3">
      <c r="A360" s="371"/>
      <c r="B360" s="372"/>
      <c r="C360" s="371"/>
      <c r="D360" s="371"/>
      <c r="E360" s="373"/>
      <c r="F360" s="374"/>
      <c r="G360" s="371"/>
      <c r="H360" s="375"/>
      <c r="I360" s="375"/>
      <c r="K360" s="377"/>
      <c r="L360" s="377"/>
      <c r="N360" s="511"/>
      <c r="P360" s="378"/>
      <c r="R360" s="378"/>
      <c r="T360" s="378"/>
      <c r="V360" s="378"/>
      <c r="X360" s="378"/>
      <c r="Z360" s="378"/>
      <c r="AB360" s="378"/>
      <c r="AD360" s="146"/>
      <c r="AF360" s="146"/>
      <c r="AH360" s="146"/>
      <c r="AJ360" s="146"/>
      <c r="AL360" s="146"/>
      <c r="AN360" s="146"/>
      <c r="AP360" s="146"/>
      <c r="AR360" s="146"/>
      <c r="AT360" s="146"/>
      <c r="AV360" s="63"/>
      <c r="AX360" s="371"/>
      <c r="AY360" s="371"/>
      <c r="AZ360" s="371"/>
      <c r="BA360" s="371"/>
      <c r="BB360" s="371"/>
      <c r="BC360" s="371"/>
      <c r="BD360" s="371"/>
      <c r="BE360" s="371"/>
      <c r="BF360" s="371"/>
      <c r="BG360" s="371"/>
      <c r="BH360" s="371"/>
      <c r="BI360" s="371"/>
    </row>
    <row r="361" spans="1:61" s="376" customFormat="1" ht="21" customHeight="1" x14ac:dyDescent="0.3">
      <c r="A361" s="371"/>
      <c r="B361" s="372"/>
      <c r="C361" s="371"/>
      <c r="D361" s="371"/>
      <c r="E361" s="373"/>
      <c r="F361" s="374"/>
      <c r="G361" s="371"/>
      <c r="H361" s="375"/>
      <c r="I361" s="375"/>
      <c r="K361" s="377"/>
      <c r="L361" s="377"/>
      <c r="N361" s="511"/>
      <c r="P361" s="378"/>
      <c r="R361" s="378"/>
      <c r="T361" s="378"/>
      <c r="V361" s="378"/>
      <c r="X361" s="378"/>
      <c r="Z361" s="378"/>
      <c r="AB361" s="378"/>
      <c r="AD361" s="146"/>
      <c r="AF361" s="146"/>
      <c r="AH361" s="146"/>
      <c r="AJ361" s="146"/>
      <c r="AL361" s="146"/>
      <c r="AN361" s="146"/>
      <c r="AP361" s="146"/>
      <c r="AR361" s="146"/>
      <c r="AT361" s="146"/>
      <c r="AV361" s="63"/>
      <c r="AX361" s="371"/>
      <c r="AY361" s="371"/>
      <c r="AZ361" s="371"/>
      <c r="BA361" s="371"/>
      <c r="BB361" s="371"/>
      <c r="BC361" s="371"/>
      <c r="BD361" s="371"/>
      <c r="BE361" s="371"/>
      <c r="BF361" s="371"/>
      <c r="BG361" s="371"/>
      <c r="BH361" s="371"/>
      <c r="BI361" s="371"/>
    </row>
    <row r="362" spans="1:61" s="376" customFormat="1" ht="21" customHeight="1" x14ac:dyDescent="0.3">
      <c r="A362" s="371"/>
      <c r="B362" s="372"/>
      <c r="C362" s="371"/>
      <c r="D362" s="371"/>
      <c r="E362" s="373"/>
      <c r="F362" s="374"/>
      <c r="G362" s="371"/>
      <c r="H362" s="375"/>
      <c r="I362" s="375"/>
      <c r="K362" s="377"/>
      <c r="L362" s="377"/>
      <c r="N362" s="511"/>
      <c r="P362" s="378"/>
      <c r="R362" s="378"/>
      <c r="T362" s="378"/>
      <c r="V362" s="378"/>
      <c r="X362" s="378"/>
      <c r="Z362" s="378"/>
      <c r="AB362" s="378"/>
      <c r="AD362" s="146"/>
      <c r="AF362" s="146"/>
      <c r="AH362" s="146"/>
      <c r="AJ362" s="146"/>
      <c r="AL362" s="146"/>
      <c r="AN362" s="146"/>
      <c r="AP362" s="146"/>
      <c r="AR362" s="146"/>
      <c r="AT362" s="146"/>
      <c r="AV362" s="63"/>
      <c r="AX362" s="371"/>
      <c r="AY362" s="371"/>
      <c r="AZ362" s="371"/>
      <c r="BA362" s="371"/>
      <c r="BB362" s="371"/>
      <c r="BC362" s="371"/>
      <c r="BD362" s="371"/>
      <c r="BE362" s="371"/>
      <c r="BF362" s="371"/>
      <c r="BG362" s="371"/>
      <c r="BH362" s="371"/>
      <c r="BI362" s="371"/>
    </row>
    <row r="363" spans="1:61" s="376" customFormat="1" ht="21" customHeight="1" x14ac:dyDescent="0.3">
      <c r="A363" s="371"/>
      <c r="B363" s="372"/>
      <c r="C363" s="371"/>
      <c r="D363" s="371"/>
      <c r="E363" s="373"/>
      <c r="F363" s="374"/>
      <c r="G363" s="371"/>
      <c r="H363" s="375"/>
      <c r="I363" s="375"/>
      <c r="K363" s="377"/>
      <c r="L363" s="377"/>
      <c r="N363" s="511"/>
      <c r="P363" s="378"/>
      <c r="R363" s="378"/>
      <c r="T363" s="378"/>
      <c r="V363" s="378"/>
      <c r="X363" s="378"/>
      <c r="Z363" s="378"/>
      <c r="AB363" s="378"/>
      <c r="AD363" s="146"/>
      <c r="AF363" s="146"/>
      <c r="AH363" s="146"/>
      <c r="AJ363" s="146"/>
      <c r="AL363" s="146"/>
      <c r="AN363" s="146"/>
      <c r="AP363" s="146"/>
      <c r="AR363" s="146"/>
      <c r="AT363" s="146"/>
      <c r="AV363" s="63"/>
      <c r="AX363" s="371"/>
      <c r="AY363" s="371"/>
      <c r="AZ363" s="371"/>
      <c r="BA363" s="371"/>
      <c r="BB363" s="371"/>
      <c r="BC363" s="371"/>
      <c r="BD363" s="371"/>
      <c r="BE363" s="371"/>
      <c r="BF363" s="371"/>
      <c r="BG363" s="371"/>
      <c r="BH363" s="371"/>
      <c r="BI363" s="371"/>
    </row>
    <row r="364" spans="1:61" s="376" customFormat="1" ht="21" customHeight="1" x14ac:dyDescent="0.3">
      <c r="A364" s="371"/>
      <c r="B364" s="372"/>
      <c r="C364" s="371"/>
      <c r="D364" s="371"/>
      <c r="E364" s="373"/>
      <c r="F364" s="374"/>
      <c r="G364" s="371"/>
      <c r="H364" s="375"/>
      <c r="I364" s="375"/>
      <c r="K364" s="377"/>
      <c r="L364" s="377"/>
      <c r="N364" s="511"/>
      <c r="P364" s="378"/>
      <c r="R364" s="378"/>
      <c r="T364" s="378"/>
      <c r="V364" s="378"/>
      <c r="X364" s="378"/>
      <c r="Z364" s="378"/>
      <c r="AB364" s="378"/>
      <c r="AD364" s="146"/>
      <c r="AF364" s="146"/>
      <c r="AH364" s="146"/>
      <c r="AJ364" s="146"/>
      <c r="AL364" s="146"/>
      <c r="AN364" s="146"/>
      <c r="AP364" s="146"/>
      <c r="AR364" s="146"/>
      <c r="AT364" s="146"/>
      <c r="AV364" s="63"/>
      <c r="AX364" s="371"/>
      <c r="AY364" s="371"/>
      <c r="AZ364" s="371"/>
      <c r="BA364" s="371"/>
      <c r="BB364" s="371"/>
      <c r="BC364" s="371"/>
      <c r="BD364" s="371"/>
      <c r="BE364" s="371"/>
      <c r="BF364" s="371"/>
      <c r="BG364" s="371"/>
      <c r="BH364" s="371"/>
      <c r="BI364" s="371"/>
    </row>
    <row r="365" spans="1:61" s="376" customFormat="1" ht="21" customHeight="1" x14ac:dyDescent="0.3">
      <c r="A365" s="371"/>
      <c r="B365" s="372"/>
      <c r="C365" s="371"/>
      <c r="D365" s="371"/>
      <c r="E365" s="373"/>
      <c r="F365" s="374"/>
      <c r="G365" s="371"/>
      <c r="H365" s="375"/>
      <c r="I365" s="375"/>
      <c r="K365" s="377"/>
      <c r="L365" s="377"/>
      <c r="N365" s="511"/>
      <c r="P365" s="378"/>
      <c r="R365" s="378"/>
      <c r="T365" s="378"/>
      <c r="V365" s="378"/>
      <c r="X365" s="378"/>
      <c r="Z365" s="378"/>
      <c r="AB365" s="378"/>
      <c r="AD365" s="146"/>
      <c r="AF365" s="146"/>
      <c r="AH365" s="146"/>
      <c r="AJ365" s="146"/>
      <c r="AL365" s="146"/>
      <c r="AN365" s="146"/>
      <c r="AP365" s="146"/>
      <c r="AR365" s="146"/>
      <c r="AT365" s="146"/>
      <c r="AV365" s="63"/>
      <c r="AX365" s="371"/>
      <c r="AY365" s="371"/>
      <c r="AZ365" s="371"/>
      <c r="BA365" s="371"/>
      <c r="BB365" s="371"/>
      <c r="BC365" s="371"/>
      <c r="BD365" s="371"/>
      <c r="BE365" s="371"/>
      <c r="BF365" s="371"/>
      <c r="BG365" s="371"/>
      <c r="BH365" s="371"/>
      <c r="BI365" s="371"/>
    </row>
    <row r="366" spans="1:61" s="376" customFormat="1" ht="21" customHeight="1" x14ac:dyDescent="0.3">
      <c r="A366" s="371"/>
      <c r="B366" s="372"/>
      <c r="C366" s="371"/>
      <c r="D366" s="371"/>
      <c r="E366" s="373"/>
      <c r="F366" s="374"/>
      <c r="G366" s="371"/>
      <c r="H366" s="375"/>
      <c r="I366" s="375"/>
      <c r="K366" s="377"/>
      <c r="L366" s="377"/>
      <c r="N366" s="511"/>
      <c r="P366" s="378"/>
      <c r="R366" s="378"/>
      <c r="T366" s="378"/>
      <c r="V366" s="378"/>
      <c r="X366" s="378"/>
      <c r="Z366" s="378"/>
      <c r="AB366" s="378"/>
      <c r="AD366" s="146"/>
      <c r="AF366" s="146"/>
      <c r="AH366" s="146"/>
      <c r="AJ366" s="146"/>
      <c r="AL366" s="146"/>
      <c r="AN366" s="146"/>
      <c r="AP366" s="146"/>
      <c r="AR366" s="146"/>
      <c r="AT366" s="146"/>
      <c r="AV366" s="63"/>
      <c r="AX366" s="371"/>
      <c r="AY366" s="371"/>
      <c r="AZ366" s="371"/>
      <c r="BA366" s="371"/>
      <c r="BB366" s="371"/>
      <c r="BC366" s="371"/>
      <c r="BD366" s="371"/>
      <c r="BE366" s="371"/>
      <c r="BF366" s="371"/>
      <c r="BG366" s="371"/>
      <c r="BH366" s="371"/>
      <c r="BI366" s="371"/>
    </row>
    <row r="367" spans="1:61" s="376" customFormat="1" ht="21" customHeight="1" x14ac:dyDescent="0.3">
      <c r="A367" s="371"/>
      <c r="B367" s="372"/>
      <c r="C367" s="371"/>
      <c r="D367" s="371"/>
      <c r="E367" s="373"/>
      <c r="F367" s="374"/>
      <c r="G367" s="371"/>
      <c r="H367" s="375"/>
      <c r="I367" s="375"/>
      <c r="K367" s="377"/>
      <c r="L367" s="377"/>
      <c r="N367" s="511"/>
      <c r="P367" s="378"/>
      <c r="R367" s="378"/>
      <c r="T367" s="378"/>
      <c r="V367" s="378"/>
      <c r="X367" s="378"/>
      <c r="Z367" s="378"/>
      <c r="AB367" s="378"/>
      <c r="AD367" s="146"/>
      <c r="AF367" s="146"/>
      <c r="AH367" s="146"/>
      <c r="AJ367" s="146"/>
      <c r="AL367" s="146"/>
      <c r="AN367" s="146"/>
      <c r="AP367" s="146"/>
      <c r="AR367" s="146"/>
      <c r="AT367" s="146"/>
      <c r="AV367" s="63"/>
      <c r="AX367" s="371"/>
      <c r="AY367" s="371"/>
      <c r="AZ367" s="371"/>
      <c r="BA367" s="371"/>
      <c r="BB367" s="371"/>
      <c r="BC367" s="371"/>
      <c r="BD367" s="371"/>
      <c r="BE367" s="371"/>
      <c r="BF367" s="371"/>
      <c r="BG367" s="371"/>
      <c r="BH367" s="371"/>
      <c r="BI367" s="371"/>
    </row>
    <row r="368" spans="1:61" s="376" customFormat="1" ht="21" customHeight="1" x14ac:dyDescent="0.3">
      <c r="A368" s="371"/>
      <c r="B368" s="372"/>
      <c r="C368" s="371"/>
      <c r="D368" s="371"/>
      <c r="E368" s="373"/>
      <c r="F368" s="374"/>
      <c r="G368" s="371"/>
      <c r="H368" s="375"/>
      <c r="I368" s="375"/>
      <c r="K368" s="377"/>
      <c r="L368" s="377"/>
      <c r="N368" s="511"/>
      <c r="P368" s="378"/>
      <c r="R368" s="378"/>
      <c r="T368" s="378"/>
      <c r="V368" s="378"/>
      <c r="X368" s="378"/>
      <c r="Z368" s="378"/>
      <c r="AB368" s="378"/>
      <c r="AD368" s="146"/>
      <c r="AF368" s="146"/>
      <c r="AH368" s="146"/>
      <c r="AJ368" s="146"/>
      <c r="AL368" s="146"/>
      <c r="AN368" s="146"/>
      <c r="AP368" s="146"/>
      <c r="AR368" s="146"/>
      <c r="AT368" s="146"/>
      <c r="AV368" s="63"/>
      <c r="AX368" s="371"/>
      <c r="AY368" s="371"/>
      <c r="AZ368" s="371"/>
      <c r="BA368" s="371"/>
      <c r="BB368" s="371"/>
      <c r="BC368" s="371"/>
      <c r="BD368" s="371"/>
      <c r="BE368" s="371"/>
      <c r="BF368" s="371"/>
      <c r="BG368" s="371"/>
      <c r="BH368" s="371"/>
      <c r="BI368" s="371"/>
    </row>
    <row r="369" spans="1:61" s="376" customFormat="1" ht="21" customHeight="1" x14ac:dyDescent="0.3">
      <c r="A369" s="371"/>
      <c r="B369" s="372"/>
      <c r="C369" s="371"/>
      <c r="D369" s="371"/>
      <c r="E369" s="373"/>
      <c r="F369" s="374"/>
      <c r="G369" s="371"/>
      <c r="H369" s="375"/>
      <c r="I369" s="375"/>
      <c r="K369" s="377"/>
      <c r="L369" s="377"/>
      <c r="N369" s="511"/>
      <c r="P369" s="378"/>
      <c r="R369" s="378"/>
      <c r="T369" s="378"/>
      <c r="V369" s="378"/>
      <c r="X369" s="378"/>
      <c r="Z369" s="378"/>
      <c r="AB369" s="378"/>
      <c r="AD369" s="146"/>
      <c r="AF369" s="146"/>
      <c r="AH369" s="146"/>
      <c r="AJ369" s="146"/>
      <c r="AL369" s="146"/>
      <c r="AN369" s="146"/>
      <c r="AP369" s="146"/>
      <c r="AR369" s="146"/>
      <c r="AT369" s="146"/>
      <c r="AV369" s="63"/>
      <c r="AX369" s="371"/>
      <c r="AY369" s="371"/>
      <c r="AZ369" s="371"/>
      <c r="BA369" s="371"/>
      <c r="BB369" s="371"/>
      <c r="BC369" s="371"/>
      <c r="BD369" s="371"/>
      <c r="BE369" s="371"/>
      <c r="BF369" s="371"/>
      <c r="BG369" s="371"/>
      <c r="BH369" s="371"/>
      <c r="BI369" s="371"/>
    </row>
    <row r="370" spans="1:61" s="376" customFormat="1" ht="21" customHeight="1" x14ac:dyDescent="0.3">
      <c r="A370" s="371"/>
      <c r="B370" s="372"/>
      <c r="C370" s="371"/>
      <c r="D370" s="371"/>
      <c r="E370" s="373"/>
      <c r="F370" s="374"/>
      <c r="G370" s="371"/>
      <c r="H370" s="375"/>
      <c r="I370" s="375"/>
      <c r="K370" s="377"/>
      <c r="L370" s="377"/>
      <c r="N370" s="511"/>
      <c r="P370" s="378"/>
      <c r="R370" s="378"/>
      <c r="T370" s="378"/>
      <c r="V370" s="378"/>
      <c r="X370" s="378"/>
      <c r="Z370" s="378"/>
      <c r="AB370" s="378"/>
      <c r="AD370" s="146"/>
      <c r="AF370" s="146"/>
      <c r="AH370" s="146"/>
      <c r="AJ370" s="146"/>
      <c r="AL370" s="146"/>
      <c r="AN370" s="146"/>
      <c r="AP370" s="146"/>
      <c r="AR370" s="146"/>
      <c r="AT370" s="146"/>
      <c r="AV370" s="63"/>
      <c r="AX370" s="371"/>
      <c r="AY370" s="371"/>
      <c r="AZ370" s="371"/>
      <c r="BA370" s="371"/>
      <c r="BB370" s="371"/>
      <c r="BC370" s="371"/>
      <c r="BD370" s="371"/>
      <c r="BE370" s="371"/>
      <c r="BF370" s="371"/>
      <c r="BG370" s="371"/>
      <c r="BH370" s="371"/>
      <c r="BI370" s="371"/>
    </row>
    <row r="371" spans="1:61" s="376" customFormat="1" ht="21" customHeight="1" x14ac:dyDescent="0.3">
      <c r="A371" s="371"/>
      <c r="B371" s="372"/>
      <c r="C371" s="371"/>
      <c r="D371" s="371"/>
      <c r="E371" s="373"/>
      <c r="F371" s="374"/>
      <c r="G371" s="371"/>
      <c r="H371" s="375"/>
      <c r="I371" s="375"/>
      <c r="K371" s="377"/>
      <c r="L371" s="377"/>
      <c r="N371" s="511"/>
      <c r="P371" s="378"/>
      <c r="R371" s="378"/>
      <c r="T371" s="378"/>
      <c r="V371" s="378"/>
      <c r="X371" s="378"/>
      <c r="Z371" s="378"/>
      <c r="AB371" s="378"/>
      <c r="AD371" s="146"/>
      <c r="AF371" s="146"/>
      <c r="AH371" s="146"/>
      <c r="AJ371" s="146"/>
      <c r="AL371" s="146"/>
      <c r="AN371" s="146"/>
      <c r="AP371" s="146"/>
      <c r="AR371" s="146"/>
      <c r="AT371" s="146"/>
      <c r="AV371" s="63"/>
      <c r="AX371" s="371"/>
      <c r="AY371" s="371"/>
      <c r="AZ371" s="371"/>
      <c r="BA371" s="371"/>
      <c r="BB371" s="371"/>
      <c r="BC371" s="371"/>
      <c r="BD371" s="371"/>
      <c r="BE371" s="371"/>
      <c r="BF371" s="371"/>
      <c r="BG371" s="371"/>
      <c r="BH371" s="371"/>
      <c r="BI371" s="371"/>
    </row>
    <row r="372" spans="1:61" s="376" customFormat="1" ht="21" customHeight="1" x14ac:dyDescent="0.3">
      <c r="A372" s="371"/>
      <c r="B372" s="372"/>
      <c r="C372" s="371"/>
      <c r="D372" s="371"/>
      <c r="E372" s="373"/>
      <c r="F372" s="374"/>
      <c r="G372" s="371"/>
      <c r="H372" s="375"/>
      <c r="I372" s="375"/>
      <c r="K372" s="377"/>
      <c r="L372" s="377"/>
      <c r="N372" s="511"/>
      <c r="P372" s="378"/>
      <c r="R372" s="378"/>
      <c r="T372" s="378"/>
      <c r="V372" s="378"/>
      <c r="X372" s="378"/>
      <c r="Z372" s="378"/>
      <c r="AB372" s="378"/>
      <c r="AD372" s="146"/>
      <c r="AF372" s="146"/>
      <c r="AH372" s="146"/>
      <c r="AJ372" s="146"/>
      <c r="AL372" s="146"/>
      <c r="AN372" s="146"/>
      <c r="AP372" s="146"/>
      <c r="AR372" s="146"/>
      <c r="AT372" s="146"/>
      <c r="AV372" s="63"/>
      <c r="AX372" s="371"/>
      <c r="AY372" s="371"/>
      <c r="AZ372" s="371"/>
      <c r="BA372" s="371"/>
      <c r="BB372" s="371"/>
      <c r="BC372" s="371"/>
      <c r="BD372" s="371"/>
      <c r="BE372" s="371"/>
      <c r="BF372" s="371"/>
      <c r="BG372" s="371"/>
      <c r="BH372" s="371"/>
      <c r="BI372" s="371"/>
    </row>
    <row r="373" spans="1:61" s="376" customFormat="1" ht="21" customHeight="1" x14ac:dyDescent="0.3">
      <c r="A373" s="371"/>
      <c r="B373" s="372"/>
      <c r="C373" s="371"/>
      <c r="D373" s="371"/>
      <c r="E373" s="373"/>
      <c r="F373" s="374"/>
      <c r="G373" s="371"/>
      <c r="H373" s="375"/>
      <c r="I373" s="375"/>
      <c r="K373" s="377"/>
      <c r="L373" s="377"/>
      <c r="N373" s="511"/>
      <c r="P373" s="378"/>
      <c r="R373" s="378"/>
      <c r="T373" s="378"/>
      <c r="V373" s="378"/>
      <c r="X373" s="378"/>
      <c r="Z373" s="378"/>
      <c r="AB373" s="378"/>
      <c r="AD373" s="146"/>
      <c r="AF373" s="146"/>
      <c r="AH373" s="146"/>
      <c r="AJ373" s="146"/>
      <c r="AL373" s="146"/>
      <c r="AN373" s="146"/>
      <c r="AP373" s="146"/>
      <c r="AR373" s="146"/>
      <c r="AT373" s="146"/>
      <c r="AV373" s="63"/>
      <c r="AX373" s="371"/>
      <c r="AY373" s="371"/>
      <c r="AZ373" s="371"/>
      <c r="BA373" s="371"/>
      <c r="BB373" s="371"/>
      <c r="BC373" s="371"/>
      <c r="BD373" s="371"/>
      <c r="BE373" s="371"/>
      <c r="BF373" s="371"/>
      <c r="BG373" s="371"/>
      <c r="BH373" s="371"/>
      <c r="BI373" s="371"/>
    </row>
    <row r="374" spans="1:61" s="376" customFormat="1" ht="21" customHeight="1" x14ac:dyDescent="0.3">
      <c r="A374" s="371"/>
      <c r="B374" s="372"/>
      <c r="C374" s="371"/>
      <c r="D374" s="371"/>
      <c r="E374" s="373"/>
      <c r="F374" s="374"/>
      <c r="G374" s="371"/>
      <c r="H374" s="375"/>
      <c r="I374" s="375"/>
      <c r="K374" s="377"/>
      <c r="L374" s="377"/>
      <c r="N374" s="511"/>
      <c r="P374" s="378"/>
      <c r="R374" s="378"/>
      <c r="T374" s="378"/>
      <c r="V374" s="378"/>
      <c r="X374" s="378"/>
      <c r="Z374" s="378"/>
      <c r="AB374" s="378"/>
      <c r="AD374" s="146"/>
      <c r="AF374" s="146"/>
      <c r="AH374" s="146"/>
      <c r="AJ374" s="146"/>
      <c r="AL374" s="146"/>
      <c r="AN374" s="146"/>
      <c r="AP374" s="146"/>
      <c r="AR374" s="146"/>
      <c r="AT374" s="146"/>
      <c r="AV374" s="63"/>
      <c r="AX374" s="371"/>
      <c r="AY374" s="371"/>
      <c r="AZ374" s="371"/>
      <c r="BA374" s="371"/>
      <c r="BB374" s="371"/>
      <c r="BC374" s="371"/>
      <c r="BD374" s="371"/>
      <c r="BE374" s="371"/>
      <c r="BF374" s="371"/>
      <c r="BG374" s="371"/>
      <c r="BH374" s="371"/>
      <c r="BI374" s="371"/>
    </row>
    <row r="375" spans="1:61" s="376" customFormat="1" ht="21" customHeight="1" x14ac:dyDescent="0.3">
      <c r="A375" s="371"/>
      <c r="B375" s="372"/>
      <c r="C375" s="371"/>
      <c r="D375" s="371"/>
      <c r="E375" s="373"/>
      <c r="F375" s="374"/>
      <c r="G375" s="371"/>
      <c r="H375" s="375"/>
      <c r="I375" s="375"/>
      <c r="K375" s="377"/>
      <c r="L375" s="377"/>
      <c r="N375" s="511"/>
      <c r="P375" s="378"/>
      <c r="R375" s="378"/>
      <c r="T375" s="378"/>
      <c r="V375" s="378"/>
      <c r="X375" s="378"/>
      <c r="Z375" s="378"/>
      <c r="AB375" s="378"/>
      <c r="AD375" s="146"/>
      <c r="AF375" s="146"/>
      <c r="AH375" s="146"/>
      <c r="AJ375" s="146"/>
      <c r="AL375" s="146"/>
      <c r="AN375" s="146"/>
      <c r="AP375" s="146"/>
      <c r="AR375" s="146"/>
      <c r="AT375" s="146"/>
      <c r="AV375" s="63"/>
      <c r="AX375" s="371"/>
      <c r="AY375" s="371"/>
      <c r="AZ375" s="371"/>
      <c r="BA375" s="371"/>
      <c r="BB375" s="371"/>
      <c r="BC375" s="371"/>
      <c r="BD375" s="371"/>
      <c r="BE375" s="371"/>
      <c r="BF375" s="371"/>
      <c r="BG375" s="371"/>
      <c r="BH375" s="371"/>
      <c r="BI375" s="371"/>
    </row>
    <row r="376" spans="1:61" s="376" customFormat="1" ht="21" customHeight="1" x14ac:dyDescent="0.3">
      <c r="A376" s="371"/>
      <c r="B376" s="372"/>
      <c r="C376" s="371"/>
      <c r="D376" s="371"/>
      <c r="E376" s="373"/>
      <c r="F376" s="374"/>
      <c r="G376" s="371"/>
      <c r="H376" s="375"/>
      <c r="I376" s="375"/>
      <c r="K376" s="377"/>
      <c r="L376" s="377"/>
      <c r="N376" s="511"/>
      <c r="P376" s="378"/>
      <c r="R376" s="378"/>
      <c r="T376" s="378"/>
      <c r="V376" s="378"/>
      <c r="X376" s="378"/>
      <c r="Z376" s="378"/>
      <c r="AB376" s="378"/>
      <c r="AD376" s="146"/>
      <c r="AF376" s="146"/>
      <c r="AH376" s="146"/>
      <c r="AJ376" s="146"/>
      <c r="AL376" s="146"/>
      <c r="AN376" s="146"/>
      <c r="AP376" s="146"/>
      <c r="AR376" s="146"/>
      <c r="AT376" s="146"/>
      <c r="AV376" s="63"/>
      <c r="AX376" s="371"/>
      <c r="AY376" s="371"/>
      <c r="AZ376" s="371"/>
      <c r="BA376" s="371"/>
      <c r="BB376" s="371"/>
      <c r="BC376" s="371"/>
      <c r="BD376" s="371"/>
      <c r="BE376" s="371"/>
      <c r="BF376" s="371"/>
      <c r="BG376" s="371"/>
      <c r="BH376" s="371"/>
      <c r="BI376" s="371"/>
    </row>
    <row r="377" spans="1:61" s="376" customFormat="1" ht="21" customHeight="1" x14ac:dyDescent="0.3">
      <c r="A377" s="371"/>
      <c r="B377" s="372"/>
      <c r="C377" s="371"/>
      <c r="D377" s="371"/>
      <c r="E377" s="373"/>
      <c r="F377" s="374"/>
      <c r="G377" s="371"/>
      <c r="H377" s="375"/>
      <c r="I377" s="375"/>
      <c r="K377" s="377"/>
      <c r="L377" s="377"/>
      <c r="N377" s="511"/>
      <c r="P377" s="378"/>
      <c r="R377" s="378"/>
      <c r="T377" s="378"/>
      <c r="V377" s="378"/>
      <c r="X377" s="378"/>
      <c r="Z377" s="378"/>
      <c r="AB377" s="378"/>
      <c r="AD377" s="146"/>
      <c r="AF377" s="146"/>
      <c r="AH377" s="146"/>
      <c r="AJ377" s="146"/>
      <c r="AL377" s="146"/>
      <c r="AN377" s="146"/>
      <c r="AP377" s="146"/>
      <c r="AR377" s="146"/>
      <c r="AT377" s="146"/>
      <c r="AV377" s="63"/>
      <c r="AX377" s="371"/>
      <c r="AY377" s="371"/>
      <c r="AZ377" s="371"/>
      <c r="BA377" s="371"/>
      <c r="BB377" s="371"/>
      <c r="BC377" s="371"/>
      <c r="BD377" s="371"/>
      <c r="BE377" s="371"/>
      <c r="BF377" s="371"/>
      <c r="BG377" s="371"/>
      <c r="BH377" s="371"/>
      <c r="BI377" s="371"/>
    </row>
    <row r="378" spans="1:61" s="376" customFormat="1" ht="21" customHeight="1" x14ac:dyDescent="0.3">
      <c r="A378" s="371"/>
      <c r="B378" s="372"/>
      <c r="C378" s="371"/>
      <c r="D378" s="371"/>
      <c r="E378" s="373"/>
      <c r="F378" s="374"/>
      <c r="G378" s="371"/>
      <c r="H378" s="375"/>
      <c r="I378" s="375"/>
      <c r="K378" s="377"/>
      <c r="L378" s="377"/>
      <c r="N378" s="511"/>
      <c r="P378" s="378"/>
      <c r="R378" s="378"/>
      <c r="T378" s="378"/>
      <c r="V378" s="378"/>
      <c r="X378" s="378"/>
      <c r="Z378" s="378"/>
      <c r="AB378" s="378"/>
      <c r="AD378" s="146"/>
      <c r="AF378" s="146"/>
      <c r="AH378" s="146"/>
      <c r="AJ378" s="146"/>
      <c r="AL378" s="146"/>
      <c r="AN378" s="146"/>
      <c r="AP378" s="146"/>
      <c r="AR378" s="146"/>
      <c r="AT378" s="146"/>
      <c r="AV378" s="63"/>
      <c r="AX378" s="371"/>
      <c r="AY378" s="371"/>
      <c r="AZ378" s="371"/>
      <c r="BA378" s="371"/>
      <c r="BB378" s="371"/>
      <c r="BC378" s="371"/>
      <c r="BD378" s="371"/>
      <c r="BE378" s="371"/>
      <c r="BF378" s="371"/>
      <c r="BG378" s="371"/>
      <c r="BH378" s="371"/>
      <c r="BI378" s="371"/>
    </row>
    <row r="379" spans="1:61" s="376" customFormat="1" ht="21" customHeight="1" x14ac:dyDescent="0.3">
      <c r="A379" s="371"/>
      <c r="B379" s="372"/>
      <c r="C379" s="371"/>
      <c r="D379" s="371"/>
      <c r="E379" s="373"/>
      <c r="F379" s="374"/>
      <c r="G379" s="371"/>
      <c r="H379" s="375"/>
      <c r="I379" s="375"/>
      <c r="K379" s="377"/>
      <c r="L379" s="377"/>
      <c r="N379" s="511"/>
      <c r="P379" s="378"/>
      <c r="R379" s="378"/>
      <c r="T379" s="378"/>
      <c r="V379" s="378"/>
      <c r="X379" s="378"/>
      <c r="Z379" s="378"/>
      <c r="AB379" s="378"/>
      <c r="AD379" s="146"/>
      <c r="AF379" s="146"/>
      <c r="AH379" s="146"/>
      <c r="AJ379" s="146"/>
      <c r="AL379" s="146"/>
      <c r="AN379" s="146"/>
      <c r="AP379" s="146"/>
      <c r="AR379" s="146"/>
      <c r="AT379" s="146"/>
      <c r="AV379" s="63"/>
      <c r="AX379" s="371"/>
      <c r="AY379" s="371"/>
      <c r="AZ379" s="371"/>
      <c r="BA379" s="371"/>
      <c r="BB379" s="371"/>
      <c r="BC379" s="371"/>
      <c r="BD379" s="371"/>
      <c r="BE379" s="371"/>
      <c r="BF379" s="371"/>
      <c r="BG379" s="371"/>
      <c r="BH379" s="371"/>
      <c r="BI379" s="371"/>
    </row>
    <row r="380" spans="1:61" s="376" customFormat="1" ht="21" customHeight="1" x14ac:dyDescent="0.3">
      <c r="A380" s="371"/>
      <c r="B380" s="372"/>
      <c r="C380" s="371"/>
      <c r="D380" s="371"/>
      <c r="E380" s="373"/>
      <c r="F380" s="374"/>
      <c r="G380" s="371"/>
      <c r="H380" s="375"/>
      <c r="I380" s="375"/>
      <c r="K380" s="377"/>
      <c r="L380" s="377"/>
      <c r="N380" s="511"/>
      <c r="P380" s="378"/>
      <c r="R380" s="378"/>
      <c r="T380" s="378"/>
      <c r="V380" s="378"/>
      <c r="X380" s="378"/>
      <c r="Z380" s="378"/>
      <c r="AB380" s="378"/>
      <c r="AD380" s="146"/>
      <c r="AF380" s="146"/>
      <c r="AH380" s="146"/>
      <c r="AJ380" s="146"/>
      <c r="AL380" s="146"/>
      <c r="AN380" s="146"/>
      <c r="AP380" s="146"/>
      <c r="AR380" s="146"/>
      <c r="AT380" s="146"/>
      <c r="AV380" s="63"/>
      <c r="AX380" s="371"/>
      <c r="AY380" s="371"/>
      <c r="AZ380" s="371"/>
      <c r="BA380" s="371"/>
      <c r="BB380" s="371"/>
      <c r="BC380" s="371"/>
      <c r="BD380" s="371"/>
      <c r="BE380" s="371"/>
      <c r="BF380" s="371"/>
      <c r="BG380" s="371"/>
      <c r="BH380" s="371"/>
      <c r="BI380" s="371"/>
    </row>
    <row r="381" spans="1:61" s="376" customFormat="1" ht="21" customHeight="1" x14ac:dyDescent="0.3">
      <c r="A381" s="371"/>
      <c r="B381" s="372"/>
      <c r="C381" s="371"/>
      <c r="D381" s="371"/>
      <c r="E381" s="373"/>
      <c r="F381" s="374"/>
      <c r="G381" s="371"/>
      <c r="H381" s="375"/>
      <c r="I381" s="375"/>
      <c r="K381" s="377"/>
      <c r="L381" s="377"/>
      <c r="N381" s="511"/>
      <c r="P381" s="378"/>
      <c r="R381" s="378"/>
      <c r="T381" s="378"/>
      <c r="V381" s="378"/>
      <c r="X381" s="378"/>
      <c r="Z381" s="378"/>
      <c r="AB381" s="378"/>
      <c r="AD381" s="146"/>
      <c r="AF381" s="146"/>
      <c r="AH381" s="146"/>
      <c r="AJ381" s="146"/>
      <c r="AL381" s="146"/>
      <c r="AN381" s="146"/>
      <c r="AP381" s="146"/>
      <c r="AR381" s="146"/>
      <c r="AT381" s="146"/>
      <c r="AV381" s="63"/>
      <c r="AX381" s="371"/>
      <c r="AY381" s="371"/>
      <c r="AZ381" s="371"/>
      <c r="BA381" s="371"/>
      <c r="BB381" s="371"/>
      <c r="BC381" s="371"/>
      <c r="BD381" s="371"/>
      <c r="BE381" s="371"/>
      <c r="BF381" s="371"/>
      <c r="BG381" s="371"/>
      <c r="BH381" s="371"/>
      <c r="BI381" s="371"/>
    </row>
    <row r="382" spans="1:61" s="376" customFormat="1" ht="21" customHeight="1" x14ac:dyDescent="0.3">
      <c r="A382" s="371"/>
      <c r="B382" s="372"/>
      <c r="C382" s="371"/>
      <c r="D382" s="371"/>
      <c r="E382" s="373"/>
      <c r="F382" s="374"/>
      <c r="G382" s="371"/>
      <c r="H382" s="375"/>
      <c r="I382" s="375"/>
      <c r="K382" s="377"/>
      <c r="L382" s="377"/>
      <c r="N382" s="511"/>
      <c r="P382" s="378"/>
      <c r="R382" s="378"/>
      <c r="T382" s="378"/>
      <c r="V382" s="378"/>
      <c r="X382" s="378"/>
      <c r="Z382" s="378"/>
      <c r="AB382" s="378"/>
      <c r="AD382" s="146"/>
      <c r="AF382" s="146"/>
      <c r="AH382" s="146"/>
      <c r="AJ382" s="146"/>
      <c r="AL382" s="146"/>
      <c r="AN382" s="146"/>
      <c r="AP382" s="146"/>
      <c r="AR382" s="146"/>
      <c r="AT382" s="146"/>
      <c r="AV382" s="63"/>
      <c r="AX382" s="371"/>
      <c r="AY382" s="371"/>
      <c r="AZ382" s="371"/>
      <c r="BA382" s="371"/>
      <c r="BB382" s="371"/>
      <c r="BC382" s="371"/>
      <c r="BD382" s="371"/>
      <c r="BE382" s="371"/>
      <c r="BF382" s="371"/>
      <c r="BG382" s="371"/>
      <c r="BH382" s="371"/>
      <c r="BI382" s="371"/>
    </row>
    <row r="383" spans="1:61" s="376" customFormat="1" ht="21" customHeight="1" x14ac:dyDescent="0.3">
      <c r="A383" s="371"/>
      <c r="B383" s="372"/>
      <c r="C383" s="371"/>
      <c r="D383" s="371"/>
      <c r="E383" s="373"/>
      <c r="F383" s="374"/>
      <c r="G383" s="371"/>
      <c r="H383" s="375"/>
      <c r="I383" s="375"/>
      <c r="K383" s="377"/>
      <c r="L383" s="377"/>
      <c r="N383" s="511"/>
      <c r="P383" s="378"/>
      <c r="R383" s="378"/>
      <c r="T383" s="378"/>
      <c r="V383" s="378"/>
      <c r="X383" s="378"/>
      <c r="Z383" s="378"/>
      <c r="AB383" s="378"/>
      <c r="AD383" s="146"/>
      <c r="AF383" s="146"/>
      <c r="AH383" s="146"/>
      <c r="AJ383" s="146"/>
      <c r="AL383" s="146"/>
      <c r="AN383" s="146"/>
      <c r="AP383" s="146"/>
      <c r="AR383" s="146"/>
      <c r="AT383" s="146"/>
      <c r="AV383" s="63"/>
      <c r="AX383" s="371"/>
      <c r="AY383" s="371"/>
      <c r="AZ383" s="371"/>
      <c r="BA383" s="371"/>
      <c r="BB383" s="371"/>
      <c r="BC383" s="371"/>
      <c r="BD383" s="371"/>
      <c r="BE383" s="371"/>
      <c r="BF383" s="371"/>
      <c r="BG383" s="371"/>
      <c r="BH383" s="371"/>
      <c r="BI383" s="371"/>
    </row>
    <row r="384" spans="1:61" s="376" customFormat="1" ht="21" customHeight="1" x14ac:dyDescent="0.3">
      <c r="A384" s="371"/>
      <c r="B384" s="372"/>
      <c r="C384" s="371"/>
      <c r="D384" s="371"/>
      <c r="E384" s="373"/>
      <c r="F384" s="374"/>
      <c r="G384" s="371"/>
      <c r="H384" s="375"/>
      <c r="I384" s="375"/>
      <c r="K384" s="377"/>
      <c r="L384" s="377"/>
      <c r="N384" s="511"/>
      <c r="P384" s="378"/>
      <c r="R384" s="378"/>
      <c r="T384" s="378"/>
      <c r="V384" s="378"/>
      <c r="X384" s="378"/>
      <c r="Z384" s="378"/>
      <c r="AB384" s="378"/>
      <c r="AD384" s="146"/>
      <c r="AF384" s="146"/>
      <c r="AH384" s="146"/>
      <c r="AJ384" s="146"/>
      <c r="AL384" s="146"/>
      <c r="AN384" s="146"/>
      <c r="AP384" s="146"/>
      <c r="AR384" s="146"/>
      <c r="AT384" s="146"/>
      <c r="AV384" s="63"/>
      <c r="AX384" s="371"/>
      <c r="AY384" s="371"/>
      <c r="AZ384" s="371"/>
      <c r="BA384" s="371"/>
      <c r="BB384" s="371"/>
      <c r="BC384" s="371"/>
      <c r="BD384" s="371"/>
      <c r="BE384" s="371"/>
      <c r="BF384" s="371"/>
      <c r="BG384" s="371"/>
      <c r="BH384" s="371"/>
      <c r="BI384" s="371"/>
    </row>
    <row r="385" spans="1:61" s="376" customFormat="1" ht="21" customHeight="1" x14ac:dyDescent="0.3">
      <c r="A385" s="371"/>
      <c r="B385" s="372"/>
      <c r="C385" s="371"/>
      <c r="D385" s="371"/>
      <c r="E385" s="373"/>
      <c r="F385" s="374"/>
      <c r="G385" s="371"/>
      <c r="H385" s="375"/>
      <c r="I385" s="375"/>
      <c r="K385" s="377"/>
      <c r="L385" s="377"/>
      <c r="N385" s="511"/>
      <c r="P385" s="378"/>
      <c r="R385" s="378"/>
      <c r="T385" s="378"/>
      <c r="V385" s="378"/>
      <c r="X385" s="378"/>
      <c r="Z385" s="378"/>
      <c r="AB385" s="378"/>
      <c r="AD385" s="146"/>
      <c r="AF385" s="146"/>
      <c r="AH385" s="146"/>
      <c r="AJ385" s="146"/>
      <c r="AL385" s="146"/>
      <c r="AN385" s="146"/>
      <c r="AP385" s="146"/>
      <c r="AR385" s="146"/>
      <c r="AT385" s="146"/>
      <c r="AV385" s="63"/>
      <c r="AX385" s="371"/>
      <c r="AY385" s="371"/>
      <c r="AZ385" s="371"/>
      <c r="BA385" s="371"/>
      <c r="BB385" s="371"/>
      <c r="BC385" s="371"/>
      <c r="BD385" s="371"/>
      <c r="BE385" s="371"/>
      <c r="BF385" s="371"/>
      <c r="BG385" s="371"/>
      <c r="BH385" s="371"/>
      <c r="BI385" s="371"/>
    </row>
    <row r="386" spans="1:61" s="376" customFormat="1" ht="21" customHeight="1" x14ac:dyDescent="0.3">
      <c r="A386" s="371"/>
      <c r="B386" s="372"/>
      <c r="C386" s="371"/>
      <c r="D386" s="371"/>
      <c r="E386" s="373"/>
      <c r="F386" s="374"/>
      <c r="G386" s="371"/>
      <c r="H386" s="375"/>
      <c r="I386" s="375"/>
      <c r="K386" s="377"/>
      <c r="L386" s="377"/>
      <c r="N386" s="511"/>
      <c r="P386" s="378"/>
      <c r="R386" s="378"/>
      <c r="T386" s="378"/>
      <c r="V386" s="378"/>
      <c r="X386" s="378"/>
      <c r="Z386" s="378"/>
      <c r="AB386" s="378"/>
      <c r="AD386" s="146"/>
      <c r="AF386" s="146"/>
      <c r="AH386" s="146"/>
      <c r="AJ386" s="146"/>
      <c r="AL386" s="146"/>
      <c r="AN386" s="146"/>
      <c r="AP386" s="146"/>
      <c r="AR386" s="146"/>
      <c r="AT386" s="146"/>
      <c r="AV386" s="63"/>
      <c r="AX386" s="371"/>
      <c r="AY386" s="371"/>
      <c r="AZ386" s="371"/>
      <c r="BA386" s="371"/>
      <c r="BB386" s="371"/>
      <c r="BC386" s="371"/>
      <c r="BD386" s="371"/>
      <c r="BE386" s="371"/>
      <c r="BF386" s="371"/>
      <c r="BG386" s="371"/>
      <c r="BH386" s="371"/>
      <c r="BI386" s="371"/>
    </row>
    <row r="387" spans="1:61" s="376" customFormat="1" ht="21" customHeight="1" x14ac:dyDescent="0.3">
      <c r="A387" s="371"/>
      <c r="B387" s="372"/>
      <c r="C387" s="371"/>
      <c r="D387" s="371"/>
      <c r="E387" s="373"/>
      <c r="F387" s="374"/>
      <c r="G387" s="371"/>
      <c r="H387" s="375"/>
      <c r="I387" s="375"/>
      <c r="K387" s="377"/>
      <c r="L387" s="377"/>
      <c r="N387" s="511"/>
      <c r="P387" s="378"/>
      <c r="R387" s="378"/>
      <c r="T387" s="378"/>
      <c r="V387" s="378"/>
      <c r="X387" s="378"/>
      <c r="Z387" s="378"/>
      <c r="AB387" s="378"/>
      <c r="AD387" s="146"/>
      <c r="AF387" s="146"/>
      <c r="AH387" s="146"/>
      <c r="AJ387" s="146"/>
      <c r="AL387" s="146"/>
      <c r="AN387" s="146"/>
      <c r="AP387" s="146"/>
      <c r="AR387" s="146"/>
      <c r="AT387" s="146"/>
      <c r="AV387" s="63"/>
      <c r="AX387" s="371"/>
      <c r="AY387" s="371"/>
      <c r="AZ387" s="371"/>
      <c r="BA387" s="371"/>
      <c r="BB387" s="371"/>
      <c r="BC387" s="371"/>
      <c r="BD387" s="371"/>
      <c r="BE387" s="371"/>
      <c r="BF387" s="371"/>
      <c r="BG387" s="371"/>
      <c r="BH387" s="371"/>
      <c r="BI387" s="371"/>
    </row>
    <row r="388" spans="1:61" s="376" customFormat="1" ht="21" customHeight="1" x14ac:dyDescent="0.3">
      <c r="A388" s="371"/>
      <c r="B388" s="372"/>
      <c r="C388" s="371"/>
      <c r="D388" s="371"/>
      <c r="E388" s="373"/>
      <c r="F388" s="374"/>
      <c r="G388" s="371"/>
      <c r="H388" s="375"/>
      <c r="I388" s="375"/>
      <c r="K388" s="377"/>
      <c r="L388" s="377"/>
      <c r="N388" s="511"/>
      <c r="P388" s="378"/>
      <c r="R388" s="378"/>
      <c r="T388" s="378"/>
      <c r="V388" s="378"/>
      <c r="X388" s="378"/>
      <c r="Z388" s="378"/>
      <c r="AB388" s="378"/>
      <c r="AD388" s="146"/>
      <c r="AF388" s="146"/>
      <c r="AH388" s="146"/>
      <c r="AJ388" s="146"/>
      <c r="AL388" s="146"/>
      <c r="AN388" s="146"/>
      <c r="AP388" s="146"/>
      <c r="AR388" s="146"/>
      <c r="AT388" s="146"/>
      <c r="AV388" s="63"/>
      <c r="AX388" s="371"/>
      <c r="AY388" s="371"/>
      <c r="AZ388" s="371"/>
      <c r="BA388" s="371"/>
      <c r="BB388" s="371"/>
      <c r="BC388" s="371"/>
      <c r="BD388" s="371"/>
      <c r="BE388" s="371"/>
      <c r="BF388" s="371"/>
      <c r="BG388" s="371"/>
      <c r="BH388" s="371"/>
      <c r="BI388" s="371"/>
    </row>
    <row r="389" spans="1:61" s="376" customFormat="1" ht="21" customHeight="1" x14ac:dyDescent="0.3">
      <c r="A389" s="371"/>
      <c r="B389" s="372"/>
      <c r="C389" s="371"/>
      <c r="D389" s="371"/>
      <c r="E389" s="373"/>
      <c r="F389" s="374"/>
      <c r="G389" s="371"/>
      <c r="H389" s="375"/>
      <c r="I389" s="375"/>
      <c r="K389" s="377"/>
      <c r="L389" s="377"/>
      <c r="N389" s="511"/>
      <c r="P389" s="378"/>
      <c r="R389" s="378"/>
      <c r="T389" s="378"/>
      <c r="V389" s="378"/>
      <c r="X389" s="378"/>
      <c r="Z389" s="378"/>
      <c r="AB389" s="378"/>
      <c r="AD389" s="146"/>
      <c r="AF389" s="146"/>
      <c r="AH389" s="146"/>
      <c r="AJ389" s="146"/>
      <c r="AL389" s="146"/>
      <c r="AN389" s="146"/>
      <c r="AP389" s="146"/>
      <c r="AR389" s="146"/>
      <c r="AT389" s="146"/>
      <c r="AV389" s="63"/>
      <c r="AX389" s="371"/>
      <c r="AY389" s="371"/>
      <c r="AZ389" s="371"/>
      <c r="BA389" s="371"/>
      <c r="BB389" s="371"/>
      <c r="BC389" s="371"/>
      <c r="BD389" s="371"/>
      <c r="BE389" s="371"/>
      <c r="BF389" s="371"/>
      <c r="BG389" s="371"/>
      <c r="BH389" s="371"/>
      <c r="BI389" s="371"/>
    </row>
    <row r="390" spans="1:61" s="376" customFormat="1" ht="21" customHeight="1" x14ac:dyDescent="0.3">
      <c r="A390" s="371"/>
      <c r="B390" s="372"/>
      <c r="C390" s="371"/>
      <c r="D390" s="371"/>
      <c r="E390" s="373"/>
      <c r="F390" s="374"/>
      <c r="G390" s="371"/>
      <c r="H390" s="375"/>
      <c r="I390" s="375"/>
      <c r="K390" s="377"/>
      <c r="L390" s="377"/>
      <c r="N390" s="511"/>
      <c r="P390" s="378"/>
      <c r="R390" s="378"/>
      <c r="T390" s="378"/>
      <c r="V390" s="378"/>
      <c r="X390" s="378"/>
      <c r="Z390" s="378"/>
      <c r="AB390" s="378"/>
      <c r="AD390" s="146"/>
      <c r="AF390" s="146"/>
      <c r="AH390" s="146"/>
      <c r="AJ390" s="146"/>
      <c r="AL390" s="146"/>
      <c r="AN390" s="146"/>
      <c r="AP390" s="146"/>
      <c r="AR390" s="146"/>
      <c r="AT390" s="146"/>
      <c r="AV390" s="63"/>
      <c r="AX390" s="371"/>
      <c r="AY390" s="371"/>
      <c r="AZ390" s="371"/>
      <c r="BA390" s="371"/>
      <c r="BB390" s="371"/>
      <c r="BC390" s="371"/>
      <c r="BD390" s="371"/>
      <c r="BE390" s="371"/>
      <c r="BF390" s="371"/>
      <c r="BG390" s="371"/>
      <c r="BH390" s="371"/>
      <c r="BI390" s="371"/>
    </row>
    <row r="391" spans="1:61" s="376" customFormat="1" ht="21" customHeight="1" x14ac:dyDescent="0.3">
      <c r="A391" s="371"/>
      <c r="B391" s="372"/>
      <c r="C391" s="371"/>
      <c r="D391" s="371"/>
      <c r="E391" s="373"/>
      <c r="F391" s="374"/>
      <c r="G391" s="371"/>
      <c r="H391" s="375"/>
      <c r="I391" s="375"/>
      <c r="K391" s="377"/>
      <c r="L391" s="377"/>
      <c r="N391" s="511"/>
      <c r="P391" s="378"/>
      <c r="R391" s="378"/>
      <c r="T391" s="378"/>
      <c r="V391" s="378"/>
      <c r="X391" s="378"/>
      <c r="Z391" s="378"/>
      <c r="AB391" s="378"/>
      <c r="AD391" s="146"/>
      <c r="AF391" s="146"/>
      <c r="AH391" s="146"/>
      <c r="AJ391" s="146"/>
      <c r="AL391" s="146"/>
      <c r="AN391" s="146"/>
      <c r="AP391" s="146"/>
      <c r="AR391" s="146"/>
      <c r="AT391" s="146"/>
      <c r="AV391" s="63"/>
      <c r="AX391" s="371"/>
      <c r="AY391" s="371"/>
      <c r="AZ391" s="371"/>
      <c r="BA391" s="371"/>
      <c r="BB391" s="371"/>
      <c r="BC391" s="371"/>
      <c r="BD391" s="371"/>
      <c r="BE391" s="371"/>
      <c r="BF391" s="371"/>
      <c r="BG391" s="371"/>
      <c r="BH391" s="371"/>
      <c r="BI391" s="371"/>
    </row>
    <row r="392" spans="1:61" s="376" customFormat="1" ht="21" customHeight="1" x14ac:dyDescent="0.3">
      <c r="A392" s="371"/>
      <c r="B392" s="372"/>
      <c r="C392" s="371"/>
      <c r="D392" s="371"/>
      <c r="E392" s="373"/>
      <c r="F392" s="374"/>
      <c r="G392" s="371"/>
      <c r="H392" s="375"/>
      <c r="I392" s="375"/>
      <c r="K392" s="377"/>
      <c r="L392" s="377"/>
      <c r="N392" s="511"/>
      <c r="P392" s="378"/>
      <c r="R392" s="378"/>
      <c r="T392" s="378"/>
      <c r="V392" s="378"/>
      <c r="X392" s="378"/>
      <c r="Z392" s="378"/>
      <c r="AB392" s="378"/>
      <c r="AD392" s="146"/>
      <c r="AF392" s="146"/>
      <c r="AH392" s="146"/>
      <c r="AJ392" s="146"/>
      <c r="AL392" s="146"/>
      <c r="AN392" s="146"/>
      <c r="AP392" s="146"/>
      <c r="AR392" s="146"/>
      <c r="AT392" s="146"/>
      <c r="AV392" s="63"/>
      <c r="AX392" s="371"/>
      <c r="AY392" s="371"/>
      <c r="AZ392" s="371"/>
      <c r="BA392" s="371"/>
      <c r="BB392" s="371"/>
      <c r="BC392" s="371"/>
      <c r="BD392" s="371"/>
      <c r="BE392" s="371"/>
      <c r="BF392" s="371"/>
      <c r="BG392" s="371"/>
      <c r="BH392" s="371"/>
      <c r="BI392" s="371"/>
    </row>
    <row r="393" spans="1:61" s="376" customFormat="1" ht="21" customHeight="1" x14ac:dyDescent="0.3">
      <c r="A393" s="371"/>
      <c r="B393" s="372"/>
      <c r="C393" s="371"/>
      <c r="D393" s="371"/>
      <c r="E393" s="373"/>
      <c r="F393" s="374"/>
      <c r="G393" s="371"/>
      <c r="H393" s="375"/>
      <c r="I393" s="375"/>
      <c r="K393" s="377"/>
      <c r="L393" s="377"/>
      <c r="N393" s="511"/>
      <c r="P393" s="378"/>
      <c r="R393" s="378"/>
      <c r="T393" s="378"/>
      <c r="V393" s="378"/>
      <c r="X393" s="378"/>
      <c r="Z393" s="378"/>
      <c r="AB393" s="378"/>
      <c r="AD393" s="146"/>
      <c r="AF393" s="146"/>
      <c r="AH393" s="146"/>
      <c r="AJ393" s="146"/>
      <c r="AL393" s="146"/>
      <c r="AN393" s="146"/>
      <c r="AP393" s="146"/>
      <c r="AR393" s="146"/>
      <c r="AT393" s="146"/>
      <c r="AV393" s="63"/>
      <c r="AX393" s="371"/>
      <c r="AY393" s="371"/>
      <c r="AZ393" s="371"/>
      <c r="BA393" s="371"/>
      <c r="BB393" s="371"/>
      <c r="BC393" s="371"/>
      <c r="BD393" s="371"/>
      <c r="BE393" s="371"/>
      <c r="BF393" s="371"/>
      <c r="BG393" s="371"/>
      <c r="BH393" s="371"/>
      <c r="BI393" s="371"/>
    </row>
    <row r="394" spans="1:61" s="376" customFormat="1" ht="21" customHeight="1" x14ac:dyDescent="0.3">
      <c r="A394" s="371"/>
      <c r="B394" s="372"/>
      <c r="C394" s="371"/>
      <c r="D394" s="371"/>
      <c r="E394" s="373"/>
      <c r="F394" s="374"/>
      <c r="G394" s="371"/>
      <c r="H394" s="375"/>
      <c r="I394" s="375"/>
      <c r="K394" s="377"/>
      <c r="L394" s="377"/>
      <c r="N394" s="511"/>
      <c r="P394" s="378"/>
      <c r="R394" s="378"/>
      <c r="T394" s="378"/>
      <c r="V394" s="378"/>
      <c r="X394" s="378"/>
      <c r="Z394" s="378"/>
      <c r="AB394" s="378"/>
      <c r="AD394" s="146"/>
      <c r="AF394" s="146"/>
      <c r="AH394" s="146"/>
      <c r="AJ394" s="146"/>
      <c r="AL394" s="146"/>
      <c r="AN394" s="146"/>
      <c r="AP394" s="146"/>
      <c r="AR394" s="146"/>
      <c r="AT394" s="146"/>
      <c r="AV394" s="63"/>
      <c r="AX394" s="371"/>
      <c r="AY394" s="371"/>
      <c r="AZ394" s="371"/>
      <c r="BA394" s="371"/>
      <c r="BB394" s="371"/>
      <c r="BC394" s="371"/>
      <c r="BD394" s="371"/>
      <c r="BE394" s="371"/>
      <c r="BF394" s="371"/>
      <c r="BG394" s="371"/>
      <c r="BH394" s="371"/>
      <c r="BI394" s="371"/>
    </row>
    <row r="395" spans="1:61" s="376" customFormat="1" ht="21" customHeight="1" x14ac:dyDescent="0.3">
      <c r="A395" s="371"/>
      <c r="B395" s="372"/>
      <c r="C395" s="371"/>
      <c r="D395" s="371"/>
      <c r="E395" s="373"/>
      <c r="F395" s="374"/>
      <c r="G395" s="371"/>
      <c r="H395" s="375"/>
      <c r="I395" s="375"/>
      <c r="K395" s="377"/>
      <c r="L395" s="377"/>
      <c r="N395" s="511"/>
      <c r="P395" s="378"/>
      <c r="R395" s="378"/>
      <c r="T395" s="378"/>
      <c r="V395" s="378"/>
      <c r="X395" s="378"/>
      <c r="Z395" s="378"/>
      <c r="AB395" s="378"/>
      <c r="AD395" s="146"/>
      <c r="AF395" s="146"/>
      <c r="AH395" s="146"/>
      <c r="AJ395" s="146"/>
      <c r="AL395" s="146"/>
      <c r="AN395" s="146"/>
      <c r="AP395" s="146"/>
      <c r="AR395" s="146"/>
      <c r="AT395" s="146"/>
      <c r="AV395" s="63"/>
      <c r="AX395" s="371"/>
      <c r="AY395" s="371"/>
      <c r="AZ395" s="371"/>
      <c r="BA395" s="371"/>
      <c r="BB395" s="371"/>
      <c r="BC395" s="371"/>
      <c r="BD395" s="371"/>
      <c r="BE395" s="371"/>
      <c r="BF395" s="371"/>
      <c r="BG395" s="371"/>
      <c r="BH395" s="371"/>
      <c r="BI395" s="371"/>
    </row>
    <row r="396" spans="1:61" s="376" customFormat="1" ht="21" customHeight="1" x14ac:dyDescent="0.3">
      <c r="A396" s="371"/>
      <c r="B396" s="372"/>
      <c r="C396" s="371"/>
      <c r="D396" s="371"/>
      <c r="E396" s="373"/>
      <c r="F396" s="374"/>
      <c r="G396" s="371"/>
      <c r="H396" s="375"/>
      <c r="I396" s="375"/>
      <c r="K396" s="377"/>
      <c r="L396" s="377"/>
      <c r="N396" s="511"/>
      <c r="P396" s="378"/>
      <c r="R396" s="378"/>
      <c r="T396" s="378"/>
      <c r="V396" s="378"/>
      <c r="X396" s="378"/>
      <c r="Z396" s="378"/>
      <c r="AB396" s="378"/>
      <c r="AD396" s="146"/>
      <c r="AF396" s="146"/>
      <c r="AH396" s="146"/>
      <c r="AJ396" s="146"/>
      <c r="AL396" s="146"/>
      <c r="AN396" s="146"/>
      <c r="AP396" s="146"/>
      <c r="AR396" s="146"/>
      <c r="AT396" s="146"/>
      <c r="AV396" s="63"/>
      <c r="AX396" s="371"/>
      <c r="AY396" s="371"/>
      <c r="AZ396" s="371"/>
      <c r="BA396" s="371"/>
      <c r="BB396" s="371"/>
      <c r="BC396" s="371"/>
      <c r="BD396" s="371"/>
      <c r="BE396" s="371"/>
      <c r="BF396" s="371"/>
      <c r="BG396" s="371"/>
      <c r="BH396" s="371"/>
      <c r="BI396" s="371"/>
    </row>
    <row r="397" spans="1:61" s="376" customFormat="1" ht="21" customHeight="1" x14ac:dyDescent="0.3">
      <c r="A397" s="371"/>
      <c r="B397" s="372"/>
      <c r="C397" s="371"/>
      <c r="D397" s="371"/>
      <c r="E397" s="373"/>
      <c r="F397" s="374"/>
      <c r="G397" s="371"/>
      <c r="H397" s="375"/>
      <c r="I397" s="375"/>
      <c r="K397" s="377"/>
      <c r="L397" s="377"/>
      <c r="N397" s="511"/>
      <c r="P397" s="378"/>
      <c r="R397" s="378"/>
      <c r="T397" s="378"/>
      <c r="V397" s="378"/>
      <c r="X397" s="378"/>
      <c r="Z397" s="378"/>
      <c r="AB397" s="378"/>
      <c r="AD397" s="146"/>
      <c r="AF397" s="146"/>
      <c r="AH397" s="146"/>
      <c r="AJ397" s="146"/>
      <c r="AL397" s="146"/>
      <c r="AN397" s="146"/>
      <c r="AP397" s="146"/>
      <c r="AR397" s="146"/>
      <c r="AT397" s="146"/>
      <c r="AV397" s="63"/>
      <c r="AX397" s="371"/>
      <c r="AY397" s="371"/>
      <c r="AZ397" s="371"/>
      <c r="BA397" s="371"/>
      <c r="BB397" s="371"/>
      <c r="BC397" s="371"/>
      <c r="BD397" s="371"/>
      <c r="BE397" s="371"/>
      <c r="BF397" s="371"/>
      <c r="BG397" s="371"/>
      <c r="BH397" s="371"/>
      <c r="BI397" s="371"/>
    </row>
    <row r="398" spans="1:61" s="376" customFormat="1" ht="21" customHeight="1" x14ac:dyDescent="0.3">
      <c r="A398" s="371"/>
      <c r="B398" s="372"/>
      <c r="C398" s="371"/>
      <c r="D398" s="371"/>
      <c r="E398" s="373"/>
      <c r="F398" s="374"/>
      <c r="G398" s="371"/>
      <c r="H398" s="375"/>
      <c r="I398" s="375"/>
      <c r="K398" s="377"/>
      <c r="L398" s="377"/>
      <c r="N398" s="511"/>
      <c r="P398" s="378"/>
      <c r="R398" s="378"/>
      <c r="T398" s="378"/>
      <c r="V398" s="378"/>
      <c r="X398" s="378"/>
      <c r="Z398" s="378"/>
      <c r="AB398" s="378"/>
      <c r="AD398" s="146"/>
      <c r="AF398" s="146"/>
      <c r="AH398" s="146"/>
      <c r="AJ398" s="146"/>
      <c r="AL398" s="146"/>
      <c r="AN398" s="146"/>
      <c r="AP398" s="146"/>
      <c r="AR398" s="146"/>
      <c r="AT398" s="146"/>
      <c r="AV398" s="63"/>
      <c r="AX398" s="371"/>
      <c r="AY398" s="371"/>
      <c r="AZ398" s="371"/>
      <c r="BA398" s="371"/>
      <c r="BB398" s="371"/>
      <c r="BC398" s="371"/>
      <c r="BD398" s="371"/>
      <c r="BE398" s="371"/>
      <c r="BF398" s="371"/>
      <c r="BG398" s="371"/>
      <c r="BH398" s="371"/>
      <c r="BI398" s="371"/>
    </row>
    <row r="399" spans="1:61" s="376" customFormat="1" ht="21" customHeight="1" x14ac:dyDescent="0.3">
      <c r="A399" s="371"/>
      <c r="B399" s="372"/>
      <c r="C399" s="371"/>
      <c r="D399" s="371"/>
      <c r="E399" s="373"/>
      <c r="F399" s="374"/>
      <c r="G399" s="371"/>
      <c r="H399" s="375"/>
      <c r="I399" s="375"/>
      <c r="K399" s="377"/>
      <c r="L399" s="377"/>
      <c r="N399" s="511"/>
      <c r="P399" s="378"/>
      <c r="R399" s="378"/>
      <c r="T399" s="378"/>
      <c r="V399" s="378"/>
      <c r="X399" s="378"/>
      <c r="Z399" s="378"/>
      <c r="AB399" s="378"/>
      <c r="AD399" s="146"/>
      <c r="AF399" s="146"/>
      <c r="AH399" s="146"/>
      <c r="AJ399" s="146"/>
      <c r="AL399" s="146"/>
      <c r="AN399" s="146"/>
      <c r="AP399" s="146"/>
      <c r="AR399" s="146"/>
      <c r="AT399" s="146"/>
      <c r="AV399" s="63"/>
      <c r="AX399" s="371"/>
      <c r="AY399" s="371"/>
      <c r="AZ399" s="371"/>
      <c r="BA399" s="371"/>
      <c r="BB399" s="371"/>
      <c r="BC399" s="371"/>
      <c r="BD399" s="371"/>
      <c r="BE399" s="371"/>
      <c r="BF399" s="371"/>
      <c r="BG399" s="371"/>
      <c r="BH399" s="371"/>
      <c r="BI399" s="371"/>
    </row>
  </sheetData>
  <printOptions horizontalCentered="1"/>
  <pageMargins left="0.51181102362204722" right="0.51181102362204722" top="0.55118110236220474" bottom="0.35433070866141736" header="0.31496062992125984" footer="0.11811023622047245"/>
  <pageSetup paperSize="9" orientation="portrait" verticalDpi="4294967293" r:id="rId1"/>
  <headerFooter>
    <oddHeader>&amp;LQUÍMICOS&amp;R"El Origen"</oddHeader>
    <oddFooter>&amp;L&amp;P&amp;R&amp;D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87387-85C7-4C07-ADAF-C2F2B004AB5E}">
  <sheetPr>
    <tabColor theme="5" tint="0.39997558519241921"/>
  </sheetPr>
  <dimension ref="A1:BK399"/>
  <sheetViews>
    <sheetView topLeftCell="C236" zoomScaleNormal="100" workbookViewId="0">
      <selection activeCell="N251" sqref="N251"/>
    </sheetView>
  </sheetViews>
  <sheetFormatPr baseColWidth="10" defaultColWidth="11.5703125" defaultRowHeight="21" customHeight="1" x14ac:dyDescent="0.3"/>
  <cols>
    <col min="1" max="1" width="5.85546875" style="371" customWidth="1"/>
    <col min="2" max="2" width="10.140625" style="372" customWidth="1"/>
    <col min="3" max="3" width="7.5703125" style="371" customWidth="1"/>
    <col min="4" max="4" width="50.7109375" style="371" customWidth="1"/>
    <col min="5" max="5" width="15.7109375" style="373" customWidth="1"/>
    <col min="6" max="6" width="15.7109375" style="374" customWidth="1"/>
    <col min="7" max="7" width="1.7109375" style="371" customWidth="1"/>
    <col min="8" max="9" width="14.7109375" style="375" hidden="1" customWidth="1"/>
    <col min="10" max="10" width="1.7109375" style="376" hidden="1" customWidth="1"/>
    <col min="11" max="12" width="14.7109375" style="377" hidden="1" customWidth="1"/>
    <col min="13" max="13" width="1.7109375" style="376" hidden="1" customWidth="1"/>
    <col min="14" max="14" width="14.7109375" style="519" customWidth="1"/>
    <col min="15" max="15" width="1.7109375" style="376" customWidth="1"/>
    <col min="16" max="16" width="14.7109375" style="519" customWidth="1"/>
    <col min="17" max="17" width="1.7109375" style="376" customWidth="1"/>
    <col min="18" max="18" width="14.7109375" style="382" customWidth="1"/>
    <col min="19" max="19" width="1.7109375" style="376" customWidth="1"/>
    <col min="20" max="20" width="14.7109375" style="382" hidden="1" customWidth="1"/>
    <col min="21" max="21" width="1.7109375" style="376" hidden="1" customWidth="1"/>
    <col min="22" max="22" width="14.7109375" style="382" hidden="1" customWidth="1"/>
    <col min="23" max="23" width="1.7109375" style="376" hidden="1" customWidth="1"/>
    <col min="24" max="24" width="14.7109375" style="382" hidden="1" customWidth="1"/>
    <col min="25" max="25" width="1.7109375" style="376" hidden="1" customWidth="1"/>
    <col min="26" max="26" width="14.7109375" style="382" hidden="1" customWidth="1"/>
    <col min="27" max="27" width="1.7109375" style="376" hidden="1" customWidth="1"/>
    <col min="28" max="28" width="14.7109375" style="382" hidden="1" customWidth="1"/>
    <col min="29" max="29" width="1.7109375" style="376" hidden="1" customWidth="1"/>
    <col min="30" max="30" width="14.7109375" style="382" hidden="1" customWidth="1"/>
    <col min="31" max="31" width="1.7109375" style="376" hidden="1" customWidth="1"/>
    <col min="32" max="32" width="16.5703125" style="146" customWidth="1"/>
    <col min="33" max="33" width="1.7109375" style="376" customWidth="1"/>
    <col min="34" max="34" width="16.5703125" style="146" customWidth="1"/>
    <col min="35" max="35" width="1.7109375" style="376" customWidth="1"/>
    <col min="36" max="36" width="16.5703125" style="146" customWidth="1"/>
    <col min="37" max="37" width="1.7109375" style="376" hidden="1" customWidth="1"/>
    <col min="38" max="38" width="16.5703125" style="146" customWidth="1"/>
    <col min="39" max="39" width="1.7109375" style="376" customWidth="1"/>
    <col min="40" max="40" width="16.5703125" style="146" customWidth="1"/>
    <col min="41" max="41" width="1.7109375" style="376" customWidth="1"/>
    <col min="42" max="42" width="16.5703125" style="146" customWidth="1"/>
    <col min="43" max="43" width="1.7109375" style="376" customWidth="1"/>
    <col min="44" max="44" width="15.7109375" style="146" customWidth="1"/>
    <col min="45" max="45" width="1.7109375" style="376" customWidth="1"/>
    <col min="46" max="46" width="15.7109375" style="146" customWidth="1"/>
    <col min="47" max="47" width="1.7109375" style="376" customWidth="1"/>
    <col min="48" max="48" width="14.85546875" style="146" customWidth="1"/>
    <col min="49" max="49" width="1.7109375" style="376" customWidth="1"/>
    <col min="50" max="50" width="13.85546875" style="63" customWidth="1"/>
    <col min="51" max="51" width="1.7109375" style="376" customWidth="1"/>
    <col min="52" max="56" width="11.5703125" style="371"/>
    <col min="57" max="57" width="11.5703125" style="371" customWidth="1"/>
    <col min="58" max="16384" width="11.5703125" style="371"/>
  </cols>
  <sheetData>
    <row r="1" spans="1:63" ht="21" customHeight="1" x14ac:dyDescent="0.3">
      <c r="N1" s="511"/>
      <c r="P1" s="511"/>
      <c r="R1" s="378"/>
      <c r="T1" s="378"/>
      <c r="V1" s="378"/>
      <c r="X1" s="378"/>
      <c r="Z1" s="378"/>
      <c r="AB1" s="378"/>
      <c r="AD1" s="378"/>
    </row>
    <row r="2" spans="1:63" ht="21" customHeight="1" x14ac:dyDescent="0.3">
      <c r="N2" s="511"/>
      <c r="P2" s="511"/>
      <c r="R2" s="378"/>
      <c r="T2" s="378"/>
      <c r="V2" s="378"/>
      <c r="X2" s="378"/>
      <c r="Z2" s="378"/>
      <c r="AB2" s="378"/>
      <c r="AD2" s="378"/>
    </row>
    <row r="3" spans="1:63" ht="21" customHeight="1" x14ac:dyDescent="0.3">
      <c r="N3" s="511"/>
      <c r="P3" s="511"/>
      <c r="R3" s="378"/>
      <c r="T3" s="378"/>
      <c r="V3" s="378"/>
      <c r="X3" s="378"/>
      <c r="Z3" s="378"/>
      <c r="AB3" s="378"/>
      <c r="AD3" s="378"/>
    </row>
    <row r="4" spans="1:63" ht="21" customHeight="1" thickBot="1" x14ac:dyDescent="0.35">
      <c r="N4" s="511"/>
      <c r="P4" s="511"/>
      <c r="R4" s="378"/>
      <c r="T4" s="378"/>
      <c r="V4" s="378"/>
      <c r="X4" s="378"/>
      <c r="Z4" s="378"/>
      <c r="AB4" s="378"/>
      <c r="AD4" s="378"/>
    </row>
    <row r="5" spans="1:63" ht="21" customHeight="1" thickBot="1" x14ac:dyDescent="0.35">
      <c r="H5" s="379" t="s">
        <v>535</v>
      </c>
      <c r="I5" s="379"/>
      <c r="J5" s="380"/>
      <c r="K5" s="381">
        <v>2.5</v>
      </c>
      <c r="L5" s="381">
        <v>1.5</v>
      </c>
      <c r="N5" s="496" t="s">
        <v>763</v>
      </c>
      <c r="P5" s="507"/>
      <c r="R5" s="493"/>
      <c r="T5" s="452"/>
      <c r="V5" s="452"/>
      <c r="X5" s="452"/>
      <c r="Z5" s="452"/>
      <c r="AB5" s="452"/>
    </row>
    <row r="6" spans="1:63" ht="21" customHeight="1" x14ac:dyDescent="0.3">
      <c r="F6" s="501"/>
      <c r="G6" s="502"/>
      <c r="H6" s="503"/>
      <c r="I6" s="503"/>
      <c r="J6" s="504"/>
      <c r="K6" s="505"/>
      <c r="L6" s="505"/>
      <c r="M6" s="504"/>
      <c r="N6" s="506">
        <v>45565</v>
      </c>
      <c r="P6" s="506">
        <v>45552</v>
      </c>
      <c r="R6" s="506">
        <v>45503</v>
      </c>
      <c r="T6" s="452"/>
      <c r="V6" s="452"/>
      <c r="X6" s="452"/>
      <c r="Z6" s="452"/>
      <c r="AB6" s="452"/>
    </row>
    <row r="7" spans="1:63" ht="21" customHeight="1" x14ac:dyDescent="0.3">
      <c r="D7" s="383" t="s">
        <v>209</v>
      </c>
      <c r="E7" s="384"/>
      <c r="F7" s="385"/>
      <c r="G7" s="386"/>
      <c r="H7" s="387" t="s">
        <v>753</v>
      </c>
      <c r="I7" s="388"/>
      <c r="J7" s="389"/>
      <c r="K7" s="390"/>
      <c r="L7" s="390"/>
      <c r="M7" s="389"/>
      <c r="N7" s="509">
        <v>45569</v>
      </c>
      <c r="O7" s="457"/>
      <c r="P7" s="509">
        <v>45524</v>
      </c>
      <c r="Q7" s="457"/>
      <c r="R7" s="509">
        <v>45524</v>
      </c>
      <c r="S7" s="457"/>
      <c r="T7" s="469">
        <v>45473</v>
      </c>
      <c r="U7" s="457"/>
      <c r="V7" s="469">
        <v>45425</v>
      </c>
      <c r="W7" s="457"/>
      <c r="X7" s="469">
        <v>45409</v>
      </c>
      <c r="Y7" s="457"/>
      <c r="Z7" s="459">
        <v>45373</v>
      </c>
      <c r="AA7" s="457"/>
      <c r="AB7" s="456">
        <v>45349</v>
      </c>
      <c r="AC7" s="457"/>
      <c r="AD7" s="458">
        <v>45330</v>
      </c>
      <c r="AF7" s="350"/>
      <c r="AH7" s="350"/>
      <c r="AJ7" s="350"/>
      <c r="AL7" s="351"/>
      <c r="AN7" s="349"/>
      <c r="AP7" s="349"/>
      <c r="AR7" s="352"/>
      <c r="AT7" s="353"/>
      <c r="AV7" s="353"/>
      <c r="AX7" s="103"/>
    </row>
    <row r="8" spans="1:63" ht="21" customHeight="1" x14ac:dyDescent="0.3">
      <c r="A8" s="392" t="s">
        <v>19</v>
      </c>
      <c r="B8" s="393"/>
      <c r="G8" s="386"/>
      <c r="H8" s="394" t="s">
        <v>39</v>
      </c>
      <c r="I8" s="394" t="s">
        <v>173</v>
      </c>
      <c r="J8" s="395"/>
      <c r="K8" s="396" t="s">
        <v>39</v>
      </c>
      <c r="L8" s="396" t="s">
        <v>173</v>
      </c>
      <c r="M8" s="395"/>
      <c r="N8" s="512"/>
      <c r="O8" s="398"/>
      <c r="P8" s="512"/>
      <c r="Q8" s="398"/>
      <c r="R8" s="499"/>
      <c r="S8" s="398"/>
      <c r="T8" s="470"/>
      <c r="U8" s="398"/>
      <c r="V8" s="470"/>
      <c r="W8" s="398"/>
      <c r="X8" s="470"/>
      <c r="Y8" s="398"/>
      <c r="Z8" s="460"/>
      <c r="AA8" s="398"/>
      <c r="AB8" s="454"/>
      <c r="AC8" s="398"/>
      <c r="AD8" s="397"/>
      <c r="AE8" s="398"/>
      <c r="AF8" s="355"/>
      <c r="AG8" s="398"/>
      <c r="AH8" s="355"/>
      <c r="AI8" s="398"/>
      <c r="AJ8" s="355"/>
      <c r="AK8" s="398"/>
      <c r="AL8" s="356"/>
      <c r="AM8" s="398"/>
      <c r="AN8" s="357"/>
      <c r="AO8" s="398"/>
      <c r="AP8" s="357"/>
      <c r="AQ8" s="398"/>
      <c r="AR8" s="358"/>
      <c r="AS8" s="398"/>
      <c r="AT8" s="359"/>
      <c r="AU8" s="398"/>
      <c r="AV8" s="359"/>
      <c r="AW8" s="398"/>
      <c r="AX8" s="360"/>
      <c r="AY8" s="383"/>
    </row>
    <row r="9" spans="1:63" ht="21" hidden="1" customHeight="1" thickBot="1" x14ac:dyDescent="0.35">
      <c r="D9" s="399" t="s">
        <v>355</v>
      </c>
      <c r="E9" s="400"/>
      <c r="F9" s="401"/>
      <c r="G9" s="386"/>
      <c r="H9" s="402"/>
      <c r="I9" s="403"/>
      <c r="J9" s="404"/>
      <c r="K9" s="405">
        <v>2.5</v>
      </c>
      <c r="L9" s="406">
        <v>1.5</v>
      </c>
      <c r="M9" s="404"/>
      <c r="N9" s="507"/>
      <c r="O9" s="407"/>
      <c r="P9" s="507"/>
      <c r="Q9" s="407"/>
      <c r="R9" s="491"/>
      <c r="S9" s="407"/>
      <c r="T9" s="462"/>
      <c r="U9" s="407"/>
      <c r="V9" s="462"/>
      <c r="W9" s="407"/>
      <c r="X9" s="462"/>
      <c r="Y9" s="407"/>
      <c r="Z9" s="461"/>
      <c r="AA9" s="407"/>
      <c r="AB9" s="452"/>
      <c r="AC9" s="407"/>
      <c r="AE9" s="407"/>
      <c r="AF9" s="361"/>
      <c r="AG9" s="407"/>
      <c r="AH9" s="361"/>
      <c r="AI9" s="407"/>
      <c r="AJ9" s="361"/>
      <c r="AK9" s="407"/>
      <c r="AL9" s="361"/>
      <c r="AM9" s="407"/>
      <c r="AN9" s="361"/>
      <c r="AO9" s="407"/>
      <c r="AP9" s="361"/>
      <c r="AQ9" s="407"/>
      <c r="AR9" s="361"/>
      <c r="AS9" s="407"/>
      <c r="AT9" s="361"/>
      <c r="AU9" s="407"/>
      <c r="AV9" s="361"/>
      <c r="AW9" s="407"/>
      <c r="AX9" s="78"/>
      <c r="AY9" s="78"/>
    </row>
    <row r="10" spans="1:63" ht="5.0999999999999996" customHeight="1" thickBot="1" x14ac:dyDescent="0.35">
      <c r="D10" s="408"/>
      <c r="E10" s="409"/>
      <c r="F10" s="410"/>
      <c r="H10" s="411"/>
      <c r="I10" s="411"/>
      <c r="J10" s="407"/>
      <c r="K10" s="412"/>
      <c r="L10" s="412"/>
      <c r="M10" s="407"/>
      <c r="N10" s="507"/>
      <c r="O10" s="407"/>
      <c r="P10" s="507"/>
      <c r="Q10" s="407"/>
      <c r="R10" s="491"/>
      <c r="S10" s="407"/>
      <c r="T10" s="462"/>
      <c r="U10" s="407"/>
      <c r="V10" s="462"/>
      <c r="W10" s="407"/>
      <c r="X10" s="462"/>
      <c r="Y10" s="407"/>
      <c r="Z10" s="461"/>
      <c r="AA10" s="407"/>
      <c r="AB10" s="452"/>
      <c r="AC10" s="407"/>
      <c r="AE10" s="407"/>
      <c r="AG10" s="407"/>
      <c r="AI10" s="407"/>
      <c r="AK10" s="407"/>
      <c r="AM10" s="407"/>
      <c r="AO10" s="407"/>
      <c r="AQ10" s="407"/>
      <c r="AS10" s="407"/>
      <c r="AU10" s="407"/>
      <c r="AW10" s="407"/>
      <c r="AX10" s="78"/>
      <c r="AY10" s="78"/>
    </row>
    <row r="11" spans="1:63" s="376" customFormat="1" ht="21" customHeight="1" thickBot="1" x14ac:dyDescent="0.35">
      <c r="A11" s="371"/>
      <c r="B11" s="372"/>
      <c r="C11" s="371"/>
      <c r="D11" s="431" t="s">
        <v>38</v>
      </c>
      <c r="E11" s="414"/>
      <c r="F11" s="415"/>
      <c r="G11" s="371"/>
      <c r="H11" s="416" t="e">
        <f>MROUND(K11+24,50)</f>
        <v>#VALUE!</v>
      </c>
      <c r="I11" s="416" t="e">
        <f>MROUND(L11+24,50)</f>
        <v>#VALUE!</v>
      </c>
      <c r="J11" s="386"/>
      <c r="K11" s="417" t="e">
        <f t="shared" ref="K11:K99" si="0">N11*$K$9</f>
        <v>#VALUE!</v>
      </c>
      <c r="L11" s="417" t="e">
        <f t="shared" ref="L11:L99" si="1">N11*$L$9</f>
        <v>#VALUE!</v>
      </c>
      <c r="M11" s="389"/>
      <c r="N11" s="537" t="s">
        <v>764</v>
      </c>
      <c r="P11" s="525" t="s">
        <v>725</v>
      </c>
      <c r="R11" s="525" t="s">
        <v>725</v>
      </c>
      <c r="T11" s="482">
        <v>45455</v>
      </c>
      <c r="V11" s="471">
        <v>45425</v>
      </c>
      <c r="X11" s="471">
        <v>45386</v>
      </c>
      <c r="Z11" s="461" t="s">
        <v>564</v>
      </c>
      <c r="AB11" s="452"/>
      <c r="AD11" s="382"/>
      <c r="AF11" s="363"/>
      <c r="AH11" s="146"/>
      <c r="AJ11" s="146"/>
      <c r="AL11" s="146"/>
      <c r="AN11" s="146"/>
      <c r="AP11" s="146"/>
      <c r="AR11" s="146"/>
      <c r="AT11" s="146"/>
      <c r="AV11" s="146"/>
      <c r="AX11" s="63"/>
      <c r="AZ11" s="371"/>
      <c r="BA11" s="371"/>
      <c r="BB11" s="371"/>
      <c r="BC11" s="371"/>
      <c r="BD11" s="371"/>
      <c r="BE11" s="371"/>
      <c r="BF11" s="371"/>
      <c r="BG11" s="371"/>
      <c r="BH11" s="371"/>
      <c r="BI11" s="371"/>
      <c r="BJ11" s="371"/>
      <c r="BK11" s="371"/>
    </row>
    <row r="12" spans="1:63" ht="5.25" customHeight="1" x14ac:dyDescent="0.3">
      <c r="D12" s="408"/>
      <c r="E12" s="409"/>
      <c r="F12" s="410"/>
      <c r="H12" s="411"/>
      <c r="I12" s="411"/>
      <c r="J12" s="407"/>
      <c r="K12" s="412"/>
      <c r="L12" s="412"/>
      <c r="M12" s="407"/>
      <c r="N12" s="496"/>
      <c r="O12" s="407"/>
      <c r="P12" s="507"/>
      <c r="Q12" s="407"/>
      <c r="R12" s="490"/>
      <c r="S12" s="407"/>
      <c r="T12" s="468"/>
      <c r="U12" s="407"/>
      <c r="V12" s="462"/>
      <c r="W12" s="407"/>
      <c r="X12" s="462"/>
      <c r="Y12" s="407"/>
      <c r="Z12" s="461"/>
      <c r="AA12" s="407"/>
      <c r="AB12" s="452"/>
      <c r="AC12" s="407"/>
      <c r="AE12" s="407"/>
      <c r="AG12" s="407"/>
      <c r="AI12" s="407"/>
      <c r="AK12" s="407"/>
      <c r="AM12" s="407"/>
      <c r="AO12" s="407"/>
      <c r="AQ12" s="407"/>
      <c r="AS12" s="407"/>
      <c r="AU12" s="407"/>
      <c r="AW12" s="407"/>
      <c r="AX12" s="78"/>
      <c r="AY12" s="78"/>
    </row>
    <row r="13" spans="1:63" s="376" customFormat="1" ht="21" customHeight="1" x14ac:dyDescent="0.3">
      <c r="A13" s="371"/>
      <c r="B13" s="372"/>
      <c r="C13" s="371"/>
      <c r="D13" s="421" t="s">
        <v>610</v>
      </c>
      <c r="E13" s="419">
        <f t="shared" ref="E13:F28" si="2">H13</f>
        <v>9400</v>
      </c>
      <c r="F13" s="420">
        <f t="shared" si="2"/>
        <v>5600</v>
      </c>
      <c r="G13" s="371"/>
      <c r="H13" s="416">
        <f>MROUND(K13+48,100)</f>
        <v>9400</v>
      </c>
      <c r="I13" s="416">
        <f>MROUND(L13+48,100)</f>
        <v>5600</v>
      </c>
      <c r="J13" s="386"/>
      <c r="K13" s="417">
        <f>N13*$K$9</f>
        <v>9320.0499999999993</v>
      </c>
      <c r="L13" s="417">
        <f>N13*$L$9</f>
        <v>5592.03</v>
      </c>
      <c r="M13" s="389"/>
      <c r="N13" s="496">
        <v>3728.02</v>
      </c>
      <c r="P13" s="507">
        <v>3728.02</v>
      </c>
      <c r="R13" s="507">
        <v>3517</v>
      </c>
      <c r="T13" s="468">
        <v>3349.5</v>
      </c>
      <c r="V13" s="462">
        <v>3190</v>
      </c>
      <c r="X13" s="462">
        <v>3190</v>
      </c>
      <c r="Z13" s="468">
        <v>2949.2056000000007</v>
      </c>
      <c r="AB13" s="452">
        <v>2681.0960000000005</v>
      </c>
      <c r="AD13" s="382">
        <v>2437.36</v>
      </c>
      <c r="AF13" s="363"/>
      <c r="AH13" s="539"/>
      <c r="AJ13" s="146"/>
      <c r="AL13" s="146"/>
      <c r="AN13" s="146"/>
      <c r="AP13" s="146"/>
      <c r="AR13" s="146"/>
      <c r="AT13" s="146"/>
      <c r="AV13" s="146"/>
      <c r="AX13" s="63"/>
      <c r="AZ13" s="371"/>
      <c r="BA13" s="371"/>
      <c r="BB13" s="371"/>
      <c r="BC13" s="371"/>
      <c r="BD13" s="371"/>
      <c r="BE13" s="371"/>
      <c r="BF13" s="371"/>
      <c r="BG13" s="371"/>
      <c r="BH13" s="371"/>
      <c r="BI13" s="371"/>
      <c r="BJ13" s="371"/>
      <c r="BK13" s="371"/>
    </row>
    <row r="14" spans="1:63" s="376" customFormat="1" ht="21" customHeight="1" x14ac:dyDescent="0.3">
      <c r="A14" s="371"/>
      <c r="B14" s="372"/>
      <c r="C14" s="371"/>
      <c r="D14" s="421" t="s">
        <v>579</v>
      </c>
      <c r="E14" s="419">
        <f t="shared" si="2"/>
        <v>11300</v>
      </c>
      <c r="F14" s="420">
        <f t="shared" si="2"/>
        <v>6800</v>
      </c>
      <c r="G14" s="371"/>
      <c r="H14" s="416">
        <f t="shared" ref="H14:I77" si="3">MROUND(K14+48,100)</f>
        <v>11300</v>
      </c>
      <c r="I14" s="416">
        <f t="shared" si="3"/>
        <v>6800</v>
      </c>
      <c r="J14" s="386"/>
      <c r="K14" s="417">
        <f>N14*$K$9</f>
        <v>11249.25</v>
      </c>
      <c r="L14" s="417">
        <f>N14*$L$9</f>
        <v>6749.5499999999993</v>
      </c>
      <c r="M14" s="389"/>
      <c r="N14" s="496">
        <v>4499.7</v>
      </c>
      <c r="P14" s="507">
        <v>4499.7</v>
      </c>
      <c r="R14" s="507">
        <v>4245</v>
      </c>
      <c r="T14" s="468">
        <v>4042.5</v>
      </c>
      <c r="V14" s="474">
        <v>3850</v>
      </c>
      <c r="X14" s="462">
        <v>3825</v>
      </c>
      <c r="Z14" s="468">
        <v>3561.6834000000003</v>
      </c>
      <c r="AB14" s="452">
        <v>3237.8940000000002</v>
      </c>
      <c r="AD14" s="382">
        <v>2943.54</v>
      </c>
      <c r="AF14" s="363"/>
      <c r="AH14" s="539"/>
      <c r="AJ14" s="146"/>
      <c r="AL14" s="146"/>
      <c r="AN14" s="146"/>
      <c r="AP14" s="146"/>
      <c r="AR14" s="146"/>
      <c r="AT14" s="146"/>
      <c r="AV14" s="146"/>
      <c r="AX14" s="63"/>
      <c r="AZ14" s="371"/>
      <c r="BA14" s="371"/>
      <c r="BB14" s="371"/>
      <c r="BC14" s="371"/>
      <c r="BD14" s="371"/>
      <c r="BE14" s="371"/>
      <c r="BF14" s="371"/>
      <c r="BG14" s="371"/>
      <c r="BH14" s="371"/>
      <c r="BI14" s="371"/>
      <c r="BJ14" s="371"/>
      <c r="BK14" s="371"/>
    </row>
    <row r="15" spans="1:63" s="376" customFormat="1" ht="21" customHeight="1" x14ac:dyDescent="0.3">
      <c r="A15" s="371"/>
      <c r="B15" s="372"/>
      <c r="C15" s="371"/>
      <c r="D15" s="421" t="s">
        <v>580</v>
      </c>
      <c r="E15" s="419">
        <f t="shared" si="2"/>
        <v>18700</v>
      </c>
      <c r="F15" s="420">
        <f t="shared" si="2"/>
        <v>11300</v>
      </c>
      <c r="G15" s="371"/>
      <c r="H15" s="416">
        <f t="shared" si="3"/>
        <v>18700</v>
      </c>
      <c r="I15" s="416">
        <f t="shared" si="3"/>
        <v>11300</v>
      </c>
      <c r="J15" s="386"/>
      <c r="K15" s="417">
        <f>N15*$K$9</f>
        <v>18698.400000000001</v>
      </c>
      <c r="L15" s="417">
        <f>N15*$L$9</f>
        <v>11219.04</v>
      </c>
      <c r="M15" s="389"/>
      <c r="N15" s="496">
        <v>7479.3600000000006</v>
      </c>
      <c r="P15" s="507">
        <v>7479.3600000000006</v>
      </c>
      <c r="R15" s="507">
        <v>7056</v>
      </c>
      <c r="T15" s="468">
        <v>6719.99</v>
      </c>
      <c r="V15" s="462">
        <v>6400</v>
      </c>
      <c r="X15" s="462">
        <v>6400</v>
      </c>
      <c r="Z15" s="468">
        <v>5931.952400000001</v>
      </c>
      <c r="AB15" s="452">
        <v>5392.6840000000002</v>
      </c>
      <c r="AD15" s="382">
        <v>4902.4399999999996</v>
      </c>
      <c r="AF15" s="363"/>
      <c r="AH15" s="539"/>
      <c r="AJ15" s="146"/>
      <c r="AL15" s="146"/>
      <c r="AN15" s="146"/>
      <c r="AP15" s="146"/>
      <c r="AR15" s="146"/>
      <c r="AT15" s="146"/>
      <c r="AV15" s="146"/>
      <c r="AX15" s="63"/>
      <c r="AZ15" s="371"/>
      <c r="BA15" s="371"/>
      <c r="BB15" s="371"/>
      <c r="BC15" s="371"/>
      <c r="BD15" s="371"/>
      <c r="BE15" s="371"/>
      <c r="BF15" s="371"/>
      <c r="BG15" s="371"/>
      <c r="BH15" s="371"/>
      <c r="BI15" s="371"/>
      <c r="BJ15" s="371"/>
      <c r="BK15" s="371"/>
    </row>
    <row r="16" spans="1:63" s="376" customFormat="1" ht="21" customHeight="1" x14ac:dyDescent="0.3">
      <c r="A16" s="371"/>
      <c r="B16" s="372"/>
      <c r="C16" s="371"/>
      <c r="D16" s="421" t="s">
        <v>752</v>
      </c>
      <c r="E16" s="419">
        <f t="shared" si="2"/>
        <v>20900</v>
      </c>
      <c r="F16" s="420">
        <f t="shared" si="2"/>
        <v>12600</v>
      </c>
      <c r="G16" s="371"/>
      <c r="H16" s="416">
        <f t="shared" si="3"/>
        <v>20900</v>
      </c>
      <c r="I16" s="416">
        <f t="shared" si="3"/>
        <v>12600</v>
      </c>
      <c r="J16" s="386"/>
      <c r="K16" s="417">
        <f>N16*$K$9</f>
        <v>20889.949999999997</v>
      </c>
      <c r="L16" s="417">
        <f>N16*$L$9</f>
        <v>12533.97</v>
      </c>
      <c r="M16" s="389"/>
      <c r="N16" s="496">
        <v>8355.98</v>
      </c>
      <c r="P16" s="507">
        <v>8355.98</v>
      </c>
      <c r="R16" s="507">
        <v>7883</v>
      </c>
      <c r="T16" s="468">
        <v>7507.5</v>
      </c>
      <c r="V16" s="462">
        <v>7150</v>
      </c>
      <c r="X16" s="462">
        <v>7150</v>
      </c>
      <c r="Z16" s="468">
        <v>6823.7708000000002</v>
      </c>
      <c r="AB16" s="452">
        <v>6203.4279999999999</v>
      </c>
      <c r="AD16" s="382">
        <v>5639.48</v>
      </c>
      <c r="AF16" s="363"/>
      <c r="AH16" s="539"/>
      <c r="AJ16" s="146"/>
      <c r="AL16" s="146"/>
      <c r="AN16" s="146"/>
      <c r="AP16" s="146"/>
      <c r="AR16" s="146"/>
      <c r="AT16" s="146"/>
      <c r="AV16" s="146"/>
      <c r="AX16" s="63"/>
      <c r="AZ16" s="371"/>
      <c r="BA16" s="371"/>
      <c r="BB16" s="371"/>
      <c r="BC16" s="371"/>
      <c r="BD16" s="371"/>
      <c r="BE16" s="371"/>
      <c r="BF16" s="371"/>
      <c r="BG16" s="371"/>
      <c r="BH16" s="371"/>
      <c r="BI16" s="371"/>
      <c r="BJ16" s="371"/>
      <c r="BK16" s="371"/>
    </row>
    <row r="17" spans="1:63" s="376" customFormat="1" ht="21" customHeight="1" x14ac:dyDescent="0.3">
      <c r="A17" s="371"/>
      <c r="B17" s="372" t="s">
        <v>563</v>
      </c>
      <c r="C17" s="371"/>
      <c r="D17" s="421" t="s">
        <v>254</v>
      </c>
      <c r="E17" s="419">
        <f t="shared" si="2"/>
        <v>7900</v>
      </c>
      <c r="F17" s="420">
        <f t="shared" si="2"/>
        <v>4700</v>
      </c>
      <c r="G17" s="371"/>
      <c r="H17" s="416">
        <f t="shared" si="3"/>
        <v>7900</v>
      </c>
      <c r="I17" s="416">
        <f t="shared" si="3"/>
        <v>4700</v>
      </c>
      <c r="J17" s="386"/>
      <c r="K17" s="417">
        <f>N17*$K$9</f>
        <v>7830.75</v>
      </c>
      <c r="L17" s="417">
        <f>N17*$L$9</f>
        <v>4698.4500000000007</v>
      </c>
      <c r="M17" s="389"/>
      <c r="N17" s="496">
        <v>3132.3</v>
      </c>
      <c r="P17" s="507">
        <v>3132.3</v>
      </c>
      <c r="R17" s="507">
        <v>2955</v>
      </c>
      <c r="T17" s="468">
        <v>2814.01</v>
      </c>
      <c r="V17" s="462">
        <v>2680</v>
      </c>
      <c r="X17" s="462">
        <v>2680</v>
      </c>
      <c r="Z17" s="468">
        <v>2729.5059000000006</v>
      </c>
      <c r="AB17" s="455">
        <v>2481.3690000000001</v>
      </c>
      <c r="AD17" s="382">
        <v>2255.79</v>
      </c>
      <c r="AF17" s="363"/>
      <c r="AH17" s="539"/>
      <c r="AJ17" s="146"/>
      <c r="AL17" s="146"/>
      <c r="AN17" s="146"/>
      <c r="AP17" s="146"/>
      <c r="AR17" s="146"/>
      <c r="AT17" s="146"/>
      <c r="AV17" s="146"/>
      <c r="AX17" s="63"/>
      <c r="AZ17" s="371"/>
      <c r="BA17" s="371"/>
      <c r="BB17" s="371"/>
      <c r="BC17" s="371"/>
      <c r="BD17" s="371"/>
      <c r="BE17" s="371"/>
      <c r="BF17" s="371"/>
      <c r="BG17" s="371"/>
      <c r="BH17" s="371"/>
      <c r="BI17" s="371"/>
      <c r="BJ17" s="371"/>
      <c r="BK17" s="371"/>
    </row>
    <row r="18" spans="1:63" s="376" customFormat="1" ht="21" customHeight="1" x14ac:dyDescent="0.3">
      <c r="A18" s="371"/>
      <c r="B18" s="372"/>
      <c r="C18" s="371"/>
      <c r="D18" s="421" t="s">
        <v>685</v>
      </c>
      <c r="E18" s="419">
        <f t="shared" si="2"/>
        <v>14900</v>
      </c>
      <c r="F18" s="420">
        <f t="shared" si="2"/>
        <v>9000</v>
      </c>
      <c r="G18" s="371"/>
      <c r="H18" s="416">
        <f t="shared" si="3"/>
        <v>14900</v>
      </c>
      <c r="I18" s="416">
        <f t="shared" si="3"/>
        <v>9000</v>
      </c>
      <c r="J18" s="386"/>
      <c r="K18" s="417">
        <f t="shared" si="0"/>
        <v>14900.95</v>
      </c>
      <c r="L18" s="417">
        <f t="shared" si="1"/>
        <v>8940.57</v>
      </c>
      <c r="M18" s="389"/>
      <c r="N18" s="496">
        <v>5960.38</v>
      </c>
      <c r="P18" s="507">
        <v>5960.38</v>
      </c>
      <c r="R18" s="507">
        <v>5623</v>
      </c>
      <c r="T18" s="468">
        <v>5355</v>
      </c>
      <c r="V18" s="462">
        <v>5100</v>
      </c>
      <c r="X18" s="462">
        <v>5100</v>
      </c>
      <c r="Z18" s="468">
        <v>4720.0527000000011</v>
      </c>
      <c r="AB18" s="452">
        <v>4290.9570000000003</v>
      </c>
      <c r="AD18" s="382">
        <v>3900.87</v>
      </c>
      <c r="AF18" s="363"/>
      <c r="AH18" s="539"/>
      <c r="AJ18" s="146"/>
      <c r="AL18" s="146"/>
      <c r="AN18" s="146"/>
      <c r="AP18" s="146"/>
      <c r="AR18" s="146"/>
      <c r="AT18" s="146"/>
      <c r="AV18" s="146"/>
      <c r="AX18" s="63"/>
      <c r="AZ18" s="371"/>
      <c r="BA18" s="371"/>
      <c r="BB18" s="371"/>
      <c r="BC18" s="371"/>
      <c r="BD18" s="371"/>
      <c r="BE18" s="371"/>
      <c r="BF18" s="371"/>
      <c r="BG18" s="371"/>
      <c r="BH18" s="371"/>
      <c r="BI18" s="371"/>
      <c r="BJ18" s="371"/>
      <c r="BK18" s="371"/>
    </row>
    <row r="19" spans="1:63" s="376" customFormat="1" ht="21" customHeight="1" x14ac:dyDescent="0.3">
      <c r="A19" s="371"/>
      <c r="B19" s="372"/>
      <c r="C19" s="371"/>
      <c r="D19" s="421" t="s">
        <v>686</v>
      </c>
      <c r="E19" s="419">
        <f t="shared" si="2"/>
        <v>40700</v>
      </c>
      <c r="F19" s="420">
        <f t="shared" si="2"/>
        <v>24400</v>
      </c>
      <c r="G19" s="371"/>
      <c r="H19" s="416">
        <f t="shared" si="3"/>
        <v>40700</v>
      </c>
      <c r="I19" s="416">
        <f t="shared" si="3"/>
        <v>24400</v>
      </c>
      <c r="J19" s="386"/>
      <c r="K19" s="417">
        <f t="shared" si="0"/>
        <v>40611.25</v>
      </c>
      <c r="L19" s="417">
        <f t="shared" si="1"/>
        <v>24366.75</v>
      </c>
      <c r="M19" s="389"/>
      <c r="N19" s="496">
        <v>16244.5</v>
      </c>
      <c r="P19" s="507">
        <v>16244.5</v>
      </c>
      <c r="R19" s="507">
        <v>15325</v>
      </c>
      <c r="T19" s="468">
        <v>14595</v>
      </c>
      <c r="V19" s="462"/>
      <c r="X19" s="462"/>
      <c r="Z19" s="468"/>
      <c r="AB19" s="452"/>
      <c r="AD19" s="382"/>
      <c r="AF19" s="363"/>
      <c r="AH19" s="539"/>
      <c r="AJ19" s="146"/>
      <c r="AL19" s="146"/>
      <c r="AN19" s="146"/>
      <c r="AP19" s="146"/>
      <c r="AR19" s="146"/>
      <c r="AT19" s="146"/>
      <c r="AV19" s="146"/>
      <c r="AX19" s="63"/>
      <c r="AZ19" s="371"/>
      <c r="BA19" s="371"/>
      <c r="BB19" s="371"/>
      <c r="BC19" s="371"/>
      <c r="BD19" s="371"/>
      <c r="BE19" s="371"/>
      <c r="BF19" s="371"/>
      <c r="BG19" s="371"/>
      <c r="BH19" s="371"/>
      <c r="BI19" s="371"/>
      <c r="BJ19" s="371"/>
      <c r="BK19" s="371"/>
    </row>
    <row r="20" spans="1:63" s="376" customFormat="1" ht="21" customHeight="1" x14ac:dyDescent="0.3">
      <c r="A20" s="371"/>
      <c r="B20" s="372"/>
      <c r="C20" s="371"/>
      <c r="D20" s="421" t="s">
        <v>587</v>
      </c>
      <c r="E20" s="419">
        <f t="shared" si="2"/>
        <v>15700</v>
      </c>
      <c r="F20" s="420">
        <f t="shared" si="2"/>
        <v>9500</v>
      </c>
      <c r="G20" s="371"/>
      <c r="H20" s="416">
        <f t="shared" si="3"/>
        <v>15700</v>
      </c>
      <c r="I20" s="416">
        <f t="shared" si="3"/>
        <v>9500</v>
      </c>
      <c r="J20" s="386"/>
      <c r="K20" s="417">
        <f t="shared" si="0"/>
        <v>15677.4</v>
      </c>
      <c r="L20" s="417">
        <f t="shared" si="1"/>
        <v>9406.44</v>
      </c>
      <c r="M20" s="389"/>
      <c r="N20" s="496">
        <v>6270.96</v>
      </c>
      <c r="P20" s="507">
        <v>6270.96</v>
      </c>
      <c r="R20" s="507">
        <v>5916</v>
      </c>
      <c r="T20" s="468">
        <v>5634.11</v>
      </c>
      <c r="V20" s="462">
        <v>5365.8055000000013</v>
      </c>
      <c r="X20" s="462">
        <v>5365.8055000000013</v>
      </c>
      <c r="Z20" s="468">
        <v>5365.8055000000013</v>
      </c>
      <c r="AB20" s="452">
        <v>4878.005000000001</v>
      </c>
      <c r="AD20" s="382">
        <v>4434.55</v>
      </c>
      <c r="AF20" s="363"/>
      <c r="AH20" s="539"/>
      <c r="AJ20" s="146"/>
      <c r="AL20" s="146"/>
      <c r="AN20" s="146"/>
      <c r="AP20" s="146"/>
      <c r="AR20" s="146"/>
      <c r="AT20" s="146"/>
      <c r="AV20" s="146"/>
      <c r="AX20" s="63"/>
      <c r="AZ20" s="371"/>
      <c r="BA20" s="371"/>
      <c r="BB20" s="371"/>
      <c r="BC20" s="371"/>
      <c r="BD20" s="371"/>
      <c r="BE20" s="371"/>
      <c r="BF20" s="371"/>
      <c r="BG20" s="371"/>
      <c r="BH20" s="371"/>
      <c r="BI20" s="371"/>
      <c r="BJ20" s="371"/>
      <c r="BK20" s="371"/>
    </row>
    <row r="21" spans="1:63" s="376" customFormat="1" ht="21" customHeight="1" x14ac:dyDescent="0.3">
      <c r="A21" s="371"/>
      <c r="B21" s="372"/>
      <c r="C21" s="371"/>
      <c r="D21" s="421" t="s">
        <v>687</v>
      </c>
      <c r="E21" s="419">
        <f t="shared" si="2"/>
        <v>43400</v>
      </c>
      <c r="F21" s="420">
        <f t="shared" si="2"/>
        <v>26100</v>
      </c>
      <c r="G21" s="371"/>
      <c r="H21" s="416">
        <f t="shared" si="3"/>
        <v>43400</v>
      </c>
      <c r="I21" s="416">
        <f t="shared" si="3"/>
        <v>26100</v>
      </c>
      <c r="J21" s="386"/>
      <c r="K21" s="417">
        <f t="shared" si="0"/>
        <v>43393.75</v>
      </c>
      <c r="L21" s="417">
        <f t="shared" si="1"/>
        <v>26036.25</v>
      </c>
      <c r="M21" s="389"/>
      <c r="N21" s="496">
        <v>17357.5</v>
      </c>
      <c r="P21" s="507">
        <v>17357.5</v>
      </c>
      <c r="R21" s="507">
        <v>16375</v>
      </c>
      <c r="T21" s="468">
        <v>15595.14</v>
      </c>
      <c r="V21" s="462"/>
      <c r="X21" s="462"/>
      <c r="Z21" s="468"/>
      <c r="AB21" s="452"/>
      <c r="AD21" s="382"/>
      <c r="AF21" s="363"/>
      <c r="AH21" s="539"/>
      <c r="AJ21" s="146"/>
      <c r="AL21" s="146"/>
      <c r="AN21" s="146"/>
      <c r="AP21" s="146"/>
      <c r="AR21" s="146"/>
      <c r="AT21" s="146"/>
      <c r="AV21" s="146"/>
      <c r="AX21" s="63"/>
      <c r="AZ21" s="371"/>
      <c r="BA21" s="371"/>
      <c r="BB21" s="371"/>
      <c r="BC21" s="371"/>
      <c r="BD21" s="371"/>
      <c r="BE21" s="371"/>
      <c r="BF21" s="371"/>
      <c r="BG21" s="371"/>
      <c r="BH21" s="371"/>
      <c r="BI21" s="371"/>
      <c r="BJ21" s="371"/>
      <c r="BK21" s="371"/>
    </row>
    <row r="22" spans="1:63" s="376" customFormat="1" ht="21" customHeight="1" x14ac:dyDescent="0.3">
      <c r="A22" s="371"/>
      <c r="B22" s="372"/>
      <c r="C22" s="371"/>
      <c r="D22" s="421" t="s">
        <v>688</v>
      </c>
      <c r="E22" s="419">
        <f t="shared" si="2"/>
        <v>1900</v>
      </c>
      <c r="F22" s="420">
        <f t="shared" si="2"/>
        <v>1200</v>
      </c>
      <c r="G22" s="371"/>
      <c r="H22" s="416">
        <f t="shared" si="3"/>
        <v>1900</v>
      </c>
      <c r="I22" s="416">
        <f t="shared" si="3"/>
        <v>1200</v>
      </c>
      <c r="J22" s="386"/>
      <c r="K22" s="417">
        <f t="shared" si="0"/>
        <v>1868.2500000000002</v>
      </c>
      <c r="L22" s="417">
        <f t="shared" si="1"/>
        <v>1120.95</v>
      </c>
      <c r="M22" s="389"/>
      <c r="N22" s="496">
        <v>747.30000000000007</v>
      </c>
      <c r="P22" s="507">
        <v>747.30000000000007</v>
      </c>
      <c r="R22" s="507">
        <v>705</v>
      </c>
      <c r="T22" s="468">
        <v>671.07</v>
      </c>
      <c r="V22" s="462"/>
      <c r="X22" s="462">
        <v>1295</v>
      </c>
      <c r="Z22" s="468">
        <v>1464.0879000000002</v>
      </c>
      <c r="AB22" s="452">
        <v>1330.989</v>
      </c>
      <c r="AD22" s="382">
        <v>1209.99</v>
      </c>
      <c r="AF22" s="363"/>
      <c r="AH22" s="539"/>
      <c r="AJ22" s="146"/>
      <c r="AL22" s="146"/>
      <c r="AN22" s="146"/>
      <c r="AP22" s="146"/>
      <c r="AR22" s="146"/>
      <c r="AT22" s="146"/>
      <c r="AV22" s="146"/>
      <c r="AX22" s="63"/>
      <c r="AZ22" s="371"/>
      <c r="BA22" s="371"/>
      <c r="BB22" s="371"/>
      <c r="BC22" s="371"/>
      <c r="BD22" s="371"/>
      <c r="BE22" s="371"/>
      <c r="BF22" s="371"/>
      <c r="BG22" s="371"/>
      <c r="BH22" s="371"/>
      <c r="BI22" s="371"/>
      <c r="BJ22" s="371"/>
      <c r="BK22" s="371"/>
    </row>
    <row r="23" spans="1:63" s="376" customFormat="1" ht="21" customHeight="1" x14ac:dyDescent="0.3">
      <c r="A23" s="371"/>
      <c r="B23" s="372"/>
      <c r="C23" s="371"/>
      <c r="D23" s="421" t="s">
        <v>689</v>
      </c>
      <c r="E23" s="419">
        <f t="shared" si="2"/>
        <v>3800</v>
      </c>
      <c r="F23" s="420">
        <f t="shared" si="2"/>
        <v>2300</v>
      </c>
      <c r="G23" s="371"/>
      <c r="H23" s="416">
        <f t="shared" si="3"/>
        <v>3800</v>
      </c>
      <c r="I23" s="416">
        <f t="shared" si="3"/>
        <v>2300</v>
      </c>
      <c r="J23" s="386"/>
      <c r="K23" s="417">
        <f t="shared" si="0"/>
        <v>3784.2000000000003</v>
      </c>
      <c r="L23" s="417">
        <f t="shared" si="1"/>
        <v>2270.52</v>
      </c>
      <c r="M23" s="389"/>
      <c r="N23" s="496">
        <v>1513.68</v>
      </c>
      <c r="P23" s="507">
        <v>1513.68</v>
      </c>
      <c r="R23" s="507">
        <v>1428</v>
      </c>
      <c r="T23" s="468">
        <v>1360</v>
      </c>
      <c r="V23" s="462"/>
      <c r="X23" s="462">
        <v>1995</v>
      </c>
      <c r="Z23" s="468">
        <v>2156.2200000000003</v>
      </c>
      <c r="AB23" s="452">
        <v>1960.2</v>
      </c>
      <c r="AD23" s="382">
        <v>1782</v>
      </c>
      <c r="AF23" s="363"/>
      <c r="AH23" s="539"/>
      <c r="AJ23" s="146"/>
      <c r="AL23" s="146"/>
      <c r="AN23" s="146"/>
      <c r="AP23" s="146"/>
      <c r="AR23" s="146"/>
      <c r="AT23" s="146"/>
      <c r="AV23" s="146"/>
      <c r="AX23" s="63"/>
      <c r="AZ23" s="371"/>
      <c r="BA23" s="371"/>
      <c r="BB23" s="371"/>
      <c r="BC23" s="371"/>
      <c r="BD23" s="371"/>
      <c r="BE23" s="371"/>
      <c r="BF23" s="371"/>
      <c r="BG23" s="371"/>
      <c r="BH23" s="371"/>
      <c r="BI23" s="371"/>
      <c r="BJ23" s="371"/>
      <c r="BK23" s="371"/>
    </row>
    <row r="24" spans="1:63" s="376" customFormat="1" ht="21" customHeight="1" x14ac:dyDescent="0.3">
      <c r="A24" s="371"/>
      <c r="B24" s="372"/>
      <c r="C24" s="371"/>
      <c r="D24" s="421" t="s">
        <v>690</v>
      </c>
      <c r="E24" s="419">
        <f t="shared" si="2"/>
        <v>5700</v>
      </c>
      <c r="F24" s="420">
        <f t="shared" si="2"/>
        <v>3500</v>
      </c>
      <c r="G24" s="371"/>
      <c r="H24" s="416">
        <f t="shared" si="3"/>
        <v>5700</v>
      </c>
      <c r="I24" s="416">
        <f t="shared" si="3"/>
        <v>3500</v>
      </c>
      <c r="J24" s="386"/>
      <c r="K24" s="417">
        <f>N24*$K$9</f>
        <v>5676.3</v>
      </c>
      <c r="L24" s="417">
        <f>N24*$L$9</f>
        <v>3405.7799999999997</v>
      </c>
      <c r="M24" s="389"/>
      <c r="N24" s="496">
        <v>2270.52</v>
      </c>
      <c r="P24" s="507">
        <v>2270.52</v>
      </c>
      <c r="R24" s="507">
        <v>2142</v>
      </c>
      <c r="T24" s="468">
        <v>2040</v>
      </c>
      <c r="V24" s="462"/>
      <c r="X24" s="462">
        <v>1295</v>
      </c>
      <c r="Z24" s="468">
        <v>1464.0879000000002</v>
      </c>
      <c r="AB24" s="452">
        <v>1330.989</v>
      </c>
      <c r="AD24" s="382">
        <v>1209.99</v>
      </c>
      <c r="AF24" s="363"/>
      <c r="AH24" s="539"/>
      <c r="AJ24" s="146"/>
      <c r="AL24" s="146"/>
      <c r="AN24" s="146"/>
      <c r="AP24" s="146"/>
      <c r="AR24" s="146"/>
      <c r="AT24" s="146"/>
      <c r="AV24" s="146"/>
      <c r="AX24" s="63"/>
      <c r="AZ24" s="371"/>
      <c r="BA24" s="371"/>
      <c r="BB24" s="371"/>
      <c r="BC24" s="371"/>
      <c r="BD24" s="371"/>
      <c r="BE24" s="371"/>
      <c r="BF24" s="371"/>
      <c r="BG24" s="371"/>
      <c r="BH24" s="371"/>
      <c r="BI24" s="371"/>
      <c r="BJ24" s="371"/>
      <c r="BK24" s="371"/>
    </row>
    <row r="25" spans="1:63" s="376" customFormat="1" ht="21" customHeight="1" x14ac:dyDescent="0.3">
      <c r="A25" s="371"/>
      <c r="B25" s="372"/>
      <c r="C25" s="371"/>
      <c r="D25" s="421" t="s">
        <v>691</v>
      </c>
      <c r="E25" s="419">
        <f t="shared" si="2"/>
        <v>10000</v>
      </c>
      <c r="F25" s="420">
        <f t="shared" si="2"/>
        <v>6000</v>
      </c>
      <c r="G25" s="371"/>
      <c r="H25" s="416">
        <f t="shared" si="3"/>
        <v>10000</v>
      </c>
      <c r="I25" s="416">
        <f t="shared" si="3"/>
        <v>6000</v>
      </c>
      <c r="J25" s="386"/>
      <c r="K25" s="417">
        <f>N25*$K$9</f>
        <v>9934.85</v>
      </c>
      <c r="L25" s="417">
        <f>N25*$L$9</f>
        <v>5960.91</v>
      </c>
      <c r="M25" s="389"/>
      <c r="N25" s="496">
        <v>3973.94</v>
      </c>
      <c r="P25" s="507">
        <v>3973.94</v>
      </c>
      <c r="R25" s="507">
        <v>3749</v>
      </c>
      <c r="T25" s="468">
        <v>3570</v>
      </c>
      <c r="V25" s="462"/>
      <c r="X25" s="462">
        <v>1995</v>
      </c>
      <c r="Z25" s="468">
        <v>2156.2200000000003</v>
      </c>
      <c r="AB25" s="452">
        <v>1960.2</v>
      </c>
      <c r="AD25" s="382">
        <v>1782</v>
      </c>
      <c r="AF25" s="363"/>
      <c r="AH25" s="539"/>
      <c r="AJ25" s="146"/>
      <c r="AL25" s="146"/>
      <c r="AN25" s="146"/>
      <c r="AP25" s="146"/>
      <c r="AR25" s="146"/>
      <c r="AT25" s="146"/>
      <c r="AV25" s="146"/>
      <c r="AX25" s="63"/>
      <c r="AZ25" s="371"/>
      <c r="BA25" s="371"/>
      <c r="BB25" s="371"/>
      <c r="BC25" s="371"/>
      <c r="BD25" s="371"/>
      <c r="BE25" s="371"/>
      <c r="BF25" s="371"/>
      <c r="BG25" s="371"/>
      <c r="BH25" s="371"/>
      <c r="BI25" s="371"/>
      <c r="BJ25" s="371"/>
      <c r="BK25" s="371"/>
    </row>
    <row r="26" spans="1:63" s="376" customFormat="1" ht="21" customHeight="1" x14ac:dyDescent="0.3">
      <c r="A26" s="371"/>
      <c r="B26" s="372"/>
      <c r="C26" s="371"/>
      <c r="D26" s="421" t="s">
        <v>692</v>
      </c>
      <c r="E26" s="419">
        <f t="shared" si="2"/>
        <v>3500</v>
      </c>
      <c r="F26" s="420">
        <f t="shared" si="2"/>
        <v>2100</v>
      </c>
      <c r="G26" s="371"/>
      <c r="H26" s="416">
        <f t="shared" si="3"/>
        <v>3500</v>
      </c>
      <c r="I26" s="416">
        <f t="shared" si="3"/>
        <v>2100</v>
      </c>
      <c r="J26" s="386"/>
      <c r="K26" s="417">
        <f>N26*$K$9</f>
        <v>3450.3</v>
      </c>
      <c r="L26" s="417">
        <f>N26*$L$9</f>
        <v>2070.1800000000003</v>
      </c>
      <c r="M26" s="389"/>
      <c r="N26" s="496">
        <v>1380.1200000000001</v>
      </c>
      <c r="P26" s="507">
        <v>1380.1200000000001</v>
      </c>
      <c r="R26" s="507">
        <v>1302</v>
      </c>
      <c r="T26" s="468">
        <v>1302</v>
      </c>
      <c r="V26" s="462">
        <v>1240</v>
      </c>
      <c r="X26" s="462">
        <v>1240</v>
      </c>
      <c r="Z26" s="468">
        <v>1451.2982000000002</v>
      </c>
      <c r="AB26" s="452">
        <v>1319.3620000000001</v>
      </c>
      <c r="AD26" s="382">
        <v>1199.42</v>
      </c>
      <c r="AF26" s="363"/>
      <c r="AH26" s="539"/>
      <c r="AJ26" s="146"/>
      <c r="AL26" s="146"/>
      <c r="AN26" s="146"/>
      <c r="AP26" s="146"/>
      <c r="AR26" s="146"/>
      <c r="AT26" s="146"/>
      <c r="AV26" s="146"/>
      <c r="AX26" s="63"/>
      <c r="AZ26" s="371"/>
      <c r="BA26" s="371"/>
      <c r="BB26" s="371"/>
      <c r="BC26" s="371"/>
      <c r="BD26" s="371"/>
      <c r="BE26" s="371"/>
      <c r="BF26" s="371"/>
      <c r="BG26" s="371"/>
      <c r="BH26" s="371"/>
      <c r="BI26" s="371"/>
      <c r="BJ26" s="371"/>
      <c r="BK26" s="371"/>
    </row>
    <row r="27" spans="1:63" s="376" customFormat="1" ht="21" customHeight="1" x14ac:dyDescent="0.3">
      <c r="A27" s="371"/>
      <c r="B27" s="372"/>
      <c r="C27" s="371"/>
      <c r="D27" s="421" t="s">
        <v>256</v>
      </c>
      <c r="E27" s="419">
        <f t="shared" si="2"/>
        <v>11600</v>
      </c>
      <c r="F27" s="420">
        <f t="shared" si="2"/>
        <v>7000</v>
      </c>
      <c r="G27" s="371"/>
      <c r="H27" s="416">
        <f t="shared" si="3"/>
        <v>11600</v>
      </c>
      <c r="I27" s="416">
        <f t="shared" si="3"/>
        <v>7000</v>
      </c>
      <c r="J27" s="386"/>
      <c r="K27" s="417">
        <f t="shared" ref="K27:K35" si="4">N27*$K$9</f>
        <v>11511.6</v>
      </c>
      <c r="L27" s="417">
        <f t="shared" ref="L27:L35" si="5">N27*$L$9</f>
        <v>6906.9600000000009</v>
      </c>
      <c r="M27" s="389"/>
      <c r="N27" s="496">
        <v>4604.6400000000003</v>
      </c>
      <c r="P27" s="507">
        <v>4604.6400000000003</v>
      </c>
      <c r="R27" s="507">
        <v>4344</v>
      </c>
      <c r="T27" s="468">
        <v>4136.99</v>
      </c>
      <c r="V27" s="462"/>
      <c r="X27" s="462"/>
      <c r="Z27" s="468"/>
      <c r="AB27" s="452"/>
      <c r="AD27" s="382"/>
      <c r="AF27" s="363"/>
      <c r="AH27" s="539"/>
      <c r="AJ27" s="146"/>
      <c r="AL27" s="146"/>
      <c r="AN27" s="146"/>
      <c r="AP27" s="146"/>
      <c r="AR27" s="146"/>
      <c r="AT27" s="146"/>
      <c r="AV27" s="146"/>
      <c r="AX27" s="63"/>
      <c r="AZ27" s="371"/>
      <c r="BA27" s="371"/>
      <c r="BB27" s="371"/>
      <c r="BC27" s="371"/>
      <c r="BD27" s="371"/>
      <c r="BE27" s="371"/>
      <c r="BF27" s="371"/>
      <c r="BG27" s="371"/>
      <c r="BH27" s="371"/>
      <c r="BI27" s="371"/>
      <c r="BJ27" s="371"/>
      <c r="BK27" s="371"/>
    </row>
    <row r="28" spans="1:63" s="376" customFormat="1" ht="21" customHeight="1" x14ac:dyDescent="0.3">
      <c r="A28" s="371"/>
      <c r="B28" s="372"/>
      <c r="C28" s="371"/>
      <c r="D28" s="421" t="s">
        <v>611</v>
      </c>
      <c r="E28" s="419">
        <f t="shared" si="2"/>
        <v>14900</v>
      </c>
      <c r="F28" s="420">
        <f t="shared" si="2"/>
        <v>9000</v>
      </c>
      <c r="G28" s="371"/>
      <c r="H28" s="416">
        <f t="shared" si="3"/>
        <v>14900</v>
      </c>
      <c r="I28" s="416">
        <f t="shared" si="3"/>
        <v>9000</v>
      </c>
      <c r="J28" s="386"/>
      <c r="K28" s="417">
        <f t="shared" si="4"/>
        <v>14842.650000000001</v>
      </c>
      <c r="L28" s="417">
        <f t="shared" si="5"/>
        <v>8905.59</v>
      </c>
      <c r="M28" s="389"/>
      <c r="N28" s="496">
        <v>5937.06</v>
      </c>
      <c r="P28" s="507">
        <v>5937.06</v>
      </c>
      <c r="R28" s="507">
        <v>5601</v>
      </c>
      <c r="T28" s="468">
        <v>5334</v>
      </c>
      <c r="V28" s="474">
        <v>5080</v>
      </c>
      <c r="X28" s="468">
        <v>5052.9237000000012</v>
      </c>
      <c r="Z28" s="468">
        <v>5052.9237000000012</v>
      </c>
      <c r="AB28" s="452">
        <v>4593.5670000000009</v>
      </c>
      <c r="AD28" s="382">
        <v>4175.97</v>
      </c>
      <c r="AF28" s="363"/>
      <c r="AH28" s="539"/>
      <c r="AJ28" s="146"/>
      <c r="AL28" s="146"/>
      <c r="AN28" s="146"/>
      <c r="AP28" s="146"/>
      <c r="AR28" s="146"/>
      <c r="AT28" s="146"/>
      <c r="AV28" s="146"/>
      <c r="AX28" s="63"/>
      <c r="AZ28" s="371"/>
      <c r="BA28" s="371"/>
      <c r="BB28" s="371"/>
      <c r="BC28" s="371"/>
      <c r="BD28" s="371"/>
      <c r="BE28" s="371"/>
      <c r="BF28" s="371"/>
      <c r="BG28" s="371"/>
      <c r="BH28" s="371"/>
      <c r="BI28" s="371"/>
      <c r="BJ28" s="371"/>
      <c r="BK28" s="371"/>
    </row>
    <row r="29" spans="1:63" s="376" customFormat="1" ht="21" customHeight="1" x14ac:dyDescent="0.3">
      <c r="A29" s="371"/>
      <c r="B29" s="372"/>
      <c r="C29" s="371"/>
      <c r="D29" s="421" t="s">
        <v>684</v>
      </c>
      <c r="E29" s="419">
        <f t="shared" ref="E29:F44" si="6">H29</f>
        <v>7600</v>
      </c>
      <c r="F29" s="420">
        <f t="shared" si="6"/>
        <v>4600</v>
      </c>
      <c r="G29" s="371"/>
      <c r="H29" s="416">
        <f t="shared" si="3"/>
        <v>7600</v>
      </c>
      <c r="I29" s="416">
        <f t="shared" si="3"/>
        <v>4600</v>
      </c>
      <c r="J29" s="386"/>
      <c r="K29" s="417">
        <f t="shared" si="4"/>
        <v>7552.5</v>
      </c>
      <c r="L29" s="417">
        <f t="shared" si="5"/>
        <v>4531.5</v>
      </c>
      <c r="M29" s="389"/>
      <c r="N29" s="496">
        <v>3021</v>
      </c>
      <c r="P29" s="496">
        <v>3021</v>
      </c>
      <c r="R29" s="507">
        <v>2850</v>
      </c>
      <c r="T29" s="468">
        <v>2714.24</v>
      </c>
      <c r="V29" s="462">
        <v>2585</v>
      </c>
      <c r="X29" s="462">
        <v>2585</v>
      </c>
      <c r="Z29" s="461">
        <v>2499</v>
      </c>
      <c r="AB29" s="452">
        <v>2262.7000000000003</v>
      </c>
      <c r="AD29" s="382">
        <v>2057</v>
      </c>
      <c r="AF29" s="363"/>
      <c r="AH29" s="539"/>
      <c r="AJ29" s="146"/>
      <c r="AL29" s="146"/>
      <c r="AN29" s="146"/>
      <c r="AP29" s="146"/>
      <c r="AR29" s="146"/>
      <c r="AT29" s="146"/>
      <c r="AV29" s="146"/>
      <c r="AX29" s="63"/>
      <c r="AZ29" s="371"/>
      <c r="BA29" s="371"/>
      <c r="BB29" s="371"/>
      <c r="BC29" s="371"/>
      <c r="BD29" s="371"/>
      <c r="BE29" s="371"/>
      <c r="BF29" s="371"/>
      <c r="BG29" s="371"/>
      <c r="BH29" s="371"/>
      <c r="BI29" s="371"/>
      <c r="BJ29" s="371"/>
      <c r="BK29" s="371"/>
    </row>
    <row r="30" spans="1:63" s="376" customFormat="1" ht="21" customHeight="1" x14ac:dyDescent="0.3">
      <c r="A30" s="371"/>
      <c r="B30" s="372"/>
      <c r="C30" s="371"/>
      <c r="D30" s="421" t="s">
        <v>683</v>
      </c>
      <c r="E30" s="419">
        <f t="shared" si="6"/>
        <v>10300</v>
      </c>
      <c r="F30" s="420">
        <f t="shared" si="6"/>
        <v>6200</v>
      </c>
      <c r="G30" s="371"/>
      <c r="H30" s="416">
        <f t="shared" si="3"/>
        <v>10300</v>
      </c>
      <c r="I30" s="416">
        <f t="shared" si="3"/>
        <v>6200</v>
      </c>
      <c r="J30" s="386"/>
      <c r="K30" s="417">
        <f t="shared" si="4"/>
        <v>10213.1</v>
      </c>
      <c r="L30" s="417">
        <f t="shared" si="5"/>
        <v>6127.8600000000006</v>
      </c>
      <c r="M30" s="389"/>
      <c r="N30" s="496">
        <v>4085.2400000000002</v>
      </c>
      <c r="P30" s="507">
        <v>4085.2400000000002</v>
      </c>
      <c r="R30" s="507">
        <v>3854</v>
      </c>
      <c r="T30" s="468">
        <v>3669.75</v>
      </c>
      <c r="V30" s="474">
        <v>3495</v>
      </c>
      <c r="X30" s="462"/>
      <c r="Z30" s="461"/>
      <c r="AB30" s="452"/>
      <c r="AD30" s="382"/>
      <c r="AF30" s="363"/>
      <c r="AH30" s="539"/>
      <c r="AJ30" s="146"/>
      <c r="AL30" s="146"/>
      <c r="AN30" s="146"/>
      <c r="AP30" s="146"/>
      <c r="AR30" s="146"/>
      <c r="AT30" s="146"/>
      <c r="AV30" s="146"/>
      <c r="AX30" s="63"/>
      <c r="AZ30" s="371"/>
      <c r="BA30" s="371"/>
      <c r="BB30" s="371"/>
      <c r="BC30" s="371"/>
      <c r="BD30" s="371"/>
      <c r="BE30" s="371"/>
      <c r="BF30" s="371"/>
      <c r="BG30" s="371"/>
      <c r="BH30" s="371"/>
      <c r="BI30" s="371"/>
      <c r="BJ30" s="371"/>
      <c r="BK30" s="371"/>
    </row>
    <row r="31" spans="1:63" s="376" customFormat="1" ht="21" customHeight="1" x14ac:dyDescent="0.3">
      <c r="A31" s="371"/>
      <c r="B31" s="372"/>
      <c r="C31" s="371"/>
      <c r="D31" s="421" t="s">
        <v>602</v>
      </c>
      <c r="E31" s="419">
        <f t="shared" si="6"/>
        <v>8300</v>
      </c>
      <c r="F31" s="420">
        <f t="shared" si="6"/>
        <v>5000</v>
      </c>
      <c r="G31" s="371"/>
      <c r="H31" s="416">
        <f t="shared" si="3"/>
        <v>8300</v>
      </c>
      <c r="I31" s="416">
        <f t="shared" si="3"/>
        <v>5000</v>
      </c>
      <c r="J31" s="386"/>
      <c r="K31" s="417">
        <f t="shared" si="4"/>
        <v>8270.6500000000015</v>
      </c>
      <c r="L31" s="417">
        <f t="shared" si="5"/>
        <v>4962.3900000000003</v>
      </c>
      <c r="M31" s="389"/>
      <c r="N31" s="496">
        <v>3308.26</v>
      </c>
      <c r="P31" s="507">
        <v>3308.26</v>
      </c>
      <c r="R31" s="507">
        <v>3121</v>
      </c>
      <c r="T31" s="468">
        <v>2971.5</v>
      </c>
      <c r="V31" s="462">
        <v>2830</v>
      </c>
      <c r="X31" s="462">
        <v>2830</v>
      </c>
      <c r="Z31" s="468">
        <v>2563.0825000000004</v>
      </c>
      <c r="AB31" s="452">
        <v>2330.0750000000003</v>
      </c>
      <c r="AD31" s="382">
        <v>2118.25</v>
      </c>
      <c r="AF31" s="363"/>
      <c r="AH31" s="539"/>
      <c r="AJ31" s="146"/>
      <c r="AL31" s="146"/>
      <c r="AN31" s="146"/>
      <c r="AP31" s="146"/>
      <c r="AR31" s="146"/>
      <c r="AT31" s="146"/>
      <c r="AV31" s="146"/>
      <c r="AX31" s="63"/>
      <c r="AZ31" s="371"/>
      <c r="BA31" s="371"/>
      <c r="BB31" s="371"/>
      <c r="BC31" s="371"/>
      <c r="BD31" s="371"/>
      <c r="BE31" s="371"/>
      <c r="BF31" s="371"/>
      <c r="BG31" s="371"/>
      <c r="BH31" s="371"/>
      <c r="BI31" s="371"/>
      <c r="BJ31" s="371"/>
      <c r="BK31" s="371"/>
    </row>
    <row r="32" spans="1:63" s="376" customFormat="1" ht="21" hidden="1" customHeight="1" x14ac:dyDescent="0.3">
      <c r="A32" s="371"/>
      <c r="B32" s="372"/>
      <c r="C32" s="371"/>
      <c r="D32" s="421" t="s">
        <v>607</v>
      </c>
      <c r="E32" s="419">
        <f t="shared" si="6"/>
        <v>18800</v>
      </c>
      <c r="F32" s="420">
        <f t="shared" si="6"/>
        <v>11300</v>
      </c>
      <c r="G32" s="371"/>
      <c r="H32" s="416">
        <f t="shared" si="3"/>
        <v>18800</v>
      </c>
      <c r="I32" s="416">
        <f t="shared" si="3"/>
        <v>11300</v>
      </c>
      <c r="J32" s="386"/>
      <c r="K32" s="417">
        <f t="shared" si="4"/>
        <v>18712.3125</v>
      </c>
      <c r="L32" s="417">
        <f t="shared" si="5"/>
        <v>11227.387500000001</v>
      </c>
      <c r="M32" s="389"/>
      <c r="N32" s="496">
        <v>7484.9250000000002</v>
      </c>
      <c r="P32" s="507">
        <v>7484.9250000000002</v>
      </c>
      <c r="R32" s="495">
        <v>7061.25</v>
      </c>
      <c r="T32" s="468">
        <v>7061.25</v>
      </c>
      <c r="V32" s="462">
        <v>6725</v>
      </c>
      <c r="X32" s="462">
        <v>6725</v>
      </c>
      <c r="Z32" s="468">
        <v>6118.0867000000017</v>
      </c>
      <c r="AB32" s="452">
        <v>5561.8970000000008</v>
      </c>
      <c r="AD32" s="382">
        <v>5056.2700000000004</v>
      </c>
      <c r="AF32" s="363"/>
      <c r="AH32" s="539"/>
      <c r="AJ32" s="146"/>
      <c r="AL32" s="146"/>
      <c r="AN32" s="146"/>
      <c r="AP32" s="146"/>
      <c r="AR32" s="146"/>
      <c r="AT32" s="146"/>
      <c r="AV32" s="146"/>
      <c r="AX32" s="63"/>
      <c r="AZ32" s="371"/>
      <c r="BA32" s="371"/>
      <c r="BB32" s="371"/>
      <c r="BC32" s="371"/>
      <c r="BD32" s="371"/>
      <c r="BE32" s="371"/>
      <c r="BF32" s="371"/>
      <c r="BG32" s="371"/>
      <c r="BH32" s="371"/>
      <c r="BI32" s="371"/>
      <c r="BJ32" s="371"/>
      <c r="BK32" s="371"/>
    </row>
    <row r="33" spans="1:63" s="376" customFormat="1" ht="21" hidden="1" customHeight="1" x14ac:dyDescent="0.3">
      <c r="A33" s="371"/>
      <c r="B33" s="372"/>
      <c r="C33" s="371"/>
      <c r="D33" s="421" t="s">
        <v>606</v>
      </c>
      <c r="E33" s="419">
        <f t="shared" si="6"/>
        <v>60500</v>
      </c>
      <c r="F33" s="420">
        <f t="shared" si="6"/>
        <v>36300</v>
      </c>
      <c r="G33" s="371"/>
      <c r="H33" s="416">
        <f t="shared" si="3"/>
        <v>60500</v>
      </c>
      <c r="I33" s="416">
        <f t="shared" si="3"/>
        <v>36300</v>
      </c>
      <c r="J33" s="386"/>
      <c r="K33" s="417">
        <f t="shared" si="4"/>
        <v>60477.637499999997</v>
      </c>
      <c r="L33" s="417">
        <f t="shared" si="5"/>
        <v>36286.582500000004</v>
      </c>
      <c r="M33" s="389"/>
      <c r="N33" s="496">
        <v>24191.055</v>
      </c>
      <c r="P33" s="507">
        <v>24191.055</v>
      </c>
      <c r="R33" s="495">
        <v>22821.75</v>
      </c>
      <c r="T33" s="468">
        <v>22821.75</v>
      </c>
      <c r="V33" s="462">
        <v>21735</v>
      </c>
      <c r="X33" s="462">
        <v>21735</v>
      </c>
      <c r="Z33" s="468">
        <v>19765.616200000004</v>
      </c>
      <c r="AB33" s="452">
        <v>17968.742000000002</v>
      </c>
      <c r="AD33" s="382">
        <v>16335.22</v>
      </c>
      <c r="AF33" s="363"/>
      <c r="AH33" s="539"/>
      <c r="AJ33" s="146"/>
      <c r="AL33" s="146"/>
      <c r="AN33" s="146"/>
      <c r="AP33" s="146"/>
      <c r="AR33" s="146"/>
      <c r="AT33" s="146"/>
      <c r="AV33" s="146"/>
      <c r="AX33" s="63"/>
      <c r="AZ33" s="371"/>
      <c r="BA33" s="371"/>
      <c r="BB33" s="371"/>
      <c r="BC33" s="371"/>
      <c r="BD33" s="371"/>
      <c r="BE33" s="371"/>
      <c r="BF33" s="371"/>
      <c r="BG33" s="371"/>
      <c r="BH33" s="371"/>
      <c r="BI33" s="371"/>
      <c r="BJ33" s="371"/>
      <c r="BK33" s="371"/>
    </row>
    <row r="34" spans="1:63" s="376" customFormat="1" ht="21" customHeight="1" x14ac:dyDescent="0.3">
      <c r="A34" s="371"/>
      <c r="B34" s="372"/>
      <c r="C34" s="371"/>
      <c r="D34" s="421" t="s">
        <v>589</v>
      </c>
      <c r="E34" s="419">
        <f t="shared" si="6"/>
        <v>10500</v>
      </c>
      <c r="F34" s="420">
        <f t="shared" si="6"/>
        <v>6300</v>
      </c>
      <c r="G34" s="371"/>
      <c r="H34" s="416">
        <f t="shared" si="3"/>
        <v>10500</v>
      </c>
      <c r="I34" s="416">
        <f t="shared" si="3"/>
        <v>6300</v>
      </c>
      <c r="J34" s="386"/>
      <c r="K34" s="417">
        <f t="shared" si="4"/>
        <v>10488.7</v>
      </c>
      <c r="L34" s="417">
        <f t="shared" si="5"/>
        <v>6293.2200000000012</v>
      </c>
      <c r="M34" s="389"/>
      <c r="N34" s="496">
        <v>4195.4800000000005</v>
      </c>
      <c r="P34" s="507">
        <v>4195.4800000000005</v>
      </c>
      <c r="R34" s="507">
        <v>3958</v>
      </c>
      <c r="T34" s="468">
        <v>3769.51</v>
      </c>
      <c r="V34" s="462">
        <v>3590</v>
      </c>
      <c r="X34" s="462">
        <v>3590</v>
      </c>
      <c r="Z34" s="468">
        <v>3268.7545000000005</v>
      </c>
      <c r="AB34" s="452">
        <v>2971.5950000000003</v>
      </c>
      <c r="AD34" s="382">
        <v>2701.45</v>
      </c>
      <c r="AF34" s="363"/>
      <c r="AH34" s="539"/>
      <c r="AJ34" s="146"/>
      <c r="AL34" s="146"/>
      <c r="AN34" s="146"/>
      <c r="AP34" s="146"/>
      <c r="AR34" s="146"/>
      <c r="AT34" s="146"/>
      <c r="AV34" s="146"/>
      <c r="AX34" s="63"/>
      <c r="AZ34" s="371"/>
      <c r="BA34" s="371"/>
      <c r="BB34" s="371"/>
      <c r="BC34" s="371"/>
      <c r="BD34" s="371"/>
      <c r="BE34" s="371"/>
      <c r="BF34" s="371"/>
      <c r="BG34" s="371"/>
      <c r="BH34" s="371"/>
      <c r="BI34" s="371"/>
      <c r="BJ34" s="371"/>
      <c r="BK34" s="371"/>
    </row>
    <row r="35" spans="1:63" s="376" customFormat="1" ht="21" customHeight="1" x14ac:dyDescent="0.3">
      <c r="A35" s="371"/>
      <c r="B35" s="372"/>
      <c r="C35" s="371"/>
      <c r="D35" s="421" t="s">
        <v>275</v>
      </c>
      <c r="E35" s="419">
        <f t="shared" si="6"/>
        <v>13400</v>
      </c>
      <c r="F35" s="420">
        <f t="shared" si="6"/>
        <v>8100</v>
      </c>
      <c r="G35" s="371"/>
      <c r="H35" s="416">
        <f t="shared" si="3"/>
        <v>13400</v>
      </c>
      <c r="I35" s="416">
        <f t="shared" si="3"/>
        <v>8100</v>
      </c>
      <c r="J35" s="386"/>
      <c r="K35" s="417">
        <f t="shared" si="4"/>
        <v>13366.6</v>
      </c>
      <c r="L35" s="417">
        <f t="shared" si="5"/>
        <v>8019.9600000000009</v>
      </c>
      <c r="M35" s="389"/>
      <c r="N35" s="496">
        <v>5346.64</v>
      </c>
      <c r="P35" s="507">
        <v>5346.64</v>
      </c>
      <c r="R35" s="507">
        <v>5044</v>
      </c>
      <c r="T35" s="468">
        <v>4803.75</v>
      </c>
      <c r="V35" s="462">
        <v>4575</v>
      </c>
      <c r="X35" s="462">
        <v>4575</v>
      </c>
      <c r="Z35" s="468">
        <v>4240.7233000000006</v>
      </c>
      <c r="AB35" s="452">
        <v>3855.2030000000004</v>
      </c>
      <c r="AD35" s="382">
        <v>3504.73</v>
      </c>
      <c r="AF35" s="363"/>
      <c r="AH35" s="539"/>
      <c r="AJ35" s="146"/>
      <c r="AL35" s="146"/>
      <c r="AN35" s="146"/>
      <c r="AP35" s="146"/>
      <c r="AR35" s="146"/>
      <c r="AT35" s="146"/>
      <c r="AV35" s="146"/>
      <c r="AX35" s="63"/>
      <c r="AZ35" s="371"/>
      <c r="BA35" s="371"/>
      <c r="BB35" s="371"/>
      <c r="BC35" s="371"/>
      <c r="BD35" s="371"/>
      <c r="BE35" s="371"/>
      <c r="BF35" s="371"/>
      <c r="BG35" s="371"/>
      <c r="BH35" s="371"/>
      <c r="BI35" s="371"/>
      <c r="BJ35" s="371"/>
      <c r="BK35" s="371"/>
    </row>
    <row r="36" spans="1:63" s="376" customFormat="1" ht="21" customHeight="1" x14ac:dyDescent="0.3">
      <c r="A36" s="371"/>
      <c r="B36" s="372"/>
      <c r="C36" s="371"/>
      <c r="D36" s="421" t="s">
        <v>585</v>
      </c>
      <c r="E36" s="419">
        <f t="shared" si="6"/>
        <v>7600</v>
      </c>
      <c r="F36" s="420">
        <f t="shared" si="6"/>
        <v>4600</v>
      </c>
      <c r="G36" s="371"/>
      <c r="H36" s="416">
        <f t="shared" si="3"/>
        <v>7600</v>
      </c>
      <c r="I36" s="416">
        <f t="shared" si="3"/>
        <v>4600</v>
      </c>
      <c r="J36" s="386"/>
      <c r="K36" s="417">
        <f t="shared" si="0"/>
        <v>7523.35</v>
      </c>
      <c r="L36" s="417">
        <f t="shared" si="1"/>
        <v>4514.01</v>
      </c>
      <c r="M36" s="389"/>
      <c r="N36" s="496">
        <v>3009.34</v>
      </c>
      <c r="P36" s="507">
        <v>3009.34</v>
      </c>
      <c r="R36" s="507">
        <v>2839</v>
      </c>
      <c r="T36" s="468">
        <v>2703.75</v>
      </c>
      <c r="V36" s="462">
        <v>2575</v>
      </c>
      <c r="X36" s="462">
        <v>2575</v>
      </c>
      <c r="Z36" s="468">
        <v>2689.5638000000008</v>
      </c>
      <c r="AB36" s="452">
        <v>2445.0580000000004</v>
      </c>
      <c r="AD36" s="382">
        <v>2222.7800000000002</v>
      </c>
      <c r="AF36" s="363"/>
      <c r="AH36" s="539"/>
      <c r="AJ36" s="146"/>
      <c r="AL36" s="146"/>
      <c r="AN36" s="146"/>
      <c r="AP36" s="146"/>
      <c r="AR36" s="146"/>
      <c r="AT36" s="146"/>
      <c r="AV36" s="146"/>
      <c r="AX36" s="63"/>
      <c r="AZ36" s="371"/>
      <c r="BA36" s="371"/>
      <c r="BB36" s="371"/>
      <c r="BC36" s="371"/>
      <c r="BD36" s="371"/>
      <c r="BE36" s="371"/>
      <c r="BF36" s="371"/>
      <c r="BG36" s="371"/>
      <c r="BH36" s="371"/>
      <c r="BI36" s="371"/>
      <c r="BJ36" s="371"/>
      <c r="BK36" s="371"/>
    </row>
    <row r="37" spans="1:63" s="376" customFormat="1" ht="21" customHeight="1" x14ac:dyDescent="0.3">
      <c r="A37" s="371"/>
      <c r="B37" s="372"/>
      <c r="C37" s="371"/>
      <c r="D37" s="421" t="s">
        <v>586</v>
      </c>
      <c r="E37" s="419">
        <f t="shared" si="6"/>
        <v>10000</v>
      </c>
      <c r="F37" s="420">
        <f t="shared" si="6"/>
        <v>6000</v>
      </c>
      <c r="G37" s="371"/>
      <c r="H37" s="416">
        <f t="shared" si="3"/>
        <v>10000</v>
      </c>
      <c r="I37" s="416">
        <f t="shared" si="3"/>
        <v>6000</v>
      </c>
      <c r="J37" s="386"/>
      <c r="K37" s="417">
        <f t="shared" si="0"/>
        <v>9948.1530000000002</v>
      </c>
      <c r="L37" s="417">
        <f t="shared" si="1"/>
        <v>5968.8918000000003</v>
      </c>
      <c r="M37" s="389"/>
      <c r="N37" s="496">
        <v>3979.2612000000004</v>
      </c>
      <c r="P37" s="507">
        <v>3979.2612000000004</v>
      </c>
      <c r="R37" s="507">
        <v>3754.02</v>
      </c>
      <c r="T37" s="468">
        <v>3575.25</v>
      </c>
      <c r="V37" s="462">
        <v>3405</v>
      </c>
      <c r="X37" s="462">
        <v>3405</v>
      </c>
      <c r="Z37" s="468">
        <v>3561.6834000000003</v>
      </c>
      <c r="AB37" s="452">
        <v>3237.8940000000002</v>
      </c>
      <c r="AD37" s="382">
        <v>2943.54</v>
      </c>
      <c r="AF37" s="363"/>
      <c r="AH37" s="539"/>
      <c r="AJ37" s="146"/>
      <c r="AL37" s="146"/>
      <c r="AN37" s="146"/>
      <c r="AP37" s="146"/>
      <c r="AR37" s="146"/>
      <c r="AT37" s="146"/>
      <c r="AV37" s="146"/>
      <c r="AX37" s="63"/>
      <c r="AZ37" s="371"/>
      <c r="BA37" s="371"/>
      <c r="BB37" s="371"/>
      <c r="BC37" s="371"/>
      <c r="BD37" s="371"/>
      <c r="BE37" s="371"/>
      <c r="BF37" s="371"/>
      <c r="BG37" s="371"/>
      <c r="BH37" s="371"/>
      <c r="BI37" s="371"/>
      <c r="BJ37" s="371"/>
      <c r="BK37" s="371"/>
    </row>
    <row r="38" spans="1:63" s="376" customFormat="1" ht="21" customHeight="1" x14ac:dyDescent="0.3">
      <c r="A38" s="371"/>
      <c r="B38" s="372" t="s">
        <v>563</v>
      </c>
      <c r="C38" s="371"/>
      <c r="D38" s="421" t="s">
        <v>258</v>
      </c>
      <c r="E38" s="419">
        <f t="shared" si="6"/>
        <v>14400</v>
      </c>
      <c r="F38" s="420">
        <f t="shared" si="6"/>
        <v>8700</v>
      </c>
      <c r="G38" s="371"/>
      <c r="H38" s="416">
        <f t="shared" si="3"/>
        <v>14400</v>
      </c>
      <c r="I38" s="416">
        <f t="shared" si="3"/>
        <v>8700</v>
      </c>
      <c r="J38" s="386"/>
      <c r="K38" s="417">
        <f t="shared" si="0"/>
        <v>14360.35</v>
      </c>
      <c r="L38" s="417">
        <f t="shared" si="1"/>
        <v>8616.2100000000009</v>
      </c>
      <c r="M38" s="389"/>
      <c r="N38" s="496">
        <v>5744.14</v>
      </c>
      <c r="P38" s="507">
        <v>5744.14</v>
      </c>
      <c r="R38" s="507">
        <v>5419</v>
      </c>
      <c r="T38" s="468">
        <v>5160.46</v>
      </c>
      <c r="V38" s="462">
        <v>4914.72</v>
      </c>
      <c r="X38" s="462">
        <v>4914.72</v>
      </c>
      <c r="Z38" s="468">
        <v>4249.0481000000009</v>
      </c>
      <c r="AB38" s="455">
        <v>3862.7710000000006</v>
      </c>
      <c r="AD38" s="382">
        <v>3511.61</v>
      </c>
      <c r="AF38" s="363"/>
      <c r="AH38" s="539"/>
      <c r="AJ38" s="146"/>
      <c r="AL38" s="146"/>
      <c r="AN38" s="146"/>
      <c r="AP38" s="146"/>
      <c r="AR38" s="146"/>
      <c r="AT38" s="146"/>
      <c r="AV38" s="146"/>
      <c r="AX38" s="63"/>
      <c r="AZ38" s="371"/>
      <c r="BA38" s="371"/>
      <c r="BB38" s="371"/>
      <c r="BC38" s="371"/>
      <c r="BD38" s="371"/>
      <c r="BE38" s="371"/>
      <c r="BF38" s="371"/>
      <c r="BG38" s="371"/>
      <c r="BH38" s="371"/>
      <c r="BI38" s="371"/>
      <c r="BJ38" s="371"/>
      <c r="BK38" s="371"/>
    </row>
    <row r="39" spans="1:63" s="376" customFormat="1" ht="21" customHeight="1" x14ac:dyDescent="0.3">
      <c r="A39" s="371"/>
      <c r="B39" s="372"/>
      <c r="C39" s="371"/>
      <c r="D39" s="421" t="s">
        <v>259</v>
      </c>
      <c r="E39" s="419">
        <f t="shared" si="6"/>
        <v>23900</v>
      </c>
      <c r="F39" s="420">
        <f t="shared" si="6"/>
        <v>14400</v>
      </c>
      <c r="G39" s="371"/>
      <c r="H39" s="416">
        <f t="shared" si="3"/>
        <v>23900</v>
      </c>
      <c r="I39" s="416">
        <f t="shared" si="3"/>
        <v>14400</v>
      </c>
      <c r="J39" s="386"/>
      <c r="K39" s="417">
        <f t="shared" si="0"/>
        <v>23871.200000000004</v>
      </c>
      <c r="L39" s="417">
        <f t="shared" si="1"/>
        <v>14322.720000000001</v>
      </c>
      <c r="M39" s="389"/>
      <c r="N39" s="496">
        <v>9548.4800000000014</v>
      </c>
      <c r="P39" s="507">
        <v>9548.4800000000014</v>
      </c>
      <c r="R39" s="507">
        <v>9008</v>
      </c>
      <c r="T39" s="468">
        <v>8578.89</v>
      </c>
      <c r="V39" s="462">
        <v>8170.36</v>
      </c>
      <c r="X39" s="462">
        <v>8170.36</v>
      </c>
      <c r="Z39" s="468">
        <v>7278.7913000000008</v>
      </c>
      <c r="AB39" s="452">
        <v>6617.0830000000005</v>
      </c>
      <c r="AD39" s="382">
        <v>6015.53</v>
      </c>
      <c r="AF39" s="363"/>
      <c r="AH39" s="539"/>
      <c r="AJ39" s="146"/>
      <c r="AL39" s="146"/>
      <c r="AN39" s="146"/>
      <c r="AP39" s="146"/>
      <c r="AR39" s="146"/>
      <c r="AT39" s="146"/>
      <c r="AV39" s="146"/>
      <c r="AX39" s="63"/>
      <c r="AZ39" s="371"/>
      <c r="BA39" s="371"/>
      <c r="BB39" s="371"/>
      <c r="BC39" s="371"/>
      <c r="BD39" s="371"/>
      <c r="BE39" s="371"/>
      <c r="BF39" s="371"/>
      <c r="BG39" s="371"/>
      <c r="BH39" s="371"/>
      <c r="BI39" s="371"/>
      <c r="BJ39" s="371"/>
      <c r="BK39" s="371"/>
    </row>
    <row r="40" spans="1:63" s="376" customFormat="1" ht="21" customHeight="1" x14ac:dyDescent="0.3">
      <c r="A40" s="371"/>
      <c r="B40" s="372"/>
      <c r="C40" s="371"/>
      <c r="D40" s="421" t="s">
        <v>654</v>
      </c>
      <c r="E40" s="419">
        <f t="shared" si="6"/>
        <v>50900</v>
      </c>
      <c r="F40" s="420">
        <f t="shared" si="6"/>
        <v>30500</v>
      </c>
      <c r="G40" s="371"/>
      <c r="H40" s="416">
        <f t="shared" si="3"/>
        <v>50900</v>
      </c>
      <c r="I40" s="416">
        <f t="shared" si="3"/>
        <v>30500</v>
      </c>
      <c r="J40" s="386"/>
      <c r="K40" s="417">
        <f t="shared" si="0"/>
        <v>50819.05</v>
      </c>
      <c r="L40" s="417">
        <f t="shared" si="1"/>
        <v>30491.430000000004</v>
      </c>
      <c r="M40" s="389"/>
      <c r="N40" s="496">
        <v>20327.620000000003</v>
      </c>
      <c r="P40" s="507">
        <v>20327.620000000003</v>
      </c>
      <c r="R40" s="507">
        <v>19177</v>
      </c>
      <c r="T40" s="468">
        <v>18263.47</v>
      </c>
      <c r="V40" s="462">
        <v>17393.78</v>
      </c>
      <c r="X40" s="462"/>
      <c r="Z40" s="468"/>
      <c r="AB40" s="452"/>
      <c r="AD40" s="382"/>
      <c r="AF40" s="363"/>
      <c r="AH40" s="539"/>
      <c r="AJ40" s="146"/>
      <c r="AL40" s="146"/>
      <c r="AN40" s="146"/>
      <c r="AP40" s="146"/>
      <c r="AR40" s="146"/>
      <c r="AT40" s="146"/>
      <c r="AV40" s="146"/>
      <c r="AX40" s="63"/>
      <c r="AZ40" s="371"/>
      <c r="BA40" s="371"/>
      <c r="BB40" s="371"/>
      <c r="BC40" s="371"/>
      <c r="BD40" s="371"/>
      <c r="BE40" s="371"/>
      <c r="BF40" s="371"/>
      <c r="BG40" s="371"/>
      <c r="BH40" s="371"/>
      <c r="BI40" s="371"/>
      <c r="BJ40" s="371"/>
      <c r="BK40" s="371"/>
    </row>
    <row r="41" spans="1:63" s="376" customFormat="1" ht="21" customHeight="1" x14ac:dyDescent="0.3">
      <c r="A41" s="371"/>
      <c r="B41" s="372"/>
      <c r="C41" s="371"/>
      <c r="D41" s="421" t="s">
        <v>726</v>
      </c>
      <c r="E41" s="419">
        <f t="shared" si="6"/>
        <v>10000</v>
      </c>
      <c r="F41" s="420">
        <f t="shared" si="6"/>
        <v>6000</v>
      </c>
      <c r="G41" s="371"/>
      <c r="H41" s="416">
        <f t="shared" si="3"/>
        <v>10000</v>
      </c>
      <c r="I41" s="416">
        <f t="shared" si="3"/>
        <v>6000</v>
      </c>
      <c r="J41" s="386"/>
      <c r="K41" s="417">
        <f t="shared" si="0"/>
        <v>9918.9500000000007</v>
      </c>
      <c r="L41" s="417">
        <f t="shared" si="1"/>
        <v>5951.3700000000008</v>
      </c>
      <c r="M41" s="389"/>
      <c r="N41" s="496">
        <v>3967.5800000000004</v>
      </c>
      <c r="P41" s="507">
        <v>3967.5800000000004</v>
      </c>
      <c r="R41" s="507">
        <v>3743</v>
      </c>
      <c r="T41" s="468">
        <v>3564.75</v>
      </c>
      <c r="V41" s="462">
        <v>3395</v>
      </c>
      <c r="X41" s="462">
        <v>3395</v>
      </c>
      <c r="Z41" s="468">
        <v>3295.3866000000007</v>
      </c>
      <c r="AB41" s="452">
        <v>2995.8060000000005</v>
      </c>
      <c r="AD41" s="382">
        <v>2723.46</v>
      </c>
      <c r="AF41" s="363"/>
      <c r="AH41" s="539"/>
      <c r="AJ41" s="146"/>
      <c r="AL41" s="146"/>
      <c r="AN41" s="146"/>
      <c r="AP41" s="146"/>
      <c r="AR41" s="146"/>
      <c r="AT41" s="146"/>
      <c r="AV41" s="146"/>
      <c r="AX41" s="63"/>
      <c r="AZ41" s="371"/>
      <c r="BA41" s="371"/>
      <c r="BB41" s="371"/>
      <c r="BC41" s="371"/>
      <c r="BD41" s="371"/>
      <c r="BE41" s="371"/>
      <c r="BF41" s="371"/>
      <c r="BG41" s="371"/>
      <c r="BH41" s="371"/>
      <c r="BI41" s="371"/>
      <c r="BJ41" s="371"/>
      <c r="BK41" s="371"/>
    </row>
    <row r="42" spans="1:63" s="376" customFormat="1" ht="21" customHeight="1" x14ac:dyDescent="0.3">
      <c r="A42" s="371"/>
      <c r="B42" s="372" t="s">
        <v>563</v>
      </c>
      <c r="C42" s="371"/>
      <c r="D42" s="421" t="s">
        <v>727</v>
      </c>
      <c r="E42" s="419">
        <f t="shared" si="6"/>
        <v>15400</v>
      </c>
      <c r="F42" s="420">
        <f t="shared" si="6"/>
        <v>9300</v>
      </c>
      <c r="G42" s="371"/>
      <c r="H42" s="416">
        <f t="shared" si="3"/>
        <v>15400</v>
      </c>
      <c r="I42" s="416">
        <f t="shared" si="3"/>
        <v>9300</v>
      </c>
      <c r="J42" s="386"/>
      <c r="K42" s="417">
        <f t="shared" si="0"/>
        <v>15338.518000000002</v>
      </c>
      <c r="L42" s="417">
        <f t="shared" si="1"/>
        <v>9203.1108000000004</v>
      </c>
      <c r="M42" s="389"/>
      <c r="N42" s="496">
        <v>6135.4072000000006</v>
      </c>
      <c r="P42" s="507">
        <v>6135.4072000000006</v>
      </c>
      <c r="R42" s="507">
        <v>5788.12</v>
      </c>
      <c r="T42" s="468">
        <v>5512.5</v>
      </c>
      <c r="V42" s="462">
        <v>5250</v>
      </c>
      <c r="X42" s="462">
        <v>5250</v>
      </c>
      <c r="Z42" s="468">
        <v>5092.8416000000016</v>
      </c>
      <c r="AB42" s="455">
        <v>4629.8560000000007</v>
      </c>
      <c r="AD42" s="382">
        <v>4208.96</v>
      </c>
      <c r="AF42" s="363"/>
      <c r="AH42" s="539"/>
      <c r="AJ42" s="146"/>
      <c r="AL42" s="146"/>
      <c r="AN42" s="146"/>
      <c r="AP42" s="146"/>
      <c r="AR42" s="146"/>
      <c r="AT42" s="146"/>
      <c r="AV42" s="146"/>
      <c r="AX42" s="63"/>
      <c r="AZ42" s="371"/>
      <c r="BA42" s="371"/>
      <c r="BB42" s="371"/>
      <c r="BC42" s="371"/>
      <c r="BD42" s="371"/>
      <c r="BE42" s="371"/>
      <c r="BF42" s="371"/>
      <c r="BG42" s="371"/>
      <c r="BH42" s="371"/>
      <c r="BI42" s="371"/>
      <c r="BJ42" s="371"/>
      <c r="BK42" s="371"/>
    </row>
    <row r="43" spans="1:63" s="376" customFormat="1" ht="21" customHeight="1" x14ac:dyDescent="0.3">
      <c r="A43" s="371"/>
      <c r="B43" s="372" t="s">
        <v>563</v>
      </c>
      <c r="C43" s="371"/>
      <c r="D43" s="421" t="s">
        <v>728</v>
      </c>
      <c r="E43" s="419">
        <f t="shared" si="6"/>
        <v>28000</v>
      </c>
      <c r="F43" s="420">
        <f t="shared" si="6"/>
        <v>16800</v>
      </c>
      <c r="G43" s="371"/>
      <c r="H43" s="416">
        <f t="shared" si="3"/>
        <v>28000</v>
      </c>
      <c r="I43" s="416">
        <f t="shared" si="3"/>
        <v>16800</v>
      </c>
      <c r="J43" s="386"/>
      <c r="K43" s="417">
        <f t="shared" si="0"/>
        <v>27960.15</v>
      </c>
      <c r="L43" s="417">
        <f t="shared" si="1"/>
        <v>16776.090000000004</v>
      </c>
      <c r="M43" s="389"/>
      <c r="N43" s="496">
        <v>11184.060000000001</v>
      </c>
      <c r="P43" s="507">
        <v>11184.060000000001</v>
      </c>
      <c r="R43" s="507">
        <v>10551</v>
      </c>
      <c r="T43" s="468">
        <v>10048.51</v>
      </c>
      <c r="V43" s="474">
        <v>9570</v>
      </c>
      <c r="X43" s="462">
        <v>8285.35</v>
      </c>
      <c r="Z43" s="462">
        <v>8285.35</v>
      </c>
      <c r="AB43" s="455"/>
      <c r="AD43" s="382">
        <v>4208.96</v>
      </c>
      <c r="AF43" s="363"/>
      <c r="AH43" s="539"/>
      <c r="AJ43" s="146"/>
      <c r="AL43" s="146"/>
      <c r="AN43" s="146"/>
      <c r="AP43" s="146"/>
      <c r="AR43" s="146"/>
      <c r="AT43" s="146"/>
      <c r="AV43" s="146"/>
      <c r="AX43" s="63"/>
      <c r="AZ43" s="371"/>
      <c r="BA43" s="371"/>
      <c r="BB43" s="371"/>
      <c r="BC43" s="371"/>
      <c r="BD43" s="371"/>
      <c r="BE43" s="371"/>
      <c r="BF43" s="371"/>
      <c r="BG43" s="371"/>
      <c r="BH43" s="371"/>
      <c r="BI43" s="371"/>
      <c r="BJ43" s="371"/>
      <c r="BK43" s="371"/>
    </row>
    <row r="44" spans="1:63" s="376" customFormat="1" ht="21" customHeight="1" x14ac:dyDescent="0.3">
      <c r="A44" s="371"/>
      <c r="B44" s="372"/>
      <c r="C44" s="371"/>
      <c r="D44" s="418" t="s">
        <v>595</v>
      </c>
      <c r="E44" s="419">
        <f t="shared" si="6"/>
        <v>3900</v>
      </c>
      <c r="F44" s="420">
        <f t="shared" si="6"/>
        <v>2400</v>
      </c>
      <c r="G44" s="371"/>
      <c r="H44" s="416">
        <f t="shared" si="3"/>
        <v>3900</v>
      </c>
      <c r="I44" s="416">
        <f t="shared" si="3"/>
        <v>2400</v>
      </c>
      <c r="J44" s="386"/>
      <c r="K44" s="417">
        <f t="shared" si="0"/>
        <v>3869.2385000000004</v>
      </c>
      <c r="L44" s="417">
        <f t="shared" si="1"/>
        <v>2321.5430999999999</v>
      </c>
      <c r="M44" s="389"/>
      <c r="N44" s="496">
        <v>1547.6954000000001</v>
      </c>
      <c r="P44" s="507">
        <v>1547.6954000000001</v>
      </c>
      <c r="R44" s="507">
        <v>1460.09</v>
      </c>
      <c r="T44" s="468">
        <v>1390.56</v>
      </c>
      <c r="V44" s="462">
        <v>1324.3450000000003</v>
      </c>
      <c r="X44" s="462">
        <v>1324.3450000000003</v>
      </c>
      <c r="Z44" s="468">
        <v>1324.3450000000003</v>
      </c>
      <c r="AB44" s="452">
        <v>1203.95</v>
      </c>
      <c r="AD44" s="382">
        <v>1094.5</v>
      </c>
      <c r="AF44" s="363"/>
      <c r="AH44" s="539"/>
      <c r="AJ44" s="146"/>
      <c r="AL44" s="146"/>
      <c r="AN44" s="146"/>
      <c r="AP44" s="146"/>
      <c r="AR44" s="146"/>
      <c r="AT44" s="146"/>
      <c r="AV44" s="146"/>
      <c r="AX44" s="63"/>
      <c r="AZ44" s="371"/>
      <c r="BA44" s="371"/>
      <c r="BB44" s="371"/>
      <c r="BC44" s="371"/>
      <c r="BD44" s="371"/>
      <c r="BE44" s="371"/>
      <c r="BF44" s="371"/>
      <c r="BG44" s="371"/>
      <c r="BH44" s="371"/>
      <c r="BI44" s="371"/>
      <c r="BJ44" s="371"/>
      <c r="BK44" s="371"/>
    </row>
    <row r="45" spans="1:63" s="376" customFormat="1" ht="21" customHeight="1" x14ac:dyDescent="0.3">
      <c r="A45" s="371"/>
      <c r="B45" s="372"/>
      <c r="C45" s="371"/>
      <c r="D45" s="418" t="s">
        <v>596</v>
      </c>
      <c r="E45" s="432">
        <f t="shared" ref="E45:F47" si="7">H45</f>
        <v>5600</v>
      </c>
      <c r="F45" s="433">
        <f t="shared" si="7"/>
        <v>3400</v>
      </c>
      <c r="G45" s="371"/>
      <c r="H45" s="416">
        <f t="shared" si="3"/>
        <v>5600</v>
      </c>
      <c r="I45" s="416">
        <f t="shared" si="3"/>
        <v>3400</v>
      </c>
      <c r="J45" s="386"/>
      <c r="K45" s="417">
        <f t="shared" si="0"/>
        <v>5562.35</v>
      </c>
      <c r="L45" s="417">
        <f t="shared" si="1"/>
        <v>3337.41</v>
      </c>
      <c r="M45" s="389"/>
      <c r="N45" s="496">
        <v>2224.94</v>
      </c>
      <c r="P45" s="507">
        <v>2224.94</v>
      </c>
      <c r="R45" s="507">
        <v>2099</v>
      </c>
      <c r="T45" s="468">
        <v>1998.49</v>
      </c>
      <c r="V45" s="462">
        <v>1903.3179000000005</v>
      </c>
      <c r="X45" s="462">
        <v>1903.3179000000005</v>
      </c>
      <c r="Z45" s="468">
        <v>1903.3179000000005</v>
      </c>
      <c r="AB45" s="452">
        <v>1730.2890000000002</v>
      </c>
      <c r="AD45" s="382">
        <v>1572.99</v>
      </c>
      <c r="AF45" s="363"/>
      <c r="AH45" s="539"/>
      <c r="AJ45" s="146"/>
      <c r="AL45" s="146"/>
      <c r="AN45" s="146"/>
      <c r="AP45" s="146"/>
      <c r="AR45" s="146"/>
      <c r="AT45" s="146"/>
      <c r="AV45" s="146"/>
      <c r="AX45" s="63"/>
      <c r="AZ45" s="371"/>
      <c r="BA45" s="371"/>
      <c r="BB45" s="371"/>
      <c r="BC45" s="371"/>
      <c r="BD45" s="371"/>
      <c r="BE45" s="371"/>
      <c r="BF45" s="371"/>
      <c r="BG45" s="371"/>
      <c r="BH45" s="371"/>
      <c r="BI45" s="371"/>
      <c r="BJ45" s="371"/>
      <c r="BK45" s="371"/>
    </row>
    <row r="46" spans="1:63" s="376" customFormat="1" ht="21" customHeight="1" x14ac:dyDescent="0.3">
      <c r="A46" s="371"/>
      <c r="B46" s="372"/>
      <c r="C46" s="371"/>
      <c r="D46" s="418" t="s">
        <v>597</v>
      </c>
      <c r="E46" s="419">
        <f t="shared" si="7"/>
        <v>9200</v>
      </c>
      <c r="F46" s="420">
        <f t="shared" si="7"/>
        <v>5600</v>
      </c>
      <c r="G46" s="371"/>
      <c r="H46" s="416">
        <f t="shared" si="3"/>
        <v>9200</v>
      </c>
      <c r="I46" s="416">
        <f t="shared" si="3"/>
        <v>5600</v>
      </c>
      <c r="J46" s="386"/>
      <c r="K46" s="417">
        <f t="shared" si="0"/>
        <v>9177.2945</v>
      </c>
      <c r="L46" s="417">
        <f t="shared" si="1"/>
        <v>5506.3767000000007</v>
      </c>
      <c r="M46" s="389"/>
      <c r="N46" s="496">
        <v>3670.9178000000002</v>
      </c>
      <c r="P46" s="507">
        <v>3670.9178000000002</v>
      </c>
      <c r="R46" s="507">
        <v>3463.13</v>
      </c>
      <c r="T46" s="468">
        <v>3298.22</v>
      </c>
      <c r="V46" s="462">
        <v>3142</v>
      </c>
      <c r="X46" s="462">
        <v>3142</v>
      </c>
      <c r="Z46" s="461">
        <v>3142</v>
      </c>
      <c r="AB46" s="452">
        <v>2855.6000000000004</v>
      </c>
      <c r="AD46" s="382">
        <v>2596</v>
      </c>
      <c r="AF46" s="363"/>
      <c r="AH46" s="539"/>
      <c r="AJ46" s="146"/>
      <c r="AL46" s="146"/>
      <c r="AN46" s="146"/>
      <c r="AP46" s="146"/>
      <c r="AR46" s="146"/>
      <c r="AT46" s="146"/>
      <c r="AV46" s="146"/>
      <c r="AX46" s="63"/>
      <c r="AZ46" s="371"/>
      <c r="BA46" s="371"/>
      <c r="BB46" s="371"/>
      <c r="BC46" s="371"/>
      <c r="BD46" s="371"/>
      <c r="BE46" s="371"/>
      <c r="BF46" s="371"/>
      <c r="BG46" s="371"/>
      <c r="BH46" s="371"/>
      <c r="BI46" s="371"/>
      <c r="BJ46" s="371"/>
      <c r="BK46" s="371"/>
    </row>
    <row r="47" spans="1:63" s="376" customFormat="1" ht="21" customHeight="1" x14ac:dyDescent="0.3">
      <c r="A47" s="371"/>
      <c r="B47" s="372"/>
      <c r="C47" s="371"/>
      <c r="D47" s="418" t="s">
        <v>598</v>
      </c>
      <c r="E47" s="419">
        <f t="shared" si="7"/>
        <v>19400</v>
      </c>
      <c r="F47" s="420">
        <f t="shared" si="7"/>
        <v>11700</v>
      </c>
      <c r="G47" s="371"/>
      <c r="H47" s="416">
        <f t="shared" si="3"/>
        <v>19400</v>
      </c>
      <c r="I47" s="416">
        <f t="shared" si="3"/>
        <v>11700</v>
      </c>
      <c r="J47" s="386"/>
      <c r="K47" s="417">
        <f t="shared" si="0"/>
        <v>19363.55</v>
      </c>
      <c r="L47" s="417">
        <f t="shared" si="1"/>
        <v>11618.130000000001</v>
      </c>
      <c r="M47" s="389"/>
      <c r="N47" s="496">
        <v>7745.42</v>
      </c>
      <c r="P47" s="507">
        <v>7745.42</v>
      </c>
      <c r="R47" s="507">
        <v>7307</v>
      </c>
      <c r="T47" s="468">
        <v>6958.74</v>
      </c>
      <c r="V47" s="462">
        <v>6628</v>
      </c>
      <c r="X47" s="462">
        <v>6628</v>
      </c>
      <c r="Z47" s="468">
        <v>7290.1169000000018</v>
      </c>
      <c r="AB47" s="452">
        <v>6627.3790000000008</v>
      </c>
      <c r="AD47" s="382">
        <v>6024.89</v>
      </c>
      <c r="AF47" s="363"/>
      <c r="AH47" s="539"/>
      <c r="AJ47" s="146"/>
      <c r="AL47" s="146"/>
      <c r="AN47" s="146"/>
      <c r="AP47" s="146"/>
      <c r="AR47" s="146"/>
      <c r="AT47" s="146"/>
      <c r="AV47" s="146"/>
      <c r="AX47" s="63"/>
      <c r="AZ47" s="371"/>
      <c r="BA47" s="371"/>
      <c r="BB47" s="371"/>
      <c r="BC47" s="371"/>
      <c r="BD47" s="371"/>
      <c r="BE47" s="371"/>
      <c r="BF47" s="371"/>
      <c r="BG47" s="371"/>
      <c r="BH47" s="371"/>
      <c r="BI47" s="371"/>
      <c r="BJ47" s="371"/>
      <c r="BK47" s="371"/>
    </row>
    <row r="48" spans="1:63" s="376" customFormat="1" ht="21" hidden="1" customHeight="1" x14ac:dyDescent="0.3">
      <c r="A48" s="371"/>
      <c r="B48" s="372"/>
      <c r="C48" s="371"/>
      <c r="D48" s="418" t="s">
        <v>599</v>
      </c>
      <c r="E48" s="419"/>
      <c r="F48" s="420"/>
      <c r="G48" s="371"/>
      <c r="H48" s="416">
        <f t="shared" si="3"/>
        <v>0</v>
      </c>
      <c r="I48" s="416">
        <f t="shared" si="3"/>
        <v>0</v>
      </c>
      <c r="J48" s="386"/>
      <c r="K48" s="417">
        <f t="shared" si="0"/>
        <v>0</v>
      </c>
      <c r="L48" s="417">
        <f t="shared" si="1"/>
        <v>0</v>
      </c>
      <c r="M48" s="389"/>
      <c r="N48" s="496">
        <v>0</v>
      </c>
      <c r="P48" s="507">
        <v>0</v>
      </c>
      <c r="R48" s="490">
        <v>0</v>
      </c>
      <c r="T48" s="468">
        <v>0</v>
      </c>
      <c r="V48" s="468">
        <v>0</v>
      </c>
      <c r="X48" s="468">
        <v>0</v>
      </c>
      <c r="Z48" s="468">
        <v>0</v>
      </c>
      <c r="AB48" s="452">
        <v>0</v>
      </c>
      <c r="AD48" s="382"/>
      <c r="AF48" s="363"/>
      <c r="AH48" s="539"/>
      <c r="AJ48" s="146"/>
      <c r="AL48" s="146"/>
      <c r="AN48" s="146"/>
      <c r="AP48" s="146"/>
      <c r="AR48" s="146"/>
      <c r="AT48" s="146"/>
      <c r="AV48" s="146"/>
      <c r="AX48" s="63"/>
      <c r="AZ48" s="371"/>
      <c r="BA48" s="371"/>
      <c r="BB48" s="371"/>
      <c r="BC48" s="371"/>
      <c r="BD48" s="371"/>
      <c r="BE48" s="371"/>
      <c r="BF48" s="371"/>
      <c r="BG48" s="371"/>
      <c r="BH48" s="371"/>
      <c r="BI48" s="371"/>
      <c r="BJ48" s="371"/>
      <c r="BK48" s="371"/>
    </row>
    <row r="49" spans="1:63" s="376" customFormat="1" ht="21" hidden="1" customHeight="1" x14ac:dyDescent="0.3">
      <c r="A49" s="371"/>
      <c r="B49" s="372"/>
      <c r="C49" s="371"/>
      <c r="D49" s="421" t="s">
        <v>693</v>
      </c>
      <c r="E49" s="419">
        <f t="shared" ref="E49:F56" si="8">H49</f>
        <v>3700</v>
      </c>
      <c r="F49" s="420">
        <f t="shared" si="8"/>
        <v>2200</v>
      </c>
      <c r="G49" s="371"/>
      <c r="H49" s="416">
        <f t="shared" si="3"/>
        <v>3700</v>
      </c>
      <c r="I49" s="416">
        <f t="shared" si="3"/>
        <v>2200</v>
      </c>
      <c r="J49" s="386"/>
      <c r="K49" s="417">
        <f t="shared" si="0"/>
        <v>3604.0000000000005</v>
      </c>
      <c r="L49" s="417">
        <f t="shared" si="1"/>
        <v>2162.4</v>
      </c>
      <c r="M49" s="389"/>
      <c r="N49" s="496">
        <v>1441.6000000000001</v>
      </c>
      <c r="P49" s="507">
        <v>1441.6000000000001</v>
      </c>
      <c r="R49" s="495">
        <v>1360</v>
      </c>
      <c r="T49" s="468">
        <v>1360</v>
      </c>
      <c r="V49" s="462"/>
      <c r="X49" s="462"/>
      <c r="Z49" s="468"/>
      <c r="AB49" s="452"/>
      <c r="AD49" s="382"/>
      <c r="AF49" s="363"/>
      <c r="AH49" s="539"/>
      <c r="AJ49" s="146"/>
      <c r="AL49" s="146"/>
      <c r="AN49" s="146"/>
      <c r="AP49" s="146"/>
      <c r="AR49" s="146"/>
      <c r="AT49" s="146"/>
      <c r="AV49" s="146"/>
      <c r="AX49" s="63"/>
      <c r="AZ49" s="371"/>
      <c r="BA49" s="371"/>
      <c r="BB49" s="371"/>
      <c r="BC49" s="371"/>
      <c r="BD49" s="371"/>
      <c r="BE49" s="371"/>
      <c r="BF49" s="371"/>
      <c r="BG49" s="371"/>
      <c r="BH49" s="371"/>
      <c r="BI49" s="371"/>
      <c r="BJ49" s="371"/>
      <c r="BK49" s="371"/>
    </row>
    <row r="50" spans="1:63" s="376" customFormat="1" ht="21" hidden="1" customHeight="1" x14ac:dyDescent="0.3">
      <c r="A50" s="371"/>
      <c r="B50" s="372"/>
      <c r="C50" s="371"/>
      <c r="D50" s="421" t="s">
        <v>694</v>
      </c>
      <c r="E50" s="419">
        <f t="shared" si="8"/>
        <v>5500</v>
      </c>
      <c r="F50" s="420">
        <f t="shared" si="8"/>
        <v>3300</v>
      </c>
      <c r="G50" s="371"/>
      <c r="H50" s="416">
        <f t="shared" si="3"/>
        <v>5500</v>
      </c>
      <c r="I50" s="416">
        <f t="shared" si="3"/>
        <v>3300</v>
      </c>
      <c r="J50" s="386"/>
      <c r="K50" s="417">
        <f t="shared" si="0"/>
        <v>5406</v>
      </c>
      <c r="L50" s="417">
        <f t="shared" si="1"/>
        <v>3243.6000000000004</v>
      </c>
      <c r="M50" s="389"/>
      <c r="N50" s="496">
        <v>2162.4</v>
      </c>
      <c r="P50" s="507">
        <v>2162.4</v>
      </c>
      <c r="R50" s="495">
        <v>2040</v>
      </c>
      <c r="T50" s="468">
        <v>2040</v>
      </c>
      <c r="V50" s="462"/>
      <c r="X50" s="462"/>
      <c r="Z50" s="468"/>
      <c r="AB50" s="452"/>
      <c r="AD50" s="382"/>
      <c r="AF50" s="363"/>
      <c r="AH50" s="539"/>
      <c r="AJ50" s="146"/>
      <c r="AL50" s="146"/>
      <c r="AN50" s="146"/>
      <c r="AP50" s="146"/>
      <c r="AR50" s="146"/>
      <c r="AT50" s="146"/>
      <c r="AV50" s="146"/>
      <c r="AX50" s="63"/>
      <c r="AZ50" s="371"/>
      <c r="BA50" s="371"/>
      <c r="BB50" s="371"/>
      <c r="BC50" s="371"/>
      <c r="BD50" s="371"/>
      <c r="BE50" s="371"/>
      <c r="BF50" s="371"/>
      <c r="BG50" s="371"/>
      <c r="BH50" s="371"/>
      <c r="BI50" s="371"/>
      <c r="BJ50" s="371"/>
      <c r="BK50" s="371"/>
    </row>
    <row r="51" spans="1:63" s="376" customFormat="1" ht="21" customHeight="1" x14ac:dyDescent="0.3">
      <c r="A51" s="371"/>
      <c r="B51" s="372"/>
      <c r="C51" s="371"/>
      <c r="D51" s="421" t="s">
        <v>742</v>
      </c>
      <c r="E51" s="419">
        <f t="shared" si="8"/>
        <v>5000</v>
      </c>
      <c r="F51" s="420">
        <f t="shared" si="8"/>
        <v>3000</v>
      </c>
      <c r="G51" s="371"/>
      <c r="H51" s="416">
        <f t="shared" si="3"/>
        <v>5000</v>
      </c>
      <c r="I51" s="416">
        <f t="shared" si="3"/>
        <v>3000</v>
      </c>
      <c r="J51" s="386"/>
      <c r="K51" s="417">
        <f t="shared" si="0"/>
        <v>4963.8475000000008</v>
      </c>
      <c r="L51" s="417">
        <f t="shared" si="1"/>
        <v>2978.3085000000001</v>
      </c>
      <c r="M51" s="389"/>
      <c r="N51" s="496">
        <v>1985.5390000000002</v>
      </c>
      <c r="P51" s="507">
        <v>1985.5390000000002</v>
      </c>
      <c r="R51" s="507">
        <v>1873.15</v>
      </c>
      <c r="T51" s="468">
        <v>1783.95</v>
      </c>
      <c r="V51" s="462"/>
      <c r="X51" s="462"/>
      <c r="Z51" s="468"/>
      <c r="AB51" s="452"/>
      <c r="AD51" s="382"/>
      <c r="AF51" s="363"/>
      <c r="AH51" s="539"/>
      <c r="AJ51" s="146"/>
      <c r="AL51" s="146"/>
      <c r="AN51" s="146"/>
      <c r="AP51" s="146"/>
      <c r="AR51" s="146"/>
      <c r="AT51" s="146"/>
      <c r="AV51" s="146"/>
      <c r="AX51" s="63"/>
      <c r="AZ51" s="371"/>
      <c r="BA51" s="371"/>
      <c r="BB51" s="371"/>
      <c r="BC51" s="371"/>
      <c r="BD51" s="371"/>
      <c r="BE51" s="371"/>
      <c r="BF51" s="371"/>
      <c r="BG51" s="371"/>
      <c r="BH51" s="371"/>
      <c r="BI51" s="371"/>
      <c r="BJ51" s="371"/>
      <c r="BK51" s="371"/>
    </row>
    <row r="52" spans="1:63" s="376" customFormat="1" ht="21" hidden="1" customHeight="1" x14ac:dyDescent="0.3">
      <c r="A52" s="371"/>
      <c r="B52" s="372"/>
      <c r="C52" s="371"/>
      <c r="D52" s="421" t="s">
        <v>696</v>
      </c>
      <c r="E52" s="419">
        <f t="shared" si="8"/>
        <v>13400</v>
      </c>
      <c r="F52" s="420">
        <f t="shared" si="8"/>
        <v>8100</v>
      </c>
      <c r="G52" s="371"/>
      <c r="H52" s="416">
        <f t="shared" si="3"/>
        <v>13400</v>
      </c>
      <c r="I52" s="416">
        <f t="shared" si="3"/>
        <v>8100</v>
      </c>
      <c r="J52" s="386"/>
      <c r="K52" s="417">
        <f t="shared" si="0"/>
        <v>13337.291000000001</v>
      </c>
      <c r="L52" s="417">
        <f t="shared" si="1"/>
        <v>8002.3746000000001</v>
      </c>
      <c r="M52" s="389"/>
      <c r="N52" s="496">
        <v>5334.9164000000001</v>
      </c>
      <c r="P52" s="507">
        <v>5334.9164000000001</v>
      </c>
      <c r="R52" s="495">
        <v>5032.9399999999996</v>
      </c>
      <c r="T52" s="468">
        <v>5032.9399999999996</v>
      </c>
      <c r="V52" s="462"/>
      <c r="X52" s="462"/>
      <c r="Z52" s="468"/>
      <c r="AB52" s="452"/>
      <c r="AD52" s="382"/>
      <c r="AF52" s="363"/>
      <c r="AH52" s="539"/>
      <c r="AJ52" s="146"/>
      <c r="AL52" s="146"/>
      <c r="AN52" s="146"/>
      <c r="AP52" s="146"/>
      <c r="AR52" s="146"/>
      <c r="AT52" s="146"/>
      <c r="AV52" s="146"/>
      <c r="AX52" s="63"/>
      <c r="AZ52" s="371"/>
      <c r="BA52" s="371"/>
      <c r="BB52" s="371"/>
      <c r="BC52" s="371"/>
      <c r="BD52" s="371"/>
      <c r="BE52" s="371"/>
      <c r="BF52" s="371"/>
      <c r="BG52" s="371"/>
      <c r="BH52" s="371"/>
      <c r="BI52" s="371"/>
      <c r="BJ52" s="371"/>
      <c r="BK52" s="371"/>
    </row>
    <row r="53" spans="1:63" s="376" customFormat="1" ht="21" customHeight="1" x14ac:dyDescent="0.3">
      <c r="A53" s="371"/>
      <c r="B53" s="372"/>
      <c r="C53" s="371"/>
      <c r="D53" s="421" t="s">
        <v>738</v>
      </c>
      <c r="E53" s="419">
        <f t="shared" si="8"/>
        <v>2000</v>
      </c>
      <c r="F53" s="420">
        <f t="shared" si="8"/>
        <v>1200</v>
      </c>
      <c r="G53" s="371"/>
      <c r="H53" s="416">
        <f t="shared" si="3"/>
        <v>2000</v>
      </c>
      <c r="I53" s="416">
        <f t="shared" si="3"/>
        <v>1200</v>
      </c>
      <c r="J53" s="386"/>
      <c r="K53" s="417">
        <f>N53*$K$9</f>
        <v>1972.1035000000004</v>
      </c>
      <c r="L53" s="417">
        <f>N53*$L$9</f>
        <v>1183.2621000000001</v>
      </c>
      <c r="M53" s="389"/>
      <c r="N53" s="496">
        <v>788.84140000000014</v>
      </c>
      <c r="P53" s="507">
        <v>788.84140000000014</v>
      </c>
      <c r="R53" s="507">
        <v>744.19</v>
      </c>
      <c r="T53" s="468">
        <v>708.75</v>
      </c>
      <c r="V53" s="474"/>
      <c r="X53" s="468"/>
      <c r="Z53" s="468"/>
      <c r="AB53" s="452"/>
      <c r="AD53" s="382"/>
      <c r="AF53" s="363"/>
      <c r="AH53" s="539"/>
      <c r="AJ53" s="146"/>
      <c r="AL53" s="146"/>
      <c r="AN53" s="146"/>
      <c r="AP53" s="146"/>
      <c r="AR53" s="146"/>
      <c r="AT53" s="146"/>
      <c r="AV53" s="146"/>
      <c r="AX53" s="63"/>
      <c r="AZ53" s="371"/>
      <c r="BA53" s="371"/>
      <c r="BB53" s="371"/>
      <c r="BC53" s="371"/>
      <c r="BD53" s="371"/>
      <c r="BE53" s="371"/>
      <c r="BF53" s="371"/>
      <c r="BG53" s="371"/>
      <c r="BH53" s="371"/>
      <c r="BI53" s="371"/>
      <c r="BJ53" s="371"/>
      <c r="BK53" s="371"/>
    </row>
    <row r="54" spans="1:63" s="376" customFormat="1" ht="21" customHeight="1" x14ac:dyDescent="0.3">
      <c r="A54" s="371"/>
      <c r="B54" s="372"/>
      <c r="C54" s="371"/>
      <c r="D54" s="421" t="s">
        <v>739</v>
      </c>
      <c r="E54" s="419">
        <f t="shared" si="8"/>
        <v>4200</v>
      </c>
      <c r="F54" s="420">
        <f t="shared" si="8"/>
        <v>2600</v>
      </c>
      <c r="G54" s="371"/>
      <c r="H54" s="416">
        <f t="shared" si="3"/>
        <v>4200</v>
      </c>
      <c r="I54" s="416">
        <f t="shared" si="3"/>
        <v>2600</v>
      </c>
      <c r="J54" s="386"/>
      <c r="K54" s="417">
        <f>N54*$K$9</f>
        <v>4179.05</v>
      </c>
      <c r="L54" s="417">
        <f>N54*$L$9</f>
        <v>2507.4300000000003</v>
      </c>
      <c r="M54" s="389"/>
      <c r="N54" s="496">
        <v>1671.6200000000001</v>
      </c>
      <c r="P54" s="507">
        <v>1671.6200000000001</v>
      </c>
      <c r="R54" s="507">
        <v>1577</v>
      </c>
      <c r="T54" s="468">
        <v>1501.49</v>
      </c>
      <c r="V54" s="462"/>
      <c r="X54" s="462"/>
      <c r="Z54" s="468"/>
      <c r="AB54" s="452"/>
      <c r="AD54" s="382"/>
      <c r="AF54" s="363"/>
      <c r="AH54" s="539"/>
      <c r="AJ54" s="146"/>
      <c r="AL54" s="146"/>
      <c r="AN54" s="146"/>
      <c r="AP54" s="146"/>
      <c r="AR54" s="146"/>
      <c r="AT54" s="146"/>
      <c r="AV54" s="146"/>
      <c r="AX54" s="63"/>
      <c r="AZ54" s="371"/>
      <c r="BA54" s="371"/>
      <c r="BB54" s="371"/>
      <c r="BC54" s="371"/>
      <c r="BD54" s="371"/>
      <c r="BE54" s="371"/>
      <c r="BF54" s="371"/>
      <c r="BG54" s="371"/>
      <c r="BH54" s="371"/>
      <c r="BI54" s="371"/>
      <c r="BJ54" s="371"/>
      <c r="BK54" s="371"/>
    </row>
    <row r="55" spans="1:63" s="376" customFormat="1" ht="21" customHeight="1" x14ac:dyDescent="0.3">
      <c r="A55" s="371"/>
      <c r="B55" s="372"/>
      <c r="C55" s="371"/>
      <c r="D55" s="421" t="s">
        <v>740</v>
      </c>
      <c r="E55" s="419">
        <f t="shared" si="8"/>
        <v>6500</v>
      </c>
      <c r="F55" s="420">
        <f t="shared" si="8"/>
        <v>3900</v>
      </c>
      <c r="G55" s="371"/>
      <c r="H55" s="416">
        <f t="shared" si="3"/>
        <v>6500</v>
      </c>
      <c r="I55" s="416">
        <f t="shared" si="3"/>
        <v>3900</v>
      </c>
      <c r="J55" s="386"/>
      <c r="K55" s="417">
        <f>N55*$K$9</f>
        <v>6428.9</v>
      </c>
      <c r="L55" s="417">
        <f>N55*$L$9</f>
        <v>3857.34</v>
      </c>
      <c r="M55" s="389"/>
      <c r="N55" s="496">
        <v>2571.56</v>
      </c>
      <c r="P55" s="507">
        <v>2571.56</v>
      </c>
      <c r="R55" s="507">
        <v>2426</v>
      </c>
      <c r="T55" s="468">
        <v>2310</v>
      </c>
      <c r="V55" s="462"/>
      <c r="X55" s="462"/>
      <c r="Z55" s="468"/>
      <c r="AB55" s="452"/>
      <c r="AD55" s="382"/>
      <c r="AF55" s="363"/>
      <c r="AH55" s="539"/>
      <c r="AJ55" s="146"/>
      <c r="AL55" s="146"/>
      <c r="AN55" s="146"/>
      <c r="AP55" s="146"/>
      <c r="AR55" s="146"/>
      <c r="AT55" s="146"/>
      <c r="AV55" s="146"/>
      <c r="AX55" s="63"/>
      <c r="AZ55" s="371"/>
      <c r="BA55" s="371"/>
      <c r="BB55" s="371"/>
      <c r="BC55" s="371"/>
      <c r="BD55" s="371"/>
      <c r="BE55" s="371"/>
      <c r="BF55" s="371"/>
      <c r="BG55" s="371"/>
      <c r="BH55" s="371"/>
      <c r="BI55" s="371"/>
      <c r="BJ55" s="371"/>
      <c r="BK55" s="371"/>
    </row>
    <row r="56" spans="1:63" s="376" customFormat="1" ht="21" customHeight="1" x14ac:dyDescent="0.3">
      <c r="A56" s="371"/>
      <c r="B56" s="372"/>
      <c r="C56" s="371"/>
      <c r="D56" s="421" t="s">
        <v>741</v>
      </c>
      <c r="E56" s="419">
        <f t="shared" si="8"/>
        <v>13200</v>
      </c>
      <c r="F56" s="420">
        <f t="shared" si="8"/>
        <v>7900</v>
      </c>
      <c r="G56" s="371"/>
      <c r="H56" s="416">
        <f t="shared" si="3"/>
        <v>13200</v>
      </c>
      <c r="I56" s="416">
        <f t="shared" si="3"/>
        <v>7900</v>
      </c>
      <c r="J56" s="386"/>
      <c r="K56" s="417">
        <f>N56*$K$9</f>
        <v>13147.3125</v>
      </c>
      <c r="L56" s="417">
        <f>N56*$L$9</f>
        <v>7888.3875000000007</v>
      </c>
      <c r="M56" s="389"/>
      <c r="N56" s="496">
        <v>5258.9250000000002</v>
      </c>
      <c r="P56" s="507">
        <v>5258.9250000000002</v>
      </c>
      <c r="R56" s="507">
        <v>4961.25</v>
      </c>
      <c r="T56" s="468">
        <v>4725</v>
      </c>
      <c r="V56" s="462"/>
      <c r="X56" s="462"/>
      <c r="Z56" s="468"/>
      <c r="AB56" s="452"/>
      <c r="AD56" s="382"/>
      <c r="AF56" s="363"/>
      <c r="AH56" s="539"/>
      <c r="AJ56" s="146"/>
      <c r="AL56" s="146"/>
      <c r="AN56" s="146"/>
      <c r="AP56" s="146"/>
      <c r="AR56" s="146"/>
      <c r="AT56" s="146"/>
      <c r="AV56" s="146"/>
      <c r="AX56" s="63"/>
      <c r="AZ56" s="371"/>
      <c r="BA56" s="371"/>
      <c r="BB56" s="371"/>
      <c r="BC56" s="371"/>
      <c r="BD56" s="371"/>
      <c r="BE56" s="371"/>
      <c r="BF56" s="371"/>
      <c r="BG56" s="371"/>
      <c r="BH56" s="371"/>
      <c r="BI56" s="371"/>
      <c r="BJ56" s="371"/>
      <c r="BK56" s="371"/>
    </row>
    <row r="57" spans="1:63" s="376" customFormat="1" ht="21" customHeight="1" x14ac:dyDescent="0.3">
      <c r="A57" s="371"/>
      <c r="B57" s="372" t="s">
        <v>563</v>
      </c>
      <c r="C57" s="371"/>
      <c r="D57" s="421" t="s">
        <v>268</v>
      </c>
      <c r="E57" s="419">
        <f>H57</f>
        <v>12200</v>
      </c>
      <c r="F57" s="420">
        <f>I57</f>
        <v>7300</v>
      </c>
      <c r="G57" s="371"/>
      <c r="H57" s="416">
        <f t="shared" si="3"/>
        <v>12200</v>
      </c>
      <c r="I57" s="416">
        <f t="shared" si="3"/>
        <v>7300</v>
      </c>
      <c r="J57" s="386"/>
      <c r="K57" s="417">
        <f>N57*$K$9</f>
        <v>12155.550000000001</v>
      </c>
      <c r="L57" s="417">
        <f>N57*$L$9</f>
        <v>7293.33</v>
      </c>
      <c r="M57" s="389"/>
      <c r="N57" s="496">
        <v>4862.22</v>
      </c>
      <c r="P57" s="507">
        <v>4862.22</v>
      </c>
      <c r="R57" s="507">
        <v>4587</v>
      </c>
      <c r="T57" s="468">
        <v>4368</v>
      </c>
      <c r="V57" s="462">
        <v>4160</v>
      </c>
      <c r="X57" s="462">
        <v>4160</v>
      </c>
      <c r="Z57" s="468">
        <v>4234.0562000000009</v>
      </c>
      <c r="AB57" s="455">
        <v>3849.1420000000003</v>
      </c>
      <c r="AD57" s="382">
        <v>3499.22</v>
      </c>
      <c r="AF57" s="363"/>
      <c r="AH57" s="539"/>
      <c r="AJ57" s="146"/>
      <c r="AL57" s="146"/>
      <c r="AN57" s="146"/>
      <c r="AP57" s="146"/>
      <c r="AR57" s="146"/>
      <c r="AT57" s="146"/>
      <c r="AV57" s="146"/>
      <c r="AX57" s="63"/>
      <c r="AZ57" s="371"/>
      <c r="BA57" s="371"/>
      <c r="BB57" s="371"/>
      <c r="BC57" s="371"/>
      <c r="BD57" s="371"/>
      <c r="BE57" s="371"/>
      <c r="BF57" s="371"/>
      <c r="BG57" s="371"/>
      <c r="BH57" s="371"/>
      <c r="BI57" s="371"/>
      <c r="BJ57" s="371"/>
      <c r="BK57" s="371"/>
    </row>
    <row r="58" spans="1:63" s="376" customFormat="1" ht="21" customHeight="1" x14ac:dyDescent="0.3">
      <c r="A58" s="371"/>
      <c r="B58" s="372"/>
      <c r="C58" s="371"/>
      <c r="D58" s="421" t="s">
        <v>600</v>
      </c>
      <c r="E58" s="419">
        <f t="shared" ref="E58:F74" si="9">H58</f>
        <v>2400</v>
      </c>
      <c r="F58" s="420">
        <f t="shared" si="9"/>
        <v>1400</v>
      </c>
      <c r="G58" s="371"/>
      <c r="H58" s="416">
        <f t="shared" si="3"/>
        <v>2400</v>
      </c>
      <c r="I58" s="416">
        <f t="shared" si="3"/>
        <v>1400</v>
      </c>
      <c r="J58" s="386"/>
      <c r="K58" s="417">
        <f t="shared" si="0"/>
        <v>2324.0500000000002</v>
      </c>
      <c r="L58" s="417">
        <f t="shared" si="1"/>
        <v>1394.43</v>
      </c>
      <c r="M58" s="389"/>
      <c r="N58" s="496">
        <v>929.62</v>
      </c>
      <c r="P58" s="507">
        <v>929.62</v>
      </c>
      <c r="R58" s="507">
        <v>877</v>
      </c>
      <c r="T58" s="468">
        <v>834.76</v>
      </c>
      <c r="V58" s="462">
        <v>795</v>
      </c>
      <c r="X58" s="462">
        <v>795</v>
      </c>
      <c r="Z58" s="468">
        <v>683.33</v>
      </c>
      <c r="AB58" s="452">
        <v>653.63100000000009</v>
      </c>
      <c r="AD58" s="382">
        <v>594.21</v>
      </c>
      <c r="AF58" s="363"/>
      <c r="AH58" s="539"/>
      <c r="AJ58" s="146"/>
      <c r="AL58" s="146"/>
      <c r="AN58" s="146"/>
      <c r="AP58" s="146"/>
      <c r="AR58" s="146"/>
      <c r="AT58" s="146"/>
      <c r="AV58" s="146"/>
      <c r="AX58" s="63"/>
      <c r="AZ58" s="371"/>
      <c r="BA58" s="371"/>
      <c r="BB58" s="371"/>
      <c r="BC58" s="371"/>
      <c r="BD58" s="371"/>
      <c r="BE58" s="371"/>
      <c r="BF58" s="371"/>
      <c r="BG58" s="371"/>
      <c r="BH58" s="371"/>
      <c r="BI58" s="371"/>
      <c r="BJ58" s="371"/>
      <c r="BK58" s="371"/>
    </row>
    <row r="59" spans="1:63" s="376" customFormat="1" ht="21" hidden="1" customHeight="1" x14ac:dyDescent="0.3">
      <c r="A59" s="371"/>
      <c r="B59" s="372"/>
      <c r="C59" s="371"/>
      <c r="D59" s="421" t="s">
        <v>272</v>
      </c>
      <c r="E59" s="419">
        <f t="shared" si="9"/>
        <v>7000</v>
      </c>
      <c r="F59" s="420">
        <f t="shared" si="9"/>
        <v>4200</v>
      </c>
      <c r="G59" s="371"/>
      <c r="H59" s="416">
        <f t="shared" si="3"/>
        <v>7000</v>
      </c>
      <c r="I59" s="416">
        <f t="shared" si="3"/>
        <v>4200</v>
      </c>
      <c r="J59" s="386"/>
      <c r="K59" s="417">
        <f t="shared" si="0"/>
        <v>6928.3984999999993</v>
      </c>
      <c r="L59" s="417">
        <f t="shared" si="1"/>
        <v>4157.0391</v>
      </c>
      <c r="M59" s="389"/>
      <c r="N59" s="496">
        <v>2771.3593999999998</v>
      </c>
      <c r="P59" s="507">
        <v>2771.3593999999998</v>
      </c>
      <c r="R59" s="495">
        <v>2614.4899999999998</v>
      </c>
      <c r="T59" s="468">
        <v>2614.4899999999998</v>
      </c>
      <c r="V59" s="462">
        <v>2490</v>
      </c>
      <c r="X59" s="462">
        <v>2490</v>
      </c>
      <c r="Z59" s="468">
        <v>2056.35</v>
      </c>
      <c r="AB59" s="452">
        <v>1878.9430000000002</v>
      </c>
      <c r="AD59" s="382">
        <v>1708.13</v>
      </c>
      <c r="AF59" s="363"/>
      <c r="AH59" s="539"/>
      <c r="AJ59" s="146"/>
      <c r="AL59" s="146"/>
      <c r="AN59" s="146"/>
      <c r="AP59" s="146"/>
      <c r="AR59" s="146"/>
      <c r="AT59" s="146"/>
      <c r="AV59" s="146"/>
      <c r="AX59" s="63"/>
      <c r="AZ59" s="371"/>
      <c r="BA59" s="371"/>
      <c r="BB59" s="371"/>
      <c r="BC59" s="371"/>
      <c r="BD59" s="371"/>
      <c r="BE59" s="371"/>
      <c r="BF59" s="371"/>
      <c r="BG59" s="371"/>
      <c r="BH59" s="371"/>
      <c r="BI59" s="371"/>
      <c r="BJ59" s="371"/>
      <c r="BK59" s="371"/>
    </row>
    <row r="60" spans="1:63" s="376" customFormat="1" ht="21" hidden="1" customHeight="1" x14ac:dyDescent="0.3">
      <c r="A60" s="371"/>
      <c r="B60" s="372"/>
      <c r="C60" s="371"/>
      <c r="D60" s="421" t="s">
        <v>273</v>
      </c>
      <c r="E60" s="419">
        <f t="shared" si="9"/>
        <v>15500</v>
      </c>
      <c r="F60" s="420">
        <f t="shared" si="9"/>
        <v>9300</v>
      </c>
      <c r="G60" s="371"/>
      <c r="H60" s="416">
        <f t="shared" si="3"/>
        <v>15500</v>
      </c>
      <c r="I60" s="416">
        <f t="shared" si="3"/>
        <v>9300</v>
      </c>
      <c r="J60" s="386"/>
      <c r="K60" s="417">
        <f t="shared" si="0"/>
        <v>15428.989000000001</v>
      </c>
      <c r="L60" s="417">
        <f t="shared" si="1"/>
        <v>9257.3934000000008</v>
      </c>
      <c r="M60" s="389"/>
      <c r="N60" s="496">
        <v>6171.5956000000006</v>
      </c>
      <c r="P60" s="507">
        <v>6171.5956000000006</v>
      </c>
      <c r="R60" s="495">
        <v>5822.26</v>
      </c>
      <c r="T60" s="468">
        <v>5822.26</v>
      </c>
      <c r="V60" s="462">
        <v>5545</v>
      </c>
      <c r="X60" s="462">
        <v>5545</v>
      </c>
      <c r="Z60" s="468">
        <v>4560.87</v>
      </c>
      <c r="AB60" s="452">
        <v>4374.161000000001</v>
      </c>
      <c r="AD60" s="382">
        <v>3976.51</v>
      </c>
      <c r="AF60" s="363"/>
      <c r="AH60" s="539"/>
      <c r="AJ60" s="146"/>
      <c r="AL60" s="146"/>
      <c r="AN60" s="146"/>
      <c r="AP60" s="146"/>
      <c r="AR60" s="146"/>
      <c r="AT60" s="146"/>
      <c r="AV60" s="146"/>
      <c r="AX60" s="63"/>
      <c r="AZ60" s="371"/>
      <c r="BA60" s="371"/>
      <c r="BB60" s="371"/>
      <c r="BC60" s="371"/>
      <c r="BD60" s="371"/>
      <c r="BE60" s="371"/>
      <c r="BF60" s="371"/>
      <c r="BG60" s="371"/>
      <c r="BH60" s="371"/>
      <c r="BI60" s="371"/>
      <c r="BJ60" s="371"/>
      <c r="BK60" s="371"/>
    </row>
    <row r="61" spans="1:63" s="376" customFormat="1" ht="21" hidden="1" customHeight="1" x14ac:dyDescent="0.3">
      <c r="A61" s="371"/>
      <c r="B61" s="372"/>
      <c r="C61" s="371"/>
      <c r="D61" s="421" t="s">
        <v>601</v>
      </c>
      <c r="E61" s="419">
        <f t="shared" si="9"/>
        <v>61000</v>
      </c>
      <c r="F61" s="420">
        <f t="shared" si="9"/>
        <v>36600</v>
      </c>
      <c r="G61" s="371"/>
      <c r="H61" s="416">
        <f t="shared" si="3"/>
        <v>61000</v>
      </c>
      <c r="I61" s="416">
        <f t="shared" si="3"/>
        <v>36600</v>
      </c>
      <c r="J61" s="386"/>
      <c r="K61" s="417">
        <f t="shared" si="0"/>
        <v>60960.865000000005</v>
      </c>
      <c r="L61" s="417">
        <f t="shared" si="1"/>
        <v>36576.519</v>
      </c>
      <c r="M61" s="389"/>
      <c r="N61" s="496">
        <v>24384.346000000001</v>
      </c>
      <c r="P61" s="507">
        <v>24384.346000000001</v>
      </c>
      <c r="R61" s="495">
        <v>23004.1</v>
      </c>
      <c r="T61" s="468">
        <v>23004.1</v>
      </c>
      <c r="V61" s="462">
        <v>21908.67</v>
      </c>
      <c r="X61" s="462">
        <v>21908.67</v>
      </c>
      <c r="Z61" s="468">
        <v>18236.43</v>
      </c>
      <c r="AB61" s="452">
        <v>17443.547000000002</v>
      </c>
      <c r="AD61" s="382">
        <v>15857.77</v>
      </c>
      <c r="AF61" s="363"/>
      <c r="AH61" s="539"/>
      <c r="AJ61" s="146"/>
      <c r="AL61" s="146"/>
      <c r="AN61" s="146"/>
      <c r="AP61" s="146"/>
      <c r="AR61" s="146"/>
      <c r="AT61" s="146"/>
      <c r="AV61" s="146"/>
      <c r="AX61" s="63"/>
      <c r="AZ61" s="371"/>
      <c r="BA61" s="371"/>
      <c r="BB61" s="371"/>
      <c r="BC61" s="371"/>
      <c r="BD61" s="371"/>
      <c r="BE61" s="371"/>
      <c r="BF61" s="371"/>
      <c r="BG61" s="371"/>
      <c r="BH61" s="371"/>
      <c r="BI61" s="371"/>
      <c r="BJ61" s="371"/>
      <c r="BK61" s="371"/>
    </row>
    <row r="62" spans="1:63" s="376" customFormat="1" ht="21" hidden="1" customHeight="1" x14ac:dyDescent="0.3">
      <c r="A62" s="371"/>
      <c r="B62" s="372"/>
      <c r="C62" s="371"/>
      <c r="D62" s="421" t="s">
        <v>605</v>
      </c>
      <c r="E62" s="419">
        <f t="shared" si="9"/>
        <v>9800</v>
      </c>
      <c r="F62" s="420">
        <f t="shared" si="9"/>
        <v>5900</v>
      </c>
      <c r="G62" s="371"/>
      <c r="H62" s="416">
        <f t="shared" si="3"/>
        <v>9800</v>
      </c>
      <c r="I62" s="416">
        <f t="shared" si="3"/>
        <v>5900</v>
      </c>
      <c r="J62" s="386"/>
      <c r="K62" s="417">
        <f t="shared" si="0"/>
        <v>9799.1965</v>
      </c>
      <c r="L62" s="417">
        <f t="shared" si="1"/>
        <v>5879.5179000000007</v>
      </c>
      <c r="M62" s="389"/>
      <c r="N62" s="496">
        <v>3919.6786000000002</v>
      </c>
      <c r="P62" s="507">
        <v>3919.6786000000002</v>
      </c>
      <c r="R62" s="495">
        <v>3697.81</v>
      </c>
      <c r="T62" s="468">
        <v>3697.81</v>
      </c>
      <c r="V62" s="462">
        <v>3521.73</v>
      </c>
      <c r="X62" s="462">
        <v>3521.73</v>
      </c>
      <c r="Z62" s="468">
        <v>3521.7292000000002</v>
      </c>
      <c r="AB62" s="452">
        <v>3201.5720000000001</v>
      </c>
      <c r="AD62" s="382">
        <v>2910.52</v>
      </c>
      <c r="AF62" s="363"/>
      <c r="AH62" s="539"/>
      <c r="AJ62" s="146"/>
      <c r="AL62" s="146"/>
      <c r="AN62" s="146"/>
      <c r="AP62" s="146"/>
      <c r="AR62" s="146"/>
      <c r="AT62" s="146"/>
      <c r="AV62" s="146"/>
      <c r="AX62" s="63"/>
      <c r="AZ62" s="371"/>
      <c r="BA62" s="371"/>
      <c r="BB62" s="371"/>
      <c r="BC62" s="371"/>
      <c r="BD62" s="371"/>
      <c r="BE62" s="371"/>
      <c r="BF62" s="371"/>
      <c r="BG62" s="371"/>
      <c r="BH62" s="371"/>
      <c r="BI62" s="371"/>
      <c r="BJ62" s="371"/>
      <c r="BK62" s="371"/>
    </row>
    <row r="63" spans="1:63" s="376" customFormat="1" ht="21" customHeight="1" x14ac:dyDescent="0.3">
      <c r="A63" s="371"/>
      <c r="B63" s="372"/>
      <c r="C63" s="371"/>
      <c r="D63" s="421" t="s">
        <v>603</v>
      </c>
      <c r="E63" s="419">
        <f t="shared" si="9"/>
        <v>10700</v>
      </c>
      <c r="F63" s="420">
        <f t="shared" si="9"/>
        <v>6400</v>
      </c>
      <c r="G63" s="371"/>
      <c r="H63" s="416">
        <f t="shared" si="3"/>
        <v>10700</v>
      </c>
      <c r="I63" s="416">
        <f t="shared" si="3"/>
        <v>6400</v>
      </c>
      <c r="J63" s="386"/>
      <c r="K63" s="417">
        <f t="shared" si="0"/>
        <v>10607.95</v>
      </c>
      <c r="L63" s="417">
        <f t="shared" si="1"/>
        <v>6364.77</v>
      </c>
      <c r="M63" s="389"/>
      <c r="N63" s="496">
        <v>4243.18</v>
      </c>
      <c r="P63" s="507">
        <v>4243.18</v>
      </c>
      <c r="R63" s="496">
        <v>4003</v>
      </c>
      <c r="T63" s="468">
        <v>3811.49</v>
      </c>
      <c r="V63" s="462">
        <v>3630</v>
      </c>
      <c r="X63" s="462">
        <v>3630</v>
      </c>
      <c r="Z63" s="468">
        <v>3355.2937000000002</v>
      </c>
      <c r="AB63" s="452">
        <v>3050.2669999999998</v>
      </c>
      <c r="AD63" s="382">
        <v>2772.97</v>
      </c>
      <c r="AF63" s="363"/>
      <c r="AH63" s="539"/>
      <c r="AJ63" s="146"/>
      <c r="AL63" s="146"/>
      <c r="AN63" s="146"/>
      <c r="AP63" s="146"/>
      <c r="AR63" s="146"/>
      <c r="AT63" s="146"/>
      <c r="AV63" s="146"/>
      <c r="AX63" s="63"/>
      <c r="AZ63" s="371"/>
      <c r="BA63" s="371"/>
      <c r="BB63" s="371"/>
      <c r="BC63" s="371"/>
      <c r="BD63" s="371"/>
      <c r="BE63" s="371"/>
      <c r="BF63" s="371"/>
      <c r="BG63" s="371"/>
      <c r="BH63" s="371"/>
      <c r="BI63" s="371"/>
      <c r="BJ63" s="371"/>
      <c r="BK63" s="371"/>
    </row>
    <row r="64" spans="1:63" s="376" customFormat="1" ht="21" customHeight="1" x14ac:dyDescent="0.3">
      <c r="A64" s="371"/>
      <c r="B64" s="372"/>
      <c r="C64" s="371"/>
      <c r="D64" s="421" t="s">
        <v>604</v>
      </c>
      <c r="E64" s="419">
        <f t="shared" si="9"/>
        <v>14400</v>
      </c>
      <c r="F64" s="420">
        <f t="shared" si="9"/>
        <v>8700</v>
      </c>
      <c r="G64" s="371"/>
      <c r="H64" s="416">
        <f t="shared" si="3"/>
        <v>14400</v>
      </c>
      <c r="I64" s="416">
        <f t="shared" si="3"/>
        <v>8700</v>
      </c>
      <c r="J64" s="386"/>
      <c r="K64" s="417">
        <f t="shared" si="0"/>
        <v>14376.25</v>
      </c>
      <c r="L64" s="417">
        <f t="shared" si="1"/>
        <v>8625.75</v>
      </c>
      <c r="M64" s="389"/>
      <c r="N64" s="496">
        <v>5750.5</v>
      </c>
      <c r="P64" s="507">
        <v>5750.5</v>
      </c>
      <c r="R64" s="507">
        <v>5425</v>
      </c>
      <c r="T64" s="468">
        <v>5166</v>
      </c>
      <c r="V64" s="462">
        <v>4920</v>
      </c>
      <c r="X64" s="462">
        <v>4920</v>
      </c>
      <c r="Z64" s="468">
        <v>4546.9985000000006</v>
      </c>
      <c r="AB64" s="452">
        <v>4133.6350000000002</v>
      </c>
      <c r="AD64" s="382">
        <v>3757.85</v>
      </c>
      <c r="AF64" s="363"/>
      <c r="AH64" s="539"/>
      <c r="AJ64" s="146"/>
      <c r="AL64" s="146"/>
      <c r="AN64" s="146"/>
      <c r="AP64" s="146"/>
      <c r="AR64" s="146"/>
      <c r="AT64" s="146"/>
      <c r="AV64" s="146"/>
      <c r="AX64" s="63"/>
      <c r="AZ64" s="371"/>
      <c r="BA64" s="371"/>
      <c r="BB64" s="371"/>
      <c r="BC64" s="371"/>
      <c r="BD64" s="371"/>
      <c r="BE64" s="371"/>
      <c r="BF64" s="371"/>
      <c r="BG64" s="371"/>
      <c r="BH64" s="371"/>
      <c r="BI64" s="371"/>
      <c r="BJ64" s="371"/>
      <c r="BK64" s="371"/>
    </row>
    <row r="65" spans="1:63" s="376" customFormat="1" ht="21" customHeight="1" x14ac:dyDescent="0.3">
      <c r="A65" s="371"/>
      <c r="B65" s="372"/>
      <c r="C65" s="371"/>
      <c r="D65" s="421" t="s">
        <v>697</v>
      </c>
      <c r="E65" s="419">
        <f t="shared" si="9"/>
        <v>4900</v>
      </c>
      <c r="F65" s="420">
        <f t="shared" si="9"/>
        <v>2900</v>
      </c>
      <c r="G65" s="371"/>
      <c r="H65" s="416">
        <f t="shared" si="3"/>
        <v>4900</v>
      </c>
      <c r="I65" s="416">
        <f t="shared" si="3"/>
        <v>2900</v>
      </c>
      <c r="J65" s="386"/>
      <c r="K65" s="417">
        <f t="shared" si="0"/>
        <v>4823</v>
      </c>
      <c r="L65" s="417">
        <f t="shared" si="1"/>
        <v>2893.8</v>
      </c>
      <c r="M65" s="389"/>
      <c r="N65" s="496">
        <v>1929.2</v>
      </c>
      <c r="P65" s="507">
        <v>1929.2</v>
      </c>
      <c r="R65" s="507">
        <v>1820</v>
      </c>
      <c r="T65" s="468">
        <v>1732</v>
      </c>
      <c r="V65" s="462"/>
      <c r="X65" s="462"/>
      <c r="Z65" s="468"/>
      <c r="AB65" s="452"/>
      <c r="AD65" s="382"/>
      <c r="AF65" s="363"/>
      <c r="AH65" s="539"/>
      <c r="AJ65" s="146"/>
      <c r="AL65" s="146"/>
      <c r="AN65" s="146"/>
      <c r="AP65" s="146"/>
      <c r="AR65" s="146"/>
      <c r="AT65" s="146"/>
      <c r="AV65" s="146"/>
      <c r="AX65" s="63"/>
      <c r="AZ65" s="371"/>
      <c r="BA65" s="371"/>
      <c r="BB65" s="371"/>
      <c r="BC65" s="371"/>
      <c r="BD65" s="371"/>
      <c r="BE65" s="371"/>
      <c r="BF65" s="371"/>
      <c r="BG65" s="371"/>
      <c r="BH65" s="371"/>
      <c r="BI65" s="371"/>
      <c r="BJ65" s="371"/>
      <c r="BK65" s="371"/>
    </row>
    <row r="66" spans="1:63" s="376" customFormat="1" ht="21" hidden="1" customHeight="1" x14ac:dyDescent="0.3">
      <c r="A66" s="371"/>
      <c r="B66" s="372"/>
      <c r="C66" s="371"/>
      <c r="D66" s="421" t="s">
        <v>577</v>
      </c>
      <c r="E66" s="419">
        <f>H66</f>
        <v>4900</v>
      </c>
      <c r="F66" s="420">
        <f>I66</f>
        <v>3000</v>
      </c>
      <c r="G66" s="371"/>
      <c r="H66" s="416">
        <f t="shared" si="3"/>
        <v>4900</v>
      </c>
      <c r="I66" s="416">
        <f t="shared" si="3"/>
        <v>3000</v>
      </c>
      <c r="J66" s="386"/>
      <c r="K66" s="417">
        <f>N66*$K$9</f>
        <v>4883.2610000000004</v>
      </c>
      <c r="L66" s="417">
        <f>N66*$L$9</f>
        <v>2929.9566000000004</v>
      </c>
      <c r="M66" s="389"/>
      <c r="N66" s="496">
        <v>1953.3044000000002</v>
      </c>
      <c r="P66" s="507">
        <v>1953.3044000000002</v>
      </c>
      <c r="R66" s="495">
        <v>1842.74</v>
      </c>
      <c r="T66" s="468">
        <v>1842.74</v>
      </c>
      <c r="V66" s="462">
        <v>1755</v>
      </c>
      <c r="X66" s="462">
        <v>1755</v>
      </c>
      <c r="Z66" s="468">
        <v>1617.7337000000002</v>
      </c>
      <c r="AB66" s="452">
        <v>1470.6670000000001</v>
      </c>
      <c r="AD66" s="382">
        <v>1336.97</v>
      </c>
      <c r="AF66" s="363"/>
      <c r="AH66" s="539"/>
      <c r="AJ66" s="146"/>
      <c r="AL66" s="146"/>
      <c r="AN66" s="146"/>
      <c r="AP66" s="146"/>
      <c r="AR66" s="146"/>
      <c r="AT66" s="146"/>
      <c r="AV66" s="146"/>
      <c r="AX66" s="63"/>
      <c r="AZ66" s="371"/>
      <c r="BA66" s="371"/>
      <c r="BB66" s="371"/>
      <c r="BC66" s="371"/>
      <c r="BD66" s="371"/>
      <c r="BE66" s="371"/>
      <c r="BF66" s="371"/>
      <c r="BG66" s="371"/>
      <c r="BH66" s="371"/>
      <c r="BI66" s="371"/>
      <c r="BJ66" s="371"/>
      <c r="BK66" s="371"/>
    </row>
    <row r="67" spans="1:63" s="376" customFormat="1" ht="21" customHeight="1" x14ac:dyDescent="0.3">
      <c r="A67" s="371"/>
      <c r="B67" s="372"/>
      <c r="C67" s="371"/>
      <c r="D67" s="421" t="s">
        <v>591</v>
      </c>
      <c r="E67" s="419">
        <f t="shared" si="9"/>
        <v>3000</v>
      </c>
      <c r="F67" s="420">
        <f t="shared" si="9"/>
        <v>1800</v>
      </c>
      <c r="G67" s="371"/>
      <c r="H67" s="416">
        <f t="shared" si="3"/>
        <v>3000</v>
      </c>
      <c r="I67" s="416">
        <f t="shared" si="3"/>
        <v>1800</v>
      </c>
      <c r="J67" s="386"/>
      <c r="K67" s="417">
        <f t="shared" si="0"/>
        <v>2968</v>
      </c>
      <c r="L67" s="417">
        <f t="shared" si="1"/>
        <v>1780.8000000000002</v>
      </c>
      <c r="M67" s="389"/>
      <c r="N67" s="496">
        <v>1187.2</v>
      </c>
      <c r="P67" s="507">
        <v>1187.2</v>
      </c>
      <c r="R67" s="507">
        <v>1120</v>
      </c>
      <c r="T67" s="468">
        <v>1065.75</v>
      </c>
      <c r="V67" s="462">
        <v>1015</v>
      </c>
      <c r="X67" s="462">
        <v>1015</v>
      </c>
      <c r="Z67" s="468">
        <v>918.39000000000021</v>
      </c>
      <c r="AB67" s="452">
        <v>834.90000000000009</v>
      </c>
      <c r="AD67" s="382">
        <v>759</v>
      </c>
      <c r="AF67" s="363"/>
      <c r="AH67" s="539"/>
      <c r="AJ67" s="146"/>
      <c r="AL67" s="146"/>
      <c r="AN67" s="146"/>
      <c r="AP67" s="146"/>
      <c r="AR67" s="146"/>
      <c r="AT67" s="146"/>
      <c r="AV67" s="146"/>
      <c r="AX67" s="63"/>
      <c r="AZ67" s="371"/>
      <c r="BA67" s="371"/>
      <c r="BB67" s="371"/>
      <c r="BC67" s="371"/>
      <c r="BD67" s="371"/>
      <c r="BE67" s="371"/>
      <c r="BF67" s="371"/>
      <c r="BG67" s="371"/>
      <c r="BH67" s="371"/>
      <c r="BI67" s="371"/>
      <c r="BJ67" s="371"/>
      <c r="BK67" s="371"/>
    </row>
    <row r="68" spans="1:63" s="376" customFormat="1" ht="21" hidden="1" customHeight="1" x14ac:dyDescent="0.3">
      <c r="A68" s="371"/>
      <c r="B68" s="372"/>
      <c r="C68" s="371"/>
      <c r="D68" s="421" t="s">
        <v>698</v>
      </c>
      <c r="E68" s="419">
        <f t="shared" si="9"/>
        <v>18900</v>
      </c>
      <c r="F68" s="420">
        <f t="shared" si="9"/>
        <v>11400</v>
      </c>
      <c r="G68" s="371"/>
      <c r="H68" s="416">
        <f t="shared" si="3"/>
        <v>18900</v>
      </c>
      <c r="I68" s="416">
        <f t="shared" si="3"/>
        <v>11400</v>
      </c>
      <c r="J68" s="386"/>
      <c r="K68" s="417">
        <f t="shared" si="0"/>
        <v>18847.5</v>
      </c>
      <c r="L68" s="417">
        <f t="shared" si="1"/>
        <v>11308.5</v>
      </c>
      <c r="M68" s="389"/>
      <c r="N68" s="507">
        <v>7539</v>
      </c>
      <c r="P68" s="507">
        <v>7539</v>
      </c>
      <c r="R68" s="495">
        <v>7539</v>
      </c>
      <c r="T68" s="468">
        <v>7539</v>
      </c>
      <c r="V68" s="462">
        <v>18945</v>
      </c>
      <c r="X68" s="462">
        <v>18945</v>
      </c>
      <c r="Z68" s="468">
        <v>17222.522900000004</v>
      </c>
      <c r="AB68" s="452">
        <v>15656.839000000002</v>
      </c>
      <c r="AD68" s="382">
        <v>14233.49</v>
      </c>
      <c r="AF68" s="363"/>
      <c r="AH68" s="146"/>
      <c r="AJ68" s="146"/>
      <c r="AL68" s="146"/>
      <c r="AN68" s="146"/>
      <c r="AP68" s="146"/>
      <c r="AR68" s="146"/>
      <c r="AT68" s="146"/>
      <c r="AV68" s="146"/>
      <c r="AX68" s="63"/>
      <c r="AZ68" s="371"/>
      <c r="BA68" s="371"/>
      <c r="BB68" s="371"/>
      <c r="BC68" s="371"/>
      <c r="BD68" s="371"/>
      <c r="BE68" s="371"/>
      <c r="BF68" s="371"/>
      <c r="BG68" s="371"/>
      <c r="BH68" s="371"/>
      <c r="BI68" s="371"/>
      <c r="BJ68" s="371"/>
      <c r="BK68" s="371"/>
    </row>
    <row r="69" spans="1:63" s="376" customFormat="1" ht="21" hidden="1" customHeight="1" x14ac:dyDescent="0.3">
      <c r="A69" s="371"/>
      <c r="B69" s="372"/>
      <c r="C69" s="371"/>
      <c r="D69" s="421" t="s">
        <v>699</v>
      </c>
      <c r="E69" s="419">
        <f t="shared" si="9"/>
        <v>61700</v>
      </c>
      <c r="F69" s="420">
        <f t="shared" si="9"/>
        <v>37000</v>
      </c>
      <c r="G69" s="371"/>
      <c r="H69" s="416">
        <f t="shared" si="3"/>
        <v>61700</v>
      </c>
      <c r="I69" s="416">
        <f t="shared" si="3"/>
        <v>37000</v>
      </c>
      <c r="J69" s="386"/>
      <c r="K69" s="417">
        <f t="shared" si="0"/>
        <v>61621.875</v>
      </c>
      <c r="L69" s="417">
        <f t="shared" si="1"/>
        <v>36973.125</v>
      </c>
      <c r="M69" s="389"/>
      <c r="N69" s="507">
        <v>24648.75</v>
      </c>
      <c r="P69" s="507">
        <v>24648.75</v>
      </c>
      <c r="R69" s="495">
        <v>24648.75</v>
      </c>
      <c r="T69" s="468">
        <v>24648.75</v>
      </c>
      <c r="V69" s="462">
        <v>18945</v>
      </c>
      <c r="X69" s="462">
        <v>18945</v>
      </c>
      <c r="Z69" s="468">
        <v>17222.522900000004</v>
      </c>
      <c r="AB69" s="452">
        <v>15656.839000000002</v>
      </c>
      <c r="AD69" s="382">
        <v>14233.49</v>
      </c>
      <c r="AF69" s="363"/>
      <c r="AH69" s="146"/>
      <c r="AJ69" s="146"/>
      <c r="AL69" s="146"/>
      <c r="AN69" s="146"/>
      <c r="AP69" s="146"/>
      <c r="AR69" s="146"/>
      <c r="AT69" s="146"/>
      <c r="AV69" s="146"/>
      <c r="AX69" s="63"/>
      <c r="AZ69" s="371"/>
      <c r="BA69" s="371"/>
      <c r="BB69" s="371"/>
      <c r="BC69" s="371"/>
      <c r="BD69" s="371"/>
      <c r="BE69" s="371"/>
      <c r="BF69" s="371"/>
      <c r="BG69" s="371"/>
      <c r="BH69" s="371"/>
      <c r="BI69" s="371"/>
      <c r="BJ69" s="371"/>
      <c r="BK69" s="371"/>
    </row>
    <row r="70" spans="1:63" s="376" customFormat="1" ht="21" hidden="1" customHeight="1" x14ac:dyDescent="0.3">
      <c r="A70" s="371"/>
      <c r="B70" s="372"/>
      <c r="C70" s="371"/>
      <c r="D70" s="421" t="s">
        <v>700</v>
      </c>
      <c r="E70" s="419">
        <f t="shared" si="9"/>
        <v>272400</v>
      </c>
      <c r="F70" s="420">
        <f t="shared" si="9"/>
        <v>163500</v>
      </c>
      <c r="G70" s="371"/>
      <c r="H70" s="416">
        <f t="shared" si="3"/>
        <v>272400</v>
      </c>
      <c r="I70" s="416">
        <f t="shared" si="3"/>
        <v>163500</v>
      </c>
      <c r="J70" s="386"/>
      <c r="K70" s="417">
        <f t="shared" si="0"/>
        <v>272343.75</v>
      </c>
      <c r="L70" s="417">
        <f t="shared" si="1"/>
        <v>163406.25</v>
      </c>
      <c r="M70" s="389"/>
      <c r="N70" s="507">
        <v>108937.5</v>
      </c>
      <c r="P70" s="507">
        <v>108937.5</v>
      </c>
      <c r="R70" s="495">
        <v>108937.5</v>
      </c>
      <c r="T70" s="468">
        <v>108937.5</v>
      </c>
      <c r="V70" s="462">
        <v>18945</v>
      </c>
      <c r="X70" s="462">
        <v>18945</v>
      </c>
      <c r="Z70" s="468">
        <v>17222.522900000004</v>
      </c>
      <c r="AB70" s="452">
        <v>15656.839000000002</v>
      </c>
      <c r="AD70" s="382">
        <v>14233.49</v>
      </c>
      <c r="AF70" s="363"/>
      <c r="AH70" s="146"/>
      <c r="AJ70" s="146"/>
      <c r="AL70" s="146"/>
      <c r="AN70" s="146"/>
      <c r="AP70" s="146"/>
      <c r="AR70" s="146"/>
      <c r="AT70" s="146"/>
      <c r="AV70" s="146"/>
      <c r="AX70" s="63"/>
      <c r="AZ70" s="371"/>
      <c r="BA70" s="371"/>
      <c r="BB70" s="371"/>
      <c r="BC70" s="371"/>
      <c r="BD70" s="371"/>
      <c r="BE70" s="371"/>
      <c r="BF70" s="371"/>
      <c r="BG70" s="371"/>
      <c r="BH70" s="371"/>
      <c r="BI70" s="371"/>
      <c r="BJ70" s="371"/>
      <c r="BK70" s="371"/>
    </row>
    <row r="71" spans="1:63" s="376" customFormat="1" ht="21" hidden="1" customHeight="1" x14ac:dyDescent="0.3">
      <c r="A71" s="371"/>
      <c r="B71" s="372"/>
      <c r="C71" s="371"/>
      <c r="D71" s="421" t="s">
        <v>701</v>
      </c>
      <c r="E71" s="419">
        <f t="shared" si="9"/>
        <v>6200</v>
      </c>
      <c r="F71" s="420">
        <f t="shared" si="9"/>
        <v>3700</v>
      </c>
      <c r="G71" s="371"/>
      <c r="H71" s="416">
        <f t="shared" si="3"/>
        <v>6200</v>
      </c>
      <c r="I71" s="416">
        <f t="shared" si="3"/>
        <v>3700</v>
      </c>
      <c r="J71" s="386"/>
      <c r="K71" s="417">
        <f>N71*$K$9</f>
        <v>6133.9250000000002</v>
      </c>
      <c r="L71" s="417">
        <f>N71*$L$9</f>
        <v>3680.3550000000005</v>
      </c>
      <c r="M71" s="389"/>
      <c r="N71" s="507">
        <v>2453.5700000000002</v>
      </c>
      <c r="P71" s="507">
        <v>2453.5700000000002</v>
      </c>
      <c r="R71" s="495">
        <v>2453.5700000000002</v>
      </c>
      <c r="T71" s="468">
        <v>2453.5700000000002</v>
      </c>
      <c r="V71" s="462">
        <v>2336.7278000000001</v>
      </c>
      <c r="X71" s="468">
        <v>2336.7278000000006</v>
      </c>
      <c r="Z71" s="468">
        <v>2336.7278000000006</v>
      </c>
      <c r="AB71" s="452">
        <v>2124.2980000000002</v>
      </c>
      <c r="AD71" s="382">
        <v>1931.18</v>
      </c>
      <c r="AF71" s="363"/>
      <c r="AH71" s="146"/>
      <c r="AJ71" s="146"/>
      <c r="AL71" s="146"/>
      <c r="AN71" s="146"/>
      <c r="AP71" s="146"/>
      <c r="AR71" s="146"/>
      <c r="AT71" s="146"/>
      <c r="AV71" s="146"/>
      <c r="AX71" s="63"/>
      <c r="AZ71" s="371"/>
      <c r="BA71" s="371"/>
      <c r="BB71" s="371"/>
      <c r="BC71" s="371"/>
      <c r="BD71" s="371"/>
      <c r="BE71" s="371"/>
      <c r="BF71" s="371"/>
      <c r="BG71" s="371"/>
      <c r="BH71" s="371"/>
      <c r="BI71" s="371"/>
      <c r="BJ71" s="371"/>
      <c r="BK71" s="371"/>
    </row>
    <row r="72" spans="1:63" s="376" customFormat="1" ht="21" hidden="1" customHeight="1" x14ac:dyDescent="0.3">
      <c r="A72" s="371"/>
      <c r="B72" s="372"/>
      <c r="C72" s="371"/>
      <c r="D72" s="421" t="s">
        <v>702</v>
      </c>
      <c r="E72" s="419">
        <f t="shared" si="9"/>
        <v>16000</v>
      </c>
      <c r="F72" s="420">
        <f t="shared" si="9"/>
        <v>9600</v>
      </c>
      <c r="G72" s="371"/>
      <c r="H72" s="416">
        <f t="shared" si="3"/>
        <v>16000</v>
      </c>
      <c r="I72" s="416">
        <f t="shared" si="3"/>
        <v>9600</v>
      </c>
      <c r="J72" s="386"/>
      <c r="K72" s="417">
        <f>N72*$K$9</f>
        <v>15982.15</v>
      </c>
      <c r="L72" s="417">
        <f>N72*$L$9</f>
        <v>9589.2899999999991</v>
      </c>
      <c r="M72" s="389"/>
      <c r="N72" s="507">
        <v>6392.86</v>
      </c>
      <c r="P72" s="507">
        <v>6392.86</v>
      </c>
      <c r="R72" s="495">
        <v>6392.86</v>
      </c>
      <c r="T72" s="468">
        <v>6392.86</v>
      </c>
      <c r="V72" s="462"/>
      <c r="X72" s="468"/>
      <c r="Z72" s="468"/>
      <c r="AB72" s="452"/>
      <c r="AD72" s="382"/>
      <c r="AF72" s="363"/>
      <c r="AH72" s="146"/>
      <c r="AJ72" s="146"/>
      <c r="AL72" s="146"/>
      <c r="AN72" s="146"/>
      <c r="AP72" s="146"/>
      <c r="AR72" s="146"/>
      <c r="AT72" s="146"/>
      <c r="AV72" s="146"/>
      <c r="AX72" s="63"/>
      <c r="AZ72" s="371"/>
      <c r="BA72" s="371"/>
      <c r="BB72" s="371"/>
      <c r="BC72" s="371"/>
      <c r="BD72" s="371"/>
      <c r="BE72" s="371"/>
      <c r="BF72" s="371"/>
      <c r="BG72" s="371"/>
      <c r="BH72" s="371"/>
      <c r="BI72" s="371"/>
      <c r="BJ72" s="371"/>
      <c r="BK72" s="371"/>
    </row>
    <row r="73" spans="1:63" s="376" customFormat="1" ht="21" hidden="1" customHeight="1" x14ac:dyDescent="0.3">
      <c r="A73" s="371"/>
      <c r="B73" s="372"/>
      <c r="C73" s="371"/>
      <c r="D73" s="421" t="s">
        <v>703</v>
      </c>
      <c r="E73" s="419">
        <f t="shared" si="9"/>
        <v>24200</v>
      </c>
      <c r="F73" s="420">
        <f t="shared" si="9"/>
        <v>14500</v>
      </c>
      <c r="G73" s="371"/>
      <c r="H73" s="416">
        <f t="shared" si="3"/>
        <v>24200</v>
      </c>
      <c r="I73" s="416">
        <f t="shared" si="3"/>
        <v>14500</v>
      </c>
      <c r="J73" s="386"/>
      <c r="K73" s="417">
        <f>N73*$K$9</f>
        <v>24132.05</v>
      </c>
      <c r="L73" s="417">
        <f>N73*$L$9</f>
        <v>14479.23</v>
      </c>
      <c r="M73" s="389"/>
      <c r="N73" s="507">
        <v>9652.82</v>
      </c>
      <c r="P73" s="507">
        <v>9652.82</v>
      </c>
      <c r="R73" s="495">
        <v>9652.82</v>
      </c>
      <c r="T73" s="468">
        <v>9652.82</v>
      </c>
      <c r="V73" s="462"/>
      <c r="X73" s="468"/>
      <c r="Z73" s="468"/>
      <c r="AB73" s="452"/>
      <c r="AD73" s="382"/>
      <c r="AF73" s="363"/>
      <c r="AH73" s="146"/>
      <c r="AJ73" s="146"/>
      <c r="AL73" s="146"/>
      <c r="AN73" s="146"/>
      <c r="AP73" s="146"/>
      <c r="AR73" s="146"/>
      <c r="AT73" s="146"/>
      <c r="AV73" s="146"/>
      <c r="AX73" s="63"/>
      <c r="AZ73" s="371"/>
      <c r="BA73" s="371"/>
      <c r="BB73" s="371"/>
      <c r="BC73" s="371"/>
      <c r="BD73" s="371"/>
      <c r="BE73" s="371"/>
      <c r="BF73" s="371"/>
      <c r="BG73" s="371"/>
      <c r="BH73" s="371"/>
      <c r="BI73" s="371"/>
      <c r="BJ73" s="371"/>
      <c r="BK73" s="371"/>
    </row>
    <row r="74" spans="1:63" s="376" customFormat="1" ht="21" hidden="1" customHeight="1" x14ac:dyDescent="0.3">
      <c r="A74" s="371"/>
      <c r="B74" s="372"/>
      <c r="C74" s="371"/>
      <c r="D74" s="421" t="s">
        <v>511</v>
      </c>
      <c r="E74" s="419">
        <f t="shared" si="9"/>
        <v>4200</v>
      </c>
      <c r="F74" s="420">
        <f t="shared" si="9"/>
        <v>2600</v>
      </c>
      <c r="G74" s="371"/>
      <c r="H74" s="416">
        <f t="shared" si="3"/>
        <v>4200</v>
      </c>
      <c r="I74" s="416">
        <f t="shared" si="3"/>
        <v>2600</v>
      </c>
      <c r="J74" s="386"/>
      <c r="K74" s="417">
        <f t="shared" si="0"/>
        <v>4200</v>
      </c>
      <c r="L74" s="417">
        <f t="shared" si="1"/>
        <v>2520</v>
      </c>
      <c r="M74" s="389"/>
      <c r="N74" s="507">
        <v>1680</v>
      </c>
      <c r="P74" s="507">
        <v>1680</v>
      </c>
      <c r="R74" s="495">
        <v>1680</v>
      </c>
      <c r="T74" s="468">
        <v>1680</v>
      </c>
      <c r="V74" s="475">
        <v>1344</v>
      </c>
      <c r="X74" s="468">
        <v>1344</v>
      </c>
      <c r="Z74" s="468">
        <v>1344</v>
      </c>
      <c r="AB74" s="452">
        <v>1232</v>
      </c>
      <c r="AD74" s="382">
        <v>1120</v>
      </c>
      <c r="AF74" s="363"/>
      <c r="AH74" s="146"/>
      <c r="AJ74" s="146"/>
      <c r="AL74" s="146"/>
      <c r="AN74" s="146"/>
      <c r="AP74" s="146"/>
      <c r="AR74" s="146"/>
      <c r="AT74" s="146"/>
      <c r="AV74" s="146"/>
      <c r="AX74" s="63"/>
      <c r="AZ74" s="371"/>
      <c r="BA74" s="371"/>
      <c r="BB74" s="371"/>
      <c r="BC74" s="371"/>
      <c r="BD74" s="371"/>
      <c r="BE74" s="371"/>
      <c r="BF74" s="371"/>
      <c r="BG74" s="371"/>
      <c r="BH74" s="371"/>
      <c r="BI74" s="371"/>
      <c r="BJ74" s="371"/>
      <c r="BK74" s="371"/>
    </row>
    <row r="75" spans="1:63" ht="9.9499999999999993" customHeight="1" thickBot="1" x14ac:dyDescent="0.35">
      <c r="D75" s="422"/>
      <c r="E75" s="414"/>
      <c r="F75" s="415"/>
      <c r="G75" s="386"/>
      <c r="H75" s="416">
        <f t="shared" si="3"/>
        <v>0</v>
      </c>
      <c r="I75" s="416">
        <f t="shared" si="3"/>
        <v>0</v>
      </c>
      <c r="J75" s="386"/>
      <c r="K75" s="417">
        <f t="shared" si="0"/>
        <v>0</v>
      </c>
      <c r="L75" s="417">
        <f t="shared" si="1"/>
        <v>0</v>
      </c>
      <c r="M75" s="389"/>
      <c r="N75" s="513"/>
      <c r="P75" s="513"/>
      <c r="R75" s="452"/>
      <c r="T75" s="452"/>
      <c r="V75" s="452"/>
      <c r="X75" s="452"/>
      <c r="Z75" s="452"/>
      <c r="AB75" s="452"/>
      <c r="AF75" s="363"/>
      <c r="AH75" s="363"/>
      <c r="AJ75" s="365"/>
      <c r="AL75" s="365"/>
      <c r="AN75" s="365"/>
      <c r="AP75" s="363"/>
      <c r="AR75" s="363"/>
      <c r="AT75" s="363"/>
      <c r="AV75" s="363"/>
      <c r="AX75" s="366"/>
    </row>
    <row r="76" spans="1:63" s="376" customFormat="1" ht="21" customHeight="1" thickBot="1" x14ac:dyDescent="0.35">
      <c r="A76" s="371"/>
      <c r="B76" s="372"/>
      <c r="C76" s="371"/>
      <c r="D76" s="431" t="s">
        <v>462</v>
      </c>
      <c r="E76" s="409"/>
      <c r="F76" s="410"/>
      <c r="G76" s="371"/>
      <c r="H76" s="416">
        <f t="shared" si="3"/>
        <v>114000</v>
      </c>
      <c r="I76" s="416">
        <f t="shared" si="3"/>
        <v>68400</v>
      </c>
      <c r="J76" s="386"/>
      <c r="K76" s="417">
        <f t="shared" si="0"/>
        <v>113912.5</v>
      </c>
      <c r="L76" s="417">
        <f t="shared" si="1"/>
        <v>68347.5</v>
      </c>
      <c r="N76" s="521">
        <v>45565</v>
      </c>
      <c r="P76" s="514" t="s">
        <v>729</v>
      </c>
      <c r="R76" s="492" t="s">
        <v>729</v>
      </c>
      <c r="T76" s="483">
        <v>45455</v>
      </c>
      <c r="V76" s="473">
        <v>45425</v>
      </c>
      <c r="X76" s="473">
        <v>45359</v>
      </c>
      <c r="Z76" s="465">
        <v>220324</v>
      </c>
      <c r="AB76" s="452"/>
      <c r="AD76" s="382"/>
      <c r="AF76" s="522"/>
      <c r="AH76" s="353"/>
      <c r="AJ76" s="146"/>
      <c r="AL76" s="146"/>
      <c r="AN76" s="146"/>
      <c r="AP76" s="146"/>
      <c r="AR76" s="146"/>
      <c r="AT76" s="146"/>
      <c r="AV76" s="146"/>
      <c r="AX76" s="63"/>
      <c r="AZ76" s="371"/>
      <c r="BA76" s="371"/>
      <c r="BB76" s="371"/>
      <c r="BC76" s="371"/>
      <c r="BD76" s="371"/>
      <c r="BE76" s="371"/>
      <c r="BF76" s="371"/>
      <c r="BG76" s="371"/>
      <c r="BH76" s="371"/>
      <c r="BI76" s="371"/>
      <c r="BJ76" s="371"/>
      <c r="BK76" s="371"/>
    </row>
    <row r="77" spans="1:63" s="376" customFormat="1" ht="21" customHeight="1" x14ac:dyDescent="0.3">
      <c r="A77" s="371"/>
      <c r="B77" s="372"/>
      <c r="C77" s="371"/>
      <c r="D77" s="436" t="s">
        <v>743</v>
      </c>
      <c r="E77" s="437">
        <f>H77</f>
        <v>4000</v>
      </c>
      <c r="F77" s="438">
        <f>I77</f>
        <v>2400</v>
      </c>
      <c r="G77" s="371"/>
      <c r="H77" s="416">
        <f t="shared" si="3"/>
        <v>4000</v>
      </c>
      <c r="I77" s="416">
        <f t="shared" si="3"/>
        <v>2400</v>
      </c>
      <c r="J77" s="386"/>
      <c r="K77" s="417">
        <f t="shared" si="0"/>
        <v>3947.5</v>
      </c>
      <c r="L77" s="417">
        <f t="shared" si="1"/>
        <v>2368.5</v>
      </c>
      <c r="N77" s="496">
        <v>1579</v>
      </c>
      <c r="P77" s="507">
        <v>1549.8</v>
      </c>
      <c r="R77" s="490">
        <v>1549.8</v>
      </c>
      <c r="T77" s="468">
        <v>1405.79</v>
      </c>
      <c r="V77" s="462">
        <v>1338.85</v>
      </c>
      <c r="X77" s="462">
        <v>1338.85</v>
      </c>
      <c r="Z77" s="462">
        <v>1239.68</v>
      </c>
      <c r="AB77" s="452">
        <v>1147.6385739</v>
      </c>
      <c r="AD77" s="382">
        <v>1147.6385739</v>
      </c>
      <c r="AF77" s="523"/>
      <c r="AH77" s="146"/>
      <c r="AJ77" s="146"/>
      <c r="AL77" s="146"/>
      <c r="AN77" s="146"/>
      <c r="AP77" s="146"/>
      <c r="AR77" s="146"/>
      <c r="AT77" s="146"/>
      <c r="AV77" s="146"/>
      <c r="AX77" s="63"/>
      <c r="AZ77" s="371"/>
      <c r="BA77" s="371"/>
      <c r="BB77" s="371"/>
      <c r="BC77" s="371"/>
      <c r="BD77" s="371"/>
      <c r="BE77" s="371"/>
      <c r="BF77" s="371"/>
      <c r="BG77" s="371"/>
      <c r="BH77" s="371"/>
      <c r="BI77" s="371"/>
      <c r="BJ77" s="371"/>
      <c r="BK77" s="371"/>
    </row>
    <row r="78" spans="1:63" s="376" customFormat="1" ht="21" customHeight="1" x14ac:dyDescent="0.3">
      <c r="A78" s="371"/>
      <c r="B78" s="372"/>
      <c r="C78" s="371"/>
      <c r="D78" s="436" t="s">
        <v>744</v>
      </c>
      <c r="E78" s="437">
        <f t="shared" ref="E78:F87" si="10">H78</f>
        <v>5700</v>
      </c>
      <c r="F78" s="438">
        <f t="shared" si="10"/>
        <v>3400</v>
      </c>
      <c r="G78" s="371"/>
      <c r="H78" s="416">
        <f t="shared" ref="H78:I142" si="11">MROUND(K78+48,100)</f>
        <v>5700</v>
      </c>
      <c r="I78" s="416">
        <f t="shared" si="11"/>
        <v>3400</v>
      </c>
      <c r="J78" s="386"/>
      <c r="K78" s="417">
        <f t="shared" si="0"/>
        <v>5660</v>
      </c>
      <c r="L78" s="417">
        <f t="shared" si="1"/>
        <v>3396</v>
      </c>
      <c r="N78" s="496">
        <v>2264</v>
      </c>
      <c r="P78" s="507">
        <v>2221.8000000000002</v>
      </c>
      <c r="R78" s="490">
        <v>2221.8000000000002</v>
      </c>
      <c r="T78" s="468">
        <v>2015.54</v>
      </c>
      <c r="V78" s="462">
        <v>1919.56</v>
      </c>
      <c r="X78" s="462">
        <v>1919.56</v>
      </c>
      <c r="Z78" s="462">
        <v>1777.37</v>
      </c>
      <c r="AB78" s="452">
        <v>1645.4006478000001</v>
      </c>
      <c r="AD78" s="382">
        <v>1645.4006478000001</v>
      </c>
      <c r="AF78" s="523"/>
      <c r="AH78" s="146"/>
      <c r="AJ78" s="146"/>
      <c r="AL78" s="146"/>
      <c r="AN78" s="146"/>
      <c r="AP78" s="146"/>
      <c r="AR78" s="146"/>
      <c r="AT78" s="146"/>
      <c r="AV78" s="146"/>
      <c r="AX78" s="63"/>
      <c r="AZ78" s="371"/>
      <c r="BA78" s="371"/>
      <c r="BB78" s="371"/>
      <c r="BC78" s="371"/>
      <c r="BD78" s="371"/>
      <c r="BE78" s="371"/>
      <c r="BF78" s="371"/>
      <c r="BG78" s="371"/>
      <c r="BH78" s="371"/>
      <c r="BI78" s="371"/>
      <c r="BJ78" s="371"/>
      <c r="BK78" s="371"/>
    </row>
    <row r="79" spans="1:63" s="376" customFormat="1" ht="21" customHeight="1" x14ac:dyDescent="0.3">
      <c r="A79" s="371"/>
      <c r="B79" s="372"/>
      <c r="C79" s="371"/>
      <c r="D79" s="436" t="s">
        <v>745</v>
      </c>
      <c r="E79" s="437">
        <f t="shared" si="10"/>
        <v>9400</v>
      </c>
      <c r="F79" s="438">
        <f t="shared" si="10"/>
        <v>5600</v>
      </c>
      <c r="G79" s="371"/>
      <c r="H79" s="416">
        <f t="shared" si="11"/>
        <v>9400</v>
      </c>
      <c r="I79" s="416">
        <f t="shared" si="11"/>
        <v>5600</v>
      </c>
      <c r="J79" s="386"/>
      <c r="K79" s="417">
        <f t="shared" si="0"/>
        <v>9325</v>
      </c>
      <c r="L79" s="417">
        <f t="shared" si="1"/>
        <v>5595</v>
      </c>
      <c r="N79" s="496">
        <v>3730</v>
      </c>
      <c r="P79" s="507">
        <v>3660.3</v>
      </c>
      <c r="R79" s="490">
        <v>3660.3</v>
      </c>
      <c r="T79" s="468">
        <v>3320.45</v>
      </c>
      <c r="V79" s="462">
        <v>3162.33</v>
      </c>
      <c r="X79" s="462">
        <v>3162.33</v>
      </c>
      <c r="Z79" s="462">
        <v>2928.08</v>
      </c>
      <c r="AB79" s="455">
        <v>2636</v>
      </c>
      <c r="AD79" s="382">
        <v>2710.6637649000004</v>
      </c>
      <c r="AF79" s="523"/>
      <c r="AH79" s="146"/>
      <c r="AJ79" s="146"/>
      <c r="AL79" s="146"/>
      <c r="AN79" s="146"/>
      <c r="AP79" s="146"/>
      <c r="AR79" s="146"/>
      <c r="AT79" s="146"/>
      <c r="AV79" s="146"/>
      <c r="AX79" s="63"/>
      <c r="AZ79" s="371"/>
      <c r="BA79" s="371"/>
      <c r="BB79" s="371"/>
      <c r="BC79" s="371"/>
      <c r="BD79" s="371"/>
      <c r="BE79" s="371"/>
      <c r="BF79" s="371"/>
      <c r="BG79" s="371"/>
      <c r="BH79" s="371"/>
      <c r="BI79" s="371"/>
      <c r="BJ79" s="371"/>
      <c r="BK79" s="371"/>
    </row>
    <row r="80" spans="1:63" s="376" customFormat="1" ht="21" customHeight="1" x14ac:dyDescent="0.3">
      <c r="A80" s="371"/>
      <c r="B80" s="372"/>
      <c r="C80" s="371"/>
      <c r="D80" s="436" t="s">
        <v>746</v>
      </c>
      <c r="E80" s="437">
        <f t="shared" si="10"/>
        <v>16400</v>
      </c>
      <c r="F80" s="438">
        <f t="shared" si="10"/>
        <v>9900</v>
      </c>
      <c r="G80" s="371"/>
      <c r="H80" s="416">
        <f t="shared" si="11"/>
        <v>16400</v>
      </c>
      <c r="I80" s="416">
        <f t="shared" si="11"/>
        <v>9900</v>
      </c>
      <c r="J80" s="386"/>
      <c r="K80" s="417">
        <f t="shared" si="0"/>
        <v>16360</v>
      </c>
      <c r="L80" s="417">
        <f t="shared" si="1"/>
        <v>9816</v>
      </c>
      <c r="N80" s="496">
        <v>6544</v>
      </c>
      <c r="P80" s="507">
        <v>6421.8</v>
      </c>
      <c r="R80" s="490">
        <v>6421.8</v>
      </c>
      <c r="T80" s="468">
        <v>5826.09</v>
      </c>
      <c r="V80" s="462">
        <v>5548.66</v>
      </c>
      <c r="X80" s="462">
        <v>5548.66</v>
      </c>
      <c r="Z80" s="462">
        <v>5137.6499999999996</v>
      </c>
      <c r="AB80" s="455">
        <v>4624</v>
      </c>
      <c r="AD80" s="382">
        <v>4756.1717112000006</v>
      </c>
      <c r="AF80" s="523"/>
      <c r="AH80" s="146"/>
      <c r="AJ80" s="146"/>
      <c r="AL80" s="146"/>
      <c r="AN80" s="146"/>
      <c r="AP80" s="146"/>
      <c r="AR80" s="146"/>
      <c r="AT80" s="146"/>
      <c r="AV80" s="146"/>
      <c r="AX80" s="63"/>
      <c r="AZ80" s="371"/>
      <c r="BA80" s="371"/>
      <c r="BB80" s="371"/>
      <c r="BC80" s="371"/>
      <c r="BD80" s="371"/>
      <c r="BE80" s="371"/>
      <c r="BF80" s="371"/>
      <c r="BG80" s="371"/>
      <c r="BH80" s="371"/>
      <c r="BI80" s="371"/>
      <c r="BJ80" s="371"/>
      <c r="BK80" s="371"/>
    </row>
    <row r="81" spans="1:63" s="376" customFormat="1" ht="21" customHeight="1" x14ac:dyDescent="0.3">
      <c r="A81" s="371"/>
      <c r="B81" s="488" t="s">
        <v>714</v>
      </c>
      <c r="C81" s="476"/>
      <c r="D81" s="436" t="s">
        <v>297</v>
      </c>
      <c r="E81" s="437">
        <f t="shared" si="10"/>
        <v>28800</v>
      </c>
      <c r="F81" s="438">
        <f t="shared" si="10"/>
        <v>17300</v>
      </c>
      <c r="G81" s="371"/>
      <c r="H81" s="416">
        <f t="shared" si="11"/>
        <v>28800</v>
      </c>
      <c r="I81" s="416">
        <f t="shared" si="11"/>
        <v>17300</v>
      </c>
      <c r="J81" s="386"/>
      <c r="K81" s="417">
        <f t="shared" si="0"/>
        <v>28792.5</v>
      </c>
      <c r="L81" s="417">
        <f t="shared" si="1"/>
        <v>17275.5</v>
      </c>
      <c r="N81" s="496">
        <v>11517</v>
      </c>
      <c r="P81" s="507">
        <v>11301.15</v>
      </c>
      <c r="R81" s="490">
        <v>11301.15</v>
      </c>
      <c r="T81" s="455">
        <v>10767</v>
      </c>
      <c r="V81" s="462">
        <v>9765.5400000000009</v>
      </c>
      <c r="X81" s="462">
        <v>9765.5400000000009</v>
      </c>
      <c r="Z81" s="462">
        <v>9042.17</v>
      </c>
      <c r="AB81" s="455">
        <v>8138</v>
      </c>
      <c r="AD81" s="382">
        <v>8370.7848042000005</v>
      </c>
      <c r="AF81" s="523"/>
      <c r="AH81" s="146"/>
      <c r="AJ81" s="146"/>
      <c r="AL81" s="146"/>
      <c r="AN81" s="146"/>
      <c r="AP81" s="146"/>
      <c r="AR81" s="146"/>
      <c r="AT81" s="146"/>
      <c r="AV81" s="146"/>
      <c r="AX81" s="63"/>
      <c r="AZ81" s="371"/>
      <c r="BA81" s="371"/>
      <c r="BB81" s="371"/>
      <c r="BC81" s="371"/>
      <c r="BD81" s="371"/>
      <c r="BE81" s="371"/>
      <c r="BF81" s="371"/>
      <c r="BG81" s="371"/>
      <c r="BH81" s="371"/>
      <c r="BI81" s="371"/>
      <c r="BJ81" s="371"/>
      <c r="BK81" s="371"/>
    </row>
    <row r="82" spans="1:63" s="376" customFormat="1" ht="21" customHeight="1" x14ac:dyDescent="0.3">
      <c r="A82" s="371"/>
      <c r="B82" s="372"/>
      <c r="C82" s="371"/>
      <c r="D82" s="439" t="s">
        <v>747</v>
      </c>
      <c r="E82" s="437">
        <f t="shared" si="10"/>
        <v>2000</v>
      </c>
      <c r="F82" s="438">
        <f t="shared" si="10"/>
        <v>1200</v>
      </c>
      <c r="G82" s="371"/>
      <c r="H82" s="416">
        <f t="shared" si="11"/>
        <v>2000</v>
      </c>
      <c r="I82" s="416">
        <f t="shared" si="11"/>
        <v>1200</v>
      </c>
      <c r="J82" s="386"/>
      <c r="K82" s="417">
        <f t="shared" si="0"/>
        <v>1971.3750000000002</v>
      </c>
      <c r="L82" s="417">
        <f t="shared" si="1"/>
        <v>1182.825</v>
      </c>
      <c r="N82" s="507">
        <v>788.55000000000007</v>
      </c>
      <c r="P82" s="507">
        <v>788.55000000000007</v>
      </c>
      <c r="R82" s="490">
        <v>788.55000000000007</v>
      </c>
      <c r="T82" s="468">
        <v>725.9</v>
      </c>
      <c r="V82" s="462">
        <v>691.33</v>
      </c>
      <c r="X82" s="462">
        <v>691.33</v>
      </c>
      <c r="Z82" s="462">
        <v>627.46</v>
      </c>
      <c r="AB82" s="455">
        <v>565</v>
      </c>
      <c r="AD82" s="382">
        <v>580.87405740000008</v>
      </c>
      <c r="AF82" s="523"/>
      <c r="AH82" s="146"/>
      <c r="AJ82" s="146"/>
      <c r="AL82" s="146"/>
      <c r="AN82" s="146"/>
      <c r="AP82" s="146"/>
      <c r="AR82" s="146"/>
      <c r="AT82" s="146"/>
      <c r="AV82" s="146"/>
      <c r="AX82" s="63"/>
      <c r="AZ82" s="371"/>
      <c r="BA82" s="371"/>
      <c r="BB82" s="371"/>
      <c r="BC82" s="371"/>
      <c r="BD82" s="371"/>
      <c r="BE82" s="371"/>
      <c r="BF82" s="371"/>
      <c r="BG82" s="371"/>
      <c r="BH82" s="371"/>
      <c r="BI82" s="371"/>
      <c r="BJ82" s="371"/>
      <c r="BK82" s="371"/>
    </row>
    <row r="83" spans="1:63" s="376" customFormat="1" ht="21" customHeight="1" x14ac:dyDescent="0.3">
      <c r="A83" s="371"/>
      <c r="B83" s="372"/>
      <c r="C83" s="371"/>
      <c r="D83" s="439" t="s">
        <v>749</v>
      </c>
      <c r="E83" s="437">
        <f t="shared" si="10"/>
        <v>4200</v>
      </c>
      <c r="F83" s="438">
        <f t="shared" si="10"/>
        <v>2600</v>
      </c>
      <c r="G83" s="371"/>
      <c r="H83" s="416">
        <f t="shared" si="11"/>
        <v>4200</v>
      </c>
      <c r="I83" s="416">
        <f t="shared" si="11"/>
        <v>2600</v>
      </c>
      <c r="J83" s="386"/>
      <c r="K83" s="417">
        <f t="shared" si="0"/>
        <v>4186.875</v>
      </c>
      <c r="L83" s="417">
        <f t="shared" si="1"/>
        <v>2512.125</v>
      </c>
      <c r="N83" s="507">
        <v>1674.75</v>
      </c>
      <c r="P83" s="507">
        <v>1674.75</v>
      </c>
      <c r="R83" s="490">
        <v>1674.75</v>
      </c>
      <c r="T83" s="468">
        <v>1518.77</v>
      </c>
      <c r="V83" s="462">
        <v>1446.46</v>
      </c>
      <c r="X83" s="462">
        <v>1446.46</v>
      </c>
      <c r="Z83" s="462">
        <v>1333.14</v>
      </c>
      <c r="AB83" s="452">
        <v>1234.1443569</v>
      </c>
      <c r="AD83" s="382">
        <v>1234.1443569</v>
      </c>
      <c r="AF83" s="523"/>
      <c r="AH83" s="146"/>
      <c r="AJ83" s="146"/>
      <c r="AL83" s="146"/>
      <c r="AN83" s="146"/>
      <c r="AP83" s="146"/>
      <c r="AR83" s="146"/>
      <c r="AT83" s="146"/>
      <c r="AV83" s="146"/>
      <c r="AX83" s="63"/>
      <c r="AZ83" s="371"/>
      <c r="BA83" s="371"/>
      <c r="BB83" s="371"/>
      <c r="BC83" s="371"/>
      <c r="BD83" s="371"/>
      <c r="BE83" s="371"/>
      <c r="BF83" s="371"/>
      <c r="BG83" s="371"/>
      <c r="BH83" s="371"/>
      <c r="BI83" s="371"/>
      <c r="BJ83" s="371"/>
      <c r="BK83" s="371"/>
    </row>
    <row r="84" spans="1:63" s="376" customFormat="1" ht="21" customHeight="1" x14ac:dyDescent="0.3">
      <c r="A84" s="371"/>
      <c r="B84" s="372"/>
      <c r="C84" s="371"/>
      <c r="D84" s="439" t="s">
        <v>750</v>
      </c>
      <c r="E84" s="437">
        <f t="shared" si="10"/>
        <v>6400</v>
      </c>
      <c r="F84" s="438">
        <f t="shared" si="10"/>
        <v>3900</v>
      </c>
      <c r="G84" s="371"/>
      <c r="H84" s="416">
        <f t="shared" si="11"/>
        <v>6400</v>
      </c>
      <c r="I84" s="416">
        <f t="shared" si="11"/>
        <v>3900</v>
      </c>
      <c r="J84" s="386"/>
      <c r="K84" s="417">
        <f t="shared" si="0"/>
        <v>6355.125</v>
      </c>
      <c r="L84" s="417">
        <f t="shared" si="1"/>
        <v>3813.0750000000003</v>
      </c>
      <c r="N84" s="507">
        <v>2542.0500000000002</v>
      </c>
      <c r="P84" s="507">
        <v>2542.0500000000002</v>
      </c>
      <c r="R84" s="490">
        <v>2542.0500000000002</v>
      </c>
      <c r="T84" s="468">
        <v>2306.14</v>
      </c>
      <c r="V84" s="462">
        <v>2196.33</v>
      </c>
      <c r="X84" s="462">
        <v>2196.33</v>
      </c>
      <c r="Z84" s="462">
        <v>2024.27</v>
      </c>
      <c r="AB84" s="455">
        <v>1822</v>
      </c>
      <c r="AD84" s="382">
        <v>1873.9549919999999</v>
      </c>
      <c r="AF84" s="523"/>
      <c r="AH84" s="146"/>
      <c r="AJ84" s="146"/>
      <c r="AL84" s="146"/>
      <c r="AN84" s="146"/>
      <c r="AP84" s="146"/>
      <c r="AR84" s="146"/>
      <c r="AT84" s="146"/>
      <c r="AV84" s="146"/>
      <c r="AX84" s="63"/>
      <c r="AZ84" s="371"/>
      <c r="BA84" s="371"/>
      <c r="BB84" s="371"/>
      <c r="BC84" s="371"/>
      <c r="BD84" s="371"/>
      <c r="BE84" s="371"/>
      <c r="BF84" s="371"/>
      <c r="BG84" s="371"/>
      <c r="BH84" s="371"/>
      <c r="BI84" s="371"/>
      <c r="BJ84" s="371"/>
      <c r="BK84" s="371"/>
    </row>
    <row r="85" spans="1:63" s="376" customFormat="1" ht="21" customHeight="1" x14ac:dyDescent="0.3">
      <c r="A85" s="371"/>
      <c r="B85" s="372"/>
      <c r="C85" s="371"/>
      <c r="D85" s="439" t="s">
        <v>748</v>
      </c>
      <c r="E85" s="437">
        <f t="shared" si="10"/>
        <v>11300</v>
      </c>
      <c r="F85" s="438">
        <f t="shared" si="10"/>
        <v>6800</v>
      </c>
      <c r="G85" s="371"/>
      <c r="H85" s="416">
        <f t="shared" si="11"/>
        <v>11300</v>
      </c>
      <c r="I85" s="416">
        <f t="shared" si="11"/>
        <v>6800</v>
      </c>
      <c r="J85" s="386"/>
      <c r="K85" s="417">
        <f t="shared" si="0"/>
        <v>11258.625</v>
      </c>
      <c r="L85" s="417">
        <f t="shared" si="1"/>
        <v>6755.1749999999993</v>
      </c>
      <c r="N85" s="507">
        <v>4503.45</v>
      </c>
      <c r="P85" s="507">
        <v>4503.45</v>
      </c>
      <c r="R85" s="490">
        <v>4503.45</v>
      </c>
      <c r="T85" s="468">
        <v>4086.17</v>
      </c>
      <c r="V85" s="462">
        <v>3891.58</v>
      </c>
      <c r="X85" s="462">
        <v>3891.58</v>
      </c>
      <c r="Z85" s="462">
        <v>3586.71</v>
      </c>
      <c r="AB85" s="455">
        <v>3229</v>
      </c>
      <c r="AD85" s="382">
        <v>3320.3923389000001</v>
      </c>
      <c r="AF85" s="523"/>
      <c r="AH85" s="146"/>
      <c r="AJ85" s="146"/>
      <c r="AL85" s="146"/>
      <c r="AN85" s="146"/>
      <c r="AP85" s="146"/>
      <c r="AR85" s="146"/>
      <c r="AT85" s="146"/>
      <c r="AV85" s="146"/>
      <c r="AX85" s="63"/>
      <c r="AZ85" s="371"/>
      <c r="BA85" s="371"/>
      <c r="BB85" s="371"/>
      <c r="BC85" s="371"/>
      <c r="BD85" s="371"/>
      <c r="BE85" s="371"/>
      <c r="BF85" s="371"/>
      <c r="BG85" s="371"/>
      <c r="BH85" s="371"/>
      <c r="BI85" s="371"/>
      <c r="BJ85" s="371"/>
      <c r="BK85" s="371"/>
    </row>
    <row r="86" spans="1:63" s="376" customFormat="1" ht="21" hidden="1" customHeight="1" x14ac:dyDescent="0.3">
      <c r="A86" s="371"/>
      <c r="B86" s="372"/>
      <c r="C86" s="371"/>
      <c r="D86" s="439" t="s">
        <v>341</v>
      </c>
      <c r="E86" s="437">
        <f t="shared" si="10"/>
        <v>6900</v>
      </c>
      <c r="F86" s="438">
        <f t="shared" si="10"/>
        <v>4100</v>
      </c>
      <c r="G86" s="371"/>
      <c r="H86" s="416">
        <f t="shared" si="11"/>
        <v>6900</v>
      </c>
      <c r="I86" s="416">
        <f t="shared" si="11"/>
        <v>4100</v>
      </c>
      <c r="J86" s="386"/>
      <c r="K86" s="417">
        <f t="shared" si="0"/>
        <v>6832.875</v>
      </c>
      <c r="L86" s="417">
        <f t="shared" si="1"/>
        <v>4099.7250000000004</v>
      </c>
      <c r="N86" s="507">
        <v>2733.15</v>
      </c>
      <c r="P86" s="507">
        <v>2733.15</v>
      </c>
      <c r="R86" s="490">
        <v>2733.15</v>
      </c>
      <c r="T86" s="468">
        <v>2999.8</v>
      </c>
      <c r="V86" s="462">
        <v>2856.95</v>
      </c>
      <c r="X86" s="462">
        <v>2856.95</v>
      </c>
      <c r="Z86" s="462">
        <v>2645.33</v>
      </c>
      <c r="AB86" s="452">
        <v>2448.9079524000003</v>
      </c>
      <c r="AD86" s="382">
        <v>2448.9079524000003</v>
      </c>
      <c r="AF86" s="523"/>
      <c r="AH86" s="146"/>
      <c r="AJ86" s="146"/>
      <c r="AL86" s="146"/>
      <c r="AN86" s="146"/>
      <c r="AP86" s="146"/>
      <c r="AR86" s="146"/>
      <c r="AT86" s="146"/>
      <c r="AV86" s="146"/>
      <c r="AX86" s="63"/>
      <c r="AZ86" s="371"/>
      <c r="BA86" s="371"/>
      <c r="BB86" s="371"/>
      <c r="BC86" s="371"/>
      <c r="BD86" s="371"/>
      <c r="BE86" s="371"/>
      <c r="BF86" s="371"/>
      <c r="BG86" s="371"/>
      <c r="BH86" s="371"/>
      <c r="BI86" s="371"/>
      <c r="BJ86" s="371"/>
      <c r="BK86" s="371"/>
    </row>
    <row r="87" spans="1:63" s="376" customFormat="1" ht="21" customHeight="1" thickBot="1" x14ac:dyDescent="0.35">
      <c r="A87" s="371"/>
      <c r="B87" s="372"/>
      <c r="C87" s="371"/>
      <c r="D87" s="439" t="s">
        <v>751</v>
      </c>
      <c r="E87" s="437">
        <f t="shared" si="10"/>
        <v>5100</v>
      </c>
      <c r="F87" s="438">
        <f t="shared" si="10"/>
        <v>3100</v>
      </c>
      <c r="G87" s="371"/>
      <c r="H87" s="416">
        <f t="shared" si="11"/>
        <v>5100</v>
      </c>
      <c r="I87" s="416">
        <f t="shared" si="11"/>
        <v>3100</v>
      </c>
      <c r="J87" s="386"/>
      <c r="K87" s="417">
        <f t="shared" si="0"/>
        <v>5075</v>
      </c>
      <c r="L87" s="417">
        <f t="shared" si="1"/>
        <v>3045</v>
      </c>
      <c r="N87" s="496">
        <v>2030</v>
      </c>
      <c r="P87" s="507">
        <v>1991.8500000000001</v>
      </c>
      <c r="R87" s="490">
        <v>1991.8500000000001</v>
      </c>
      <c r="T87" s="468">
        <v>1996.98</v>
      </c>
      <c r="V87" s="462">
        <v>1901.89</v>
      </c>
      <c r="X87" s="462">
        <v>1901.89</v>
      </c>
      <c r="Z87" s="462">
        <v>1761.01</v>
      </c>
      <c r="AB87" s="452">
        <v>1467.51</v>
      </c>
      <c r="AD87" s="382">
        <v>1467.51</v>
      </c>
      <c r="AF87" s="523"/>
      <c r="AH87" s="146"/>
      <c r="AJ87" s="146"/>
      <c r="AL87" s="146"/>
      <c r="AN87" s="146"/>
      <c r="AP87" s="146"/>
      <c r="AR87" s="146"/>
      <c r="AT87" s="146"/>
      <c r="AV87" s="146"/>
      <c r="AX87" s="63"/>
      <c r="AZ87" s="371"/>
      <c r="BA87" s="371"/>
      <c r="BB87" s="371"/>
      <c r="BC87" s="371"/>
      <c r="BD87" s="371"/>
      <c r="BE87" s="371"/>
      <c r="BF87" s="371"/>
      <c r="BG87" s="371"/>
      <c r="BH87" s="371"/>
      <c r="BI87" s="371"/>
      <c r="BJ87" s="371"/>
      <c r="BK87" s="371"/>
    </row>
    <row r="88" spans="1:63" s="376" customFormat="1" ht="9.9499999999999993" hidden="1" customHeight="1" thickBot="1" x14ac:dyDescent="0.35">
      <c r="A88" s="371"/>
      <c r="B88" s="372"/>
      <c r="C88" s="371"/>
      <c r="D88" s="371"/>
      <c r="E88" s="373"/>
      <c r="F88" s="374"/>
      <c r="G88" s="371"/>
      <c r="H88" s="416">
        <f t="shared" si="11"/>
        <v>0</v>
      </c>
      <c r="I88" s="416">
        <f t="shared" si="11"/>
        <v>0</v>
      </c>
      <c r="J88" s="386"/>
      <c r="K88" s="417">
        <f t="shared" si="0"/>
        <v>0</v>
      </c>
      <c r="L88" s="417">
        <f t="shared" si="1"/>
        <v>0</v>
      </c>
      <c r="N88" s="513"/>
      <c r="P88" s="513"/>
      <c r="R88" s="452"/>
      <c r="T88" s="452"/>
      <c r="V88" s="452"/>
      <c r="X88" s="452"/>
      <c r="Z88" s="452"/>
      <c r="AB88" s="452"/>
      <c r="AD88" s="382"/>
      <c r="AF88" s="363"/>
      <c r="AH88" s="146"/>
      <c r="AJ88" s="146"/>
      <c r="AL88" s="146"/>
      <c r="AN88" s="146"/>
      <c r="AP88" s="146"/>
      <c r="AR88" s="146"/>
      <c r="AT88" s="146"/>
      <c r="AV88" s="146"/>
      <c r="AX88" s="63"/>
      <c r="AZ88" s="371"/>
      <c r="BA88" s="371"/>
      <c r="BB88" s="371"/>
      <c r="BC88" s="371"/>
      <c r="BD88" s="371"/>
      <c r="BE88" s="371"/>
      <c r="BF88" s="371"/>
      <c r="BG88" s="371"/>
      <c r="BH88" s="371"/>
      <c r="BI88" s="371"/>
      <c r="BJ88" s="371"/>
      <c r="BK88" s="371"/>
    </row>
    <row r="89" spans="1:63" ht="21" customHeight="1" thickBot="1" x14ac:dyDescent="0.35">
      <c r="D89" s="413" t="s">
        <v>732</v>
      </c>
      <c r="H89" s="416">
        <f t="shared" si="11"/>
        <v>113900</v>
      </c>
      <c r="I89" s="416">
        <f t="shared" si="11"/>
        <v>68400</v>
      </c>
      <c r="J89" s="386"/>
      <c r="K89" s="417">
        <f t="shared" si="0"/>
        <v>113880</v>
      </c>
      <c r="L89" s="417">
        <f t="shared" si="1"/>
        <v>68328</v>
      </c>
      <c r="N89" s="520">
        <v>45552</v>
      </c>
      <c r="P89" s="520">
        <v>45552</v>
      </c>
      <c r="R89" s="489">
        <v>45490</v>
      </c>
      <c r="T89" s="489"/>
      <c r="V89" s="472">
        <v>45425</v>
      </c>
      <c r="X89" s="472">
        <v>45387</v>
      </c>
      <c r="Z89" s="463">
        <v>220324</v>
      </c>
      <c r="AB89" s="452"/>
      <c r="AF89" s="363"/>
    </row>
    <row r="90" spans="1:63" s="376" customFormat="1" ht="21" hidden="1" customHeight="1" x14ac:dyDescent="0.3">
      <c r="A90" s="371"/>
      <c r="B90" s="372"/>
      <c r="C90" s="476"/>
      <c r="D90" s="439" t="s">
        <v>660</v>
      </c>
      <c r="E90" s="437">
        <f t="shared" ref="E90:F95" si="12">H90</f>
        <v>3600</v>
      </c>
      <c r="F90" s="438">
        <f t="shared" si="12"/>
        <v>2200</v>
      </c>
      <c r="G90" s="371"/>
      <c r="H90" s="416">
        <f t="shared" si="11"/>
        <v>3600</v>
      </c>
      <c r="I90" s="416">
        <f t="shared" si="11"/>
        <v>2200</v>
      </c>
      <c r="J90" s="386"/>
      <c r="K90" s="417">
        <f t="shared" si="0"/>
        <v>3573.72444</v>
      </c>
      <c r="L90" s="417">
        <f t="shared" si="1"/>
        <v>2144.2346639999996</v>
      </c>
      <c r="N90" s="496">
        <v>1429.4897759999999</v>
      </c>
      <c r="P90" s="496">
        <v>1429.4897759999999</v>
      </c>
      <c r="R90" s="490">
        <v>1429.4897759999999</v>
      </c>
      <c r="T90" s="462">
        <v>1429.4897759999999</v>
      </c>
      <c r="V90" s="452">
        <v>1429.4897759999999</v>
      </c>
      <c r="X90" s="452">
        <v>1429.4897759999999</v>
      </c>
      <c r="Z90" s="452">
        <v>1429.4897759999999</v>
      </c>
      <c r="AB90" s="452">
        <v>1299.5361599999999</v>
      </c>
      <c r="AD90" s="382">
        <v>1299.5361599999999</v>
      </c>
      <c r="AF90" s="363"/>
      <c r="AH90" s="146"/>
      <c r="AJ90" s="146"/>
      <c r="AL90" s="146"/>
      <c r="AN90" s="146"/>
      <c r="AP90" s="146"/>
      <c r="AR90" s="146"/>
      <c r="AT90" s="146"/>
      <c r="AV90" s="146"/>
      <c r="AX90" s="63"/>
      <c r="AZ90" s="371"/>
      <c r="BA90" s="371"/>
      <c r="BB90" s="371"/>
      <c r="BC90" s="371"/>
      <c r="BD90" s="371"/>
      <c r="BE90" s="371"/>
      <c r="BF90" s="371"/>
      <c r="BG90" s="371"/>
      <c r="BH90" s="371"/>
      <c r="BI90" s="371"/>
      <c r="BJ90" s="371"/>
      <c r="BK90" s="371"/>
    </row>
    <row r="91" spans="1:63" s="376" customFormat="1" ht="21" hidden="1" customHeight="1" x14ac:dyDescent="0.3">
      <c r="A91" s="371"/>
      <c r="B91" s="372"/>
      <c r="C91" s="476"/>
      <c r="D91" s="439" t="s">
        <v>661</v>
      </c>
      <c r="E91" s="444">
        <f t="shared" si="12"/>
        <v>7000</v>
      </c>
      <c r="F91" s="445">
        <f t="shared" si="12"/>
        <v>4200</v>
      </c>
      <c r="G91" s="371"/>
      <c r="H91" s="416">
        <f t="shared" si="11"/>
        <v>7000</v>
      </c>
      <c r="I91" s="416">
        <f t="shared" si="11"/>
        <v>4200</v>
      </c>
      <c r="J91" s="386"/>
      <c r="K91" s="417">
        <f t="shared" si="0"/>
        <v>6918.1612499999992</v>
      </c>
      <c r="L91" s="417">
        <f t="shared" si="1"/>
        <v>4150.8967499999999</v>
      </c>
      <c r="N91" s="496">
        <v>2767.2644999999998</v>
      </c>
      <c r="P91" s="496">
        <v>2767.2644999999998</v>
      </c>
      <c r="R91" s="490">
        <v>2767.2644999999998</v>
      </c>
      <c r="T91" s="462">
        <v>2767.2644999999998</v>
      </c>
      <c r="V91" s="452">
        <v>2767.2644999999998</v>
      </c>
      <c r="X91" s="452">
        <v>2767.2644999999998</v>
      </c>
      <c r="Z91" s="452">
        <v>2767.2644999999998</v>
      </c>
      <c r="AB91" s="452">
        <v>2515.6949999999997</v>
      </c>
      <c r="AD91" s="382">
        <v>2515.6949999999997</v>
      </c>
      <c r="AF91" s="363"/>
      <c r="AH91" s="146"/>
      <c r="AJ91" s="146"/>
      <c r="AL91" s="146"/>
      <c r="AN91" s="146"/>
      <c r="AP91" s="146"/>
      <c r="AR91" s="146"/>
      <c r="AT91" s="146"/>
      <c r="AV91" s="146"/>
      <c r="AX91" s="63"/>
      <c r="AZ91" s="371"/>
      <c r="BA91" s="371"/>
      <c r="BB91" s="371"/>
      <c r="BC91" s="371"/>
      <c r="BD91" s="371"/>
      <c r="BE91" s="371"/>
      <c r="BF91" s="371"/>
      <c r="BG91" s="371"/>
      <c r="BH91" s="371"/>
      <c r="BI91" s="371"/>
      <c r="BJ91" s="371"/>
      <c r="BK91" s="371"/>
    </row>
    <row r="92" spans="1:63" s="376" customFormat="1" ht="21" customHeight="1" x14ac:dyDescent="0.3">
      <c r="A92" s="371"/>
      <c r="B92" s="372"/>
      <c r="C92" s="371"/>
      <c r="D92" s="439" t="s">
        <v>368</v>
      </c>
      <c r="E92" s="437">
        <f t="shared" si="12"/>
        <v>2800</v>
      </c>
      <c r="F92" s="438">
        <f t="shared" si="12"/>
        <v>1700</v>
      </c>
      <c r="G92" s="371"/>
      <c r="H92" s="416">
        <f t="shared" si="11"/>
        <v>2800</v>
      </c>
      <c r="I92" s="416">
        <f t="shared" si="11"/>
        <v>1700</v>
      </c>
      <c r="J92" s="386"/>
      <c r="K92" s="417">
        <f t="shared" si="0"/>
        <v>2767.5</v>
      </c>
      <c r="L92" s="417">
        <f t="shared" si="1"/>
        <v>1660.5</v>
      </c>
      <c r="N92" s="496">
        <v>1107</v>
      </c>
      <c r="P92" s="496">
        <v>1107</v>
      </c>
      <c r="R92" s="490">
        <v>1047</v>
      </c>
      <c r="T92" s="462">
        <v>1029.5014587000001</v>
      </c>
      <c r="V92" s="452">
        <v>1029.5014587000001</v>
      </c>
      <c r="X92" s="452">
        <v>1029.5014587000001</v>
      </c>
      <c r="Z92" s="452">
        <v>1029.5014587000001</v>
      </c>
      <c r="AB92" s="452">
        <v>935.91041699999994</v>
      </c>
      <c r="AD92" s="382">
        <v>935.91041699999994</v>
      </c>
      <c r="AF92" s="540">
        <f>N92/R92</f>
        <v>1.0573065902578798</v>
      </c>
      <c r="AH92" s="146"/>
      <c r="AJ92" s="146"/>
      <c r="AL92" s="146"/>
      <c r="AN92" s="146"/>
      <c r="AP92" s="146"/>
      <c r="AR92" s="146"/>
      <c r="AT92" s="146"/>
      <c r="AV92" s="146"/>
      <c r="AX92" s="63"/>
      <c r="AZ92" s="371"/>
      <c r="BA92" s="371"/>
      <c r="BB92" s="371"/>
      <c r="BC92" s="371"/>
      <c r="BD92" s="371"/>
      <c r="BE92" s="371"/>
      <c r="BF92" s="371"/>
      <c r="BG92" s="371"/>
      <c r="BH92" s="371"/>
      <c r="BI92" s="371"/>
      <c r="BJ92" s="371"/>
      <c r="BK92" s="371"/>
    </row>
    <row r="93" spans="1:63" s="376" customFormat="1" ht="21" customHeight="1" x14ac:dyDescent="0.3">
      <c r="A93" s="371"/>
      <c r="B93" s="372"/>
      <c r="C93" s="371"/>
      <c r="D93" s="439" t="s">
        <v>367</v>
      </c>
      <c r="E93" s="437">
        <f t="shared" si="12"/>
        <v>4400</v>
      </c>
      <c r="F93" s="438">
        <f t="shared" si="12"/>
        <v>2700</v>
      </c>
      <c r="G93" s="371"/>
      <c r="H93" s="416">
        <f t="shared" si="11"/>
        <v>4400</v>
      </c>
      <c r="I93" s="416">
        <f t="shared" si="11"/>
        <v>2700</v>
      </c>
      <c r="J93" s="386"/>
      <c r="K93" s="417">
        <f t="shared" si="0"/>
        <v>4400</v>
      </c>
      <c r="L93" s="417">
        <f t="shared" si="1"/>
        <v>2640</v>
      </c>
      <c r="N93" s="496">
        <v>1760</v>
      </c>
      <c r="P93" s="496">
        <v>1760</v>
      </c>
      <c r="R93" s="490">
        <v>1660</v>
      </c>
      <c r="T93" s="462">
        <v>1630.2350493000001</v>
      </c>
      <c r="V93" s="452">
        <v>1630.2350493000001</v>
      </c>
      <c r="X93" s="452">
        <v>1630.2350493000001</v>
      </c>
      <c r="Z93" s="452">
        <v>1630.2350493000001</v>
      </c>
      <c r="AB93" s="452">
        <v>1482.0318629999999</v>
      </c>
      <c r="AD93" s="382">
        <v>1482.0318629999999</v>
      </c>
      <c r="AF93" s="540">
        <f>N93/R93</f>
        <v>1.0602409638554218</v>
      </c>
      <c r="AH93" s="146"/>
      <c r="AJ93" s="146"/>
      <c r="AL93" s="146"/>
      <c r="AN93" s="146"/>
      <c r="AP93" s="146"/>
      <c r="AR93" s="146"/>
      <c r="AT93" s="146"/>
      <c r="AV93" s="146"/>
      <c r="AX93" s="63"/>
      <c r="AZ93" s="371"/>
      <c r="BA93" s="371"/>
      <c r="BB93" s="371"/>
      <c r="BC93" s="371"/>
      <c r="BD93" s="371"/>
      <c r="BE93" s="371"/>
      <c r="BF93" s="371"/>
      <c r="BG93" s="371"/>
      <c r="BH93" s="371"/>
      <c r="BI93" s="371"/>
      <c r="BJ93" s="371"/>
      <c r="BK93" s="371"/>
    </row>
    <row r="94" spans="1:63" s="376" customFormat="1" ht="21" customHeight="1" x14ac:dyDescent="0.3">
      <c r="A94" s="371"/>
      <c r="B94" s="372"/>
      <c r="C94" s="371"/>
      <c r="D94" s="439" t="s">
        <v>366</v>
      </c>
      <c r="E94" s="442">
        <f t="shared" si="12"/>
        <v>8300</v>
      </c>
      <c r="F94" s="443">
        <f t="shared" si="12"/>
        <v>5000</v>
      </c>
      <c r="G94" s="371"/>
      <c r="H94" s="416">
        <f t="shared" si="11"/>
        <v>8300</v>
      </c>
      <c r="I94" s="416">
        <f t="shared" si="11"/>
        <v>5000</v>
      </c>
      <c r="J94" s="386"/>
      <c r="K94" s="417">
        <f t="shared" si="0"/>
        <v>8285</v>
      </c>
      <c r="L94" s="417">
        <f t="shared" si="1"/>
        <v>4971</v>
      </c>
      <c r="N94" s="496">
        <v>3314</v>
      </c>
      <c r="P94" s="496">
        <v>3314</v>
      </c>
      <c r="R94" s="490">
        <v>3126</v>
      </c>
      <c r="T94" s="462">
        <v>3065.5756131000007</v>
      </c>
      <c r="V94" s="452">
        <v>3065.5756131000007</v>
      </c>
      <c r="X94" s="452">
        <v>3065.5756131000007</v>
      </c>
      <c r="Z94" s="452">
        <v>3065.5756131000007</v>
      </c>
      <c r="AB94" s="452">
        <v>2786.8869210000003</v>
      </c>
      <c r="AD94" s="382">
        <v>2786.8869210000003</v>
      </c>
      <c r="AF94" s="540">
        <f>N94/R94</f>
        <v>1.0601407549584132</v>
      </c>
      <c r="AH94" s="146"/>
      <c r="AJ94" s="146"/>
      <c r="AL94" s="146"/>
      <c r="AN94" s="146"/>
      <c r="AP94" s="146"/>
      <c r="AR94" s="146"/>
      <c r="AT94" s="146"/>
      <c r="AV94" s="146"/>
      <c r="AX94" s="63"/>
      <c r="AZ94" s="371"/>
      <c r="BA94" s="371"/>
      <c r="BB94" s="371"/>
      <c r="BC94" s="371"/>
      <c r="BD94" s="371"/>
      <c r="BE94" s="371"/>
      <c r="BF94" s="371"/>
      <c r="BG94" s="371"/>
      <c r="BH94" s="371"/>
      <c r="BI94" s="371"/>
      <c r="BJ94" s="371"/>
      <c r="BK94" s="371"/>
    </row>
    <row r="95" spans="1:63" s="376" customFormat="1" ht="21" customHeight="1" x14ac:dyDescent="0.3">
      <c r="A95" s="371"/>
      <c r="B95" s="372"/>
      <c r="C95" s="371"/>
      <c r="D95" s="439" t="s">
        <v>365</v>
      </c>
      <c r="E95" s="437">
        <f t="shared" si="12"/>
        <v>10300</v>
      </c>
      <c r="F95" s="438">
        <f t="shared" si="12"/>
        <v>6200</v>
      </c>
      <c r="G95" s="371"/>
      <c r="H95" s="416">
        <f t="shared" si="11"/>
        <v>10300</v>
      </c>
      <c r="I95" s="416">
        <f t="shared" si="11"/>
        <v>6200</v>
      </c>
      <c r="J95" s="386"/>
      <c r="K95" s="417">
        <f t="shared" si="0"/>
        <v>10225</v>
      </c>
      <c r="L95" s="417">
        <f t="shared" si="1"/>
        <v>6135</v>
      </c>
      <c r="N95" s="496">
        <v>4090</v>
      </c>
      <c r="P95" s="496">
        <v>4090</v>
      </c>
      <c r="R95" s="490">
        <v>3860</v>
      </c>
      <c r="T95" s="462">
        <v>3471.4147181999997</v>
      </c>
      <c r="V95" s="452">
        <v>3471.4147181999997</v>
      </c>
      <c r="X95" s="452">
        <v>3471.4147181999997</v>
      </c>
      <c r="Z95" s="452">
        <v>3471.4147181999997</v>
      </c>
      <c r="AB95" s="452">
        <v>3155.8315619999994</v>
      </c>
      <c r="AD95" s="382">
        <v>3155.8315619999994</v>
      </c>
      <c r="AF95" s="540">
        <f>N95/R95</f>
        <v>1.0595854922279793</v>
      </c>
      <c r="AH95" s="146"/>
      <c r="AJ95" s="146"/>
      <c r="AL95" s="146"/>
      <c r="AN95" s="146"/>
      <c r="AP95" s="146"/>
      <c r="AR95" s="146"/>
      <c r="AT95" s="146"/>
      <c r="AV95" s="146"/>
      <c r="AX95" s="63"/>
      <c r="AZ95" s="371"/>
      <c r="BA95" s="371"/>
      <c r="BB95" s="371"/>
      <c r="BC95" s="371"/>
      <c r="BD95" s="371"/>
      <c r="BE95" s="371"/>
      <c r="BF95" s="371"/>
      <c r="BG95" s="371"/>
      <c r="BH95" s="371"/>
      <c r="BI95" s="371"/>
      <c r="BJ95" s="371"/>
      <c r="BK95" s="371"/>
    </row>
    <row r="96" spans="1:63" s="376" customFormat="1" ht="9.9499999999999993" customHeight="1" thickBot="1" x14ac:dyDescent="0.35">
      <c r="A96" s="371"/>
      <c r="B96" s="372"/>
      <c r="C96" s="371"/>
      <c r="D96" s="422"/>
      <c r="E96" s="414"/>
      <c r="F96" s="415"/>
      <c r="G96" s="371"/>
      <c r="H96" s="416">
        <f t="shared" si="11"/>
        <v>0</v>
      </c>
      <c r="I96" s="416">
        <f t="shared" si="11"/>
        <v>0</v>
      </c>
      <c r="J96" s="386"/>
      <c r="K96" s="417"/>
      <c r="L96" s="417"/>
      <c r="M96" s="389"/>
      <c r="N96" s="513"/>
      <c r="P96" s="513"/>
      <c r="R96" s="452"/>
      <c r="T96" s="452"/>
      <c r="V96" s="452"/>
      <c r="X96" s="452"/>
      <c r="Z96" s="452"/>
      <c r="AB96" s="452"/>
      <c r="AD96" s="382"/>
      <c r="AF96" s="363"/>
      <c r="AH96" s="146"/>
      <c r="AJ96" s="146"/>
      <c r="AL96" s="146"/>
      <c r="AN96" s="146"/>
      <c r="AP96" s="146"/>
      <c r="AR96" s="146"/>
      <c r="AT96" s="146"/>
      <c r="AV96" s="146"/>
      <c r="AX96" s="63"/>
      <c r="AZ96" s="371"/>
      <c r="BA96" s="371"/>
      <c r="BB96" s="371"/>
      <c r="BC96" s="371"/>
      <c r="BD96" s="371"/>
      <c r="BE96" s="371"/>
      <c r="BF96" s="371"/>
      <c r="BG96" s="371"/>
      <c r="BH96" s="371"/>
      <c r="BI96" s="371"/>
      <c r="BJ96" s="371"/>
      <c r="BK96" s="371"/>
    </row>
    <row r="97" spans="1:63" s="376" customFormat="1" ht="20.100000000000001" customHeight="1" thickBot="1" x14ac:dyDescent="0.35">
      <c r="A97" s="371"/>
      <c r="B97" s="372"/>
      <c r="C97" s="371"/>
      <c r="D97" s="431" t="s">
        <v>448</v>
      </c>
      <c r="E97" s="373"/>
      <c r="F97" s="374"/>
      <c r="G97" s="371"/>
      <c r="H97" s="416">
        <f t="shared" si="11"/>
        <v>114000</v>
      </c>
      <c r="I97" s="416">
        <f t="shared" si="11"/>
        <v>68400</v>
      </c>
      <c r="J97" s="386"/>
      <c r="K97" s="417">
        <f t="shared" si="0"/>
        <v>113912.5</v>
      </c>
      <c r="L97" s="417">
        <f t="shared" si="1"/>
        <v>68347.5</v>
      </c>
      <c r="N97" s="521">
        <v>45565</v>
      </c>
      <c r="P97" s="514">
        <v>45480</v>
      </c>
      <c r="R97" s="492">
        <v>45480</v>
      </c>
      <c r="T97" s="483">
        <v>45455</v>
      </c>
      <c r="V97" s="473">
        <v>45425</v>
      </c>
      <c r="X97" s="473">
        <v>45331</v>
      </c>
      <c r="Z97" s="465">
        <v>230324</v>
      </c>
      <c r="AB97" s="452"/>
      <c r="AD97" s="382"/>
      <c r="AF97" s="363"/>
      <c r="AH97" s="353"/>
      <c r="AJ97" s="146"/>
      <c r="AL97" s="146"/>
      <c r="AN97" s="146"/>
      <c r="AP97" s="146"/>
      <c r="AR97" s="146"/>
      <c r="AT97" s="146"/>
      <c r="AV97" s="146"/>
      <c r="AX97" s="63"/>
      <c r="AZ97" s="371"/>
      <c r="BA97" s="371"/>
      <c r="BB97" s="371"/>
      <c r="BC97" s="371"/>
      <c r="BD97" s="371"/>
      <c r="BE97" s="371"/>
      <c r="BF97" s="371"/>
      <c r="BG97" s="371"/>
      <c r="BH97" s="371"/>
      <c r="BI97" s="371"/>
      <c r="BJ97" s="371"/>
      <c r="BK97" s="371"/>
    </row>
    <row r="98" spans="1:63" s="376" customFormat="1" ht="20.100000000000001" customHeight="1" x14ac:dyDescent="0.3">
      <c r="A98" s="371"/>
      <c r="B98" s="372"/>
      <c r="C98" s="371"/>
      <c r="D98" s="436" t="s">
        <v>630</v>
      </c>
      <c r="E98" s="437">
        <f t="shared" ref="E98:F102" si="13">H98</f>
        <v>3800</v>
      </c>
      <c r="F98" s="438">
        <f t="shared" si="13"/>
        <v>2300</v>
      </c>
      <c r="G98" s="371"/>
      <c r="H98" s="416">
        <f t="shared" si="11"/>
        <v>3800</v>
      </c>
      <c r="I98" s="416">
        <f t="shared" si="11"/>
        <v>2300</v>
      </c>
      <c r="J98" s="386"/>
      <c r="K98" s="417">
        <f t="shared" si="0"/>
        <v>3717.5</v>
      </c>
      <c r="L98" s="417">
        <f t="shared" si="1"/>
        <v>2230.5</v>
      </c>
      <c r="N98" s="496">
        <v>1487</v>
      </c>
      <c r="P98" s="507">
        <v>1283.95</v>
      </c>
      <c r="R98" s="490">
        <v>1283.95</v>
      </c>
      <c r="T98" s="468">
        <v>1283.95</v>
      </c>
      <c r="V98" s="462">
        <v>1283.96</v>
      </c>
      <c r="X98" s="462">
        <v>1283.96</v>
      </c>
      <c r="Z98" s="462">
        <v>1283.95</v>
      </c>
      <c r="AB98" s="452">
        <v>1116.49</v>
      </c>
      <c r="AD98" s="382">
        <v>1116.49</v>
      </c>
      <c r="AF98" s="363"/>
      <c r="AH98" s="146"/>
      <c r="AJ98" s="146"/>
      <c r="AL98" s="146"/>
      <c r="AN98" s="146"/>
      <c r="AP98" s="146"/>
      <c r="AR98" s="146"/>
      <c r="AT98" s="146"/>
      <c r="AV98" s="146"/>
      <c r="AX98" s="63"/>
      <c r="AZ98" s="371"/>
      <c r="BA98" s="371"/>
      <c r="BB98" s="371"/>
      <c r="BC98" s="371"/>
      <c r="BD98" s="371"/>
      <c r="BE98" s="371"/>
      <c r="BF98" s="371"/>
      <c r="BG98" s="371"/>
      <c r="BH98" s="371"/>
      <c r="BI98" s="371"/>
      <c r="BJ98" s="371"/>
      <c r="BK98" s="371"/>
    </row>
    <row r="99" spans="1:63" s="376" customFormat="1" ht="20.100000000000001" customHeight="1" x14ac:dyDescent="0.3">
      <c r="A99" s="371"/>
      <c r="B99" s="372"/>
      <c r="C99" s="371"/>
      <c r="D99" s="436" t="s">
        <v>631</v>
      </c>
      <c r="E99" s="437">
        <f t="shared" si="13"/>
        <v>5200</v>
      </c>
      <c r="F99" s="438">
        <f t="shared" si="13"/>
        <v>3200</v>
      </c>
      <c r="G99" s="371"/>
      <c r="H99" s="416">
        <f t="shared" si="11"/>
        <v>5200</v>
      </c>
      <c r="I99" s="416">
        <f t="shared" si="11"/>
        <v>3200</v>
      </c>
      <c r="J99" s="386"/>
      <c r="K99" s="417">
        <f t="shared" si="0"/>
        <v>5187.5</v>
      </c>
      <c r="L99" s="417">
        <f t="shared" si="1"/>
        <v>3112.5</v>
      </c>
      <c r="N99" s="496">
        <v>2075</v>
      </c>
      <c r="P99" s="507">
        <v>1797</v>
      </c>
      <c r="R99" s="490">
        <v>1797</v>
      </c>
      <c r="T99" s="468">
        <v>1796.48</v>
      </c>
      <c r="V99" s="462">
        <v>1796.48</v>
      </c>
      <c r="X99" s="462">
        <v>1796.48</v>
      </c>
      <c r="Z99" s="462">
        <v>1796.48</v>
      </c>
      <c r="AB99" s="452">
        <v>1562.16</v>
      </c>
      <c r="AD99" s="382">
        <v>1562.16</v>
      </c>
      <c r="AF99" s="363"/>
      <c r="AH99" s="146"/>
      <c r="AJ99" s="146"/>
      <c r="AL99" s="146"/>
      <c r="AN99" s="146"/>
      <c r="AP99" s="146"/>
      <c r="AR99" s="146"/>
      <c r="AT99" s="146"/>
      <c r="AV99" s="146"/>
      <c r="AX99" s="63"/>
      <c r="AZ99" s="371"/>
      <c r="BA99" s="371"/>
      <c r="BB99" s="371"/>
      <c r="BC99" s="371"/>
      <c r="BD99" s="371"/>
      <c r="BE99" s="371"/>
      <c r="BF99" s="371"/>
      <c r="BG99" s="371"/>
      <c r="BH99" s="371"/>
      <c r="BI99" s="371"/>
      <c r="BJ99" s="371"/>
      <c r="BK99" s="371"/>
    </row>
    <row r="100" spans="1:63" s="376" customFormat="1" ht="20.100000000000001" customHeight="1" x14ac:dyDescent="0.3">
      <c r="A100" s="371"/>
      <c r="B100" s="372"/>
      <c r="C100" s="371"/>
      <c r="D100" s="436" t="s">
        <v>632</v>
      </c>
      <c r="E100" s="437">
        <f t="shared" si="13"/>
        <v>8600</v>
      </c>
      <c r="F100" s="438">
        <f t="shared" si="13"/>
        <v>5200</v>
      </c>
      <c r="G100" s="371"/>
      <c r="H100" s="416">
        <f t="shared" si="11"/>
        <v>8600</v>
      </c>
      <c r="I100" s="416">
        <f t="shared" si="11"/>
        <v>5200</v>
      </c>
      <c r="J100" s="386"/>
      <c r="K100" s="417">
        <f t="shared" ref="K100:K148" si="14">N100*$K$9</f>
        <v>8565</v>
      </c>
      <c r="L100" s="417">
        <f t="shared" ref="L100:L148" si="15">N100*$L$9</f>
        <v>5139</v>
      </c>
      <c r="N100" s="496">
        <v>3426</v>
      </c>
      <c r="P100" s="507">
        <v>2966.61</v>
      </c>
      <c r="R100" s="490">
        <v>2966.61</v>
      </c>
      <c r="T100" s="468">
        <v>2966.61</v>
      </c>
      <c r="V100" s="462">
        <v>2966.61</v>
      </c>
      <c r="X100" s="462">
        <v>2966.61</v>
      </c>
      <c r="Z100" s="462">
        <v>2966.61</v>
      </c>
      <c r="AB100" s="452">
        <v>2579.66</v>
      </c>
      <c r="AD100" s="382">
        <v>2579.66</v>
      </c>
      <c r="AF100" s="363"/>
      <c r="AH100" s="146"/>
      <c r="AJ100" s="146"/>
      <c r="AL100" s="146"/>
      <c r="AN100" s="146"/>
      <c r="AP100" s="146"/>
      <c r="AR100" s="146"/>
      <c r="AT100" s="146"/>
      <c r="AV100" s="146"/>
      <c r="AX100" s="63"/>
      <c r="AZ100" s="371"/>
      <c r="BA100" s="371"/>
      <c r="BB100" s="371"/>
      <c r="BC100" s="371"/>
      <c r="BD100" s="371"/>
      <c r="BE100" s="371"/>
      <c r="BF100" s="371"/>
      <c r="BG100" s="371"/>
      <c r="BH100" s="371"/>
      <c r="BI100" s="371"/>
      <c r="BJ100" s="371"/>
      <c r="BK100" s="371"/>
    </row>
    <row r="101" spans="1:63" s="376" customFormat="1" ht="20.100000000000001" customHeight="1" x14ac:dyDescent="0.3">
      <c r="A101" s="371"/>
      <c r="B101" s="372"/>
      <c r="C101" s="371"/>
      <c r="D101" s="524" t="s">
        <v>633</v>
      </c>
      <c r="E101" s="442">
        <f t="shared" si="13"/>
        <v>15100</v>
      </c>
      <c r="F101" s="443">
        <f t="shared" si="13"/>
        <v>9100</v>
      </c>
      <c r="G101" s="371"/>
      <c r="H101" s="416">
        <f t="shared" si="11"/>
        <v>15100</v>
      </c>
      <c r="I101" s="416">
        <f t="shared" si="11"/>
        <v>9100</v>
      </c>
      <c r="J101" s="386"/>
      <c r="K101" s="417">
        <f t="shared" si="14"/>
        <v>15065</v>
      </c>
      <c r="L101" s="417">
        <f t="shared" si="15"/>
        <v>9039</v>
      </c>
      <c r="N101" s="496">
        <v>6026</v>
      </c>
      <c r="P101" s="507">
        <v>5218.74</v>
      </c>
      <c r="R101" s="490">
        <v>5218.74</v>
      </c>
      <c r="T101" s="468">
        <v>5218.74</v>
      </c>
      <c r="V101" s="474">
        <v>5218.74</v>
      </c>
      <c r="X101" s="462">
        <v>6483.75</v>
      </c>
      <c r="Z101" s="462">
        <v>5218.74</v>
      </c>
      <c r="AB101" s="452">
        <v>4538.04</v>
      </c>
      <c r="AD101" s="382">
        <v>4538.04</v>
      </c>
      <c r="AF101" s="363"/>
      <c r="AH101" s="146"/>
      <c r="AJ101" s="146"/>
      <c r="AL101" s="146"/>
      <c r="AN101" s="146"/>
      <c r="AP101" s="146"/>
      <c r="AR101" s="146"/>
      <c r="AT101" s="146"/>
      <c r="AV101" s="146"/>
      <c r="AX101" s="63"/>
      <c r="AZ101" s="371"/>
      <c r="BA101" s="371"/>
      <c r="BB101" s="371"/>
      <c r="BC101" s="371"/>
      <c r="BD101" s="371"/>
      <c r="BE101" s="371"/>
      <c r="BF101" s="371"/>
      <c r="BG101" s="371"/>
      <c r="BH101" s="371"/>
      <c r="BI101" s="371"/>
      <c r="BJ101" s="371"/>
      <c r="BK101" s="371"/>
    </row>
    <row r="102" spans="1:63" s="376" customFormat="1" ht="20.100000000000001" customHeight="1" x14ac:dyDescent="0.3">
      <c r="A102" s="371"/>
      <c r="B102" s="372"/>
      <c r="C102" s="371"/>
      <c r="D102" s="439" t="s">
        <v>637</v>
      </c>
      <c r="E102" s="437">
        <f t="shared" si="13"/>
        <v>4300</v>
      </c>
      <c r="F102" s="438">
        <f t="shared" si="13"/>
        <v>2600</v>
      </c>
      <c r="G102" s="371"/>
      <c r="H102" s="416">
        <f t="shared" si="11"/>
        <v>4300</v>
      </c>
      <c r="I102" s="416">
        <f t="shared" si="11"/>
        <v>2600</v>
      </c>
      <c r="J102" s="386"/>
      <c r="K102" s="417">
        <f t="shared" si="14"/>
        <v>4262.5</v>
      </c>
      <c r="L102" s="417">
        <f t="shared" si="15"/>
        <v>2557.5</v>
      </c>
      <c r="N102" s="496">
        <v>1705</v>
      </c>
      <c r="P102" s="507">
        <v>1408.26</v>
      </c>
      <c r="R102" s="490">
        <v>1408.26</v>
      </c>
      <c r="T102" s="468">
        <v>1408.26</v>
      </c>
      <c r="V102" s="462">
        <v>1408.26</v>
      </c>
      <c r="X102" s="462">
        <v>1408.26</v>
      </c>
      <c r="Z102" s="462">
        <v>1468.25</v>
      </c>
      <c r="AB102" s="452">
        <v>1468</v>
      </c>
      <c r="AD102" s="382">
        <v>1468</v>
      </c>
      <c r="AF102" s="363"/>
      <c r="AH102" s="146"/>
      <c r="AJ102" s="146"/>
      <c r="AL102" s="146"/>
      <c r="AN102" s="146"/>
      <c r="AP102" s="146"/>
      <c r="AR102" s="146"/>
      <c r="AT102" s="146"/>
      <c r="AV102" s="146"/>
      <c r="AX102" s="63"/>
      <c r="AZ102" s="371"/>
      <c r="BA102" s="371"/>
      <c r="BB102" s="371"/>
      <c r="BC102" s="371"/>
      <c r="BD102" s="371"/>
      <c r="BE102" s="371"/>
      <c r="BF102" s="371"/>
      <c r="BG102" s="371"/>
      <c r="BH102" s="371"/>
      <c r="BI102" s="371"/>
      <c r="BJ102" s="371"/>
      <c r="BK102" s="371"/>
    </row>
    <row r="103" spans="1:63" s="376" customFormat="1" ht="20.100000000000001" customHeight="1" x14ac:dyDescent="0.3">
      <c r="A103" s="371"/>
      <c r="B103" s="372"/>
      <c r="C103" s="371"/>
      <c r="D103" s="383" t="s">
        <v>449</v>
      </c>
      <c r="E103" s="373"/>
      <c r="F103" s="374"/>
      <c r="G103" s="371"/>
      <c r="H103" s="416">
        <f t="shared" si="11"/>
        <v>0</v>
      </c>
      <c r="I103" s="416">
        <f t="shared" si="11"/>
        <v>0</v>
      </c>
      <c r="J103" s="386"/>
      <c r="K103" s="417">
        <f t="shared" si="14"/>
        <v>0</v>
      </c>
      <c r="L103" s="417">
        <f t="shared" si="15"/>
        <v>0</v>
      </c>
      <c r="N103" s="507"/>
      <c r="P103" s="507"/>
      <c r="R103" s="493"/>
      <c r="T103" s="452"/>
      <c r="V103" s="452"/>
      <c r="X103" s="452"/>
      <c r="Z103" s="452"/>
      <c r="AB103" s="452">
        <v>0</v>
      </c>
      <c r="AD103" s="382">
        <v>0</v>
      </c>
      <c r="AF103" s="363"/>
      <c r="AH103" s="146"/>
      <c r="AJ103" s="146"/>
      <c r="AL103" s="146"/>
      <c r="AN103" s="146"/>
      <c r="AP103" s="146"/>
      <c r="AR103" s="146"/>
      <c r="AT103" s="146"/>
      <c r="AV103" s="146"/>
      <c r="AX103" s="63"/>
      <c r="AZ103" s="371"/>
      <c r="BA103" s="371"/>
      <c r="BB103" s="371"/>
      <c r="BC103" s="371"/>
      <c r="BD103" s="371"/>
      <c r="BE103" s="371"/>
      <c r="BF103" s="371"/>
      <c r="BG103" s="371"/>
      <c r="BH103" s="371"/>
      <c r="BI103" s="371"/>
      <c r="BJ103" s="371"/>
      <c r="BK103" s="371"/>
    </row>
    <row r="104" spans="1:63" s="376" customFormat="1" ht="20.100000000000001" customHeight="1" x14ac:dyDescent="0.3">
      <c r="A104" s="371"/>
      <c r="B104" s="372"/>
      <c r="C104" s="371"/>
      <c r="D104" s="439" t="s">
        <v>635</v>
      </c>
      <c r="E104" s="437">
        <f t="shared" ref="E104:F106" si="16">H104</f>
        <v>1800</v>
      </c>
      <c r="F104" s="438">
        <f t="shared" si="16"/>
        <v>1100</v>
      </c>
      <c r="G104" s="371"/>
      <c r="H104" s="416">
        <f t="shared" si="11"/>
        <v>1800</v>
      </c>
      <c r="I104" s="416">
        <f t="shared" si="11"/>
        <v>1100</v>
      </c>
      <c r="J104" s="386"/>
      <c r="K104" s="417">
        <f t="shared" si="14"/>
        <v>1712.5</v>
      </c>
      <c r="L104" s="417">
        <f t="shared" si="15"/>
        <v>1027.5</v>
      </c>
      <c r="N104" s="496">
        <v>685</v>
      </c>
      <c r="P104" s="507">
        <v>569.54999999999995</v>
      </c>
      <c r="R104" s="490">
        <v>569.54999999999995</v>
      </c>
      <c r="T104" s="468">
        <v>569.54999999999995</v>
      </c>
      <c r="V104" s="462">
        <v>569.54999999999995</v>
      </c>
      <c r="X104" s="462">
        <v>569.54999999999995</v>
      </c>
      <c r="Z104" s="462">
        <v>569.54999999999995</v>
      </c>
      <c r="AB104" s="452">
        <v>495.26</v>
      </c>
      <c r="AD104" s="382">
        <v>495.26</v>
      </c>
      <c r="AF104" s="363"/>
      <c r="AH104" s="146"/>
      <c r="AJ104" s="146"/>
      <c r="AL104" s="146"/>
      <c r="AN104" s="146"/>
      <c r="AP104" s="146"/>
      <c r="AR104" s="146"/>
      <c r="AT104" s="146"/>
      <c r="AV104" s="146"/>
      <c r="AX104" s="63"/>
      <c r="AZ104" s="371"/>
      <c r="BA104" s="371"/>
      <c r="BB104" s="371"/>
      <c r="BC104" s="371"/>
      <c r="BD104" s="371"/>
      <c r="BE104" s="371"/>
      <c r="BF104" s="371"/>
      <c r="BG104" s="371"/>
      <c r="BH104" s="371"/>
      <c r="BI104" s="371"/>
      <c r="BJ104" s="371"/>
      <c r="BK104" s="371"/>
    </row>
    <row r="105" spans="1:63" ht="20.100000000000001" customHeight="1" x14ac:dyDescent="0.3">
      <c r="D105" s="524" t="s">
        <v>634</v>
      </c>
      <c r="E105" s="450">
        <f t="shared" si="16"/>
        <v>3500</v>
      </c>
      <c r="F105" s="451">
        <f t="shared" si="16"/>
        <v>2100</v>
      </c>
      <c r="H105" s="416">
        <f t="shared" si="11"/>
        <v>3500</v>
      </c>
      <c r="I105" s="416">
        <f t="shared" si="11"/>
        <v>2100</v>
      </c>
      <c r="J105" s="386"/>
      <c r="K105" s="417">
        <f t="shared" si="14"/>
        <v>3455</v>
      </c>
      <c r="L105" s="417">
        <f t="shared" si="15"/>
        <v>2073</v>
      </c>
      <c r="N105" s="496">
        <v>1382</v>
      </c>
      <c r="P105" s="507">
        <v>1139.04</v>
      </c>
      <c r="R105" s="490">
        <v>1139.04</v>
      </c>
      <c r="T105" s="468">
        <v>1139.04</v>
      </c>
      <c r="V105" s="462">
        <v>1139.04</v>
      </c>
      <c r="X105" s="462">
        <v>1139.04</v>
      </c>
      <c r="Z105" s="462">
        <v>1139.04</v>
      </c>
      <c r="AB105" s="452">
        <v>990.47</v>
      </c>
      <c r="AD105" s="382">
        <v>990.47</v>
      </c>
      <c r="AF105" s="363"/>
    </row>
    <row r="106" spans="1:63" ht="20.100000000000001" customHeight="1" x14ac:dyDescent="0.3">
      <c r="A106" s="510"/>
      <c r="D106" s="439" t="s">
        <v>636</v>
      </c>
      <c r="E106" s="437">
        <f t="shared" si="16"/>
        <v>10600</v>
      </c>
      <c r="F106" s="438">
        <f t="shared" si="16"/>
        <v>6400</v>
      </c>
      <c r="H106" s="416">
        <f t="shared" si="11"/>
        <v>10600</v>
      </c>
      <c r="I106" s="416">
        <f t="shared" si="11"/>
        <v>6400</v>
      </c>
      <c r="J106" s="386"/>
      <c r="K106" s="417">
        <f t="shared" si="14"/>
        <v>10587.5</v>
      </c>
      <c r="L106" s="417">
        <f t="shared" si="15"/>
        <v>6352.5</v>
      </c>
      <c r="N106" s="496">
        <v>4235</v>
      </c>
      <c r="P106" s="507">
        <v>3499.9</v>
      </c>
      <c r="R106" s="490">
        <v>3499.9</v>
      </c>
      <c r="T106" s="468">
        <v>3499.9</v>
      </c>
      <c r="V106" s="462">
        <v>3499.9</v>
      </c>
      <c r="X106" s="462">
        <v>3499.9</v>
      </c>
      <c r="Z106" s="462">
        <v>3499.9</v>
      </c>
      <c r="AB106" s="452">
        <v>3043.39</v>
      </c>
      <c r="AD106" s="382">
        <v>3043.39</v>
      </c>
      <c r="AF106" s="363"/>
    </row>
    <row r="107" spans="1:63" ht="20.100000000000001" customHeight="1" x14ac:dyDescent="0.3">
      <c r="C107" s="476"/>
      <c r="D107" s="383" t="s">
        <v>453</v>
      </c>
      <c r="H107" s="416">
        <f t="shared" si="11"/>
        <v>0</v>
      </c>
      <c r="I107" s="416">
        <f t="shared" si="11"/>
        <v>0</v>
      </c>
      <c r="J107" s="386"/>
      <c r="K107" s="417">
        <f t="shared" si="14"/>
        <v>0</v>
      </c>
      <c r="L107" s="417">
        <f t="shared" si="15"/>
        <v>0</v>
      </c>
      <c r="N107" s="507"/>
      <c r="P107" s="507"/>
      <c r="R107" s="493"/>
      <c r="T107" s="452"/>
      <c r="V107" s="452"/>
      <c r="X107" s="452"/>
      <c r="Z107" s="452"/>
      <c r="AB107" s="452">
        <v>0</v>
      </c>
      <c r="AD107" s="382">
        <v>0</v>
      </c>
      <c r="AF107" s="363"/>
    </row>
    <row r="108" spans="1:63" ht="20.100000000000001" customHeight="1" x14ac:dyDescent="0.3">
      <c r="C108" s="476"/>
      <c r="D108" s="439" t="s">
        <v>374</v>
      </c>
      <c r="E108" s="437">
        <f t="shared" ref="E108:F110" si="17">H108</f>
        <v>2900</v>
      </c>
      <c r="F108" s="438">
        <f t="shared" si="17"/>
        <v>1700</v>
      </c>
      <c r="H108" s="416">
        <f t="shared" si="11"/>
        <v>2900</v>
      </c>
      <c r="I108" s="416">
        <f t="shared" si="11"/>
        <v>1700</v>
      </c>
      <c r="J108" s="386"/>
      <c r="K108" s="417">
        <f t="shared" si="14"/>
        <v>2821.6000000000004</v>
      </c>
      <c r="L108" s="417">
        <f t="shared" si="15"/>
        <v>1692.96</v>
      </c>
      <c r="N108" s="507">
        <v>1128.6400000000001</v>
      </c>
      <c r="P108" s="507">
        <v>1128.6400000000001</v>
      </c>
      <c r="R108" s="491">
        <v>1128.6400000000001</v>
      </c>
      <c r="T108" s="462">
        <v>1128.6400000000001</v>
      </c>
      <c r="V108" s="462">
        <v>1128.6400000000001</v>
      </c>
      <c r="X108" s="462">
        <v>1128.6400000000001</v>
      </c>
      <c r="Z108" s="452">
        <v>1079.5730000000001</v>
      </c>
      <c r="AB108" s="452">
        <v>981.43</v>
      </c>
      <c r="AD108" s="382">
        <v>981.43</v>
      </c>
      <c r="AF108" s="540"/>
    </row>
    <row r="109" spans="1:63" ht="20.100000000000001" customHeight="1" x14ac:dyDescent="0.3">
      <c r="C109" s="476"/>
      <c r="D109" s="436" t="s">
        <v>373</v>
      </c>
      <c r="E109" s="450">
        <f t="shared" si="17"/>
        <v>5500</v>
      </c>
      <c r="F109" s="451">
        <f t="shared" si="17"/>
        <v>3300</v>
      </c>
      <c r="H109" s="416">
        <f t="shared" si="11"/>
        <v>5500</v>
      </c>
      <c r="I109" s="416">
        <f t="shared" si="11"/>
        <v>3300</v>
      </c>
      <c r="J109" s="386"/>
      <c r="K109" s="417">
        <f t="shared" si="14"/>
        <v>5436.25</v>
      </c>
      <c r="L109" s="417">
        <f t="shared" si="15"/>
        <v>3261.75</v>
      </c>
      <c r="N109" s="507">
        <v>2174.5</v>
      </c>
      <c r="P109" s="507">
        <v>2174.5</v>
      </c>
      <c r="R109" s="491">
        <v>2174.5</v>
      </c>
      <c r="T109" s="462">
        <v>2174.5</v>
      </c>
      <c r="V109" s="462">
        <v>2174.5</v>
      </c>
      <c r="X109" s="462">
        <v>2174.5</v>
      </c>
      <c r="Z109" s="452">
        <v>2079.9569999999999</v>
      </c>
      <c r="AB109" s="452">
        <v>1890.87</v>
      </c>
      <c r="AD109" s="382">
        <v>1890.87</v>
      </c>
      <c r="AF109" s="540"/>
    </row>
    <row r="110" spans="1:63" ht="20.100000000000001" customHeight="1" x14ac:dyDescent="0.3">
      <c r="C110" s="476"/>
      <c r="D110" s="439" t="s">
        <v>754</v>
      </c>
      <c r="E110" s="437">
        <f t="shared" si="17"/>
        <v>21200</v>
      </c>
      <c r="F110" s="438">
        <f t="shared" si="17"/>
        <v>12700</v>
      </c>
      <c r="H110" s="416">
        <f t="shared" si="11"/>
        <v>21200</v>
      </c>
      <c r="I110" s="416">
        <f t="shared" si="11"/>
        <v>12700</v>
      </c>
      <c r="J110" s="386"/>
      <c r="K110" s="417">
        <f t="shared" si="14"/>
        <v>21162.25</v>
      </c>
      <c r="L110" s="417">
        <f t="shared" si="15"/>
        <v>12697.349999999999</v>
      </c>
      <c r="N110" s="507">
        <v>8464.9</v>
      </c>
      <c r="P110" s="507">
        <v>8464.9</v>
      </c>
      <c r="R110" s="491">
        <v>8464.9</v>
      </c>
      <c r="T110" s="462">
        <v>8464.9</v>
      </c>
      <c r="V110" s="462">
        <v>8464.9</v>
      </c>
      <c r="X110" s="462">
        <v>8464.9</v>
      </c>
      <c r="Z110" s="452">
        <v>8096.8580000000002</v>
      </c>
      <c r="AB110" s="452">
        <v>7360.78</v>
      </c>
      <c r="AD110" s="382">
        <v>7360.78</v>
      </c>
      <c r="AF110" s="540"/>
    </row>
    <row r="111" spans="1:63" ht="20.100000000000001" hidden="1" customHeight="1" x14ac:dyDescent="0.3">
      <c r="C111" s="476"/>
      <c r="D111" s="440" t="s">
        <v>486</v>
      </c>
      <c r="H111" s="416">
        <f t="shared" si="11"/>
        <v>0</v>
      </c>
      <c r="I111" s="416">
        <f t="shared" si="11"/>
        <v>0</v>
      </c>
      <c r="J111" s="386"/>
      <c r="K111" s="417">
        <f t="shared" si="14"/>
        <v>0</v>
      </c>
      <c r="L111" s="417">
        <f t="shared" si="15"/>
        <v>0</v>
      </c>
      <c r="N111" s="507"/>
      <c r="P111" s="507"/>
      <c r="R111" s="493"/>
      <c r="T111" s="452"/>
      <c r="V111" s="452"/>
      <c r="X111" s="452"/>
      <c r="Z111" s="452"/>
      <c r="AB111" s="452">
        <v>0</v>
      </c>
      <c r="AD111" s="382">
        <v>0</v>
      </c>
      <c r="AF111" s="363"/>
    </row>
    <row r="112" spans="1:63" ht="20.100000000000001" customHeight="1" x14ac:dyDescent="0.3">
      <c r="D112" s="440"/>
      <c r="H112" s="416">
        <f t="shared" si="11"/>
        <v>0</v>
      </c>
      <c r="I112" s="416">
        <f t="shared" si="11"/>
        <v>0</v>
      </c>
      <c r="J112" s="386"/>
      <c r="K112" s="417">
        <f t="shared" si="14"/>
        <v>0</v>
      </c>
      <c r="L112" s="417">
        <f t="shared" si="15"/>
        <v>0</v>
      </c>
      <c r="N112" s="507"/>
      <c r="P112" s="507"/>
      <c r="R112" s="493"/>
      <c r="T112" s="452"/>
      <c r="V112" s="452"/>
      <c r="X112" s="452"/>
      <c r="Z112" s="452"/>
      <c r="AB112" s="452">
        <v>0</v>
      </c>
      <c r="AD112" s="382">
        <v>0</v>
      </c>
      <c r="AF112" s="363"/>
    </row>
    <row r="113" spans="1:63" ht="20.100000000000001" customHeight="1" x14ac:dyDescent="0.3">
      <c r="A113" s="510"/>
      <c r="D113" s="439" t="s">
        <v>626</v>
      </c>
      <c r="E113" s="437">
        <f t="shared" ref="E113:F118" si="18">H113</f>
        <v>2300</v>
      </c>
      <c r="F113" s="438">
        <f t="shared" si="18"/>
        <v>1400</v>
      </c>
      <c r="H113" s="416">
        <f t="shared" si="11"/>
        <v>2300</v>
      </c>
      <c r="I113" s="416">
        <f t="shared" si="11"/>
        <v>1400</v>
      </c>
      <c r="J113" s="386"/>
      <c r="K113" s="417">
        <f t="shared" si="14"/>
        <v>2270</v>
      </c>
      <c r="L113" s="417">
        <f t="shared" si="15"/>
        <v>1362</v>
      </c>
      <c r="N113" s="496">
        <v>908</v>
      </c>
      <c r="P113" s="507">
        <v>750.72</v>
      </c>
      <c r="R113" s="490">
        <v>750.72</v>
      </c>
      <c r="T113" s="468">
        <v>750.72</v>
      </c>
      <c r="V113" s="474">
        <v>750.72</v>
      </c>
      <c r="X113" s="462">
        <v>825.79</v>
      </c>
      <c r="Z113" s="462">
        <v>750.72</v>
      </c>
      <c r="AB113" s="452">
        <v>718.08</v>
      </c>
      <c r="AD113" s="382">
        <v>718.08</v>
      </c>
      <c r="AF113" s="363"/>
    </row>
    <row r="114" spans="1:63" ht="20.100000000000001" customHeight="1" x14ac:dyDescent="0.3">
      <c r="D114" s="439" t="s">
        <v>627</v>
      </c>
      <c r="E114" s="444">
        <f t="shared" si="18"/>
        <v>4800</v>
      </c>
      <c r="F114" s="445">
        <f t="shared" si="18"/>
        <v>2900</v>
      </c>
      <c r="H114" s="416">
        <f t="shared" si="11"/>
        <v>4800</v>
      </c>
      <c r="I114" s="416">
        <f t="shared" si="11"/>
        <v>2900</v>
      </c>
      <c r="J114" s="386"/>
      <c r="K114" s="417">
        <f t="shared" si="14"/>
        <v>4800</v>
      </c>
      <c r="L114" s="417">
        <f t="shared" si="15"/>
        <v>2880</v>
      </c>
      <c r="N114" s="496">
        <v>1920</v>
      </c>
      <c r="P114" s="507">
        <v>1589.44</v>
      </c>
      <c r="R114" s="490">
        <v>1589.44</v>
      </c>
      <c r="T114" s="468">
        <v>1589.44</v>
      </c>
      <c r="V114" s="474">
        <v>1589.44</v>
      </c>
      <c r="X114" s="462">
        <v>1748.39</v>
      </c>
      <c r="Z114" s="462">
        <v>1589.44</v>
      </c>
      <c r="AB114" s="452">
        <v>1520.34</v>
      </c>
      <c r="AD114" s="382">
        <v>1520.34</v>
      </c>
      <c r="AF114" s="363"/>
    </row>
    <row r="115" spans="1:63" ht="20.100000000000001" customHeight="1" x14ac:dyDescent="0.3">
      <c r="D115" s="439" t="s">
        <v>628</v>
      </c>
      <c r="E115" s="442">
        <f t="shared" si="18"/>
        <v>8400</v>
      </c>
      <c r="F115" s="443">
        <f t="shared" si="18"/>
        <v>5000</v>
      </c>
      <c r="H115" s="416">
        <f t="shared" si="11"/>
        <v>8400</v>
      </c>
      <c r="I115" s="416">
        <f t="shared" si="11"/>
        <v>5000</v>
      </c>
      <c r="J115" s="386"/>
      <c r="K115" s="417">
        <f t="shared" si="14"/>
        <v>8317.5</v>
      </c>
      <c r="L115" s="417">
        <f t="shared" si="15"/>
        <v>4990.5</v>
      </c>
      <c r="N115" s="496">
        <v>3327</v>
      </c>
      <c r="P115" s="507">
        <v>2749.48</v>
      </c>
      <c r="R115" s="490">
        <v>2749.48</v>
      </c>
      <c r="T115" s="468">
        <v>2749.48</v>
      </c>
      <c r="V115" s="474">
        <v>2749.48</v>
      </c>
      <c r="X115" s="462">
        <v>2749.348</v>
      </c>
      <c r="Z115" s="462">
        <v>2749.48</v>
      </c>
      <c r="AB115" s="452"/>
      <c r="AF115" s="363"/>
    </row>
    <row r="116" spans="1:63" ht="20.100000000000001" customHeight="1" x14ac:dyDescent="0.3">
      <c r="D116" s="439" t="s">
        <v>629</v>
      </c>
      <c r="E116" s="442">
        <f t="shared" si="18"/>
        <v>14200</v>
      </c>
      <c r="F116" s="443">
        <f t="shared" si="18"/>
        <v>8500</v>
      </c>
      <c r="H116" s="416">
        <f t="shared" si="11"/>
        <v>14200</v>
      </c>
      <c r="I116" s="416">
        <f t="shared" si="11"/>
        <v>8500</v>
      </c>
      <c r="J116" s="386"/>
      <c r="K116" s="417">
        <f t="shared" si="14"/>
        <v>14157.5</v>
      </c>
      <c r="L116" s="417">
        <f t="shared" si="15"/>
        <v>8494.5</v>
      </c>
      <c r="N116" s="496">
        <v>5663</v>
      </c>
      <c r="P116" s="507">
        <v>4685.4399999999996</v>
      </c>
      <c r="R116" s="490">
        <v>4685.4399999999996</v>
      </c>
      <c r="T116" s="468">
        <v>4685.4399999999996</v>
      </c>
      <c r="V116" s="474">
        <v>4685.45</v>
      </c>
      <c r="X116" s="462">
        <v>4685.45</v>
      </c>
      <c r="Z116" s="462">
        <v>4685.4399999999996</v>
      </c>
      <c r="AB116" s="452">
        <v>4074.3</v>
      </c>
      <c r="AD116" s="382">
        <v>4074.3</v>
      </c>
      <c r="AF116" s="363"/>
    </row>
    <row r="117" spans="1:63" s="376" customFormat="1" ht="20.100000000000001" customHeight="1" x14ac:dyDescent="0.3">
      <c r="A117" s="510"/>
      <c r="B117" s="372"/>
      <c r="C117" s="371"/>
      <c r="D117" s="439" t="s">
        <v>659</v>
      </c>
      <c r="E117" s="437">
        <f t="shared" si="18"/>
        <v>45000</v>
      </c>
      <c r="F117" s="438">
        <f t="shared" si="18"/>
        <v>27000</v>
      </c>
      <c r="G117" s="371"/>
      <c r="H117" s="416">
        <f t="shared" si="11"/>
        <v>45000</v>
      </c>
      <c r="I117" s="416">
        <f t="shared" si="11"/>
        <v>27000</v>
      </c>
      <c r="J117" s="386"/>
      <c r="K117" s="417">
        <f t="shared" si="14"/>
        <v>45000</v>
      </c>
      <c r="L117" s="417">
        <f t="shared" si="15"/>
        <v>27000</v>
      </c>
      <c r="N117" s="496">
        <v>18000</v>
      </c>
      <c r="P117" s="507">
        <v>17600</v>
      </c>
      <c r="R117" s="490">
        <v>17600</v>
      </c>
      <c r="T117" s="468">
        <v>17600</v>
      </c>
      <c r="V117" s="462">
        <v>12986.4</v>
      </c>
      <c r="X117" s="462">
        <v>12986.4</v>
      </c>
      <c r="Z117" s="462">
        <v>12986.4</v>
      </c>
      <c r="AB117" s="452">
        <v>11292.52</v>
      </c>
      <c r="AD117" s="382">
        <v>11292.52</v>
      </c>
      <c r="AF117" s="363"/>
      <c r="AH117" s="146"/>
      <c r="AJ117" s="146"/>
      <c r="AL117" s="146"/>
      <c r="AN117" s="146"/>
      <c r="AP117" s="146"/>
      <c r="AR117" s="146"/>
      <c r="AT117" s="146"/>
      <c r="AV117" s="146"/>
      <c r="AX117" s="63"/>
      <c r="AZ117" s="371"/>
      <c r="BA117" s="371"/>
      <c r="BB117" s="371"/>
      <c r="BC117" s="371"/>
      <c r="BD117" s="371"/>
      <c r="BE117" s="371"/>
      <c r="BF117" s="371"/>
      <c r="BG117" s="371"/>
      <c r="BH117" s="371"/>
      <c r="BI117" s="371"/>
      <c r="BJ117" s="371"/>
      <c r="BK117" s="371"/>
    </row>
    <row r="118" spans="1:63" s="376" customFormat="1" ht="21" hidden="1" customHeight="1" x14ac:dyDescent="0.3">
      <c r="A118" s="371"/>
      <c r="B118" s="372"/>
      <c r="C118" s="371"/>
      <c r="D118" s="439" t="s">
        <v>681</v>
      </c>
      <c r="E118" s="437">
        <f t="shared" si="18"/>
        <v>6300</v>
      </c>
      <c r="F118" s="438">
        <f t="shared" si="18"/>
        <v>3800</v>
      </c>
      <c r="G118" s="371"/>
      <c r="H118" s="416">
        <f t="shared" si="11"/>
        <v>6300</v>
      </c>
      <c r="I118" s="416">
        <f t="shared" si="11"/>
        <v>3800</v>
      </c>
      <c r="J118" s="386"/>
      <c r="K118" s="417">
        <f t="shared" si="14"/>
        <v>6250</v>
      </c>
      <c r="L118" s="417">
        <f t="shared" si="15"/>
        <v>3750</v>
      </c>
      <c r="N118" s="507">
        <v>2500</v>
      </c>
      <c r="P118" s="507">
        <v>2500</v>
      </c>
      <c r="R118" s="490">
        <v>2500</v>
      </c>
      <c r="T118" s="468">
        <v>2500</v>
      </c>
      <c r="V118" s="462">
        <v>2500</v>
      </c>
      <c r="X118" s="462"/>
      <c r="Z118" s="462"/>
      <c r="AB118" s="452"/>
      <c r="AD118" s="382"/>
      <c r="AF118" s="363"/>
      <c r="AH118" s="146"/>
      <c r="AJ118" s="146"/>
      <c r="AL118" s="146"/>
      <c r="AN118" s="146"/>
      <c r="AP118" s="146"/>
      <c r="AR118" s="146"/>
      <c r="AT118" s="146"/>
      <c r="AV118" s="146"/>
      <c r="AX118" s="63"/>
      <c r="AZ118" s="371"/>
      <c r="BA118" s="371"/>
      <c r="BB118" s="371"/>
      <c r="BC118" s="371"/>
      <c r="BD118" s="371"/>
      <c r="BE118" s="371"/>
      <c r="BF118" s="371"/>
      <c r="BG118" s="371"/>
      <c r="BH118" s="371"/>
      <c r="BI118" s="371"/>
      <c r="BJ118" s="371"/>
      <c r="BK118" s="371"/>
    </row>
    <row r="119" spans="1:63" s="376" customFormat="1" ht="24.95" customHeight="1" thickBot="1" x14ac:dyDescent="0.35">
      <c r="A119" s="510"/>
      <c r="B119" s="372"/>
      <c r="C119" s="371"/>
      <c r="D119" s="383"/>
      <c r="E119" s="373"/>
      <c r="F119" s="374"/>
      <c r="G119" s="371"/>
      <c r="H119" s="416">
        <f t="shared" si="11"/>
        <v>0</v>
      </c>
      <c r="I119" s="416">
        <f t="shared" si="11"/>
        <v>0</v>
      </c>
      <c r="J119" s="386"/>
      <c r="K119" s="417">
        <f t="shared" si="14"/>
        <v>0</v>
      </c>
      <c r="L119" s="417">
        <f t="shared" si="15"/>
        <v>0</v>
      </c>
      <c r="N119" s="513"/>
      <c r="P119" s="513"/>
      <c r="R119" s="452"/>
      <c r="T119" s="452"/>
      <c r="V119" s="452"/>
      <c r="X119" s="452"/>
      <c r="Z119" s="452"/>
      <c r="AB119" s="452"/>
      <c r="AD119" s="382"/>
      <c r="AF119" s="363"/>
      <c r="AH119" s="146"/>
      <c r="AJ119" s="146"/>
      <c r="AL119" s="146"/>
      <c r="AN119" s="146"/>
      <c r="AP119" s="146"/>
      <c r="AR119" s="146"/>
      <c r="AT119" s="146"/>
      <c r="AV119" s="146"/>
      <c r="AX119" s="63"/>
      <c r="AZ119" s="371"/>
      <c r="BA119" s="371"/>
      <c r="BB119" s="371"/>
      <c r="BC119" s="371"/>
      <c r="BD119" s="371"/>
      <c r="BE119" s="371"/>
      <c r="BF119" s="371"/>
      <c r="BG119" s="371"/>
      <c r="BH119" s="371"/>
      <c r="BI119" s="371"/>
      <c r="BJ119" s="371"/>
      <c r="BK119" s="371"/>
    </row>
    <row r="120" spans="1:63" ht="21" customHeight="1" thickBot="1" x14ac:dyDescent="0.35">
      <c r="D120" s="413" t="s">
        <v>114</v>
      </c>
      <c r="H120" s="416">
        <f t="shared" si="11"/>
        <v>114000</v>
      </c>
      <c r="I120" s="416">
        <f t="shared" si="11"/>
        <v>68400</v>
      </c>
      <c r="J120" s="386"/>
      <c r="K120" s="417">
        <f t="shared" si="14"/>
        <v>113912.5</v>
      </c>
      <c r="L120" s="417">
        <f t="shared" si="15"/>
        <v>68347.5</v>
      </c>
      <c r="N120" s="520">
        <v>45565</v>
      </c>
      <c r="P120" s="515">
        <v>45480</v>
      </c>
      <c r="R120" s="489">
        <v>45480</v>
      </c>
      <c r="T120" s="489">
        <v>45480</v>
      </c>
      <c r="V120" s="472">
        <v>45425</v>
      </c>
      <c r="X120" s="472">
        <v>45387</v>
      </c>
      <c r="Z120" s="463">
        <v>220324</v>
      </c>
      <c r="AB120" s="452"/>
      <c r="AF120" s="363"/>
    </row>
    <row r="121" spans="1:63" s="376" customFormat="1" ht="21" customHeight="1" x14ac:dyDescent="0.3">
      <c r="A121" s="371"/>
      <c r="B121" s="488" t="s">
        <v>713</v>
      </c>
      <c r="C121" s="476"/>
      <c r="D121" s="436" t="s">
        <v>342</v>
      </c>
      <c r="E121" s="437">
        <f>H121</f>
        <v>14800</v>
      </c>
      <c r="F121" s="438">
        <f>I121</f>
        <v>8900</v>
      </c>
      <c r="G121" s="371"/>
      <c r="H121" s="416">
        <f t="shared" si="11"/>
        <v>14800</v>
      </c>
      <c r="I121" s="416">
        <f t="shared" si="11"/>
        <v>8900</v>
      </c>
      <c r="J121" s="386"/>
      <c r="K121" s="417">
        <f t="shared" si="14"/>
        <v>14715.975</v>
      </c>
      <c r="L121" s="417">
        <f t="shared" si="15"/>
        <v>8829.5850000000009</v>
      </c>
      <c r="N121" s="496">
        <v>5886.39</v>
      </c>
      <c r="P121" s="507">
        <v>5607</v>
      </c>
      <c r="R121" s="490">
        <v>5607</v>
      </c>
      <c r="T121" s="490">
        <v>5607</v>
      </c>
      <c r="V121" s="462">
        <v>5339.2</v>
      </c>
      <c r="X121" s="462">
        <v>5339.2</v>
      </c>
      <c r="Z121" s="462">
        <v>4642.78</v>
      </c>
      <c r="AB121" s="452">
        <v>4642.78</v>
      </c>
      <c r="AD121" s="382">
        <v>4037.2</v>
      </c>
      <c r="AF121" s="363"/>
      <c r="AH121" s="146"/>
      <c r="AJ121" s="146"/>
      <c r="AL121" s="146"/>
      <c r="AN121" s="146"/>
      <c r="AP121" s="146"/>
      <c r="AR121" s="146"/>
      <c r="AT121" s="146"/>
      <c r="AV121" s="146"/>
      <c r="AX121" s="63"/>
      <c r="AZ121" s="371"/>
      <c r="BA121" s="371"/>
      <c r="BB121" s="371"/>
      <c r="BC121" s="371"/>
      <c r="BD121" s="371"/>
      <c r="BE121" s="371"/>
      <c r="BF121" s="371"/>
      <c r="BG121" s="371"/>
      <c r="BH121" s="371"/>
      <c r="BI121" s="371"/>
      <c r="BJ121" s="371"/>
      <c r="BK121" s="371"/>
    </row>
    <row r="122" spans="1:63" s="376" customFormat="1" ht="21" customHeight="1" x14ac:dyDescent="0.3">
      <c r="A122" s="371"/>
      <c r="B122" s="372"/>
      <c r="C122" s="371"/>
      <c r="D122" s="439" t="s">
        <v>316</v>
      </c>
      <c r="E122" s="437">
        <f t="shared" ref="E122:F148" si="19">H122</f>
        <v>15500</v>
      </c>
      <c r="F122" s="438">
        <f t="shared" si="19"/>
        <v>9300</v>
      </c>
      <c r="G122" s="371"/>
      <c r="H122" s="416">
        <f t="shared" si="11"/>
        <v>15500</v>
      </c>
      <c r="I122" s="416">
        <f t="shared" si="11"/>
        <v>9300</v>
      </c>
      <c r="J122" s="386"/>
      <c r="K122" s="417">
        <f t="shared" si="14"/>
        <v>15495</v>
      </c>
      <c r="L122" s="417">
        <f t="shared" si="15"/>
        <v>9297</v>
      </c>
      <c r="N122" s="496">
        <v>6198</v>
      </c>
      <c r="P122" s="507">
        <v>5634.13</v>
      </c>
      <c r="R122" s="490">
        <v>5634.13</v>
      </c>
      <c r="T122" s="490">
        <v>5634.13</v>
      </c>
      <c r="V122" s="462">
        <v>5365.9</v>
      </c>
      <c r="X122" s="462">
        <v>5365.9</v>
      </c>
      <c r="Z122" s="462">
        <v>4666</v>
      </c>
      <c r="AB122" s="452">
        <v>4665.8949999999995</v>
      </c>
      <c r="AD122" s="382">
        <v>4057.3</v>
      </c>
      <c r="AF122" s="363"/>
      <c r="AH122" s="146"/>
      <c r="AJ122" s="146"/>
      <c r="AL122" s="146"/>
      <c r="AN122" s="146"/>
      <c r="AP122" s="146"/>
      <c r="AR122" s="146"/>
      <c r="AT122" s="146"/>
      <c r="AV122" s="146"/>
      <c r="AX122" s="63"/>
      <c r="AZ122" s="371"/>
      <c r="BA122" s="371"/>
      <c r="BB122" s="371"/>
      <c r="BC122" s="371"/>
      <c r="BD122" s="371"/>
      <c r="BE122" s="371"/>
      <c r="BF122" s="371"/>
      <c r="BG122" s="371"/>
      <c r="BH122" s="371"/>
      <c r="BI122" s="371"/>
      <c r="BJ122" s="371"/>
      <c r="BK122" s="371"/>
    </row>
    <row r="123" spans="1:63" s="376" customFormat="1" ht="21" customHeight="1" x14ac:dyDescent="0.3">
      <c r="A123" s="371"/>
      <c r="B123" s="372"/>
      <c r="C123" s="371"/>
      <c r="D123" s="439" t="s">
        <v>717</v>
      </c>
      <c r="E123" s="437">
        <f t="shared" si="19"/>
        <v>8500</v>
      </c>
      <c r="F123" s="438">
        <f t="shared" si="19"/>
        <v>5100</v>
      </c>
      <c r="G123" s="371"/>
      <c r="H123" s="416">
        <f t="shared" si="11"/>
        <v>8500</v>
      </c>
      <c r="I123" s="416">
        <f t="shared" si="11"/>
        <v>5100</v>
      </c>
      <c r="J123" s="386"/>
      <c r="K123" s="417">
        <f t="shared" si="14"/>
        <v>8405</v>
      </c>
      <c r="L123" s="417">
        <f t="shared" si="15"/>
        <v>5043</v>
      </c>
      <c r="N123" s="496">
        <v>3362</v>
      </c>
      <c r="P123" s="507">
        <v>3362</v>
      </c>
      <c r="R123" s="490">
        <v>3362</v>
      </c>
      <c r="T123" s="490">
        <v>3362</v>
      </c>
      <c r="V123" s="462">
        <v>3361.23</v>
      </c>
      <c r="X123" s="462">
        <v>3361.23</v>
      </c>
      <c r="Z123" s="462">
        <v>2922.8054999999999</v>
      </c>
      <c r="AB123" s="452">
        <v>2922.8054999999999</v>
      </c>
      <c r="AD123" s="382">
        <v>2541.5700000000002</v>
      </c>
      <c r="AF123" s="363"/>
      <c r="AH123" s="146"/>
      <c r="AJ123" s="146"/>
      <c r="AL123" s="146"/>
      <c r="AN123" s="146"/>
      <c r="AP123" s="146"/>
      <c r="AR123" s="146"/>
      <c r="AT123" s="146"/>
      <c r="AV123" s="146"/>
      <c r="AX123" s="63"/>
      <c r="AZ123" s="371"/>
      <c r="BA123" s="371"/>
      <c r="BB123" s="371"/>
      <c r="BC123" s="371"/>
      <c r="BD123" s="371"/>
      <c r="BE123" s="371"/>
      <c r="BF123" s="371"/>
      <c r="BG123" s="371"/>
      <c r="BH123" s="371"/>
      <c r="BI123" s="371"/>
      <c r="BJ123" s="371"/>
      <c r="BK123" s="371"/>
    </row>
    <row r="124" spans="1:63" s="376" customFormat="1" ht="21" customHeight="1" x14ac:dyDescent="0.3">
      <c r="A124" s="371"/>
      <c r="B124" s="372"/>
      <c r="C124" s="371"/>
      <c r="D124" s="439" t="s">
        <v>716</v>
      </c>
      <c r="E124" s="437">
        <f>H124</f>
        <v>17100</v>
      </c>
      <c r="F124" s="438">
        <f>I124</f>
        <v>10300</v>
      </c>
      <c r="G124" s="371"/>
      <c r="H124" s="416">
        <f t="shared" si="11"/>
        <v>17100</v>
      </c>
      <c r="I124" s="416">
        <f t="shared" si="11"/>
        <v>10300</v>
      </c>
      <c r="J124" s="386"/>
      <c r="K124" s="417">
        <f>N124*$K$9</f>
        <v>17072.5</v>
      </c>
      <c r="L124" s="417">
        <f>N124*$L$9</f>
        <v>10243.5</v>
      </c>
      <c r="N124" s="496">
        <v>6829</v>
      </c>
      <c r="P124" s="507">
        <v>6208</v>
      </c>
      <c r="R124" s="490">
        <v>6208</v>
      </c>
      <c r="T124" s="490">
        <v>6208</v>
      </c>
      <c r="V124" s="462">
        <v>5912.01</v>
      </c>
      <c r="X124" s="462">
        <v>5912.01</v>
      </c>
      <c r="Z124" s="462">
        <v>5140.8679999999995</v>
      </c>
      <c r="AB124" s="452">
        <v>5140.8679999999995</v>
      </c>
      <c r="AD124" s="382">
        <v>4470.32</v>
      </c>
      <c r="AF124" s="363"/>
      <c r="AH124" s="146"/>
      <c r="AJ124" s="146"/>
      <c r="AL124" s="146"/>
      <c r="AN124" s="146"/>
      <c r="AP124" s="146"/>
      <c r="AR124" s="146"/>
      <c r="AT124" s="146"/>
      <c r="AV124" s="146"/>
      <c r="AX124" s="63"/>
      <c r="AZ124" s="371"/>
      <c r="BA124" s="371"/>
      <c r="BB124" s="371"/>
      <c r="BC124" s="371"/>
      <c r="BD124" s="371"/>
      <c r="BE124" s="371"/>
      <c r="BF124" s="371"/>
      <c r="BG124" s="371"/>
      <c r="BH124" s="371"/>
      <c r="BI124" s="371"/>
      <c r="BJ124" s="371"/>
      <c r="BK124" s="371"/>
    </row>
    <row r="125" spans="1:63" s="376" customFormat="1" ht="21" customHeight="1" x14ac:dyDescent="0.3">
      <c r="A125" s="371"/>
      <c r="B125" s="372"/>
      <c r="C125" s="371"/>
      <c r="D125" s="439" t="s">
        <v>324</v>
      </c>
      <c r="E125" s="437">
        <f t="shared" si="19"/>
        <v>10500</v>
      </c>
      <c r="F125" s="438">
        <f t="shared" si="19"/>
        <v>6300</v>
      </c>
      <c r="G125" s="371"/>
      <c r="H125" s="416">
        <f t="shared" si="11"/>
        <v>10500</v>
      </c>
      <c r="I125" s="416">
        <f t="shared" si="11"/>
        <v>6300</v>
      </c>
      <c r="J125" s="386"/>
      <c r="K125" s="417">
        <f t="shared" si="14"/>
        <v>10470</v>
      </c>
      <c r="L125" s="417">
        <f t="shared" si="15"/>
        <v>6282</v>
      </c>
      <c r="N125" s="496">
        <v>4188</v>
      </c>
      <c r="P125" s="507">
        <v>3807</v>
      </c>
      <c r="R125" s="490">
        <v>3807</v>
      </c>
      <c r="T125" s="490">
        <v>3807</v>
      </c>
      <c r="V125" s="462">
        <v>3625.34</v>
      </c>
      <c r="X125" s="462">
        <v>3625.34</v>
      </c>
      <c r="Z125" s="462">
        <v>3152.4604999999997</v>
      </c>
      <c r="AB125" s="452">
        <v>3152.4604999999997</v>
      </c>
      <c r="AD125" s="382">
        <v>2741.27</v>
      </c>
      <c r="AF125" s="363"/>
      <c r="AH125" s="146"/>
      <c r="AJ125" s="146"/>
      <c r="AL125" s="146"/>
      <c r="AN125" s="146"/>
      <c r="AP125" s="146"/>
      <c r="AR125" s="146"/>
      <c r="AT125" s="146"/>
      <c r="AV125" s="146"/>
      <c r="AX125" s="63"/>
      <c r="AZ125" s="371"/>
      <c r="BA125" s="371"/>
      <c r="BB125" s="371"/>
      <c r="BC125" s="371"/>
      <c r="BD125" s="371"/>
      <c r="BE125" s="371"/>
      <c r="BF125" s="371"/>
      <c r="BG125" s="371"/>
      <c r="BH125" s="371"/>
      <c r="BI125" s="371"/>
      <c r="BJ125" s="371"/>
      <c r="BK125" s="371"/>
    </row>
    <row r="126" spans="1:63" s="376" customFormat="1" ht="21" customHeight="1" x14ac:dyDescent="0.3">
      <c r="A126" s="371"/>
      <c r="B126" s="372"/>
      <c r="C126" s="371"/>
      <c r="D126" s="439" t="s">
        <v>120</v>
      </c>
      <c r="E126" s="437">
        <f t="shared" si="19"/>
        <v>16700</v>
      </c>
      <c r="F126" s="438">
        <f t="shared" si="19"/>
        <v>10000</v>
      </c>
      <c r="G126" s="371"/>
      <c r="H126" s="416">
        <f t="shared" si="11"/>
        <v>16700</v>
      </c>
      <c r="I126" s="416">
        <f t="shared" si="11"/>
        <v>10000</v>
      </c>
      <c r="J126" s="386"/>
      <c r="K126" s="417">
        <f t="shared" si="14"/>
        <v>16635</v>
      </c>
      <c r="L126" s="417">
        <f t="shared" si="15"/>
        <v>9981</v>
      </c>
      <c r="N126" s="496">
        <v>6654</v>
      </c>
      <c r="P126" s="507">
        <v>6048.77</v>
      </c>
      <c r="R126" s="490">
        <v>6048.77</v>
      </c>
      <c r="T126" s="490">
        <v>6048.77</v>
      </c>
      <c r="V126" s="462">
        <v>6451.39</v>
      </c>
      <c r="X126" s="462">
        <v>6451.39</v>
      </c>
      <c r="Z126" s="462">
        <v>5609.9070000000002</v>
      </c>
      <c r="AB126" s="452">
        <v>5609.9070000000002</v>
      </c>
      <c r="AD126" s="382">
        <v>4878.18</v>
      </c>
      <c r="AF126" s="363"/>
      <c r="AH126" s="146"/>
      <c r="AJ126" s="146"/>
      <c r="AL126" s="146"/>
      <c r="AN126" s="146"/>
      <c r="AP126" s="146"/>
      <c r="AR126" s="146"/>
      <c r="AT126" s="146"/>
      <c r="AV126" s="146"/>
      <c r="AX126" s="63"/>
      <c r="AZ126" s="371"/>
      <c r="BA126" s="371"/>
      <c r="BB126" s="371"/>
      <c r="BC126" s="371"/>
      <c r="BD126" s="371"/>
      <c r="BE126" s="371"/>
      <c r="BF126" s="371"/>
      <c r="BG126" s="371"/>
      <c r="BH126" s="371"/>
      <c r="BI126" s="371"/>
      <c r="BJ126" s="371"/>
      <c r="BK126" s="371"/>
    </row>
    <row r="127" spans="1:63" s="376" customFormat="1" ht="21" customHeight="1" x14ac:dyDescent="0.3">
      <c r="A127" s="371"/>
      <c r="B127" s="372" t="s">
        <v>563</v>
      </c>
      <c r="C127" s="371"/>
      <c r="D127" s="439" t="s">
        <v>561</v>
      </c>
      <c r="E127" s="437">
        <f t="shared" si="19"/>
        <v>16500</v>
      </c>
      <c r="F127" s="438">
        <f t="shared" si="19"/>
        <v>9900</v>
      </c>
      <c r="G127" s="371"/>
      <c r="H127" s="416">
        <f t="shared" si="11"/>
        <v>16500</v>
      </c>
      <c r="I127" s="416">
        <f t="shared" si="11"/>
        <v>9900</v>
      </c>
      <c r="J127" s="386"/>
      <c r="K127" s="417">
        <f t="shared" si="14"/>
        <v>16415</v>
      </c>
      <c r="L127" s="417">
        <f t="shared" si="15"/>
        <v>9849</v>
      </c>
      <c r="N127" s="496">
        <v>6566</v>
      </c>
      <c r="P127" s="507">
        <v>5968.69</v>
      </c>
      <c r="R127" s="490">
        <v>5968.69</v>
      </c>
      <c r="T127" s="490">
        <v>5968.69</v>
      </c>
      <c r="V127" s="462">
        <v>5968.69</v>
      </c>
      <c r="X127" s="462">
        <v>5968.69</v>
      </c>
      <c r="Z127" s="462">
        <v>5190.0994999999994</v>
      </c>
      <c r="AB127" s="455">
        <v>5190.0994999999994</v>
      </c>
      <c r="AD127" s="382">
        <v>4513.13</v>
      </c>
      <c r="AF127" s="363"/>
      <c r="AH127" s="146"/>
      <c r="AJ127" s="146"/>
      <c r="AL127" s="146"/>
      <c r="AN127" s="146"/>
      <c r="AP127" s="146"/>
      <c r="AR127" s="146"/>
      <c r="AT127" s="146"/>
      <c r="AV127" s="146"/>
      <c r="AX127" s="63"/>
      <c r="AZ127" s="371"/>
      <c r="BA127" s="371"/>
      <c r="BB127" s="371"/>
      <c r="BC127" s="371"/>
      <c r="BD127" s="371"/>
      <c r="BE127" s="371"/>
      <c r="BF127" s="371"/>
      <c r="BG127" s="371"/>
      <c r="BH127" s="371"/>
      <c r="BI127" s="371"/>
      <c r="BJ127" s="371"/>
      <c r="BK127" s="371"/>
    </row>
    <row r="128" spans="1:63" s="376" customFormat="1" ht="21" customHeight="1" x14ac:dyDescent="0.3">
      <c r="A128" s="371"/>
      <c r="B128" s="372"/>
      <c r="C128" s="371"/>
      <c r="D128" s="439" t="s">
        <v>668</v>
      </c>
      <c r="E128" s="437">
        <f>H128</f>
        <v>7700</v>
      </c>
      <c r="F128" s="438">
        <f>I128</f>
        <v>4600</v>
      </c>
      <c r="G128" s="371"/>
      <c r="H128" s="416">
        <f t="shared" si="11"/>
        <v>7700</v>
      </c>
      <c r="I128" s="416">
        <f t="shared" si="11"/>
        <v>4600</v>
      </c>
      <c r="J128" s="386"/>
      <c r="K128" s="417">
        <f>N128*$K$9</f>
        <v>7627.5</v>
      </c>
      <c r="L128" s="417">
        <f>N128*$L$9</f>
        <v>4576.5</v>
      </c>
      <c r="N128" s="496">
        <v>3051</v>
      </c>
      <c r="P128" s="507">
        <v>2724</v>
      </c>
      <c r="R128" s="490">
        <v>2724</v>
      </c>
      <c r="T128" s="490">
        <v>2724</v>
      </c>
      <c r="V128" s="462">
        <v>2594.36</v>
      </c>
      <c r="X128" s="462">
        <v>2594.36</v>
      </c>
      <c r="Z128" s="462">
        <v>2255.9665</v>
      </c>
      <c r="AB128" s="452">
        <v>2255.9665</v>
      </c>
      <c r="AD128" s="382">
        <v>1961.71</v>
      </c>
      <c r="AF128" s="363"/>
      <c r="AH128" s="146"/>
      <c r="AJ128" s="146"/>
      <c r="AL128" s="146"/>
      <c r="AN128" s="146"/>
      <c r="AP128" s="146"/>
      <c r="AR128" s="146"/>
      <c r="AT128" s="146"/>
      <c r="AV128" s="146"/>
      <c r="AX128" s="63"/>
      <c r="AZ128" s="371"/>
      <c r="BA128" s="371"/>
      <c r="BB128" s="371"/>
      <c r="BC128" s="371"/>
      <c r="BD128" s="371"/>
      <c r="BE128" s="371"/>
      <c r="BF128" s="371"/>
      <c r="BG128" s="371"/>
      <c r="BH128" s="371"/>
      <c r="BI128" s="371"/>
      <c r="BJ128" s="371"/>
      <c r="BK128" s="371"/>
    </row>
    <row r="129" spans="1:63" s="376" customFormat="1" ht="21" customHeight="1" x14ac:dyDescent="0.3">
      <c r="A129" s="371"/>
      <c r="B129" s="372"/>
      <c r="C129" s="371"/>
      <c r="D129" s="439" t="s">
        <v>669</v>
      </c>
      <c r="E129" s="437">
        <f>H129</f>
        <v>9100</v>
      </c>
      <c r="F129" s="438">
        <f>I129</f>
        <v>5500</v>
      </c>
      <c r="G129" s="371"/>
      <c r="H129" s="416">
        <f t="shared" si="11"/>
        <v>9100</v>
      </c>
      <c r="I129" s="416">
        <f t="shared" si="11"/>
        <v>5500</v>
      </c>
      <c r="J129" s="386"/>
      <c r="K129" s="417">
        <f>N129*$K$9</f>
        <v>9080.4</v>
      </c>
      <c r="L129" s="417">
        <f>N129*$L$9</f>
        <v>5448.24</v>
      </c>
      <c r="N129" s="496">
        <v>3632.16</v>
      </c>
      <c r="P129" s="507">
        <v>3632.16</v>
      </c>
      <c r="R129" s="490">
        <v>3632.16</v>
      </c>
      <c r="T129" s="490">
        <v>3632.16</v>
      </c>
      <c r="V129" s="462">
        <v>3704.44</v>
      </c>
      <c r="X129" s="462">
        <v>3704.44</v>
      </c>
      <c r="Z129" s="462">
        <v>3222.2999999999997</v>
      </c>
      <c r="AB129" s="452">
        <v>3222.2999999999997</v>
      </c>
      <c r="AD129" s="382">
        <v>2802</v>
      </c>
      <c r="AF129" s="363"/>
      <c r="AH129" s="146"/>
      <c r="AJ129" s="146"/>
      <c r="AL129" s="146"/>
      <c r="AN129" s="146"/>
      <c r="AP129" s="146"/>
      <c r="AR129" s="146"/>
      <c r="AT129" s="146"/>
      <c r="AV129" s="146"/>
      <c r="AX129" s="63"/>
      <c r="AZ129" s="371"/>
      <c r="BA129" s="371"/>
      <c r="BB129" s="371"/>
      <c r="BC129" s="371"/>
      <c r="BD129" s="371"/>
      <c r="BE129" s="371"/>
      <c r="BF129" s="371"/>
      <c r="BG129" s="371"/>
      <c r="BH129" s="371"/>
      <c r="BI129" s="371"/>
      <c r="BJ129" s="371"/>
      <c r="BK129" s="371"/>
    </row>
    <row r="130" spans="1:63" s="376" customFormat="1" ht="21" customHeight="1" x14ac:dyDescent="0.3">
      <c r="A130" s="371"/>
      <c r="B130" s="372"/>
      <c r="C130" s="371"/>
      <c r="D130" s="439" t="s">
        <v>318</v>
      </c>
      <c r="E130" s="437">
        <f t="shared" si="19"/>
        <v>10400</v>
      </c>
      <c r="F130" s="438">
        <f t="shared" si="19"/>
        <v>6200</v>
      </c>
      <c r="G130" s="371"/>
      <c r="H130" s="416">
        <f t="shared" si="11"/>
        <v>10400</v>
      </c>
      <c r="I130" s="416">
        <f t="shared" si="11"/>
        <v>6200</v>
      </c>
      <c r="J130" s="386"/>
      <c r="K130" s="417">
        <f t="shared" si="14"/>
        <v>10310</v>
      </c>
      <c r="L130" s="417">
        <f t="shared" si="15"/>
        <v>6186</v>
      </c>
      <c r="N130" s="496">
        <v>4124</v>
      </c>
      <c r="P130" s="507">
        <v>3749</v>
      </c>
      <c r="R130" s="490">
        <v>3749</v>
      </c>
      <c r="T130" s="490">
        <v>3749</v>
      </c>
      <c r="V130" s="462">
        <v>3570.06</v>
      </c>
      <c r="X130" s="462">
        <v>3570.06</v>
      </c>
      <c r="Z130" s="462">
        <v>3104.4019999999996</v>
      </c>
      <c r="AB130" s="452">
        <v>3104.4019999999996</v>
      </c>
      <c r="AD130" s="382">
        <v>2699.48</v>
      </c>
      <c r="AF130" s="363"/>
      <c r="AH130" s="146"/>
      <c r="AJ130" s="146"/>
      <c r="AL130" s="146"/>
      <c r="AN130" s="146"/>
      <c r="AP130" s="146"/>
      <c r="AR130" s="146"/>
      <c r="AT130" s="146"/>
      <c r="AV130" s="146"/>
      <c r="AX130" s="63"/>
      <c r="AZ130" s="371"/>
      <c r="BA130" s="371"/>
      <c r="BB130" s="371"/>
      <c r="BC130" s="371"/>
      <c r="BD130" s="371"/>
      <c r="BE130" s="371"/>
      <c r="BF130" s="371"/>
      <c r="BG130" s="371"/>
      <c r="BH130" s="371"/>
      <c r="BI130" s="371"/>
      <c r="BJ130" s="371"/>
      <c r="BK130" s="371"/>
    </row>
    <row r="131" spans="1:63" s="376" customFormat="1" ht="21" customHeight="1" x14ac:dyDescent="0.3">
      <c r="A131" s="371"/>
      <c r="B131" s="372"/>
      <c r="C131" s="371"/>
      <c r="D131" s="439" t="s">
        <v>638</v>
      </c>
      <c r="E131" s="437">
        <f t="shared" si="19"/>
        <v>20100</v>
      </c>
      <c r="F131" s="438">
        <f t="shared" si="19"/>
        <v>12100</v>
      </c>
      <c r="G131" s="371"/>
      <c r="H131" s="416">
        <f t="shared" si="11"/>
        <v>20100</v>
      </c>
      <c r="I131" s="416">
        <f t="shared" si="11"/>
        <v>12100</v>
      </c>
      <c r="J131" s="386"/>
      <c r="K131" s="417">
        <f t="shared" si="14"/>
        <v>20017.5</v>
      </c>
      <c r="L131" s="417">
        <f t="shared" si="15"/>
        <v>12010.5</v>
      </c>
      <c r="N131" s="496">
        <v>8007</v>
      </c>
      <c r="P131" s="507">
        <v>7279</v>
      </c>
      <c r="R131" s="490">
        <v>7279</v>
      </c>
      <c r="T131" s="490">
        <v>7279</v>
      </c>
      <c r="V131" s="462">
        <v>6617.49</v>
      </c>
      <c r="X131" s="462">
        <v>6617.49</v>
      </c>
      <c r="Z131" s="462">
        <v>5754.3355000000001</v>
      </c>
      <c r="AB131" s="452">
        <v>5754.3355000000001</v>
      </c>
      <c r="AD131" s="382">
        <v>5003.7700000000004</v>
      </c>
      <c r="AF131" s="363"/>
      <c r="AH131" s="146"/>
      <c r="AJ131" s="146"/>
      <c r="AL131" s="146"/>
      <c r="AN131" s="146"/>
      <c r="AP131" s="146"/>
      <c r="AR131" s="146"/>
      <c r="AT131" s="146"/>
      <c r="AV131" s="146"/>
      <c r="AX131" s="63"/>
      <c r="AZ131" s="371"/>
      <c r="BA131" s="371"/>
      <c r="BB131" s="371"/>
      <c r="BC131" s="371"/>
      <c r="BD131" s="371"/>
      <c r="BE131" s="371"/>
      <c r="BF131" s="371"/>
      <c r="BG131" s="371"/>
      <c r="BH131" s="371"/>
      <c r="BI131" s="371"/>
      <c r="BJ131" s="371"/>
      <c r="BK131" s="371"/>
    </row>
    <row r="132" spans="1:63" s="376" customFormat="1" ht="21" customHeight="1" x14ac:dyDescent="0.3">
      <c r="A132" s="371"/>
      <c r="B132" s="372"/>
      <c r="C132" s="371"/>
      <c r="D132" s="439" t="s">
        <v>350</v>
      </c>
      <c r="E132" s="437">
        <f t="shared" si="19"/>
        <v>25300</v>
      </c>
      <c r="F132" s="438">
        <f t="shared" si="19"/>
        <v>15200</v>
      </c>
      <c r="G132" s="371"/>
      <c r="H132" s="416">
        <f t="shared" si="11"/>
        <v>25300</v>
      </c>
      <c r="I132" s="416">
        <f t="shared" si="11"/>
        <v>15200</v>
      </c>
      <c r="J132" s="386"/>
      <c r="K132" s="417">
        <f t="shared" si="14"/>
        <v>25265</v>
      </c>
      <c r="L132" s="417">
        <f t="shared" si="15"/>
        <v>15159</v>
      </c>
      <c r="N132" s="496">
        <v>10106</v>
      </c>
      <c r="P132" s="507">
        <v>8788</v>
      </c>
      <c r="R132" s="490">
        <v>8788</v>
      </c>
      <c r="T132" s="490">
        <v>8788</v>
      </c>
      <c r="V132" s="462">
        <v>8369.2000000000007</v>
      </c>
      <c r="X132" s="462">
        <v>8369.2000000000007</v>
      </c>
      <c r="Z132" s="462">
        <v>7277.5679999999993</v>
      </c>
      <c r="AB132" s="452">
        <v>7277.5679999999993</v>
      </c>
      <c r="AD132" s="382">
        <v>6328.32</v>
      </c>
      <c r="AF132" s="363"/>
      <c r="AH132" s="146"/>
      <c r="AJ132" s="146"/>
      <c r="AL132" s="146"/>
      <c r="AN132" s="146"/>
      <c r="AP132" s="146"/>
      <c r="AR132" s="146"/>
      <c r="AT132" s="146"/>
      <c r="AV132" s="146"/>
      <c r="AX132" s="63"/>
      <c r="AZ132" s="371"/>
      <c r="BA132" s="371"/>
      <c r="BB132" s="371"/>
      <c r="BC132" s="371"/>
      <c r="BD132" s="371"/>
      <c r="BE132" s="371"/>
      <c r="BF132" s="371"/>
      <c r="BG132" s="371"/>
      <c r="BH132" s="371"/>
      <c r="BI132" s="371"/>
      <c r="BJ132" s="371"/>
      <c r="BK132" s="371"/>
    </row>
    <row r="133" spans="1:63" s="376" customFormat="1" ht="21" customHeight="1" x14ac:dyDescent="0.3">
      <c r="A133" s="371"/>
      <c r="B133" s="372"/>
      <c r="C133" s="371"/>
      <c r="D133" s="439" t="s">
        <v>128</v>
      </c>
      <c r="E133" s="437">
        <f t="shared" si="19"/>
        <v>10600</v>
      </c>
      <c r="F133" s="438">
        <f t="shared" si="19"/>
        <v>6400</v>
      </c>
      <c r="G133" s="371"/>
      <c r="H133" s="416">
        <f t="shared" si="11"/>
        <v>10600</v>
      </c>
      <c r="I133" s="416">
        <f t="shared" si="11"/>
        <v>6400</v>
      </c>
      <c r="J133" s="386"/>
      <c r="K133" s="417">
        <f t="shared" si="14"/>
        <v>10510</v>
      </c>
      <c r="L133" s="417">
        <f t="shared" si="15"/>
        <v>6306</v>
      </c>
      <c r="N133" s="496">
        <v>4204</v>
      </c>
      <c r="P133" s="507">
        <v>3821.72</v>
      </c>
      <c r="R133" s="490">
        <v>3821.72</v>
      </c>
      <c r="T133" s="490">
        <v>3821.72</v>
      </c>
      <c r="V133" s="462">
        <v>3862.47</v>
      </c>
      <c r="X133" s="462">
        <v>3862.47</v>
      </c>
      <c r="Z133" s="462">
        <v>3656.9999999999995</v>
      </c>
      <c r="AB133" s="452">
        <v>3656.9999999999995</v>
      </c>
      <c r="AD133" s="382">
        <v>3180</v>
      </c>
      <c r="AF133" s="363"/>
      <c r="AH133" s="146"/>
      <c r="AJ133" s="146"/>
      <c r="AL133" s="146"/>
      <c r="AN133" s="146"/>
      <c r="AP133" s="146"/>
      <c r="AR133" s="146"/>
      <c r="AT133" s="146"/>
      <c r="AV133" s="146"/>
      <c r="AX133" s="63"/>
      <c r="AZ133" s="371"/>
      <c r="BA133" s="371"/>
      <c r="BB133" s="371"/>
      <c r="BC133" s="371"/>
      <c r="BD133" s="371"/>
      <c r="BE133" s="371"/>
      <c r="BF133" s="371"/>
      <c r="BG133" s="371"/>
      <c r="BH133" s="371"/>
      <c r="BI133" s="371"/>
      <c r="BJ133" s="371"/>
      <c r="BK133" s="371"/>
    </row>
    <row r="134" spans="1:63" s="376" customFormat="1" ht="21" customHeight="1" x14ac:dyDescent="0.3">
      <c r="A134" s="371"/>
      <c r="B134" s="372"/>
      <c r="C134" s="371"/>
      <c r="D134" s="439" t="s">
        <v>715</v>
      </c>
      <c r="E134" s="437">
        <f t="shared" si="19"/>
        <v>12700</v>
      </c>
      <c r="F134" s="438">
        <f t="shared" si="19"/>
        <v>7600</v>
      </c>
      <c r="G134" s="371"/>
      <c r="H134" s="416">
        <f t="shared" si="11"/>
        <v>12700</v>
      </c>
      <c r="I134" s="416">
        <f t="shared" si="11"/>
        <v>7600</v>
      </c>
      <c r="J134" s="386"/>
      <c r="K134" s="417">
        <f t="shared" si="14"/>
        <v>12637.5</v>
      </c>
      <c r="L134" s="417">
        <f t="shared" si="15"/>
        <v>7582.5</v>
      </c>
      <c r="N134" s="496">
        <v>5055</v>
      </c>
      <c r="P134" s="507">
        <v>4595.05</v>
      </c>
      <c r="R134" s="490">
        <v>4595.05</v>
      </c>
      <c r="T134" s="490">
        <v>4595.05</v>
      </c>
      <c r="V134" s="462">
        <v>4375.09</v>
      </c>
      <c r="X134" s="462">
        <v>4375.09</v>
      </c>
      <c r="Z134" s="462">
        <v>3804.4299999999994</v>
      </c>
      <c r="AB134" s="452">
        <v>3804.4299999999994</v>
      </c>
      <c r="AD134" s="382">
        <v>3308.2</v>
      </c>
      <c r="AF134" s="363"/>
      <c r="AH134" s="146"/>
      <c r="AJ134" s="146"/>
      <c r="AL134" s="146"/>
      <c r="AN134" s="146"/>
      <c r="AP134" s="146"/>
      <c r="AR134" s="146"/>
      <c r="AT134" s="146"/>
      <c r="AV134" s="146"/>
      <c r="AX134" s="63"/>
      <c r="AZ134" s="371"/>
      <c r="BA134" s="371"/>
      <c r="BB134" s="371"/>
      <c r="BC134" s="371"/>
      <c r="BD134" s="371"/>
      <c r="BE134" s="371"/>
      <c r="BF134" s="371"/>
      <c r="BG134" s="371"/>
      <c r="BH134" s="371"/>
      <c r="BI134" s="371"/>
      <c r="BJ134" s="371"/>
      <c r="BK134" s="371"/>
    </row>
    <row r="135" spans="1:63" s="376" customFormat="1" ht="21" customHeight="1" x14ac:dyDescent="0.3">
      <c r="A135" s="371"/>
      <c r="B135" s="372"/>
      <c r="C135" s="371"/>
      <c r="D135" s="439" t="s">
        <v>130</v>
      </c>
      <c r="E135" s="437">
        <f t="shared" si="19"/>
        <v>3900</v>
      </c>
      <c r="F135" s="438">
        <f t="shared" si="19"/>
        <v>2400</v>
      </c>
      <c r="G135" s="371"/>
      <c r="H135" s="416">
        <f t="shared" si="11"/>
        <v>3900</v>
      </c>
      <c r="I135" s="416">
        <f t="shared" si="11"/>
        <v>2400</v>
      </c>
      <c r="J135" s="386"/>
      <c r="K135" s="417">
        <f t="shared" si="14"/>
        <v>3882.5</v>
      </c>
      <c r="L135" s="417">
        <f t="shared" si="15"/>
        <v>2329.5</v>
      </c>
      <c r="N135" s="496">
        <v>1553</v>
      </c>
      <c r="P135" s="507">
        <v>1553</v>
      </c>
      <c r="R135" s="490">
        <v>1553</v>
      </c>
      <c r="T135" s="490">
        <v>1553</v>
      </c>
      <c r="V135" s="474">
        <v>1478.78</v>
      </c>
      <c r="X135" s="462">
        <v>1774.7949999999998</v>
      </c>
      <c r="Z135" s="462">
        <v>1543.3</v>
      </c>
      <c r="AB135" s="452">
        <v>1543.3</v>
      </c>
      <c r="AD135" s="382">
        <v>1342</v>
      </c>
      <c r="AF135" s="363"/>
      <c r="AH135" s="146"/>
      <c r="AJ135" s="146"/>
      <c r="AL135" s="146"/>
      <c r="AN135" s="146"/>
      <c r="AP135" s="146"/>
      <c r="AR135" s="146"/>
      <c r="AT135" s="146"/>
      <c r="AV135" s="146"/>
      <c r="AX135" s="63"/>
      <c r="AZ135" s="371"/>
      <c r="BA135" s="371"/>
      <c r="BB135" s="371"/>
      <c r="BC135" s="371"/>
      <c r="BD135" s="371"/>
      <c r="BE135" s="371"/>
      <c r="BF135" s="371"/>
      <c r="BG135" s="371"/>
      <c r="BH135" s="371"/>
      <c r="BI135" s="371"/>
      <c r="BJ135" s="371"/>
      <c r="BK135" s="371"/>
    </row>
    <row r="136" spans="1:63" s="376" customFormat="1" ht="21" hidden="1" customHeight="1" x14ac:dyDescent="0.3">
      <c r="A136" s="371"/>
      <c r="B136" s="372"/>
      <c r="C136" s="371"/>
      <c r="D136" s="439" t="s">
        <v>345</v>
      </c>
      <c r="E136" s="437">
        <f t="shared" si="19"/>
        <v>3800</v>
      </c>
      <c r="F136" s="438">
        <f t="shared" si="19"/>
        <v>2300</v>
      </c>
      <c r="G136" s="371"/>
      <c r="H136" s="416">
        <f t="shared" si="11"/>
        <v>3800</v>
      </c>
      <c r="I136" s="416">
        <f t="shared" si="11"/>
        <v>2300</v>
      </c>
      <c r="J136" s="386"/>
      <c r="K136" s="417">
        <f t="shared" si="14"/>
        <v>3750.1801874999996</v>
      </c>
      <c r="L136" s="417">
        <f t="shared" si="15"/>
        <v>2250.1081124999996</v>
      </c>
      <c r="N136" s="507">
        <v>1500.0720749999998</v>
      </c>
      <c r="P136" s="507">
        <v>1500.0720749999998</v>
      </c>
      <c r="R136" s="491">
        <v>1500.0720749999998</v>
      </c>
      <c r="T136" s="491">
        <v>1500.0720749999998</v>
      </c>
      <c r="V136" s="462">
        <v>1500.0720749999998</v>
      </c>
      <c r="X136" s="462">
        <v>1500.0720749999998</v>
      </c>
      <c r="Z136" s="462">
        <v>1304.4105</v>
      </c>
      <c r="AB136" s="452">
        <v>1304.4105</v>
      </c>
      <c r="AD136" s="382">
        <v>1134.27</v>
      </c>
      <c r="AF136" s="363"/>
      <c r="AH136" s="146"/>
      <c r="AJ136" s="146"/>
      <c r="AL136" s="146"/>
      <c r="AN136" s="146"/>
      <c r="AP136" s="146"/>
      <c r="AR136" s="146"/>
      <c r="AT136" s="146"/>
      <c r="AV136" s="146"/>
      <c r="AX136" s="63"/>
      <c r="AZ136" s="371"/>
      <c r="BA136" s="371"/>
      <c r="BB136" s="371"/>
      <c r="BC136" s="371"/>
      <c r="BD136" s="371"/>
      <c r="BE136" s="371"/>
      <c r="BF136" s="371"/>
      <c r="BG136" s="371"/>
      <c r="BH136" s="371"/>
      <c r="BI136" s="371"/>
      <c r="BJ136" s="371"/>
      <c r="BK136" s="371"/>
    </row>
    <row r="137" spans="1:63" s="376" customFormat="1" ht="21" customHeight="1" x14ac:dyDescent="0.3">
      <c r="A137" s="371"/>
      <c r="B137" s="372"/>
      <c r="C137" s="371"/>
      <c r="D137" s="439" t="s">
        <v>710</v>
      </c>
      <c r="E137" s="437">
        <f t="shared" si="19"/>
        <v>8100</v>
      </c>
      <c r="F137" s="438">
        <f t="shared" si="19"/>
        <v>4800</v>
      </c>
      <c r="G137" s="371"/>
      <c r="H137" s="416">
        <f t="shared" si="11"/>
        <v>8100</v>
      </c>
      <c r="I137" s="416">
        <f t="shared" si="11"/>
        <v>4800</v>
      </c>
      <c r="J137" s="386"/>
      <c r="K137" s="417">
        <f t="shared" si="14"/>
        <v>8002.5</v>
      </c>
      <c r="L137" s="417">
        <f t="shared" si="15"/>
        <v>4801.5</v>
      </c>
      <c r="N137" s="496">
        <v>3201</v>
      </c>
      <c r="P137" s="507">
        <v>2910</v>
      </c>
      <c r="R137" s="490">
        <v>2910</v>
      </c>
      <c r="T137" s="490">
        <v>2910</v>
      </c>
      <c r="V137" s="462">
        <v>2771.35</v>
      </c>
      <c r="X137" s="462">
        <v>2771.35</v>
      </c>
      <c r="Z137" s="462">
        <v>2409.8595</v>
      </c>
      <c r="AB137" s="452">
        <v>2409.8595</v>
      </c>
      <c r="AD137" s="382">
        <v>2095.5300000000002</v>
      </c>
      <c r="AF137" s="363"/>
      <c r="AH137" s="146"/>
      <c r="AJ137" s="146"/>
      <c r="AL137" s="146"/>
      <c r="AN137" s="146"/>
      <c r="AP137" s="146"/>
      <c r="AR137" s="146"/>
      <c r="AT137" s="146"/>
      <c r="AV137" s="146"/>
      <c r="AX137" s="63"/>
      <c r="AZ137" s="371"/>
      <c r="BA137" s="371"/>
      <c r="BB137" s="371"/>
      <c r="BC137" s="371"/>
      <c r="BD137" s="371"/>
      <c r="BE137" s="371"/>
      <c r="BF137" s="371"/>
      <c r="BG137" s="371"/>
      <c r="BH137" s="371"/>
      <c r="BI137" s="371"/>
      <c r="BJ137" s="371"/>
      <c r="BK137" s="371"/>
    </row>
    <row r="138" spans="1:63" s="376" customFormat="1" ht="21" customHeight="1" x14ac:dyDescent="0.3">
      <c r="A138" s="371"/>
      <c r="B138" s="372"/>
      <c r="C138" s="371"/>
      <c r="D138" s="439" t="s">
        <v>709</v>
      </c>
      <c r="E138" s="437">
        <f t="shared" si="19"/>
        <v>18700</v>
      </c>
      <c r="F138" s="438">
        <f t="shared" si="19"/>
        <v>11300</v>
      </c>
      <c r="G138" s="371"/>
      <c r="H138" s="416">
        <f t="shared" si="11"/>
        <v>18700</v>
      </c>
      <c r="I138" s="416">
        <f t="shared" si="11"/>
        <v>11300</v>
      </c>
      <c r="J138" s="386"/>
      <c r="K138" s="417">
        <f t="shared" si="14"/>
        <v>18672.5</v>
      </c>
      <c r="L138" s="417">
        <f t="shared" si="15"/>
        <v>11203.5</v>
      </c>
      <c r="N138" s="496">
        <v>7469</v>
      </c>
      <c r="P138" s="507">
        <v>6790</v>
      </c>
      <c r="R138" s="490">
        <v>6790</v>
      </c>
      <c r="T138" s="490">
        <v>6790</v>
      </c>
      <c r="V138" s="462">
        <v>6172.04</v>
      </c>
      <c r="X138" s="462">
        <v>6172.04</v>
      </c>
      <c r="Z138" s="462">
        <v>5366.9924999999994</v>
      </c>
      <c r="AB138" s="452">
        <v>5366.9924999999994</v>
      </c>
      <c r="AD138" s="382">
        <v>4666.95</v>
      </c>
      <c r="AF138" s="363"/>
      <c r="AH138" s="146"/>
      <c r="AJ138" s="146"/>
      <c r="AL138" s="146"/>
      <c r="AN138" s="146"/>
      <c r="AP138" s="146"/>
      <c r="AR138" s="146"/>
      <c r="AT138" s="146"/>
      <c r="AV138" s="146"/>
      <c r="AX138" s="63"/>
      <c r="AZ138" s="371"/>
      <c r="BA138" s="371"/>
      <c r="BB138" s="371"/>
      <c r="BC138" s="371"/>
      <c r="BD138" s="371"/>
      <c r="BE138" s="371"/>
      <c r="BF138" s="371"/>
      <c r="BG138" s="371"/>
      <c r="BH138" s="371"/>
      <c r="BI138" s="371"/>
      <c r="BJ138" s="371"/>
      <c r="BK138" s="371"/>
    </row>
    <row r="139" spans="1:63" s="376" customFormat="1" ht="21" customHeight="1" x14ac:dyDescent="0.3">
      <c r="A139" s="371"/>
      <c r="B139" s="372"/>
      <c r="C139" s="371"/>
      <c r="D139" s="439" t="s">
        <v>706</v>
      </c>
      <c r="E139" s="437">
        <f t="shared" si="19"/>
        <v>14500</v>
      </c>
      <c r="F139" s="438">
        <f t="shared" si="19"/>
        <v>8700</v>
      </c>
      <c r="G139" s="371"/>
      <c r="H139" s="416">
        <f t="shared" si="11"/>
        <v>14500</v>
      </c>
      <c r="I139" s="416">
        <f t="shared" si="11"/>
        <v>8700</v>
      </c>
      <c r="J139" s="386"/>
      <c r="K139" s="417">
        <f t="shared" si="14"/>
        <v>14437.5</v>
      </c>
      <c r="L139" s="417">
        <f t="shared" si="15"/>
        <v>8662.5</v>
      </c>
      <c r="N139" s="496">
        <v>5775</v>
      </c>
      <c r="P139" s="507">
        <v>5250</v>
      </c>
      <c r="R139" s="490">
        <v>5250</v>
      </c>
      <c r="T139" s="490">
        <v>5250</v>
      </c>
      <c r="V139" s="462">
        <v>4999.04</v>
      </c>
      <c r="X139" s="462">
        <v>4999.04</v>
      </c>
      <c r="Z139" s="462">
        <v>4347.6899999999996</v>
      </c>
      <c r="AB139" s="452">
        <v>4347.6899999999996</v>
      </c>
      <c r="AD139" s="382">
        <v>3780.6</v>
      </c>
      <c r="AF139" s="363"/>
      <c r="AH139" s="146"/>
      <c r="AJ139" s="146"/>
      <c r="AL139" s="146"/>
      <c r="AN139" s="146"/>
      <c r="AP139" s="146"/>
      <c r="AR139" s="146"/>
      <c r="AT139" s="146"/>
      <c r="AV139" s="146"/>
      <c r="AX139" s="63"/>
      <c r="AZ139" s="371"/>
      <c r="BA139" s="371"/>
      <c r="BB139" s="371"/>
      <c r="BC139" s="371"/>
      <c r="BD139" s="371"/>
      <c r="BE139" s="371"/>
      <c r="BF139" s="371"/>
      <c r="BG139" s="371"/>
      <c r="BH139" s="371"/>
      <c r="BI139" s="371"/>
      <c r="BJ139" s="371"/>
      <c r="BK139" s="371"/>
    </row>
    <row r="140" spans="1:63" s="376" customFormat="1" ht="21" customHeight="1" x14ac:dyDescent="0.3">
      <c r="A140" s="371"/>
      <c r="B140" s="372"/>
      <c r="C140" s="371"/>
      <c r="D140" s="439" t="s">
        <v>705</v>
      </c>
      <c r="E140" s="437">
        <f>H140</f>
        <v>2800</v>
      </c>
      <c r="F140" s="438">
        <f>I140</f>
        <v>1700</v>
      </c>
      <c r="G140" s="371"/>
      <c r="H140" s="416">
        <f t="shared" si="11"/>
        <v>2800</v>
      </c>
      <c r="I140" s="416">
        <f t="shared" si="11"/>
        <v>1700</v>
      </c>
      <c r="J140" s="386"/>
      <c r="K140" s="417">
        <f>N140*$K$9</f>
        <v>2787.5</v>
      </c>
      <c r="L140" s="417">
        <f>N140*$L$9</f>
        <v>1672.5</v>
      </c>
      <c r="N140" s="496">
        <v>1115</v>
      </c>
      <c r="P140" s="507">
        <v>1013.35</v>
      </c>
      <c r="R140" s="490">
        <v>1013.35</v>
      </c>
      <c r="T140" s="490">
        <v>1013.35</v>
      </c>
      <c r="V140" s="462">
        <v>1179.44</v>
      </c>
      <c r="X140" s="462">
        <v>1179.44</v>
      </c>
      <c r="Z140" s="462">
        <v>1025.8</v>
      </c>
      <c r="AB140" s="452">
        <v>1025.8</v>
      </c>
      <c r="AD140" s="382">
        <v>892</v>
      </c>
      <c r="AF140" s="363"/>
      <c r="AH140" s="146"/>
      <c r="AJ140" s="146"/>
      <c r="AL140" s="146"/>
      <c r="AN140" s="146"/>
      <c r="AP140" s="146"/>
      <c r="AR140" s="146"/>
      <c r="AT140" s="146"/>
      <c r="AV140" s="146"/>
      <c r="AX140" s="63"/>
      <c r="AZ140" s="371"/>
      <c r="BA140" s="371"/>
      <c r="BB140" s="371"/>
      <c r="BC140" s="371"/>
      <c r="BD140" s="371"/>
      <c r="BE140" s="371"/>
      <c r="BF140" s="371"/>
      <c r="BG140" s="371"/>
      <c r="BH140" s="371"/>
      <c r="BI140" s="371"/>
      <c r="BJ140" s="371"/>
      <c r="BK140" s="371"/>
    </row>
    <row r="141" spans="1:63" s="376" customFormat="1" ht="21" customHeight="1" x14ac:dyDescent="0.3">
      <c r="A141" s="371"/>
      <c r="B141" s="372"/>
      <c r="C141" s="371"/>
      <c r="D141" s="439" t="s">
        <v>707</v>
      </c>
      <c r="E141" s="437">
        <f t="shared" si="19"/>
        <v>9400</v>
      </c>
      <c r="F141" s="438">
        <f t="shared" si="19"/>
        <v>5600</v>
      </c>
      <c r="G141" s="371"/>
      <c r="H141" s="416">
        <f t="shared" si="11"/>
        <v>9400</v>
      </c>
      <c r="I141" s="416">
        <f t="shared" si="11"/>
        <v>5600</v>
      </c>
      <c r="J141" s="386"/>
      <c r="K141" s="417">
        <f t="shared" si="14"/>
        <v>9307.5</v>
      </c>
      <c r="L141" s="417">
        <f t="shared" si="15"/>
        <v>5584.5</v>
      </c>
      <c r="N141" s="496">
        <v>3723</v>
      </c>
      <c r="P141" s="507">
        <v>3385</v>
      </c>
      <c r="R141" s="490">
        <v>3385</v>
      </c>
      <c r="T141" s="490">
        <v>3385</v>
      </c>
      <c r="V141" s="462">
        <v>3222.9</v>
      </c>
      <c r="X141" s="462">
        <v>3222.9</v>
      </c>
      <c r="Z141" s="462">
        <v>2802.5154999999995</v>
      </c>
      <c r="AB141" s="452">
        <v>2802.5154999999995</v>
      </c>
      <c r="AD141" s="382">
        <v>2436.9699999999998</v>
      </c>
      <c r="AF141" s="363"/>
      <c r="AH141" s="146"/>
      <c r="AJ141" s="146"/>
      <c r="AL141" s="146"/>
      <c r="AN141" s="146"/>
      <c r="AP141" s="146"/>
      <c r="AR141" s="146"/>
      <c r="AT141" s="146"/>
      <c r="AV141" s="146"/>
      <c r="AX141" s="63"/>
      <c r="AZ141" s="371"/>
      <c r="BA141" s="371"/>
      <c r="BB141" s="371"/>
      <c r="BC141" s="371"/>
      <c r="BD141" s="371"/>
      <c r="BE141" s="371"/>
      <c r="BF141" s="371"/>
      <c r="BG141" s="371"/>
      <c r="BH141" s="371"/>
      <c r="BI141" s="371"/>
      <c r="BJ141" s="371"/>
      <c r="BK141" s="371"/>
    </row>
    <row r="142" spans="1:63" s="376" customFormat="1" ht="21" customHeight="1" x14ac:dyDescent="0.3">
      <c r="A142" s="371"/>
      <c r="B142" s="372"/>
      <c r="C142" s="371"/>
      <c r="D142" s="439" t="s">
        <v>708</v>
      </c>
      <c r="E142" s="437">
        <f t="shared" si="19"/>
        <v>14600</v>
      </c>
      <c r="F142" s="438">
        <f t="shared" si="19"/>
        <v>8800</v>
      </c>
      <c r="G142" s="371"/>
      <c r="H142" s="416">
        <f t="shared" si="11"/>
        <v>14600</v>
      </c>
      <c r="I142" s="416">
        <f t="shared" si="11"/>
        <v>8800</v>
      </c>
      <c r="J142" s="386"/>
      <c r="K142" s="417">
        <f t="shared" si="14"/>
        <v>14530</v>
      </c>
      <c r="L142" s="417">
        <f t="shared" si="15"/>
        <v>8718</v>
      </c>
      <c r="N142" s="496">
        <v>5812</v>
      </c>
      <c r="P142" s="507">
        <v>5284</v>
      </c>
      <c r="R142" s="490">
        <v>5284</v>
      </c>
      <c r="T142" s="490">
        <v>5284</v>
      </c>
      <c r="V142" s="462">
        <v>5031.8900000000003</v>
      </c>
      <c r="X142" s="462">
        <v>5031.8900000000003</v>
      </c>
      <c r="Z142" s="462">
        <v>4375.5544999999993</v>
      </c>
      <c r="AB142" s="452">
        <v>4375.5544999999993</v>
      </c>
      <c r="AD142" s="382">
        <v>3804.83</v>
      </c>
      <c r="AF142" s="363"/>
      <c r="AH142" s="146"/>
      <c r="AJ142" s="146"/>
      <c r="AL142" s="146"/>
      <c r="AN142" s="146"/>
      <c r="AP142" s="146"/>
      <c r="AR142" s="146"/>
      <c r="AT142" s="146"/>
      <c r="AV142" s="146"/>
      <c r="AX142" s="63"/>
      <c r="AZ142" s="371"/>
      <c r="BA142" s="371"/>
      <c r="BB142" s="371"/>
      <c r="BC142" s="371"/>
      <c r="BD142" s="371"/>
      <c r="BE142" s="371"/>
      <c r="BF142" s="371"/>
      <c r="BG142" s="371"/>
      <c r="BH142" s="371"/>
      <c r="BI142" s="371"/>
      <c r="BJ142" s="371"/>
      <c r="BK142" s="371"/>
    </row>
    <row r="143" spans="1:63" s="376" customFormat="1" ht="21" customHeight="1" x14ac:dyDescent="0.3">
      <c r="A143" s="371"/>
      <c r="B143" s="372"/>
      <c r="C143" s="371"/>
      <c r="D143" s="439" t="s">
        <v>233</v>
      </c>
      <c r="E143" s="437">
        <f t="shared" si="19"/>
        <v>8300</v>
      </c>
      <c r="F143" s="438">
        <f t="shared" si="19"/>
        <v>5000</v>
      </c>
      <c r="G143" s="371"/>
      <c r="H143" s="416">
        <f t="shared" ref="H143:I206" si="20">MROUND(K143+48,100)</f>
        <v>8300</v>
      </c>
      <c r="I143" s="416">
        <f t="shared" si="20"/>
        <v>5000</v>
      </c>
      <c r="J143" s="386"/>
      <c r="K143" s="417">
        <f t="shared" si="14"/>
        <v>8247.5</v>
      </c>
      <c r="L143" s="417">
        <f t="shared" si="15"/>
        <v>4948.5</v>
      </c>
      <c r="N143" s="496">
        <v>3299</v>
      </c>
      <c r="P143" s="507">
        <v>2999</v>
      </c>
      <c r="R143" s="490">
        <v>2999</v>
      </c>
      <c r="T143" s="490">
        <v>2999</v>
      </c>
      <c r="V143" s="462">
        <v>2855.09</v>
      </c>
      <c r="X143" s="462">
        <v>2855.09</v>
      </c>
      <c r="Z143" s="462">
        <v>2482.6889999999999</v>
      </c>
      <c r="AB143" s="452">
        <v>2482.6889999999999</v>
      </c>
      <c r="AD143" s="382">
        <v>2158.86</v>
      </c>
      <c r="AF143" s="363"/>
      <c r="AH143" s="146"/>
      <c r="AJ143" s="146"/>
      <c r="AL143" s="146"/>
      <c r="AN143" s="146"/>
      <c r="AP143" s="146"/>
      <c r="AR143" s="146"/>
      <c r="AT143" s="146"/>
      <c r="AV143" s="146"/>
      <c r="AX143" s="63"/>
      <c r="AZ143" s="371"/>
      <c r="BA143" s="371"/>
      <c r="BB143" s="371"/>
      <c r="BC143" s="371"/>
      <c r="BD143" s="371"/>
      <c r="BE143" s="371"/>
      <c r="BF143" s="371"/>
      <c r="BG143" s="371"/>
      <c r="BH143" s="371"/>
      <c r="BI143" s="371"/>
      <c r="BJ143" s="371"/>
      <c r="BK143" s="371"/>
    </row>
    <row r="144" spans="1:63" s="376" customFormat="1" ht="21" customHeight="1" x14ac:dyDescent="0.3">
      <c r="A144" s="371"/>
      <c r="B144" s="372"/>
      <c r="C144" s="371"/>
      <c r="D144" s="439" t="s">
        <v>138</v>
      </c>
      <c r="E144" s="437">
        <f t="shared" si="19"/>
        <v>9400</v>
      </c>
      <c r="F144" s="438">
        <f t="shared" si="19"/>
        <v>5700</v>
      </c>
      <c r="G144" s="371"/>
      <c r="H144" s="416">
        <f t="shared" si="20"/>
        <v>9400</v>
      </c>
      <c r="I144" s="416">
        <f t="shared" si="20"/>
        <v>5700</v>
      </c>
      <c r="J144" s="386"/>
      <c r="K144" s="417">
        <f t="shared" si="14"/>
        <v>9372.5</v>
      </c>
      <c r="L144" s="417">
        <f t="shared" si="15"/>
        <v>5623.5</v>
      </c>
      <c r="N144" s="496">
        <v>3749</v>
      </c>
      <c r="P144" s="507">
        <v>3408</v>
      </c>
      <c r="R144" s="490">
        <v>3408</v>
      </c>
      <c r="T144" s="490">
        <v>3408</v>
      </c>
      <c r="V144" s="474">
        <v>3634.97</v>
      </c>
      <c r="X144" s="452">
        <v>3793</v>
      </c>
      <c r="Z144" s="461">
        <v>3793</v>
      </c>
      <c r="AB144" s="452">
        <v>3792.9989999999998</v>
      </c>
      <c r="AD144" s="382">
        <v>3298.26</v>
      </c>
      <c r="AF144" s="363"/>
      <c r="AH144" s="146"/>
      <c r="AJ144" s="146"/>
      <c r="AL144" s="146"/>
      <c r="AN144" s="146"/>
      <c r="AP144" s="146"/>
      <c r="AR144" s="146"/>
      <c r="AT144" s="146"/>
      <c r="AV144" s="146"/>
      <c r="AX144" s="63"/>
      <c r="AZ144" s="371"/>
      <c r="BA144" s="371"/>
      <c r="BB144" s="371"/>
      <c r="BC144" s="371"/>
      <c r="BD144" s="371"/>
      <c r="BE144" s="371"/>
      <c r="BF144" s="371"/>
      <c r="BG144" s="371"/>
      <c r="BH144" s="371"/>
      <c r="BI144" s="371"/>
      <c r="BJ144" s="371"/>
      <c r="BK144" s="371"/>
    </row>
    <row r="145" spans="1:63" s="376" customFormat="1" ht="21" customHeight="1" x14ac:dyDescent="0.3">
      <c r="A145" s="371"/>
      <c r="B145" s="372"/>
      <c r="C145" s="371"/>
      <c r="D145" s="439" t="s">
        <v>662</v>
      </c>
      <c r="E145" s="437">
        <f t="shared" si="19"/>
        <v>13300</v>
      </c>
      <c r="F145" s="438">
        <f t="shared" si="19"/>
        <v>8000</v>
      </c>
      <c r="G145" s="371"/>
      <c r="H145" s="416">
        <f t="shared" si="20"/>
        <v>13300</v>
      </c>
      <c r="I145" s="416">
        <f t="shared" si="20"/>
        <v>8000</v>
      </c>
      <c r="J145" s="386"/>
      <c r="K145" s="417">
        <f t="shared" si="14"/>
        <v>13220</v>
      </c>
      <c r="L145" s="417">
        <f t="shared" si="15"/>
        <v>7932</v>
      </c>
      <c r="N145" s="496">
        <v>5288</v>
      </c>
      <c r="P145" s="507">
        <v>4807</v>
      </c>
      <c r="R145" s="490">
        <v>4807</v>
      </c>
      <c r="T145" s="490">
        <v>4807</v>
      </c>
      <c r="V145" s="462">
        <v>4578.3100000000004</v>
      </c>
      <c r="X145" s="462">
        <v>4578.3100000000004</v>
      </c>
      <c r="Z145" s="462">
        <v>3981.1389999999997</v>
      </c>
      <c r="AB145" s="452">
        <v>3981.1389999999997</v>
      </c>
      <c r="AD145" s="382">
        <v>3461.86</v>
      </c>
      <c r="AF145" s="363"/>
      <c r="AH145" s="146"/>
      <c r="AJ145" s="146"/>
      <c r="AL145" s="146"/>
      <c r="AN145" s="146"/>
      <c r="AP145" s="146"/>
      <c r="AR145" s="146"/>
      <c r="AT145" s="146"/>
      <c r="AV145" s="146"/>
      <c r="AX145" s="63"/>
      <c r="AZ145" s="371"/>
      <c r="BA145" s="371"/>
      <c r="BB145" s="371"/>
      <c r="BC145" s="371"/>
      <c r="BD145" s="371"/>
      <c r="BE145" s="371"/>
      <c r="BF145" s="371"/>
      <c r="BG145" s="371"/>
      <c r="BH145" s="371"/>
      <c r="BI145" s="371"/>
      <c r="BJ145" s="371"/>
      <c r="BK145" s="371"/>
    </row>
    <row r="146" spans="1:63" s="376" customFormat="1" ht="21" customHeight="1" x14ac:dyDescent="0.3">
      <c r="A146" s="371"/>
      <c r="B146" s="372"/>
      <c r="C146" s="371"/>
      <c r="D146" s="439" t="s">
        <v>672</v>
      </c>
      <c r="E146" s="437">
        <f>H146</f>
        <v>11400</v>
      </c>
      <c r="F146" s="438">
        <f>I146</f>
        <v>6800</v>
      </c>
      <c r="G146" s="371"/>
      <c r="H146" s="416">
        <f t="shared" si="20"/>
        <v>11400</v>
      </c>
      <c r="I146" s="416">
        <f t="shared" si="20"/>
        <v>6800</v>
      </c>
      <c r="J146" s="386"/>
      <c r="K146" s="417">
        <f>N146*$K$9</f>
        <v>11320</v>
      </c>
      <c r="L146" s="417">
        <f>N146*$L$9</f>
        <v>6792</v>
      </c>
      <c r="N146" s="496">
        <v>4528</v>
      </c>
      <c r="P146" s="507">
        <v>4116.22</v>
      </c>
      <c r="R146" s="490">
        <v>4116.22</v>
      </c>
      <c r="T146" s="490">
        <v>4116.22</v>
      </c>
      <c r="V146" s="462">
        <v>3919.41</v>
      </c>
      <c r="X146" s="462">
        <v>3919.41</v>
      </c>
      <c r="Z146" s="462">
        <v>3408.1859999999997</v>
      </c>
      <c r="AB146" s="452">
        <v>3408.1859999999997</v>
      </c>
      <c r="AD146" s="382">
        <v>2963.64</v>
      </c>
      <c r="AF146" s="363"/>
      <c r="AH146" s="146"/>
      <c r="AJ146" s="146"/>
      <c r="AL146" s="146"/>
      <c r="AN146" s="146"/>
      <c r="AP146" s="146"/>
      <c r="AR146" s="146"/>
      <c r="AT146" s="146"/>
      <c r="AV146" s="146"/>
      <c r="AX146" s="63"/>
      <c r="AZ146" s="371"/>
      <c r="BA146" s="371"/>
      <c r="BB146" s="371"/>
      <c r="BC146" s="371"/>
      <c r="BD146" s="371"/>
      <c r="BE146" s="371"/>
      <c r="BF146" s="371"/>
      <c r="BG146" s="371"/>
      <c r="BH146" s="371"/>
      <c r="BI146" s="371"/>
      <c r="BJ146" s="371"/>
      <c r="BK146" s="371"/>
    </row>
    <row r="147" spans="1:63" s="376" customFormat="1" ht="21" customHeight="1" x14ac:dyDescent="0.3">
      <c r="A147" s="371"/>
      <c r="B147" s="372"/>
      <c r="C147" s="371"/>
      <c r="D147" s="439" t="s">
        <v>667</v>
      </c>
      <c r="E147" s="437">
        <f t="shared" si="19"/>
        <v>9800</v>
      </c>
      <c r="F147" s="438">
        <f t="shared" si="19"/>
        <v>5900</v>
      </c>
      <c r="G147" s="371"/>
      <c r="H147" s="416">
        <f t="shared" si="20"/>
        <v>9800</v>
      </c>
      <c r="I147" s="416">
        <f t="shared" si="20"/>
        <v>5900</v>
      </c>
      <c r="J147" s="386"/>
      <c r="K147" s="417">
        <f t="shared" si="14"/>
        <v>9730</v>
      </c>
      <c r="L147" s="417">
        <f t="shared" si="15"/>
        <v>5838</v>
      </c>
      <c r="N147" s="496">
        <v>3892</v>
      </c>
      <c r="P147" s="507">
        <v>3538.16</v>
      </c>
      <c r="R147" s="490">
        <v>3538.16</v>
      </c>
      <c r="T147" s="490">
        <v>3538.16</v>
      </c>
      <c r="V147" s="462">
        <v>3369.21</v>
      </c>
      <c r="X147" s="462">
        <v>3369.21</v>
      </c>
      <c r="Z147" s="462">
        <v>2929.7514999999999</v>
      </c>
      <c r="AB147" s="452">
        <v>2929.7514999999999</v>
      </c>
      <c r="AD147" s="382">
        <v>2547.61</v>
      </c>
      <c r="AF147" s="363"/>
      <c r="AH147" s="146"/>
      <c r="AJ147" s="146"/>
      <c r="AL147" s="146"/>
      <c r="AN147" s="146"/>
      <c r="AP147" s="146"/>
      <c r="AR147" s="146"/>
      <c r="AT147" s="146"/>
      <c r="AV147" s="146"/>
      <c r="AX147" s="63"/>
      <c r="AZ147" s="371"/>
      <c r="BA147" s="371"/>
      <c r="BB147" s="371"/>
      <c r="BC147" s="371"/>
      <c r="BD147" s="371"/>
      <c r="BE147" s="371"/>
      <c r="BF147" s="371"/>
      <c r="BG147" s="371"/>
      <c r="BH147" s="371"/>
      <c r="BI147" s="371"/>
      <c r="BJ147" s="371"/>
      <c r="BK147" s="371"/>
    </row>
    <row r="148" spans="1:63" s="376" customFormat="1" ht="21" hidden="1" customHeight="1" x14ac:dyDescent="0.3">
      <c r="A148" s="371"/>
      <c r="B148" s="372"/>
      <c r="C148" s="371"/>
      <c r="D148" s="439" t="s">
        <v>471</v>
      </c>
      <c r="E148" s="437">
        <f t="shared" si="19"/>
        <v>4400</v>
      </c>
      <c r="F148" s="438">
        <f t="shared" si="19"/>
        <v>2700</v>
      </c>
      <c r="G148" s="371"/>
      <c r="H148" s="416">
        <f t="shared" si="20"/>
        <v>4400</v>
      </c>
      <c r="I148" s="416">
        <f t="shared" si="20"/>
        <v>2700</v>
      </c>
      <c r="J148" s="386"/>
      <c r="K148" s="417">
        <f t="shared" si="14"/>
        <v>4380.375</v>
      </c>
      <c r="L148" s="417">
        <f t="shared" si="15"/>
        <v>2628.2250000000004</v>
      </c>
      <c r="N148" s="513">
        <v>1752.15</v>
      </c>
      <c r="P148" s="513">
        <v>1752.15</v>
      </c>
      <c r="R148" s="462">
        <v>1752.15</v>
      </c>
      <c r="T148" s="462">
        <v>1752.15</v>
      </c>
      <c r="V148" s="462">
        <v>1752.15</v>
      </c>
      <c r="X148" s="462">
        <v>1752.15</v>
      </c>
      <c r="Z148" s="462">
        <v>1523.6004999999998</v>
      </c>
      <c r="AB148" s="452">
        <v>1523.6004999999998</v>
      </c>
      <c r="AD148" s="382">
        <v>1324.87</v>
      </c>
      <c r="AF148" s="363"/>
      <c r="AH148" s="146"/>
      <c r="AJ148" s="146"/>
      <c r="AL148" s="146"/>
      <c r="AN148" s="146"/>
      <c r="AP148" s="146"/>
      <c r="AR148" s="146"/>
      <c r="AT148" s="146"/>
      <c r="AV148" s="146"/>
      <c r="AX148" s="63"/>
      <c r="AZ148" s="371"/>
      <c r="BA148" s="371"/>
      <c r="BB148" s="371"/>
      <c r="BC148" s="371"/>
      <c r="BD148" s="371"/>
      <c r="BE148" s="371"/>
      <c r="BF148" s="371"/>
      <c r="BG148" s="371"/>
      <c r="BH148" s="371"/>
      <c r="BI148" s="371"/>
      <c r="BJ148" s="371"/>
      <c r="BK148" s="371"/>
    </row>
    <row r="149" spans="1:63" s="376" customFormat="1" ht="9.9499999999999993" customHeight="1" thickBot="1" x14ac:dyDescent="0.35">
      <c r="A149" s="371"/>
      <c r="B149" s="372"/>
      <c r="C149" s="371"/>
      <c r="D149" s="371"/>
      <c r="E149" s="373"/>
      <c r="F149" s="374"/>
      <c r="G149" s="371"/>
      <c r="H149" s="416">
        <f t="shared" si="20"/>
        <v>0</v>
      </c>
      <c r="I149" s="416">
        <f t="shared" si="20"/>
        <v>0</v>
      </c>
      <c r="J149" s="386"/>
      <c r="K149" s="417"/>
      <c r="L149" s="417"/>
      <c r="N149" s="513"/>
      <c r="P149" s="513"/>
      <c r="R149" s="452"/>
      <c r="T149" s="452"/>
      <c r="V149" s="452"/>
      <c r="X149" s="452"/>
      <c r="Z149" s="452"/>
      <c r="AB149" s="452"/>
      <c r="AD149" s="382"/>
      <c r="AF149" s="363"/>
      <c r="AH149" s="146"/>
      <c r="AJ149" s="146"/>
      <c r="AL149" s="146"/>
      <c r="AN149" s="146"/>
      <c r="AP149" s="146"/>
      <c r="AR149" s="146"/>
      <c r="AT149" s="146"/>
      <c r="AV149" s="146"/>
      <c r="AX149" s="63"/>
      <c r="AZ149" s="371"/>
      <c r="BA149" s="371"/>
      <c r="BB149" s="371"/>
      <c r="BC149" s="371"/>
      <c r="BD149" s="371"/>
      <c r="BE149" s="371"/>
      <c r="BF149" s="371"/>
      <c r="BG149" s="371"/>
      <c r="BH149" s="371"/>
      <c r="BI149" s="371"/>
      <c r="BJ149" s="371"/>
      <c r="BK149" s="371"/>
    </row>
    <row r="150" spans="1:63" ht="21" customHeight="1" thickBot="1" x14ac:dyDescent="0.35">
      <c r="D150" s="413" t="s">
        <v>523</v>
      </c>
      <c r="E150" s="414"/>
      <c r="F150" s="415"/>
      <c r="G150" s="386"/>
      <c r="H150" s="416">
        <f t="shared" si="20"/>
        <v>0</v>
      </c>
      <c r="I150" s="416">
        <f t="shared" si="20"/>
        <v>0</v>
      </c>
      <c r="J150" s="386"/>
      <c r="K150" s="417"/>
      <c r="L150" s="417"/>
      <c r="M150" s="389"/>
      <c r="N150" s="516">
        <v>45390</v>
      </c>
      <c r="P150" s="516">
        <v>45390</v>
      </c>
      <c r="R150" s="471">
        <v>45390</v>
      </c>
      <c r="T150" s="471">
        <v>45390</v>
      </c>
      <c r="V150" s="471">
        <v>45390</v>
      </c>
      <c r="X150" s="471">
        <v>45390</v>
      </c>
      <c r="Z150" s="452"/>
      <c r="AB150" s="452"/>
      <c r="AF150" s="540"/>
      <c r="AH150" s="364"/>
      <c r="AJ150" s="365"/>
      <c r="AL150" s="365"/>
      <c r="AN150" s="365"/>
      <c r="AP150" s="363"/>
      <c r="AR150" s="363"/>
      <c r="AT150" s="363"/>
      <c r="AV150" s="363"/>
      <c r="AX150" s="366"/>
    </row>
    <row r="151" spans="1:63" ht="21" customHeight="1" x14ac:dyDescent="0.3">
      <c r="A151" s="371" t="s">
        <v>244</v>
      </c>
      <c r="B151" s="372">
        <v>45306</v>
      </c>
      <c r="C151" s="371">
        <v>990</v>
      </c>
      <c r="D151" s="418" t="s">
        <v>524</v>
      </c>
      <c r="E151" s="419">
        <f t="shared" ref="E151:F153" si="21">H151</f>
        <v>7300</v>
      </c>
      <c r="F151" s="420">
        <f t="shared" si="21"/>
        <v>4400</v>
      </c>
      <c r="G151" s="386"/>
      <c r="H151" s="416">
        <f t="shared" si="20"/>
        <v>7300</v>
      </c>
      <c r="I151" s="416">
        <f t="shared" si="20"/>
        <v>4400</v>
      </c>
      <c r="J151" s="386"/>
      <c r="K151" s="417">
        <f>N151*$K$9</f>
        <v>7250</v>
      </c>
      <c r="L151" s="417">
        <f>N151*$L$9</f>
        <v>4350</v>
      </c>
      <c r="M151" s="389"/>
      <c r="N151" s="513">
        <v>2900</v>
      </c>
      <c r="P151" s="513">
        <v>2900</v>
      </c>
      <c r="R151" s="462">
        <v>2900</v>
      </c>
      <c r="T151" s="462">
        <v>2900</v>
      </c>
      <c r="V151" s="462">
        <v>2900</v>
      </c>
      <c r="X151" s="462">
        <v>2900</v>
      </c>
      <c r="Z151" s="452">
        <v>2200</v>
      </c>
      <c r="AB151" s="452">
        <v>2000</v>
      </c>
      <c r="AD151" s="382">
        <v>2000</v>
      </c>
      <c r="AF151" s="540"/>
      <c r="AH151" s="364"/>
      <c r="AJ151" s="365"/>
      <c r="AL151" s="365"/>
      <c r="AN151" s="365"/>
      <c r="AP151" s="363"/>
      <c r="AR151" s="363"/>
      <c r="AT151" s="363"/>
      <c r="AV151" s="363"/>
      <c r="AX151" s="366"/>
    </row>
    <row r="152" spans="1:63" ht="21" customHeight="1" x14ac:dyDescent="0.3">
      <c r="A152" s="371" t="s">
        <v>244</v>
      </c>
      <c r="B152" s="372">
        <v>45306</v>
      </c>
      <c r="C152" s="371">
        <v>988</v>
      </c>
      <c r="D152" s="421" t="s">
        <v>525</v>
      </c>
      <c r="E152" s="419">
        <f t="shared" si="21"/>
        <v>12300</v>
      </c>
      <c r="F152" s="420">
        <f t="shared" si="21"/>
        <v>7400</v>
      </c>
      <c r="G152" s="386"/>
      <c r="H152" s="416">
        <f t="shared" si="20"/>
        <v>12300</v>
      </c>
      <c r="I152" s="416">
        <f t="shared" si="20"/>
        <v>7400</v>
      </c>
      <c r="J152" s="386"/>
      <c r="K152" s="417">
        <f>N152*$K$9</f>
        <v>12250</v>
      </c>
      <c r="L152" s="417">
        <f>N152*$L$9</f>
        <v>7350</v>
      </c>
      <c r="M152" s="389"/>
      <c r="N152" s="513">
        <v>4900</v>
      </c>
      <c r="P152" s="513">
        <v>4900</v>
      </c>
      <c r="R152" s="462">
        <v>4900</v>
      </c>
      <c r="T152" s="462">
        <v>4900</v>
      </c>
      <c r="V152" s="462">
        <v>4900</v>
      </c>
      <c r="X152" s="462">
        <v>4900</v>
      </c>
      <c r="Z152" s="452">
        <v>4000</v>
      </c>
      <c r="AB152" s="452">
        <v>3630</v>
      </c>
      <c r="AD152" s="382">
        <v>3630</v>
      </c>
      <c r="AF152" s="540"/>
      <c r="AH152" s="364"/>
      <c r="AJ152" s="365"/>
      <c r="AL152" s="365"/>
      <c r="AN152" s="365"/>
      <c r="AP152" s="363"/>
      <c r="AR152" s="363"/>
      <c r="AT152" s="363"/>
      <c r="AV152" s="363"/>
      <c r="AX152" s="366"/>
    </row>
    <row r="153" spans="1:63" ht="21" customHeight="1" x14ac:dyDescent="0.3">
      <c r="A153" s="371" t="s">
        <v>244</v>
      </c>
      <c r="B153" s="372">
        <v>45306</v>
      </c>
      <c r="C153" s="371">
        <v>988</v>
      </c>
      <c r="D153" s="421" t="s">
        <v>526</v>
      </c>
      <c r="E153" s="419">
        <f t="shared" si="21"/>
        <v>48000</v>
      </c>
      <c r="F153" s="420">
        <f t="shared" si="21"/>
        <v>28800</v>
      </c>
      <c r="G153" s="386"/>
      <c r="H153" s="416">
        <f t="shared" si="20"/>
        <v>48000</v>
      </c>
      <c r="I153" s="416">
        <f t="shared" si="20"/>
        <v>28800</v>
      </c>
      <c r="J153" s="386"/>
      <c r="K153" s="417">
        <f>N153*$K$9</f>
        <v>48000</v>
      </c>
      <c r="L153" s="417">
        <f>N153*$L$9</f>
        <v>28800</v>
      </c>
      <c r="M153" s="389"/>
      <c r="N153" s="513">
        <v>19200</v>
      </c>
      <c r="P153" s="513">
        <v>19200</v>
      </c>
      <c r="R153" s="462">
        <v>19200</v>
      </c>
      <c r="T153" s="462">
        <v>19200</v>
      </c>
      <c r="V153" s="462">
        <v>19200</v>
      </c>
      <c r="X153" s="462">
        <v>19200</v>
      </c>
      <c r="Z153" s="452">
        <v>16500</v>
      </c>
      <c r="AB153" s="452">
        <v>15000</v>
      </c>
      <c r="AD153" s="382">
        <v>15000</v>
      </c>
      <c r="AF153" s="540"/>
      <c r="AH153" s="364"/>
      <c r="AJ153" s="365"/>
      <c r="AL153" s="365"/>
      <c r="AN153" s="365"/>
      <c r="AP153" s="363"/>
      <c r="AR153" s="363"/>
      <c r="AT153" s="363"/>
      <c r="AV153" s="363"/>
      <c r="AX153" s="366"/>
    </row>
    <row r="154" spans="1:63" ht="9.9499999999999993" customHeight="1" thickBot="1" x14ac:dyDescent="0.35">
      <c r="D154" s="422"/>
      <c r="E154" s="414"/>
      <c r="F154" s="415"/>
      <c r="G154" s="386"/>
      <c r="H154" s="416">
        <f t="shared" si="20"/>
        <v>0</v>
      </c>
      <c r="I154" s="416">
        <f t="shared" si="20"/>
        <v>0</v>
      </c>
      <c r="J154" s="386"/>
      <c r="K154" s="417"/>
      <c r="L154" s="417"/>
      <c r="M154" s="389"/>
      <c r="N154" s="513"/>
      <c r="P154" s="513"/>
      <c r="R154" s="452"/>
      <c r="T154" s="452"/>
      <c r="V154" s="452"/>
      <c r="X154" s="452"/>
      <c r="Z154" s="452"/>
      <c r="AB154" s="452"/>
      <c r="AF154" s="363"/>
      <c r="AH154" s="364"/>
      <c r="AJ154" s="365"/>
      <c r="AL154" s="365"/>
      <c r="AN154" s="365"/>
      <c r="AP154" s="363"/>
      <c r="AR154" s="363"/>
      <c r="AT154" s="363"/>
      <c r="AV154" s="363"/>
      <c r="AX154" s="366"/>
    </row>
    <row r="155" spans="1:63" ht="21" customHeight="1" thickBot="1" x14ac:dyDescent="0.35">
      <c r="D155" s="413" t="s">
        <v>531</v>
      </c>
      <c r="E155" s="414"/>
      <c r="F155" s="415"/>
      <c r="G155" s="386"/>
      <c r="H155" s="416">
        <f t="shared" si="20"/>
        <v>0</v>
      </c>
      <c r="I155" s="416">
        <f t="shared" si="20"/>
        <v>0</v>
      </c>
      <c r="J155" s="386"/>
      <c r="K155" s="417"/>
      <c r="L155" s="417"/>
      <c r="M155" s="389"/>
      <c r="N155" s="514">
        <v>45480</v>
      </c>
      <c r="P155" s="514">
        <v>45480</v>
      </c>
      <c r="R155" s="492">
        <v>45480</v>
      </c>
      <c r="T155" s="492">
        <v>45480</v>
      </c>
      <c r="V155" s="472">
        <v>45425</v>
      </c>
      <c r="X155" s="472">
        <v>45322</v>
      </c>
      <c r="Z155" s="463">
        <v>230324</v>
      </c>
      <c r="AB155" s="452"/>
      <c r="AF155" s="540"/>
      <c r="AH155" s="364"/>
      <c r="AJ155" s="365"/>
      <c r="AL155" s="365"/>
      <c r="AN155" s="365"/>
      <c r="AP155" s="363"/>
      <c r="AR155" s="363"/>
      <c r="AT155" s="363"/>
      <c r="AV155" s="363"/>
      <c r="AX155" s="366"/>
    </row>
    <row r="156" spans="1:63" ht="21" customHeight="1" x14ac:dyDescent="0.3">
      <c r="A156" s="371" t="s">
        <v>241</v>
      </c>
      <c r="B156" s="481">
        <v>45274</v>
      </c>
      <c r="C156" s="371" t="s">
        <v>642</v>
      </c>
      <c r="D156" s="418" t="s">
        <v>540</v>
      </c>
      <c r="E156" s="419">
        <f t="shared" ref="E156:F158" si="22">H156</f>
        <v>7300</v>
      </c>
      <c r="F156" s="420">
        <f t="shared" si="22"/>
        <v>4400</v>
      </c>
      <c r="G156" s="386"/>
      <c r="H156" s="416">
        <f t="shared" si="20"/>
        <v>7300</v>
      </c>
      <c r="I156" s="416">
        <f t="shared" si="20"/>
        <v>4400</v>
      </c>
      <c r="J156" s="386"/>
      <c r="K156" s="417">
        <f>N156*$K$9</f>
        <v>7250</v>
      </c>
      <c r="L156" s="417">
        <f>N156*$L$9</f>
        <v>4350</v>
      </c>
      <c r="M156" s="389"/>
      <c r="N156" s="507">
        <v>2900</v>
      </c>
      <c r="P156" s="507">
        <v>2900</v>
      </c>
      <c r="R156" s="490">
        <v>2900</v>
      </c>
      <c r="T156" s="490">
        <v>2900</v>
      </c>
      <c r="V156" s="462">
        <v>1900</v>
      </c>
      <c r="X156" s="462">
        <v>1900</v>
      </c>
      <c r="Z156" s="462">
        <v>1900</v>
      </c>
      <c r="AB156" s="452">
        <v>1674</v>
      </c>
      <c r="AD156" s="382">
        <v>1674</v>
      </c>
      <c r="AF156" s="540"/>
      <c r="AH156" s="364"/>
      <c r="AJ156" s="365"/>
      <c r="AL156" s="365"/>
      <c r="AN156" s="365"/>
      <c r="AP156" s="363"/>
      <c r="AR156" s="363"/>
      <c r="AT156" s="363"/>
      <c r="AV156" s="363"/>
      <c r="AX156" s="366"/>
    </row>
    <row r="157" spans="1:63" ht="21" customHeight="1" x14ac:dyDescent="0.3">
      <c r="A157" s="371" t="s">
        <v>241</v>
      </c>
      <c r="B157" s="481">
        <v>45274</v>
      </c>
      <c r="C157" s="371" t="s">
        <v>243</v>
      </c>
      <c r="D157" s="421" t="s">
        <v>539</v>
      </c>
      <c r="E157" s="419">
        <f t="shared" si="22"/>
        <v>6300</v>
      </c>
      <c r="F157" s="420">
        <f t="shared" si="22"/>
        <v>3800</v>
      </c>
      <c r="G157" s="386"/>
      <c r="H157" s="416">
        <f t="shared" si="20"/>
        <v>6300</v>
      </c>
      <c r="I157" s="416">
        <f t="shared" si="20"/>
        <v>3800</v>
      </c>
      <c r="J157" s="386"/>
      <c r="K157" s="417">
        <f>N157*$K$9</f>
        <v>6250</v>
      </c>
      <c r="L157" s="417">
        <f>N157*$L$9</f>
        <v>3750</v>
      </c>
      <c r="M157" s="389"/>
      <c r="N157" s="507">
        <v>2500</v>
      </c>
      <c r="P157" s="507">
        <v>2500</v>
      </c>
      <c r="R157" s="490">
        <v>2500</v>
      </c>
      <c r="T157" s="490">
        <v>2500</v>
      </c>
      <c r="V157" s="474">
        <v>2500</v>
      </c>
      <c r="X157" s="462">
        <v>2331.73</v>
      </c>
      <c r="Z157" s="462">
        <v>2063.48</v>
      </c>
      <c r="AB157" s="452">
        <v>1587.29</v>
      </c>
      <c r="AD157" s="382">
        <v>1587.29</v>
      </c>
      <c r="AF157" s="540"/>
      <c r="AH157" s="364"/>
      <c r="AJ157" s="365"/>
      <c r="AL157" s="365"/>
      <c r="AN157" s="365"/>
      <c r="AP157" s="363"/>
      <c r="AR157" s="363"/>
      <c r="AT157" s="363"/>
      <c r="AV157" s="363"/>
      <c r="AX157" s="366"/>
    </row>
    <row r="158" spans="1:63" ht="21" customHeight="1" x14ac:dyDescent="0.3">
      <c r="A158" s="371" t="s">
        <v>241</v>
      </c>
      <c r="B158" s="481">
        <v>45274</v>
      </c>
      <c r="C158" s="371" t="s">
        <v>642</v>
      </c>
      <c r="D158" s="421" t="s">
        <v>485</v>
      </c>
      <c r="E158" s="419">
        <f t="shared" si="22"/>
        <v>9800</v>
      </c>
      <c r="F158" s="420">
        <f t="shared" si="22"/>
        <v>5900</v>
      </c>
      <c r="G158" s="386"/>
      <c r="H158" s="416">
        <f t="shared" si="20"/>
        <v>9800</v>
      </c>
      <c r="I158" s="416">
        <f t="shared" si="20"/>
        <v>5900</v>
      </c>
      <c r="J158" s="386"/>
      <c r="K158" s="417">
        <f>N158*$K$9</f>
        <v>9750</v>
      </c>
      <c r="L158" s="417">
        <f>N158*$L$9</f>
        <v>5850</v>
      </c>
      <c r="M158" s="389"/>
      <c r="N158" s="507">
        <v>3900</v>
      </c>
      <c r="P158" s="507">
        <v>3900</v>
      </c>
      <c r="R158" s="490">
        <v>3900</v>
      </c>
      <c r="T158" s="490">
        <v>3900</v>
      </c>
      <c r="V158" s="462">
        <v>3100</v>
      </c>
      <c r="X158" s="462">
        <v>3100</v>
      </c>
      <c r="Z158" s="462">
        <v>3100</v>
      </c>
      <c r="AB158" s="452">
        <v>2676.94</v>
      </c>
      <c r="AD158" s="382">
        <v>2676.94</v>
      </c>
      <c r="AF158" s="540"/>
      <c r="AH158" s="364"/>
      <c r="AJ158" s="365"/>
      <c r="AL158" s="365"/>
      <c r="AN158" s="365"/>
      <c r="AP158" s="363"/>
      <c r="AR158" s="363"/>
      <c r="AT158" s="363"/>
      <c r="AV158" s="363"/>
      <c r="AX158" s="366"/>
    </row>
    <row r="159" spans="1:63" ht="21" hidden="1" customHeight="1" x14ac:dyDescent="0.3">
      <c r="A159" s="371" t="s">
        <v>241</v>
      </c>
      <c r="B159" s="372">
        <v>45274</v>
      </c>
      <c r="C159" s="371">
        <v>4775</v>
      </c>
      <c r="D159" s="421" t="s">
        <v>351</v>
      </c>
      <c r="E159" s="419"/>
      <c r="F159" s="420"/>
      <c r="G159" s="386"/>
      <c r="H159" s="416">
        <f t="shared" si="20"/>
        <v>6700</v>
      </c>
      <c r="I159" s="416">
        <f t="shared" si="20"/>
        <v>4000</v>
      </c>
      <c r="J159" s="386"/>
      <c r="K159" s="417">
        <f>N159*$K$9</f>
        <v>6654.375</v>
      </c>
      <c r="L159" s="417">
        <f>N159*$L$9</f>
        <v>3992.625</v>
      </c>
      <c r="M159" s="389"/>
      <c r="N159" s="513">
        <v>2661.75</v>
      </c>
      <c r="P159" s="513">
        <v>2661.75</v>
      </c>
      <c r="R159" s="452">
        <v>2661.75</v>
      </c>
      <c r="T159" s="452">
        <v>2661.75</v>
      </c>
      <c r="V159" s="452">
        <v>2661.75</v>
      </c>
      <c r="X159" s="452">
        <v>2661.75</v>
      </c>
      <c r="Z159" s="452">
        <v>2661.75</v>
      </c>
      <c r="AB159" s="452">
        <v>2047.5</v>
      </c>
      <c r="AD159" s="382">
        <v>2047.5</v>
      </c>
      <c r="AF159" s="363"/>
      <c r="AH159" s="364"/>
      <c r="AJ159" s="365"/>
      <c r="AL159" s="365"/>
      <c r="AN159" s="365"/>
      <c r="AP159" s="363"/>
      <c r="AR159" s="363"/>
      <c r="AT159" s="363"/>
      <c r="AV159" s="363"/>
      <c r="AX159" s="366"/>
    </row>
    <row r="160" spans="1:63" ht="20.100000000000001" customHeight="1" thickBot="1" x14ac:dyDescent="0.35">
      <c r="D160" s="422"/>
      <c r="E160" s="414"/>
      <c r="F160" s="415"/>
      <c r="G160" s="386"/>
      <c r="H160" s="416">
        <f t="shared" si="20"/>
        <v>0</v>
      </c>
      <c r="I160" s="416">
        <f t="shared" si="20"/>
        <v>0</v>
      </c>
      <c r="J160" s="386"/>
      <c r="K160" s="417">
        <f t="shared" ref="K160:K180" si="23">N160*$K$9</f>
        <v>0</v>
      </c>
      <c r="L160" s="417">
        <f t="shared" ref="L160:L180" si="24">N160*$L$9</f>
        <v>0</v>
      </c>
      <c r="M160" s="389"/>
      <c r="N160" s="513"/>
      <c r="P160" s="513"/>
      <c r="R160" s="452"/>
      <c r="T160" s="452"/>
      <c r="V160" s="452"/>
      <c r="X160" s="452"/>
      <c r="Z160" s="452"/>
      <c r="AB160" s="452"/>
      <c r="AF160" s="363"/>
      <c r="AH160" s="364"/>
      <c r="AJ160" s="365"/>
      <c r="AL160" s="365"/>
      <c r="AN160" s="365"/>
      <c r="AP160" s="363"/>
      <c r="AR160" s="363"/>
      <c r="AT160" s="363"/>
      <c r="AV160" s="363"/>
      <c r="AX160" s="366"/>
    </row>
    <row r="161" spans="1:63" s="376" customFormat="1" ht="21" customHeight="1" thickBot="1" x14ac:dyDescent="0.35">
      <c r="A161" s="371"/>
      <c r="B161" s="372"/>
      <c r="C161" s="371"/>
      <c r="D161" s="423" t="s">
        <v>18</v>
      </c>
      <c r="E161" s="78"/>
      <c r="F161" s="78"/>
      <c r="G161" s="371"/>
      <c r="H161" s="416">
        <f t="shared" si="20"/>
        <v>114000</v>
      </c>
      <c r="I161" s="416">
        <f t="shared" si="20"/>
        <v>68400</v>
      </c>
      <c r="J161" s="386"/>
      <c r="K161" s="417">
        <f t="shared" si="23"/>
        <v>113912.5</v>
      </c>
      <c r="L161" s="417">
        <f t="shared" si="24"/>
        <v>68347.5</v>
      </c>
      <c r="N161" s="521">
        <v>45565</v>
      </c>
      <c r="P161" s="521">
        <v>45552</v>
      </c>
      <c r="R161" s="492">
        <v>45480</v>
      </c>
      <c r="T161" s="492">
        <v>45480</v>
      </c>
      <c r="V161" s="472">
        <v>45425</v>
      </c>
      <c r="X161" s="472">
        <v>45350</v>
      </c>
      <c r="Z161" s="465">
        <v>220324</v>
      </c>
      <c r="AB161" s="452"/>
      <c r="AD161" s="382"/>
      <c r="AF161" s="363"/>
      <c r="AH161" s="146"/>
      <c r="AJ161" s="146"/>
      <c r="AL161" s="146"/>
      <c r="AN161" s="146"/>
      <c r="AP161" s="146"/>
      <c r="AR161" s="146"/>
      <c r="AT161" s="146"/>
      <c r="AV161" s="146"/>
      <c r="AX161" s="63"/>
      <c r="AZ161" s="371"/>
      <c r="BA161" s="371"/>
      <c r="BB161" s="371"/>
      <c r="BC161" s="371"/>
      <c r="BD161" s="371"/>
      <c r="BE161" s="371"/>
      <c r="BF161" s="371"/>
      <c r="BG161" s="371"/>
      <c r="BH161" s="371"/>
      <c r="BI161" s="371"/>
      <c r="BJ161" s="371"/>
      <c r="BK161" s="371"/>
    </row>
    <row r="162" spans="1:63" s="376" customFormat="1" ht="21" customHeight="1" x14ac:dyDescent="0.3">
      <c r="A162" s="371"/>
      <c r="B162" s="372"/>
      <c r="C162" s="371"/>
      <c r="D162" s="424" t="s">
        <v>565</v>
      </c>
      <c r="E162" s="425">
        <f>H162</f>
        <v>10500</v>
      </c>
      <c r="F162" s="426">
        <f>I162</f>
        <v>6300</v>
      </c>
      <c r="G162" s="371"/>
      <c r="H162" s="416">
        <f t="shared" si="20"/>
        <v>10500</v>
      </c>
      <c r="I162" s="416">
        <f t="shared" si="20"/>
        <v>6300</v>
      </c>
      <c r="J162" s="386"/>
      <c r="K162" s="417">
        <f t="shared" si="23"/>
        <v>10450</v>
      </c>
      <c r="L162" s="417">
        <f t="shared" si="24"/>
        <v>6270</v>
      </c>
      <c r="N162" s="496">
        <v>4180</v>
      </c>
      <c r="P162" s="507">
        <v>4179.5999999999995</v>
      </c>
      <c r="R162" s="490">
        <v>3888</v>
      </c>
      <c r="T162" s="490">
        <v>3888</v>
      </c>
      <c r="V162" s="462">
        <v>3600</v>
      </c>
      <c r="X162" s="462">
        <v>3600</v>
      </c>
      <c r="Z162" s="462">
        <v>3600</v>
      </c>
      <c r="AB162" s="452">
        <v>3515</v>
      </c>
      <c r="AD162" s="382">
        <v>3515</v>
      </c>
      <c r="AF162" s="363"/>
      <c r="AH162" s="539"/>
      <c r="AJ162" s="146"/>
      <c r="AL162" s="146"/>
      <c r="AN162" s="146"/>
      <c r="AP162" s="146"/>
      <c r="AR162" s="146"/>
      <c r="AT162" s="146"/>
      <c r="AV162" s="146"/>
      <c r="AX162" s="63"/>
      <c r="AZ162" s="371"/>
      <c r="BA162" s="371"/>
      <c r="BB162" s="371"/>
      <c r="BC162" s="371"/>
      <c r="BD162" s="371"/>
      <c r="BE162" s="371"/>
      <c r="BF162" s="371"/>
      <c r="BG162" s="371"/>
      <c r="BH162" s="371"/>
      <c r="BI162" s="371"/>
      <c r="BJ162" s="371"/>
      <c r="BK162" s="371"/>
    </row>
    <row r="163" spans="1:63" s="376" customFormat="1" ht="21" customHeight="1" x14ac:dyDescent="0.3">
      <c r="A163" s="371"/>
      <c r="B163" s="372"/>
      <c r="C163" s="371"/>
      <c r="D163" s="427" t="s">
        <v>566</v>
      </c>
      <c r="E163" s="425">
        <f t="shared" ref="E163:F180" si="25">H163</f>
        <v>37200</v>
      </c>
      <c r="F163" s="426">
        <f t="shared" si="25"/>
        <v>22300</v>
      </c>
      <c r="G163" s="371"/>
      <c r="H163" s="416">
        <f t="shared" si="20"/>
        <v>37200</v>
      </c>
      <c r="I163" s="416">
        <f t="shared" si="20"/>
        <v>22300</v>
      </c>
      <c r="J163" s="386"/>
      <c r="K163" s="417">
        <f t="shared" si="23"/>
        <v>37155</v>
      </c>
      <c r="L163" s="417">
        <f t="shared" si="24"/>
        <v>22293</v>
      </c>
      <c r="N163" s="496">
        <v>14862</v>
      </c>
      <c r="P163" s="507">
        <v>14860.810749999999</v>
      </c>
      <c r="R163" s="490">
        <v>13824.01</v>
      </c>
      <c r="T163" s="490">
        <v>13824.01</v>
      </c>
      <c r="V163" s="462">
        <v>12800</v>
      </c>
      <c r="X163" s="462">
        <v>12800</v>
      </c>
      <c r="Z163" s="462">
        <v>12800</v>
      </c>
      <c r="AB163" s="452">
        <v>11327</v>
      </c>
      <c r="AD163" s="382">
        <v>11327</v>
      </c>
      <c r="AF163" s="363"/>
      <c r="AH163" s="539"/>
      <c r="AJ163" s="146"/>
      <c r="AL163" s="146"/>
      <c r="AN163" s="146"/>
      <c r="AP163" s="146"/>
      <c r="AR163" s="146"/>
      <c r="AT163" s="146"/>
      <c r="AV163" s="146"/>
      <c r="AX163" s="63"/>
      <c r="AZ163" s="371"/>
      <c r="BA163" s="371"/>
      <c r="BB163" s="371"/>
      <c r="BC163" s="371"/>
      <c r="BD163" s="371"/>
      <c r="BE163" s="371"/>
      <c r="BF163" s="371"/>
      <c r="BG163" s="371"/>
      <c r="BH163" s="371"/>
      <c r="BI163" s="371"/>
      <c r="BJ163" s="371"/>
      <c r="BK163" s="371"/>
    </row>
    <row r="164" spans="1:63" s="376" customFormat="1" ht="21" customHeight="1" x14ac:dyDescent="0.3">
      <c r="A164" s="371"/>
      <c r="B164" s="372"/>
      <c r="C164" s="371"/>
      <c r="D164" s="427" t="s">
        <v>562</v>
      </c>
      <c r="E164" s="425">
        <f t="shared" si="25"/>
        <v>349200</v>
      </c>
      <c r="F164" s="426">
        <f t="shared" si="25"/>
        <v>209500</v>
      </c>
      <c r="G164" s="371"/>
      <c r="H164" s="416">
        <f t="shared" si="20"/>
        <v>349200</v>
      </c>
      <c r="I164" s="416">
        <f t="shared" si="20"/>
        <v>209500</v>
      </c>
      <c r="J164" s="386"/>
      <c r="K164" s="417">
        <f t="shared" si="23"/>
        <v>349120.89687499998</v>
      </c>
      <c r="L164" s="417">
        <f t="shared" si="24"/>
        <v>209472.53812499996</v>
      </c>
      <c r="N164" s="538">
        <v>139648.35874999998</v>
      </c>
      <c r="P164" s="517">
        <v>139648.35874999998</v>
      </c>
      <c r="R164" s="494">
        <v>129905.45</v>
      </c>
      <c r="T164" s="494">
        <v>129905.45</v>
      </c>
      <c r="V164" s="467">
        <v>119541.83</v>
      </c>
      <c r="X164" s="467">
        <v>119541.83</v>
      </c>
      <c r="Z164" s="467">
        <v>119541.83</v>
      </c>
      <c r="AB164" s="452">
        <v>106598</v>
      </c>
      <c r="AD164" s="382">
        <v>106598</v>
      </c>
      <c r="AF164" s="363"/>
      <c r="AH164" s="539"/>
      <c r="AJ164" s="146"/>
      <c r="AL164" s="146"/>
      <c r="AN164" s="146"/>
      <c r="AP164" s="146"/>
      <c r="AR164" s="146"/>
      <c r="AT164" s="146"/>
      <c r="AV164" s="146"/>
      <c r="AX164" s="63"/>
      <c r="AZ164" s="371"/>
      <c r="BA164" s="371"/>
      <c r="BB164" s="371"/>
      <c r="BC164" s="371"/>
      <c r="BD164" s="371"/>
      <c r="BE164" s="371"/>
      <c r="BF164" s="371"/>
      <c r="BG164" s="371"/>
      <c r="BH164" s="371"/>
      <c r="BI164" s="371"/>
      <c r="BJ164" s="371"/>
      <c r="BK164" s="371"/>
    </row>
    <row r="165" spans="1:63" s="376" customFormat="1" ht="21" customHeight="1" x14ac:dyDescent="0.3">
      <c r="A165" s="371"/>
      <c r="B165" s="372"/>
      <c r="C165" s="371"/>
      <c r="D165" s="427" t="s">
        <v>575</v>
      </c>
      <c r="E165" s="425">
        <f t="shared" si="25"/>
        <v>6400</v>
      </c>
      <c r="F165" s="426">
        <f t="shared" si="25"/>
        <v>3800</v>
      </c>
      <c r="G165" s="371"/>
      <c r="H165" s="416">
        <f t="shared" si="20"/>
        <v>6400</v>
      </c>
      <c r="I165" s="416">
        <f t="shared" si="20"/>
        <v>3800</v>
      </c>
      <c r="J165" s="386"/>
      <c r="K165" s="417">
        <f t="shared" si="23"/>
        <v>6315.625</v>
      </c>
      <c r="L165" s="417">
        <f t="shared" si="24"/>
        <v>3789.375</v>
      </c>
      <c r="N165" s="496">
        <v>2526.25</v>
      </c>
      <c r="P165" s="496">
        <v>2526.25</v>
      </c>
      <c r="R165" s="490">
        <v>2350</v>
      </c>
      <c r="T165" s="490">
        <v>2350</v>
      </c>
      <c r="V165" s="462">
        <v>2180</v>
      </c>
      <c r="X165" s="462">
        <v>2180</v>
      </c>
      <c r="Z165" s="462">
        <v>2180</v>
      </c>
      <c r="AB165" s="452"/>
      <c r="AD165" s="382"/>
      <c r="AF165" s="532"/>
      <c r="AH165" s="539"/>
      <c r="AJ165" s="146"/>
      <c r="AL165" s="146"/>
      <c r="AN165" s="146"/>
      <c r="AP165" s="146"/>
      <c r="AR165" s="146"/>
      <c r="AT165" s="146"/>
      <c r="AV165" s="146"/>
      <c r="AX165" s="63"/>
      <c r="AZ165" s="371"/>
      <c r="BA165" s="371"/>
      <c r="BB165" s="371"/>
      <c r="BC165" s="371"/>
      <c r="BD165" s="371"/>
      <c r="BE165" s="371"/>
      <c r="BF165" s="371"/>
      <c r="BG165" s="371"/>
      <c r="BH165" s="371"/>
      <c r="BI165" s="371"/>
      <c r="BJ165" s="371"/>
      <c r="BK165" s="371"/>
    </row>
    <row r="166" spans="1:63" s="376" customFormat="1" ht="21" customHeight="1" x14ac:dyDescent="0.3">
      <c r="A166" s="371"/>
      <c r="B166" s="372"/>
      <c r="C166" s="371"/>
      <c r="D166" s="427" t="s">
        <v>576</v>
      </c>
      <c r="E166" s="425">
        <f t="shared" si="25"/>
        <v>19500</v>
      </c>
      <c r="F166" s="426">
        <f t="shared" si="25"/>
        <v>11700</v>
      </c>
      <c r="G166" s="371"/>
      <c r="H166" s="416">
        <f t="shared" si="20"/>
        <v>19500</v>
      </c>
      <c r="I166" s="416">
        <f t="shared" si="20"/>
        <v>11700</v>
      </c>
      <c r="J166" s="386"/>
      <c r="K166" s="417">
        <f t="shared" si="23"/>
        <v>19445</v>
      </c>
      <c r="L166" s="417">
        <f t="shared" si="24"/>
        <v>11667</v>
      </c>
      <c r="N166" s="496">
        <v>7778</v>
      </c>
      <c r="P166" s="507">
        <v>7777.6357499999995</v>
      </c>
      <c r="R166" s="490">
        <v>7235.01</v>
      </c>
      <c r="T166" s="490">
        <v>7235.01</v>
      </c>
      <c r="V166" s="462">
        <v>6050</v>
      </c>
      <c r="X166" s="462">
        <v>6050</v>
      </c>
      <c r="Z166" s="462">
        <v>6050</v>
      </c>
      <c r="AB166" s="452"/>
      <c r="AD166" s="382"/>
      <c r="AF166" s="532"/>
      <c r="AH166" s="539"/>
      <c r="AJ166" s="146"/>
      <c r="AL166" s="146"/>
      <c r="AN166" s="146"/>
      <c r="AP166" s="146"/>
      <c r="AR166" s="146"/>
      <c r="AT166" s="146"/>
      <c r="AV166" s="146"/>
      <c r="AX166" s="63"/>
      <c r="AZ166" s="371"/>
      <c r="BA166" s="371"/>
      <c r="BB166" s="371"/>
      <c r="BC166" s="371"/>
      <c r="BD166" s="371"/>
      <c r="BE166" s="371"/>
      <c r="BF166" s="371"/>
      <c r="BG166" s="371"/>
      <c r="BH166" s="371"/>
      <c r="BI166" s="371"/>
      <c r="BJ166" s="371"/>
      <c r="BK166" s="371"/>
    </row>
    <row r="167" spans="1:63" s="376" customFormat="1" ht="21" customHeight="1" x14ac:dyDescent="0.3">
      <c r="A167" s="371"/>
      <c r="B167" s="372"/>
      <c r="C167" s="371"/>
      <c r="D167" s="427" t="s">
        <v>544</v>
      </c>
      <c r="E167" s="425">
        <f t="shared" si="25"/>
        <v>95900</v>
      </c>
      <c r="F167" s="426">
        <f t="shared" si="25"/>
        <v>57500</v>
      </c>
      <c r="G167" s="371"/>
      <c r="H167" s="416">
        <f t="shared" si="20"/>
        <v>95900</v>
      </c>
      <c r="I167" s="416">
        <f t="shared" si="20"/>
        <v>57500</v>
      </c>
      <c r="J167" s="386"/>
      <c r="K167" s="417">
        <f t="shared" si="23"/>
        <v>95805.263124999998</v>
      </c>
      <c r="L167" s="417">
        <f t="shared" si="24"/>
        <v>57483.157875000004</v>
      </c>
      <c r="N167" s="496">
        <v>38322.105250000001</v>
      </c>
      <c r="P167" s="507">
        <v>38322.105250000001</v>
      </c>
      <c r="R167" s="490">
        <v>35648.47</v>
      </c>
      <c r="T167" s="490">
        <v>35648.47</v>
      </c>
      <c r="V167" s="462">
        <v>32700</v>
      </c>
      <c r="X167" s="462">
        <v>32700</v>
      </c>
      <c r="Z167" s="462">
        <v>32700</v>
      </c>
      <c r="AB167" s="452">
        <v>24547</v>
      </c>
      <c r="AD167" s="382">
        <v>24547</v>
      </c>
      <c r="AF167" s="532"/>
      <c r="AH167" s="539"/>
      <c r="AJ167" s="146"/>
      <c r="AL167" s="146"/>
      <c r="AN167" s="146"/>
      <c r="AP167" s="146"/>
      <c r="AR167" s="146"/>
      <c r="AT167" s="146"/>
      <c r="AV167" s="146"/>
      <c r="AX167" s="63"/>
      <c r="AZ167" s="371"/>
      <c r="BA167" s="371"/>
      <c r="BB167" s="371"/>
      <c r="BC167" s="371"/>
      <c r="BD167" s="371"/>
      <c r="BE167" s="371"/>
      <c r="BF167" s="371"/>
      <c r="BG167" s="371"/>
      <c r="BH167" s="371"/>
      <c r="BI167" s="371"/>
      <c r="BJ167" s="371"/>
      <c r="BK167" s="371"/>
    </row>
    <row r="168" spans="1:63" s="376" customFormat="1" ht="21" customHeight="1" x14ac:dyDescent="0.3">
      <c r="A168" s="371"/>
      <c r="B168" s="372"/>
      <c r="C168" s="371"/>
      <c r="D168" s="427" t="s">
        <v>574</v>
      </c>
      <c r="E168" s="425">
        <f t="shared" si="25"/>
        <v>6400</v>
      </c>
      <c r="F168" s="426">
        <f t="shared" si="25"/>
        <v>3800</v>
      </c>
      <c r="G168" s="371"/>
      <c r="H168" s="416">
        <f t="shared" si="20"/>
        <v>6400</v>
      </c>
      <c r="I168" s="416">
        <f t="shared" si="20"/>
        <v>3800</v>
      </c>
      <c r="J168" s="386"/>
      <c r="K168" s="417">
        <f t="shared" si="23"/>
        <v>6315.625</v>
      </c>
      <c r="L168" s="417">
        <f t="shared" si="24"/>
        <v>3789.375</v>
      </c>
      <c r="N168" s="496">
        <v>2526.25</v>
      </c>
      <c r="P168" s="496">
        <v>2526.25</v>
      </c>
      <c r="R168" s="490">
        <v>2350</v>
      </c>
      <c r="T168" s="490">
        <v>2350</v>
      </c>
      <c r="V168" s="462">
        <v>2180</v>
      </c>
      <c r="X168" s="462">
        <v>2180</v>
      </c>
      <c r="Z168" s="452">
        <v>2180</v>
      </c>
      <c r="AB168" s="452">
        <v>1940</v>
      </c>
      <c r="AD168" s="382">
        <v>1940</v>
      </c>
      <c r="AF168" s="532"/>
      <c r="AH168" s="539"/>
      <c r="AJ168" s="146"/>
      <c r="AL168" s="146"/>
      <c r="AN168" s="146"/>
      <c r="AP168" s="146"/>
      <c r="AR168" s="146"/>
      <c r="AT168" s="146"/>
      <c r="AV168" s="146"/>
      <c r="AX168" s="63"/>
      <c r="AZ168" s="371"/>
      <c r="BA168" s="371"/>
      <c r="BB168" s="371"/>
      <c r="BC168" s="371"/>
      <c r="BD168" s="371"/>
      <c r="BE168" s="371"/>
      <c r="BF168" s="371"/>
      <c r="BG168" s="371"/>
      <c r="BH168" s="371"/>
      <c r="BI168" s="371"/>
      <c r="BJ168" s="371"/>
      <c r="BK168" s="371"/>
    </row>
    <row r="169" spans="1:63" s="376" customFormat="1" ht="21" customHeight="1" x14ac:dyDescent="0.3">
      <c r="A169" s="371"/>
      <c r="B169" s="372"/>
      <c r="C169" s="371"/>
      <c r="D169" s="427" t="s">
        <v>546</v>
      </c>
      <c r="E169" s="425">
        <f t="shared" si="25"/>
        <v>19500</v>
      </c>
      <c r="F169" s="426">
        <f t="shared" si="25"/>
        <v>11700</v>
      </c>
      <c r="G169" s="371"/>
      <c r="H169" s="416">
        <f t="shared" si="20"/>
        <v>19500</v>
      </c>
      <c r="I169" s="416">
        <f t="shared" si="20"/>
        <v>11700</v>
      </c>
      <c r="J169" s="386"/>
      <c r="K169" s="417">
        <f t="shared" si="23"/>
        <v>19444.089375</v>
      </c>
      <c r="L169" s="417">
        <f t="shared" si="24"/>
        <v>11666.453624999998</v>
      </c>
      <c r="N169" s="496">
        <v>7777.6357499999995</v>
      </c>
      <c r="P169" s="507">
        <v>7777.6357499999995</v>
      </c>
      <c r="R169" s="490">
        <v>7235.01</v>
      </c>
      <c r="T169" s="490">
        <v>7235.01</v>
      </c>
      <c r="V169" s="462">
        <v>6050</v>
      </c>
      <c r="X169" s="462">
        <v>6050</v>
      </c>
      <c r="Z169" s="452">
        <v>6050</v>
      </c>
      <c r="AB169" s="452">
        <v>5340</v>
      </c>
      <c r="AD169" s="382">
        <v>5340</v>
      </c>
      <c r="AF169" s="532"/>
      <c r="AH169" s="539"/>
      <c r="AJ169" s="146"/>
      <c r="AL169" s="146"/>
      <c r="AN169" s="146"/>
      <c r="AP169" s="146"/>
      <c r="AR169" s="146"/>
      <c r="AT169" s="146"/>
      <c r="AV169" s="146"/>
      <c r="AX169" s="63"/>
      <c r="AZ169" s="371"/>
      <c r="BA169" s="371"/>
      <c r="BB169" s="371"/>
      <c r="BC169" s="371"/>
      <c r="BD169" s="371"/>
      <c r="BE169" s="371"/>
      <c r="BF169" s="371"/>
      <c r="BG169" s="371"/>
      <c r="BH169" s="371"/>
      <c r="BI169" s="371"/>
      <c r="BJ169" s="371"/>
      <c r="BK169" s="371"/>
    </row>
    <row r="170" spans="1:63" s="376" customFormat="1" ht="21" customHeight="1" x14ac:dyDescent="0.3">
      <c r="A170" s="371"/>
      <c r="B170" s="372"/>
      <c r="C170" s="371"/>
      <c r="D170" s="427" t="s">
        <v>547</v>
      </c>
      <c r="E170" s="425">
        <f t="shared" si="25"/>
        <v>6400</v>
      </c>
      <c r="F170" s="426">
        <f t="shared" si="25"/>
        <v>3800</v>
      </c>
      <c r="G170" s="371"/>
      <c r="H170" s="416">
        <f t="shared" si="20"/>
        <v>6400</v>
      </c>
      <c r="I170" s="416">
        <f t="shared" si="20"/>
        <v>3800</v>
      </c>
      <c r="J170" s="386"/>
      <c r="K170" s="417">
        <f t="shared" si="23"/>
        <v>6315.625</v>
      </c>
      <c r="L170" s="417">
        <f t="shared" si="24"/>
        <v>3789.375</v>
      </c>
      <c r="N170" s="496">
        <v>2526.25</v>
      </c>
      <c r="P170" s="496">
        <v>2526.25</v>
      </c>
      <c r="R170" s="490">
        <v>2350</v>
      </c>
      <c r="T170" s="490">
        <v>2350</v>
      </c>
      <c r="V170" s="462">
        <v>2180</v>
      </c>
      <c r="X170" s="462">
        <v>2180</v>
      </c>
      <c r="Z170" s="452">
        <v>2180</v>
      </c>
      <c r="AB170" s="452">
        <v>1940</v>
      </c>
      <c r="AD170" s="382">
        <v>1940</v>
      </c>
      <c r="AF170" s="532"/>
      <c r="AH170" s="539"/>
      <c r="AJ170" s="146"/>
      <c r="AL170" s="146"/>
      <c r="AN170" s="146"/>
      <c r="AP170" s="146"/>
      <c r="AR170" s="146"/>
      <c r="AT170" s="146"/>
      <c r="AV170" s="146"/>
      <c r="AX170" s="63"/>
      <c r="AZ170" s="371"/>
      <c r="BA170" s="371"/>
      <c r="BB170" s="371"/>
      <c r="BC170" s="371"/>
      <c r="BD170" s="371"/>
      <c r="BE170" s="371"/>
      <c r="BF170" s="371"/>
      <c r="BG170" s="371"/>
      <c r="BH170" s="371"/>
      <c r="BI170" s="371"/>
      <c r="BJ170" s="371"/>
      <c r="BK170" s="371"/>
    </row>
    <row r="171" spans="1:63" s="376" customFormat="1" ht="21" customHeight="1" x14ac:dyDescent="0.3">
      <c r="A171" s="371"/>
      <c r="B171" s="372"/>
      <c r="C171" s="371"/>
      <c r="D171" s="427" t="s">
        <v>548</v>
      </c>
      <c r="E171" s="425">
        <f t="shared" si="25"/>
        <v>19500</v>
      </c>
      <c r="F171" s="426">
        <f t="shared" si="25"/>
        <v>11700</v>
      </c>
      <c r="G171" s="371"/>
      <c r="H171" s="416">
        <f t="shared" si="20"/>
        <v>19500</v>
      </c>
      <c r="I171" s="416">
        <f t="shared" si="20"/>
        <v>11700</v>
      </c>
      <c r="J171" s="386"/>
      <c r="K171" s="417">
        <f t="shared" si="23"/>
        <v>19444.089375</v>
      </c>
      <c r="L171" s="417">
        <f t="shared" si="24"/>
        <v>11666.453624999998</v>
      </c>
      <c r="N171" s="496">
        <v>7777.6357499999995</v>
      </c>
      <c r="P171" s="507">
        <v>7777.6357499999995</v>
      </c>
      <c r="R171" s="490">
        <v>7235.01</v>
      </c>
      <c r="T171" s="490">
        <v>7235.01</v>
      </c>
      <c r="V171" s="462">
        <v>6050</v>
      </c>
      <c r="X171" s="462">
        <v>6050</v>
      </c>
      <c r="Z171" s="452">
        <v>6050</v>
      </c>
      <c r="AB171" s="452">
        <v>5340</v>
      </c>
      <c r="AD171" s="382">
        <v>5340</v>
      </c>
      <c r="AF171" s="532"/>
      <c r="AH171" s="539"/>
      <c r="AJ171" s="146"/>
      <c r="AL171" s="146"/>
      <c r="AN171" s="146"/>
      <c r="AP171" s="146"/>
      <c r="AR171" s="146"/>
      <c r="AT171" s="146"/>
      <c r="AV171" s="146"/>
      <c r="AX171" s="63"/>
      <c r="AZ171" s="371"/>
      <c r="BA171" s="371"/>
      <c r="BB171" s="371"/>
      <c r="BC171" s="371"/>
      <c r="BD171" s="371"/>
      <c r="BE171" s="371"/>
      <c r="BF171" s="371"/>
      <c r="BG171" s="371"/>
      <c r="BH171" s="371"/>
      <c r="BI171" s="371"/>
      <c r="BJ171" s="371"/>
      <c r="BK171" s="371"/>
    </row>
    <row r="172" spans="1:63" s="376" customFormat="1" ht="21" customHeight="1" x14ac:dyDescent="0.3">
      <c r="A172" s="371"/>
      <c r="B172" s="372"/>
      <c r="C172" s="371"/>
      <c r="D172" s="427" t="s">
        <v>573</v>
      </c>
      <c r="E172" s="425">
        <f t="shared" si="25"/>
        <v>11400</v>
      </c>
      <c r="F172" s="426">
        <f t="shared" si="25"/>
        <v>6800</v>
      </c>
      <c r="G172" s="371"/>
      <c r="H172" s="416">
        <f t="shared" si="20"/>
        <v>11400</v>
      </c>
      <c r="I172" s="416">
        <f t="shared" si="20"/>
        <v>6800</v>
      </c>
      <c r="J172" s="386"/>
      <c r="K172" s="417">
        <f t="shared" si="23"/>
        <v>11323.700625000001</v>
      </c>
      <c r="L172" s="417">
        <f t="shared" si="24"/>
        <v>6794.2203750000008</v>
      </c>
      <c r="N172" s="496">
        <v>4529.4802500000005</v>
      </c>
      <c r="P172" s="507">
        <v>4529.4802500000005</v>
      </c>
      <c r="R172" s="490">
        <v>4213.47</v>
      </c>
      <c r="T172" s="490">
        <v>4213.47</v>
      </c>
      <c r="V172" s="462">
        <v>3900</v>
      </c>
      <c r="X172" s="462">
        <v>3900</v>
      </c>
      <c r="Z172" s="462">
        <v>3900</v>
      </c>
      <c r="AB172" s="452">
        <v>3440</v>
      </c>
      <c r="AD172" s="382">
        <v>3440</v>
      </c>
      <c r="AF172" s="532"/>
      <c r="AH172" s="539"/>
      <c r="AJ172" s="146"/>
      <c r="AL172" s="146"/>
      <c r="AN172" s="146"/>
      <c r="AP172" s="146"/>
      <c r="AR172" s="146"/>
      <c r="AT172" s="146"/>
      <c r="AV172" s="146"/>
      <c r="AX172" s="63"/>
      <c r="AZ172" s="371"/>
      <c r="BA172" s="371"/>
      <c r="BB172" s="371"/>
      <c r="BC172" s="371"/>
      <c r="BD172" s="371"/>
      <c r="BE172" s="371"/>
      <c r="BF172" s="371"/>
      <c r="BG172" s="371"/>
      <c r="BH172" s="371"/>
      <c r="BI172" s="371"/>
      <c r="BJ172" s="371"/>
      <c r="BK172" s="371"/>
    </row>
    <row r="173" spans="1:63" s="376" customFormat="1" ht="21" customHeight="1" x14ac:dyDescent="0.3">
      <c r="A173" s="371"/>
      <c r="B173" s="372"/>
      <c r="C173" s="371"/>
      <c r="D173" s="427" t="s">
        <v>572</v>
      </c>
      <c r="E173" s="425">
        <f t="shared" si="25"/>
        <v>32100</v>
      </c>
      <c r="F173" s="426">
        <f t="shared" si="25"/>
        <v>19300</v>
      </c>
      <c r="G173" s="371"/>
      <c r="H173" s="416">
        <f t="shared" si="20"/>
        <v>32100</v>
      </c>
      <c r="I173" s="416">
        <f t="shared" si="20"/>
        <v>19300</v>
      </c>
      <c r="J173" s="386"/>
      <c r="K173" s="417">
        <f t="shared" si="23"/>
        <v>32086.546249999999</v>
      </c>
      <c r="L173" s="417">
        <f t="shared" si="24"/>
        <v>19251.927750000003</v>
      </c>
      <c r="N173" s="496">
        <v>12834.6185</v>
      </c>
      <c r="P173" s="507">
        <v>12834.6185</v>
      </c>
      <c r="R173" s="490">
        <v>11939.18</v>
      </c>
      <c r="T173" s="490">
        <v>11939.18</v>
      </c>
      <c r="V173" s="462">
        <v>11050</v>
      </c>
      <c r="X173" s="462">
        <v>11050</v>
      </c>
      <c r="Z173" s="462">
        <v>11050</v>
      </c>
      <c r="AB173" s="452">
        <v>9785</v>
      </c>
      <c r="AD173" s="382">
        <v>9785</v>
      </c>
      <c r="AF173" s="532"/>
      <c r="AH173" s="539"/>
      <c r="AJ173" s="146"/>
      <c r="AL173" s="146"/>
      <c r="AN173" s="146"/>
      <c r="AP173" s="146"/>
      <c r="AR173" s="146"/>
      <c r="AT173" s="146"/>
      <c r="AV173" s="146"/>
      <c r="AX173" s="63"/>
      <c r="AZ173" s="371"/>
      <c r="BA173" s="371"/>
      <c r="BB173" s="371"/>
      <c r="BC173" s="371"/>
      <c r="BD173" s="371"/>
      <c r="BE173" s="371"/>
      <c r="BF173" s="371"/>
      <c r="BG173" s="371"/>
      <c r="BH173" s="371"/>
      <c r="BI173" s="371"/>
      <c r="BJ173" s="371"/>
      <c r="BK173" s="371"/>
    </row>
    <row r="174" spans="1:63" s="376" customFormat="1" ht="21" customHeight="1" x14ac:dyDescent="0.3">
      <c r="A174" s="371"/>
      <c r="B174" s="372"/>
      <c r="C174" s="371"/>
      <c r="D174" s="427" t="s">
        <v>551</v>
      </c>
      <c r="E174" s="425">
        <f t="shared" si="25"/>
        <v>310200</v>
      </c>
      <c r="F174" s="426">
        <f t="shared" si="25"/>
        <v>186100</v>
      </c>
      <c r="G174" s="371"/>
      <c r="H174" s="416">
        <f t="shared" si="20"/>
        <v>310200</v>
      </c>
      <c r="I174" s="416">
        <f t="shared" si="20"/>
        <v>186100</v>
      </c>
      <c r="J174" s="386"/>
      <c r="K174" s="417">
        <f t="shared" si="23"/>
        <v>310110</v>
      </c>
      <c r="L174" s="417">
        <f t="shared" si="24"/>
        <v>186066</v>
      </c>
      <c r="N174" s="538">
        <v>124044</v>
      </c>
      <c r="P174" s="517">
        <v>122646.66399999999</v>
      </c>
      <c r="R174" s="494">
        <v>114089.92</v>
      </c>
      <c r="T174" s="494">
        <v>114089.92</v>
      </c>
      <c r="V174" s="467">
        <v>105036.75</v>
      </c>
      <c r="X174" s="467">
        <v>105036.75</v>
      </c>
      <c r="Z174" s="467">
        <v>105036.75</v>
      </c>
      <c r="AB174" s="452">
        <v>91387</v>
      </c>
      <c r="AD174" s="382">
        <v>91387</v>
      </c>
      <c r="AF174" s="532"/>
      <c r="AH174" s="539"/>
      <c r="AJ174" s="146"/>
      <c r="AL174" s="146"/>
      <c r="AN174" s="146"/>
      <c r="AP174" s="146"/>
      <c r="AR174" s="146"/>
      <c r="AT174" s="146"/>
      <c r="AV174" s="146"/>
      <c r="AX174" s="63"/>
      <c r="AZ174" s="371"/>
      <c r="BA174" s="371"/>
      <c r="BB174" s="371"/>
      <c r="BC174" s="371"/>
      <c r="BD174" s="371"/>
      <c r="BE174" s="371"/>
      <c r="BF174" s="371"/>
      <c r="BG174" s="371"/>
      <c r="BH174" s="371"/>
      <c r="BI174" s="371"/>
      <c r="BJ174" s="371"/>
      <c r="BK174" s="371"/>
    </row>
    <row r="175" spans="1:63" s="376" customFormat="1" ht="21" customHeight="1" x14ac:dyDescent="0.3">
      <c r="A175" s="371"/>
      <c r="B175" s="372"/>
      <c r="C175" s="371"/>
      <c r="D175" s="427" t="s">
        <v>571</v>
      </c>
      <c r="E175" s="425">
        <f t="shared" si="25"/>
        <v>10400</v>
      </c>
      <c r="F175" s="426">
        <f t="shared" si="25"/>
        <v>6200</v>
      </c>
      <c r="G175" s="371"/>
      <c r="H175" s="416">
        <f t="shared" si="20"/>
        <v>10400</v>
      </c>
      <c r="I175" s="416">
        <f t="shared" si="20"/>
        <v>6200</v>
      </c>
      <c r="J175" s="386"/>
      <c r="K175" s="417">
        <f t="shared" si="23"/>
        <v>10303.875</v>
      </c>
      <c r="L175" s="417">
        <f t="shared" si="24"/>
        <v>6182.3250000000007</v>
      </c>
      <c r="N175" s="496">
        <v>4121.55</v>
      </c>
      <c r="P175" s="507">
        <v>4121.55</v>
      </c>
      <c r="R175" s="490">
        <v>3834</v>
      </c>
      <c r="T175" s="490">
        <v>3834</v>
      </c>
      <c r="V175" s="462">
        <v>3550</v>
      </c>
      <c r="X175" s="462">
        <v>3550</v>
      </c>
      <c r="Z175" s="462">
        <v>3550</v>
      </c>
      <c r="AB175" s="452">
        <v>3155</v>
      </c>
      <c r="AD175" s="382">
        <v>3155</v>
      </c>
      <c r="AF175" s="532"/>
      <c r="AH175" s="539"/>
      <c r="AJ175" s="146"/>
      <c r="AL175" s="146"/>
      <c r="AN175" s="146"/>
      <c r="AP175" s="146"/>
      <c r="AR175" s="146"/>
      <c r="AT175" s="146"/>
      <c r="AV175" s="146"/>
      <c r="AX175" s="63"/>
      <c r="AZ175" s="371"/>
      <c r="BA175" s="371"/>
      <c r="BB175" s="371"/>
      <c r="BC175" s="371"/>
      <c r="BD175" s="371"/>
      <c r="BE175" s="371"/>
      <c r="BF175" s="371"/>
      <c r="BG175" s="371"/>
      <c r="BH175" s="371"/>
      <c r="BI175" s="371"/>
      <c r="BJ175" s="371"/>
      <c r="BK175" s="371"/>
    </row>
    <row r="176" spans="1:63" s="376" customFormat="1" ht="21" customHeight="1" x14ac:dyDescent="0.3">
      <c r="A176" s="371"/>
      <c r="B176" s="372"/>
      <c r="C176" s="371"/>
      <c r="D176" s="427" t="s">
        <v>570</v>
      </c>
      <c r="E176" s="425">
        <f t="shared" si="25"/>
        <v>37200</v>
      </c>
      <c r="F176" s="426">
        <f t="shared" si="25"/>
        <v>22300</v>
      </c>
      <c r="G176" s="371"/>
      <c r="H176" s="416">
        <f t="shared" si="20"/>
        <v>37200</v>
      </c>
      <c r="I176" s="416">
        <f t="shared" si="20"/>
        <v>22300</v>
      </c>
      <c r="J176" s="386"/>
      <c r="K176" s="417">
        <f t="shared" si="23"/>
        <v>37152.026874999996</v>
      </c>
      <c r="L176" s="417">
        <f t="shared" si="24"/>
        <v>22291.216124999999</v>
      </c>
      <c r="N176" s="496">
        <v>14860.810749999999</v>
      </c>
      <c r="P176" s="507">
        <v>14860.810749999999</v>
      </c>
      <c r="R176" s="490">
        <v>13824.01</v>
      </c>
      <c r="T176" s="490">
        <v>13824.01</v>
      </c>
      <c r="V176" s="462">
        <v>12800</v>
      </c>
      <c r="X176" s="462">
        <v>12800</v>
      </c>
      <c r="Z176" s="462">
        <v>12800</v>
      </c>
      <c r="AB176" s="452">
        <v>11361</v>
      </c>
      <c r="AD176" s="382">
        <v>11361</v>
      </c>
      <c r="AF176" s="532"/>
      <c r="AH176" s="539"/>
      <c r="AJ176" s="146"/>
      <c r="AL176" s="146"/>
      <c r="AN176" s="146"/>
      <c r="AP176" s="146"/>
      <c r="AR176" s="146"/>
      <c r="AT176" s="146"/>
      <c r="AV176" s="146"/>
      <c r="AX176" s="63"/>
      <c r="AZ176" s="371"/>
      <c r="BA176" s="371"/>
      <c r="BB176" s="371"/>
      <c r="BC176" s="371"/>
      <c r="BD176" s="371"/>
      <c r="BE176" s="371"/>
      <c r="BF176" s="371"/>
      <c r="BG176" s="371"/>
      <c r="BH176" s="371"/>
      <c r="BI176" s="371"/>
      <c r="BJ176" s="371"/>
      <c r="BK176" s="371"/>
    </row>
    <row r="177" spans="1:63" s="376" customFormat="1" ht="21" customHeight="1" x14ac:dyDescent="0.3">
      <c r="A177" s="371"/>
      <c r="B177" s="372"/>
      <c r="C177" s="371"/>
      <c r="D177" s="427" t="s">
        <v>569</v>
      </c>
      <c r="E177" s="425">
        <f t="shared" si="25"/>
        <v>15400</v>
      </c>
      <c r="F177" s="426">
        <f t="shared" si="25"/>
        <v>9300</v>
      </c>
      <c r="G177" s="371"/>
      <c r="H177" s="416">
        <f t="shared" si="20"/>
        <v>15400</v>
      </c>
      <c r="I177" s="416">
        <f t="shared" si="20"/>
        <v>9300</v>
      </c>
      <c r="J177" s="386"/>
      <c r="K177" s="417">
        <f t="shared" si="23"/>
        <v>15356.375</v>
      </c>
      <c r="L177" s="417">
        <f t="shared" si="24"/>
        <v>9213.8250000000007</v>
      </c>
      <c r="N177" s="496">
        <v>6142.55</v>
      </c>
      <c r="P177" s="507">
        <v>6142.55</v>
      </c>
      <c r="R177" s="496">
        <v>5714</v>
      </c>
      <c r="T177" s="490">
        <v>5714</v>
      </c>
      <c r="V177" s="462">
        <v>5100</v>
      </c>
      <c r="X177" s="462">
        <v>5100</v>
      </c>
      <c r="Z177" s="462">
        <v>5099.99</v>
      </c>
      <c r="AB177" s="452">
        <v>4430</v>
      </c>
      <c r="AD177" s="382">
        <v>4430</v>
      </c>
      <c r="AF177" s="532"/>
      <c r="AH177" s="539"/>
      <c r="AJ177" s="146"/>
      <c r="AL177" s="146"/>
      <c r="AN177" s="146"/>
      <c r="AP177" s="146"/>
      <c r="AR177" s="146"/>
      <c r="AT177" s="146"/>
      <c r="AV177" s="146"/>
      <c r="AX177" s="63"/>
      <c r="AZ177" s="371"/>
      <c r="BA177" s="371"/>
      <c r="BB177" s="371"/>
      <c r="BC177" s="371"/>
      <c r="BD177" s="371"/>
      <c r="BE177" s="371"/>
      <c r="BF177" s="371"/>
      <c r="BG177" s="371"/>
      <c r="BH177" s="371"/>
      <c r="BI177" s="371"/>
      <c r="BJ177" s="371"/>
      <c r="BK177" s="371"/>
    </row>
    <row r="178" spans="1:63" s="376" customFormat="1" ht="21" customHeight="1" x14ac:dyDescent="0.3">
      <c r="A178" s="371"/>
      <c r="B178" s="372"/>
      <c r="C178" s="371"/>
      <c r="D178" s="427" t="s">
        <v>567</v>
      </c>
      <c r="E178" s="425">
        <f t="shared" si="25"/>
        <v>9900</v>
      </c>
      <c r="F178" s="426">
        <f t="shared" si="25"/>
        <v>6000</v>
      </c>
      <c r="G178" s="371"/>
      <c r="H178" s="416">
        <f t="shared" si="20"/>
        <v>9900</v>
      </c>
      <c r="I178" s="416">
        <f t="shared" si="20"/>
        <v>6000</v>
      </c>
      <c r="J178" s="386"/>
      <c r="K178" s="417">
        <f t="shared" si="23"/>
        <v>9870</v>
      </c>
      <c r="L178" s="417">
        <f t="shared" si="24"/>
        <v>5922</v>
      </c>
      <c r="N178" s="496">
        <v>3948</v>
      </c>
      <c r="P178" s="507">
        <v>3945.25</v>
      </c>
      <c r="R178" s="490">
        <v>3670</v>
      </c>
      <c r="T178" s="490">
        <v>3670</v>
      </c>
      <c r="V178" s="462">
        <v>3340</v>
      </c>
      <c r="X178" s="462">
        <v>3340</v>
      </c>
      <c r="Z178" s="462">
        <v>3340</v>
      </c>
      <c r="AB178" s="452">
        <v>3035</v>
      </c>
      <c r="AD178" s="382">
        <v>3035</v>
      </c>
      <c r="AF178" s="532"/>
      <c r="AH178" s="539"/>
      <c r="AJ178" s="146"/>
      <c r="AL178" s="146"/>
      <c r="AN178" s="146"/>
      <c r="AP178" s="146"/>
      <c r="AR178" s="146"/>
      <c r="AT178" s="146"/>
      <c r="AV178" s="146"/>
      <c r="AX178" s="63"/>
      <c r="AZ178" s="371"/>
      <c r="BA178" s="371"/>
      <c r="BB178" s="371"/>
      <c r="BC178" s="371"/>
      <c r="BD178" s="371"/>
      <c r="BE178" s="371"/>
      <c r="BF178" s="371"/>
      <c r="BG178" s="371"/>
      <c r="BH178" s="371"/>
      <c r="BI178" s="371"/>
      <c r="BJ178" s="371"/>
      <c r="BK178" s="371"/>
    </row>
    <row r="179" spans="1:63" s="376" customFormat="1" ht="21" customHeight="1" x14ac:dyDescent="0.3">
      <c r="A179" s="371"/>
      <c r="B179" s="372"/>
      <c r="C179" s="371"/>
      <c r="D179" s="427" t="s">
        <v>568</v>
      </c>
      <c r="E179" s="425">
        <f t="shared" si="25"/>
        <v>6400</v>
      </c>
      <c r="F179" s="426">
        <f t="shared" si="25"/>
        <v>3800</v>
      </c>
      <c r="G179" s="371"/>
      <c r="H179" s="416">
        <f t="shared" si="20"/>
        <v>6400</v>
      </c>
      <c r="I179" s="416">
        <f t="shared" si="20"/>
        <v>3800</v>
      </c>
      <c r="J179" s="386"/>
      <c r="K179" s="417">
        <f t="shared" si="23"/>
        <v>6315.625</v>
      </c>
      <c r="L179" s="417">
        <f t="shared" si="24"/>
        <v>3789.375</v>
      </c>
      <c r="N179" s="496">
        <v>2526.25</v>
      </c>
      <c r="P179" s="496">
        <v>2526.25</v>
      </c>
      <c r="R179" s="490">
        <v>2350</v>
      </c>
      <c r="T179" s="490">
        <v>2350</v>
      </c>
      <c r="V179" s="462">
        <v>2180</v>
      </c>
      <c r="X179" s="462">
        <v>2180</v>
      </c>
      <c r="Z179" s="452">
        <v>2180</v>
      </c>
      <c r="AB179" s="452">
        <v>1940</v>
      </c>
      <c r="AD179" s="382">
        <v>1940</v>
      </c>
      <c r="AF179" s="532"/>
      <c r="AH179" s="539"/>
      <c r="AJ179" s="146"/>
      <c r="AL179" s="146"/>
      <c r="AN179" s="146"/>
      <c r="AP179" s="146"/>
      <c r="AR179" s="146"/>
      <c r="AT179" s="146"/>
      <c r="AV179" s="146"/>
      <c r="AX179" s="63"/>
      <c r="AZ179" s="371"/>
      <c r="BA179" s="371"/>
      <c r="BB179" s="371"/>
      <c r="BC179" s="371"/>
      <c r="BD179" s="371"/>
      <c r="BE179" s="371"/>
      <c r="BF179" s="371"/>
      <c r="BG179" s="371"/>
      <c r="BH179" s="371"/>
      <c r="BI179" s="371"/>
      <c r="BJ179" s="371"/>
      <c r="BK179" s="371"/>
    </row>
    <row r="180" spans="1:63" s="376" customFormat="1" ht="21" customHeight="1" x14ac:dyDescent="0.3">
      <c r="A180" s="371"/>
      <c r="B180" s="372"/>
      <c r="C180" s="371"/>
      <c r="D180" s="427" t="s">
        <v>556</v>
      </c>
      <c r="E180" s="425">
        <f t="shared" si="25"/>
        <v>19500</v>
      </c>
      <c r="F180" s="426">
        <f t="shared" si="25"/>
        <v>11700</v>
      </c>
      <c r="G180" s="371"/>
      <c r="H180" s="416">
        <f t="shared" si="20"/>
        <v>19500</v>
      </c>
      <c r="I180" s="416">
        <f t="shared" si="20"/>
        <v>11700</v>
      </c>
      <c r="J180" s="386"/>
      <c r="K180" s="417">
        <f t="shared" si="23"/>
        <v>19444.089375</v>
      </c>
      <c r="L180" s="417">
        <f t="shared" si="24"/>
        <v>11666.453624999998</v>
      </c>
      <c r="N180" s="496">
        <v>7777.6357499999995</v>
      </c>
      <c r="P180" s="507">
        <v>7777.6357499999995</v>
      </c>
      <c r="R180" s="490">
        <v>7235.01</v>
      </c>
      <c r="T180" s="490">
        <v>7235.01</v>
      </c>
      <c r="V180" s="462">
        <v>6050</v>
      </c>
      <c r="X180" s="462">
        <v>6050</v>
      </c>
      <c r="Z180" s="452">
        <v>6050</v>
      </c>
      <c r="AB180" s="452">
        <v>5340</v>
      </c>
      <c r="AD180" s="382">
        <v>5340</v>
      </c>
      <c r="AF180" s="363"/>
      <c r="AH180" s="539"/>
      <c r="AJ180" s="146"/>
      <c r="AL180" s="146"/>
      <c r="AN180" s="146"/>
      <c r="AP180" s="146"/>
      <c r="AR180" s="146"/>
      <c r="AT180" s="146"/>
      <c r="AV180" s="146"/>
      <c r="AX180" s="63"/>
      <c r="AZ180" s="371"/>
      <c r="BA180" s="371"/>
      <c r="BB180" s="371"/>
      <c r="BC180" s="371"/>
      <c r="BD180" s="371"/>
      <c r="BE180" s="371"/>
      <c r="BF180" s="371"/>
      <c r="BG180" s="371"/>
      <c r="BH180" s="371"/>
      <c r="BI180" s="371"/>
      <c r="BJ180" s="371"/>
      <c r="BK180" s="371"/>
    </row>
    <row r="181" spans="1:63" s="376" customFormat="1" ht="20.100000000000001" customHeight="1" thickBot="1" x14ac:dyDescent="0.35">
      <c r="A181" s="371"/>
      <c r="B181" s="372"/>
      <c r="C181" s="371"/>
      <c r="D181" s="422"/>
      <c r="E181" s="414"/>
      <c r="F181" s="415"/>
      <c r="G181" s="386"/>
      <c r="H181" s="416">
        <f t="shared" si="20"/>
        <v>0</v>
      </c>
      <c r="I181" s="416">
        <f t="shared" si="20"/>
        <v>0</v>
      </c>
      <c r="J181" s="386"/>
      <c r="K181" s="417"/>
      <c r="L181" s="417"/>
      <c r="M181" s="389"/>
      <c r="N181" s="513"/>
      <c r="P181" s="513"/>
      <c r="R181" s="452"/>
      <c r="T181" s="452"/>
      <c r="V181" s="452"/>
      <c r="X181" s="452"/>
      <c r="Z181" s="452"/>
      <c r="AB181" s="452"/>
      <c r="AD181" s="382"/>
      <c r="AF181" s="363"/>
      <c r="AH181" s="364"/>
      <c r="AJ181" s="365"/>
      <c r="AL181" s="365"/>
      <c r="AN181" s="365"/>
      <c r="AP181" s="363"/>
      <c r="AR181" s="363"/>
      <c r="AT181" s="363"/>
      <c r="AV181" s="363"/>
      <c r="AX181" s="366"/>
      <c r="AZ181" s="371"/>
      <c r="BA181" s="371"/>
      <c r="BB181" s="371"/>
      <c r="BC181" s="371"/>
      <c r="BD181" s="371"/>
      <c r="BE181" s="371"/>
      <c r="BF181" s="371"/>
      <c r="BG181" s="371"/>
      <c r="BH181" s="371"/>
      <c r="BI181" s="371"/>
      <c r="BJ181" s="371"/>
      <c r="BK181" s="371"/>
    </row>
    <row r="182" spans="1:63" s="376" customFormat="1" ht="21" customHeight="1" thickBot="1" x14ac:dyDescent="0.35">
      <c r="A182" s="371"/>
      <c r="B182" s="372"/>
      <c r="C182" s="371"/>
      <c r="D182" s="413" t="s">
        <v>529</v>
      </c>
      <c r="E182" s="414"/>
      <c r="F182" s="415"/>
      <c r="G182" s="386"/>
      <c r="H182" s="416">
        <f t="shared" si="20"/>
        <v>0</v>
      </c>
      <c r="I182" s="416">
        <f t="shared" si="20"/>
        <v>0</v>
      </c>
      <c r="J182" s="386"/>
      <c r="K182" s="417"/>
      <c r="L182" s="417"/>
      <c r="M182" s="389"/>
      <c r="N182" s="515">
        <v>45498</v>
      </c>
      <c r="P182" s="515">
        <v>45498</v>
      </c>
      <c r="R182" s="489">
        <v>45498</v>
      </c>
      <c r="T182" s="472">
        <v>45350</v>
      </c>
      <c r="V182" s="472">
        <v>45350</v>
      </c>
      <c r="X182" s="472">
        <v>45350</v>
      </c>
      <c r="Z182" s="452"/>
      <c r="AB182" s="452"/>
      <c r="AD182" s="382"/>
      <c r="AF182" s="363"/>
      <c r="AH182" s="364"/>
      <c r="AJ182" s="365"/>
      <c r="AL182" s="365"/>
      <c r="AN182" s="365"/>
      <c r="AP182" s="363"/>
      <c r="AR182" s="363"/>
      <c r="AT182" s="363"/>
      <c r="AV182" s="363"/>
      <c r="AX182" s="366"/>
      <c r="AZ182" s="371"/>
      <c r="BA182" s="371"/>
      <c r="BB182" s="371"/>
      <c r="BC182" s="371"/>
      <c r="BD182" s="371"/>
      <c r="BE182" s="371"/>
      <c r="BF182" s="371"/>
      <c r="BG182" s="371"/>
      <c r="BH182" s="371"/>
      <c r="BI182" s="371"/>
      <c r="BJ182" s="371"/>
      <c r="BK182" s="371"/>
    </row>
    <row r="183" spans="1:63" s="376" customFormat="1" ht="21" customHeight="1" x14ac:dyDescent="0.3">
      <c r="A183" s="371" t="s">
        <v>200</v>
      </c>
      <c r="B183" s="372">
        <v>45330</v>
      </c>
      <c r="C183" s="371"/>
      <c r="D183" s="418" t="s">
        <v>557</v>
      </c>
      <c r="E183" s="419">
        <f>H183</f>
        <v>6000</v>
      </c>
      <c r="F183" s="420">
        <f>I183</f>
        <v>3600</v>
      </c>
      <c r="G183" s="386"/>
      <c r="H183" s="416">
        <f t="shared" si="20"/>
        <v>6000</v>
      </c>
      <c r="I183" s="416">
        <f t="shared" si="20"/>
        <v>3600</v>
      </c>
      <c r="J183" s="386"/>
      <c r="K183" s="417">
        <f>N183*$K$9</f>
        <v>6000</v>
      </c>
      <c r="L183" s="417">
        <f>N183*$L$9</f>
        <v>3600</v>
      </c>
      <c r="M183" s="389"/>
      <c r="N183" s="507">
        <v>2400</v>
      </c>
      <c r="P183" s="507">
        <v>2400</v>
      </c>
      <c r="R183" s="490">
        <v>2400</v>
      </c>
      <c r="T183" s="462">
        <v>2070</v>
      </c>
      <c r="V183" s="462">
        <v>2070</v>
      </c>
      <c r="X183" s="462">
        <v>2070</v>
      </c>
      <c r="Z183" s="452">
        <v>2000</v>
      </c>
      <c r="AB183" s="452">
        <v>2000</v>
      </c>
      <c r="AD183" s="382">
        <v>2000</v>
      </c>
      <c r="AF183" s="540"/>
      <c r="AH183" s="367"/>
      <c r="AI183" s="428"/>
      <c r="AJ183" s="364"/>
      <c r="AL183" s="368"/>
      <c r="AN183" s="365"/>
      <c r="AP183" s="362"/>
      <c r="AR183" s="363"/>
      <c r="AT183" s="363"/>
      <c r="AV183" s="363"/>
      <c r="AX183" s="366"/>
      <c r="AZ183" s="371"/>
      <c r="BA183" s="371"/>
      <c r="BB183" s="371"/>
      <c r="BC183" s="371"/>
      <c r="BD183" s="371"/>
      <c r="BE183" s="371"/>
      <c r="BF183" s="371"/>
      <c r="BG183" s="371"/>
      <c r="BH183" s="371"/>
      <c r="BI183" s="371"/>
      <c r="BJ183" s="371"/>
      <c r="BK183" s="371"/>
    </row>
    <row r="184" spans="1:63" s="376" customFormat="1" ht="22.5" customHeight="1" x14ac:dyDescent="0.3">
      <c r="A184" s="371" t="s">
        <v>200</v>
      </c>
      <c r="B184" s="372">
        <v>45330</v>
      </c>
      <c r="C184" s="371"/>
      <c r="D184" s="421" t="s">
        <v>558</v>
      </c>
      <c r="E184" s="419">
        <f>H184</f>
        <v>5000</v>
      </c>
      <c r="F184" s="420">
        <f>I184</f>
        <v>3000</v>
      </c>
      <c r="G184" s="386"/>
      <c r="H184" s="416">
        <f t="shared" si="20"/>
        <v>5000</v>
      </c>
      <c r="I184" s="416">
        <f t="shared" si="20"/>
        <v>3000</v>
      </c>
      <c r="J184" s="386"/>
      <c r="K184" s="417">
        <f>N184*$K$9</f>
        <v>5000</v>
      </c>
      <c r="L184" s="417">
        <f>N184*$L$9</f>
        <v>3000</v>
      </c>
      <c r="M184" s="389"/>
      <c r="N184" s="507">
        <v>2000</v>
      </c>
      <c r="P184" s="507">
        <v>2000</v>
      </c>
      <c r="R184" s="490">
        <v>2000</v>
      </c>
      <c r="T184" s="462">
        <v>1880</v>
      </c>
      <c r="V184" s="462">
        <v>1880</v>
      </c>
      <c r="X184" s="462">
        <v>1880</v>
      </c>
      <c r="Z184" s="452">
        <v>1800</v>
      </c>
      <c r="AB184" s="452">
        <v>1800</v>
      </c>
      <c r="AD184" s="382">
        <v>1800</v>
      </c>
      <c r="AF184" s="540"/>
      <c r="AH184" s="367"/>
      <c r="AI184" s="428"/>
      <c r="AJ184" s="364"/>
      <c r="AL184" s="368"/>
      <c r="AN184" s="365"/>
      <c r="AP184" s="362"/>
      <c r="AR184" s="363"/>
      <c r="AT184" s="363"/>
      <c r="AV184" s="363"/>
      <c r="AX184" s="366"/>
      <c r="AZ184" s="371"/>
      <c r="BA184" s="371"/>
      <c r="BB184" s="371"/>
      <c r="BC184" s="371"/>
      <c r="BD184" s="371"/>
      <c r="BE184" s="371"/>
      <c r="BF184" s="371"/>
      <c r="BG184" s="371"/>
      <c r="BH184" s="371"/>
      <c r="BI184" s="371"/>
      <c r="BJ184" s="371"/>
      <c r="BK184" s="371"/>
    </row>
    <row r="185" spans="1:63" s="376" customFormat="1" ht="20.100000000000001" customHeight="1" thickBot="1" x14ac:dyDescent="0.35">
      <c r="A185" s="371"/>
      <c r="B185" s="372"/>
      <c r="C185" s="371"/>
      <c r="D185" s="422"/>
      <c r="E185" s="414"/>
      <c r="F185" s="415"/>
      <c r="G185" s="386"/>
      <c r="H185" s="416">
        <f t="shared" si="20"/>
        <v>0</v>
      </c>
      <c r="I185" s="416">
        <f t="shared" si="20"/>
        <v>0</v>
      </c>
      <c r="J185" s="386"/>
      <c r="K185" s="417"/>
      <c r="L185" s="417"/>
      <c r="M185" s="389"/>
      <c r="N185" s="513"/>
      <c r="P185" s="513"/>
      <c r="R185" s="452"/>
      <c r="T185" s="452"/>
      <c r="V185" s="452"/>
      <c r="X185" s="452"/>
      <c r="Z185" s="452"/>
      <c r="AB185" s="452"/>
      <c r="AD185" s="382"/>
      <c r="AF185" s="363"/>
      <c r="AH185" s="367"/>
      <c r="AI185" s="428"/>
      <c r="AJ185" s="364"/>
      <c r="AL185" s="368"/>
      <c r="AN185" s="365"/>
      <c r="AP185" s="362"/>
      <c r="AR185" s="363"/>
      <c r="AT185" s="363"/>
      <c r="AV185" s="363"/>
      <c r="AX185" s="366"/>
      <c r="AZ185" s="371"/>
      <c r="BA185" s="371"/>
      <c r="BB185" s="371"/>
      <c r="BC185" s="371"/>
      <c r="BD185" s="371"/>
      <c r="BE185" s="371"/>
      <c r="BF185" s="371"/>
      <c r="BG185" s="371"/>
      <c r="BH185" s="371"/>
      <c r="BI185" s="371"/>
      <c r="BJ185" s="371"/>
      <c r="BK185" s="371"/>
    </row>
    <row r="186" spans="1:63" s="376" customFormat="1" ht="21" customHeight="1" thickBot="1" x14ac:dyDescent="0.35">
      <c r="A186" s="371"/>
      <c r="B186" s="372"/>
      <c r="C186" s="371"/>
      <c r="D186" s="413" t="s">
        <v>527</v>
      </c>
      <c r="E186" s="414"/>
      <c r="F186" s="415"/>
      <c r="G186" s="386"/>
      <c r="H186" s="416">
        <f t="shared" si="20"/>
        <v>0</v>
      </c>
      <c r="I186" s="416">
        <f t="shared" si="20"/>
        <v>0</v>
      </c>
      <c r="J186" s="386"/>
      <c r="K186" s="417"/>
      <c r="L186" s="417"/>
      <c r="M186" s="389"/>
      <c r="N186" s="521">
        <v>45565</v>
      </c>
      <c r="P186" s="514">
        <v>45480</v>
      </c>
      <c r="R186" s="492">
        <v>45480</v>
      </c>
      <c r="T186" s="492">
        <v>45480</v>
      </c>
      <c r="V186" s="472">
        <v>45425</v>
      </c>
      <c r="X186" s="472">
        <v>45377</v>
      </c>
      <c r="Z186" s="465">
        <v>220324</v>
      </c>
      <c r="AB186" s="452"/>
      <c r="AD186" s="382"/>
      <c r="AF186" s="363"/>
      <c r="AH186" s="364"/>
      <c r="AJ186" s="365"/>
      <c r="AL186" s="365"/>
      <c r="AN186" s="365"/>
      <c r="AP186" s="363"/>
      <c r="AR186" s="363"/>
      <c r="AT186" s="363"/>
      <c r="AV186" s="363"/>
      <c r="AX186" s="367"/>
      <c r="AZ186" s="371"/>
      <c r="BA186" s="371"/>
      <c r="BB186" s="371"/>
      <c r="BC186" s="371"/>
      <c r="BD186" s="371"/>
      <c r="BE186" s="371"/>
      <c r="BF186" s="371"/>
      <c r="BG186" s="371"/>
      <c r="BH186" s="371"/>
      <c r="BI186" s="371"/>
      <c r="BJ186" s="371"/>
      <c r="BK186" s="371"/>
    </row>
    <row r="187" spans="1:63" s="376" customFormat="1" ht="21" customHeight="1" x14ac:dyDescent="0.3">
      <c r="A187" s="371" t="s">
        <v>480</v>
      </c>
      <c r="B187" s="372">
        <v>45260</v>
      </c>
      <c r="C187" s="371">
        <v>1220</v>
      </c>
      <c r="D187" s="418" t="s">
        <v>475</v>
      </c>
      <c r="E187" s="419">
        <f t="shared" ref="E187:F193" si="26">H187</f>
        <v>4700</v>
      </c>
      <c r="F187" s="420">
        <f t="shared" si="26"/>
        <v>2800</v>
      </c>
      <c r="G187" s="386"/>
      <c r="H187" s="416">
        <f t="shared" si="20"/>
        <v>4700</v>
      </c>
      <c r="I187" s="416">
        <f t="shared" si="20"/>
        <v>2800</v>
      </c>
      <c r="J187" s="386"/>
      <c r="K187" s="417">
        <f t="shared" ref="K187:K194" si="27">N187*$K$9</f>
        <v>4622.5</v>
      </c>
      <c r="L187" s="417">
        <f t="shared" ref="L187:L194" si="28">N187*$L$9</f>
        <v>2773.5</v>
      </c>
      <c r="M187" s="389"/>
      <c r="N187" s="496">
        <v>1849</v>
      </c>
      <c r="P187" s="507">
        <v>1611.09</v>
      </c>
      <c r="R187" s="490">
        <v>1611.09</v>
      </c>
      <c r="T187" s="490">
        <v>1611.09</v>
      </c>
      <c r="V187" s="462">
        <v>1611.09</v>
      </c>
      <c r="X187" s="462">
        <v>1611.09</v>
      </c>
      <c r="Z187" s="462">
        <v>1468.9412000000002</v>
      </c>
      <c r="AB187" s="452">
        <v>1468.9412000000002</v>
      </c>
      <c r="AD187" s="382">
        <v>1184.6300000000001</v>
      </c>
      <c r="AF187" s="363"/>
      <c r="AH187" s="364"/>
      <c r="AJ187" s="365"/>
      <c r="AL187" s="365"/>
      <c r="AN187" s="365"/>
      <c r="AP187" s="363"/>
      <c r="AR187" s="363"/>
      <c r="AT187" s="363"/>
      <c r="AV187" s="363"/>
      <c r="AX187" s="366"/>
      <c r="AZ187" s="371"/>
      <c r="BA187" s="371"/>
      <c r="BB187" s="371"/>
      <c r="BC187" s="371"/>
      <c r="BD187" s="371"/>
      <c r="BE187" s="371"/>
      <c r="BF187" s="371"/>
      <c r="BG187" s="371"/>
      <c r="BH187" s="371"/>
      <c r="BI187" s="371"/>
      <c r="BJ187" s="371"/>
      <c r="BK187" s="371"/>
    </row>
    <row r="188" spans="1:63" s="376" customFormat="1" ht="21" customHeight="1" x14ac:dyDescent="0.3">
      <c r="A188" s="371" t="s">
        <v>480</v>
      </c>
      <c r="B188" s="372" t="s">
        <v>563</v>
      </c>
      <c r="C188" s="371">
        <v>1221</v>
      </c>
      <c r="D188" s="421" t="s">
        <v>476</v>
      </c>
      <c r="E188" s="419">
        <f t="shared" si="26"/>
        <v>7000</v>
      </c>
      <c r="F188" s="420">
        <f t="shared" si="26"/>
        <v>4200</v>
      </c>
      <c r="G188" s="386"/>
      <c r="H188" s="416">
        <f t="shared" si="20"/>
        <v>7000</v>
      </c>
      <c r="I188" s="416">
        <f t="shared" si="20"/>
        <v>4200</v>
      </c>
      <c r="J188" s="386"/>
      <c r="K188" s="417">
        <f t="shared" si="27"/>
        <v>6912.5</v>
      </c>
      <c r="L188" s="417">
        <f t="shared" si="28"/>
        <v>4147.5</v>
      </c>
      <c r="M188" s="389"/>
      <c r="N188" s="496">
        <v>2765</v>
      </c>
      <c r="P188" s="507">
        <v>2416.63</v>
      </c>
      <c r="R188" s="490">
        <v>2416.63</v>
      </c>
      <c r="T188" s="490">
        <v>2416.63</v>
      </c>
      <c r="V188" s="462">
        <v>2416.63</v>
      </c>
      <c r="X188" s="462">
        <v>2416.63</v>
      </c>
      <c r="Z188" s="462">
        <v>2213.1891999999998</v>
      </c>
      <c r="AB188" s="455">
        <v>2213.1891999999998</v>
      </c>
      <c r="AD188" s="382">
        <v>1784.83</v>
      </c>
      <c r="AF188" s="363"/>
      <c r="AH188" s="364"/>
      <c r="AJ188" s="365"/>
      <c r="AL188" s="365"/>
      <c r="AN188" s="365"/>
      <c r="AP188" s="363"/>
      <c r="AR188" s="363"/>
      <c r="AT188" s="363"/>
      <c r="AV188" s="363"/>
      <c r="AX188" s="366"/>
      <c r="AZ188" s="371"/>
      <c r="BA188" s="371"/>
      <c r="BB188" s="371"/>
      <c r="BC188" s="371"/>
      <c r="BD188" s="371"/>
      <c r="BE188" s="371"/>
      <c r="BF188" s="371"/>
      <c r="BG188" s="371"/>
      <c r="BH188" s="371"/>
      <c r="BI188" s="371"/>
      <c r="BJ188" s="371"/>
      <c r="BK188" s="371"/>
    </row>
    <row r="189" spans="1:63" s="376" customFormat="1" ht="21" customHeight="1" x14ac:dyDescent="0.3">
      <c r="A189" s="371" t="s">
        <v>480</v>
      </c>
      <c r="B189" s="372">
        <v>45260</v>
      </c>
      <c r="C189" s="371">
        <v>1230</v>
      </c>
      <c r="D189" s="421" t="s">
        <v>477</v>
      </c>
      <c r="E189" s="419">
        <f t="shared" si="26"/>
        <v>4800</v>
      </c>
      <c r="F189" s="420">
        <f t="shared" si="26"/>
        <v>2900</v>
      </c>
      <c r="G189" s="386"/>
      <c r="H189" s="416">
        <f t="shared" si="20"/>
        <v>4800</v>
      </c>
      <c r="I189" s="416">
        <f t="shared" si="20"/>
        <v>2900</v>
      </c>
      <c r="J189" s="386"/>
      <c r="K189" s="417">
        <f t="shared" si="27"/>
        <v>4780</v>
      </c>
      <c r="L189" s="417">
        <f t="shared" si="28"/>
        <v>2868</v>
      </c>
      <c r="M189" s="389"/>
      <c r="N189" s="496">
        <v>1912</v>
      </c>
      <c r="P189" s="507">
        <v>1674.27</v>
      </c>
      <c r="R189" s="490">
        <v>1674.27</v>
      </c>
      <c r="T189" s="490">
        <v>1674.27</v>
      </c>
      <c r="V189" s="462">
        <v>1674.27</v>
      </c>
      <c r="X189" s="462">
        <v>1674.27</v>
      </c>
      <c r="Z189" s="462">
        <v>1547.91</v>
      </c>
      <c r="AB189" s="452">
        <v>1547.2719999999999</v>
      </c>
      <c r="AD189" s="382">
        <v>1247.8</v>
      </c>
      <c r="AF189" s="363"/>
      <c r="AH189" s="364"/>
      <c r="AJ189" s="365"/>
      <c r="AL189" s="365"/>
      <c r="AN189" s="365"/>
      <c r="AP189" s="363"/>
      <c r="AR189" s="363"/>
      <c r="AT189" s="363"/>
      <c r="AV189" s="363"/>
      <c r="AX189" s="366"/>
      <c r="AZ189" s="371"/>
      <c r="BA189" s="371"/>
      <c r="BB189" s="371"/>
      <c r="BC189" s="371"/>
      <c r="BD189" s="371"/>
      <c r="BE189" s="371"/>
      <c r="BF189" s="371"/>
      <c r="BG189" s="371"/>
      <c r="BH189" s="371"/>
      <c r="BI189" s="371"/>
      <c r="BJ189" s="371"/>
      <c r="BK189" s="371"/>
    </row>
    <row r="190" spans="1:63" s="376" customFormat="1" ht="21" customHeight="1" x14ac:dyDescent="0.3">
      <c r="A190" s="371" t="s">
        <v>480</v>
      </c>
      <c r="B190" s="372" t="s">
        <v>563</v>
      </c>
      <c r="C190" s="371">
        <v>1231</v>
      </c>
      <c r="D190" s="421" t="s">
        <v>478</v>
      </c>
      <c r="E190" s="419">
        <f t="shared" si="26"/>
        <v>7600</v>
      </c>
      <c r="F190" s="420">
        <f t="shared" si="26"/>
        <v>4600</v>
      </c>
      <c r="G190" s="386"/>
      <c r="H190" s="416">
        <f t="shared" si="20"/>
        <v>7600</v>
      </c>
      <c r="I190" s="416">
        <f t="shared" si="20"/>
        <v>4600</v>
      </c>
      <c r="J190" s="386"/>
      <c r="K190" s="417">
        <f t="shared" si="27"/>
        <v>7582.5</v>
      </c>
      <c r="L190" s="417">
        <f t="shared" si="28"/>
        <v>4549.5</v>
      </c>
      <c r="M190" s="389"/>
      <c r="N190" s="496">
        <v>3033</v>
      </c>
      <c r="P190" s="507">
        <v>2669.36</v>
      </c>
      <c r="R190" s="490">
        <v>2669.36</v>
      </c>
      <c r="T190" s="490">
        <v>2669.36</v>
      </c>
      <c r="V190" s="462">
        <v>2669.36</v>
      </c>
      <c r="X190" s="462">
        <v>2669.36</v>
      </c>
      <c r="Z190" s="462">
        <v>2467.8108000000002</v>
      </c>
      <c r="AB190" s="455">
        <v>2467.8108000000002</v>
      </c>
      <c r="AD190" s="382">
        <v>1990.17</v>
      </c>
      <c r="AF190" s="363"/>
      <c r="AH190" s="364"/>
      <c r="AJ190" s="365"/>
      <c r="AL190" s="365"/>
      <c r="AN190" s="365"/>
      <c r="AP190" s="363"/>
      <c r="AR190" s="363"/>
      <c r="AT190" s="363"/>
      <c r="AV190" s="363"/>
      <c r="AX190" s="366"/>
      <c r="AZ190" s="371"/>
      <c r="BA190" s="371"/>
      <c r="BB190" s="371"/>
      <c r="BC190" s="371"/>
      <c r="BD190" s="371"/>
      <c r="BE190" s="371"/>
      <c r="BF190" s="371"/>
      <c r="BG190" s="371"/>
      <c r="BH190" s="371"/>
      <c r="BI190" s="371"/>
      <c r="BJ190" s="371"/>
      <c r="BK190" s="371"/>
    </row>
    <row r="191" spans="1:63" s="376" customFormat="1" ht="21" customHeight="1" x14ac:dyDescent="0.3">
      <c r="A191" s="371" t="s">
        <v>480</v>
      </c>
      <c r="B191" s="372">
        <v>45260</v>
      </c>
      <c r="C191" s="371">
        <v>1231</v>
      </c>
      <c r="D191" s="421" t="s">
        <v>479</v>
      </c>
      <c r="E191" s="419">
        <f t="shared" si="26"/>
        <v>3600</v>
      </c>
      <c r="F191" s="420">
        <f t="shared" si="26"/>
        <v>2200</v>
      </c>
      <c r="G191" s="386"/>
      <c r="H191" s="416">
        <f t="shared" si="20"/>
        <v>3600</v>
      </c>
      <c r="I191" s="416">
        <f t="shared" si="20"/>
        <v>2200</v>
      </c>
      <c r="J191" s="386"/>
      <c r="K191" s="417">
        <f t="shared" si="27"/>
        <v>3555</v>
      </c>
      <c r="L191" s="417">
        <f t="shared" si="28"/>
        <v>2133</v>
      </c>
      <c r="M191" s="389"/>
      <c r="N191" s="496">
        <v>1422</v>
      </c>
      <c r="P191" s="507">
        <v>1247.8</v>
      </c>
      <c r="R191" s="490">
        <v>1247.8</v>
      </c>
      <c r="T191" s="490">
        <v>1247.8</v>
      </c>
      <c r="V191" s="462">
        <v>1247.8</v>
      </c>
      <c r="X191" s="462">
        <v>1247.8</v>
      </c>
      <c r="Z191" s="462">
        <v>1155.5683999999999</v>
      </c>
      <c r="AB191" s="452">
        <v>1155.5683999999999</v>
      </c>
      <c r="AD191" s="382">
        <v>931.91</v>
      </c>
      <c r="AF191" s="363"/>
      <c r="AH191" s="364"/>
      <c r="AJ191" s="365"/>
      <c r="AL191" s="365"/>
      <c r="AN191" s="365"/>
      <c r="AP191" s="363"/>
      <c r="AR191" s="363"/>
      <c r="AT191" s="363"/>
      <c r="AV191" s="363"/>
      <c r="AX191" s="366"/>
      <c r="AZ191" s="371"/>
      <c r="BA191" s="371"/>
      <c r="BB191" s="371"/>
      <c r="BC191" s="371"/>
      <c r="BD191" s="371"/>
      <c r="BE191" s="371"/>
      <c r="BF191" s="371"/>
      <c r="BG191" s="371"/>
      <c r="BH191" s="371"/>
      <c r="BI191" s="371"/>
      <c r="BJ191" s="371"/>
      <c r="BK191" s="371"/>
    </row>
    <row r="192" spans="1:63" s="376" customFormat="1" ht="21" customHeight="1" x14ac:dyDescent="0.3">
      <c r="A192" s="371" t="s">
        <v>480</v>
      </c>
      <c r="B192" s="372">
        <v>45260</v>
      </c>
      <c r="C192" s="371">
        <v>1326</v>
      </c>
      <c r="D192" s="421" t="s">
        <v>673</v>
      </c>
      <c r="E192" s="429">
        <f t="shared" si="26"/>
        <v>5100</v>
      </c>
      <c r="F192" s="430">
        <f t="shared" si="26"/>
        <v>3100</v>
      </c>
      <c r="G192" s="386"/>
      <c r="H192" s="416">
        <f t="shared" si="20"/>
        <v>5100</v>
      </c>
      <c r="I192" s="416">
        <f t="shared" si="20"/>
        <v>3100</v>
      </c>
      <c r="J192" s="386"/>
      <c r="K192" s="417">
        <f t="shared" si="27"/>
        <v>5072.5</v>
      </c>
      <c r="L192" s="417">
        <f t="shared" si="28"/>
        <v>3043.5</v>
      </c>
      <c r="M192" s="389"/>
      <c r="N192" s="496">
        <v>2029</v>
      </c>
      <c r="P192" s="507">
        <v>1806.95</v>
      </c>
      <c r="R192" s="490">
        <v>1806.95</v>
      </c>
      <c r="T192" s="490">
        <v>1806.95</v>
      </c>
      <c r="V192" s="462">
        <v>1806.95</v>
      </c>
      <c r="X192" s="462">
        <v>1806.95</v>
      </c>
      <c r="Z192" s="462">
        <v>1662.84</v>
      </c>
      <c r="AB192" s="452">
        <v>1662.84</v>
      </c>
      <c r="AD192" s="382">
        <v>1341</v>
      </c>
      <c r="AF192" s="363"/>
      <c r="AH192" s="364"/>
      <c r="AJ192" s="365"/>
      <c r="AL192" s="365"/>
      <c r="AN192" s="365"/>
      <c r="AP192" s="363"/>
      <c r="AR192" s="363"/>
      <c r="AT192" s="363"/>
      <c r="AV192" s="363"/>
      <c r="AX192" s="367"/>
      <c r="AZ192" s="371"/>
      <c r="BA192" s="371"/>
      <c r="BB192" s="371"/>
      <c r="BC192" s="371"/>
      <c r="BD192" s="371"/>
      <c r="BE192" s="371"/>
      <c r="BF192" s="371"/>
      <c r="BG192" s="371"/>
      <c r="BH192" s="371"/>
      <c r="BI192" s="371"/>
      <c r="BJ192" s="371"/>
      <c r="BK192" s="371"/>
    </row>
    <row r="193" spans="1:63" s="376" customFormat="1" ht="21" customHeight="1" x14ac:dyDescent="0.3">
      <c r="A193" s="371" t="s">
        <v>480</v>
      </c>
      <c r="B193" s="372">
        <v>45260</v>
      </c>
      <c r="C193" s="371">
        <v>1326</v>
      </c>
      <c r="D193" s="421" t="s">
        <v>674</v>
      </c>
      <c r="E193" s="419">
        <f t="shared" si="26"/>
        <v>38600</v>
      </c>
      <c r="F193" s="420">
        <f t="shared" si="26"/>
        <v>23100</v>
      </c>
      <c r="G193" s="386"/>
      <c r="H193" s="416">
        <f t="shared" si="20"/>
        <v>38600</v>
      </c>
      <c r="I193" s="416">
        <f t="shared" si="20"/>
        <v>23100</v>
      </c>
      <c r="J193" s="386"/>
      <c r="K193" s="417">
        <f t="shared" si="27"/>
        <v>38502.5</v>
      </c>
      <c r="L193" s="417">
        <f t="shared" si="28"/>
        <v>23101.5</v>
      </c>
      <c r="M193" s="389"/>
      <c r="N193" s="496">
        <v>15401</v>
      </c>
      <c r="P193" s="507">
        <v>13520.52</v>
      </c>
      <c r="R193" s="490">
        <v>13520.52</v>
      </c>
      <c r="T193" s="490">
        <v>13520.52</v>
      </c>
      <c r="V193" s="462">
        <v>13520.52</v>
      </c>
      <c r="X193" s="462">
        <v>13520.52</v>
      </c>
      <c r="Z193" s="462">
        <v>12533.92</v>
      </c>
      <c r="AB193" s="452">
        <v>12533.92</v>
      </c>
      <c r="AD193" s="382">
        <v>10108</v>
      </c>
      <c r="AF193" s="363"/>
      <c r="AH193" s="364"/>
      <c r="AJ193" s="365"/>
      <c r="AL193" s="365"/>
      <c r="AN193" s="365"/>
      <c r="AP193" s="363"/>
      <c r="AR193" s="363"/>
      <c r="AT193" s="363"/>
      <c r="AV193" s="363"/>
      <c r="AX193" s="367"/>
      <c r="AZ193" s="371"/>
      <c r="BA193" s="371"/>
      <c r="BB193" s="371"/>
      <c r="BC193" s="371"/>
      <c r="BD193" s="371"/>
      <c r="BE193" s="371"/>
      <c r="BF193" s="371"/>
      <c r="BG193" s="371"/>
      <c r="BH193" s="371"/>
      <c r="BI193" s="371"/>
      <c r="BJ193" s="371"/>
      <c r="BK193" s="371"/>
    </row>
    <row r="194" spans="1:63" s="376" customFormat="1" ht="24.95" customHeight="1" thickBot="1" x14ac:dyDescent="0.35">
      <c r="A194" s="371"/>
      <c r="B194" s="372"/>
      <c r="C194" s="371"/>
      <c r="D194" s="422"/>
      <c r="E194" s="414"/>
      <c r="F194" s="415"/>
      <c r="G194" s="386"/>
      <c r="H194" s="416">
        <f t="shared" si="20"/>
        <v>0</v>
      </c>
      <c r="I194" s="416">
        <f t="shared" si="20"/>
        <v>0</v>
      </c>
      <c r="J194" s="386"/>
      <c r="K194" s="417">
        <f t="shared" si="27"/>
        <v>0</v>
      </c>
      <c r="L194" s="417">
        <f t="shared" si="28"/>
        <v>0</v>
      </c>
      <c r="M194" s="389"/>
      <c r="N194" s="513"/>
      <c r="P194" s="513"/>
      <c r="R194" s="452"/>
      <c r="T194" s="452"/>
      <c r="V194" s="452"/>
      <c r="X194" s="452"/>
      <c r="Z194" s="452"/>
      <c r="AB194" s="452"/>
      <c r="AD194" s="382"/>
      <c r="AF194" s="363"/>
      <c r="AH194" s="364"/>
      <c r="AJ194" s="365"/>
      <c r="AL194" s="365"/>
      <c r="AN194" s="365"/>
      <c r="AP194" s="363"/>
      <c r="AR194" s="363"/>
      <c r="AT194" s="363"/>
      <c r="AV194" s="363"/>
      <c r="AX194" s="367"/>
      <c r="AZ194" s="371"/>
      <c r="BA194" s="371"/>
      <c r="BB194" s="371"/>
      <c r="BC194" s="371"/>
      <c r="BD194" s="371"/>
      <c r="BE194" s="371"/>
      <c r="BF194" s="371"/>
      <c r="BG194" s="371"/>
      <c r="BH194" s="371"/>
      <c r="BI194" s="371"/>
      <c r="BJ194" s="371"/>
      <c r="BK194" s="371"/>
    </row>
    <row r="195" spans="1:63" s="376" customFormat="1" ht="21" customHeight="1" thickBot="1" x14ac:dyDescent="0.35">
      <c r="A195" s="371"/>
      <c r="B195" s="372"/>
      <c r="C195" s="371"/>
      <c r="D195" s="413" t="s">
        <v>528</v>
      </c>
      <c r="E195" s="414"/>
      <c r="F195" s="415"/>
      <c r="G195" s="386"/>
      <c r="H195" s="416">
        <f t="shared" si="20"/>
        <v>0</v>
      </c>
      <c r="I195" s="416">
        <f t="shared" si="20"/>
        <v>0</v>
      </c>
      <c r="J195" s="386"/>
      <c r="K195" s="417"/>
      <c r="L195" s="417"/>
      <c r="M195" s="389"/>
      <c r="N195" s="521">
        <v>45565</v>
      </c>
      <c r="P195" s="521">
        <v>45552</v>
      </c>
      <c r="R195" s="492">
        <v>45480</v>
      </c>
      <c r="T195" s="492">
        <v>45480</v>
      </c>
      <c r="V195" s="472">
        <v>45425</v>
      </c>
      <c r="X195" s="472">
        <v>45327</v>
      </c>
      <c r="Z195" s="463">
        <v>220324</v>
      </c>
      <c r="AB195" s="452"/>
      <c r="AD195" s="382"/>
      <c r="AF195" s="363"/>
      <c r="AH195" s="364"/>
      <c r="AJ195" s="365"/>
      <c r="AL195" s="365"/>
      <c r="AN195" s="365"/>
      <c r="AP195" s="363"/>
      <c r="AR195" s="363"/>
      <c r="AT195" s="363"/>
      <c r="AV195" s="363"/>
      <c r="AX195" s="367"/>
      <c r="AZ195" s="371"/>
      <c r="BA195" s="371"/>
      <c r="BB195" s="371"/>
      <c r="BC195" s="371"/>
      <c r="BD195" s="371"/>
      <c r="BE195" s="371"/>
      <c r="BF195" s="371"/>
      <c r="BG195" s="371"/>
      <c r="BH195" s="371"/>
      <c r="BI195" s="371"/>
      <c r="BJ195" s="371"/>
      <c r="BK195" s="371"/>
    </row>
    <row r="196" spans="1:63" s="376" customFormat="1" ht="21" customHeight="1" x14ac:dyDescent="0.3">
      <c r="A196" s="371" t="s">
        <v>238</v>
      </c>
      <c r="B196" s="372"/>
      <c r="C196" s="371"/>
      <c r="D196" s="418" t="s">
        <v>755</v>
      </c>
      <c r="E196" s="419">
        <f t="shared" ref="E196:E206" si="29">H196</f>
        <v>4500</v>
      </c>
      <c r="F196" s="420">
        <f t="shared" ref="F196:F206" si="30">I196</f>
        <v>2700</v>
      </c>
      <c r="G196" s="386"/>
      <c r="H196" s="416">
        <f t="shared" si="20"/>
        <v>4500</v>
      </c>
      <c r="I196" s="416">
        <f t="shared" si="20"/>
        <v>2700</v>
      </c>
      <c r="J196" s="386"/>
      <c r="K196" s="417">
        <f t="shared" ref="K196:K206" si="31">N196*$K$9</f>
        <v>4466.45</v>
      </c>
      <c r="L196" s="417">
        <f t="shared" ref="L196:L206" si="32">N196*$L$9</f>
        <v>2679.87</v>
      </c>
      <c r="M196" s="389"/>
      <c r="N196" s="496">
        <v>1786.58</v>
      </c>
      <c r="P196" s="507">
        <v>1624.1676000000002</v>
      </c>
      <c r="R196" s="490">
        <v>1476.5160000000001</v>
      </c>
      <c r="T196" s="490">
        <v>1476.5160000000001</v>
      </c>
      <c r="V196" s="462">
        <v>1476.5160000000001</v>
      </c>
      <c r="X196" s="462">
        <v>1476.5160000000001</v>
      </c>
      <c r="Z196" s="462">
        <v>1476.5160000000001</v>
      </c>
      <c r="AB196" s="455">
        <v>1476.5160000000001</v>
      </c>
      <c r="AD196" s="382">
        <v>1230.43</v>
      </c>
      <c r="AF196" s="363"/>
      <c r="AH196" s="536"/>
      <c r="AJ196" s="365"/>
      <c r="AL196" s="365"/>
      <c r="AN196" s="365"/>
      <c r="AP196" s="363"/>
      <c r="AR196" s="363"/>
      <c r="AT196" s="363"/>
      <c r="AV196" s="363"/>
      <c r="AX196" s="366"/>
      <c r="AZ196" s="371"/>
      <c r="BA196" s="371"/>
      <c r="BB196" s="371"/>
      <c r="BC196" s="371"/>
      <c r="BD196" s="371"/>
      <c r="BE196" s="371"/>
      <c r="BF196" s="371"/>
      <c r="BG196" s="371"/>
      <c r="BH196" s="371"/>
      <c r="BI196" s="371"/>
      <c r="BJ196" s="371"/>
      <c r="BK196" s="371"/>
    </row>
    <row r="197" spans="1:63" ht="21" customHeight="1" x14ac:dyDescent="0.3">
      <c r="A197" s="371" t="s">
        <v>238</v>
      </c>
      <c r="D197" s="418" t="s">
        <v>756</v>
      </c>
      <c r="E197" s="419">
        <f t="shared" si="29"/>
        <v>8500</v>
      </c>
      <c r="F197" s="420">
        <f t="shared" si="30"/>
        <v>5100</v>
      </c>
      <c r="G197" s="386"/>
      <c r="H197" s="416">
        <f t="shared" si="20"/>
        <v>8500</v>
      </c>
      <c r="I197" s="416">
        <f t="shared" si="20"/>
        <v>5100</v>
      </c>
      <c r="J197" s="386"/>
      <c r="K197" s="417">
        <f t="shared" si="31"/>
        <v>8482.625</v>
      </c>
      <c r="L197" s="417">
        <f t="shared" si="32"/>
        <v>5089.5750000000007</v>
      </c>
      <c r="M197" s="389"/>
      <c r="N197" s="496">
        <v>3393.05</v>
      </c>
      <c r="P197" s="507">
        <v>3084.6024000000007</v>
      </c>
      <c r="R197" s="490">
        <v>2804.1840000000002</v>
      </c>
      <c r="T197" s="490">
        <v>2804.1840000000002</v>
      </c>
      <c r="V197" s="462">
        <v>2804.1840000000002</v>
      </c>
      <c r="X197" s="462">
        <v>2804.1840000000002</v>
      </c>
      <c r="Z197" s="462">
        <v>2804.1840000000002</v>
      </c>
      <c r="AB197" s="452">
        <v>2804.1840000000002</v>
      </c>
      <c r="AD197" s="382">
        <v>2336.8200000000002</v>
      </c>
      <c r="AF197" s="363"/>
      <c r="AH197" s="536"/>
      <c r="AJ197" s="365"/>
      <c r="AL197" s="365"/>
      <c r="AN197" s="365"/>
      <c r="AP197" s="363"/>
      <c r="AR197" s="363"/>
      <c r="AT197" s="363"/>
      <c r="AV197" s="363"/>
      <c r="AX197" s="366"/>
    </row>
    <row r="198" spans="1:63" ht="21" hidden="1" customHeight="1" x14ac:dyDescent="0.3">
      <c r="A198" s="371" t="s">
        <v>238</v>
      </c>
      <c r="C198" s="476"/>
      <c r="D198" s="421" t="s">
        <v>354</v>
      </c>
      <c r="E198" s="419">
        <f t="shared" si="29"/>
        <v>3600</v>
      </c>
      <c r="F198" s="420">
        <f t="shared" si="30"/>
        <v>2200</v>
      </c>
      <c r="G198" s="386"/>
      <c r="H198" s="416">
        <f t="shared" si="20"/>
        <v>3600</v>
      </c>
      <c r="I198" s="416">
        <f t="shared" si="20"/>
        <v>2200</v>
      </c>
      <c r="J198" s="386"/>
      <c r="K198" s="417">
        <f t="shared" si="31"/>
        <v>3534.3000000000006</v>
      </c>
      <c r="L198" s="417">
        <f t="shared" si="32"/>
        <v>2120.5800000000004</v>
      </c>
      <c r="M198" s="389"/>
      <c r="N198" s="493">
        <v>1413.7200000000003</v>
      </c>
      <c r="P198" s="507">
        <v>1413.7200000000003</v>
      </c>
      <c r="R198" s="490">
        <v>1285.2</v>
      </c>
      <c r="T198" s="490">
        <v>1285.2</v>
      </c>
      <c r="V198" s="452">
        <v>1285.2</v>
      </c>
      <c r="X198" s="452">
        <v>1285.2</v>
      </c>
      <c r="Z198" s="452">
        <v>1285.2</v>
      </c>
      <c r="AB198" s="452">
        <v>1285.2</v>
      </c>
      <c r="AD198" s="382">
        <v>1071</v>
      </c>
      <c r="AF198" s="363"/>
      <c r="AH198" s="536"/>
      <c r="AJ198" s="365"/>
      <c r="AL198" s="365"/>
      <c r="AN198" s="365"/>
      <c r="AP198" s="363"/>
      <c r="AR198" s="363"/>
      <c r="AT198" s="363"/>
      <c r="AV198" s="363"/>
      <c r="AX198" s="366"/>
    </row>
    <row r="199" spans="1:63" ht="21" customHeight="1" x14ac:dyDescent="0.3">
      <c r="A199" s="371" t="s">
        <v>238</v>
      </c>
      <c r="D199" s="421" t="s">
        <v>757</v>
      </c>
      <c r="E199" s="419">
        <f t="shared" si="29"/>
        <v>11600</v>
      </c>
      <c r="F199" s="420">
        <f t="shared" si="30"/>
        <v>7000</v>
      </c>
      <c r="G199" s="386"/>
      <c r="H199" s="416">
        <f t="shared" si="20"/>
        <v>11600</v>
      </c>
      <c r="I199" s="416">
        <f t="shared" si="20"/>
        <v>7000</v>
      </c>
      <c r="J199" s="386"/>
      <c r="K199" s="417">
        <f t="shared" si="31"/>
        <v>11591.025</v>
      </c>
      <c r="L199" s="417">
        <f t="shared" si="32"/>
        <v>6954.6149999999998</v>
      </c>
      <c r="M199" s="389"/>
      <c r="N199" s="496">
        <v>4636.41</v>
      </c>
      <c r="P199" s="496">
        <v>4215.2000000000007</v>
      </c>
      <c r="R199" s="490">
        <v>3832</v>
      </c>
      <c r="T199" s="490">
        <v>3832</v>
      </c>
      <c r="V199" s="462"/>
      <c r="X199" s="462">
        <v>1182.4079999999999</v>
      </c>
      <c r="Z199" s="462">
        <v>1182.4079999999999</v>
      </c>
      <c r="AB199" s="452">
        <v>1182.4079999999999</v>
      </c>
      <c r="AD199" s="382">
        <v>985.34</v>
      </c>
      <c r="AF199" s="363"/>
      <c r="AH199" s="536"/>
      <c r="AJ199" s="365"/>
      <c r="AL199" s="365"/>
      <c r="AN199" s="365"/>
      <c r="AP199" s="363"/>
      <c r="AR199" s="363"/>
      <c r="AT199" s="363"/>
      <c r="AV199" s="363"/>
      <c r="AX199" s="366"/>
    </row>
    <row r="200" spans="1:63" ht="21" customHeight="1" x14ac:dyDescent="0.3">
      <c r="A200" s="371" t="s">
        <v>238</v>
      </c>
      <c r="D200" s="421" t="s">
        <v>733</v>
      </c>
      <c r="E200" s="419">
        <f t="shared" si="29"/>
        <v>3200</v>
      </c>
      <c r="F200" s="420">
        <f t="shared" si="30"/>
        <v>1900</v>
      </c>
      <c r="G200" s="386"/>
      <c r="H200" s="416">
        <f t="shared" si="20"/>
        <v>3200</v>
      </c>
      <c r="I200" s="416">
        <f t="shared" si="20"/>
        <v>1900</v>
      </c>
      <c r="J200" s="386"/>
      <c r="K200" s="417">
        <f t="shared" si="31"/>
        <v>3133.375</v>
      </c>
      <c r="L200" s="417">
        <f t="shared" si="32"/>
        <v>1880.0249999999999</v>
      </c>
      <c r="M200" s="389"/>
      <c r="N200" s="496">
        <v>1253.3499999999999</v>
      </c>
      <c r="P200" s="507">
        <v>1300.6487999999999</v>
      </c>
      <c r="R200" s="490">
        <v>1182.4079999999999</v>
      </c>
      <c r="T200" s="490">
        <v>1182.4079999999999</v>
      </c>
      <c r="V200" s="462">
        <v>1182.4079999999999</v>
      </c>
      <c r="X200" s="462">
        <v>1182.4079999999999</v>
      </c>
      <c r="Z200" s="462">
        <v>1182.4079999999999</v>
      </c>
      <c r="AB200" s="452">
        <v>1182.4079999999999</v>
      </c>
      <c r="AD200" s="382">
        <v>985.34</v>
      </c>
      <c r="AF200" s="363"/>
      <c r="AH200" s="536"/>
      <c r="AJ200" s="365"/>
      <c r="AL200" s="365"/>
      <c r="AN200" s="365"/>
      <c r="AP200" s="363"/>
      <c r="AR200" s="363"/>
      <c r="AT200" s="363"/>
      <c r="AV200" s="363"/>
      <c r="AX200" s="366"/>
    </row>
    <row r="201" spans="1:63" ht="21" customHeight="1" x14ac:dyDescent="0.3">
      <c r="A201" s="371" t="s">
        <v>238</v>
      </c>
      <c r="D201" s="421" t="s">
        <v>761</v>
      </c>
      <c r="E201" s="419">
        <f t="shared" si="29"/>
        <v>5200</v>
      </c>
      <c r="F201" s="420">
        <f t="shared" si="30"/>
        <v>3200</v>
      </c>
      <c r="G201" s="386"/>
      <c r="H201" s="416">
        <f t="shared" si="20"/>
        <v>5200</v>
      </c>
      <c r="I201" s="416">
        <f t="shared" si="20"/>
        <v>3200</v>
      </c>
      <c r="J201" s="386"/>
      <c r="K201" s="417">
        <f t="shared" si="31"/>
        <v>5191.5750000000007</v>
      </c>
      <c r="L201" s="417">
        <f t="shared" si="32"/>
        <v>3114.9450000000002</v>
      </c>
      <c r="M201" s="389"/>
      <c r="N201" s="496">
        <v>2076.63</v>
      </c>
      <c r="P201" s="507">
        <v>2154.9990000000003</v>
      </c>
      <c r="R201" s="490">
        <v>1959.09</v>
      </c>
      <c r="T201" s="490">
        <v>1959.09</v>
      </c>
      <c r="V201" s="462">
        <v>1182.4079999999999</v>
      </c>
      <c r="X201" s="462">
        <v>1182.4079999999999</v>
      </c>
      <c r="Z201" s="462">
        <v>1182.4079999999999</v>
      </c>
      <c r="AB201" s="452">
        <v>1182.4079999999999</v>
      </c>
      <c r="AD201" s="382">
        <v>985.34</v>
      </c>
      <c r="AF201" s="363"/>
      <c r="AH201" s="536"/>
      <c r="AJ201" s="365"/>
      <c r="AL201" s="365"/>
      <c r="AN201" s="365"/>
      <c r="AP201" s="363"/>
      <c r="AR201" s="363"/>
      <c r="AT201" s="363"/>
      <c r="AV201" s="363"/>
      <c r="AX201" s="366"/>
    </row>
    <row r="202" spans="1:63" ht="21" customHeight="1" x14ac:dyDescent="0.3">
      <c r="A202" s="371" t="s">
        <v>238</v>
      </c>
      <c r="D202" s="421" t="s">
        <v>735</v>
      </c>
      <c r="E202" s="419">
        <f t="shared" si="29"/>
        <v>4300</v>
      </c>
      <c r="F202" s="420">
        <f t="shared" si="30"/>
        <v>2600</v>
      </c>
      <c r="G202" s="386"/>
      <c r="H202" s="416">
        <f t="shared" si="20"/>
        <v>4300</v>
      </c>
      <c r="I202" s="416">
        <f t="shared" si="20"/>
        <v>2600</v>
      </c>
      <c r="J202" s="386"/>
      <c r="K202" s="417">
        <f t="shared" si="31"/>
        <v>4262.7</v>
      </c>
      <c r="L202" s="417">
        <f t="shared" si="32"/>
        <v>2557.62</v>
      </c>
      <c r="M202" s="389"/>
      <c r="N202" s="496">
        <v>1705.08</v>
      </c>
      <c r="P202" s="507">
        <v>1769.4204000000002</v>
      </c>
      <c r="R202" s="490">
        <v>1608.5640000000001</v>
      </c>
      <c r="T202" s="490">
        <v>1608.5640000000001</v>
      </c>
      <c r="V202" s="462">
        <v>1608.5640000000001</v>
      </c>
      <c r="X202" s="462">
        <v>1608.5640000000001</v>
      </c>
      <c r="Z202" s="462">
        <v>1608.5640000000001</v>
      </c>
      <c r="AB202" s="452">
        <v>1608.5640000000001</v>
      </c>
      <c r="AD202" s="382">
        <v>1340.47</v>
      </c>
      <c r="AF202" s="363"/>
      <c r="AH202" s="536"/>
      <c r="AJ202" s="365"/>
      <c r="AL202" s="365"/>
      <c r="AN202" s="365"/>
      <c r="AP202" s="363"/>
      <c r="AR202" s="363"/>
      <c r="AT202" s="363"/>
      <c r="AV202" s="363"/>
      <c r="AX202" s="366"/>
    </row>
    <row r="203" spans="1:63" ht="21" customHeight="1" x14ac:dyDescent="0.3">
      <c r="A203" s="371" t="s">
        <v>238</v>
      </c>
      <c r="D203" s="421" t="s">
        <v>760</v>
      </c>
      <c r="E203" s="419">
        <f t="shared" si="29"/>
        <v>7700</v>
      </c>
      <c r="F203" s="420">
        <f t="shared" si="30"/>
        <v>4600</v>
      </c>
      <c r="G203" s="386"/>
      <c r="H203" s="416">
        <f t="shared" si="20"/>
        <v>7700</v>
      </c>
      <c r="I203" s="416">
        <f t="shared" si="20"/>
        <v>4600</v>
      </c>
      <c r="J203" s="386"/>
      <c r="K203" s="417">
        <f t="shared" si="31"/>
        <v>7641.05</v>
      </c>
      <c r="L203" s="417">
        <f t="shared" si="32"/>
        <v>4584.63</v>
      </c>
      <c r="M203" s="389"/>
      <c r="N203" s="496">
        <v>3056.42</v>
      </c>
      <c r="P203" s="507">
        <v>3171.7510000000002</v>
      </c>
      <c r="R203" s="490">
        <v>2883.41</v>
      </c>
      <c r="T203" s="490">
        <v>2883.41</v>
      </c>
      <c r="V203" s="462">
        <v>1608.5640000000001</v>
      </c>
      <c r="X203" s="462">
        <v>1608.5640000000001</v>
      </c>
      <c r="Z203" s="462">
        <v>1608.5640000000001</v>
      </c>
      <c r="AB203" s="452">
        <v>1608.5640000000001</v>
      </c>
      <c r="AD203" s="382">
        <v>1340.47</v>
      </c>
      <c r="AF203" s="363"/>
      <c r="AH203" s="536"/>
      <c r="AJ203" s="365"/>
      <c r="AL203" s="365"/>
      <c r="AN203" s="365"/>
      <c r="AP203" s="363"/>
      <c r="AR203" s="363"/>
      <c r="AT203" s="363"/>
      <c r="AV203" s="363"/>
      <c r="AX203" s="366"/>
    </row>
    <row r="204" spans="1:63" ht="21" customHeight="1" x14ac:dyDescent="0.3">
      <c r="A204" s="371" t="s">
        <v>238</v>
      </c>
      <c r="D204" s="421" t="s">
        <v>759</v>
      </c>
      <c r="E204" s="419">
        <f t="shared" si="29"/>
        <v>4400</v>
      </c>
      <c r="F204" s="420">
        <f t="shared" si="30"/>
        <v>2700</v>
      </c>
      <c r="G204" s="386"/>
      <c r="H204" s="416">
        <f t="shared" si="20"/>
        <v>4400</v>
      </c>
      <c r="I204" s="416">
        <f t="shared" si="20"/>
        <v>2700</v>
      </c>
      <c r="J204" s="386"/>
      <c r="K204" s="417">
        <f t="shared" si="31"/>
        <v>4370.8499999999995</v>
      </c>
      <c r="L204" s="417">
        <f t="shared" si="32"/>
        <v>2622.5099999999998</v>
      </c>
      <c r="M204" s="389"/>
      <c r="N204" s="496">
        <v>1748.34</v>
      </c>
      <c r="P204" s="507">
        <v>1814.3180000000002</v>
      </c>
      <c r="R204" s="490">
        <v>1649.38</v>
      </c>
      <c r="T204" s="490">
        <v>1649.38</v>
      </c>
      <c r="V204" s="462">
        <v>1608.5640000000001</v>
      </c>
      <c r="X204" s="462">
        <v>1608.5640000000001</v>
      </c>
      <c r="Z204" s="462">
        <v>1608.5640000000001</v>
      </c>
      <c r="AB204" s="452">
        <v>1608.5640000000001</v>
      </c>
      <c r="AD204" s="382">
        <v>1340.47</v>
      </c>
      <c r="AF204" s="363"/>
      <c r="AH204" s="536"/>
      <c r="AJ204" s="365"/>
      <c r="AL204" s="365"/>
      <c r="AN204" s="365"/>
      <c r="AP204" s="363"/>
      <c r="AR204" s="363"/>
      <c r="AT204" s="363"/>
      <c r="AV204" s="363"/>
      <c r="AX204" s="366"/>
    </row>
    <row r="205" spans="1:63" ht="21" customHeight="1" x14ac:dyDescent="0.3">
      <c r="A205" s="371" t="s">
        <v>238</v>
      </c>
      <c r="D205" s="421" t="s">
        <v>758</v>
      </c>
      <c r="E205" s="419">
        <f t="shared" si="29"/>
        <v>7300</v>
      </c>
      <c r="F205" s="420">
        <f t="shared" si="30"/>
        <v>4400</v>
      </c>
      <c r="G205" s="386"/>
      <c r="H205" s="416">
        <f t="shared" si="20"/>
        <v>7300</v>
      </c>
      <c r="I205" s="416">
        <f t="shared" si="20"/>
        <v>4400</v>
      </c>
      <c r="J205" s="386"/>
      <c r="K205" s="417">
        <f t="shared" si="31"/>
        <v>7230.6500000000005</v>
      </c>
      <c r="L205" s="417">
        <f t="shared" si="32"/>
        <v>4338.3900000000003</v>
      </c>
      <c r="M205" s="389"/>
      <c r="N205" s="496">
        <v>2892.26</v>
      </c>
      <c r="P205" s="507">
        <v>3001.4050000000007</v>
      </c>
      <c r="R205" s="490">
        <v>2728.55</v>
      </c>
      <c r="T205" s="490">
        <v>2728.55</v>
      </c>
      <c r="V205" s="462">
        <v>1608.5640000000001</v>
      </c>
      <c r="X205" s="462">
        <v>1608.5640000000001</v>
      </c>
      <c r="Z205" s="462">
        <v>1608.5640000000001</v>
      </c>
      <c r="AB205" s="452">
        <v>1608.5640000000001</v>
      </c>
      <c r="AD205" s="382">
        <v>1340.47</v>
      </c>
      <c r="AF205" s="363"/>
      <c r="AH205" s="536"/>
      <c r="AJ205" s="365"/>
      <c r="AL205" s="365"/>
      <c r="AN205" s="365"/>
      <c r="AP205" s="363"/>
      <c r="AR205" s="363"/>
      <c r="AT205" s="363"/>
      <c r="AV205" s="363"/>
      <c r="AX205" s="366"/>
    </row>
    <row r="206" spans="1:63" ht="21" customHeight="1" x14ac:dyDescent="0.3">
      <c r="A206" s="371" t="s">
        <v>238</v>
      </c>
      <c r="D206" s="421" t="s">
        <v>762</v>
      </c>
      <c r="E206" s="419">
        <f t="shared" si="29"/>
        <v>4000</v>
      </c>
      <c r="F206" s="420">
        <f t="shared" si="30"/>
        <v>2400</v>
      </c>
      <c r="G206" s="386"/>
      <c r="H206" s="416">
        <f t="shared" si="20"/>
        <v>4000</v>
      </c>
      <c r="I206" s="416">
        <f t="shared" si="20"/>
        <v>2400</v>
      </c>
      <c r="J206" s="386"/>
      <c r="K206" s="417">
        <f t="shared" si="31"/>
        <v>3903.625</v>
      </c>
      <c r="L206" s="417">
        <f t="shared" si="32"/>
        <v>2342.1750000000002</v>
      </c>
      <c r="M206" s="389"/>
      <c r="N206" s="496">
        <v>1561.45</v>
      </c>
      <c r="P206" s="507">
        <v>1419.5016000000003</v>
      </c>
      <c r="R206" s="490">
        <v>1290.4560000000001</v>
      </c>
      <c r="T206" s="490">
        <v>1290.4560000000001</v>
      </c>
      <c r="V206" s="462">
        <v>1290.4560000000001</v>
      </c>
      <c r="X206" s="462">
        <v>1290.4560000000001</v>
      </c>
      <c r="Z206" s="462">
        <v>1290.4560000000001</v>
      </c>
      <c r="AB206" s="452">
        <v>1290.4560000000001</v>
      </c>
      <c r="AD206" s="382">
        <v>1075.3800000000001</v>
      </c>
      <c r="AF206" s="363"/>
      <c r="AH206" s="536"/>
      <c r="AJ206" s="365"/>
      <c r="AL206" s="365"/>
      <c r="AN206" s="365"/>
      <c r="AP206" s="363"/>
      <c r="AR206" s="363"/>
      <c r="AT206" s="363"/>
      <c r="AV206" s="363"/>
      <c r="AX206" s="366"/>
    </row>
    <row r="207" spans="1:63" ht="9.9499999999999993" customHeight="1" thickBot="1" x14ac:dyDescent="0.35">
      <c r="D207" s="422"/>
      <c r="G207" s="386"/>
      <c r="H207" s="416">
        <f t="shared" ref="H207:I252" si="33">MROUND(K207+48,100)</f>
        <v>0</v>
      </c>
      <c r="I207" s="416">
        <f t="shared" si="33"/>
        <v>0</v>
      </c>
      <c r="J207" s="386"/>
      <c r="K207" s="417">
        <f t="shared" ref="K207:K215" si="34">N207*$K$9</f>
        <v>0</v>
      </c>
      <c r="L207" s="417">
        <f t="shared" ref="L207:L215" si="35">N207*$L$9</f>
        <v>0</v>
      </c>
      <c r="M207" s="389"/>
      <c r="N207" s="513"/>
      <c r="P207" s="513"/>
      <c r="R207" s="452"/>
      <c r="T207" s="452"/>
      <c r="V207" s="452"/>
      <c r="X207" s="452"/>
      <c r="Z207" s="452"/>
      <c r="AB207" s="452"/>
      <c r="AF207" s="363"/>
      <c r="AH207" s="364"/>
      <c r="AJ207" s="365"/>
      <c r="AL207" s="365"/>
      <c r="AN207" s="365"/>
      <c r="AP207" s="363"/>
      <c r="AR207" s="363"/>
      <c r="AT207" s="363"/>
      <c r="AV207" s="363"/>
      <c r="AX207" s="366"/>
    </row>
    <row r="208" spans="1:63" s="376" customFormat="1" ht="21" customHeight="1" thickBot="1" x14ac:dyDescent="0.35">
      <c r="A208" s="371"/>
      <c r="B208" s="372"/>
      <c r="C208" s="371"/>
      <c r="D208" s="413" t="s">
        <v>1</v>
      </c>
      <c r="E208" s="373"/>
      <c r="F208" s="374"/>
      <c r="G208" s="371"/>
      <c r="H208" s="416">
        <f t="shared" si="33"/>
        <v>114000</v>
      </c>
      <c r="I208" s="416">
        <f t="shared" si="33"/>
        <v>68400</v>
      </c>
      <c r="J208" s="386"/>
      <c r="K208" s="417">
        <f t="shared" si="34"/>
        <v>113912.5</v>
      </c>
      <c r="L208" s="417">
        <f t="shared" si="35"/>
        <v>68347.5</v>
      </c>
      <c r="N208" s="521">
        <v>45565</v>
      </c>
      <c r="P208" s="514">
        <v>45480</v>
      </c>
      <c r="R208" s="492">
        <v>45480</v>
      </c>
      <c r="T208" s="492">
        <v>45480</v>
      </c>
      <c r="V208" s="472">
        <v>45425</v>
      </c>
      <c r="X208" s="472">
        <v>45385</v>
      </c>
      <c r="Z208" s="464" t="s">
        <v>564</v>
      </c>
      <c r="AB208" s="452"/>
      <c r="AD208" s="382"/>
      <c r="AF208" s="363"/>
      <c r="AH208" s="146"/>
      <c r="AJ208" s="146"/>
      <c r="AL208" s="146"/>
      <c r="AN208" s="146"/>
      <c r="AP208" s="146"/>
      <c r="AR208" s="146"/>
      <c r="AT208" s="146"/>
      <c r="AV208" s="146"/>
      <c r="AX208" s="63"/>
      <c r="AZ208" s="371"/>
      <c r="BA208" s="371"/>
      <c r="BB208" s="371"/>
      <c r="BC208" s="371"/>
      <c r="BD208" s="371"/>
      <c r="BE208" s="371"/>
      <c r="BF208" s="371"/>
      <c r="BG208" s="371"/>
      <c r="BH208" s="371"/>
      <c r="BI208" s="371"/>
      <c r="BJ208" s="371"/>
      <c r="BK208" s="371"/>
    </row>
    <row r="209" spans="1:63" s="376" customFormat="1" ht="21" customHeight="1" x14ac:dyDescent="0.3">
      <c r="A209" s="371"/>
      <c r="B209" s="372"/>
      <c r="C209" s="371"/>
      <c r="D209" s="436" t="s">
        <v>225</v>
      </c>
      <c r="E209" s="437">
        <f t="shared" ref="E209:F214" si="36">H209</f>
        <v>5700</v>
      </c>
      <c r="F209" s="438">
        <f t="shared" si="36"/>
        <v>3400</v>
      </c>
      <c r="G209" s="371"/>
      <c r="H209" s="416">
        <f t="shared" si="33"/>
        <v>5700</v>
      </c>
      <c r="I209" s="416">
        <f t="shared" si="33"/>
        <v>3400</v>
      </c>
      <c r="J209" s="386"/>
      <c r="K209" s="417">
        <f t="shared" si="34"/>
        <v>5625</v>
      </c>
      <c r="L209" s="417">
        <f t="shared" si="35"/>
        <v>3375</v>
      </c>
      <c r="N209" s="496">
        <v>2250</v>
      </c>
      <c r="P209" s="507">
        <v>2142</v>
      </c>
      <c r="R209" s="490">
        <v>2142</v>
      </c>
      <c r="T209" s="490">
        <v>2142</v>
      </c>
      <c r="V209" s="462">
        <v>2142</v>
      </c>
      <c r="X209" s="462">
        <v>2142</v>
      </c>
      <c r="Z209" s="462">
        <v>1800</v>
      </c>
      <c r="AB209" s="452">
        <v>1501</v>
      </c>
      <c r="AD209" s="382">
        <v>1501</v>
      </c>
      <c r="AF209" s="363"/>
      <c r="AH209" s="146"/>
      <c r="AJ209" s="146"/>
      <c r="AL209" s="146"/>
      <c r="AN209" s="146"/>
      <c r="AP209" s="146"/>
      <c r="AR209" s="146"/>
      <c r="AT209" s="146"/>
      <c r="AV209" s="146"/>
      <c r="AX209" s="63"/>
      <c r="AZ209" s="371"/>
      <c r="BA209" s="371"/>
      <c r="BB209" s="371"/>
      <c r="BC209" s="371"/>
      <c r="BD209" s="371"/>
      <c r="BE209" s="371"/>
      <c r="BF209" s="371"/>
      <c r="BG209" s="371"/>
      <c r="BH209" s="371"/>
      <c r="BI209" s="371"/>
      <c r="BJ209" s="371"/>
      <c r="BK209" s="371"/>
    </row>
    <row r="210" spans="1:63" s="376" customFormat="1" ht="21" customHeight="1" x14ac:dyDescent="0.3">
      <c r="A210" s="371"/>
      <c r="B210" s="372"/>
      <c r="C210" s="371"/>
      <c r="D210" s="439" t="s">
        <v>538</v>
      </c>
      <c r="E210" s="444">
        <f t="shared" si="36"/>
        <v>5400</v>
      </c>
      <c r="F210" s="445">
        <f t="shared" si="36"/>
        <v>3300</v>
      </c>
      <c r="G210" s="371"/>
      <c r="H210" s="416">
        <f t="shared" si="33"/>
        <v>5400</v>
      </c>
      <c r="I210" s="416">
        <f t="shared" si="33"/>
        <v>3300</v>
      </c>
      <c r="J210" s="386"/>
      <c r="K210" s="417">
        <f t="shared" si="34"/>
        <v>5375</v>
      </c>
      <c r="L210" s="417">
        <f t="shared" si="35"/>
        <v>3225</v>
      </c>
      <c r="N210" s="496">
        <v>2150</v>
      </c>
      <c r="P210" s="507">
        <v>2023</v>
      </c>
      <c r="R210" s="490">
        <v>2023</v>
      </c>
      <c r="T210" s="490">
        <v>2023</v>
      </c>
      <c r="V210" s="474">
        <v>2023</v>
      </c>
      <c r="X210" s="462">
        <v>2000</v>
      </c>
      <c r="Z210" s="462">
        <v>1699.99</v>
      </c>
      <c r="AB210" s="452">
        <v>1361</v>
      </c>
      <c r="AD210" s="382">
        <v>1361</v>
      </c>
      <c r="AF210" s="363"/>
      <c r="AH210" s="146"/>
      <c r="AJ210" s="146"/>
      <c r="AL210" s="146"/>
      <c r="AN210" s="146"/>
      <c r="AP210" s="146"/>
      <c r="AR210" s="146"/>
      <c r="AT210" s="146"/>
      <c r="AV210" s="146"/>
      <c r="AX210" s="63"/>
      <c r="AZ210" s="371"/>
      <c r="BA210" s="371"/>
      <c r="BB210" s="371"/>
      <c r="BC210" s="371"/>
      <c r="BD210" s="371"/>
      <c r="BE210" s="371"/>
      <c r="BF210" s="371"/>
      <c r="BG210" s="371"/>
      <c r="BH210" s="371"/>
      <c r="BI210" s="371"/>
      <c r="BJ210" s="371"/>
      <c r="BK210" s="371"/>
    </row>
    <row r="211" spans="1:63" s="376" customFormat="1" ht="21" customHeight="1" x14ac:dyDescent="0.3">
      <c r="A211" s="371"/>
      <c r="B211" s="372"/>
      <c r="C211" s="371"/>
      <c r="D211" s="439" t="s">
        <v>651</v>
      </c>
      <c r="E211" s="437">
        <f t="shared" si="36"/>
        <v>5900</v>
      </c>
      <c r="F211" s="438">
        <f>I211</f>
        <v>3600</v>
      </c>
      <c r="G211" s="371"/>
      <c r="H211" s="416">
        <f t="shared" si="33"/>
        <v>5900</v>
      </c>
      <c r="I211" s="416">
        <f t="shared" si="33"/>
        <v>3600</v>
      </c>
      <c r="J211" s="386"/>
      <c r="K211" s="417">
        <f t="shared" si="34"/>
        <v>5875</v>
      </c>
      <c r="L211" s="417">
        <f t="shared" si="35"/>
        <v>3525</v>
      </c>
      <c r="N211" s="496">
        <v>2350</v>
      </c>
      <c r="P211" s="507">
        <v>2261</v>
      </c>
      <c r="R211" s="490">
        <v>2261</v>
      </c>
      <c r="T211" s="490">
        <v>2261</v>
      </c>
      <c r="V211" s="462">
        <v>2261</v>
      </c>
      <c r="X211" s="462">
        <v>2261</v>
      </c>
      <c r="Z211" s="462">
        <v>1900</v>
      </c>
      <c r="AB211" s="452">
        <v>1601</v>
      </c>
      <c r="AD211" s="382">
        <v>1601</v>
      </c>
      <c r="AF211" s="363"/>
      <c r="AH211" s="146"/>
      <c r="AJ211" s="146"/>
      <c r="AL211" s="146"/>
      <c r="AN211" s="146"/>
      <c r="AP211" s="146"/>
      <c r="AR211" s="146"/>
      <c r="AT211" s="146"/>
      <c r="AV211" s="146"/>
      <c r="AX211" s="63"/>
      <c r="AZ211" s="371"/>
      <c r="BA211" s="371"/>
      <c r="BB211" s="371"/>
      <c r="BC211" s="371"/>
      <c r="BD211" s="371"/>
      <c r="BE211" s="371"/>
      <c r="BF211" s="371"/>
      <c r="BG211" s="371"/>
      <c r="BH211" s="371"/>
      <c r="BI211" s="371"/>
      <c r="BJ211" s="371"/>
      <c r="BK211" s="371"/>
    </row>
    <row r="212" spans="1:63" s="376" customFormat="1" ht="21" hidden="1" customHeight="1" x14ac:dyDescent="0.3">
      <c r="A212" s="371"/>
      <c r="B212" s="372"/>
      <c r="C212" s="371"/>
      <c r="D212" s="449" t="s">
        <v>536</v>
      </c>
      <c r="E212" s="437">
        <f t="shared" si="36"/>
        <v>5700</v>
      </c>
      <c r="F212" s="438">
        <f t="shared" si="36"/>
        <v>3400</v>
      </c>
      <c r="G212" s="371"/>
      <c r="H212" s="416">
        <f t="shared" si="33"/>
        <v>5700</v>
      </c>
      <c r="I212" s="416">
        <f t="shared" si="33"/>
        <v>3400</v>
      </c>
      <c r="J212" s="386"/>
      <c r="K212" s="417">
        <f t="shared" si="34"/>
        <v>5652.5</v>
      </c>
      <c r="L212" s="417">
        <f t="shared" si="35"/>
        <v>3391.5</v>
      </c>
      <c r="N212" s="496">
        <v>2261</v>
      </c>
      <c r="P212" s="507">
        <v>2261</v>
      </c>
      <c r="R212" s="490">
        <v>2261</v>
      </c>
      <c r="T212" s="490">
        <v>2261</v>
      </c>
      <c r="V212" s="462">
        <v>2261</v>
      </c>
      <c r="X212" s="462">
        <v>2261</v>
      </c>
      <c r="Z212" s="462">
        <v>1900</v>
      </c>
      <c r="AB212" s="452">
        <v>1601</v>
      </c>
      <c r="AD212" s="382">
        <v>1601</v>
      </c>
      <c r="AF212" s="363"/>
      <c r="AH212" s="146"/>
      <c r="AJ212" s="146"/>
      <c r="AL212" s="146"/>
      <c r="AN212" s="146"/>
      <c r="AP212" s="146"/>
      <c r="AR212" s="146"/>
      <c r="AT212" s="146"/>
      <c r="AV212" s="146"/>
      <c r="AX212" s="63"/>
      <c r="AZ212" s="371"/>
      <c r="BA212" s="371"/>
      <c r="BB212" s="371"/>
      <c r="BC212" s="371"/>
      <c r="BD212" s="371"/>
      <c r="BE212" s="371"/>
      <c r="BF212" s="371"/>
      <c r="BG212" s="371"/>
      <c r="BH212" s="371"/>
      <c r="BI212" s="371"/>
      <c r="BJ212" s="371"/>
      <c r="BK212" s="371"/>
    </row>
    <row r="213" spans="1:63" s="376" customFormat="1" ht="21" customHeight="1" x14ac:dyDescent="0.3">
      <c r="A213" s="371"/>
      <c r="B213" s="372"/>
      <c r="C213" s="371"/>
      <c r="D213" s="439" t="s">
        <v>6</v>
      </c>
      <c r="E213" s="437">
        <f t="shared" si="36"/>
        <v>6900</v>
      </c>
      <c r="F213" s="438">
        <f t="shared" si="36"/>
        <v>4200</v>
      </c>
      <c r="G213" s="371"/>
      <c r="H213" s="416">
        <f t="shared" si="33"/>
        <v>6900</v>
      </c>
      <c r="I213" s="416">
        <f t="shared" si="33"/>
        <v>4200</v>
      </c>
      <c r="J213" s="386"/>
      <c r="K213" s="417">
        <f t="shared" si="34"/>
        <v>6875</v>
      </c>
      <c r="L213" s="417">
        <f t="shared" si="35"/>
        <v>4125</v>
      </c>
      <c r="N213" s="496">
        <v>2750</v>
      </c>
      <c r="P213" s="507">
        <v>2499</v>
      </c>
      <c r="R213" s="490">
        <v>2499</v>
      </c>
      <c r="T213" s="490">
        <v>2499</v>
      </c>
      <c r="V213" s="462">
        <v>2499</v>
      </c>
      <c r="X213" s="462">
        <v>2499</v>
      </c>
      <c r="Z213" s="461">
        <v>2100</v>
      </c>
      <c r="AB213" s="452">
        <v>1726</v>
      </c>
      <c r="AD213" s="382">
        <v>1726</v>
      </c>
      <c r="AF213" s="363"/>
      <c r="AH213" s="146"/>
      <c r="AJ213" s="146"/>
      <c r="AL213" s="146"/>
      <c r="AN213" s="146"/>
      <c r="AP213" s="146"/>
      <c r="AR213" s="146"/>
      <c r="AT213" s="146"/>
      <c r="AV213" s="146"/>
      <c r="AX213" s="63"/>
      <c r="AZ213" s="371"/>
      <c r="BA213" s="371"/>
      <c r="BB213" s="371"/>
      <c r="BC213" s="371"/>
      <c r="BD213" s="371"/>
      <c r="BE213" s="371"/>
      <c r="BF213" s="371"/>
      <c r="BG213" s="371"/>
      <c r="BH213" s="371"/>
      <c r="BI213" s="371"/>
      <c r="BJ213" s="371"/>
      <c r="BK213" s="371"/>
    </row>
    <row r="214" spans="1:63" s="376" customFormat="1" ht="21" customHeight="1" x14ac:dyDescent="0.3">
      <c r="A214" s="371"/>
      <c r="B214" s="372"/>
      <c r="C214" s="371"/>
      <c r="D214" s="439" t="s">
        <v>7</v>
      </c>
      <c r="E214" s="437">
        <f t="shared" si="36"/>
        <v>13300</v>
      </c>
      <c r="F214" s="438">
        <f t="shared" si="36"/>
        <v>8000</v>
      </c>
      <c r="G214" s="371"/>
      <c r="H214" s="416">
        <f t="shared" si="33"/>
        <v>13300</v>
      </c>
      <c r="I214" s="416">
        <f t="shared" si="33"/>
        <v>8000</v>
      </c>
      <c r="J214" s="386"/>
      <c r="K214" s="417">
        <f t="shared" si="34"/>
        <v>13225</v>
      </c>
      <c r="L214" s="417">
        <f t="shared" si="35"/>
        <v>7935</v>
      </c>
      <c r="N214" s="496">
        <v>5290</v>
      </c>
      <c r="P214" s="507">
        <v>4900</v>
      </c>
      <c r="R214" s="490">
        <v>4900</v>
      </c>
      <c r="T214" s="490">
        <v>4900</v>
      </c>
      <c r="V214" s="462">
        <v>4427</v>
      </c>
      <c r="X214" s="462">
        <v>4427</v>
      </c>
      <c r="Z214" s="462">
        <v>3720</v>
      </c>
      <c r="AB214" s="452">
        <v>2801</v>
      </c>
      <c r="AD214" s="382">
        <v>2801</v>
      </c>
      <c r="AF214" s="363"/>
      <c r="AH214" s="146"/>
      <c r="AJ214" s="146"/>
      <c r="AL214" s="146"/>
      <c r="AN214" s="146"/>
      <c r="AP214" s="146"/>
      <c r="AR214" s="146"/>
      <c r="AT214" s="146"/>
      <c r="AV214" s="146"/>
      <c r="AX214" s="63"/>
      <c r="AZ214" s="371"/>
      <c r="BA214" s="371"/>
      <c r="BB214" s="371"/>
      <c r="BC214" s="371"/>
      <c r="BD214" s="371"/>
      <c r="BE214" s="371"/>
      <c r="BF214" s="371"/>
      <c r="BG214" s="371"/>
      <c r="BH214" s="371"/>
      <c r="BI214" s="371"/>
      <c r="BJ214" s="371"/>
      <c r="BK214" s="371"/>
    </row>
    <row r="215" spans="1:63" s="376" customFormat="1" ht="9.9499999999999993" customHeight="1" thickBot="1" x14ac:dyDescent="0.35">
      <c r="A215" s="371"/>
      <c r="B215" s="372"/>
      <c r="C215" s="371"/>
      <c r="D215" s="371"/>
      <c r="E215" s="373"/>
      <c r="F215" s="374"/>
      <c r="G215" s="371"/>
      <c r="H215" s="416">
        <f t="shared" si="33"/>
        <v>0</v>
      </c>
      <c r="I215" s="416">
        <f t="shared" si="33"/>
        <v>0</v>
      </c>
      <c r="J215" s="386"/>
      <c r="K215" s="417">
        <f t="shared" si="34"/>
        <v>0</v>
      </c>
      <c r="L215" s="417">
        <f t="shared" si="35"/>
        <v>0</v>
      </c>
      <c r="N215" s="513"/>
      <c r="P215" s="513"/>
      <c r="R215" s="452"/>
      <c r="T215" s="452"/>
      <c r="V215" s="452"/>
      <c r="X215" s="452"/>
      <c r="Z215" s="452"/>
      <c r="AB215" s="452"/>
      <c r="AD215" s="382"/>
      <c r="AF215" s="363"/>
      <c r="AH215" s="146"/>
      <c r="AJ215" s="146"/>
      <c r="AL215" s="146"/>
      <c r="AN215" s="146"/>
      <c r="AP215" s="146"/>
      <c r="AR215" s="146"/>
      <c r="AT215" s="146"/>
      <c r="AV215" s="146"/>
      <c r="AX215" s="63"/>
      <c r="AZ215" s="371"/>
      <c r="BA215" s="371"/>
      <c r="BB215" s="371"/>
      <c r="BC215" s="371"/>
      <c r="BD215" s="371"/>
      <c r="BE215" s="371"/>
      <c r="BF215" s="371"/>
      <c r="BG215" s="371"/>
      <c r="BH215" s="371"/>
      <c r="BI215" s="371"/>
      <c r="BJ215" s="371"/>
      <c r="BK215" s="371"/>
    </row>
    <row r="216" spans="1:63" s="376" customFormat="1" ht="21" customHeight="1" thickBot="1" x14ac:dyDescent="0.35">
      <c r="A216" s="371"/>
      <c r="B216" s="372"/>
      <c r="C216" s="371"/>
      <c r="D216" s="413" t="s">
        <v>639</v>
      </c>
      <c r="E216" s="414"/>
      <c r="F216" s="415"/>
      <c r="G216" s="386"/>
      <c r="H216" s="416">
        <f t="shared" si="33"/>
        <v>0</v>
      </c>
      <c r="I216" s="416">
        <f t="shared" si="33"/>
        <v>0</v>
      </c>
      <c r="J216" s="386"/>
      <c r="K216" s="417"/>
      <c r="L216" s="417"/>
      <c r="M216" s="389"/>
      <c r="N216" s="521">
        <v>45565</v>
      </c>
      <c r="P216" s="514">
        <v>45480</v>
      </c>
      <c r="R216" s="492">
        <v>45480</v>
      </c>
      <c r="T216" s="492">
        <v>45480</v>
      </c>
      <c r="V216" s="472">
        <v>45425</v>
      </c>
      <c r="X216" s="472">
        <v>45341</v>
      </c>
      <c r="Z216" s="466">
        <v>220324</v>
      </c>
      <c r="AB216" s="452"/>
      <c r="AD216" s="382"/>
      <c r="AF216" s="363"/>
      <c r="AH216" s="367"/>
      <c r="AI216" s="428"/>
      <c r="AJ216" s="364"/>
      <c r="AL216" s="368"/>
      <c r="AN216" s="365"/>
      <c r="AP216" s="362"/>
      <c r="AR216" s="363"/>
      <c r="AT216" s="363"/>
      <c r="AV216" s="363"/>
      <c r="AX216" s="366"/>
      <c r="AZ216" s="371"/>
      <c r="BA216" s="371"/>
      <c r="BB216" s="371"/>
      <c r="BC216" s="371"/>
      <c r="BD216" s="371"/>
      <c r="BE216" s="371"/>
      <c r="BF216" s="371"/>
      <c r="BG216" s="371"/>
      <c r="BH216" s="371"/>
      <c r="BI216" s="371"/>
      <c r="BJ216" s="371"/>
      <c r="BK216" s="371"/>
    </row>
    <row r="217" spans="1:63" s="376" customFormat="1" ht="21" customHeight="1" x14ac:dyDescent="0.3">
      <c r="A217" s="371" t="s">
        <v>237</v>
      </c>
      <c r="B217" s="372"/>
      <c r="C217" s="371">
        <v>2397</v>
      </c>
      <c r="D217" s="418" t="s">
        <v>207</v>
      </c>
      <c r="E217" s="419">
        <f>H217</f>
        <v>53100</v>
      </c>
      <c r="F217" s="420">
        <f>I217</f>
        <v>31900</v>
      </c>
      <c r="G217" s="386"/>
      <c r="H217" s="416">
        <f t="shared" si="33"/>
        <v>53100</v>
      </c>
      <c r="I217" s="416">
        <f t="shared" si="33"/>
        <v>31900</v>
      </c>
      <c r="J217" s="386"/>
      <c r="K217" s="417">
        <f>N217*$K$9</f>
        <v>53095</v>
      </c>
      <c r="L217" s="417">
        <f>N217*$L$9</f>
        <v>31857</v>
      </c>
      <c r="M217" s="389"/>
      <c r="N217" s="496">
        <v>21238</v>
      </c>
      <c r="P217" s="507">
        <v>18467.79</v>
      </c>
      <c r="R217" s="490">
        <v>18467.79</v>
      </c>
      <c r="T217" s="490">
        <v>18467.79</v>
      </c>
      <c r="V217" s="474">
        <v>18467.79</v>
      </c>
      <c r="X217" s="462">
        <v>16489.099999999999</v>
      </c>
      <c r="Z217" s="452">
        <v>16489.099999999999</v>
      </c>
      <c r="AB217" s="452">
        <v>16111.87</v>
      </c>
      <c r="AD217" s="382">
        <v>16111.87</v>
      </c>
      <c r="AF217" s="363"/>
      <c r="AH217" s="364"/>
      <c r="AJ217" s="365"/>
      <c r="AL217" s="365"/>
      <c r="AN217" s="365"/>
      <c r="AP217" s="363"/>
      <c r="AR217" s="363"/>
      <c r="AT217" s="363"/>
      <c r="AV217" s="363"/>
      <c r="AX217" s="366"/>
      <c r="AZ217" s="371"/>
      <c r="BA217" s="371"/>
      <c r="BB217" s="371"/>
      <c r="BC217" s="371"/>
      <c r="BD217" s="371"/>
      <c r="BE217" s="371"/>
      <c r="BF217" s="371"/>
      <c r="BG217" s="371"/>
      <c r="BH217" s="371"/>
      <c r="BI217" s="371"/>
      <c r="BJ217" s="371"/>
      <c r="BK217" s="371"/>
    </row>
    <row r="218" spans="1:63" s="376" customFormat="1" ht="21" customHeight="1" x14ac:dyDescent="0.3">
      <c r="A218" s="371" t="s">
        <v>237</v>
      </c>
      <c r="B218" s="372"/>
      <c r="C218" s="371"/>
      <c r="D218" s="421" t="s">
        <v>501</v>
      </c>
      <c r="E218" s="419">
        <f>H218</f>
        <v>21900</v>
      </c>
      <c r="F218" s="420">
        <f>I218</f>
        <v>13200</v>
      </c>
      <c r="G218" s="386"/>
      <c r="H218" s="416">
        <f t="shared" si="33"/>
        <v>21900</v>
      </c>
      <c r="I218" s="416">
        <f t="shared" si="33"/>
        <v>13200</v>
      </c>
      <c r="J218" s="386"/>
      <c r="K218" s="417">
        <f>N218*$K$9</f>
        <v>21845</v>
      </c>
      <c r="L218" s="417">
        <f>N218*$L$9</f>
        <v>13107</v>
      </c>
      <c r="M218" s="389"/>
      <c r="N218" s="496">
        <v>8738</v>
      </c>
      <c r="P218" s="507">
        <v>7597.76</v>
      </c>
      <c r="R218" s="490">
        <v>7597.76</v>
      </c>
      <c r="T218" s="490">
        <v>7597.76</v>
      </c>
      <c r="V218" s="474">
        <v>7597.76</v>
      </c>
      <c r="X218" s="462">
        <v>6783.72</v>
      </c>
      <c r="Z218" s="452">
        <v>6783.72</v>
      </c>
      <c r="AB218" s="452">
        <v>5360</v>
      </c>
      <c r="AD218" s="382">
        <v>5360</v>
      </c>
      <c r="AF218" s="363"/>
      <c r="AH218" s="364"/>
      <c r="AJ218" s="365"/>
      <c r="AL218" s="365"/>
      <c r="AN218" s="365"/>
      <c r="AP218" s="363"/>
      <c r="AR218" s="363"/>
      <c r="AT218" s="363"/>
      <c r="AV218" s="363"/>
      <c r="AX218" s="366"/>
      <c r="AZ218" s="371"/>
      <c r="BA218" s="371"/>
      <c r="BB218" s="371"/>
      <c r="BC218" s="371"/>
      <c r="BD218" s="371"/>
      <c r="BE218" s="371"/>
      <c r="BF218" s="371"/>
      <c r="BG218" s="371"/>
      <c r="BH218" s="371"/>
      <c r="BI218" s="371"/>
      <c r="BJ218" s="371"/>
      <c r="BK218" s="371"/>
    </row>
    <row r="219" spans="1:63" s="376" customFormat="1" ht="9.9499999999999993" customHeight="1" thickBot="1" x14ac:dyDescent="0.35">
      <c r="A219" s="371"/>
      <c r="B219" s="372"/>
      <c r="C219" s="371"/>
      <c r="D219" s="422"/>
      <c r="E219" s="414"/>
      <c r="F219" s="415"/>
      <c r="G219" s="386"/>
      <c r="H219" s="416">
        <f t="shared" si="33"/>
        <v>0</v>
      </c>
      <c r="I219" s="416">
        <f t="shared" si="33"/>
        <v>0</v>
      </c>
      <c r="J219" s="386"/>
      <c r="K219" s="417"/>
      <c r="L219" s="417"/>
      <c r="M219" s="389"/>
      <c r="N219" s="513"/>
      <c r="P219" s="513"/>
      <c r="R219" s="452"/>
      <c r="T219" s="452"/>
      <c r="V219" s="452"/>
      <c r="X219" s="452"/>
      <c r="Z219" s="452"/>
      <c r="AB219" s="452"/>
      <c r="AD219" s="382"/>
      <c r="AF219" s="363"/>
      <c r="AH219" s="364"/>
      <c r="AJ219" s="365"/>
      <c r="AL219" s="365"/>
      <c r="AN219" s="365"/>
      <c r="AP219" s="363"/>
      <c r="AR219" s="363"/>
      <c r="AT219" s="363"/>
      <c r="AV219" s="363"/>
      <c r="AX219" s="366"/>
      <c r="AZ219" s="371"/>
      <c r="BA219" s="371"/>
      <c r="BB219" s="371"/>
      <c r="BC219" s="371"/>
      <c r="BD219" s="371"/>
      <c r="BE219" s="371"/>
      <c r="BF219" s="371"/>
      <c r="BG219" s="371"/>
      <c r="BH219" s="371"/>
      <c r="BI219" s="371"/>
      <c r="BJ219" s="371"/>
      <c r="BK219" s="371"/>
    </row>
    <row r="220" spans="1:63" s="376" customFormat="1" ht="21" customHeight="1" thickBot="1" x14ac:dyDescent="0.35">
      <c r="A220" s="371"/>
      <c r="B220" s="372"/>
      <c r="C220" s="371"/>
      <c r="D220" s="413" t="s">
        <v>533</v>
      </c>
      <c r="E220" s="414"/>
      <c r="F220" s="415"/>
      <c r="G220" s="446"/>
      <c r="H220" s="416">
        <f t="shared" si="33"/>
        <v>0</v>
      </c>
      <c r="I220" s="416">
        <f t="shared" si="33"/>
        <v>0</v>
      </c>
      <c r="J220" s="386"/>
      <c r="K220" s="417"/>
      <c r="L220" s="417"/>
      <c r="M220" s="389"/>
      <c r="N220" s="518">
        <v>45455</v>
      </c>
      <c r="P220" s="518">
        <v>45455</v>
      </c>
      <c r="R220" s="484">
        <v>45455</v>
      </c>
      <c r="T220" s="484">
        <v>45455</v>
      </c>
      <c r="V220" s="472">
        <v>45350</v>
      </c>
      <c r="X220" s="472">
        <v>45350</v>
      </c>
      <c r="Z220" s="452"/>
      <c r="AB220" s="452"/>
      <c r="AD220" s="382"/>
      <c r="AF220" s="540"/>
      <c r="AH220" s="364"/>
      <c r="AJ220" s="365"/>
      <c r="AL220" s="365"/>
      <c r="AN220" s="365"/>
      <c r="AP220" s="363"/>
      <c r="AR220" s="363"/>
      <c r="AT220" s="363"/>
      <c r="AV220" s="363"/>
      <c r="AX220" s="366"/>
      <c r="AZ220" s="371"/>
      <c r="BA220" s="371"/>
      <c r="BB220" s="371"/>
      <c r="BC220" s="371"/>
      <c r="BD220" s="371"/>
      <c r="BE220" s="371"/>
      <c r="BF220" s="371"/>
      <c r="BG220" s="371"/>
      <c r="BH220" s="371"/>
      <c r="BI220" s="371"/>
      <c r="BJ220" s="371"/>
      <c r="BK220" s="371"/>
    </row>
    <row r="221" spans="1:63" s="376" customFormat="1" ht="21" customHeight="1" x14ac:dyDescent="0.3">
      <c r="A221" s="371" t="s">
        <v>522</v>
      </c>
      <c r="B221" s="372"/>
      <c r="C221" s="371"/>
      <c r="D221" s="418" t="s">
        <v>346</v>
      </c>
      <c r="E221" s="419">
        <f t="shared" ref="E221:F223" si="37">H221</f>
        <v>5000</v>
      </c>
      <c r="F221" s="420">
        <f t="shared" si="37"/>
        <v>3000</v>
      </c>
      <c r="G221" s="386"/>
      <c r="H221" s="416">
        <f t="shared" si="33"/>
        <v>5000</v>
      </c>
      <c r="I221" s="416">
        <f t="shared" si="33"/>
        <v>3000</v>
      </c>
      <c r="J221" s="386"/>
      <c r="K221" s="417">
        <f>N221*$K$9</f>
        <v>5000</v>
      </c>
      <c r="L221" s="417">
        <f>N221*$L$9</f>
        <v>3000</v>
      </c>
      <c r="M221" s="389"/>
      <c r="N221" s="513">
        <v>2000</v>
      </c>
      <c r="P221" s="513">
        <v>2000</v>
      </c>
      <c r="R221" s="468">
        <v>2000</v>
      </c>
      <c r="T221" s="468">
        <v>2000</v>
      </c>
      <c r="V221" s="452">
        <v>1900</v>
      </c>
      <c r="X221" s="452">
        <v>1900</v>
      </c>
      <c r="Z221" s="452">
        <v>1600</v>
      </c>
      <c r="AB221" s="452">
        <v>1500</v>
      </c>
      <c r="AD221" s="382">
        <v>1500</v>
      </c>
      <c r="AF221" s="540"/>
      <c r="AH221" s="367"/>
      <c r="AJ221" s="363"/>
      <c r="AL221" s="363"/>
      <c r="AN221" s="363"/>
      <c r="AP221" s="363"/>
      <c r="AR221" s="369"/>
      <c r="AT221" s="363"/>
      <c r="AV221" s="363"/>
      <c r="AX221" s="367"/>
      <c r="AZ221" s="371"/>
      <c r="BA221" s="371"/>
      <c r="BB221" s="371"/>
      <c r="BC221" s="371"/>
      <c r="BD221" s="371"/>
      <c r="BE221" s="371"/>
      <c r="BF221" s="371"/>
      <c r="BG221" s="371"/>
      <c r="BH221" s="371"/>
      <c r="BI221" s="371"/>
      <c r="BJ221" s="371"/>
      <c r="BK221" s="371"/>
    </row>
    <row r="222" spans="1:63" s="376" customFormat="1" ht="21" customHeight="1" x14ac:dyDescent="0.3">
      <c r="A222" s="371" t="s">
        <v>522</v>
      </c>
      <c r="B222" s="372"/>
      <c r="C222" s="371"/>
      <c r="D222" s="421" t="s">
        <v>347</v>
      </c>
      <c r="E222" s="419">
        <f t="shared" si="37"/>
        <v>5000</v>
      </c>
      <c r="F222" s="420">
        <f t="shared" si="37"/>
        <v>3000</v>
      </c>
      <c r="G222" s="386"/>
      <c r="H222" s="416">
        <f t="shared" si="33"/>
        <v>5000</v>
      </c>
      <c r="I222" s="416">
        <f t="shared" si="33"/>
        <v>3000</v>
      </c>
      <c r="J222" s="386"/>
      <c r="K222" s="417">
        <f>N222*$K$9</f>
        <v>5000</v>
      </c>
      <c r="L222" s="417">
        <f>N222*$L$9</f>
        <v>3000</v>
      </c>
      <c r="M222" s="389"/>
      <c r="N222" s="513">
        <v>2000</v>
      </c>
      <c r="P222" s="513">
        <v>2000</v>
      </c>
      <c r="R222" s="468">
        <v>2000</v>
      </c>
      <c r="T222" s="468">
        <v>2000</v>
      </c>
      <c r="V222" s="452">
        <v>1900</v>
      </c>
      <c r="X222" s="452">
        <v>1900</v>
      </c>
      <c r="Z222" s="452">
        <v>1600</v>
      </c>
      <c r="AB222" s="452">
        <v>1500</v>
      </c>
      <c r="AD222" s="382">
        <v>1500</v>
      </c>
      <c r="AF222" s="540"/>
      <c r="AH222" s="367"/>
      <c r="AJ222" s="363"/>
      <c r="AL222" s="363"/>
      <c r="AN222" s="363"/>
      <c r="AP222" s="363"/>
      <c r="AR222" s="369"/>
      <c r="AT222" s="363"/>
      <c r="AV222" s="363"/>
      <c r="AX222" s="367"/>
      <c r="AZ222" s="371"/>
      <c r="BA222" s="371"/>
      <c r="BB222" s="371"/>
      <c r="BC222" s="371"/>
      <c r="BD222" s="371"/>
      <c r="BE222" s="371"/>
      <c r="BF222" s="371"/>
      <c r="BG222" s="371"/>
      <c r="BH222" s="371"/>
      <c r="BI222" s="371"/>
      <c r="BJ222" s="371"/>
      <c r="BK222" s="371"/>
    </row>
    <row r="223" spans="1:63" s="376" customFormat="1" ht="21" customHeight="1" x14ac:dyDescent="0.3">
      <c r="A223" s="371" t="s">
        <v>522</v>
      </c>
      <c r="B223" s="372"/>
      <c r="C223" s="371"/>
      <c r="D223" s="421" t="s">
        <v>348</v>
      </c>
      <c r="E223" s="419">
        <f t="shared" si="37"/>
        <v>5000</v>
      </c>
      <c r="F223" s="420">
        <f t="shared" si="37"/>
        <v>3000</v>
      </c>
      <c r="G223" s="386"/>
      <c r="H223" s="416">
        <f t="shared" si="33"/>
        <v>5000</v>
      </c>
      <c r="I223" s="416">
        <f t="shared" si="33"/>
        <v>3000</v>
      </c>
      <c r="J223" s="386"/>
      <c r="K223" s="417">
        <f>N223*$K$9</f>
        <v>5000</v>
      </c>
      <c r="L223" s="417">
        <f>N223*$L$9</f>
        <v>3000</v>
      </c>
      <c r="M223" s="389"/>
      <c r="N223" s="513">
        <v>2000</v>
      </c>
      <c r="P223" s="513">
        <v>2000</v>
      </c>
      <c r="R223" s="468">
        <v>2000</v>
      </c>
      <c r="T223" s="468">
        <v>2000</v>
      </c>
      <c r="V223" s="452">
        <v>1900</v>
      </c>
      <c r="X223" s="452">
        <v>1900</v>
      </c>
      <c r="Z223" s="452">
        <v>1600</v>
      </c>
      <c r="AB223" s="452">
        <v>1500</v>
      </c>
      <c r="AD223" s="382">
        <v>1500</v>
      </c>
      <c r="AF223" s="540"/>
      <c r="AH223" s="367"/>
      <c r="AJ223" s="363"/>
      <c r="AL223" s="363"/>
      <c r="AN223" s="363"/>
      <c r="AP223" s="363"/>
      <c r="AR223" s="369"/>
      <c r="AT223" s="363"/>
      <c r="AV223" s="363"/>
      <c r="AX223" s="367"/>
      <c r="AZ223" s="371"/>
      <c r="BA223" s="371"/>
      <c r="BB223" s="371"/>
      <c r="BC223" s="371"/>
      <c r="BD223" s="371"/>
      <c r="BE223" s="371"/>
      <c r="BF223" s="371"/>
      <c r="BG223" s="371"/>
      <c r="BH223" s="371"/>
      <c r="BI223" s="371"/>
      <c r="BJ223" s="371"/>
      <c r="BK223" s="371"/>
    </row>
    <row r="224" spans="1:63" s="376" customFormat="1" ht="9.9499999999999993" customHeight="1" thickBot="1" x14ac:dyDescent="0.35">
      <c r="A224" s="371"/>
      <c r="B224" s="372"/>
      <c r="C224" s="371"/>
      <c r="D224" s="422"/>
      <c r="E224" s="414"/>
      <c r="F224" s="415"/>
      <c r="G224" s="386"/>
      <c r="H224" s="416">
        <f t="shared" si="33"/>
        <v>0</v>
      </c>
      <c r="I224" s="416">
        <f t="shared" si="33"/>
        <v>0</v>
      </c>
      <c r="J224" s="386"/>
      <c r="K224" s="417">
        <f t="shared" ref="K224:K231" si="38">N224*$K$9</f>
        <v>0</v>
      </c>
      <c r="L224" s="417">
        <f t="shared" ref="L224:L231" si="39">N224*$L$9</f>
        <v>0</v>
      </c>
      <c r="M224" s="389"/>
      <c r="N224" s="513"/>
      <c r="P224" s="513"/>
      <c r="R224" s="452"/>
      <c r="T224" s="452"/>
      <c r="V224" s="452"/>
      <c r="X224" s="452"/>
      <c r="Z224" s="452"/>
      <c r="AB224" s="452"/>
      <c r="AD224" s="382"/>
      <c r="AF224" s="363"/>
      <c r="AH224" s="367"/>
      <c r="AJ224" s="363"/>
      <c r="AL224" s="363"/>
      <c r="AN224" s="363"/>
      <c r="AP224" s="363"/>
      <c r="AR224" s="369"/>
      <c r="AT224" s="363"/>
      <c r="AV224" s="363"/>
      <c r="AX224" s="367"/>
      <c r="AZ224" s="371"/>
      <c r="BA224" s="371"/>
      <c r="BB224" s="371"/>
      <c r="BC224" s="371"/>
      <c r="BD224" s="371"/>
      <c r="BE224" s="371"/>
      <c r="BF224" s="371"/>
      <c r="BG224" s="371"/>
      <c r="BH224" s="371"/>
      <c r="BI224" s="371"/>
      <c r="BJ224" s="371"/>
      <c r="BK224" s="371"/>
    </row>
    <row r="225" spans="1:63" s="376" customFormat="1" ht="21" customHeight="1" thickBot="1" x14ac:dyDescent="0.35">
      <c r="A225" s="371"/>
      <c r="B225" s="372"/>
      <c r="C225" s="371"/>
      <c r="D225" s="413" t="s">
        <v>9</v>
      </c>
      <c r="E225" s="373"/>
      <c r="F225" s="374"/>
      <c r="G225" s="371"/>
      <c r="H225" s="416">
        <f t="shared" si="33"/>
        <v>114000</v>
      </c>
      <c r="I225" s="416">
        <f t="shared" si="33"/>
        <v>68400</v>
      </c>
      <c r="J225" s="386"/>
      <c r="K225" s="417">
        <f t="shared" si="38"/>
        <v>113912.5</v>
      </c>
      <c r="L225" s="417">
        <f t="shared" si="39"/>
        <v>68347.5</v>
      </c>
      <c r="N225" s="521">
        <v>45565</v>
      </c>
      <c r="P225" s="514">
        <v>45480</v>
      </c>
      <c r="R225" s="492">
        <v>45480</v>
      </c>
      <c r="T225" s="492">
        <v>45480</v>
      </c>
      <c r="V225" s="472">
        <v>45425</v>
      </c>
      <c r="X225" s="472">
        <v>45317</v>
      </c>
      <c r="Z225" s="463">
        <v>220324</v>
      </c>
      <c r="AB225" s="452"/>
      <c r="AD225" s="382"/>
      <c r="AF225" s="363"/>
      <c r="AH225" s="146"/>
      <c r="AJ225" s="146"/>
      <c r="AL225" s="146"/>
      <c r="AN225" s="146"/>
      <c r="AP225" s="146"/>
      <c r="AR225" s="146"/>
      <c r="AT225" s="146"/>
      <c r="AV225" s="146"/>
      <c r="AX225" s="63"/>
      <c r="AZ225" s="371"/>
      <c r="BA225" s="371"/>
      <c r="BB225" s="371"/>
      <c r="BC225" s="371"/>
      <c r="BD225" s="371"/>
      <c r="BE225" s="371"/>
      <c r="BF225" s="371"/>
      <c r="BG225" s="371"/>
      <c r="BH225" s="371"/>
      <c r="BI225" s="371"/>
      <c r="BJ225" s="371"/>
      <c r="BK225" s="371"/>
    </row>
    <row r="226" spans="1:63" s="376" customFormat="1" ht="21" customHeight="1" x14ac:dyDescent="0.3">
      <c r="A226" s="371"/>
      <c r="B226" s="372"/>
      <c r="C226" s="371"/>
      <c r="D226" s="436" t="s">
        <v>311</v>
      </c>
      <c r="E226" s="437">
        <f>H226</f>
        <v>8800</v>
      </c>
      <c r="F226" s="438">
        <f>I226</f>
        <v>5300</v>
      </c>
      <c r="G226" s="371"/>
      <c r="H226" s="416">
        <f t="shared" si="33"/>
        <v>8800</v>
      </c>
      <c r="I226" s="416">
        <f t="shared" si="33"/>
        <v>5300</v>
      </c>
      <c r="J226" s="386"/>
      <c r="K226" s="417">
        <f t="shared" si="38"/>
        <v>8750</v>
      </c>
      <c r="L226" s="417">
        <f t="shared" si="39"/>
        <v>5250</v>
      </c>
      <c r="N226" s="496">
        <v>3500</v>
      </c>
      <c r="P226" s="507">
        <v>3500</v>
      </c>
      <c r="R226" s="490">
        <v>3500</v>
      </c>
      <c r="T226" s="490">
        <v>3500</v>
      </c>
      <c r="V226" s="462">
        <v>3500</v>
      </c>
      <c r="X226" s="462">
        <v>3500</v>
      </c>
      <c r="Z226" s="462">
        <v>3500</v>
      </c>
      <c r="AB226" s="452">
        <v>3500</v>
      </c>
      <c r="AD226" s="382">
        <v>3500</v>
      </c>
      <c r="AF226" s="363"/>
      <c r="AH226" s="146"/>
      <c r="AJ226" s="146"/>
      <c r="AL226" s="146"/>
      <c r="AN226" s="146"/>
      <c r="AP226" s="146"/>
      <c r="AR226" s="146"/>
      <c r="AT226" s="146"/>
      <c r="AV226" s="146"/>
      <c r="AX226" s="63"/>
      <c r="AZ226" s="371"/>
      <c r="BA226" s="371"/>
      <c r="BB226" s="371"/>
      <c r="BC226" s="371"/>
      <c r="BD226" s="371"/>
      <c r="BE226" s="371"/>
      <c r="BF226" s="371"/>
      <c r="BG226" s="371"/>
      <c r="BH226" s="371"/>
      <c r="BI226" s="371"/>
      <c r="BJ226" s="371"/>
      <c r="BK226" s="371"/>
    </row>
    <row r="227" spans="1:63" s="376" customFormat="1" ht="21" customHeight="1" x14ac:dyDescent="0.3">
      <c r="A227" s="371"/>
      <c r="B227" s="372"/>
      <c r="C227" s="371"/>
      <c r="D227" s="439" t="s">
        <v>310</v>
      </c>
      <c r="E227" s="437">
        <f t="shared" ref="E227:F235" si="40">H227</f>
        <v>6300</v>
      </c>
      <c r="F227" s="438">
        <f t="shared" si="40"/>
        <v>3800</v>
      </c>
      <c r="G227" s="371"/>
      <c r="H227" s="416">
        <f t="shared" si="33"/>
        <v>6300</v>
      </c>
      <c r="I227" s="416">
        <f t="shared" si="33"/>
        <v>3800</v>
      </c>
      <c r="J227" s="386"/>
      <c r="K227" s="417">
        <f t="shared" si="38"/>
        <v>6250</v>
      </c>
      <c r="L227" s="417">
        <f t="shared" si="39"/>
        <v>3750</v>
      </c>
      <c r="N227" s="496">
        <v>2500</v>
      </c>
      <c r="P227" s="507">
        <v>2400</v>
      </c>
      <c r="R227" s="490">
        <v>2400</v>
      </c>
      <c r="T227" s="490">
        <v>2400</v>
      </c>
      <c r="V227" s="462">
        <v>1800</v>
      </c>
      <c r="X227" s="462">
        <v>1800</v>
      </c>
      <c r="Z227" s="462">
        <v>1800</v>
      </c>
      <c r="AB227" s="452">
        <v>1800</v>
      </c>
      <c r="AD227" s="382">
        <v>1800</v>
      </c>
      <c r="AF227" s="363"/>
      <c r="AH227" s="146"/>
      <c r="AJ227" s="146"/>
      <c r="AL227" s="146"/>
      <c r="AN227" s="146"/>
      <c r="AP227" s="146"/>
      <c r="AR227" s="146"/>
      <c r="AT227" s="146"/>
      <c r="AV227" s="146"/>
      <c r="AX227" s="63"/>
      <c r="AZ227" s="371"/>
      <c r="BA227" s="371"/>
      <c r="BB227" s="371"/>
      <c r="BC227" s="371"/>
      <c r="BD227" s="371"/>
      <c r="BE227" s="371"/>
      <c r="BF227" s="371"/>
      <c r="BG227" s="371"/>
      <c r="BH227" s="371"/>
      <c r="BI227" s="371"/>
      <c r="BJ227" s="371"/>
      <c r="BK227" s="371"/>
    </row>
    <row r="228" spans="1:63" s="376" customFormat="1" ht="21" customHeight="1" x14ac:dyDescent="0.3">
      <c r="A228" s="371"/>
      <c r="B228" s="372"/>
      <c r="C228" s="371"/>
      <c r="D228" s="439" t="s">
        <v>312</v>
      </c>
      <c r="E228" s="437">
        <f t="shared" si="40"/>
        <v>8200</v>
      </c>
      <c r="F228" s="438">
        <f t="shared" si="40"/>
        <v>4900</v>
      </c>
      <c r="G228" s="371"/>
      <c r="H228" s="416">
        <f t="shared" si="33"/>
        <v>8200</v>
      </c>
      <c r="I228" s="416">
        <f t="shared" si="33"/>
        <v>4900</v>
      </c>
      <c r="J228" s="386"/>
      <c r="K228" s="417">
        <f t="shared" si="38"/>
        <v>8125</v>
      </c>
      <c r="L228" s="417">
        <f t="shared" si="39"/>
        <v>4875</v>
      </c>
      <c r="N228" s="496">
        <v>3250</v>
      </c>
      <c r="P228" s="507">
        <v>3200</v>
      </c>
      <c r="R228" s="490">
        <v>3200</v>
      </c>
      <c r="T228" s="490">
        <v>3200</v>
      </c>
      <c r="V228" s="462">
        <v>2600</v>
      </c>
      <c r="X228" s="462">
        <v>2600</v>
      </c>
      <c r="Z228" s="462">
        <v>2600</v>
      </c>
      <c r="AB228" s="452">
        <v>2600</v>
      </c>
      <c r="AD228" s="382">
        <v>2600</v>
      </c>
      <c r="AF228" s="363"/>
      <c r="AH228" s="146"/>
      <c r="AJ228" s="146"/>
      <c r="AL228" s="146"/>
      <c r="AN228" s="146"/>
      <c r="AP228" s="146"/>
      <c r="AR228" s="146"/>
      <c r="AT228" s="146"/>
      <c r="AV228" s="146"/>
      <c r="AX228" s="63"/>
      <c r="AZ228" s="371"/>
      <c r="BA228" s="371"/>
      <c r="BB228" s="371"/>
      <c r="BC228" s="371"/>
      <c r="BD228" s="371"/>
      <c r="BE228" s="371"/>
      <c r="BF228" s="371"/>
      <c r="BG228" s="371"/>
      <c r="BH228" s="371"/>
      <c r="BI228" s="371"/>
      <c r="BJ228" s="371"/>
      <c r="BK228" s="371"/>
    </row>
    <row r="229" spans="1:63" s="376" customFormat="1" ht="21" customHeight="1" x14ac:dyDescent="0.3">
      <c r="A229" s="371"/>
      <c r="B229" s="372"/>
      <c r="C229" s="371"/>
      <c r="D229" s="439" t="s">
        <v>515</v>
      </c>
      <c r="E229" s="437">
        <f t="shared" si="40"/>
        <v>30000</v>
      </c>
      <c r="F229" s="438">
        <f t="shared" si="40"/>
        <v>18000</v>
      </c>
      <c r="G229" s="371"/>
      <c r="H229" s="416">
        <f t="shared" si="33"/>
        <v>30000</v>
      </c>
      <c r="I229" s="416">
        <f t="shared" si="33"/>
        <v>18000</v>
      </c>
      <c r="J229" s="386"/>
      <c r="K229" s="417">
        <f t="shared" si="38"/>
        <v>30000</v>
      </c>
      <c r="L229" s="417">
        <f t="shared" si="39"/>
        <v>18000</v>
      </c>
      <c r="N229" s="496">
        <v>12000</v>
      </c>
      <c r="P229" s="507">
        <v>11900</v>
      </c>
      <c r="R229" s="490">
        <v>11900</v>
      </c>
      <c r="T229" s="490">
        <v>11900</v>
      </c>
      <c r="V229" s="462">
        <v>8900</v>
      </c>
      <c r="X229" s="462">
        <v>8900</v>
      </c>
      <c r="Z229" s="462">
        <v>8900</v>
      </c>
      <c r="AB229" s="452">
        <v>8900</v>
      </c>
      <c r="AD229" s="382">
        <v>8900</v>
      </c>
      <c r="AF229" s="363"/>
      <c r="AH229" s="146"/>
      <c r="AJ229" s="146"/>
      <c r="AL229" s="146"/>
      <c r="AN229" s="146"/>
      <c r="AP229" s="146"/>
      <c r="AR229" s="146"/>
      <c r="AT229" s="146"/>
      <c r="AV229" s="146"/>
      <c r="AX229" s="63"/>
      <c r="AZ229" s="371"/>
      <c r="BA229" s="371"/>
      <c r="BB229" s="371"/>
      <c r="BC229" s="371"/>
      <c r="BD229" s="371"/>
      <c r="BE229" s="371"/>
      <c r="BF229" s="371"/>
      <c r="BG229" s="371"/>
      <c r="BH229" s="371"/>
      <c r="BI229" s="371"/>
      <c r="BJ229" s="371"/>
      <c r="BK229" s="371"/>
    </row>
    <row r="230" spans="1:63" s="376" customFormat="1" ht="21" customHeight="1" x14ac:dyDescent="0.3">
      <c r="A230" s="371"/>
      <c r="B230" s="372"/>
      <c r="C230" s="371"/>
      <c r="D230" s="439" t="s">
        <v>640</v>
      </c>
      <c r="E230" s="437">
        <f t="shared" si="40"/>
        <v>11300</v>
      </c>
      <c r="F230" s="438">
        <f t="shared" si="40"/>
        <v>6800</v>
      </c>
      <c r="G230" s="371"/>
      <c r="H230" s="416">
        <f t="shared" si="33"/>
        <v>11300</v>
      </c>
      <c r="I230" s="416">
        <f t="shared" si="33"/>
        <v>6800</v>
      </c>
      <c r="J230" s="386"/>
      <c r="K230" s="417">
        <f t="shared" si="38"/>
        <v>11250</v>
      </c>
      <c r="L230" s="417">
        <f t="shared" si="39"/>
        <v>6750</v>
      </c>
      <c r="N230" s="496">
        <v>4500</v>
      </c>
      <c r="P230" s="507">
        <v>4500</v>
      </c>
      <c r="R230" s="490">
        <v>4500</v>
      </c>
      <c r="T230" s="490">
        <v>4500</v>
      </c>
      <c r="V230" s="462">
        <v>3900</v>
      </c>
      <c r="X230" s="462">
        <v>3900</v>
      </c>
      <c r="Z230" s="462">
        <v>3900</v>
      </c>
      <c r="AB230" s="452">
        <v>3900</v>
      </c>
      <c r="AD230" s="382">
        <v>3900</v>
      </c>
      <c r="AF230" s="363"/>
      <c r="AH230" s="146"/>
      <c r="AJ230" s="146"/>
      <c r="AL230" s="146"/>
      <c r="AN230" s="146"/>
      <c r="AP230" s="146"/>
      <c r="AR230" s="146"/>
      <c r="AT230" s="146"/>
      <c r="AV230" s="146"/>
      <c r="AX230" s="63"/>
      <c r="AZ230" s="371"/>
      <c r="BA230" s="371"/>
      <c r="BB230" s="371"/>
      <c r="BC230" s="371"/>
      <c r="BD230" s="371"/>
      <c r="BE230" s="371"/>
      <c r="BF230" s="371"/>
      <c r="BG230" s="371"/>
      <c r="BH230" s="371"/>
      <c r="BI230" s="371"/>
      <c r="BJ230" s="371"/>
      <c r="BK230" s="371"/>
    </row>
    <row r="231" spans="1:63" s="376" customFormat="1" ht="21" customHeight="1" x14ac:dyDescent="0.3">
      <c r="A231" s="371"/>
      <c r="B231" s="372"/>
      <c r="C231" s="371"/>
      <c r="D231" s="439" t="s">
        <v>313</v>
      </c>
      <c r="E231" s="437">
        <f t="shared" si="40"/>
        <v>9000</v>
      </c>
      <c r="F231" s="438">
        <f t="shared" si="40"/>
        <v>5400</v>
      </c>
      <c r="G231" s="371"/>
      <c r="H231" s="416">
        <f t="shared" si="33"/>
        <v>9000</v>
      </c>
      <c r="I231" s="416">
        <f t="shared" si="33"/>
        <v>5400</v>
      </c>
      <c r="J231" s="386"/>
      <c r="K231" s="417">
        <f t="shared" si="38"/>
        <v>9000</v>
      </c>
      <c r="L231" s="417">
        <f t="shared" si="39"/>
        <v>5400</v>
      </c>
      <c r="N231" s="496">
        <v>3600</v>
      </c>
      <c r="P231" s="507">
        <v>3600</v>
      </c>
      <c r="R231" s="490">
        <v>3600</v>
      </c>
      <c r="T231" s="490">
        <v>3600</v>
      </c>
      <c r="V231" s="462">
        <v>3600</v>
      </c>
      <c r="X231" s="462">
        <v>3600</v>
      </c>
      <c r="Z231" s="462">
        <v>3600</v>
      </c>
      <c r="AB231" s="452">
        <v>3600</v>
      </c>
      <c r="AD231" s="382">
        <v>3600</v>
      </c>
      <c r="AF231" s="363"/>
      <c r="AH231" s="146"/>
      <c r="AJ231" s="146"/>
      <c r="AL231" s="146"/>
      <c r="AN231" s="146"/>
      <c r="AP231" s="146"/>
      <c r="AR231" s="146"/>
      <c r="AT231" s="146"/>
      <c r="AV231" s="146"/>
      <c r="AX231" s="63"/>
      <c r="AZ231" s="371"/>
      <c r="BA231" s="371"/>
      <c r="BB231" s="371"/>
      <c r="BC231" s="371"/>
      <c r="BD231" s="371"/>
      <c r="BE231" s="371"/>
      <c r="BF231" s="371"/>
      <c r="BG231" s="371"/>
      <c r="BH231" s="371"/>
      <c r="BI231" s="371"/>
      <c r="BJ231" s="371"/>
      <c r="BK231" s="371"/>
    </row>
    <row r="232" spans="1:63" s="376" customFormat="1" ht="21" customHeight="1" x14ac:dyDescent="0.3">
      <c r="A232" s="371" t="s">
        <v>241</v>
      </c>
      <c r="B232" s="372">
        <v>45274</v>
      </c>
      <c r="C232" s="371"/>
      <c r="D232" s="439" t="s">
        <v>643</v>
      </c>
      <c r="E232" s="437">
        <f t="shared" si="40"/>
        <v>7500</v>
      </c>
      <c r="F232" s="438">
        <f t="shared" si="40"/>
        <v>4500</v>
      </c>
      <c r="G232" s="371"/>
      <c r="H232" s="416">
        <f t="shared" si="33"/>
        <v>7500</v>
      </c>
      <c r="I232" s="416">
        <f t="shared" si="33"/>
        <v>4500</v>
      </c>
      <c r="J232" s="386"/>
      <c r="K232" s="417">
        <f>N232*$K$9</f>
        <v>7500</v>
      </c>
      <c r="L232" s="417">
        <f>N232*$L$9</f>
        <v>4500</v>
      </c>
      <c r="N232" s="496">
        <v>3000</v>
      </c>
      <c r="P232" s="507">
        <v>2900</v>
      </c>
      <c r="R232" s="490">
        <v>2900</v>
      </c>
      <c r="T232" s="490">
        <v>2900</v>
      </c>
      <c r="V232" s="462">
        <v>1900</v>
      </c>
      <c r="X232" s="462">
        <v>1900</v>
      </c>
      <c r="Z232" s="462">
        <v>1900</v>
      </c>
      <c r="AB232" s="452">
        <v>1674</v>
      </c>
      <c r="AD232" s="382">
        <v>1674</v>
      </c>
      <c r="AF232" s="363"/>
      <c r="AH232" s="146"/>
      <c r="AJ232" s="146"/>
      <c r="AL232" s="146"/>
      <c r="AN232" s="146"/>
      <c r="AP232" s="146"/>
      <c r="AR232" s="146"/>
      <c r="AT232" s="146"/>
      <c r="AV232" s="146"/>
      <c r="AX232" s="63"/>
      <c r="AZ232" s="371"/>
      <c r="BA232" s="371"/>
      <c r="BB232" s="371"/>
      <c r="BC232" s="371"/>
      <c r="BD232" s="371"/>
      <c r="BE232" s="371"/>
      <c r="BF232" s="371"/>
      <c r="BG232" s="371"/>
      <c r="BH232" s="371"/>
      <c r="BI232" s="371"/>
      <c r="BJ232" s="371"/>
      <c r="BK232" s="371"/>
    </row>
    <row r="233" spans="1:63" s="376" customFormat="1" ht="21" customHeight="1" x14ac:dyDescent="0.3">
      <c r="A233" s="371" t="s">
        <v>241</v>
      </c>
      <c r="B233" s="372">
        <v>45274</v>
      </c>
      <c r="C233" s="371"/>
      <c r="D233" s="439" t="s">
        <v>644</v>
      </c>
      <c r="E233" s="437">
        <f t="shared" si="40"/>
        <v>10500</v>
      </c>
      <c r="F233" s="438">
        <f t="shared" si="40"/>
        <v>6300</v>
      </c>
      <c r="G233" s="371"/>
      <c r="H233" s="416">
        <f t="shared" si="33"/>
        <v>10500</v>
      </c>
      <c r="I233" s="416">
        <f t="shared" si="33"/>
        <v>6300</v>
      </c>
      <c r="J233" s="386"/>
      <c r="K233" s="417">
        <f>N233*$K$9</f>
        <v>10500</v>
      </c>
      <c r="L233" s="417">
        <f>N233*$L$9</f>
        <v>6300</v>
      </c>
      <c r="N233" s="496">
        <v>4200</v>
      </c>
      <c r="P233" s="507">
        <v>3900</v>
      </c>
      <c r="R233" s="490">
        <v>3900</v>
      </c>
      <c r="T233" s="490">
        <v>3900</v>
      </c>
      <c r="V233" s="462">
        <v>3100</v>
      </c>
      <c r="X233" s="462">
        <v>3100</v>
      </c>
      <c r="Z233" s="462">
        <v>3100</v>
      </c>
      <c r="AB233" s="452">
        <v>1674</v>
      </c>
      <c r="AD233" s="382">
        <v>1674</v>
      </c>
      <c r="AF233" s="363"/>
      <c r="AH233" s="146"/>
      <c r="AJ233" s="146"/>
      <c r="AL233" s="146"/>
      <c r="AN233" s="146"/>
      <c r="AP233" s="146"/>
      <c r="AR233" s="146"/>
      <c r="AT233" s="146"/>
      <c r="AV233" s="146"/>
      <c r="AX233" s="63"/>
      <c r="AZ233" s="371"/>
      <c r="BA233" s="371"/>
      <c r="BB233" s="371"/>
      <c r="BC233" s="371"/>
      <c r="BD233" s="371"/>
      <c r="BE233" s="371"/>
      <c r="BF233" s="371"/>
      <c r="BG233" s="371"/>
      <c r="BH233" s="371"/>
      <c r="BI233" s="371"/>
      <c r="BJ233" s="371"/>
      <c r="BK233" s="371"/>
    </row>
    <row r="234" spans="1:63" s="376" customFormat="1" ht="21" customHeight="1" x14ac:dyDescent="0.3">
      <c r="A234" s="371" t="s">
        <v>241</v>
      </c>
      <c r="B234" s="372">
        <v>45274</v>
      </c>
      <c r="C234" s="371"/>
      <c r="D234" s="486" t="s">
        <v>711</v>
      </c>
      <c r="E234" s="487">
        <f t="shared" si="40"/>
        <v>2000</v>
      </c>
      <c r="F234" s="485">
        <f t="shared" si="40"/>
        <v>1200</v>
      </c>
      <c r="G234" s="371"/>
      <c r="H234" s="416">
        <f t="shared" si="33"/>
        <v>2000</v>
      </c>
      <c r="I234" s="416">
        <f t="shared" si="33"/>
        <v>1200</v>
      </c>
      <c r="J234" s="386"/>
      <c r="K234" s="417">
        <f>N234*$K$9</f>
        <v>1920</v>
      </c>
      <c r="L234" s="417">
        <f>N234*$L$9</f>
        <v>1152</v>
      </c>
      <c r="N234" s="496">
        <v>768</v>
      </c>
      <c r="P234" s="507">
        <v>720</v>
      </c>
      <c r="R234" s="490">
        <v>720</v>
      </c>
      <c r="T234" s="490">
        <v>720</v>
      </c>
      <c r="V234" s="462"/>
      <c r="X234" s="462"/>
      <c r="Z234" s="462"/>
      <c r="AB234" s="452"/>
      <c r="AD234" s="382"/>
      <c r="AF234" s="363"/>
      <c r="AH234" s="146"/>
      <c r="AJ234" s="146"/>
      <c r="AL234" s="146"/>
      <c r="AN234" s="146"/>
      <c r="AP234" s="146"/>
      <c r="AR234" s="146"/>
      <c r="AT234" s="146"/>
      <c r="AV234" s="146"/>
      <c r="AX234" s="63"/>
      <c r="AZ234" s="371"/>
      <c r="BA234" s="371"/>
      <c r="BB234" s="371"/>
      <c r="BC234" s="371"/>
      <c r="BD234" s="371"/>
      <c r="BE234" s="371"/>
      <c r="BF234" s="371"/>
      <c r="BG234" s="371"/>
      <c r="BH234" s="371"/>
      <c r="BI234" s="371"/>
      <c r="BJ234" s="371"/>
      <c r="BK234" s="371"/>
    </row>
    <row r="235" spans="1:63" s="376" customFormat="1" ht="21" customHeight="1" x14ac:dyDescent="0.3">
      <c r="A235" s="371" t="s">
        <v>241</v>
      </c>
      <c r="B235" s="372">
        <v>45274</v>
      </c>
      <c r="C235" s="371"/>
      <c r="D235" s="486" t="s">
        <v>712</v>
      </c>
      <c r="E235" s="487">
        <f t="shared" si="40"/>
        <v>51000</v>
      </c>
      <c r="F235" s="485">
        <f t="shared" si="40"/>
        <v>30600</v>
      </c>
      <c r="G235" s="371"/>
      <c r="H235" s="416">
        <f t="shared" si="33"/>
        <v>51000</v>
      </c>
      <c r="I235" s="416">
        <f t="shared" si="33"/>
        <v>30600</v>
      </c>
      <c r="J235" s="386"/>
      <c r="K235" s="417">
        <f>N235*$K$9</f>
        <v>51000</v>
      </c>
      <c r="L235" s="417">
        <f>N235*$L$9</f>
        <v>30600</v>
      </c>
      <c r="N235" s="496">
        <v>20400</v>
      </c>
      <c r="P235" s="507">
        <v>20400</v>
      </c>
      <c r="R235" s="490">
        <v>20400</v>
      </c>
      <c r="T235" s="490">
        <v>20400</v>
      </c>
      <c r="V235" s="462"/>
      <c r="X235" s="462"/>
      <c r="Z235" s="462"/>
      <c r="AB235" s="452"/>
      <c r="AD235" s="382"/>
      <c r="AF235" s="363"/>
      <c r="AH235" s="146"/>
      <c r="AJ235" s="146"/>
      <c r="AL235" s="146"/>
      <c r="AN235" s="146"/>
      <c r="AP235" s="146"/>
      <c r="AR235" s="146"/>
      <c r="AT235" s="146"/>
      <c r="AV235" s="146"/>
      <c r="AX235" s="63"/>
      <c r="AZ235" s="371"/>
      <c r="BA235" s="371"/>
      <c r="BB235" s="371"/>
      <c r="BC235" s="371"/>
      <c r="BD235" s="371"/>
      <c r="BE235" s="371"/>
      <c r="BF235" s="371"/>
      <c r="BG235" s="371"/>
      <c r="BH235" s="371"/>
      <c r="BI235" s="371"/>
      <c r="BJ235" s="371"/>
      <c r="BK235" s="371"/>
    </row>
    <row r="236" spans="1:63" s="376" customFormat="1" ht="9.9499999999999993" customHeight="1" thickBot="1" x14ac:dyDescent="0.35">
      <c r="A236" s="371"/>
      <c r="B236" s="372"/>
      <c r="C236" s="371"/>
      <c r="D236" s="422"/>
      <c r="E236" s="414"/>
      <c r="F236" s="415"/>
      <c r="G236" s="386"/>
      <c r="H236" s="416">
        <f t="shared" si="33"/>
        <v>0</v>
      </c>
      <c r="I236" s="416">
        <f t="shared" si="33"/>
        <v>0</v>
      </c>
      <c r="J236" s="386"/>
      <c r="K236" s="417"/>
      <c r="L236" s="417"/>
      <c r="M236" s="389"/>
      <c r="N236" s="513"/>
      <c r="P236" s="513"/>
      <c r="R236" s="452"/>
      <c r="T236" s="452"/>
      <c r="V236" s="452"/>
      <c r="X236" s="452"/>
      <c r="Z236" s="452"/>
      <c r="AB236" s="452"/>
      <c r="AD236" s="382"/>
      <c r="AF236" s="363"/>
      <c r="AH236" s="367"/>
      <c r="AJ236" s="363"/>
      <c r="AL236" s="363"/>
      <c r="AN236" s="363"/>
      <c r="AP236" s="363"/>
      <c r="AR236" s="369"/>
      <c r="AT236" s="363"/>
      <c r="AV236" s="363"/>
      <c r="AX236" s="367"/>
      <c r="AZ236" s="371"/>
      <c r="BA236" s="371"/>
      <c r="BB236" s="371"/>
      <c r="BC236" s="371"/>
      <c r="BD236" s="371"/>
      <c r="BE236" s="371"/>
      <c r="BF236" s="371"/>
      <c r="BG236" s="371"/>
      <c r="BH236" s="371"/>
      <c r="BI236" s="371"/>
      <c r="BJ236" s="371"/>
      <c r="BK236" s="371"/>
    </row>
    <row r="237" spans="1:63" s="376" customFormat="1" ht="21" customHeight="1" thickBot="1" x14ac:dyDescent="0.35">
      <c r="A237" s="371"/>
      <c r="B237" s="372"/>
      <c r="C237" s="371"/>
      <c r="D237" s="413" t="s">
        <v>680</v>
      </c>
      <c r="E237" s="414"/>
      <c r="F237" s="415"/>
      <c r="G237" s="386"/>
      <c r="H237" s="416">
        <f t="shared" si="33"/>
        <v>0</v>
      </c>
      <c r="I237" s="416">
        <f t="shared" si="33"/>
        <v>0</v>
      </c>
      <c r="J237" s="386"/>
      <c r="K237" s="417"/>
      <c r="L237" s="417"/>
      <c r="M237" s="389"/>
      <c r="N237" s="520">
        <v>45565</v>
      </c>
      <c r="P237" s="515">
        <v>45482</v>
      </c>
      <c r="R237" s="489">
        <v>45482</v>
      </c>
      <c r="T237" s="484">
        <v>45455</v>
      </c>
      <c r="V237" s="472">
        <v>45425</v>
      </c>
      <c r="X237" s="472">
        <v>45350</v>
      </c>
      <c r="Z237" s="463">
        <v>230324</v>
      </c>
      <c r="AB237" s="452"/>
      <c r="AD237" s="382"/>
      <c r="AF237" s="363"/>
      <c r="AH237" s="364"/>
      <c r="AJ237" s="365"/>
      <c r="AL237" s="365"/>
      <c r="AN237" s="365"/>
      <c r="AP237" s="363"/>
      <c r="AR237" s="363"/>
      <c r="AT237" s="363"/>
      <c r="AV237" s="363"/>
      <c r="AX237" s="366"/>
      <c r="AZ237" s="371"/>
      <c r="BA237" s="371"/>
      <c r="BB237" s="371"/>
      <c r="BC237" s="371"/>
      <c r="BD237" s="371"/>
      <c r="BE237" s="371"/>
      <c r="BF237" s="371"/>
      <c r="BG237" s="371"/>
      <c r="BH237" s="371"/>
      <c r="BI237" s="371"/>
      <c r="BJ237" s="371"/>
      <c r="BK237" s="371"/>
    </row>
    <row r="238" spans="1:63" s="376" customFormat="1" ht="21" customHeight="1" x14ac:dyDescent="0.3">
      <c r="A238" s="371" t="s">
        <v>647</v>
      </c>
      <c r="B238" s="477" t="s">
        <v>675</v>
      </c>
      <c r="C238" s="371" t="s">
        <v>645</v>
      </c>
      <c r="D238" s="418" t="s">
        <v>205</v>
      </c>
      <c r="E238" s="419">
        <f t="shared" ref="E238:F240" si="41">H238</f>
        <v>4400</v>
      </c>
      <c r="F238" s="420">
        <f t="shared" si="41"/>
        <v>2700</v>
      </c>
      <c r="G238" s="386"/>
      <c r="H238" s="416">
        <f t="shared" si="33"/>
        <v>4400</v>
      </c>
      <c r="I238" s="416">
        <f t="shared" si="33"/>
        <v>2700</v>
      </c>
      <c r="J238" s="386"/>
      <c r="K238" s="417">
        <f>N238*$K$9</f>
        <v>4400</v>
      </c>
      <c r="L238" s="417">
        <f>N238*$L$9</f>
        <v>2640</v>
      </c>
      <c r="M238" s="389"/>
      <c r="N238" s="496">
        <v>1760</v>
      </c>
      <c r="P238" s="507">
        <v>1760</v>
      </c>
      <c r="R238" s="490">
        <v>1760</v>
      </c>
      <c r="T238" s="468">
        <v>1760</v>
      </c>
      <c r="V238" s="462">
        <v>1760</v>
      </c>
      <c r="X238" s="462">
        <v>1760</v>
      </c>
      <c r="Z238" s="462">
        <v>1760</v>
      </c>
      <c r="AB238" s="452">
        <v>1530</v>
      </c>
      <c r="AD238" s="382">
        <v>1530</v>
      </c>
      <c r="AF238" s="363"/>
      <c r="AH238" s="364"/>
      <c r="AJ238" s="365"/>
      <c r="AL238" s="365"/>
      <c r="AN238" s="365"/>
      <c r="AP238" s="363"/>
      <c r="AR238" s="363"/>
      <c r="AT238" s="363"/>
      <c r="AV238" s="363"/>
      <c r="AX238" s="366"/>
      <c r="AZ238" s="371"/>
      <c r="BA238" s="371"/>
      <c r="BB238" s="371"/>
      <c r="BC238" s="371"/>
      <c r="BD238" s="371"/>
      <c r="BE238" s="371"/>
      <c r="BF238" s="371"/>
      <c r="BG238" s="371"/>
      <c r="BH238" s="371"/>
      <c r="BI238" s="371"/>
      <c r="BJ238" s="371"/>
      <c r="BK238" s="371"/>
    </row>
    <row r="239" spans="1:63" ht="21" customHeight="1" x14ac:dyDescent="0.3">
      <c r="A239" s="371" t="s">
        <v>242</v>
      </c>
      <c r="B239" s="477" t="s">
        <v>675</v>
      </c>
      <c r="C239" s="371" t="s">
        <v>646</v>
      </c>
      <c r="D239" s="421" t="s">
        <v>560</v>
      </c>
      <c r="E239" s="419">
        <f t="shared" si="41"/>
        <v>6300</v>
      </c>
      <c r="F239" s="420">
        <f t="shared" si="41"/>
        <v>3800</v>
      </c>
      <c r="G239" s="386"/>
      <c r="H239" s="416">
        <f t="shared" si="33"/>
        <v>6300</v>
      </c>
      <c r="I239" s="416">
        <f t="shared" si="33"/>
        <v>3800</v>
      </c>
      <c r="J239" s="386"/>
      <c r="K239" s="417">
        <f>N239*$K$9</f>
        <v>6300</v>
      </c>
      <c r="L239" s="417">
        <f>N239*$L$9</f>
        <v>3780</v>
      </c>
      <c r="M239" s="389"/>
      <c r="N239" s="496">
        <v>2520</v>
      </c>
      <c r="P239" s="507">
        <v>2520</v>
      </c>
      <c r="R239" s="490">
        <v>2520</v>
      </c>
      <c r="T239" s="468">
        <v>2520</v>
      </c>
      <c r="V239" s="462">
        <v>2520</v>
      </c>
      <c r="X239" s="462">
        <v>2520</v>
      </c>
      <c r="Z239" s="462">
        <v>2520</v>
      </c>
      <c r="AB239" s="452">
        <v>2190</v>
      </c>
      <c r="AD239" s="382">
        <v>2190</v>
      </c>
      <c r="AF239" s="363"/>
      <c r="AH239" s="364"/>
      <c r="AJ239" s="365"/>
      <c r="AL239" s="365"/>
      <c r="AN239" s="365"/>
      <c r="AP239" s="363"/>
      <c r="AR239" s="363"/>
      <c r="AT239" s="363"/>
      <c r="AV239" s="363"/>
      <c r="AX239" s="366"/>
    </row>
    <row r="240" spans="1:63" ht="21" customHeight="1" x14ac:dyDescent="0.3">
      <c r="A240" s="371" t="s">
        <v>474</v>
      </c>
      <c r="B240" s="479" t="s">
        <v>676</v>
      </c>
      <c r="C240" s="371" t="s">
        <v>765</v>
      </c>
      <c r="D240" s="421" t="s">
        <v>559</v>
      </c>
      <c r="E240" s="419">
        <f t="shared" si="41"/>
        <v>15600</v>
      </c>
      <c r="F240" s="420">
        <f t="shared" si="41"/>
        <v>9400</v>
      </c>
      <c r="G240" s="446"/>
      <c r="H240" s="416">
        <f t="shared" si="33"/>
        <v>15600</v>
      </c>
      <c r="I240" s="416">
        <f t="shared" si="33"/>
        <v>9400</v>
      </c>
      <c r="J240" s="386"/>
      <c r="K240" s="417">
        <f>N240*$K$9</f>
        <v>15525</v>
      </c>
      <c r="L240" s="417">
        <f>N240*$L$9</f>
        <v>9315</v>
      </c>
      <c r="M240" s="389"/>
      <c r="N240" s="496">
        <v>6210</v>
      </c>
      <c r="P240" s="507">
        <v>6210</v>
      </c>
      <c r="R240" s="490">
        <v>6210</v>
      </c>
      <c r="T240" s="468">
        <v>6210</v>
      </c>
      <c r="V240" s="462">
        <v>6210</v>
      </c>
      <c r="X240" s="462">
        <v>6210</v>
      </c>
      <c r="Z240" s="462">
        <v>6210</v>
      </c>
      <c r="AB240" s="452">
        <v>6210</v>
      </c>
      <c r="AD240" s="382">
        <v>6210</v>
      </c>
      <c r="AF240" s="363"/>
      <c r="AH240" s="364"/>
      <c r="AJ240" s="365"/>
      <c r="AL240" s="365"/>
      <c r="AN240" s="365"/>
      <c r="AP240" s="363"/>
      <c r="AR240" s="363"/>
      <c r="AT240" s="363"/>
      <c r="AV240" s="363"/>
      <c r="AX240" s="366"/>
    </row>
    <row r="241" spans="1:63" ht="21" customHeight="1" thickBot="1" x14ac:dyDescent="0.35">
      <c r="D241" s="422"/>
      <c r="E241" s="414"/>
      <c r="F241" s="415"/>
      <c r="G241" s="446"/>
      <c r="H241" s="416">
        <f t="shared" si="33"/>
        <v>0</v>
      </c>
      <c r="I241" s="416">
        <f t="shared" si="33"/>
        <v>0</v>
      </c>
      <c r="J241" s="386"/>
      <c r="K241" s="417"/>
      <c r="L241" s="417"/>
      <c r="M241" s="389"/>
      <c r="N241" s="513"/>
      <c r="P241" s="513"/>
      <c r="R241" s="452"/>
      <c r="T241" s="452"/>
      <c r="V241" s="452"/>
      <c r="X241" s="452"/>
      <c r="Z241" s="452"/>
      <c r="AB241" s="452"/>
      <c r="AF241" s="363"/>
      <c r="AH241" s="364"/>
      <c r="AJ241" s="365"/>
      <c r="AL241" s="365"/>
      <c r="AN241" s="365"/>
      <c r="AP241" s="363"/>
      <c r="AR241" s="363"/>
      <c r="AT241" s="363"/>
      <c r="AV241" s="363"/>
      <c r="AX241" s="366"/>
    </row>
    <row r="242" spans="1:63" ht="21" customHeight="1" thickBot="1" x14ac:dyDescent="0.35">
      <c r="D242" s="413" t="s">
        <v>534</v>
      </c>
      <c r="G242" s="386"/>
      <c r="H242" s="416">
        <f t="shared" si="33"/>
        <v>0</v>
      </c>
      <c r="I242" s="416">
        <f t="shared" si="33"/>
        <v>0</v>
      </c>
      <c r="J242" s="386"/>
      <c r="K242" s="448"/>
      <c r="L242" s="448"/>
      <c r="M242" s="389"/>
      <c r="N242" s="520">
        <v>45565</v>
      </c>
      <c r="P242" s="515">
        <v>45482</v>
      </c>
      <c r="R242" s="489">
        <v>45482</v>
      </c>
      <c r="T242" s="484">
        <v>45455</v>
      </c>
      <c r="V242" s="472">
        <v>45425</v>
      </c>
      <c r="X242" s="472">
        <v>45350</v>
      </c>
      <c r="Z242" s="463">
        <v>230324</v>
      </c>
      <c r="AB242" s="452"/>
      <c r="AF242" s="363"/>
    </row>
    <row r="243" spans="1:63" ht="21" customHeight="1" x14ac:dyDescent="0.3">
      <c r="A243" s="371" t="s">
        <v>239</v>
      </c>
      <c r="B243" s="372">
        <v>45352</v>
      </c>
      <c r="C243" s="371">
        <v>812</v>
      </c>
      <c r="D243" s="418" t="s">
        <v>145</v>
      </c>
      <c r="E243" s="419">
        <f t="shared" ref="E243:F253" si="42">H243</f>
        <v>15100</v>
      </c>
      <c r="F243" s="420">
        <f t="shared" si="42"/>
        <v>9100</v>
      </c>
      <c r="G243" s="386"/>
      <c r="H243" s="416">
        <f t="shared" si="33"/>
        <v>15100</v>
      </c>
      <c r="I243" s="416">
        <f t="shared" si="33"/>
        <v>9100</v>
      </c>
      <c r="J243" s="386"/>
      <c r="K243" s="417">
        <f t="shared" ref="K243:K253" si="43">N243*$K$9</f>
        <v>15075</v>
      </c>
      <c r="L243" s="417">
        <f t="shared" ref="L243:L253" si="44">N243*$L$9</f>
        <v>9045</v>
      </c>
      <c r="M243" s="389"/>
      <c r="N243" s="496">
        <v>6030</v>
      </c>
      <c r="P243" s="507">
        <v>5110</v>
      </c>
      <c r="R243" s="490">
        <v>5110</v>
      </c>
      <c r="T243" s="468">
        <v>5110</v>
      </c>
      <c r="V243" s="474">
        <v>5110</v>
      </c>
      <c r="X243" s="462">
        <v>4687.93</v>
      </c>
      <c r="Z243" s="462">
        <v>4687.93</v>
      </c>
      <c r="AB243" s="452">
        <v>3551.46</v>
      </c>
      <c r="AD243" s="382">
        <v>3551.46</v>
      </c>
      <c r="AF243" s="363"/>
      <c r="AH243" s="364"/>
      <c r="AJ243" s="365"/>
      <c r="AL243" s="365"/>
      <c r="AN243" s="365"/>
      <c r="AP243" s="363"/>
      <c r="AR243" s="363"/>
      <c r="AT243" s="363"/>
      <c r="AV243" s="363"/>
      <c r="AX243" s="366"/>
    </row>
    <row r="244" spans="1:63" ht="21" hidden="1" customHeight="1" x14ac:dyDescent="0.3">
      <c r="A244" s="371" t="s">
        <v>240</v>
      </c>
      <c r="B244" s="372">
        <v>45358</v>
      </c>
      <c r="C244" s="371">
        <v>777</v>
      </c>
      <c r="D244" s="421" t="s">
        <v>148</v>
      </c>
      <c r="E244" s="419">
        <f t="shared" si="42"/>
        <v>3100</v>
      </c>
      <c r="F244" s="420">
        <f t="shared" si="42"/>
        <v>1900</v>
      </c>
      <c r="G244" s="386"/>
      <c r="H244" s="416">
        <f t="shared" si="33"/>
        <v>3100</v>
      </c>
      <c r="I244" s="416">
        <f t="shared" si="33"/>
        <v>1900</v>
      </c>
      <c r="J244" s="386"/>
      <c r="K244" s="417">
        <f t="shared" si="43"/>
        <v>3095</v>
      </c>
      <c r="L244" s="417">
        <f t="shared" si="44"/>
        <v>1857</v>
      </c>
      <c r="M244" s="389"/>
      <c r="N244" s="455">
        <v>1238</v>
      </c>
      <c r="P244" s="513">
        <v>1238</v>
      </c>
      <c r="R244" s="474">
        <v>1238</v>
      </c>
      <c r="T244" s="474">
        <v>1238</v>
      </c>
      <c r="V244" s="474">
        <v>1238</v>
      </c>
      <c r="X244" s="461">
        <v>1400</v>
      </c>
      <c r="Z244" s="461">
        <v>1248</v>
      </c>
      <c r="AB244" s="452">
        <v>1248</v>
      </c>
      <c r="AD244" s="382">
        <v>1248</v>
      </c>
      <c r="AF244" s="363"/>
      <c r="AH244" s="364"/>
      <c r="AJ244" s="365"/>
      <c r="AL244" s="365"/>
      <c r="AN244" s="365"/>
      <c r="AP244" s="363"/>
      <c r="AR244" s="363"/>
      <c r="AT244" s="363"/>
      <c r="AV244" s="363"/>
      <c r="AX244" s="366"/>
      <c r="BB244" s="371">
        <f>AH244*1.3</f>
        <v>0</v>
      </c>
    </row>
    <row r="245" spans="1:63" ht="21" customHeight="1" x14ac:dyDescent="0.3">
      <c r="A245" s="371" t="s">
        <v>339</v>
      </c>
      <c r="B245" s="372" t="s">
        <v>679</v>
      </c>
      <c r="C245" s="371">
        <v>4740</v>
      </c>
      <c r="D245" s="421" t="s">
        <v>203</v>
      </c>
      <c r="E245" s="419">
        <f t="shared" si="42"/>
        <v>8500</v>
      </c>
      <c r="F245" s="420">
        <f t="shared" si="42"/>
        <v>5100</v>
      </c>
      <c r="G245" s="386"/>
      <c r="H245" s="416">
        <f t="shared" si="33"/>
        <v>8500</v>
      </c>
      <c r="I245" s="416">
        <f t="shared" si="33"/>
        <v>5100</v>
      </c>
      <c r="J245" s="386"/>
      <c r="K245" s="417">
        <f t="shared" si="43"/>
        <v>8500</v>
      </c>
      <c r="L245" s="417">
        <f t="shared" si="44"/>
        <v>5100</v>
      </c>
      <c r="M245" s="389"/>
      <c r="N245" s="496">
        <v>3400</v>
      </c>
      <c r="P245" s="507">
        <v>3400</v>
      </c>
      <c r="R245" s="490">
        <v>3400</v>
      </c>
      <c r="T245" s="468">
        <v>3400</v>
      </c>
      <c r="V245" s="462">
        <v>3400</v>
      </c>
      <c r="X245" s="462">
        <v>3400</v>
      </c>
      <c r="Z245" s="462">
        <v>1530.09</v>
      </c>
      <c r="AB245" s="452">
        <v>1530.09</v>
      </c>
      <c r="AD245" s="382">
        <v>1530.09</v>
      </c>
      <c r="AF245" s="363"/>
      <c r="AH245" s="364"/>
      <c r="AJ245" s="365"/>
      <c r="AL245" s="365"/>
      <c r="AN245" s="365"/>
      <c r="AP245" s="363"/>
      <c r="AR245" s="363"/>
      <c r="AT245" s="363"/>
      <c r="AV245" s="363"/>
      <c r="AX245" s="366"/>
    </row>
    <row r="246" spans="1:63" ht="21" hidden="1" customHeight="1" x14ac:dyDescent="0.3">
      <c r="A246" s="371" t="s">
        <v>238</v>
      </c>
      <c r="B246" s="372">
        <v>45278</v>
      </c>
      <c r="C246" s="371">
        <v>1357</v>
      </c>
      <c r="D246" s="421" t="s">
        <v>615</v>
      </c>
      <c r="E246" s="419">
        <f t="shared" si="42"/>
        <v>3000</v>
      </c>
      <c r="F246" s="420">
        <f t="shared" si="42"/>
        <v>1800</v>
      </c>
      <c r="G246" s="386"/>
      <c r="H246" s="416">
        <f t="shared" si="33"/>
        <v>3000</v>
      </c>
      <c r="I246" s="416">
        <f t="shared" si="33"/>
        <v>1800</v>
      </c>
      <c r="J246" s="386"/>
      <c r="K246" s="417">
        <f t="shared" si="43"/>
        <v>2956.0199999999995</v>
      </c>
      <c r="L246" s="417">
        <f t="shared" si="44"/>
        <v>1773.6119999999999</v>
      </c>
      <c r="M246" s="389"/>
      <c r="N246" s="513">
        <v>1182.4079999999999</v>
      </c>
      <c r="P246" s="513">
        <v>1182.4079999999999</v>
      </c>
      <c r="R246" s="462">
        <v>1182.4079999999999</v>
      </c>
      <c r="T246" s="462">
        <v>1182.4079999999999</v>
      </c>
      <c r="V246" s="462">
        <v>1182.4079999999999</v>
      </c>
      <c r="X246" s="462">
        <v>1182.4079999999999</v>
      </c>
      <c r="Z246" s="462">
        <v>1182.4079999999999</v>
      </c>
      <c r="AB246" s="452">
        <v>1182.4079999999999</v>
      </c>
      <c r="AD246" s="382">
        <v>985.34</v>
      </c>
      <c r="AF246" s="363"/>
      <c r="AH246" s="364">
        <f>AD246*1.2</f>
        <v>1182.4079999999999</v>
      </c>
      <c r="AJ246" s="365"/>
      <c r="AL246" s="365"/>
      <c r="AN246" s="365"/>
      <c r="AP246" s="363"/>
      <c r="AR246" s="363"/>
      <c r="AT246" s="363"/>
      <c r="AV246" s="363"/>
      <c r="AX246" s="366"/>
    </row>
    <row r="247" spans="1:63" ht="21" hidden="1" customHeight="1" x14ac:dyDescent="0.3">
      <c r="A247" s="371" t="s">
        <v>238</v>
      </c>
      <c r="B247" s="372">
        <v>45278</v>
      </c>
      <c r="C247" s="371">
        <v>1357</v>
      </c>
      <c r="D247" s="421" t="s">
        <v>614</v>
      </c>
      <c r="E247" s="419">
        <f t="shared" si="42"/>
        <v>4100</v>
      </c>
      <c r="F247" s="420">
        <f t="shared" si="42"/>
        <v>2500</v>
      </c>
      <c r="G247" s="386"/>
      <c r="H247" s="416">
        <f t="shared" si="33"/>
        <v>4100</v>
      </c>
      <c r="I247" s="416">
        <f t="shared" si="33"/>
        <v>2500</v>
      </c>
      <c r="J247" s="386"/>
      <c r="K247" s="417">
        <f t="shared" si="43"/>
        <v>4021.4100000000003</v>
      </c>
      <c r="L247" s="417">
        <f t="shared" si="44"/>
        <v>2412.846</v>
      </c>
      <c r="M247" s="389"/>
      <c r="N247" s="513">
        <v>1608.5640000000001</v>
      </c>
      <c r="P247" s="513">
        <v>1608.5640000000001</v>
      </c>
      <c r="R247" s="462">
        <v>1608.5640000000001</v>
      </c>
      <c r="T247" s="462">
        <v>1608.5640000000001</v>
      </c>
      <c r="V247" s="462">
        <v>1608.5640000000001</v>
      </c>
      <c r="X247" s="462">
        <v>1608.5640000000001</v>
      </c>
      <c r="Z247" s="462">
        <v>1608.5640000000001</v>
      </c>
      <c r="AB247" s="452">
        <v>1608.5640000000001</v>
      </c>
      <c r="AD247" s="382">
        <v>1340.47</v>
      </c>
      <c r="AF247" s="363"/>
      <c r="AH247" s="364">
        <f>AD247*1.2</f>
        <v>1608.5640000000001</v>
      </c>
      <c r="AJ247" s="365"/>
      <c r="AL247" s="365"/>
      <c r="AN247" s="365"/>
      <c r="AP247" s="363"/>
      <c r="AR247" s="363"/>
      <c r="AT247" s="363"/>
      <c r="AV247" s="363"/>
      <c r="AX247" s="366"/>
    </row>
    <row r="248" spans="1:63" ht="21" customHeight="1" x14ac:dyDescent="0.3">
      <c r="A248" s="371" t="s">
        <v>650</v>
      </c>
      <c r="B248" s="372">
        <v>45407</v>
      </c>
      <c r="C248" s="371">
        <v>1357</v>
      </c>
      <c r="D248" s="421" t="s">
        <v>652</v>
      </c>
      <c r="E248" s="419">
        <v>23500</v>
      </c>
      <c r="F248" s="420">
        <v>14500</v>
      </c>
      <c r="G248" s="386"/>
      <c r="H248" s="416">
        <f t="shared" si="33"/>
        <v>0</v>
      </c>
      <c r="I248" s="416">
        <f t="shared" si="33"/>
        <v>0</v>
      </c>
      <c r="J248" s="386"/>
      <c r="K248" s="417">
        <f t="shared" si="43"/>
        <v>0</v>
      </c>
      <c r="L248" s="417">
        <f t="shared" si="44"/>
        <v>0</v>
      </c>
      <c r="M248" s="389"/>
      <c r="N248" s="507"/>
      <c r="P248" s="507"/>
      <c r="R248" s="496"/>
      <c r="T248" s="455"/>
      <c r="V248" s="455">
        <v>9000</v>
      </c>
      <c r="X248" s="462">
        <v>8200</v>
      </c>
      <c r="Z248" s="462"/>
      <c r="AB248" s="452"/>
      <c r="AF248" s="540"/>
      <c r="AH248" s="364"/>
      <c r="AJ248" s="365"/>
      <c r="AL248" s="365"/>
      <c r="AN248" s="365"/>
      <c r="AP248" s="363"/>
      <c r="AR248" s="363"/>
      <c r="AT248" s="363"/>
      <c r="AV248" s="363"/>
      <c r="AX248" s="366"/>
    </row>
    <row r="249" spans="1:63" ht="21" customHeight="1" x14ac:dyDescent="0.3">
      <c r="A249" s="371" t="s">
        <v>650</v>
      </c>
      <c r="B249" s="372">
        <v>45407</v>
      </c>
      <c r="C249" s="371">
        <v>1357</v>
      </c>
      <c r="D249" s="421" t="s">
        <v>653</v>
      </c>
      <c r="E249" s="419">
        <v>13000</v>
      </c>
      <c r="F249" s="420">
        <v>8200</v>
      </c>
      <c r="G249" s="386"/>
      <c r="H249" s="416">
        <f t="shared" si="33"/>
        <v>0</v>
      </c>
      <c r="I249" s="416">
        <f t="shared" si="33"/>
        <v>0</v>
      </c>
      <c r="J249" s="386"/>
      <c r="K249" s="417">
        <f t="shared" si="43"/>
        <v>0</v>
      </c>
      <c r="L249" s="417">
        <f t="shared" si="44"/>
        <v>0</v>
      </c>
      <c r="M249" s="389"/>
      <c r="N249" s="507"/>
      <c r="P249" s="507"/>
      <c r="R249" s="496"/>
      <c r="T249" s="455"/>
      <c r="V249" s="455">
        <v>4800</v>
      </c>
      <c r="X249" s="462">
        <v>5400</v>
      </c>
      <c r="Z249" s="462"/>
      <c r="AB249" s="452"/>
      <c r="AF249" s="540"/>
      <c r="AH249" s="364"/>
      <c r="AJ249" s="365"/>
      <c r="AL249" s="365"/>
      <c r="AN249" s="365"/>
      <c r="AP249" s="363"/>
      <c r="AR249" s="363"/>
      <c r="AT249" s="363"/>
      <c r="AV249" s="363"/>
      <c r="AX249" s="366"/>
    </row>
    <row r="250" spans="1:63" ht="21" customHeight="1" x14ac:dyDescent="0.3">
      <c r="A250" s="371" t="s">
        <v>650</v>
      </c>
      <c r="B250" s="372">
        <v>45407</v>
      </c>
      <c r="C250" s="371">
        <v>1357</v>
      </c>
      <c r="D250" s="421" t="s">
        <v>682</v>
      </c>
      <c r="E250" s="419">
        <v>3700</v>
      </c>
      <c r="F250" s="420">
        <v>2300</v>
      </c>
      <c r="G250" s="386"/>
      <c r="H250" s="416">
        <f t="shared" si="33"/>
        <v>0</v>
      </c>
      <c r="I250" s="416">
        <f t="shared" si="33"/>
        <v>0</v>
      </c>
      <c r="J250" s="386"/>
      <c r="K250" s="417">
        <f t="shared" si="43"/>
        <v>0</v>
      </c>
      <c r="L250" s="417">
        <f t="shared" si="44"/>
        <v>0</v>
      </c>
      <c r="M250" s="389"/>
      <c r="N250" s="507"/>
      <c r="P250" s="507"/>
      <c r="R250" s="491"/>
      <c r="T250" s="462"/>
      <c r="V250" s="462">
        <v>1480</v>
      </c>
      <c r="X250" s="462">
        <v>5400</v>
      </c>
      <c r="Z250" s="462"/>
      <c r="AB250" s="452"/>
      <c r="AF250" s="540"/>
      <c r="AH250" s="364"/>
      <c r="AJ250" s="365"/>
      <c r="AL250" s="365"/>
      <c r="AN250" s="365"/>
      <c r="AP250" s="363"/>
      <c r="AR250" s="363"/>
      <c r="AT250" s="363"/>
      <c r="AV250" s="363"/>
      <c r="AX250" s="366"/>
    </row>
    <row r="251" spans="1:63" ht="21" customHeight="1" x14ac:dyDescent="0.3">
      <c r="A251" s="371" t="s">
        <v>649</v>
      </c>
      <c r="B251" s="480" t="s">
        <v>678</v>
      </c>
      <c r="C251" s="371">
        <v>531</v>
      </c>
      <c r="D251" s="421" t="s">
        <v>156</v>
      </c>
      <c r="E251" s="419">
        <f t="shared" si="42"/>
        <v>7500</v>
      </c>
      <c r="F251" s="420">
        <f t="shared" si="42"/>
        <v>4500</v>
      </c>
      <c r="G251" s="386"/>
      <c r="H251" s="416">
        <f t="shared" si="33"/>
        <v>7500</v>
      </c>
      <c r="I251" s="416">
        <f t="shared" si="33"/>
        <v>4500</v>
      </c>
      <c r="J251" s="386"/>
      <c r="K251" s="417">
        <f t="shared" si="43"/>
        <v>7485</v>
      </c>
      <c r="L251" s="417">
        <f t="shared" si="44"/>
        <v>4491</v>
      </c>
      <c r="M251" s="389"/>
      <c r="N251" s="507">
        <v>2994</v>
      </c>
      <c r="P251" s="507">
        <v>2994</v>
      </c>
      <c r="R251" s="490">
        <v>2994</v>
      </c>
      <c r="T251" s="462">
        <v>2830.24</v>
      </c>
      <c r="V251" s="462">
        <v>2830.24</v>
      </c>
      <c r="X251" s="462">
        <v>2830.24</v>
      </c>
      <c r="Z251" s="462">
        <v>2621</v>
      </c>
      <c r="AB251" s="455">
        <v>2621</v>
      </c>
      <c r="AD251" s="382">
        <v>2339.0100000000002</v>
      </c>
      <c r="AF251" s="540"/>
      <c r="AH251" s="364"/>
      <c r="AJ251" s="365"/>
      <c r="AL251" s="365"/>
      <c r="AN251" s="365"/>
      <c r="AP251" s="363"/>
      <c r="AR251" s="363"/>
      <c r="AT251" s="363"/>
      <c r="AV251" s="363"/>
      <c r="AX251" s="366"/>
    </row>
    <row r="252" spans="1:63" ht="21" customHeight="1" x14ac:dyDescent="0.3">
      <c r="A252" s="371" t="s">
        <v>648</v>
      </c>
      <c r="B252" s="478" t="s">
        <v>677</v>
      </c>
      <c r="C252" s="371" t="s">
        <v>208</v>
      </c>
      <c r="D252" s="421" t="s">
        <v>331</v>
      </c>
      <c r="E252" s="419">
        <f t="shared" si="42"/>
        <v>7300</v>
      </c>
      <c r="F252" s="420">
        <f t="shared" si="42"/>
        <v>4400</v>
      </c>
      <c r="G252" s="386"/>
      <c r="H252" s="416">
        <f t="shared" si="33"/>
        <v>7300</v>
      </c>
      <c r="I252" s="416">
        <f t="shared" si="33"/>
        <v>4400</v>
      </c>
      <c r="J252" s="386"/>
      <c r="K252" s="417">
        <f t="shared" si="43"/>
        <v>7202.5250000000005</v>
      </c>
      <c r="L252" s="417">
        <f t="shared" si="44"/>
        <v>4321.5150000000003</v>
      </c>
      <c r="M252" s="389"/>
      <c r="N252" s="507">
        <v>2881.01</v>
      </c>
      <c r="P252" s="507">
        <v>2881.01</v>
      </c>
      <c r="R252" s="490">
        <v>2881.01</v>
      </c>
      <c r="T252" s="462">
        <v>2881.01</v>
      </c>
      <c r="V252" s="462">
        <v>2881.01</v>
      </c>
      <c r="X252" s="462">
        <v>2881.01</v>
      </c>
      <c r="Z252" s="462">
        <v>2881.01</v>
      </c>
      <c r="AB252" s="452">
        <v>2881.01</v>
      </c>
      <c r="AD252" s="382">
        <v>2881.01</v>
      </c>
      <c r="AF252" s="540"/>
      <c r="AH252" s="364"/>
      <c r="AJ252" s="365"/>
      <c r="AL252" s="365"/>
      <c r="AN252" s="365"/>
      <c r="AP252" s="363"/>
      <c r="AR252" s="363"/>
      <c r="AT252" s="363"/>
      <c r="AV252" s="363"/>
      <c r="AX252" s="367"/>
    </row>
    <row r="253" spans="1:63" ht="21" hidden="1" customHeight="1" x14ac:dyDescent="0.3">
      <c r="A253" s="371" t="s">
        <v>202</v>
      </c>
      <c r="C253" s="371" t="s">
        <v>202</v>
      </c>
      <c r="D253" s="421" t="s">
        <v>155</v>
      </c>
      <c r="E253" s="419">
        <f t="shared" si="42"/>
        <v>4550</v>
      </c>
      <c r="F253" s="420">
        <f t="shared" si="42"/>
        <v>2750</v>
      </c>
      <c r="G253" s="386"/>
      <c r="H253" s="416">
        <f>MROUND(K253+24,50)</f>
        <v>4550</v>
      </c>
      <c r="I253" s="416">
        <f>MROUND(L253+24,50)</f>
        <v>2750</v>
      </c>
      <c r="J253" s="386"/>
      <c r="K253" s="417">
        <f t="shared" si="43"/>
        <v>4537.5</v>
      </c>
      <c r="L253" s="417">
        <f t="shared" si="44"/>
        <v>2722.5</v>
      </c>
      <c r="M253" s="389"/>
      <c r="N253" s="513">
        <v>1815</v>
      </c>
      <c r="P253" s="513">
        <v>1815</v>
      </c>
      <c r="R253" s="452">
        <v>1815</v>
      </c>
      <c r="T253" s="452">
        <v>1815</v>
      </c>
      <c r="V253" s="452">
        <v>1815</v>
      </c>
      <c r="X253" s="452">
        <v>1815</v>
      </c>
      <c r="Z253" s="452">
        <v>1815</v>
      </c>
      <c r="AB253" s="452">
        <v>1815</v>
      </c>
      <c r="AD253" s="382">
        <v>1815</v>
      </c>
      <c r="AF253" s="363"/>
      <c r="AH253" s="365"/>
      <c r="AJ253" s="365"/>
      <c r="AL253" s="365"/>
      <c r="AN253" s="365"/>
      <c r="AP253" s="363"/>
      <c r="AR253" s="363"/>
      <c r="AT253" s="363"/>
      <c r="AV253" s="363"/>
      <c r="AX253" s="367"/>
    </row>
    <row r="254" spans="1:63" s="376" customFormat="1" ht="21" customHeight="1" x14ac:dyDescent="0.3">
      <c r="A254" s="371"/>
      <c r="B254" s="372"/>
      <c r="C254" s="371"/>
      <c r="D254" s="371"/>
      <c r="E254" s="373"/>
      <c r="F254" s="374"/>
      <c r="G254" s="371"/>
      <c r="H254" s="447"/>
      <c r="I254" s="447"/>
      <c r="J254" s="371"/>
      <c r="K254" s="448"/>
      <c r="L254" s="448"/>
      <c r="N254" s="511"/>
      <c r="P254" s="511"/>
      <c r="R254" s="378"/>
      <c r="T254" s="378"/>
      <c r="V254" s="378"/>
      <c r="X254" s="378"/>
      <c r="Z254" s="378"/>
      <c r="AB254" s="378"/>
      <c r="AD254" s="378"/>
      <c r="AF254" s="146"/>
      <c r="AH254" s="146"/>
      <c r="AJ254" s="146"/>
      <c r="AL254" s="146"/>
      <c r="AN254" s="146"/>
      <c r="AP254" s="146"/>
      <c r="AR254" s="146"/>
      <c r="AT254" s="146"/>
      <c r="AV254" s="146"/>
      <c r="AX254" s="63"/>
      <c r="AZ254" s="371"/>
      <c r="BA254" s="371"/>
      <c r="BB254" s="371"/>
      <c r="BC254" s="371"/>
      <c r="BD254" s="371"/>
      <c r="BE254" s="371"/>
      <c r="BF254" s="371"/>
      <c r="BG254" s="371"/>
      <c r="BH254" s="371"/>
      <c r="BI254" s="371"/>
      <c r="BJ254" s="371"/>
      <c r="BK254" s="371"/>
    </row>
    <row r="255" spans="1:63" s="376" customFormat="1" ht="21" customHeight="1" x14ac:dyDescent="0.3">
      <c r="A255" s="371"/>
      <c r="B255" s="372" t="s">
        <v>731</v>
      </c>
      <c r="C255" s="371"/>
      <c r="D255" s="371"/>
      <c r="E255" s="373"/>
      <c r="F255" s="374"/>
      <c r="G255" s="371"/>
      <c r="H255" s="447"/>
      <c r="I255" s="447"/>
      <c r="J255" s="371"/>
      <c r="K255" s="448"/>
      <c r="L255" s="448"/>
      <c r="N255" s="511"/>
      <c r="P255" s="511"/>
      <c r="R255" s="378"/>
      <c r="T255" s="378"/>
      <c r="V255" s="378"/>
      <c r="X255" s="378"/>
      <c r="Z255" s="378"/>
      <c r="AB255" s="378"/>
      <c r="AD255" s="378"/>
      <c r="AF255" s="146"/>
      <c r="AH255" s="146"/>
      <c r="AJ255" s="146"/>
      <c r="AL255" s="146"/>
      <c r="AN255" s="146"/>
      <c r="AP255" s="146"/>
      <c r="AR255" s="146"/>
      <c r="AT255" s="146"/>
      <c r="AV255" s="146"/>
      <c r="AX255" s="63"/>
      <c r="AZ255" s="371"/>
      <c r="BA255" s="371"/>
      <c r="BB255" s="371"/>
      <c r="BC255" s="371"/>
      <c r="BD255" s="371"/>
      <c r="BE255" s="371"/>
      <c r="BF255" s="371"/>
      <c r="BG255" s="371"/>
      <c r="BH255" s="371"/>
      <c r="BI255" s="371"/>
      <c r="BJ255" s="371"/>
      <c r="BK255" s="371"/>
    </row>
    <row r="256" spans="1:63" s="376" customFormat="1" ht="21" customHeight="1" x14ac:dyDescent="0.3">
      <c r="A256" s="371"/>
      <c r="B256" s="372"/>
      <c r="C256" s="371"/>
      <c r="D256" s="371"/>
      <c r="E256" s="373"/>
      <c r="F256" s="374"/>
      <c r="G256" s="371"/>
      <c r="H256" s="447"/>
      <c r="I256" s="447"/>
      <c r="J256" s="371"/>
      <c r="K256" s="448"/>
      <c r="L256" s="448"/>
      <c r="N256" s="511"/>
      <c r="P256" s="511"/>
      <c r="R256" s="378"/>
      <c r="T256" s="378"/>
      <c r="V256" s="378"/>
      <c r="X256" s="378"/>
      <c r="Z256" s="378"/>
      <c r="AB256" s="378"/>
      <c r="AD256" s="378"/>
      <c r="AF256" s="146"/>
      <c r="AH256" s="146"/>
      <c r="AJ256" s="146"/>
      <c r="AL256" s="146"/>
      <c r="AN256" s="146"/>
      <c r="AP256" s="146"/>
      <c r="AR256" s="146"/>
      <c r="AT256" s="146"/>
      <c r="AV256" s="146"/>
      <c r="AX256" s="63"/>
      <c r="AZ256" s="371"/>
      <c r="BA256" s="371"/>
      <c r="BB256" s="371"/>
      <c r="BC256" s="371"/>
      <c r="BD256" s="371"/>
      <c r="BE256" s="371"/>
      <c r="BF256" s="371"/>
      <c r="BG256" s="371"/>
      <c r="BH256" s="371"/>
      <c r="BI256" s="371"/>
      <c r="BJ256" s="371"/>
      <c r="BK256" s="371"/>
    </row>
    <row r="257" spans="1:63" ht="21" customHeight="1" x14ac:dyDescent="0.3">
      <c r="N257" s="511"/>
      <c r="P257" s="511"/>
      <c r="R257" s="378"/>
      <c r="T257" s="378"/>
      <c r="V257" s="378"/>
      <c r="X257" s="378"/>
      <c r="Z257" s="378"/>
      <c r="AB257" s="378"/>
      <c r="AD257" s="378"/>
    </row>
    <row r="258" spans="1:63" s="376" customFormat="1" ht="21" customHeight="1" x14ac:dyDescent="0.3">
      <c r="A258" s="371"/>
      <c r="B258" s="372"/>
      <c r="C258" s="371"/>
      <c r="D258" s="371"/>
      <c r="E258" s="373"/>
      <c r="F258" s="374"/>
      <c r="G258" s="371"/>
      <c r="H258" s="375"/>
      <c r="I258" s="375"/>
      <c r="K258" s="377"/>
      <c r="L258" s="377"/>
      <c r="N258" s="511"/>
      <c r="P258" s="511"/>
      <c r="R258" s="378"/>
      <c r="T258" s="378"/>
      <c r="V258" s="378"/>
      <c r="X258" s="378"/>
      <c r="Z258" s="378"/>
      <c r="AB258" s="378"/>
      <c r="AD258" s="378"/>
      <c r="AF258" s="146"/>
      <c r="AH258" s="146"/>
      <c r="AJ258" s="146"/>
      <c r="AL258" s="146"/>
      <c r="AN258" s="146"/>
      <c r="AP258" s="146"/>
      <c r="AR258" s="146"/>
      <c r="AT258" s="146"/>
      <c r="AV258" s="146"/>
      <c r="AX258" s="63"/>
      <c r="AZ258" s="371"/>
      <c r="BA258" s="371"/>
      <c r="BB258" s="371"/>
      <c r="BC258" s="371"/>
      <c r="BD258" s="371"/>
      <c r="BE258" s="371"/>
      <c r="BF258" s="371"/>
      <c r="BG258" s="371"/>
      <c r="BH258" s="371"/>
      <c r="BI258" s="371"/>
      <c r="BJ258" s="371"/>
      <c r="BK258" s="371"/>
    </row>
    <row r="259" spans="1:63" s="376" customFormat="1" ht="21" customHeight="1" x14ac:dyDescent="0.3">
      <c r="A259" s="371"/>
      <c r="B259" s="372"/>
      <c r="C259" s="371"/>
      <c r="D259" s="371"/>
      <c r="E259" s="373"/>
      <c r="F259" s="374"/>
      <c r="G259" s="371"/>
      <c r="H259" s="375"/>
      <c r="I259" s="375"/>
      <c r="K259" s="377"/>
      <c r="L259" s="377"/>
      <c r="N259" s="511"/>
      <c r="P259" s="511"/>
      <c r="R259" s="378"/>
      <c r="T259" s="378"/>
      <c r="V259" s="378"/>
      <c r="X259" s="378"/>
      <c r="Z259" s="378"/>
      <c r="AB259" s="378"/>
      <c r="AD259" s="378"/>
      <c r="AF259" s="146"/>
      <c r="AH259" s="146"/>
      <c r="AJ259" s="146"/>
      <c r="AL259" s="146"/>
      <c r="AN259" s="146"/>
      <c r="AP259" s="146"/>
      <c r="AR259" s="146"/>
      <c r="AT259" s="146"/>
      <c r="AV259" s="146"/>
      <c r="AX259" s="63"/>
      <c r="AZ259" s="371"/>
      <c r="BA259" s="371"/>
      <c r="BB259" s="371"/>
      <c r="BC259" s="371"/>
      <c r="BD259" s="371"/>
      <c r="BE259" s="371"/>
      <c r="BF259" s="371"/>
      <c r="BG259" s="371"/>
      <c r="BH259" s="371"/>
      <c r="BI259" s="371"/>
      <c r="BJ259" s="371"/>
      <c r="BK259" s="371"/>
    </row>
    <row r="260" spans="1:63" s="376" customFormat="1" ht="21" customHeight="1" x14ac:dyDescent="0.3">
      <c r="A260" s="371"/>
      <c r="B260" s="372"/>
      <c r="C260" s="371"/>
      <c r="D260" s="371"/>
      <c r="E260" s="373"/>
      <c r="F260" s="374"/>
      <c r="G260" s="371"/>
      <c r="H260" s="375"/>
      <c r="I260" s="375"/>
      <c r="K260" s="377"/>
      <c r="L260" s="377"/>
      <c r="N260" s="511"/>
      <c r="P260" s="511"/>
      <c r="R260" s="378"/>
      <c r="T260" s="378"/>
      <c r="V260" s="378"/>
      <c r="X260" s="378"/>
      <c r="Z260" s="378"/>
      <c r="AB260" s="378"/>
      <c r="AD260" s="378"/>
      <c r="AF260" s="146"/>
      <c r="AH260" s="146"/>
      <c r="AJ260" s="146"/>
      <c r="AL260" s="146"/>
      <c r="AN260" s="146"/>
      <c r="AP260" s="146"/>
      <c r="AR260" s="146"/>
      <c r="AT260" s="146"/>
      <c r="AV260" s="146"/>
      <c r="AX260" s="63"/>
      <c r="AZ260" s="371"/>
      <c r="BA260" s="371"/>
      <c r="BB260" s="371"/>
      <c r="BC260" s="371"/>
      <c r="BD260" s="371"/>
      <c r="BE260" s="371"/>
      <c r="BF260" s="371"/>
      <c r="BG260" s="371"/>
      <c r="BH260" s="371"/>
      <c r="BI260" s="371"/>
      <c r="BJ260" s="371"/>
      <c r="BK260" s="371"/>
    </row>
    <row r="261" spans="1:63" s="376" customFormat="1" ht="21" customHeight="1" x14ac:dyDescent="0.3">
      <c r="A261" s="371"/>
      <c r="B261" s="372"/>
      <c r="C261" s="371"/>
      <c r="D261" s="371"/>
      <c r="E261" s="373"/>
      <c r="F261" s="374"/>
      <c r="G261" s="371"/>
      <c r="H261" s="375"/>
      <c r="I261" s="375"/>
      <c r="K261" s="377"/>
      <c r="L261" s="377"/>
      <c r="N261" s="511"/>
      <c r="P261" s="511"/>
      <c r="R261" s="378"/>
      <c r="T261" s="378"/>
      <c r="V261" s="378"/>
      <c r="X261" s="378"/>
      <c r="Z261" s="378"/>
      <c r="AB261" s="378"/>
      <c r="AD261" s="378"/>
      <c r="AF261" s="146"/>
      <c r="AH261" s="146"/>
      <c r="AJ261" s="146"/>
      <c r="AL261" s="146"/>
      <c r="AN261" s="146"/>
      <c r="AP261" s="146"/>
      <c r="AR261" s="146"/>
      <c r="AT261" s="146"/>
      <c r="AV261" s="146"/>
      <c r="AX261" s="63"/>
      <c r="AZ261" s="371"/>
      <c r="BA261" s="371"/>
      <c r="BB261" s="371"/>
      <c r="BC261" s="371"/>
      <c r="BD261" s="371"/>
      <c r="BE261" s="371"/>
      <c r="BF261" s="371"/>
      <c r="BG261" s="371"/>
      <c r="BH261" s="371"/>
      <c r="BI261" s="371"/>
      <c r="BJ261" s="371"/>
      <c r="BK261" s="371"/>
    </row>
    <row r="262" spans="1:63" s="376" customFormat="1" ht="21" customHeight="1" x14ac:dyDescent="0.3">
      <c r="A262" s="371"/>
      <c r="B262" s="372"/>
      <c r="C262" s="371"/>
      <c r="D262" s="371"/>
      <c r="E262" s="373"/>
      <c r="F262" s="374"/>
      <c r="G262" s="371"/>
      <c r="H262" s="375"/>
      <c r="I262" s="375"/>
      <c r="K262" s="377"/>
      <c r="L262" s="377"/>
      <c r="N262" s="511"/>
      <c r="P262" s="511"/>
      <c r="R262" s="378"/>
      <c r="T262" s="378"/>
      <c r="V262" s="378"/>
      <c r="X262" s="378"/>
      <c r="Z262" s="378"/>
      <c r="AB262" s="378"/>
      <c r="AD262" s="378"/>
      <c r="AF262" s="146"/>
      <c r="AH262" s="146"/>
      <c r="AJ262" s="146"/>
      <c r="AL262" s="146"/>
      <c r="AN262" s="146"/>
      <c r="AP262" s="146"/>
      <c r="AR262" s="146"/>
      <c r="AT262" s="146"/>
      <c r="AV262" s="146"/>
      <c r="AX262" s="63"/>
      <c r="AZ262" s="371"/>
      <c r="BA262" s="371"/>
      <c r="BB262" s="371"/>
      <c r="BC262" s="371"/>
      <c r="BD262" s="371"/>
      <c r="BE262" s="371"/>
      <c r="BF262" s="371"/>
      <c r="BG262" s="371"/>
      <c r="BH262" s="371"/>
      <c r="BI262" s="371"/>
      <c r="BJ262" s="371"/>
      <c r="BK262" s="371"/>
    </row>
    <row r="263" spans="1:63" s="376" customFormat="1" ht="21" customHeight="1" x14ac:dyDescent="0.3">
      <c r="A263" s="371"/>
      <c r="B263" s="372"/>
      <c r="C263" s="371"/>
      <c r="D263" s="371"/>
      <c r="E263" s="373"/>
      <c r="F263" s="374"/>
      <c r="G263" s="371"/>
      <c r="H263" s="375"/>
      <c r="I263" s="375"/>
      <c r="K263" s="377"/>
      <c r="L263" s="377"/>
      <c r="N263" s="511"/>
      <c r="P263" s="511"/>
      <c r="R263" s="378"/>
      <c r="T263" s="378"/>
      <c r="V263" s="378"/>
      <c r="X263" s="378"/>
      <c r="Z263" s="378"/>
      <c r="AB263" s="378"/>
      <c r="AD263" s="378"/>
      <c r="AF263" s="146"/>
      <c r="AH263" s="146"/>
      <c r="AJ263" s="146"/>
      <c r="AL263" s="146"/>
      <c r="AN263" s="146"/>
      <c r="AP263" s="146"/>
      <c r="AR263" s="146"/>
      <c r="AT263" s="146"/>
      <c r="AV263" s="146"/>
      <c r="AX263" s="63"/>
      <c r="AZ263" s="371"/>
      <c r="BA263" s="371"/>
      <c r="BB263" s="371"/>
      <c r="BC263" s="371"/>
      <c r="BD263" s="371"/>
      <c r="BE263" s="371"/>
      <c r="BF263" s="371"/>
      <c r="BG263" s="371"/>
      <c r="BH263" s="371"/>
      <c r="BI263" s="371"/>
      <c r="BJ263" s="371"/>
      <c r="BK263" s="371"/>
    </row>
    <row r="264" spans="1:63" s="376" customFormat="1" ht="21" customHeight="1" x14ac:dyDescent="0.3">
      <c r="A264" s="371"/>
      <c r="B264" s="372"/>
      <c r="C264" s="371"/>
      <c r="D264" s="371"/>
      <c r="E264" s="373"/>
      <c r="F264" s="374"/>
      <c r="G264" s="371"/>
      <c r="H264" s="375"/>
      <c r="I264" s="375"/>
      <c r="K264" s="377"/>
      <c r="L264" s="377"/>
      <c r="N264" s="511"/>
      <c r="P264" s="511"/>
      <c r="R264" s="378"/>
      <c r="T264" s="378"/>
      <c r="V264" s="378"/>
      <c r="X264" s="378"/>
      <c r="Z264" s="378"/>
      <c r="AB264" s="378"/>
      <c r="AD264" s="378"/>
      <c r="AF264" s="146"/>
      <c r="AH264" s="146"/>
      <c r="AJ264" s="146"/>
      <c r="AL264" s="146"/>
      <c r="AN264" s="146"/>
      <c r="AP264" s="146"/>
      <c r="AR264" s="146"/>
      <c r="AT264" s="146"/>
      <c r="AV264" s="146"/>
      <c r="AX264" s="63"/>
      <c r="AZ264" s="371"/>
      <c r="BA264" s="371"/>
      <c r="BB264" s="371"/>
      <c r="BC264" s="371"/>
      <c r="BD264" s="371"/>
      <c r="BE264" s="371"/>
      <c r="BF264" s="371"/>
      <c r="BG264" s="371"/>
      <c r="BH264" s="371"/>
      <c r="BI264" s="371"/>
      <c r="BJ264" s="371"/>
      <c r="BK264" s="371"/>
    </row>
    <row r="265" spans="1:63" s="376" customFormat="1" ht="21" customHeight="1" x14ac:dyDescent="0.3">
      <c r="A265" s="371"/>
      <c r="B265" s="372"/>
      <c r="C265" s="371"/>
      <c r="D265" s="371"/>
      <c r="E265" s="373"/>
      <c r="F265" s="374"/>
      <c r="G265" s="371"/>
      <c r="H265" s="375"/>
      <c r="I265" s="375"/>
      <c r="K265" s="377"/>
      <c r="L265" s="377"/>
      <c r="N265" s="511"/>
      <c r="P265" s="511"/>
      <c r="R265" s="378"/>
      <c r="T265" s="378"/>
      <c r="V265" s="378"/>
      <c r="X265" s="378"/>
      <c r="Z265" s="378"/>
      <c r="AB265" s="378"/>
      <c r="AD265" s="378"/>
      <c r="AF265" s="146"/>
      <c r="AH265" s="146"/>
      <c r="AJ265" s="146"/>
      <c r="AL265" s="146"/>
      <c r="AN265" s="146"/>
      <c r="AP265" s="146"/>
      <c r="AR265" s="146"/>
      <c r="AT265" s="146"/>
      <c r="AV265" s="146"/>
      <c r="AX265" s="63"/>
      <c r="AZ265" s="371"/>
      <c r="BA265" s="371"/>
      <c r="BB265" s="371"/>
      <c r="BC265" s="371"/>
      <c r="BD265" s="371"/>
      <c r="BE265" s="371"/>
      <c r="BF265" s="371"/>
      <c r="BG265" s="371"/>
      <c r="BH265" s="371"/>
      <c r="BI265" s="371"/>
      <c r="BJ265" s="371"/>
      <c r="BK265" s="371"/>
    </row>
    <row r="266" spans="1:63" s="376" customFormat="1" ht="21" customHeight="1" x14ac:dyDescent="0.3">
      <c r="A266" s="371"/>
      <c r="B266" s="372"/>
      <c r="C266" s="371"/>
      <c r="D266" s="371"/>
      <c r="E266" s="373"/>
      <c r="F266" s="374"/>
      <c r="G266" s="371"/>
      <c r="H266" s="375"/>
      <c r="I266" s="375"/>
      <c r="K266" s="377"/>
      <c r="L266" s="377"/>
      <c r="N266" s="511"/>
      <c r="P266" s="511"/>
      <c r="R266" s="378"/>
      <c r="T266" s="378"/>
      <c r="V266" s="378"/>
      <c r="X266" s="378"/>
      <c r="Z266" s="378"/>
      <c r="AB266" s="378"/>
      <c r="AD266" s="378"/>
      <c r="AF266" s="146"/>
      <c r="AH266" s="146"/>
      <c r="AJ266" s="146"/>
      <c r="AL266" s="146"/>
      <c r="AN266" s="146"/>
      <c r="AP266" s="146"/>
      <c r="AR266" s="146"/>
      <c r="AT266" s="146"/>
      <c r="AV266" s="146"/>
      <c r="AX266" s="63"/>
      <c r="AZ266" s="371"/>
      <c r="BA266" s="371"/>
      <c r="BB266" s="371"/>
      <c r="BC266" s="371"/>
      <c r="BD266" s="371"/>
      <c r="BE266" s="371"/>
      <c r="BF266" s="371"/>
      <c r="BG266" s="371"/>
      <c r="BH266" s="371"/>
      <c r="BI266" s="371"/>
      <c r="BJ266" s="371"/>
      <c r="BK266" s="371"/>
    </row>
    <row r="267" spans="1:63" s="376" customFormat="1" ht="21" customHeight="1" x14ac:dyDescent="0.3">
      <c r="A267" s="371"/>
      <c r="B267" s="372"/>
      <c r="C267" s="371"/>
      <c r="D267" s="371"/>
      <c r="E267" s="373"/>
      <c r="F267" s="374"/>
      <c r="G267" s="371"/>
      <c r="H267" s="375"/>
      <c r="I267" s="375"/>
      <c r="K267" s="377"/>
      <c r="L267" s="377"/>
      <c r="N267" s="511"/>
      <c r="P267" s="511"/>
      <c r="R267" s="378"/>
      <c r="T267" s="378"/>
      <c r="V267" s="378"/>
      <c r="X267" s="378"/>
      <c r="Z267" s="378"/>
      <c r="AB267" s="378"/>
      <c r="AD267" s="378"/>
      <c r="AF267" s="146"/>
      <c r="AH267" s="146"/>
      <c r="AJ267" s="146"/>
      <c r="AL267" s="146"/>
      <c r="AN267" s="146"/>
      <c r="AP267" s="146"/>
      <c r="AR267" s="146"/>
      <c r="AT267" s="146"/>
      <c r="AV267" s="146"/>
      <c r="AX267" s="63"/>
      <c r="AZ267" s="371"/>
      <c r="BA267" s="371"/>
      <c r="BB267" s="371"/>
      <c r="BC267" s="371"/>
      <c r="BD267" s="371"/>
      <c r="BE267" s="371"/>
      <c r="BF267" s="371"/>
      <c r="BG267" s="371"/>
      <c r="BH267" s="371"/>
      <c r="BI267" s="371"/>
      <c r="BJ267" s="371"/>
      <c r="BK267" s="371"/>
    </row>
    <row r="268" spans="1:63" s="376" customFormat="1" ht="21" customHeight="1" x14ac:dyDescent="0.3">
      <c r="A268" s="371"/>
      <c r="B268" s="372"/>
      <c r="C268" s="371"/>
      <c r="D268" s="371"/>
      <c r="E268" s="373"/>
      <c r="F268" s="374"/>
      <c r="G268" s="371"/>
      <c r="H268" s="375"/>
      <c r="I268" s="375"/>
      <c r="K268" s="377"/>
      <c r="L268" s="377"/>
      <c r="N268" s="511"/>
      <c r="P268" s="511"/>
      <c r="R268" s="378"/>
      <c r="T268" s="378"/>
      <c r="V268" s="378"/>
      <c r="X268" s="378"/>
      <c r="Z268" s="378"/>
      <c r="AB268" s="378"/>
      <c r="AD268" s="378"/>
      <c r="AF268" s="146"/>
      <c r="AH268" s="146"/>
      <c r="AJ268" s="146"/>
      <c r="AL268" s="146"/>
      <c r="AN268" s="146"/>
      <c r="AP268" s="146"/>
      <c r="AR268" s="146"/>
      <c r="AT268" s="146"/>
      <c r="AV268" s="146"/>
      <c r="AX268" s="63"/>
      <c r="AZ268" s="371"/>
      <c r="BA268" s="371"/>
      <c r="BB268" s="371"/>
      <c r="BC268" s="371"/>
      <c r="BD268" s="371"/>
      <c r="BE268" s="371"/>
      <c r="BF268" s="371"/>
      <c r="BG268" s="371"/>
      <c r="BH268" s="371"/>
      <c r="BI268" s="371"/>
      <c r="BJ268" s="371"/>
      <c r="BK268" s="371"/>
    </row>
    <row r="269" spans="1:63" s="376" customFormat="1" ht="21" customHeight="1" x14ac:dyDescent="0.3">
      <c r="A269" s="371"/>
      <c r="B269" s="372"/>
      <c r="C269" s="371"/>
      <c r="D269" s="371"/>
      <c r="E269" s="373"/>
      <c r="F269" s="374"/>
      <c r="G269" s="371"/>
      <c r="H269" s="375"/>
      <c r="I269" s="375"/>
      <c r="K269" s="377"/>
      <c r="L269" s="377"/>
      <c r="N269" s="511"/>
      <c r="P269" s="511"/>
      <c r="R269" s="378"/>
      <c r="T269" s="378"/>
      <c r="V269" s="378"/>
      <c r="X269" s="378"/>
      <c r="Z269" s="378"/>
      <c r="AB269" s="378"/>
      <c r="AD269" s="378"/>
      <c r="AF269" s="146"/>
      <c r="AH269" s="146"/>
      <c r="AJ269" s="146"/>
      <c r="AL269" s="146"/>
      <c r="AN269" s="146"/>
      <c r="AP269" s="146"/>
      <c r="AR269" s="146"/>
      <c r="AT269" s="146"/>
      <c r="AV269" s="146"/>
      <c r="AX269" s="63"/>
      <c r="AZ269" s="371"/>
      <c r="BA269" s="371"/>
      <c r="BB269" s="371"/>
      <c r="BC269" s="371"/>
      <c r="BD269" s="371"/>
      <c r="BE269" s="371"/>
      <c r="BF269" s="371"/>
      <c r="BG269" s="371"/>
      <c r="BH269" s="371"/>
      <c r="BI269" s="371"/>
      <c r="BJ269" s="371"/>
      <c r="BK269" s="371"/>
    </row>
    <row r="270" spans="1:63" s="376" customFormat="1" ht="21" customHeight="1" x14ac:dyDescent="0.3">
      <c r="A270" s="371"/>
      <c r="B270" s="372"/>
      <c r="C270" s="371"/>
      <c r="D270" s="371"/>
      <c r="E270" s="373"/>
      <c r="F270" s="374"/>
      <c r="G270" s="371"/>
      <c r="H270" s="375"/>
      <c r="I270" s="375"/>
      <c r="K270" s="377"/>
      <c r="L270" s="377"/>
      <c r="N270" s="511"/>
      <c r="P270" s="511"/>
      <c r="R270" s="378"/>
      <c r="T270" s="378"/>
      <c r="V270" s="378"/>
      <c r="X270" s="378"/>
      <c r="Z270" s="378"/>
      <c r="AB270" s="378"/>
      <c r="AD270" s="378"/>
      <c r="AF270" s="146"/>
      <c r="AH270" s="146"/>
      <c r="AJ270" s="146"/>
      <c r="AL270" s="146"/>
      <c r="AN270" s="146"/>
      <c r="AP270" s="146"/>
      <c r="AR270" s="146"/>
      <c r="AT270" s="146"/>
      <c r="AV270" s="146"/>
      <c r="AX270" s="63"/>
      <c r="AZ270" s="371"/>
      <c r="BA270" s="371"/>
      <c r="BB270" s="371"/>
      <c r="BC270" s="371"/>
      <c r="BD270" s="371"/>
      <c r="BE270" s="371"/>
      <c r="BF270" s="371"/>
      <c r="BG270" s="371"/>
      <c r="BH270" s="371"/>
      <c r="BI270" s="371"/>
      <c r="BJ270" s="371"/>
      <c r="BK270" s="371"/>
    </row>
    <row r="271" spans="1:63" s="376" customFormat="1" ht="21" customHeight="1" x14ac:dyDescent="0.3">
      <c r="A271" s="371"/>
      <c r="B271" s="372"/>
      <c r="C271" s="371"/>
      <c r="D271" s="371"/>
      <c r="E271" s="373"/>
      <c r="F271" s="374"/>
      <c r="G271" s="371"/>
      <c r="H271" s="375"/>
      <c r="I271" s="375"/>
      <c r="K271" s="377"/>
      <c r="L271" s="377"/>
      <c r="N271" s="511"/>
      <c r="P271" s="511"/>
      <c r="R271" s="378"/>
      <c r="T271" s="378"/>
      <c r="V271" s="378"/>
      <c r="X271" s="378"/>
      <c r="Z271" s="378"/>
      <c r="AB271" s="378"/>
      <c r="AD271" s="378"/>
      <c r="AF271" s="146"/>
      <c r="AH271" s="146"/>
      <c r="AJ271" s="146"/>
      <c r="AL271" s="146"/>
      <c r="AN271" s="146"/>
      <c r="AP271" s="146"/>
      <c r="AR271" s="146"/>
      <c r="AT271" s="146"/>
      <c r="AV271" s="146"/>
      <c r="AX271" s="63"/>
      <c r="AZ271" s="371"/>
      <c r="BA271" s="371"/>
      <c r="BB271" s="371"/>
      <c r="BC271" s="371"/>
      <c r="BD271" s="371"/>
      <c r="BE271" s="371"/>
      <c r="BF271" s="371"/>
      <c r="BG271" s="371"/>
      <c r="BH271" s="371"/>
      <c r="BI271" s="371"/>
      <c r="BJ271" s="371"/>
      <c r="BK271" s="371"/>
    </row>
    <row r="272" spans="1:63" s="376" customFormat="1" ht="21" customHeight="1" x14ac:dyDescent="0.3">
      <c r="A272" s="371"/>
      <c r="B272" s="372"/>
      <c r="C272" s="371"/>
      <c r="D272" s="371"/>
      <c r="E272" s="373"/>
      <c r="F272" s="374"/>
      <c r="G272" s="371"/>
      <c r="H272" s="375"/>
      <c r="I272" s="375"/>
      <c r="K272" s="377"/>
      <c r="L272" s="377"/>
      <c r="N272" s="511"/>
      <c r="P272" s="511"/>
      <c r="R272" s="378"/>
      <c r="T272" s="378"/>
      <c r="V272" s="378"/>
      <c r="X272" s="378"/>
      <c r="Z272" s="378"/>
      <c r="AB272" s="378"/>
      <c r="AD272" s="378"/>
      <c r="AF272" s="146"/>
      <c r="AH272" s="146"/>
      <c r="AJ272" s="146"/>
      <c r="AL272" s="146"/>
      <c r="AN272" s="146"/>
      <c r="AP272" s="146"/>
      <c r="AR272" s="146"/>
      <c r="AT272" s="146"/>
      <c r="AV272" s="146"/>
      <c r="AX272" s="63"/>
      <c r="AZ272" s="371"/>
      <c r="BA272" s="371"/>
      <c r="BB272" s="371"/>
      <c r="BC272" s="371"/>
      <c r="BD272" s="371"/>
      <c r="BE272" s="371"/>
      <c r="BF272" s="371"/>
      <c r="BG272" s="371"/>
      <c r="BH272" s="371"/>
      <c r="BI272" s="371"/>
      <c r="BJ272" s="371"/>
      <c r="BK272" s="371"/>
    </row>
    <row r="273" spans="1:63" s="376" customFormat="1" ht="21" customHeight="1" x14ac:dyDescent="0.3">
      <c r="A273" s="371"/>
      <c r="B273" s="372"/>
      <c r="C273" s="371"/>
      <c r="D273" s="371"/>
      <c r="E273" s="373"/>
      <c r="F273" s="374"/>
      <c r="G273" s="371"/>
      <c r="H273" s="375"/>
      <c r="I273" s="375"/>
      <c r="K273" s="377"/>
      <c r="L273" s="377"/>
      <c r="N273" s="511"/>
      <c r="P273" s="511"/>
      <c r="R273" s="378"/>
      <c r="T273" s="378"/>
      <c r="V273" s="378"/>
      <c r="X273" s="378"/>
      <c r="Z273" s="378"/>
      <c r="AB273" s="378"/>
      <c r="AD273" s="378"/>
      <c r="AF273" s="146"/>
      <c r="AH273" s="146"/>
      <c r="AJ273" s="146"/>
      <c r="AL273" s="146"/>
      <c r="AN273" s="146"/>
      <c r="AP273" s="146"/>
      <c r="AR273" s="146"/>
      <c r="AT273" s="146"/>
      <c r="AV273" s="146"/>
      <c r="AX273" s="63"/>
      <c r="AZ273" s="371"/>
      <c r="BA273" s="371"/>
      <c r="BB273" s="371"/>
      <c r="BC273" s="371"/>
      <c r="BD273" s="371"/>
      <c r="BE273" s="371"/>
      <c r="BF273" s="371"/>
      <c r="BG273" s="371"/>
      <c r="BH273" s="371"/>
      <c r="BI273" s="371"/>
      <c r="BJ273" s="371"/>
      <c r="BK273" s="371"/>
    </row>
    <row r="274" spans="1:63" s="376" customFormat="1" ht="21" customHeight="1" x14ac:dyDescent="0.3">
      <c r="A274" s="371"/>
      <c r="B274" s="372"/>
      <c r="C274" s="371"/>
      <c r="D274" s="371"/>
      <c r="E274" s="373"/>
      <c r="F274" s="374"/>
      <c r="G274" s="371"/>
      <c r="H274" s="375"/>
      <c r="I274" s="375"/>
      <c r="K274" s="377"/>
      <c r="L274" s="377"/>
      <c r="N274" s="511"/>
      <c r="P274" s="511"/>
      <c r="R274" s="378"/>
      <c r="T274" s="378"/>
      <c r="V274" s="378"/>
      <c r="X274" s="378"/>
      <c r="Z274" s="378"/>
      <c r="AB274" s="378"/>
      <c r="AD274" s="378"/>
      <c r="AF274" s="146"/>
      <c r="AH274" s="146"/>
      <c r="AJ274" s="146"/>
      <c r="AL274" s="146"/>
      <c r="AN274" s="146"/>
      <c r="AP274" s="146"/>
      <c r="AR274" s="146"/>
      <c r="AT274" s="146"/>
      <c r="AV274" s="146"/>
      <c r="AX274" s="63"/>
      <c r="AZ274" s="371"/>
      <c r="BA274" s="371"/>
      <c r="BB274" s="371"/>
      <c r="BC274" s="371"/>
      <c r="BD274" s="371"/>
      <c r="BE274" s="371"/>
      <c r="BF274" s="371"/>
      <c r="BG274" s="371"/>
      <c r="BH274" s="371"/>
      <c r="BI274" s="371"/>
      <c r="BJ274" s="371"/>
      <c r="BK274" s="371"/>
    </row>
    <row r="275" spans="1:63" s="376" customFormat="1" ht="21" customHeight="1" x14ac:dyDescent="0.3">
      <c r="A275" s="371"/>
      <c r="B275" s="372"/>
      <c r="C275" s="371"/>
      <c r="D275" s="371"/>
      <c r="E275" s="373"/>
      <c r="F275" s="374"/>
      <c r="G275" s="371"/>
      <c r="H275" s="375"/>
      <c r="I275" s="375"/>
      <c r="K275" s="377"/>
      <c r="L275" s="377"/>
      <c r="N275" s="511"/>
      <c r="P275" s="511"/>
      <c r="R275" s="378"/>
      <c r="T275" s="378"/>
      <c r="V275" s="378"/>
      <c r="X275" s="378"/>
      <c r="Z275" s="378"/>
      <c r="AB275" s="378"/>
      <c r="AD275" s="378"/>
      <c r="AF275" s="146"/>
      <c r="AH275" s="146"/>
      <c r="AJ275" s="146"/>
      <c r="AL275" s="146"/>
      <c r="AN275" s="146"/>
      <c r="AP275" s="146"/>
      <c r="AR275" s="146"/>
      <c r="AT275" s="146"/>
      <c r="AV275" s="146"/>
      <c r="AX275" s="63"/>
      <c r="AZ275" s="371"/>
      <c r="BA275" s="371"/>
      <c r="BB275" s="371"/>
      <c r="BC275" s="371"/>
      <c r="BD275" s="371"/>
      <c r="BE275" s="371"/>
      <c r="BF275" s="371"/>
      <c r="BG275" s="371"/>
      <c r="BH275" s="371"/>
      <c r="BI275" s="371"/>
      <c r="BJ275" s="371"/>
      <c r="BK275" s="371"/>
    </row>
    <row r="276" spans="1:63" s="376" customFormat="1" ht="21" customHeight="1" x14ac:dyDescent="0.3">
      <c r="A276" s="371"/>
      <c r="B276" s="372"/>
      <c r="C276" s="371"/>
      <c r="D276" s="371"/>
      <c r="E276" s="373"/>
      <c r="F276" s="374"/>
      <c r="G276" s="371"/>
      <c r="H276" s="375"/>
      <c r="I276" s="375"/>
      <c r="K276" s="377"/>
      <c r="L276" s="377"/>
      <c r="N276" s="511"/>
      <c r="P276" s="511"/>
      <c r="R276" s="378"/>
      <c r="T276" s="378"/>
      <c r="V276" s="378"/>
      <c r="X276" s="378"/>
      <c r="Z276" s="378"/>
      <c r="AB276" s="378"/>
      <c r="AD276" s="378"/>
      <c r="AF276" s="146"/>
      <c r="AH276" s="146"/>
      <c r="AJ276" s="146"/>
      <c r="AL276" s="146"/>
      <c r="AN276" s="146"/>
      <c r="AP276" s="146"/>
      <c r="AR276" s="146"/>
      <c r="AT276" s="146"/>
      <c r="AV276" s="146"/>
      <c r="AX276" s="63"/>
      <c r="AZ276" s="371"/>
      <c r="BA276" s="371"/>
      <c r="BB276" s="371"/>
      <c r="BC276" s="371"/>
      <c r="BD276" s="371"/>
      <c r="BE276" s="371"/>
      <c r="BF276" s="371"/>
      <c r="BG276" s="371"/>
      <c r="BH276" s="371"/>
      <c r="BI276" s="371"/>
      <c r="BJ276" s="371"/>
      <c r="BK276" s="371"/>
    </row>
    <row r="277" spans="1:63" s="376" customFormat="1" ht="21" customHeight="1" x14ac:dyDescent="0.3">
      <c r="A277" s="371"/>
      <c r="B277" s="372"/>
      <c r="C277" s="371"/>
      <c r="D277" s="371"/>
      <c r="E277" s="373"/>
      <c r="F277" s="374"/>
      <c r="G277" s="371"/>
      <c r="H277" s="375"/>
      <c r="I277" s="375"/>
      <c r="K277" s="377"/>
      <c r="L277" s="377"/>
      <c r="N277" s="511"/>
      <c r="P277" s="511"/>
      <c r="R277" s="378"/>
      <c r="T277" s="378"/>
      <c r="V277" s="378"/>
      <c r="X277" s="378"/>
      <c r="Z277" s="378"/>
      <c r="AB277" s="378"/>
      <c r="AD277" s="378"/>
      <c r="AF277" s="146"/>
      <c r="AH277" s="146"/>
      <c r="AJ277" s="146"/>
      <c r="AL277" s="146"/>
      <c r="AN277" s="146"/>
      <c r="AP277" s="146"/>
      <c r="AR277" s="146"/>
      <c r="AT277" s="146"/>
      <c r="AV277" s="146"/>
      <c r="AX277" s="63"/>
      <c r="AZ277" s="371"/>
      <c r="BA277" s="371"/>
      <c r="BB277" s="371"/>
      <c r="BC277" s="371"/>
      <c r="BD277" s="371"/>
      <c r="BE277" s="371"/>
      <c r="BF277" s="371"/>
      <c r="BG277" s="371"/>
      <c r="BH277" s="371"/>
      <c r="BI277" s="371"/>
      <c r="BJ277" s="371"/>
      <c r="BK277" s="371"/>
    </row>
    <row r="278" spans="1:63" s="376" customFormat="1" ht="21" customHeight="1" x14ac:dyDescent="0.3">
      <c r="A278" s="371"/>
      <c r="B278" s="372"/>
      <c r="C278" s="371"/>
      <c r="D278" s="371"/>
      <c r="E278" s="373"/>
      <c r="F278" s="374"/>
      <c r="G278" s="371"/>
      <c r="H278" s="375"/>
      <c r="I278" s="375"/>
      <c r="K278" s="377"/>
      <c r="L278" s="377"/>
      <c r="N278" s="511"/>
      <c r="P278" s="511"/>
      <c r="R278" s="378"/>
      <c r="T278" s="378"/>
      <c r="V278" s="378"/>
      <c r="X278" s="378"/>
      <c r="Z278" s="378"/>
      <c r="AB278" s="378"/>
      <c r="AD278" s="378"/>
      <c r="AF278" s="146"/>
      <c r="AH278" s="146"/>
      <c r="AJ278" s="146"/>
      <c r="AL278" s="146"/>
      <c r="AN278" s="146"/>
      <c r="AP278" s="146"/>
      <c r="AR278" s="146"/>
      <c r="AT278" s="146"/>
      <c r="AV278" s="146"/>
      <c r="AX278" s="63"/>
      <c r="AZ278" s="371"/>
      <c r="BA278" s="371"/>
      <c r="BB278" s="371"/>
      <c r="BC278" s="371"/>
      <c r="BD278" s="371"/>
      <c r="BE278" s="371"/>
      <c r="BF278" s="371"/>
      <c r="BG278" s="371"/>
      <c r="BH278" s="371"/>
      <c r="BI278" s="371"/>
      <c r="BJ278" s="371"/>
      <c r="BK278" s="371"/>
    </row>
    <row r="279" spans="1:63" s="376" customFormat="1" ht="21" customHeight="1" x14ac:dyDescent="0.3">
      <c r="A279" s="371"/>
      <c r="B279" s="372"/>
      <c r="C279" s="371"/>
      <c r="D279" s="371"/>
      <c r="E279" s="373"/>
      <c r="F279" s="374"/>
      <c r="G279" s="371"/>
      <c r="H279" s="375"/>
      <c r="I279" s="375"/>
      <c r="K279" s="377"/>
      <c r="L279" s="377"/>
      <c r="N279" s="511"/>
      <c r="P279" s="511"/>
      <c r="R279" s="378"/>
      <c r="T279" s="378"/>
      <c r="V279" s="378"/>
      <c r="X279" s="378"/>
      <c r="Z279" s="378"/>
      <c r="AB279" s="378"/>
      <c r="AD279" s="378"/>
      <c r="AF279" s="146"/>
      <c r="AH279" s="146"/>
      <c r="AJ279" s="146"/>
      <c r="AL279" s="146"/>
      <c r="AN279" s="146"/>
      <c r="AP279" s="146"/>
      <c r="AR279" s="146"/>
      <c r="AT279" s="146"/>
      <c r="AV279" s="146"/>
      <c r="AX279" s="63"/>
      <c r="AZ279" s="371"/>
      <c r="BA279" s="371"/>
      <c r="BB279" s="371"/>
      <c r="BC279" s="371"/>
      <c r="BD279" s="371"/>
      <c r="BE279" s="371"/>
      <c r="BF279" s="371"/>
      <c r="BG279" s="371"/>
      <c r="BH279" s="371"/>
      <c r="BI279" s="371"/>
      <c r="BJ279" s="371"/>
      <c r="BK279" s="371"/>
    </row>
    <row r="280" spans="1:63" s="376" customFormat="1" ht="21" customHeight="1" x14ac:dyDescent="0.3">
      <c r="A280" s="371"/>
      <c r="B280" s="372"/>
      <c r="C280" s="371"/>
      <c r="D280" s="371"/>
      <c r="E280" s="373"/>
      <c r="F280" s="374"/>
      <c r="G280" s="371"/>
      <c r="H280" s="375"/>
      <c r="I280" s="375"/>
      <c r="K280" s="377"/>
      <c r="L280" s="377"/>
      <c r="N280" s="511"/>
      <c r="P280" s="511"/>
      <c r="R280" s="378"/>
      <c r="T280" s="378"/>
      <c r="V280" s="378"/>
      <c r="X280" s="378"/>
      <c r="Z280" s="378"/>
      <c r="AB280" s="378"/>
      <c r="AD280" s="378"/>
      <c r="AF280" s="146"/>
      <c r="AH280" s="146"/>
      <c r="AJ280" s="146"/>
      <c r="AL280" s="146"/>
      <c r="AN280" s="146"/>
      <c r="AP280" s="146"/>
      <c r="AR280" s="146"/>
      <c r="AT280" s="146"/>
      <c r="AV280" s="146"/>
      <c r="AX280" s="63"/>
      <c r="AZ280" s="371"/>
      <c r="BA280" s="371"/>
      <c r="BB280" s="371"/>
      <c r="BC280" s="371"/>
      <c r="BD280" s="371"/>
      <c r="BE280" s="371"/>
      <c r="BF280" s="371"/>
      <c r="BG280" s="371"/>
      <c r="BH280" s="371"/>
      <c r="BI280" s="371"/>
      <c r="BJ280" s="371"/>
      <c r="BK280" s="371"/>
    </row>
    <row r="281" spans="1:63" s="376" customFormat="1" ht="21" customHeight="1" x14ac:dyDescent="0.3">
      <c r="A281" s="371"/>
      <c r="B281" s="372"/>
      <c r="C281" s="371"/>
      <c r="D281" s="371"/>
      <c r="E281" s="373"/>
      <c r="F281" s="374"/>
      <c r="G281" s="371"/>
      <c r="H281" s="375"/>
      <c r="I281" s="375"/>
      <c r="K281" s="377"/>
      <c r="L281" s="377"/>
      <c r="N281" s="511"/>
      <c r="P281" s="511"/>
      <c r="R281" s="378"/>
      <c r="T281" s="378"/>
      <c r="V281" s="378"/>
      <c r="X281" s="378"/>
      <c r="Z281" s="378"/>
      <c r="AB281" s="378"/>
      <c r="AD281" s="378"/>
      <c r="AF281" s="146"/>
      <c r="AH281" s="146"/>
      <c r="AJ281" s="146"/>
      <c r="AL281" s="146"/>
      <c r="AN281" s="146"/>
      <c r="AP281" s="146"/>
      <c r="AR281" s="146"/>
      <c r="AT281" s="146"/>
      <c r="AV281" s="146"/>
      <c r="AX281" s="63"/>
      <c r="AZ281" s="371"/>
      <c r="BA281" s="371"/>
      <c r="BB281" s="371"/>
      <c r="BC281" s="371"/>
      <c r="BD281" s="371"/>
      <c r="BE281" s="371"/>
      <c r="BF281" s="371"/>
      <c r="BG281" s="371"/>
      <c r="BH281" s="371"/>
      <c r="BI281" s="371"/>
      <c r="BJ281" s="371"/>
      <c r="BK281" s="371"/>
    </row>
    <row r="282" spans="1:63" s="376" customFormat="1" ht="21" customHeight="1" x14ac:dyDescent="0.3">
      <c r="A282" s="371"/>
      <c r="B282" s="372"/>
      <c r="C282" s="371"/>
      <c r="D282" s="371"/>
      <c r="E282" s="373"/>
      <c r="F282" s="374"/>
      <c r="G282" s="371"/>
      <c r="H282" s="375"/>
      <c r="I282" s="375"/>
      <c r="K282" s="377"/>
      <c r="L282" s="377"/>
      <c r="N282" s="511"/>
      <c r="P282" s="511"/>
      <c r="R282" s="378"/>
      <c r="T282" s="378"/>
      <c r="V282" s="378"/>
      <c r="X282" s="378"/>
      <c r="Z282" s="378"/>
      <c r="AB282" s="378"/>
      <c r="AD282" s="378"/>
      <c r="AF282" s="146"/>
      <c r="AH282" s="146"/>
      <c r="AJ282" s="146"/>
      <c r="AL282" s="146"/>
      <c r="AN282" s="146"/>
      <c r="AP282" s="146"/>
      <c r="AR282" s="146"/>
      <c r="AT282" s="146"/>
      <c r="AV282" s="146"/>
      <c r="AX282" s="63"/>
      <c r="AZ282" s="371"/>
      <c r="BA282" s="371"/>
      <c r="BB282" s="371"/>
      <c r="BC282" s="371"/>
      <c r="BD282" s="371"/>
      <c r="BE282" s="371"/>
      <c r="BF282" s="371"/>
      <c r="BG282" s="371"/>
      <c r="BH282" s="371"/>
      <c r="BI282" s="371"/>
      <c r="BJ282" s="371"/>
      <c r="BK282" s="371"/>
    </row>
    <row r="283" spans="1:63" s="376" customFormat="1" ht="21" customHeight="1" x14ac:dyDescent="0.3">
      <c r="A283" s="371"/>
      <c r="B283" s="372"/>
      <c r="C283" s="371"/>
      <c r="D283" s="371"/>
      <c r="E283" s="373"/>
      <c r="F283" s="374"/>
      <c r="G283" s="371"/>
      <c r="H283" s="375"/>
      <c r="I283" s="375"/>
      <c r="K283" s="377"/>
      <c r="L283" s="377"/>
      <c r="N283" s="511"/>
      <c r="P283" s="511"/>
      <c r="R283" s="378"/>
      <c r="T283" s="378"/>
      <c r="V283" s="378"/>
      <c r="X283" s="378"/>
      <c r="Z283" s="378"/>
      <c r="AB283" s="378"/>
      <c r="AD283" s="378"/>
      <c r="AF283" s="146"/>
      <c r="AH283" s="146"/>
      <c r="AJ283" s="146"/>
      <c r="AL283" s="146"/>
      <c r="AN283" s="146"/>
      <c r="AP283" s="146"/>
      <c r="AR283" s="146"/>
      <c r="AT283" s="146"/>
      <c r="AV283" s="146"/>
      <c r="AX283" s="63"/>
      <c r="AZ283" s="371"/>
      <c r="BA283" s="371"/>
      <c r="BB283" s="371"/>
      <c r="BC283" s="371"/>
      <c r="BD283" s="371"/>
      <c r="BE283" s="371"/>
      <c r="BF283" s="371"/>
      <c r="BG283" s="371"/>
      <c r="BH283" s="371"/>
      <c r="BI283" s="371"/>
      <c r="BJ283" s="371"/>
      <c r="BK283" s="371"/>
    </row>
    <row r="284" spans="1:63" s="376" customFormat="1" ht="21" customHeight="1" x14ac:dyDescent="0.3">
      <c r="A284" s="371"/>
      <c r="B284" s="372"/>
      <c r="C284" s="371"/>
      <c r="D284" s="371"/>
      <c r="E284" s="373"/>
      <c r="F284" s="374"/>
      <c r="G284" s="371"/>
      <c r="H284" s="375"/>
      <c r="I284" s="375"/>
      <c r="K284" s="377"/>
      <c r="L284" s="377"/>
      <c r="N284" s="511"/>
      <c r="P284" s="511"/>
      <c r="R284" s="378"/>
      <c r="T284" s="378"/>
      <c r="V284" s="378"/>
      <c r="X284" s="378"/>
      <c r="Z284" s="378"/>
      <c r="AB284" s="378"/>
      <c r="AD284" s="378"/>
      <c r="AF284" s="146"/>
      <c r="AH284" s="146"/>
      <c r="AJ284" s="146"/>
      <c r="AL284" s="146"/>
      <c r="AN284" s="146"/>
      <c r="AP284" s="146"/>
      <c r="AR284" s="146"/>
      <c r="AT284" s="146"/>
      <c r="AV284" s="146"/>
      <c r="AX284" s="63"/>
      <c r="AZ284" s="371"/>
      <c r="BA284" s="371"/>
      <c r="BB284" s="371"/>
      <c r="BC284" s="371"/>
      <c r="BD284" s="371"/>
      <c r="BE284" s="371"/>
      <c r="BF284" s="371"/>
      <c r="BG284" s="371"/>
      <c r="BH284" s="371"/>
      <c r="BI284" s="371"/>
      <c r="BJ284" s="371"/>
      <c r="BK284" s="371"/>
    </row>
    <row r="285" spans="1:63" s="376" customFormat="1" ht="21" customHeight="1" x14ac:dyDescent="0.3">
      <c r="A285" s="371"/>
      <c r="B285" s="372"/>
      <c r="C285" s="371"/>
      <c r="D285" s="371"/>
      <c r="E285" s="373"/>
      <c r="F285" s="374"/>
      <c r="G285" s="371"/>
      <c r="H285" s="375"/>
      <c r="I285" s="375"/>
      <c r="K285" s="377"/>
      <c r="L285" s="377"/>
      <c r="N285" s="511"/>
      <c r="P285" s="511"/>
      <c r="R285" s="378"/>
      <c r="T285" s="378"/>
      <c r="V285" s="378"/>
      <c r="X285" s="378"/>
      <c r="Z285" s="378"/>
      <c r="AB285" s="378"/>
      <c r="AD285" s="378"/>
      <c r="AF285" s="146"/>
      <c r="AH285" s="146"/>
      <c r="AJ285" s="146"/>
      <c r="AL285" s="146"/>
      <c r="AN285" s="146"/>
      <c r="AP285" s="146"/>
      <c r="AR285" s="146"/>
      <c r="AT285" s="146"/>
      <c r="AV285" s="146"/>
      <c r="AX285" s="63"/>
      <c r="AZ285" s="371"/>
      <c r="BA285" s="371"/>
      <c r="BB285" s="371"/>
      <c r="BC285" s="371"/>
      <c r="BD285" s="371"/>
      <c r="BE285" s="371"/>
      <c r="BF285" s="371"/>
      <c r="BG285" s="371"/>
      <c r="BH285" s="371"/>
      <c r="BI285" s="371"/>
      <c r="BJ285" s="371"/>
      <c r="BK285" s="371"/>
    </row>
    <row r="286" spans="1:63" s="376" customFormat="1" ht="21" customHeight="1" x14ac:dyDescent="0.3">
      <c r="A286" s="371"/>
      <c r="B286" s="372"/>
      <c r="C286" s="371"/>
      <c r="D286" s="371"/>
      <c r="E286" s="373"/>
      <c r="F286" s="374"/>
      <c r="G286" s="371"/>
      <c r="H286" s="375"/>
      <c r="I286" s="375"/>
      <c r="K286" s="377"/>
      <c r="L286" s="377"/>
      <c r="N286" s="511"/>
      <c r="P286" s="511"/>
      <c r="R286" s="378"/>
      <c r="T286" s="378"/>
      <c r="V286" s="378"/>
      <c r="X286" s="378"/>
      <c r="Z286" s="378"/>
      <c r="AB286" s="378"/>
      <c r="AD286" s="378"/>
      <c r="AF286" s="146"/>
      <c r="AH286" s="146"/>
      <c r="AJ286" s="146"/>
      <c r="AL286" s="146"/>
      <c r="AN286" s="146"/>
      <c r="AP286" s="146"/>
      <c r="AR286" s="146"/>
      <c r="AT286" s="146"/>
      <c r="AV286" s="146"/>
      <c r="AX286" s="63"/>
      <c r="AZ286" s="371"/>
      <c r="BA286" s="371"/>
      <c r="BB286" s="371"/>
      <c r="BC286" s="371"/>
      <c r="BD286" s="371"/>
      <c r="BE286" s="371"/>
      <c r="BF286" s="371"/>
      <c r="BG286" s="371"/>
      <c r="BH286" s="371"/>
      <c r="BI286" s="371"/>
      <c r="BJ286" s="371"/>
      <c r="BK286" s="371"/>
    </row>
    <row r="287" spans="1:63" s="376" customFormat="1" ht="21" customHeight="1" x14ac:dyDescent="0.3">
      <c r="A287" s="371"/>
      <c r="B287" s="372"/>
      <c r="C287" s="371"/>
      <c r="D287" s="371"/>
      <c r="E287" s="373"/>
      <c r="F287" s="374"/>
      <c r="G287" s="371"/>
      <c r="H287" s="375"/>
      <c r="I287" s="375"/>
      <c r="K287" s="377"/>
      <c r="L287" s="377"/>
      <c r="N287" s="511"/>
      <c r="P287" s="511"/>
      <c r="R287" s="378"/>
      <c r="T287" s="378"/>
      <c r="V287" s="378"/>
      <c r="X287" s="378"/>
      <c r="Z287" s="378"/>
      <c r="AB287" s="378"/>
      <c r="AD287" s="378"/>
      <c r="AF287" s="146"/>
      <c r="AH287" s="146"/>
      <c r="AJ287" s="146"/>
      <c r="AL287" s="146"/>
      <c r="AN287" s="146"/>
      <c r="AP287" s="146"/>
      <c r="AR287" s="146"/>
      <c r="AT287" s="146"/>
      <c r="AV287" s="146"/>
      <c r="AX287" s="63"/>
      <c r="AZ287" s="371"/>
      <c r="BA287" s="371"/>
      <c r="BB287" s="371"/>
      <c r="BC287" s="371"/>
      <c r="BD287" s="371"/>
      <c r="BE287" s="371"/>
      <c r="BF287" s="371"/>
      <c r="BG287" s="371"/>
      <c r="BH287" s="371"/>
      <c r="BI287" s="371"/>
      <c r="BJ287" s="371"/>
      <c r="BK287" s="371"/>
    </row>
    <row r="288" spans="1:63" s="376" customFormat="1" ht="21" customHeight="1" x14ac:dyDescent="0.3">
      <c r="A288" s="371"/>
      <c r="B288" s="372"/>
      <c r="C288" s="371"/>
      <c r="D288" s="371"/>
      <c r="E288" s="373"/>
      <c r="F288" s="374"/>
      <c r="G288" s="371"/>
      <c r="H288" s="375"/>
      <c r="I288" s="375"/>
      <c r="K288" s="377"/>
      <c r="L288" s="377"/>
      <c r="N288" s="511"/>
      <c r="P288" s="511"/>
      <c r="R288" s="378"/>
      <c r="T288" s="378"/>
      <c r="V288" s="378"/>
      <c r="X288" s="378"/>
      <c r="Z288" s="378"/>
      <c r="AB288" s="378"/>
      <c r="AD288" s="378"/>
      <c r="AF288" s="146"/>
      <c r="AH288" s="146"/>
      <c r="AJ288" s="146"/>
      <c r="AL288" s="146"/>
      <c r="AN288" s="146"/>
      <c r="AP288" s="146"/>
      <c r="AR288" s="146"/>
      <c r="AT288" s="146"/>
      <c r="AV288" s="146"/>
      <c r="AX288" s="63"/>
      <c r="AZ288" s="371"/>
      <c r="BA288" s="371"/>
      <c r="BB288" s="371"/>
      <c r="BC288" s="371"/>
      <c r="BD288" s="371"/>
      <c r="BE288" s="371"/>
      <c r="BF288" s="371"/>
      <c r="BG288" s="371"/>
      <c r="BH288" s="371"/>
      <c r="BI288" s="371"/>
      <c r="BJ288" s="371"/>
      <c r="BK288" s="371"/>
    </row>
    <row r="289" spans="1:63" s="376" customFormat="1" ht="21" customHeight="1" x14ac:dyDescent="0.3">
      <c r="A289" s="371"/>
      <c r="B289" s="372"/>
      <c r="C289" s="371"/>
      <c r="D289" s="371"/>
      <c r="E289" s="373"/>
      <c r="F289" s="374"/>
      <c r="G289" s="371"/>
      <c r="H289" s="375"/>
      <c r="I289" s="375"/>
      <c r="K289" s="377"/>
      <c r="L289" s="377"/>
      <c r="N289" s="511"/>
      <c r="P289" s="511"/>
      <c r="R289" s="378"/>
      <c r="T289" s="378"/>
      <c r="V289" s="378"/>
      <c r="X289" s="378"/>
      <c r="Z289" s="378"/>
      <c r="AB289" s="378"/>
      <c r="AD289" s="378"/>
      <c r="AF289" s="146"/>
      <c r="AH289" s="146"/>
      <c r="AJ289" s="146"/>
      <c r="AL289" s="146"/>
      <c r="AN289" s="146"/>
      <c r="AP289" s="146"/>
      <c r="AR289" s="146"/>
      <c r="AT289" s="146"/>
      <c r="AV289" s="146"/>
      <c r="AX289" s="63"/>
      <c r="AZ289" s="371"/>
      <c r="BA289" s="371"/>
      <c r="BB289" s="371"/>
      <c r="BC289" s="371"/>
      <c r="BD289" s="371"/>
      <c r="BE289" s="371"/>
      <c r="BF289" s="371"/>
      <c r="BG289" s="371"/>
      <c r="BH289" s="371"/>
      <c r="BI289" s="371"/>
      <c r="BJ289" s="371"/>
      <c r="BK289" s="371"/>
    </row>
    <row r="290" spans="1:63" s="376" customFormat="1" ht="21" customHeight="1" x14ac:dyDescent="0.3">
      <c r="A290" s="371"/>
      <c r="B290" s="372"/>
      <c r="C290" s="371"/>
      <c r="D290" s="371"/>
      <c r="E290" s="373"/>
      <c r="F290" s="374"/>
      <c r="G290" s="371"/>
      <c r="H290" s="375"/>
      <c r="I290" s="375"/>
      <c r="K290" s="377"/>
      <c r="L290" s="377"/>
      <c r="N290" s="511"/>
      <c r="P290" s="511"/>
      <c r="R290" s="378"/>
      <c r="T290" s="378"/>
      <c r="V290" s="378"/>
      <c r="X290" s="378"/>
      <c r="Z290" s="378"/>
      <c r="AB290" s="378"/>
      <c r="AD290" s="378"/>
      <c r="AF290" s="146"/>
      <c r="AH290" s="146"/>
      <c r="AJ290" s="146"/>
      <c r="AL290" s="146"/>
      <c r="AN290" s="146"/>
      <c r="AP290" s="146"/>
      <c r="AR290" s="146"/>
      <c r="AT290" s="146"/>
      <c r="AV290" s="146"/>
      <c r="AX290" s="63"/>
      <c r="AZ290" s="371"/>
      <c r="BA290" s="371"/>
      <c r="BB290" s="371"/>
      <c r="BC290" s="371"/>
      <c r="BD290" s="371"/>
      <c r="BE290" s="371"/>
      <c r="BF290" s="371"/>
      <c r="BG290" s="371"/>
      <c r="BH290" s="371"/>
      <c r="BI290" s="371"/>
      <c r="BJ290" s="371"/>
      <c r="BK290" s="371"/>
    </row>
    <row r="291" spans="1:63" s="376" customFormat="1" ht="21" customHeight="1" x14ac:dyDescent="0.3">
      <c r="A291" s="371"/>
      <c r="B291" s="372"/>
      <c r="C291" s="371"/>
      <c r="D291" s="371"/>
      <c r="E291" s="373"/>
      <c r="F291" s="374"/>
      <c r="G291" s="371"/>
      <c r="H291" s="375"/>
      <c r="I291" s="375"/>
      <c r="K291" s="377"/>
      <c r="L291" s="377"/>
      <c r="N291" s="511"/>
      <c r="P291" s="511"/>
      <c r="R291" s="378"/>
      <c r="T291" s="378"/>
      <c r="V291" s="378"/>
      <c r="X291" s="378"/>
      <c r="Z291" s="378"/>
      <c r="AB291" s="378"/>
      <c r="AD291" s="378"/>
      <c r="AF291" s="146"/>
      <c r="AH291" s="146"/>
      <c r="AJ291" s="146"/>
      <c r="AL291" s="146"/>
      <c r="AN291" s="146"/>
      <c r="AP291" s="146"/>
      <c r="AR291" s="146"/>
      <c r="AT291" s="146"/>
      <c r="AV291" s="146"/>
      <c r="AX291" s="63"/>
      <c r="AZ291" s="371"/>
      <c r="BA291" s="371"/>
      <c r="BB291" s="371"/>
      <c r="BC291" s="371"/>
      <c r="BD291" s="371"/>
      <c r="BE291" s="371"/>
      <c r="BF291" s="371"/>
      <c r="BG291" s="371"/>
      <c r="BH291" s="371"/>
      <c r="BI291" s="371"/>
      <c r="BJ291" s="371"/>
      <c r="BK291" s="371"/>
    </row>
    <row r="292" spans="1:63" s="376" customFormat="1" ht="21" customHeight="1" x14ac:dyDescent="0.3">
      <c r="A292" s="371"/>
      <c r="B292" s="372"/>
      <c r="C292" s="371"/>
      <c r="D292" s="371"/>
      <c r="E292" s="373"/>
      <c r="F292" s="374"/>
      <c r="G292" s="371"/>
      <c r="H292" s="375"/>
      <c r="I292" s="375"/>
      <c r="K292" s="377"/>
      <c r="L292" s="377"/>
      <c r="N292" s="511"/>
      <c r="P292" s="511"/>
      <c r="R292" s="378"/>
      <c r="T292" s="378"/>
      <c r="V292" s="378"/>
      <c r="X292" s="378"/>
      <c r="Z292" s="378"/>
      <c r="AB292" s="378"/>
      <c r="AD292" s="378"/>
      <c r="AF292" s="146"/>
      <c r="AH292" s="146"/>
      <c r="AJ292" s="146"/>
      <c r="AL292" s="146"/>
      <c r="AN292" s="146"/>
      <c r="AP292" s="146"/>
      <c r="AR292" s="146"/>
      <c r="AT292" s="146"/>
      <c r="AV292" s="146"/>
      <c r="AX292" s="63"/>
      <c r="AZ292" s="371"/>
      <c r="BA292" s="371"/>
      <c r="BB292" s="371"/>
      <c r="BC292" s="371"/>
      <c r="BD292" s="371"/>
      <c r="BE292" s="371"/>
      <c r="BF292" s="371"/>
      <c r="BG292" s="371"/>
      <c r="BH292" s="371"/>
      <c r="BI292" s="371"/>
      <c r="BJ292" s="371"/>
      <c r="BK292" s="371"/>
    </row>
    <row r="293" spans="1:63" s="376" customFormat="1" ht="21" customHeight="1" x14ac:dyDescent="0.3">
      <c r="A293" s="371"/>
      <c r="B293" s="372"/>
      <c r="C293" s="371"/>
      <c r="D293" s="371"/>
      <c r="E293" s="373"/>
      <c r="F293" s="374"/>
      <c r="G293" s="371"/>
      <c r="H293" s="375"/>
      <c r="I293" s="375"/>
      <c r="K293" s="377"/>
      <c r="L293" s="377"/>
      <c r="N293" s="511"/>
      <c r="P293" s="511"/>
      <c r="R293" s="378"/>
      <c r="T293" s="378"/>
      <c r="V293" s="378"/>
      <c r="X293" s="378"/>
      <c r="Z293" s="378"/>
      <c r="AB293" s="378"/>
      <c r="AD293" s="378"/>
      <c r="AF293" s="146"/>
      <c r="AH293" s="146"/>
      <c r="AJ293" s="146"/>
      <c r="AL293" s="146"/>
      <c r="AN293" s="146"/>
      <c r="AP293" s="146"/>
      <c r="AR293" s="146"/>
      <c r="AT293" s="146"/>
      <c r="AV293" s="146"/>
      <c r="AX293" s="63"/>
      <c r="AZ293" s="371"/>
      <c r="BA293" s="371"/>
      <c r="BB293" s="371"/>
      <c r="BC293" s="371"/>
      <c r="BD293" s="371"/>
      <c r="BE293" s="371"/>
      <c r="BF293" s="371"/>
      <c r="BG293" s="371"/>
      <c r="BH293" s="371"/>
      <c r="BI293" s="371"/>
      <c r="BJ293" s="371"/>
      <c r="BK293" s="371"/>
    </row>
    <row r="294" spans="1:63" s="376" customFormat="1" ht="21" customHeight="1" x14ac:dyDescent="0.3">
      <c r="A294" s="371"/>
      <c r="B294" s="372"/>
      <c r="C294" s="371"/>
      <c r="D294" s="371"/>
      <c r="E294" s="373"/>
      <c r="F294" s="374"/>
      <c r="G294" s="371"/>
      <c r="H294" s="375"/>
      <c r="I294" s="375"/>
      <c r="K294" s="377"/>
      <c r="L294" s="377"/>
      <c r="N294" s="511"/>
      <c r="P294" s="511"/>
      <c r="R294" s="378"/>
      <c r="T294" s="378"/>
      <c r="V294" s="378"/>
      <c r="X294" s="378"/>
      <c r="Z294" s="378"/>
      <c r="AB294" s="378"/>
      <c r="AD294" s="378"/>
      <c r="AF294" s="146"/>
      <c r="AH294" s="146"/>
      <c r="AJ294" s="146"/>
      <c r="AL294" s="146"/>
      <c r="AN294" s="146"/>
      <c r="AP294" s="146"/>
      <c r="AR294" s="146"/>
      <c r="AT294" s="146"/>
      <c r="AV294" s="146"/>
      <c r="AX294" s="63"/>
      <c r="AZ294" s="371"/>
      <c r="BA294" s="371"/>
      <c r="BB294" s="371"/>
      <c r="BC294" s="371"/>
      <c r="BD294" s="371"/>
      <c r="BE294" s="371"/>
      <c r="BF294" s="371"/>
      <c r="BG294" s="371"/>
      <c r="BH294" s="371"/>
      <c r="BI294" s="371"/>
      <c r="BJ294" s="371"/>
      <c r="BK294" s="371"/>
    </row>
    <row r="295" spans="1:63" s="376" customFormat="1" ht="21" customHeight="1" x14ac:dyDescent="0.3">
      <c r="A295" s="371"/>
      <c r="B295" s="372"/>
      <c r="C295" s="371"/>
      <c r="D295" s="371"/>
      <c r="E295" s="373"/>
      <c r="F295" s="374"/>
      <c r="G295" s="371"/>
      <c r="H295" s="375"/>
      <c r="I295" s="375"/>
      <c r="K295" s="377"/>
      <c r="L295" s="377"/>
      <c r="N295" s="511"/>
      <c r="P295" s="511"/>
      <c r="R295" s="378"/>
      <c r="T295" s="378"/>
      <c r="V295" s="378"/>
      <c r="X295" s="378"/>
      <c r="Z295" s="378"/>
      <c r="AB295" s="378"/>
      <c r="AD295" s="378"/>
      <c r="AF295" s="146"/>
      <c r="AH295" s="146"/>
      <c r="AJ295" s="146"/>
      <c r="AL295" s="146"/>
      <c r="AN295" s="146"/>
      <c r="AP295" s="146"/>
      <c r="AR295" s="146"/>
      <c r="AT295" s="146"/>
      <c r="AV295" s="146"/>
      <c r="AX295" s="63"/>
      <c r="AZ295" s="371"/>
      <c r="BA295" s="371"/>
      <c r="BB295" s="371"/>
      <c r="BC295" s="371"/>
      <c r="BD295" s="371"/>
      <c r="BE295" s="371"/>
      <c r="BF295" s="371"/>
      <c r="BG295" s="371"/>
      <c r="BH295" s="371"/>
      <c r="BI295" s="371"/>
      <c r="BJ295" s="371"/>
      <c r="BK295" s="371"/>
    </row>
    <row r="296" spans="1:63" s="376" customFormat="1" ht="21" customHeight="1" x14ac:dyDescent="0.3">
      <c r="A296" s="371"/>
      <c r="B296" s="372"/>
      <c r="C296" s="371"/>
      <c r="D296" s="371"/>
      <c r="E296" s="373"/>
      <c r="F296" s="374"/>
      <c r="G296" s="371"/>
      <c r="H296" s="375"/>
      <c r="I296" s="375"/>
      <c r="K296" s="377"/>
      <c r="L296" s="377"/>
      <c r="N296" s="511"/>
      <c r="P296" s="511"/>
      <c r="R296" s="378"/>
      <c r="T296" s="378"/>
      <c r="V296" s="378"/>
      <c r="X296" s="378"/>
      <c r="Z296" s="378"/>
      <c r="AB296" s="378"/>
      <c r="AD296" s="378"/>
      <c r="AF296" s="146"/>
      <c r="AH296" s="146"/>
      <c r="AJ296" s="146"/>
      <c r="AL296" s="146"/>
      <c r="AN296" s="146"/>
      <c r="AP296" s="146"/>
      <c r="AR296" s="146"/>
      <c r="AT296" s="146"/>
      <c r="AV296" s="146"/>
      <c r="AX296" s="63"/>
      <c r="AZ296" s="371"/>
      <c r="BA296" s="371"/>
      <c r="BB296" s="371"/>
      <c r="BC296" s="371"/>
      <c r="BD296" s="371"/>
      <c r="BE296" s="371"/>
      <c r="BF296" s="371"/>
      <c r="BG296" s="371"/>
      <c r="BH296" s="371"/>
      <c r="BI296" s="371"/>
      <c r="BJ296" s="371"/>
      <c r="BK296" s="371"/>
    </row>
    <row r="297" spans="1:63" s="376" customFormat="1" ht="21" customHeight="1" x14ac:dyDescent="0.3">
      <c r="A297" s="371"/>
      <c r="B297" s="372"/>
      <c r="C297" s="371"/>
      <c r="D297" s="371"/>
      <c r="E297" s="373"/>
      <c r="F297" s="374"/>
      <c r="G297" s="371"/>
      <c r="H297" s="375"/>
      <c r="I297" s="375"/>
      <c r="K297" s="377"/>
      <c r="L297" s="377"/>
      <c r="N297" s="511"/>
      <c r="P297" s="511"/>
      <c r="R297" s="378"/>
      <c r="T297" s="378"/>
      <c r="V297" s="378"/>
      <c r="X297" s="378"/>
      <c r="Z297" s="378"/>
      <c r="AB297" s="378"/>
      <c r="AD297" s="378"/>
      <c r="AF297" s="146"/>
      <c r="AH297" s="146"/>
      <c r="AJ297" s="146"/>
      <c r="AL297" s="146"/>
      <c r="AN297" s="146"/>
      <c r="AP297" s="146"/>
      <c r="AR297" s="146"/>
      <c r="AT297" s="146"/>
      <c r="AV297" s="146"/>
      <c r="AX297" s="63"/>
      <c r="AZ297" s="371"/>
      <c r="BA297" s="371"/>
      <c r="BB297" s="371"/>
      <c r="BC297" s="371"/>
      <c r="BD297" s="371"/>
      <c r="BE297" s="371"/>
      <c r="BF297" s="371"/>
      <c r="BG297" s="371"/>
      <c r="BH297" s="371"/>
      <c r="BI297" s="371"/>
      <c r="BJ297" s="371"/>
      <c r="BK297" s="371"/>
    </row>
    <row r="298" spans="1:63" s="376" customFormat="1" ht="21" customHeight="1" x14ac:dyDescent="0.3">
      <c r="A298" s="371"/>
      <c r="B298" s="372"/>
      <c r="C298" s="371"/>
      <c r="D298" s="371"/>
      <c r="E298" s="373"/>
      <c r="F298" s="374"/>
      <c r="G298" s="371"/>
      <c r="H298" s="375"/>
      <c r="I298" s="375"/>
      <c r="K298" s="377"/>
      <c r="L298" s="377"/>
      <c r="N298" s="511"/>
      <c r="P298" s="511"/>
      <c r="R298" s="378"/>
      <c r="T298" s="378"/>
      <c r="V298" s="378"/>
      <c r="X298" s="378"/>
      <c r="Z298" s="378"/>
      <c r="AB298" s="378"/>
      <c r="AD298" s="378"/>
      <c r="AF298" s="146"/>
      <c r="AH298" s="146"/>
      <c r="AJ298" s="146"/>
      <c r="AL298" s="146"/>
      <c r="AN298" s="146"/>
      <c r="AP298" s="146"/>
      <c r="AR298" s="146"/>
      <c r="AT298" s="146"/>
      <c r="AV298" s="146"/>
      <c r="AX298" s="63"/>
      <c r="AZ298" s="371"/>
      <c r="BA298" s="371"/>
      <c r="BB298" s="371"/>
      <c r="BC298" s="371"/>
      <c r="BD298" s="371"/>
      <c r="BE298" s="371"/>
      <c r="BF298" s="371"/>
      <c r="BG298" s="371"/>
      <c r="BH298" s="371"/>
      <c r="BI298" s="371"/>
      <c r="BJ298" s="371"/>
      <c r="BK298" s="371"/>
    </row>
    <row r="299" spans="1:63" s="376" customFormat="1" ht="21" customHeight="1" x14ac:dyDescent="0.3">
      <c r="A299" s="371"/>
      <c r="B299" s="372"/>
      <c r="C299" s="371"/>
      <c r="D299" s="371"/>
      <c r="E299" s="373"/>
      <c r="F299" s="374"/>
      <c r="G299" s="371"/>
      <c r="H299" s="375"/>
      <c r="I299" s="375"/>
      <c r="K299" s="377"/>
      <c r="L299" s="377"/>
      <c r="N299" s="511"/>
      <c r="P299" s="511"/>
      <c r="R299" s="378"/>
      <c r="T299" s="378"/>
      <c r="V299" s="378"/>
      <c r="X299" s="378"/>
      <c r="Z299" s="378"/>
      <c r="AB299" s="378"/>
      <c r="AD299" s="378"/>
      <c r="AF299" s="146"/>
      <c r="AH299" s="146"/>
      <c r="AJ299" s="146"/>
      <c r="AL299" s="146"/>
      <c r="AN299" s="146"/>
      <c r="AP299" s="146"/>
      <c r="AR299" s="146"/>
      <c r="AT299" s="146"/>
      <c r="AV299" s="146"/>
      <c r="AX299" s="63"/>
      <c r="AZ299" s="371"/>
      <c r="BA299" s="371"/>
      <c r="BB299" s="371"/>
      <c r="BC299" s="371"/>
      <c r="BD299" s="371"/>
      <c r="BE299" s="371"/>
      <c r="BF299" s="371"/>
      <c r="BG299" s="371"/>
      <c r="BH299" s="371"/>
      <c r="BI299" s="371"/>
      <c r="BJ299" s="371"/>
      <c r="BK299" s="371"/>
    </row>
    <row r="300" spans="1:63" s="376" customFormat="1" ht="21" customHeight="1" x14ac:dyDescent="0.3">
      <c r="A300" s="371"/>
      <c r="B300" s="372"/>
      <c r="C300" s="371"/>
      <c r="D300" s="371"/>
      <c r="E300" s="373"/>
      <c r="F300" s="374"/>
      <c r="G300" s="371"/>
      <c r="H300" s="375"/>
      <c r="I300" s="375"/>
      <c r="K300" s="377"/>
      <c r="L300" s="377"/>
      <c r="N300" s="511"/>
      <c r="P300" s="511"/>
      <c r="R300" s="378"/>
      <c r="T300" s="378"/>
      <c r="V300" s="378"/>
      <c r="X300" s="378"/>
      <c r="Z300" s="378"/>
      <c r="AB300" s="378"/>
      <c r="AD300" s="378"/>
      <c r="AF300" s="146"/>
      <c r="AH300" s="146"/>
      <c r="AJ300" s="146"/>
      <c r="AL300" s="146"/>
      <c r="AN300" s="146"/>
      <c r="AP300" s="146"/>
      <c r="AR300" s="146"/>
      <c r="AT300" s="146"/>
      <c r="AV300" s="146"/>
      <c r="AX300" s="63"/>
      <c r="AZ300" s="371"/>
      <c r="BA300" s="371"/>
      <c r="BB300" s="371"/>
      <c r="BC300" s="371"/>
      <c r="BD300" s="371"/>
      <c r="BE300" s="371"/>
      <c r="BF300" s="371"/>
      <c r="BG300" s="371"/>
      <c r="BH300" s="371"/>
      <c r="BI300" s="371"/>
      <c r="BJ300" s="371"/>
      <c r="BK300" s="371"/>
    </row>
    <row r="301" spans="1:63" s="376" customFormat="1" ht="21" customHeight="1" x14ac:dyDescent="0.3">
      <c r="A301" s="371"/>
      <c r="B301" s="372"/>
      <c r="C301" s="371"/>
      <c r="D301" s="371"/>
      <c r="E301" s="373"/>
      <c r="F301" s="374"/>
      <c r="G301" s="371"/>
      <c r="H301" s="375"/>
      <c r="I301" s="375"/>
      <c r="K301" s="377"/>
      <c r="L301" s="377"/>
      <c r="N301" s="511"/>
      <c r="P301" s="511"/>
      <c r="R301" s="378"/>
      <c r="T301" s="378"/>
      <c r="V301" s="378"/>
      <c r="X301" s="378"/>
      <c r="Z301" s="378"/>
      <c r="AB301" s="378"/>
      <c r="AD301" s="378"/>
      <c r="AF301" s="146"/>
      <c r="AH301" s="146"/>
      <c r="AJ301" s="146"/>
      <c r="AL301" s="146"/>
      <c r="AN301" s="146"/>
      <c r="AP301" s="146"/>
      <c r="AR301" s="146"/>
      <c r="AT301" s="146"/>
      <c r="AV301" s="146"/>
      <c r="AX301" s="63"/>
      <c r="AZ301" s="371"/>
      <c r="BA301" s="371"/>
      <c r="BB301" s="371"/>
      <c r="BC301" s="371"/>
      <c r="BD301" s="371"/>
      <c r="BE301" s="371"/>
      <c r="BF301" s="371"/>
      <c r="BG301" s="371"/>
      <c r="BH301" s="371"/>
      <c r="BI301" s="371"/>
      <c r="BJ301" s="371"/>
      <c r="BK301" s="371"/>
    </row>
    <row r="302" spans="1:63" s="376" customFormat="1" ht="21" customHeight="1" x14ac:dyDescent="0.3">
      <c r="A302" s="371"/>
      <c r="B302" s="372"/>
      <c r="C302" s="371"/>
      <c r="D302" s="371"/>
      <c r="E302" s="373"/>
      <c r="F302" s="374"/>
      <c r="G302" s="371"/>
      <c r="H302" s="375"/>
      <c r="I302" s="375"/>
      <c r="K302" s="377"/>
      <c r="L302" s="377"/>
      <c r="N302" s="511"/>
      <c r="P302" s="511"/>
      <c r="R302" s="378"/>
      <c r="T302" s="378"/>
      <c r="V302" s="378"/>
      <c r="X302" s="378"/>
      <c r="Z302" s="378"/>
      <c r="AB302" s="378"/>
      <c r="AD302" s="378"/>
      <c r="AF302" s="146"/>
      <c r="AH302" s="146"/>
      <c r="AJ302" s="146"/>
      <c r="AL302" s="146"/>
      <c r="AN302" s="146"/>
      <c r="AP302" s="146"/>
      <c r="AR302" s="146"/>
      <c r="AT302" s="146"/>
      <c r="AV302" s="146"/>
      <c r="AX302" s="63"/>
      <c r="AZ302" s="371"/>
      <c r="BA302" s="371"/>
      <c r="BB302" s="371"/>
      <c r="BC302" s="371"/>
      <c r="BD302" s="371"/>
      <c r="BE302" s="371"/>
      <c r="BF302" s="371"/>
      <c r="BG302" s="371"/>
      <c r="BH302" s="371"/>
      <c r="BI302" s="371"/>
      <c r="BJ302" s="371"/>
      <c r="BK302" s="371"/>
    </row>
    <row r="303" spans="1:63" s="376" customFormat="1" ht="21" customHeight="1" x14ac:dyDescent="0.3">
      <c r="A303" s="371"/>
      <c r="B303" s="372"/>
      <c r="C303" s="371"/>
      <c r="D303" s="371"/>
      <c r="E303" s="373"/>
      <c r="F303" s="374"/>
      <c r="G303" s="371"/>
      <c r="H303" s="375"/>
      <c r="I303" s="375"/>
      <c r="K303" s="377"/>
      <c r="L303" s="377"/>
      <c r="N303" s="511"/>
      <c r="P303" s="511"/>
      <c r="R303" s="378"/>
      <c r="T303" s="378"/>
      <c r="V303" s="378"/>
      <c r="X303" s="378"/>
      <c r="Z303" s="378"/>
      <c r="AB303" s="378"/>
      <c r="AD303" s="378"/>
      <c r="AF303" s="146"/>
      <c r="AH303" s="146"/>
      <c r="AJ303" s="146"/>
      <c r="AL303" s="146"/>
      <c r="AN303" s="146"/>
      <c r="AP303" s="146"/>
      <c r="AR303" s="146"/>
      <c r="AT303" s="146"/>
      <c r="AV303" s="146"/>
      <c r="AX303" s="63"/>
      <c r="AZ303" s="371"/>
      <c r="BA303" s="371"/>
      <c r="BB303" s="371"/>
      <c r="BC303" s="371"/>
      <c r="BD303" s="371"/>
      <c r="BE303" s="371"/>
      <c r="BF303" s="371"/>
      <c r="BG303" s="371"/>
      <c r="BH303" s="371"/>
      <c r="BI303" s="371"/>
      <c r="BJ303" s="371"/>
      <c r="BK303" s="371"/>
    </row>
    <row r="304" spans="1:63" s="376" customFormat="1" ht="21" customHeight="1" x14ac:dyDescent="0.3">
      <c r="A304" s="371"/>
      <c r="B304" s="372"/>
      <c r="C304" s="371"/>
      <c r="D304" s="371"/>
      <c r="E304" s="373"/>
      <c r="F304" s="374"/>
      <c r="G304" s="371"/>
      <c r="H304" s="375"/>
      <c r="I304" s="375"/>
      <c r="K304" s="377"/>
      <c r="L304" s="377"/>
      <c r="N304" s="511"/>
      <c r="P304" s="511"/>
      <c r="R304" s="378"/>
      <c r="T304" s="378"/>
      <c r="V304" s="378"/>
      <c r="X304" s="378"/>
      <c r="Z304" s="378"/>
      <c r="AB304" s="378"/>
      <c r="AD304" s="378"/>
      <c r="AF304" s="146"/>
      <c r="AH304" s="146"/>
      <c r="AJ304" s="146"/>
      <c r="AL304" s="146"/>
      <c r="AN304" s="146"/>
      <c r="AP304" s="146"/>
      <c r="AR304" s="146"/>
      <c r="AT304" s="146"/>
      <c r="AV304" s="146"/>
      <c r="AX304" s="63"/>
      <c r="AZ304" s="371"/>
      <c r="BA304" s="371"/>
      <c r="BB304" s="371"/>
      <c r="BC304" s="371"/>
      <c r="BD304" s="371"/>
      <c r="BE304" s="371"/>
      <c r="BF304" s="371"/>
      <c r="BG304" s="371"/>
      <c r="BH304" s="371"/>
      <c r="BI304" s="371"/>
      <c r="BJ304" s="371"/>
      <c r="BK304" s="371"/>
    </row>
    <row r="305" spans="1:63" s="376" customFormat="1" ht="21" customHeight="1" x14ac:dyDescent="0.3">
      <c r="A305" s="371"/>
      <c r="B305" s="372"/>
      <c r="C305" s="371"/>
      <c r="D305" s="371"/>
      <c r="E305" s="373"/>
      <c r="F305" s="374"/>
      <c r="G305" s="371"/>
      <c r="H305" s="375"/>
      <c r="I305" s="375"/>
      <c r="K305" s="377"/>
      <c r="L305" s="377"/>
      <c r="N305" s="511"/>
      <c r="P305" s="511"/>
      <c r="R305" s="378"/>
      <c r="T305" s="378"/>
      <c r="V305" s="378"/>
      <c r="X305" s="378"/>
      <c r="Z305" s="378"/>
      <c r="AB305" s="378"/>
      <c r="AD305" s="378"/>
      <c r="AF305" s="146"/>
      <c r="AH305" s="146"/>
      <c r="AJ305" s="146"/>
      <c r="AL305" s="146"/>
      <c r="AN305" s="146"/>
      <c r="AP305" s="146"/>
      <c r="AR305" s="146"/>
      <c r="AT305" s="146"/>
      <c r="AV305" s="146"/>
      <c r="AX305" s="63"/>
      <c r="AZ305" s="371"/>
      <c r="BA305" s="371"/>
      <c r="BB305" s="371"/>
      <c r="BC305" s="371"/>
      <c r="BD305" s="371"/>
      <c r="BE305" s="371"/>
      <c r="BF305" s="371"/>
      <c r="BG305" s="371"/>
      <c r="BH305" s="371"/>
      <c r="BI305" s="371"/>
      <c r="BJ305" s="371"/>
      <c r="BK305" s="371"/>
    </row>
    <row r="306" spans="1:63" s="376" customFormat="1" ht="21" customHeight="1" x14ac:dyDescent="0.3">
      <c r="A306" s="371"/>
      <c r="B306" s="372"/>
      <c r="C306" s="371"/>
      <c r="D306" s="371"/>
      <c r="E306" s="373"/>
      <c r="F306" s="374"/>
      <c r="G306" s="371"/>
      <c r="H306" s="375"/>
      <c r="I306" s="375"/>
      <c r="K306" s="377"/>
      <c r="L306" s="377"/>
      <c r="N306" s="511"/>
      <c r="P306" s="511"/>
      <c r="R306" s="378"/>
      <c r="T306" s="378"/>
      <c r="V306" s="378"/>
      <c r="X306" s="378"/>
      <c r="Z306" s="378"/>
      <c r="AB306" s="378"/>
      <c r="AD306" s="378"/>
      <c r="AF306" s="146"/>
      <c r="AH306" s="146"/>
      <c r="AJ306" s="146"/>
      <c r="AL306" s="146"/>
      <c r="AN306" s="146"/>
      <c r="AP306" s="146"/>
      <c r="AR306" s="146"/>
      <c r="AT306" s="146"/>
      <c r="AV306" s="146"/>
      <c r="AX306" s="63"/>
      <c r="AZ306" s="371"/>
      <c r="BA306" s="371"/>
      <c r="BB306" s="371"/>
      <c r="BC306" s="371"/>
      <c r="BD306" s="371"/>
      <c r="BE306" s="371"/>
      <c r="BF306" s="371"/>
      <c r="BG306" s="371"/>
      <c r="BH306" s="371"/>
      <c r="BI306" s="371"/>
      <c r="BJ306" s="371"/>
      <c r="BK306" s="371"/>
    </row>
    <row r="307" spans="1:63" s="376" customFormat="1" ht="21" customHeight="1" x14ac:dyDescent="0.3">
      <c r="A307" s="371"/>
      <c r="B307" s="372"/>
      <c r="C307" s="371"/>
      <c r="D307" s="371"/>
      <c r="E307" s="373"/>
      <c r="F307" s="374"/>
      <c r="G307" s="371"/>
      <c r="H307" s="375"/>
      <c r="I307" s="375"/>
      <c r="K307" s="377"/>
      <c r="L307" s="377"/>
      <c r="N307" s="511"/>
      <c r="P307" s="511"/>
      <c r="R307" s="378"/>
      <c r="T307" s="378"/>
      <c r="V307" s="378"/>
      <c r="X307" s="378"/>
      <c r="Z307" s="378"/>
      <c r="AB307" s="378"/>
      <c r="AD307" s="378"/>
      <c r="AF307" s="146"/>
      <c r="AH307" s="146"/>
      <c r="AJ307" s="146"/>
      <c r="AL307" s="146"/>
      <c r="AN307" s="146"/>
      <c r="AP307" s="146"/>
      <c r="AR307" s="146"/>
      <c r="AT307" s="146"/>
      <c r="AV307" s="146"/>
      <c r="AX307" s="63"/>
      <c r="AZ307" s="371"/>
      <c r="BA307" s="371"/>
      <c r="BB307" s="371"/>
      <c r="BC307" s="371"/>
      <c r="BD307" s="371"/>
      <c r="BE307" s="371"/>
      <c r="BF307" s="371"/>
      <c r="BG307" s="371"/>
      <c r="BH307" s="371"/>
      <c r="BI307" s="371"/>
      <c r="BJ307" s="371"/>
      <c r="BK307" s="371"/>
    </row>
    <row r="308" spans="1:63" s="376" customFormat="1" ht="21" customHeight="1" x14ac:dyDescent="0.3">
      <c r="A308" s="371"/>
      <c r="B308" s="372"/>
      <c r="C308" s="371"/>
      <c r="D308" s="371"/>
      <c r="E308" s="373"/>
      <c r="F308" s="374"/>
      <c r="G308" s="371"/>
      <c r="H308" s="375"/>
      <c r="I308" s="375"/>
      <c r="K308" s="377"/>
      <c r="L308" s="377"/>
      <c r="N308" s="511"/>
      <c r="P308" s="511"/>
      <c r="R308" s="378"/>
      <c r="T308" s="378"/>
      <c r="V308" s="378"/>
      <c r="X308" s="378"/>
      <c r="Z308" s="378"/>
      <c r="AB308" s="378"/>
      <c r="AD308" s="378"/>
      <c r="AF308" s="146"/>
      <c r="AH308" s="146"/>
      <c r="AJ308" s="146"/>
      <c r="AL308" s="146"/>
      <c r="AN308" s="146"/>
      <c r="AP308" s="146"/>
      <c r="AR308" s="146"/>
      <c r="AT308" s="146"/>
      <c r="AV308" s="146"/>
      <c r="AX308" s="63"/>
      <c r="AZ308" s="371"/>
      <c r="BA308" s="371"/>
      <c r="BB308" s="371"/>
      <c r="BC308" s="371"/>
      <c r="BD308" s="371"/>
      <c r="BE308" s="371"/>
      <c r="BF308" s="371"/>
      <c r="BG308" s="371"/>
      <c r="BH308" s="371"/>
      <c r="BI308" s="371"/>
      <c r="BJ308" s="371"/>
      <c r="BK308" s="371"/>
    </row>
    <row r="309" spans="1:63" s="376" customFormat="1" ht="21" customHeight="1" x14ac:dyDescent="0.3">
      <c r="A309" s="371"/>
      <c r="B309" s="372"/>
      <c r="C309" s="371"/>
      <c r="D309" s="371"/>
      <c r="E309" s="373"/>
      <c r="F309" s="374"/>
      <c r="G309" s="371"/>
      <c r="H309" s="375"/>
      <c r="I309" s="375"/>
      <c r="K309" s="377"/>
      <c r="L309" s="377"/>
      <c r="N309" s="511"/>
      <c r="P309" s="511"/>
      <c r="R309" s="378"/>
      <c r="T309" s="378"/>
      <c r="V309" s="378"/>
      <c r="X309" s="378"/>
      <c r="Z309" s="378"/>
      <c r="AB309" s="378"/>
      <c r="AD309" s="378"/>
      <c r="AF309" s="146"/>
      <c r="AH309" s="146"/>
      <c r="AJ309" s="146"/>
      <c r="AL309" s="146"/>
      <c r="AN309" s="146"/>
      <c r="AP309" s="146"/>
      <c r="AR309" s="146"/>
      <c r="AT309" s="146"/>
      <c r="AV309" s="146"/>
      <c r="AX309" s="63"/>
      <c r="AZ309" s="371"/>
      <c r="BA309" s="371"/>
      <c r="BB309" s="371"/>
      <c r="BC309" s="371"/>
      <c r="BD309" s="371"/>
      <c r="BE309" s="371"/>
      <c r="BF309" s="371"/>
      <c r="BG309" s="371"/>
      <c r="BH309" s="371"/>
      <c r="BI309" s="371"/>
      <c r="BJ309" s="371"/>
      <c r="BK309" s="371"/>
    </row>
    <row r="310" spans="1:63" s="376" customFormat="1" ht="21" customHeight="1" x14ac:dyDescent="0.3">
      <c r="A310" s="371"/>
      <c r="B310" s="372"/>
      <c r="C310" s="371"/>
      <c r="D310" s="371"/>
      <c r="E310" s="373"/>
      <c r="F310" s="374"/>
      <c r="G310" s="371"/>
      <c r="H310" s="375"/>
      <c r="I310" s="375"/>
      <c r="K310" s="377"/>
      <c r="L310" s="377"/>
      <c r="N310" s="511"/>
      <c r="P310" s="511"/>
      <c r="R310" s="378"/>
      <c r="T310" s="378"/>
      <c r="V310" s="378"/>
      <c r="X310" s="378"/>
      <c r="Z310" s="378"/>
      <c r="AB310" s="378"/>
      <c r="AD310" s="378"/>
      <c r="AF310" s="146"/>
      <c r="AH310" s="146"/>
      <c r="AJ310" s="146"/>
      <c r="AL310" s="146"/>
      <c r="AN310" s="146"/>
      <c r="AP310" s="146"/>
      <c r="AR310" s="146"/>
      <c r="AT310" s="146"/>
      <c r="AV310" s="146"/>
      <c r="AX310" s="63"/>
      <c r="AZ310" s="371"/>
      <c r="BA310" s="371"/>
      <c r="BB310" s="371"/>
      <c r="BC310" s="371"/>
      <c r="BD310" s="371"/>
      <c r="BE310" s="371"/>
      <c r="BF310" s="371"/>
      <c r="BG310" s="371"/>
      <c r="BH310" s="371"/>
      <c r="BI310" s="371"/>
      <c r="BJ310" s="371"/>
      <c r="BK310" s="371"/>
    </row>
    <row r="311" spans="1:63" s="376" customFormat="1" ht="21" customHeight="1" x14ac:dyDescent="0.3">
      <c r="A311" s="371"/>
      <c r="B311" s="372"/>
      <c r="C311" s="371"/>
      <c r="D311" s="371"/>
      <c r="E311" s="373"/>
      <c r="F311" s="374"/>
      <c r="G311" s="371"/>
      <c r="H311" s="375"/>
      <c r="I311" s="375"/>
      <c r="K311" s="377"/>
      <c r="L311" s="377"/>
      <c r="N311" s="511"/>
      <c r="P311" s="511"/>
      <c r="R311" s="378"/>
      <c r="T311" s="378"/>
      <c r="V311" s="378"/>
      <c r="X311" s="378"/>
      <c r="Z311" s="378"/>
      <c r="AB311" s="378"/>
      <c r="AD311" s="378"/>
      <c r="AF311" s="146"/>
      <c r="AH311" s="146"/>
      <c r="AJ311" s="146"/>
      <c r="AL311" s="146"/>
      <c r="AN311" s="146"/>
      <c r="AP311" s="146"/>
      <c r="AR311" s="146"/>
      <c r="AT311" s="146"/>
      <c r="AV311" s="146"/>
      <c r="AX311" s="63"/>
      <c r="AZ311" s="371"/>
      <c r="BA311" s="371"/>
      <c r="BB311" s="371"/>
      <c r="BC311" s="371"/>
      <c r="BD311" s="371"/>
      <c r="BE311" s="371"/>
      <c r="BF311" s="371"/>
      <c r="BG311" s="371"/>
      <c r="BH311" s="371"/>
      <c r="BI311" s="371"/>
      <c r="BJ311" s="371"/>
      <c r="BK311" s="371"/>
    </row>
    <row r="312" spans="1:63" s="376" customFormat="1" ht="21" customHeight="1" x14ac:dyDescent="0.3">
      <c r="A312" s="371"/>
      <c r="B312" s="372"/>
      <c r="C312" s="371"/>
      <c r="D312" s="371"/>
      <c r="E312" s="373"/>
      <c r="F312" s="374"/>
      <c r="G312" s="371"/>
      <c r="H312" s="375"/>
      <c r="I312" s="375"/>
      <c r="K312" s="377"/>
      <c r="L312" s="377"/>
      <c r="N312" s="511"/>
      <c r="P312" s="511"/>
      <c r="R312" s="378"/>
      <c r="T312" s="378"/>
      <c r="V312" s="378"/>
      <c r="X312" s="378"/>
      <c r="Z312" s="378"/>
      <c r="AB312" s="378"/>
      <c r="AD312" s="378"/>
      <c r="AF312" s="146"/>
      <c r="AH312" s="146"/>
      <c r="AJ312" s="146"/>
      <c r="AL312" s="146"/>
      <c r="AN312" s="146"/>
      <c r="AP312" s="146"/>
      <c r="AR312" s="146"/>
      <c r="AT312" s="146"/>
      <c r="AV312" s="146"/>
      <c r="AX312" s="63"/>
      <c r="AZ312" s="371"/>
      <c r="BA312" s="371"/>
      <c r="BB312" s="371"/>
      <c r="BC312" s="371"/>
      <c r="BD312" s="371"/>
      <c r="BE312" s="371"/>
      <c r="BF312" s="371"/>
      <c r="BG312" s="371"/>
      <c r="BH312" s="371"/>
      <c r="BI312" s="371"/>
      <c r="BJ312" s="371"/>
      <c r="BK312" s="371"/>
    </row>
    <row r="313" spans="1:63" s="376" customFormat="1" ht="21" customHeight="1" x14ac:dyDescent="0.3">
      <c r="A313" s="371"/>
      <c r="B313" s="372"/>
      <c r="C313" s="371"/>
      <c r="D313" s="371"/>
      <c r="E313" s="373"/>
      <c r="F313" s="374"/>
      <c r="G313" s="371"/>
      <c r="H313" s="375"/>
      <c r="I313" s="375"/>
      <c r="K313" s="377"/>
      <c r="L313" s="377"/>
      <c r="N313" s="511"/>
      <c r="P313" s="511"/>
      <c r="R313" s="378"/>
      <c r="T313" s="378"/>
      <c r="V313" s="378"/>
      <c r="X313" s="378"/>
      <c r="Z313" s="378"/>
      <c r="AB313" s="378"/>
      <c r="AD313" s="378"/>
      <c r="AF313" s="146"/>
      <c r="AH313" s="146"/>
      <c r="AJ313" s="146"/>
      <c r="AL313" s="146"/>
      <c r="AN313" s="146"/>
      <c r="AP313" s="146"/>
      <c r="AR313" s="146"/>
      <c r="AT313" s="146"/>
      <c r="AV313" s="146"/>
      <c r="AX313" s="63"/>
      <c r="AZ313" s="371"/>
      <c r="BA313" s="371"/>
      <c r="BB313" s="371"/>
      <c r="BC313" s="371"/>
      <c r="BD313" s="371"/>
      <c r="BE313" s="371"/>
      <c r="BF313" s="371"/>
      <c r="BG313" s="371"/>
      <c r="BH313" s="371"/>
      <c r="BI313" s="371"/>
      <c r="BJ313" s="371"/>
      <c r="BK313" s="371"/>
    </row>
    <row r="314" spans="1:63" s="376" customFormat="1" ht="21" customHeight="1" x14ac:dyDescent="0.3">
      <c r="A314" s="371"/>
      <c r="B314" s="372"/>
      <c r="C314" s="371"/>
      <c r="D314" s="371"/>
      <c r="E314" s="373"/>
      <c r="F314" s="374"/>
      <c r="G314" s="371"/>
      <c r="H314" s="375"/>
      <c r="I314" s="375"/>
      <c r="K314" s="377"/>
      <c r="L314" s="377"/>
      <c r="N314" s="511"/>
      <c r="P314" s="511"/>
      <c r="R314" s="378"/>
      <c r="T314" s="378"/>
      <c r="V314" s="378"/>
      <c r="X314" s="378"/>
      <c r="Z314" s="378"/>
      <c r="AB314" s="378"/>
      <c r="AD314" s="378"/>
      <c r="AF314" s="146"/>
      <c r="AH314" s="146"/>
      <c r="AJ314" s="146"/>
      <c r="AL314" s="146"/>
      <c r="AN314" s="146"/>
      <c r="AP314" s="146"/>
      <c r="AR314" s="146"/>
      <c r="AT314" s="146"/>
      <c r="AV314" s="146"/>
      <c r="AX314" s="63"/>
      <c r="AZ314" s="371"/>
      <c r="BA314" s="371"/>
      <c r="BB314" s="371"/>
      <c r="BC314" s="371"/>
      <c r="BD314" s="371"/>
      <c r="BE314" s="371"/>
      <c r="BF314" s="371"/>
      <c r="BG314" s="371"/>
      <c r="BH314" s="371"/>
      <c r="BI314" s="371"/>
      <c r="BJ314" s="371"/>
      <c r="BK314" s="371"/>
    </row>
    <row r="315" spans="1:63" s="376" customFormat="1" ht="21" customHeight="1" x14ac:dyDescent="0.3">
      <c r="A315" s="371"/>
      <c r="B315" s="372"/>
      <c r="C315" s="371"/>
      <c r="D315" s="371"/>
      <c r="E315" s="373"/>
      <c r="F315" s="374"/>
      <c r="G315" s="371"/>
      <c r="H315" s="375"/>
      <c r="I315" s="375"/>
      <c r="K315" s="377"/>
      <c r="L315" s="377"/>
      <c r="N315" s="511"/>
      <c r="P315" s="511"/>
      <c r="R315" s="378"/>
      <c r="T315" s="378"/>
      <c r="V315" s="378"/>
      <c r="X315" s="378"/>
      <c r="Z315" s="378"/>
      <c r="AB315" s="378"/>
      <c r="AD315" s="378"/>
      <c r="AF315" s="146"/>
      <c r="AH315" s="146"/>
      <c r="AJ315" s="146"/>
      <c r="AL315" s="146"/>
      <c r="AN315" s="146"/>
      <c r="AP315" s="146"/>
      <c r="AR315" s="146"/>
      <c r="AT315" s="146"/>
      <c r="AV315" s="146"/>
      <c r="AX315" s="63"/>
      <c r="AZ315" s="371"/>
      <c r="BA315" s="371"/>
      <c r="BB315" s="371"/>
      <c r="BC315" s="371"/>
      <c r="BD315" s="371"/>
      <c r="BE315" s="371"/>
      <c r="BF315" s="371"/>
      <c r="BG315" s="371"/>
      <c r="BH315" s="371"/>
      <c r="BI315" s="371"/>
      <c r="BJ315" s="371"/>
      <c r="BK315" s="371"/>
    </row>
    <row r="316" spans="1:63" s="376" customFormat="1" ht="21" customHeight="1" x14ac:dyDescent="0.3">
      <c r="A316" s="371"/>
      <c r="B316" s="372"/>
      <c r="C316" s="371"/>
      <c r="D316" s="371"/>
      <c r="E316" s="373"/>
      <c r="F316" s="374"/>
      <c r="G316" s="371"/>
      <c r="H316" s="375"/>
      <c r="I316" s="375"/>
      <c r="K316" s="377"/>
      <c r="L316" s="377"/>
      <c r="N316" s="511"/>
      <c r="P316" s="511"/>
      <c r="R316" s="378"/>
      <c r="T316" s="378"/>
      <c r="V316" s="378"/>
      <c r="X316" s="378"/>
      <c r="Z316" s="378"/>
      <c r="AB316" s="378"/>
      <c r="AD316" s="378"/>
      <c r="AF316" s="146"/>
      <c r="AH316" s="146"/>
      <c r="AJ316" s="146"/>
      <c r="AL316" s="146"/>
      <c r="AN316" s="146"/>
      <c r="AP316" s="146"/>
      <c r="AR316" s="146"/>
      <c r="AT316" s="146"/>
      <c r="AV316" s="146"/>
      <c r="AX316" s="63"/>
      <c r="AZ316" s="371"/>
      <c r="BA316" s="371"/>
      <c r="BB316" s="371"/>
      <c r="BC316" s="371"/>
      <c r="BD316" s="371"/>
      <c r="BE316" s="371"/>
      <c r="BF316" s="371"/>
      <c r="BG316" s="371"/>
      <c r="BH316" s="371"/>
      <c r="BI316" s="371"/>
      <c r="BJ316" s="371"/>
      <c r="BK316" s="371"/>
    </row>
    <row r="317" spans="1:63" s="376" customFormat="1" ht="21" customHeight="1" x14ac:dyDescent="0.3">
      <c r="A317" s="371"/>
      <c r="B317" s="372"/>
      <c r="C317" s="371"/>
      <c r="D317" s="371"/>
      <c r="E317" s="373"/>
      <c r="F317" s="374"/>
      <c r="G317" s="371"/>
      <c r="H317" s="375"/>
      <c r="I317" s="375"/>
      <c r="K317" s="377"/>
      <c r="L317" s="377"/>
      <c r="N317" s="511"/>
      <c r="P317" s="511"/>
      <c r="R317" s="378"/>
      <c r="T317" s="378"/>
      <c r="V317" s="378"/>
      <c r="X317" s="378"/>
      <c r="Z317" s="378"/>
      <c r="AB317" s="378"/>
      <c r="AD317" s="378"/>
      <c r="AF317" s="146"/>
      <c r="AH317" s="146"/>
      <c r="AJ317" s="146"/>
      <c r="AL317" s="146"/>
      <c r="AN317" s="146"/>
      <c r="AP317" s="146"/>
      <c r="AR317" s="146"/>
      <c r="AT317" s="146"/>
      <c r="AV317" s="146"/>
      <c r="AX317" s="63"/>
      <c r="AZ317" s="371"/>
      <c r="BA317" s="371"/>
      <c r="BB317" s="371"/>
      <c r="BC317" s="371"/>
      <c r="BD317" s="371"/>
      <c r="BE317" s="371"/>
      <c r="BF317" s="371"/>
      <c r="BG317" s="371"/>
      <c r="BH317" s="371"/>
      <c r="BI317" s="371"/>
      <c r="BJ317" s="371"/>
      <c r="BK317" s="371"/>
    </row>
    <row r="318" spans="1:63" s="376" customFormat="1" ht="21" customHeight="1" x14ac:dyDescent="0.3">
      <c r="A318" s="371"/>
      <c r="B318" s="372"/>
      <c r="C318" s="371"/>
      <c r="D318" s="371"/>
      <c r="E318" s="373"/>
      <c r="F318" s="374"/>
      <c r="G318" s="371"/>
      <c r="H318" s="375"/>
      <c r="I318" s="375"/>
      <c r="K318" s="377"/>
      <c r="L318" s="377"/>
      <c r="N318" s="511"/>
      <c r="P318" s="511"/>
      <c r="R318" s="378"/>
      <c r="T318" s="378"/>
      <c r="V318" s="378"/>
      <c r="X318" s="378"/>
      <c r="Z318" s="378"/>
      <c r="AB318" s="378"/>
      <c r="AD318" s="378"/>
      <c r="AF318" s="146"/>
      <c r="AH318" s="146"/>
      <c r="AJ318" s="146"/>
      <c r="AL318" s="146"/>
      <c r="AN318" s="146"/>
      <c r="AP318" s="146"/>
      <c r="AR318" s="146"/>
      <c r="AT318" s="146"/>
      <c r="AV318" s="146"/>
      <c r="AX318" s="63"/>
      <c r="AZ318" s="371"/>
      <c r="BA318" s="371"/>
      <c r="BB318" s="371"/>
      <c r="BC318" s="371"/>
      <c r="BD318" s="371"/>
      <c r="BE318" s="371"/>
      <c r="BF318" s="371"/>
      <c r="BG318" s="371"/>
      <c r="BH318" s="371"/>
      <c r="BI318" s="371"/>
      <c r="BJ318" s="371"/>
      <c r="BK318" s="371"/>
    </row>
    <row r="319" spans="1:63" s="376" customFormat="1" ht="21" customHeight="1" x14ac:dyDescent="0.3">
      <c r="A319" s="371"/>
      <c r="B319" s="372"/>
      <c r="C319" s="371"/>
      <c r="D319" s="371"/>
      <c r="E319" s="373"/>
      <c r="F319" s="374"/>
      <c r="G319" s="371"/>
      <c r="H319" s="375"/>
      <c r="I319" s="375"/>
      <c r="K319" s="377"/>
      <c r="L319" s="377"/>
      <c r="N319" s="511"/>
      <c r="P319" s="511"/>
      <c r="R319" s="378"/>
      <c r="T319" s="378"/>
      <c r="V319" s="378"/>
      <c r="X319" s="378"/>
      <c r="Z319" s="378"/>
      <c r="AB319" s="378"/>
      <c r="AD319" s="378"/>
      <c r="AF319" s="146"/>
      <c r="AH319" s="146"/>
      <c r="AJ319" s="146"/>
      <c r="AL319" s="146"/>
      <c r="AN319" s="146"/>
      <c r="AP319" s="146"/>
      <c r="AR319" s="146"/>
      <c r="AT319" s="146"/>
      <c r="AV319" s="146"/>
      <c r="AX319" s="63"/>
      <c r="AZ319" s="371"/>
      <c r="BA319" s="371"/>
      <c r="BB319" s="371"/>
      <c r="BC319" s="371"/>
      <c r="BD319" s="371"/>
      <c r="BE319" s="371"/>
      <c r="BF319" s="371"/>
      <c r="BG319" s="371"/>
      <c r="BH319" s="371"/>
      <c r="BI319" s="371"/>
      <c r="BJ319" s="371"/>
      <c r="BK319" s="371"/>
    </row>
    <row r="320" spans="1:63" s="376" customFormat="1" ht="21" customHeight="1" x14ac:dyDescent="0.3">
      <c r="A320" s="371"/>
      <c r="B320" s="372"/>
      <c r="C320" s="371"/>
      <c r="D320" s="371"/>
      <c r="E320" s="373"/>
      <c r="F320" s="374"/>
      <c r="G320" s="371"/>
      <c r="H320" s="375"/>
      <c r="I320" s="375"/>
      <c r="K320" s="377"/>
      <c r="L320" s="377"/>
      <c r="N320" s="511"/>
      <c r="P320" s="511"/>
      <c r="R320" s="378"/>
      <c r="T320" s="378"/>
      <c r="V320" s="378"/>
      <c r="X320" s="378"/>
      <c r="Z320" s="378"/>
      <c r="AB320" s="378"/>
      <c r="AD320" s="378"/>
      <c r="AF320" s="146"/>
      <c r="AH320" s="146"/>
      <c r="AJ320" s="146"/>
      <c r="AL320" s="146"/>
      <c r="AN320" s="146"/>
      <c r="AP320" s="146"/>
      <c r="AR320" s="146"/>
      <c r="AT320" s="146"/>
      <c r="AV320" s="146"/>
      <c r="AX320" s="63"/>
      <c r="AZ320" s="371"/>
      <c r="BA320" s="371"/>
      <c r="BB320" s="371"/>
      <c r="BC320" s="371"/>
      <c r="BD320" s="371"/>
      <c r="BE320" s="371"/>
      <c r="BF320" s="371"/>
      <c r="BG320" s="371"/>
      <c r="BH320" s="371"/>
      <c r="BI320" s="371"/>
      <c r="BJ320" s="371"/>
      <c r="BK320" s="371"/>
    </row>
    <row r="321" spans="1:63" s="376" customFormat="1" ht="21" customHeight="1" x14ac:dyDescent="0.3">
      <c r="A321" s="371"/>
      <c r="B321" s="372"/>
      <c r="C321" s="371"/>
      <c r="D321" s="371"/>
      <c r="E321" s="373"/>
      <c r="F321" s="374"/>
      <c r="G321" s="371"/>
      <c r="H321" s="375"/>
      <c r="I321" s="375"/>
      <c r="K321" s="377"/>
      <c r="L321" s="377"/>
      <c r="N321" s="511"/>
      <c r="P321" s="511"/>
      <c r="R321" s="378"/>
      <c r="T321" s="378"/>
      <c r="V321" s="378"/>
      <c r="X321" s="378"/>
      <c r="Z321" s="378"/>
      <c r="AB321" s="378"/>
      <c r="AD321" s="378"/>
      <c r="AF321" s="146"/>
      <c r="AH321" s="146"/>
      <c r="AJ321" s="146"/>
      <c r="AL321" s="146"/>
      <c r="AN321" s="146"/>
      <c r="AP321" s="146"/>
      <c r="AR321" s="146"/>
      <c r="AT321" s="146"/>
      <c r="AV321" s="146"/>
      <c r="AX321" s="63"/>
      <c r="AZ321" s="371"/>
      <c r="BA321" s="371"/>
      <c r="BB321" s="371"/>
      <c r="BC321" s="371"/>
      <c r="BD321" s="371"/>
      <c r="BE321" s="371"/>
      <c r="BF321" s="371"/>
      <c r="BG321" s="371"/>
      <c r="BH321" s="371"/>
      <c r="BI321" s="371"/>
      <c r="BJ321" s="371"/>
      <c r="BK321" s="371"/>
    </row>
    <row r="322" spans="1:63" s="376" customFormat="1" ht="21" customHeight="1" x14ac:dyDescent="0.3">
      <c r="A322" s="371"/>
      <c r="B322" s="372"/>
      <c r="C322" s="371"/>
      <c r="D322" s="371"/>
      <c r="E322" s="373"/>
      <c r="F322" s="374"/>
      <c r="G322" s="371"/>
      <c r="H322" s="375"/>
      <c r="I322" s="375"/>
      <c r="K322" s="377"/>
      <c r="L322" s="377"/>
      <c r="N322" s="511"/>
      <c r="P322" s="511"/>
      <c r="R322" s="378"/>
      <c r="T322" s="378"/>
      <c r="V322" s="378"/>
      <c r="X322" s="378"/>
      <c r="Z322" s="378"/>
      <c r="AB322" s="378"/>
      <c r="AD322" s="378"/>
      <c r="AF322" s="146"/>
      <c r="AH322" s="146"/>
      <c r="AJ322" s="146"/>
      <c r="AL322" s="146"/>
      <c r="AN322" s="146"/>
      <c r="AP322" s="146"/>
      <c r="AR322" s="146"/>
      <c r="AT322" s="146"/>
      <c r="AV322" s="146"/>
      <c r="AX322" s="63"/>
      <c r="AZ322" s="371"/>
      <c r="BA322" s="371"/>
      <c r="BB322" s="371"/>
      <c r="BC322" s="371"/>
      <c r="BD322" s="371"/>
      <c r="BE322" s="371"/>
      <c r="BF322" s="371"/>
      <c r="BG322" s="371"/>
      <c r="BH322" s="371"/>
      <c r="BI322" s="371"/>
      <c r="BJ322" s="371"/>
      <c r="BK322" s="371"/>
    </row>
    <row r="323" spans="1:63" s="376" customFormat="1" ht="21" customHeight="1" x14ac:dyDescent="0.3">
      <c r="A323" s="371"/>
      <c r="B323" s="372"/>
      <c r="C323" s="371"/>
      <c r="D323" s="371"/>
      <c r="E323" s="373"/>
      <c r="F323" s="374"/>
      <c r="G323" s="371"/>
      <c r="H323" s="375"/>
      <c r="I323" s="375"/>
      <c r="K323" s="377"/>
      <c r="L323" s="377"/>
      <c r="N323" s="511"/>
      <c r="P323" s="511"/>
      <c r="R323" s="378"/>
      <c r="T323" s="378"/>
      <c r="V323" s="378"/>
      <c r="X323" s="378"/>
      <c r="Z323" s="378"/>
      <c r="AB323" s="378"/>
      <c r="AD323" s="378"/>
      <c r="AF323" s="146"/>
      <c r="AH323" s="146"/>
      <c r="AJ323" s="146"/>
      <c r="AL323" s="146"/>
      <c r="AN323" s="146"/>
      <c r="AP323" s="146"/>
      <c r="AR323" s="146"/>
      <c r="AT323" s="146"/>
      <c r="AV323" s="146"/>
      <c r="AX323" s="63"/>
      <c r="AZ323" s="371"/>
      <c r="BA323" s="371"/>
      <c r="BB323" s="371"/>
      <c r="BC323" s="371"/>
      <c r="BD323" s="371"/>
      <c r="BE323" s="371"/>
      <c r="BF323" s="371"/>
      <c r="BG323" s="371"/>
      <c r="BH323" s="371"/>
      <c r="BI323" s="371"/>
      <c r="BJ323" s="371"/>
      <c r="BK323" s="371"/>
    </row>
    <row r="324" spans="1:63" s="376" customFormat="1" ht="21" customHeight="1" x14ac:dyDescent="0.3">
      <c r="A324" s="371"/>
      <c r="B324" s="372"/>
      <c r="C324" s="371"/>
      <c r="D324" s="371"/>
      <c r="E324" s="373"/>
      <c r="F324" s="374"/>
      <c r="G324" s="371"/>
      <c r="H324" s="375"/>
      <c r="I324" s="375"/>
      <c r="K324" s="377"/>
      <c r="L324" s="377"/>
      <c r="N324" s="511"/>
      <c r="P324" s="511"/>
      <c r="R324" s="378"/>
      <c r="T324" s="378"/>
      <c r="V324" s="378"/>
      <c r="X324" s="378"/>
      <c r="Z324" s="378"/>
      <c r="AB324" s="378"/>
      <c r="AD324" s="378"/>
      <c r="AF324" s="146"/>
      <c r="AH324" s="146"/>
      <c r="AJ324" s="146"/>
      <c r="AL324" s="146"/>
      <c r="AN324" s="146"/>
      <c r="AP324" s="146"/>
      <c r="AR324" s="146"/>
      <c r="AT324" s="146"/>
      <c r="AV324" s="146"/>
      <c r="AX324" s="63"/>
      <c r="AZ324" s="371"/>
      <c r="BA324" s="371"/>
      <c r="BB324" s="371"/>
      <c r="BC324" s="371"/>
      <c r="BD324" s="371"/>
      <c r="BE324" s="371"/>
      <c r="BF324" s="371"/>
      <c r="BG324" s="371"/>
      <c r="BH324" s="371"/>
      <c r="BI324" s="371"/>
      <c r="BJ324" s="371"/>
      <c r="BK324" s="371"/>
    </row>
    <row r="325" spans="1:63" s="376" customFormat="1" ht="21" customHeight="1" x14ac:dyDescent="0.3">
      <c r="A325" s="371"/>
      <c r="B325" s="372"/>
      <c r="C325" s="371"/>
      <c r="D325" s="371"/>
      <c r="E325" s="373"/>
      <c r="F325" s="374"/>
      <c r="G325" s="371"/>
      <c r="H325" s="375"/>
      <c r="I325" s="375"/>
      <c r="K325" s="377"/>
      <c r="L325" s="377"/>
      <c r="N325" s="511"/>
      <c r="P325" s="511"/>
      <c r="R325" s="378"/>
      <c r="T325" s="378"/>
      <c r="V325" s="378"/>
      <c r="X325" s="378"/>
      <c r="Z325" s="378"/>
      <c r="AB325" s="378"/>
      <c r="AD325" s="378"/>
      <c r="AF325" s="146"/>
      <c r="AH325" s="146"/>
      <c r="AJ325" s="146"/>
      <c r="AL325" s="146"/>
      <c r="AN325" s="146"/>
      <c r="AP325" s="146"/>
      <c r="AR325" s="146"/>
      <c r="AT325" s="146"/>
      <c r="AV325" s="146"/>
      <c r="AX325" s="63"/>
      <c r="AZ325" s="371"/>
      <c r="BA325" s="371"/>
      <c r="BB325" s="371"/>
      <c r="BC325" s="371"/>
      <c r="BD325" s="371"/>
      <c r="BE325" s="371"/>
      <c r="BF325" s="371"/>
      <c r="BG325" s="371"/>
      <c r="BH325" s="371"/>
      <c r="BI325" s="371"/>
      <c r="BJ325" s="371"/>
      <c r="BK325" s="371"/>
    </row>
    <row r="326" spans="1:63" s="376" customFormat="1" ht="21" customHeight="1" x14ac:dyDescent="0.3">
      <c r="A326" s="371"/>
      <c r="B326" s="372"/>
      <c r="C326" s="371"/>
      <c r="D326" s="371"/>
      <c r="E326" s="373"/>
      <c r="F326" s="374"/>
      <c r="G326" s="371"/>
      <c r="H326" s="375"/>
      <c r="I326" s="375"/>
      <c r="K326" s="377"/>
      <c r="L326" s="377"/>
      <c r="N326" s="511"/>
      <c r="P326" s="511"/>
      <c r="R326" s="378"/>
      <c r="T326" s="378"/>
      <c r="V326" s="378"/>
      <c r="X326" s="378"/>
      <c r="Z326" s="378"/>
      <c r="AB326" s="378"/>
      <c r="AD326" s="378"/>
      <c r="AF326" s="146"/>
      <c r="AH326" s="146"/>
      <c r="AJ326" s="146"/>
      <c r="AL326" s="146"/>
      <c r="AN326" s="146"/>
      <c r="AP326" s="146"/>
      <c r="AR326" s="146"/>
      <c r="AT326" s="146"/>
      <c r="AV326" s="146"/>
      <c r="AX326" s="63"/>
      <c r="AZ326" s="371"/>
      <c r="BA326" s="371"/>
      <c r="BB326" s="371"/>
      <c r="BC326" s="371"/>
      <c r="BD326" s="371"/>
      <c r="BE326" s="371"/>
      <c r="BF326" s="371"/>
      <c r="BG326" s="371"/>
      <c r="BH326" s="371"/>
      <c r="BI326" s="371"/>
      <c r="BJ326" s="371"/>
      <c r="BK326" s="371"/>
    </row>
    <row r="327" spans="1:63" s="376" customFormat="1" ht="21" customHeight="1" x14ac:dyDescent="0.3">
      <c r="A327" s="371"/>
      <c r="B327" s="372"/>
      <c r="C327" s="371"/>
      <c r="D327" s="371"/>
      <c r="E327" s="373"/>
      <c r="F327" s="374"/>
      <c r="G327" s="371"/>
      <c r="H327" s="375"/>
      <c r="I327" s="375"/>
      <c r="K327" s="377"/>
      <c r="L327" s="377"/>
      <c r="N327" s="511"/>
      <c r="P327" s="511"/>
      <c r="R327" s="378"/>
      <c r="T327" s="378"/>
      <c r="V327" s="378"/>
      <c r="X327" s="378"/>
      <c r="Z327" s="378"/>
      <c r="AB327" s="378"/>
      <c r="AD327" s="378"/>
      <c r="AF327" s="146"/>
      <c r="AH327" s="146"/>
      <c r="AJ327" s="146"/>
      <c r="AL327" s="146"/>
      <c r="AN327" s="146"/>
      <c r="AP327" s="146"/>
      <c r="AR327" s="146"/>
      <c r="AT327" s="146"/>
      <c r="AV327" s="146"/>
      <c r="AX327" s="63"/>
      <c r="AZ327" s="371"/>
      <c r="BA327" s="371"/>
      <c r="BB327" s="371"/>
      <c r="BC327" s="371"/>
      <c r="BD327" s="371"/>
      <c r="BE327" s="371"/>
      <c r="BF327" s="371"/>
      <c r="BG327" s="371"/>
      <c r="BH327" s="371"/>
      <c r="BI327" s="371"/>
      <c r="BJ327" s="371"/>
      <c r="BK327" s="371"/>
    </row>
    <row r="328" spans="1:63" s="376" customFormat="1" ht="21" customHeight="1" x14ac:dyDescent="0.3">
      <c r="A328" s="371"/>
      <c r="B328" s="372"/>
      <c r="C328" s="371"/>
      <c r="D328" s="371"/>
      <c r="E328" s="373"/>
      <c r="F328" s="374"/>
      <c r="G328" s="371"/>
      <c r="H328" s="375"/>
      <c r="I328" s="375"/>
      <c r="K328" s="377"/>
      <c r="L328" s="377"/>
      <c r="N328" s="511"/>
      <c r="P328" s="511"/>
      <c r="R328" s="378"/>
      <c r="T328" s="378"/>
      <c r="V328" s="378"/>
      <c r="X328" s="378"/>
      <c r="Z328" s="378"/>
      <c r="AB328" s="378"/>
      <c r="AD328" s="378"/>
      <c r="AF328" s="146"/>
      <c r="AH328" s="146"/>
      <c r="AJ328" s="146"/>
      <c r="AL328" s="146"/>
      <c r="AN328" s="146"/>
      <c r="AP328" s="146"/>
      <c r="AR328" s="146"/>
      <c r="AT328" s="146"/>
      <c r="AV328" s="146"/>
      <c r="AX328" s="63"/>
      <c r="AZ328" s="371"/>
      <c r="BA328" s="371"/>
      <c r="BB328" s="371"/>
      <c r="BC328" s="371"/>
      <c r="BD328" s="371"/>
      <c r="BE328" s="371"/>
      <c r="BF328" s="371"/>
      <c r="BG328" s="371"/>
      <c r="BH328" s="371"/>
      <c r="BI328" s="371"/>
      <c r="BJ328" s="371"/>
      <c r="BK328" s="371"/>
    </row>
    <row r="329" spans="1:63" s="376" customFormat="1" ht="21" customHeight="1" x14ac:dyDescent="0.3">
      <c r="A329" s="371"/>
      <c r="B329" s="372"/>
      <c r="C329" s="371"/>
      <c r="D329" s="371"/>
      <c r="E329" s="373"/>
      <c r="F329" s="374"/>
      <c r="G329" s="371"/>
      <c r="H329" s="375"/>
      <c r="I329" s="375"/>
      <c r="K329" s="377"/>
      <c r="L329" s="377"/>
      <c r="N329" s="511"/>
      <c r="P329" s="511"/>
      <c r="R329" s="378"/>
      <c r="T329" s="378"/>
      <c r="V329" s="378"/>
      <c r="X329" s="378"/>
      <c r="Z329" s="378"/>
      <c r="AB329" s="378"/>
      <c r="AD329" s="378"/>
      <c r="AF329" s="146"/>
      <c r="AH329" s="146"/>
      <c r="AJ329" s="146"/>
      <c r="AL329" s="146"/>
      <c r="AN329" s="146"/>
      <c r="AP329" s="146"/>
      <c r="AR329" s="146"/>
      <c r="AT329" s="146"/>
      <c r="AV329" s="146"/>
      <c r="AX329" s="63"/>
      <c r="AZ329" s="371"/>
      <c r="BA329" s="371"/>
      <c r="BB329" s="371"/>
      <c r="BC329" s="371"/>
      <c r="BD329" s="371"/>
      <c r="BE329" s="371"/>
      <c r="BF329" s="371"/>
      <c r="BG329" s="371"/>
      <c r="BH329" s="371"/>
      <c r="BI329" s="371"/>
      <c r="BJ329" s="371"/>
      <c r="BK329" s="371"/>
    </row>
    <row r="330" spans="1:63" s="376" customFormat="1" ht="21" customHeight="1" x14ac:dyDescent="0.3">
      <c r="A330" s="371"/>
      <c r="B330" s="372"/>
      <c r="C330" s="371"/>
      <c r="D330" s="371"/>
      <c r="E330" s="373"/>
      <c r="F330" s="374"/>
      <c r="G330" s="371"/>
      <c r="H330" s="375"/>
      <c r="I330" s="375"/>
      <c r="K330" s="377"/>
      <c r="L330" s="377"/>
      <c r="N330" s="511"/>
      <c r="P330" s="511"/>
      <c r="R330" s="378"/>
      <c r="T330" s="378"/>
      <c r="V330" s="378"/>
      <c r="X330" s="378"/>
      <c r="Z330" s="378"/>
      <c r="AB330" s="378"/>
      <c r="AD330" s="378"/>
      <c r="AF330" s="146"/>
      <c r="AH330" s="146"/>
      <c r="AJ330" s="146"/>
      <c r="AL330" s="146"/>
      <c r="AN330" s="146"/>
      <c r="AP330" s="146"/>
      <c r="AR330" s="146"/>
      <c r="AT330" s="146"/>
      <c r="AV330" s="146"/>
      <c r="AX330" s="63"/>
      <c r="AZ330" s="371"/>
      <c r="BA330" s="371"/>
      <c r="BB330" s="371"/>
      <c r="BC330" s="371"/>
      <c r="BD330" s="371"/>
      <c r="BE330" s="371"/>
      <c r="BF330" s="371"/>
      <c r="BG330" s="371"/>
      <c r="BH330" s="371"/>
      <c r="BI330" s="371"/>
      <c r="BJ330" s="371"/>
      <c r="BK330" s="371"/>
    </row>
    <row r="331" spans="1:63" s="376" customFormat="1" ht="21" customHeight="1" x14ac:dyDescent="0.3">
      <c r="A331" s="371"/>
      <c r="B331" s="372"/>
      <c r="C331" s="371"/>
      <c r="D331" s="371"/>
      <c r="E331" s="373"/>
      <c r="F331" s="374"/>
      <c r="G331" s="371"/>
      <c r="H331" s="375"/>
      <c r="I331" s="375"/>
      <c r="K331" s="377"/>
      <c r="L331" s="377"/>
      <c r="N331" s="511"/>
      <c r="P331" s="511"/>
      <c r="R331" s="378"/>
      <c r="T331" s="378"/>
      <c r="V331" s="378"/>
      <c r="X331" s="378"/>
      <c r="Z331" s="378"/>
      <c r="AB331" s="378"/>
      <c r="AD331" s="378"/>
      <c r="AF331" s="146"/>
      <c r="AH331" s="146"/>
      <c r="AJ331" s="146"/>
      <c r="AL331" s="146"/>
      <c r="AN331" s="146"/>
      <c r="AP331" s="146"/>
      <c r="AR331" s="146"/>
      <c r="AT331" s="146"/>
      <c r="AV331" s="146"/>
      <c r="AX331" s="63"/>
      <c r="AZ331" s="371"/>
      <c r="BA331" s="371"/>
      <c r="BB331" s="371"/>
      <c r="BC331" s="371"/>
      <c r="BD331" s="371"/>
      <c r="BE331" s="371"/>
      <c r="BF331" s="371"/>
      <c r="BG331" s="371"/>
      <c r="BH331" s="371"/>
      <c r="BI331" s="371"/>
      <c r="BJ331" s="371"/>
      <c r="BK331" s="371"/>
    </row>
    <row r="332" spans="1:63" s="376" customFormat="1" ht="21" customHeight="1" x14ac:dyDescent="0.3">
      <c r="A332" s="371"/>
      <c r="B332" s="372"/>
      <c r="C332" s="371"/>
      <c r="D332" s="371"/>
      <c r="E332" s="373"/>
      <c r="F332" s="374"/>
      <c r="G332" s="371"/>
      <c r="H332" s="375"/>
      <c r="I332" s="375"/>
      <c r="K332" s="377"/>
      <c r="L332" s="377"/>
      <c r="N332" s="511"/>
      <c r="P332" s="511"/>
      <c r="R332" s="378"/>
      <c r="T332" s="378"/>
      <c r="V332" s="378"/>
      <c r="X332" s="378"/>
      <c r="Z332" s="378"/>
      <c r="AB332" s="378"/>
      <c r="AD332" s="378"/>
      <c r="AF332" s="146"/>
      <c r="AH332" s="146"/>
      <c r="AJ332" s="146"/>
      <c r="AL332" s="146"/>
      <c r="AN332" s="146"/>
      <c r="AP332" s="146"/>
      <c r="AR332" s="146"/>
      <c r="AT332" s="146"/>
      <c r="AV332" s="146"/>
      <c r="AX332" s="63"/>
      <c r="AZ332" s="371"/>
      <c r="BA332" s="371"/>
      <c r="BB332" s="371"/>
      <c r="BC332" s="371"/>
      <c r="BD332" s="371"/>
      <c r="BE332" s="371"/>
      <c r="BF332" s="371"/>
      <c r="BG332" s="371"/>
      <c r="BH332" s="371"/>
      <c r="BI332" s="371"/>
      <c r="BJ332" s="371"/>
      <c r="BK332" s="371"/>
    </row>
    <row r="333" spans="1:63" s="376" customFormat="1" ht="21" customHeight="1" x14ac:dyDescent="0.3">
      <c r="A333" s="371"/>
      <c r="B333" s="372"/>
      <c r="C333" s="371"/>
      <c r="D333" s="371"/>
      <c r="E333" s="373"/>
      <c r="F333" s="374"/>
      <c r="G333" s="371"/>
      <c r="H333" s="375"/>
      <c r="I333" s="375"/>
      <c r="K333" s="377"/>
      <c r="L333" s="377"/>
      <c r="N333" s="511"/>
      <c r="P333" s="511"/>
      <c r="R333" s="378"/>
      <c r="T333" s="378"/>
      <c r="V333" s="378"/>
      <c r="X333" s="378"/>
      <c r="Z333" s="378"/>
      <c r="AB333" s="378"/>
      <c r="AD333" s="378"/>
      <c r="AF333" s="146"/>
      <c r="AH333" s="146"/>
      <c r="AJ333" s="146"/>
      <c r="AL333" s="146"/>
      <c r="AN333" s="146"/>
      <c r="AP333" s="146"/>
      <c r="AR333" s="146"/>
      <c r="AT333" s="146"/>
      <c r="AV333" s="146"/>
      <c r="AX333" s="63"/>
      <c r="AZ333" s="371"/>
      <c r="BA333" s="371"/>
      <c r="BB333" s="371"/>
      <c r="BC333" s="371"/>
      <c r="BD333" s="371"/>
      <c r="BE333" s="371"/>
      <c r="BF333" s="371"/>
      <c r="BG333" s="371"/>
      <c r="BH333" s="371"/>
      <c r="BI333" s="371"/>
      <c r="BJ333" s="371"/>
      <c r="BK333" s="371"/>
    </row>
    <row r="334" spans="1:63" s="376" customFormat="1" ht="21" customHeight="1" x14ac:dyDescent="0.3">
      <c r="A334" s="371"/>
      <c r="B334" s="372"/>
      <c r="C334" s="371"/>
      <c r="D334" s="371"/>
      <c r="E334" s="373"/>
      <c r="F334" s="374"/>
      <c r="G334" s="371"/>
      <c r="H334" s="375"/>
      <c r="I334" s="375"/>
      <c r="K334" s="377"/>
      <c r="L334" s="377"/>
      <c r="N334" s="511"/>
      <c r="P334" s="511"/>
      <c r="R334" s="378"/>
      <c r="T334" s="378"/>
      <c r="V334" s="378"/>
      <c r="X334" s="378"/>
      <c r="Z334" s="378"/>
      <c r="AB334" s="378"/>
      <c r="AD334" s="378"/>
      <c r="AF334" s="146"/>
      <c r="AH334" s="146"/>
      <c r="AJ334" s="146"/>
      <c r="AL334" s="146"/>
      <c r="AN334" s="146"/>
      <c r="AP334" s="146"/>
      <c r="AR334" s="146"/>
      <c r="AT334" s="146"/>
      <c r="AV334" s="146"/>
      <c r="AX334" s="63"/>
      <c r="AZ334" s="371"/>
      <c r="BA334" s="371"/>
      <c r="BB334" s="371"/>
      <c r="BC334" s="371"/>
      <c r="BD334" s="371"/>
      <c r="BE334" s="371"/>
      <c r="BF334" s="371"/>
      <c r="BG334" s="371"/>
      <c r="BH334" s="371"/>
      <c r="BI334" s="371"/>
      <c r="BJ334" s="371"/>
      <c r="BK334" s="371"/>
    </row>
    <row r="335" spans="1:63" s="376" customFormat="1" ht="21" customHeight="1" x14ac:dyDescent="0.3">
      <c r="A335" s="371"/>
      <c r="B335" s="372"/>
      <c r="C335" s="371"/>
      <c r="D335" s="371"/>
      <c r="E335" s="373"/>
      <c r="F335" s="374"/>
      <c r="G335" s="371"/>
      <c r="H335" s="375"/>
      <c r="I335" s="375"/>
      <c r="K335" s="377"/>
      <c r="L335" s="377"/>
      <c r="N335" s="511"/>
      <c r="P335" s="511"/>
      <c r="R335" s="378"/>
      <c r="T335" s="378"/>
      <c r="V335" s="378"/>
      <c r="X335" s="378"/>
      <c r="Z335" s="378"/>
      <c r="AB335" s="378"/>
      <c r="AD335" s="378"/>
      <c r="AF335" s="146"/>
      <c r="AH335" s="146"/>
      <c r="AJ335" s="146"/>
      <c r="AL335" s="146"/>
      <c r="AN335" s="146"/>
      <c r="AP335" s="146"/>
      <c r="AR335" s="146"/>
      <c r="AT335" s="146"/>
      <c r="AV335" s="146"/>
      <c r="AX335" s="63"/>
      <c r="AZ335" s="371"/>
      <c r="BA335" s="371"/>
      <c r="BB335" s="371"/>
      <c r="BC335" s="371"/>
      <c r="BD335" s="371"/>
      <c r="BE335" s="371"/>
      <c r="BF335" s="371"/>
      <c r="BG335" s="371"/>
      <c r="BH335" s="371"/>
      <c r="BI335" s="371"/>
      <c r="BJ335" s="371"/>
      <c r="BK335" s="371"/>
    </row>
    <row r="336" spans="1:63" s="376" customFormat="1" ht="21" customHeight="1" x14ac:dyDescent="0.3">
      <c r="A336" s="371"/>
      <c r="B336" s="372"/>
      <c r="C336" s="371"/>
      <c r="D336" s="371"/>
      <c r="E336" s="373"/>
      <c r="F336" s="374"/>
      <c r="G336" s="371"/>
      <c r="H336" s="375"/>
      <c r="I336" s="375"/>
      <c r="K336" s="377"/>
      <c r="L336" s="377"/>
      <c r="N336" s="511"/>
      <c r="P336" s="511"/>
      <c r="R336" s="378"/>
      <c r="T336" s="378"/>
      <c r="V336" s="378"/>
      <c r="X336" s="378"/>
      <c r="Z336" s="378"/>
      <c r="AB336" s="378"/>
      <c r="AD336" s="378"/>
      <c r="AF336" s="146"/>
      <c r="AH336" s="146"/>
      <c r="AJ336" s="146"/>
      <c r="AL336" s="146"/>
      <c r="AN336" s="146"/>
      <c r="AP336" s="146"/>
      <c r="AR336" s="146"/>
      <c r="AT336" s="146"/>
      <c r="AV336" s="146"/>
      <c r="AX336" s="63"/>
      <c r="AZ336" s="371"/>
      <c r="BA336" s="371"/>
      <c r="BB336" s="371"/>
      <c r="BC336" s="371"/>
      <c r="BD336" s="371"/>
      <c r="BE336" s="371"/>
      <c r="BF336" s="371"/>
      <c r="BG336" s="371"/>
      <c r="BH336" s="371"/>
      <c r="BI336" s="371"/>
      <c r="BJ336" s="371"/>
      <c r="BK336" s="371"/>
    </row>
    <row r="337" spans="1:63" s="376" customFormat="1" ht="21" customHeight="1" x14ac:dyDescent="0.3">
      <c r="A337" s="371"/>
      <c r="B337" s="372"/>
      <c r="C337" s="371"/>
      <c r="D337" s="371"/>
      <c r="E337" s="373"/>
      <c r="F337" s="374"/>
      <c r="G337" s="371"/>
      <c r="H337" s="375"/>
      <c r="I337" s="375"/>
      <c r="K337" s="377"/>
      <c r="L337" s="377"/>
      <c r="N337" s="511"/>
      <c r="P337" s="511"/>
      <c r="R337" s="378"/>
      <c r="T337" s="378"/>
      <c r="V337" s="378"/>
      <c r="X337" s="378"/>
      <c r="Z337" s="378"/>
      <c r="AB337" s="378"/>
      <c r="AD337" s="378"/>
      <c r="AF337" s="146"/>
      <c r="AH337" s="146"/>
      <c r="AJ337" s="146"/>
      <c r="AL337" s="146"/>
      <c r="AN337" s="146"/>
      <c r="AP337" s="146"/>
      <c r="AR337" s="146"/>
      <c r="AT337" s="146"/>
      <c r="AV337" s="146"/>
      <c r="AX337" s="63"/>
      <c r="AZ337" s="371"/>
      <c r="BA337" s="371"/>
      <c r="BB337" s="371"/>
      <c r="BC337" s="371"/>
      <c r="BD337" s="371"/>
      <c r="BE337" s="371"/>
      <c r="BF337" s="371"/>
      <c r="BG337" s="371"/>
      <c r="BH337" s="371"/>
      <c r="BI337" s="371"/>
      <c r="BJ337" s="371"/>
      <c r="BK337" s="371"/>
    </row>
    <row r="338" spans="1:63" s="376" customFormat="1" ht="21" customHeight="1" x14ac:dyDescent="0.3">
      <c r="A338" s="371"/>
      <c r="B338" s="372"/>
      <c r="C338" s="371"/>
      <c r="D338" s="371"/>
      <c r="E338" s="373"/>
      <c r="F338" s="374"/>
      <c r="G338" s="371"/>
      <c r="H338" s="375"/>
      <c r="I338" s="375"/>
      <c r="K338" s="377"/>
      <c r="L338" s="377"/>
      <c r="N338" s="511"/>
      <c r="P338" s="511"/>
      <c r="R338" s="378"/>
      <c r="T338" s="378"/>
      <c r="V338" s="378"/>
      <c r="X338" s="378"/>
      <c r="Z338" s="378"/>
      <c r="AB338" s="378"/>
      <c r="AD338" s="378"/>
      <c r="AF338" s="146"/>
      <c r="AH338" s="146"/>
      <c r="AJ338" s="146"/>
      <c r="AL338" s="146"/>
      <c r="AN338" s="146"/>
      <c r="AP338" s="146"/>
      <c r="AR338" s="146"/>
      <c r="AT338" s="146"/>
      <c r="AV338" s="146"/>
      <c r="AX338" s="63"/>
      <c r="AZ338" s="371"/>
      <c r="BA338" s="371"/>
      <c r="BB338" s="371"/>
      <c r="BC338" s="371"/>
      <c r="BD338" s="371"/>
      <c r="BE338" s="371"/>
      <c r="BF338" s="371"/>
      <c r="BG338" s="371"/>
      <c r="BH338" s="371"/>
      <c r="BI338" s="371"/>
      <c r="BJ338" s="371"/>
      <c r="BK338" s="371"/>
    </row>
    <row r="339" spans="1:63" s="376" customFormat="1" ht="21" customHeight="1" x14ac:dyDescent="0.3">
      <c r="A339" s="371"/>
      <c r="B339" s="372"/>
      <c r="C339" s="371"/>
      <c r="D339" s="371"/>
      <c r="E339" s="373"/>
      <c r="F339" s="374"/>
      <c r="G339" s="371"/>
      <c r="H339" s="375"/>
      <c r="I339" s="375"/>
      <c r="K339" s="377"/>
      <c r="L339" s="377"/>
      <c r="N339" s="511"/>
      <c r="P339" s="511"/>
      <c r="R339" s="378"/>
      <c r="T339" s="378"/>
      <c r="V339" s="378"/>
      <c r="X339" s="378"/>
      <c r="Z339" s="378"/>
      <c r="AB339" s="378"/>
      <c r="AD339" s="378"/>
      <c r="AF339" s="146"/>
      <c r="AH339" s="146"/>
      <c r="AJ339" s="146"/>
      <c r="AL339" s="146"/>
      <c r="AN339" s="146"/>
      <c r="AP339" s="146"/>
      <c r="AR339" s="146"/>
      <c r="AT339" s="146"/>
      <c r="AV339" s="146"/>
      <c r="AX339" s="63"/>
      <c r="AZ339" s="371"/>
      <c r="BA339" s="371"/>
      <c r="BB339" s="371"/>
      <c r="BC339" s="371"/>
      <c r="BD339" s="371"/>
      <c r="BE339" s="371"/>
      <c r="BF339" s="371"/>
      <c r="BG339" s="371"/>
      <c r="BH339" s="371"/>
      <c r="BI339" s="371"/>
      <c r="BJ339" s="371"/>
      <c r="BK339" s="371"/>
    </row>
    <row r="340" spans="1:63" s="376" customFormat="1" ht="21" customHeight="1" x14ac:dyDescent="0.3">
      <c r="A340" s="371"/>
      <c r="B340" s="372"/>
      <c r="C340" s="371"/>
      <c r="D340" s="371"/>
      <c r="E340" s="373"/>
      <c r="F340" s="374"/>
      <c r="G340" s="371"/>
      <c r="H340" s="375"/>
      <c r="I340" s="375"/>
      <c r="K340" s="377"/>
      <c r="L340" s="377"/>
      <c r="N340" s="511"/>
      <c r="P340" s="511"/>
      <c r="R340" s="378"/>
      <c r="T340" s="378"/>
      <c r="V340" s="378"/>
      <c r="X340" s="378"/>
      <c r="Z340" s="378"/>
      <c r="AB340" s="378"/>
      <c r="AD340" s="378"/>
      <c r="AF340" s="146"/>
      <c r="AH340" s="146"/>
      <c r="AJ340" s="146"/>
      <c r="AL340" s="146"/>
      <c r="AN340" s="146"/>
      <c r="AP340" s="146"/>
      <c r="AR340" s="146"/>
      <c r="AT340" s="146"/>
      <c r="AV340" s="146"/>
      <c r="AX340" s="63"/>
      <c r="AZ340" s="371"/>
      <c r="BA340" s="371"/>
      <c r="BB340" s="371"/>
      <c r="BC340" s="371"/>
      <c r="BD340" s="371"/>
      <c r="BE340" s="371"/>
      <c r="BF340" s="371"/>
      <c r="BG340" s="371"/>
      <c r="BH340" s="371"/>
      <c r="BI340" s="371"/>
      <c r="BJ340" s="371"/>
      <c r="BK340" s="371"/>
    </row>
    <row r="341" spans="1:63" s="376" customFormat="1" ht="21" customHeight="1" x14ac:dyDescent="0.3">
      <c r="A341" s="371"/>
      <c r="B341" s="372"/>
      <c r="C341" s="371"/>
      <c r="D341" s="371"/>
      <c r="E341" s="373"/>
      <c r="F341" s="374"/>
      <c r="G341" s="371"/>
      <c r="H341" s="375"/>
      <c r="I341" s="375"/>
      <c r="K341" s="377"/>
      <c r="L341" s="377"/>
      <c r="N341" s="511"/>
      <c r="P341" s="511"/>
      <c r="R341" s="378"/>
      <c r="T341" s="378"/>
      <c r="V341" s="378"/>
      <c r="X341" s="378"/>
      <c r="Z341" s="378"/>
      <c r="AB341" s="378"/>
      <c r="AD341" s="378"/>
      <c r="AF341" s="146"/>
      <c r="AH341" s="146"/>
      <c r="AJ341" s="146"/>
      <c r="AL341" s="146"/>
      <c r="AN341" s="146"/>
      <c r="AP341" s="146"/>
      <c r="AR341" s="146"/>
      <c r="AT341" s="146"/>
      <c r="AV341" s="146"/>
      <c r="AX341" s="63"/>
      <c r="AZ341" s="371"/>
      <c r="BA341" s="371"/>
      <c r="BB341" s="371"/>
      <c r="BC341" s="371"/>
      <c r="BD341" s="371"/>
      <c r="BE341" s="371"/>
      <c r="BF341" s="371"/>
      <c r="BG341" s="371"/>
      <c r="BH341" s="371"/>
      <c r="BI341" s="371"/>
      <c r="BJ341" s="371"/>
      <c r="BK341" s="371"/>
    </row>
    <row r="342" spans="1:63" s="376" customFormat="1" ht="21" customHeight="1" x14ac:dyDescent="0.3">
      <c r="A342" s="371"/>
      <c r="B342" s="372"/>
      <c r="C342" s="371"/>
      <c r="D342" s="371"/>
      <c r="E342" s="373"/>
      <c r="F342" s="374"/>
      <c r="G342" s="371"/>
      <c r="H342" s="375"/>
      <c r="I342" s="375"/>
      <c r="K342" s="377"/>
      <c r="L342" s="377"/>
      <c r="N342" s="511"/>
      <c r="P342" s="511"/>
      <c r="R342" s="378"/>
      <c r="T342" s="378"/>
      <c r="V342" s="378"/>
      <c r="X342" s="378"/>
      <c r="Z342" s="378"/>
      <c r="AB342" s="378"/>
      <c r="AD342" s="378"/>
      <c r="AF342" s="146"/>
      <c r="AH342" s="146"/>
      <c r="AJ342" s="146"/>
      <c r="AL342" s="146"/>
      <c r="AN342" s="146"/>
      <c r="AP342" s="146"/>
      <c r="AR342" s="146"/>
      <c r="AT342" s="146"/>
      <c r="AV342" s="146"/>
      <c r="AX342" s="63"/>
      <c r="AZ342" s="371"/>
      <c r="BA342" s="371"/>
      <c r="BB342" s="371"/>
      <c r="BC342" s="371"/>
      <c r="BD342" s="371"/>
      <c r="BE342" s="371"/>
      <c r="BF342" s="371"/>
      <c r="BG342" s="371"/>
      <c r="BH342" s="371"/>
      <c r="BI342" s="371"/>
      <c r="BJ342" s="371"/>
      <c r="BK342" s="371"/>
    </row>
    <row r="343" spans="1:63" s="376" customFormat="1" ht="21" customHeight="1" x14ac:dyDescent="0.3">
      <c r="A343" s="371"/>
      <c r="B343" s="372"/>
      <c r="C343" s="371"/>
      <c r="D343" s="371"/>
      <c r="E343" s="373"/>
      <c r="F343" s="374"/>
      <c r="G343" s="371"/>
      <c r="H343" s="375"/>
      <c r="I343" s="375"/>
      <c r="K343" s="377"/>
      <c r="L343" s="377"/>
      <c r="N343" s="511"/>
      <c r="P343" s="511"/>
      <c r="R343" s="378"/>
      <c r="T343" s="378"/>
      <c r="V343" s="378"/>
      <c r="X343" s="378"/>
      <c r="Z343" s="378"/>
      <c r="AB343" s="378"/>
      <c r="AD343" s="378"/>
      <c r="AF343" s="146"/>
      <c r="AH343" s="146"/>
      <c r="AJ343" s="146"/>
      <c r="AL343" s="146"/>
      <c r="AN343" s="146"/>
      <c r="AP343" s="146"/>
      <c r="AR343" s="146"/>
      <c r="AT343" s="146"/>
      <c r="AV343" s="146"/>
      <c r="AX343" s="63"/>
      <c r="AZ343" s="371"/>
      <c r="BA343" s="371"/>
      <c r="BB343" s="371"/>
      <c r="BC343" s="371"/>
      <c r="BD343" s="371"/>
      <c r="BE343" s="371"/>
      <c r="BF343" s="371"/>
      <c r="BG343" s="371"/>
      <c r="BH343" s="371"/>
      <c r="BI343" s="371"/>
      <c r="BJ343" s="371"/>
      <c r="BK343" s="371"/>
    </row>
    <row r="344" spans="1:63" s="376" customFormat="1" ht="21" customHeight="1" x14ac:dyDescent="0.3">
      <c r="A344" s="371"/>
      <c r="B344" s="372"/>
      <c r="C344" s="371"/>
      <c r="D344" s="371"/>
      <c r="E344" s="373"/>
      <c r="F344" s="374"/>
      <c r="G344" s="371"/>
      <c r="H344" s="375"/>
      <c r="I344" s="375"/>
      <c r="K344" s="377"/>
      <c r="L344" s="377"/>
      <c r="N344" s="511"/>
      <c r="P344" s="511"/>
      <c r="R344" s="378"/>
      <c r="T344" s="378"/>
      <c r="V344" s="378"/>
      <c r="X344" s="378"/>
      <c r="Z344" s="378"/>
      <c r="AB344" s="378"/>
      <c r="AD344" s="378"/>
      <c r="AF344" s="146"/>
      <c r="AH344" s="146"/>
      <c r="AJ344" s="146"/>
      <c r="AL344" s="146"/>
      <c r="AN344" s="146"/>
      <c r="AP344" s="146"/>
      <c r="AR344" s="146"/>
      <c r="AT344" s="146"/>
      <c r="AV344" s="146"/>
      <c r="AX344" s="63"/>
      <c r="AZ344" s="371"/>
      <c r="BA344" s="371"/>
      <c r="BB344" s="371"/>
      <c r="BC344" s="371"/>
      <c r="BD344" s="371"/>
      <c r="BE344" s="371"/>
      <c r="BF344" s="371"/>
      <c r="BG344" s="371"/>
      <c r="BH344" s="371"/>
      <c r="BI344" s="371"/>
      <c r="BJ344" s="371"/>
      <c r="BK344" s="371"/>
    </row>
    <row r="345" spans="1:63" s="376" customFormat="1" ht="21" customHeight="1" x14ac:dyDescent="0.3">
      <c r="A345" s="371"/>
      <c r="B345" s="372"/>
      <c r="C345" s="371"/>
      <c r="D345" s="371"/>
      <c r="E345" s="373"/>
      <c r="F345" s="374"/>
      <c r="G345" s="371"/>
      <c r="H345" s="375"/>
      <c r="I345" s="375"/>
      <c r="K345" s="377"/>
      <c r="L345" s="377"/>
      <c r="N345" s="511"/>
      <c r="P345" s="511"/>
      <c r="R345" s="378"/>
      <c r="T345" s="378"/>
      <c r="V345" s="378"/>
      <c r="X345" s="378"/>
      <c r="Z345" s="378"/>
      <c r="AB345" s="378"/>
      <c r="AD345" s="378"/>
      <c r="AF345" s="146"/>
      <c r="AH345" s="146"/>
      <c r="AJ345" s="146"/>
      <c r="AL345" s="146"/>
      <c r="AN345" s="146"/>
      <c r="AP345" s="146"/>
      <c r="AR345" s="146"/>
      <c r="AT345" s="146"/>
      <c r="AV345" s="146"/>
      <c r="AX345" s="63"/>
      <c r="AZ345" s="371"/>
      <c r="BA345" s="371"/>
      <c r="BB345" s="371"/>
      <c r="BC345" s="371"/>
      <c r="BD345" s="371"/>
      <c r="BE345" s="371"/>
      <c r="BF345" s="371"/>
      <c r="BG345" s="371"/>
      <c r="BH345" s="371"/>
      <c r="BI345" s="371"/>
      <c r="BJ345" s="371"/>
      <c r="BK345" s="371"/>
    </row>
    <row r="346" spans="1:63" s="376" customFormat="1" ht="21" customHeight="1" x14ac:dyDescent="0.3">
      <c r="A346" s="371"/>
      <c r="B346" s="372"/>
      <c r="C346" s="371"/>
      <c r="D346" s="371"/>
      <c r="E346" s="373"/>
      <c r="F346" s="374"/>
      <c r="G346" s="371"/>
      <c r="H346" s="375"/>
      <c r="I346" s="375"/>
      <c r="K346" s="377"/>
      <c r="L346" s="377"/>
      <c r="N346" s="511"/>
      <c r="P346" s="511"/>
      <c r="R346" s="378"/>
      <c r="T346" s="378"/>
      <c r="V346" s="378"/>
      <c r="X346" s="378"/>
      <c r="Z346" s="378"/>
      <c r="AB346" s="378"/>
      <c r="AD346" s="378"/>
      <c r="AF346" s="146"/>
      <c r="AH346" s="146"/>
      <c r="AJ346" s="146"/>
      <c r="AL346" s="146"/>
      <c r="AN346" s="146"/>
      <c r="AP346" s="146"/>
      <c r="AR346" s="146"/>
      <c r="AT346" s="146"/>
      <c r="AV346" s="146"/>
      <c r="AX346" s="63"/>
      <c r="AZ346" s="371"/>
      <c r="BA346" s="371"/>
      <c r="BB346" s="371"/>
      <c r="BC346" s="371"/>
      <c r="BD346" s="371"/>
      <c r="BE346" s="371"/>
      <c r="BF346" s="371"/>
      <c r="BG346" s="371"/>
      <c r="BH346" s="371"/>
      <c r="BI346" s="371"/>
      <c r="BJ346" s="371"/>
      <c r="BK346" s="371"/>
    </row>
    <row r="347" spans="1:63" s="376" customFormat="1" ht="21" customHeight="1" x14ac:dyDescent="0.3">
      <c r="A347" s="371"/>
      <c r="B347" s="372"/>
      <c r="C347" s="371"/>
      <c r="D347" s="371"/>
      <c r="E347" s="373"/>
      <c r="F347" s="374"/>
      <c r="G347" s="371"/>
      <c r="H347" s="375"/>
      <c r="I347" s="375"/>
      <c r="K347" s="377"/>
      <c r="L347" s="377"/>
      <c r="N347" s="511"/>
      <c r="P347" s="511"/>
      <c r="R347" s="378"/>
      <c r="T347" s="378"/>
      <c r="V347" s="378"/>
      <c r="X347" s="378"/>
      <c r="Z347" s="378"/>
      <c r="AB347" s="378"/>
      <c r="AD347" s="378"/>
      <c r="AF347" s="146"/>
      <c r="AH347" s="146"/>
      <c r="AJ347" s="146"/>
      <c r="AL347" s="146"/>
      <c r="AN347" s="146"/>
      <c r="AP347" s="146"/>
      <c r="AR347" s="146"/>
      <c r="AT347" s="146"/>
      <c r="AV347" s="146"/>
      <c r="AX347" s="63"/>
      <c r="AZ347" s="371"/>
      <c r="BA347" s="371"/>
      <c r="BB347" s="371"/>
      <c r="BC347" s="371"/>
      <c r="BD347" s="371"/>
      <c r="BE347" s="371"/>
      <c r="BF347" s="371"/>
      <c r="BG347" s="371"/>
      <c r="BH347" s="371"/>
      <c r="BI347" s="371"/>
      <c r="BJ347" s="371"/>
      <c r="BK347" s="371"/>
    </row>
    <row r="348" spans="1:63" s="376" customFormat="1" ht="21" customHeight="1" x14ac:dyDescent="0.3">
      <c r="A348" s="371"/>
      <c r="B348" s="372"/>
      <c r="C348" s="371"/>
      <c r="D348" s="371"/>
      <c r="E348" s="373"/>
      <c r="F348" s="374"/>
      <c r="G348" s="371"/>
      <c r="H348" s="375"/>
      <c r="I348" s="375"/>
      <c r="K348" s="377"/>
      <c r="L348" s="377"/>
      <c r="N348" s="511"/>
      <c r="P348" s="511"/>
      <c r="R348" s="378"/>
      <c r="T348" s="378"/>
      <c r="V348" s="378"/>
      <c r="X348" s="378"/>
      <c r="Z348" s="378"/>
      <c r="AB348" s="378"/>
      <c r="AD348" s="378"/>
      <c r="AF348" s="146"/>
      <c r="AH348" s="146"/>
      <c r="AJ348" s="146"/>
      <c r="AL348" s="146"/>
      <c r="AN348" s="146"/>
      <c r="AP348" s="146"/>
      <c r="AR348" s="146"/>
      <c r="AT348" s="146"/>
      <c r="AV348" s="146"/>
      <c r="AX348" s="63"/>
      <c r="AZ348" s="371"/>
      <c r="BA348" s="371"/>
      <c r="BB348" s="371"/>
      <c r="BC348" s="371"/>
      <c r="BD348" s="371"/>
      <c r="BE348" s="371"/>
      <c r="BF348" s="371"/>
      <c r="BG348" s="371"/>
      <c r="BH348" s="371"/>
      <c r="BI348" s="371"/>
      <c r="BJ348" s="371"/>
      <c r="BK348" s="371"/>
    </row>
    <row r="349" spans="1:63" s="376" customFormat="1" ht="21" customHeight="1" x14ac:dyDescent="0.3">
      <c r="A349" s="371"/>
      <c r="B349" s="372"/>
      <c r="C349" s="371"/>
      <c r="D349" s="371"/>
      <c r="E349" s="373"/>
      <c r="F349" s="374"/>
      <c r="G349" s="371"/>
      <c r="H349" s="375"/>
      <c r="I349" s="375"/>
      <c r="K349" s="377"/>
      <c r="L349" s="377"/>
      <c r="N349" s="511"/>
      <c r="P349" s="511"/>
      <c r="R349" s="378"/>
      <c r="T349" s="378"/>
      <c r="V349" s="378"/>
      <c r="X349" s="378"/>
      <c r="Z349" s="378"/>
      <c r="AB349" s="378"/>
      <c r="AD349" s="378"/>
      <c r="AF349" s="146"/>
      <c r="AH349" s="146"/>
      <c r="AJ349" s="146"/>
      <c r="AL349" s="146"/>
      <c r="AN349" s="146"/>
      <c r="AP349" s="146"/>
      <c r="AR349" s="146"/>
      <c r="AT349" s="146"/>
      <c r="AV349" s="146"/>
      <c r="AX349" s="63"/>
      <c r="AZ349" s="371"/>
      <c r="BA349" s="371"/>
      <c r="BB349" s="371"/>
      <c r="BC349" s="371"/>
      <c r="BD349" s="371"/>
      <c r="BE349" s="371"/>
      <c r="BF349" s="371"/>
      <c r="BG349" s="371"/>
      <c r="BH349" s="371"/>
      <c r="BI349" s="371"/>
      <c r="BJ349" s="371"/>
      <c r="BK349" s="371"/>
    </row>
    <row r="350" spans="1:63" s="376" customFormat="1" ht="21" customHeight="1" x14ac:dyDescent="0.3">
      <c r="A350" s="371"/>
      <c r="B350" s="372"/>
      <c r="C350" s="371"/>
      <c r="D350" s="371"/>
      <c r="E350" s="373"/>
      <c r="F350" s="374"/>
      <c r="G350" s="371"/>
      <c r="H350" s="375"/>
      <c r="I350" s="375"/>
      <c r="K350" s="377"/>
      <c r="L350" s="377"/>
      <c r="N350" s="511"/>
      <c r="P350" s="511"/>
      <c r="R350" s="378"/>
      <c r="T350" s="378"/>
      <c r="V350" s="378"/>
      <c r="X350" s="378"/>
      <c r="Z350" s="378"/>
      <c r="AB350" s="378"/>
      <c r="AD350" s="378"/>
      <c r="AF350" s="146"/>
      <c r="AH350" s="146"/>
      <c r="AJ350" s="146"/>
      <c r="AL350" s="146"/>
      <c r="AN350" s="146"/>
      <c r="AP350" s="146"/>
      <c r="AR350" s="146"/>
      <c r="AT350" s="146"/>
      <c r="AV350" s="146"/>
      <c r="AX350" s="63"/>
      <c r="AZ350" s="371"/>
      <c r="BA350" s="371"/>
      <c r="BB350" s="371"/>
      <c r="BC350" s="371"/>
      <c r="BD350" s="371"/>
      <c r="BE350" s="371"/>
      <c r="BF350" s="371"/>
      <c r="BG350" s="371"/>
      <c r="BH350" s="371"/>
      <c r="BI350" s="371"/>
      <c r="BJ350" s="371"/>
      <c r="BK350" s="371"/>
    </row>
    <row r="351" spans="1:63" s="376" customFormat="1" ht="21" customHeight="1" x14ac:dyDescent="0.3">
      <c r="A351" s="371"/>
      <c r="B351" s="372"/>
      <c r="C351" s="371"/>
      <c r="D351" s="371"/>
      <c r="E351" s="373"/>
      <c r="F351" s="374"/>
      <c r="G351" s="371"/>
      <c r="H351" s="375"/>
      <c r="I351" s="375"/>
      <c r="K351" s="377"/>
      <c r="L351" s="377"/>
      <c r="N351" s="511"/>
      <c r="P351" s="511"/>
      <c r="R351" s="378"/>
      <c r="T351" s="378"/>
      <c r="V351" s="378"/>
      <c r="X351" s="378"/>
      <c r="Z351" s="378"/>
      <c r="AB351" s="378"/>
      <c r="AD351" s="378"/>
      <c r="AF351" s="146"/>
      <c r="AH351" s="146"/>
      <c r="AJ351" s="146"/>
      <c r="AL351" s="146"/>
      <c r="AN351" s="146"/>
      <c r="AP351" s="146"/>
      <c r="AR351" s="146"/>
      <c r="AT351" s="146"/>
      <c r="AV351" s="146"/>
      <c r="AX351" s="63"/>
      <c r="AZ351" s="371"/>
      <c r="BA351" s="371"/>
      <c r="BB351" s="371"/>
      <c r="BC351" s="371"/>
      <c r="BD351" s="371"/>
      <c r="BE351" s="371"/>
      <c r="BF351" s="371"/>
      <c r="BG351" s="371"/>
      <c r="BH351" s="371"/>
      <c r="BI351" s="371"/>
      <c r="BJ351" s="371"/>
      <c r="BK351" s="371"/>
    </row>
    <row r="352" spans="1:63" s="376" customFormat="1" ht="21" customHeight="1" x14ac:dyDescent="0.3">
      <c r="A352" s="371"/>
      <c r="B352" s="372"/>
      <c r="C352" s="371"/>
      <c r="D352" s="371"/>
      <c r="E352" s="373"/>
      <c r="F352" s="374"/>
      <c r="G352" s="371"/>
      <c r="H352" s="375"/>
      <c r="I352" s="375"/>
      <c r="K352" s="377"/>
      <c r="L352" s="377"/>
      <c r="N352" s="511"/>
      <c r="P352" s="511"/>
      <c r="R352" s="378"/>
      <c r="T352" s="378"/>
      <c r="V352" s="378"/>
      <c r="X352" s="378"/>
      <c r="Z352" s="378"/>
      <c r="AB352" s="378"/>
      <c r="AD352" s="378"/>
      <c r="AF352" s="146"/>
      <c r="AH352" s="146"/>
      <c r="AJ352" s="146"/>
      <c r="AL352" s="146"/>
      <c r="AN352" s="146"/>
      <c r="AP352" s="146"/>
      <c r="AR352" s="146"/>
      <c r="AT352" s="146"/>
      <c r="AV352" s="146"/>
      <c r="AX352" s="63"/>
      <c r="AZ352" s="371"/>
      <c r="BA352" s="371"/>
      <c r="BB352" s="371"/>
      <c r="BC352" s="371"/>
      <c r="BD352" s="371"/>
      <c r="BE352" s="371"/>
      <c r="BF352" s="371"/>
      <c r="BG352" s="371"/>
      <c r="BH352" s="371"/>
      <c r="BI352" s="371"/>
      <c r="BJ352" s="371"/>
      <c r="BK352" s="371"/>
    </row>
    <row r="353" spans="1:63" s="376" customFormat="1" ht="21" customHeight="1" x14ac:dyDescent="0.3">
      <c r="A353" s="371"/>
      <c r="B353" s="372"/>
      <c r="C353" s="371"/>
      <c r="D353" s="371"/>
      <c r="E353" s="373"/>
      <c r="F353" s="374"/>
      <c r="G353" s="371"/>
      <c r="H353" s="375"/>
      <c r="I353" s="375"/>
      <c r="K353" s="377"/>
      <c r="L353" s="377"/>
      <c r="N353" s="511"/>
      <c r="P353" s="511"/>
      <c r="R353" s="378"/>
      <c r="T353" s="378"/>
      <c r="V353" s="378"/>
      <c r="X353" s="378"/>
      <c r="Z353" s="378"/>
      <c r="AB353" s="378"/>
      <c r="AD353" s="378"/>
      <c r="AF353" s="146"/>
      <c r="AH353" s="146"/>
      <c r="AJ353" s="146"/>
      <c r="AL353" s="146"/>
      <c r="AN353" s="146"/>
      <c r="AP353" s="146"/>
      <c r="AR353" s="146"/>
      <c r="AT353" s="146"/>
      <c r="AV353" s="146"/>
      <c r="AX353" s="63"/>
      <c r="AZ353" s="371"/>
      <c r="BA353" s="371"/>
      <c r="BB353" s="371"/>
      <c r="BC353" s="371"/>
      <c r="BD353" s="371"/>
      <c r="BE353" s="371"/>
      <c r="BF353" s="371"/>
      <c r="BG353" s="371"/>
      <c r="BH353" s="371"/>
      <c r="BI353" s="371"/>
      <c r="BJ353" s="371"/>
      <c r="BK353" s="371"/>
    </row>
    <row r="354" spans="1:63" s="376" customFormat="1" ht="21" customHeight="1" x14ac:dyDescent="0.3">
      <c r="A354" s="371"/>
      <c r="B354" s="372"/>
      <c r="C354" s="371"/>
      <c r="D354" s="371"/>
      <c r="E354" s="373"/>
      <c r="F354" s="374"/>
      <c r="G354" s="371"/>
      <c r="H354" s="375"/>
      <c r="I354" s="375"/>
      <c r="K354" s="377"/>
      <c r="L354" s="377"/>
      <c r="N354" s="511"/>
      <c r="P354" s="511"/>
      <c r="R354" s="378"/>
      <c r="T354" s="378"/>
      <c r="V354" s="378"/>
      <c r="X354" s="378"/>
      <c r="Z354" s="378"/>
      <c r="AB354" s="378"/>
      <c r="AD354" s="378"/>
      <c r="AF354" s="146"/>
      <c r="AH354" s="146"/>
      <c r="AJ354" s="146"/>
      <c r="AL354" s="146"/>
      <c r="AN354" s="146"/>
      <c r="AP354" s="146"/>
      <c r="AR354" s="146"/>
      <c r="AT354" s="146"/>
      <c r="AV354" s="146"/>
      <c r="AX354" s="63"/>
      <c r="AZ354" s="371"/>
      <c r="BA354" s="371"/>
      <c r="BB354" s="371"/>
      <c r="BC354" s="371"/>
      <c r="BD354" s="371"/>
      <c r="BE354" s="371"/>
      <c r="BF354" s="371"/>
      <c r="BG354" s="371"/>
      <c r="BH354" s="371"/>
      <c r="BI354" s="371"/>
      <c r="BJ354" s="371"/>
      <c r="BK354" s="371"/>
    </row>
    <row r="355" spans="1:63" s="376" customFormat="1" ht="21" customHeight="1" x14ac:dyDescent="0.3">
      <c r="A355" s="371"/>
      <c r="B355" s="372"/>
      <c r="C355" s="371"/>
      <c r="D355" s="371"/>
      <c r="E355" s="373"/>
      <c r="F355" s="374"/>
      <c r="G355" s="371"/>
      <c r="H355" s="375"/>
      <c r="I355" s="375"/>
      <c r="K355" s="377"/>
      <c r="L355" s="377"/>
      <c r="N355" s="511"/>
      <c r="P355" s="511"/>
      <c r="R355" s="378"/>
      <c r="T355" s="378"/>
      <c r="V355" s="378"/>
      <c r="X355" s="378"/>
      <c r="Z355" s="378"/>
      <c r="AB355" s="378"/>
      <c r="AD355" s="378"/>
      <c r="AF355" s="146"/>
      <c r="AH355" s="146"/>
      <c r="AJ355" s="146"/>
      <c r="AL355" s="146"/>
      <c r="AN355" s="146"/>
      <c r="AP355" s="146"/>
      <c r="AR355" s="146"/>
      <c r="AT355" s="146"/>
      <c r="AV355" s="146"/>
      <c r="AX355" s="63"/>
      <c r="AZ355" s="371"/>
      <c r="BA355" s="371"/>
      <c r="BB355" s="371"/>
      <c r="BC355" s="371"/>
      <c r="BD355" s="371"/>
      <c r="BE355" s="371"/>
      <c r="BF355" s="371"/>
      <c r="BG355" s="371"/>
      <c r="BH355" s="371"/>
      <c r="BI355" s="371"/>
      <c r="BJ355" s="371"/>
      <c r="BK355" s="371"/>
    </row>
    <row r="356" spans="1:63" s="376" customFormat="1" ht="21" customHeight="1" x14ac:dyDescent="0.3">
      <c r="A356" s="371"/>
      <c r="B356" s="372"/>
      <c r="C356" s="371"/>
      <c r="D356" s="371"/>
      <c r="E356" s="373"/>
      <c r="F356" s="374"/>
      <c r="G356" s="371"/>
      <c r="H356" s="375"/>
      <c r="I356" s="375"/>
      <c r="K356" s="377"/>
      <c r="L356" s="377"/>
      <c r="N356" s="511"/>
      <c r="P356" s="511"/>
      <c r="R356" s="378"/>
      <c r="T356" s="378"/>
      <c r="V356" s="378"/>
      <c r="X356" s="378"/>
      <c r="Z356" s="378"/>
      <c r="AB356" s="378"/>
      <c r="AD356" s="378"/>
      <c r="AF356" s="146"/>
      <c r="AH356" s="146"/>
      <c r="AJ356" s="146"/>
      <c r="AL356" s="146"/>
      <c r="AN356" s="146"/>
      <c r="AP356" s="146"/>
      <c r="AR356" s="146"/>
      <c r="AT356" s="146"/>
      <c r="AV356" s="146"/>
      <c r="AX356" s="63"/>
      <c r="AZ356" s="371"/>
      <c r="BA356" s="371"/>
      <c r="BB356" s="371"/>
      <c r="BC356" s="371"/>
      <c r="BD356" s="371"/>
      <c r="BE356" s="371"/>
      <c r="BF356" s="371"/>
      <c r="BG356" s="371"/>
      <c r="BH356" s="371"/>
      <c r="BI356" s="371"/>
      <c r="BJ356" s="371"/>
      <c r="BK356" s="371"/>
    </row>
    <row r="357" spans="1:63" s="376" customFormat="1" ht="21" customHeight="1" x14ac:dyDescent="0.3">
      <c r="A357" s="371"/>
      <c r="B357" s="372"/>
      <c r="C357" s="371"/>
      <c r="D357" s="371"/>
      <c r="E357" s="373"/>
      <c r="F357" s="374"/>
      <c r="G357" s="371"/>
      <c r="H357" s="375"/>
      <c r="I357" s="375"/>
      <c r="K357" s="377"/>
      <c r="L357" s="377"/>
      <c r="N357" s="511"/>
      <c r="P357" s="511"/>
      <c r="R357" s="378"/>
      <c r="T357" s="378"/>
      <c r="V357" s="378"/>
      <c r="X357" s="378"/>
      <c r="Z357" s="378"/>
      <c r="AB357" s="378"/>
      <c r="AD357" s="378"/>
      <c r="AF357" s="146"/>
      <c r="AH357" s="146"/>
      <c r="AJ357" s="146"/>
      <c r="AL357" s="146"/>
      <c r="AN357" s="146"/>
      <c r="AP357" s="146"/>
      <c r="AR357" s="146"/>
      <c r="AT357" s="146"/>
      <c r="AV357" s="146"/>
      <c r="AX357" s="63"/>
      <c r="AZ357" s="371"/>
      <c r="BA357" s="371"/>
      <c r="BB357" s="371"/>
      <c r="BC357" s="371"/>
      <c r="BD357" s="371"/>
      <c r="BE357" s="371"/>
      <c r="BF357" s="371"/>
      <c r="BG357" s="371"/>
      <c r="BH357" s="371"/>
      <c r="BI357" s="371"/>
      <c r="BJ357" s="371"/>
      <c r="BK357" s="371"/>
    </row>
    <row r="358" spans="1:63" s="376" customFormat="1" ht="21" customHeight="1" x14ac:dyDescent="0.3">
      <c r="A358" s="371"/>
      <c r="B358" s="372"/>
      <c r="C358" s="371"/>
      <c r="D358" s="371"/>
      <c r="E358" s="373"/>
      <c r="F358" s="374"/>
      <c r="G358" s="371"/>
      <c r="H358" s="375"/>
      <c r="I358" s="375"/>
      <c r="K358" s="377"/>
      <c r="L358" s="377"/>
      <c r="N358" s="511"/>
      <c r="P358" s="511"/>
      <c r="R358" s="378"/>
      <c r="T358" s="378"/>
      <c r="V358" s="378"/>
      <c r="X358" s="378"/>
      <c r="Z358" s="378"/>
      <c r="AB358" s="378"/>
      <c r="AD358" s="378"/>
      <c r="AF358" s="146"/>
      <c r="AH358" s="146"/>
      <c r="AJ358" s="146"/>
      <c r="AL358" s="146"/>
      <c r="AN358" s="146"/>
      <c r="AP358" s="146"/>
      <c r="AR358" s="146"/>
      <c r="AT358" s="146"/>
      <c r="AV358" s="146"/>
      <c r="AX358" s="63"/>
      <c r="AZ358" s="371"/>
      <c r="BA358" s="371"/>
      <c r="BB358" s="371"/>
      <c r="BC358" s="371"/>
      <c r="BD358" s="371"/>
      <c r="BE358" s="371"/>
      <c r="BF358" s="371"/>
      <c r="BG358" s="371"/>
      <c r="BH358" s="371"/>
      <c r="BI358" s="371"/>
      <c r="BJ358" s="371"/>
      <c r="BK358" s="371"/>
    </row>
    <row r="359" spans="1:63" s="376" customFormat="1" ht="21" customHeight="1" x14ac:dyDescent="0.3">
      <c r="A359" s="371"/>
      <c r="B359" s="372"/>
      <c r="C359" s="371"/>
      <c r="D359" s="371"/>
      <c r="E359" s="373"/>
      <c r="F359" s="374"/>
      <c r="G359" s="371"/>
      <c r="H359" s="375"/>
      <c r="I359" s="375"/>
      <c r="K359" s="377"/>
      <c r="L359" s="377"/>
      <c r="N359" s="511"/>
      <c r="P359" s="511"/>
      <c r="R359" s="378"/>
      <c r="T359" s="378"/>
      <c r="V359" s="378"/>
      <c r="X359" s="378"/>
      <c r="Z359" s="378"/>
      <c r="AB359" s="378"/>
      <c r="AD359" s="378"/>
      <c r="AF359" s="146"/>
      <c r="AH359" s="146"/>
      <c r="AJ359" s="146"/>
      <c r="AL359" s="146"/>
      <c r="AN359" s="146"/>
      <c r="AP359" s="146"/>
      <c r="AR359" s="146"/>
      <c r="AT359" s="146"/>
      <c r="AV359" s="146"/>
      <c r="AX359" s="63"/>
      <c r="AZ359" s="371"/>
      <c r="BA359" s="371"/>
      <c r="BB359" s="371"/>
      <c r="BC359" s="371"/>
      <c r="BD359" s="371"/>
      <c r="BE359" s="371"/>
      <c r="BF359" s="371"/>
      <c r="BG359" s="371"/>
      <c r="BH359" s="371"/>
      <c r="BI359" s="371"/>
      <c r="BJ359" s="371"/>
      <c r="BK359" s="371"/>
    </row>
    <row r="360" spans="1:63" s="376" customFormat="1" ht="21" customHeight="1" x14ac:dyDescent="0.3">
      <c r="A360" s="371"/>
      <c r="B360" s="372"/>
      <c r="C360" s="371"/>
      <c r="D360" s="371"/>
      <c r="E360" s="373"/>
      <c r="F360" s="374"/>
      <c r="G360" s="371"/>
      <c r="H360" s="375"/>
      <c r="I360" s="375"/>
      <c r="K360" s="377"/>
      <c r="L360" s="377"/>
      <c r="N360" s="511"/>
      <c r="P360" s="511"/>
      <c r="R360" s="378"/>
      <c r="T360" s="378"/>
      <c r="V360" s="378"/>
      <c r="X360" s="378"/>
      <c r="Z360" s="378"/>
      <c r="AB360" s="378"/>
      <c r="AD360" s="378"/>
      <c r="AF360" s="146"/>
      <c r="AH360" s="146"/>
      <c r="AJ360" s="146"/>
      <c r="AL360" s="146"/>
      <c r="AN360" s="146"/>
      <c r="AP360" s="146"/>
      <c r="AR360" s="146"/>
      <c r="AT360" s="146"/>
      <c r="AV360" s="146"/>
      <c r="AX360" s="63"/>
      <c r="AZ360" s="371"/>
      <c r="BA360" s="371"/>
      <c r="BB360" s="371"/>
      <c r="BC360" s="371"/>
      <c r="BD360" s="371"/>
      <c r="BE360" s="371"/>
      <c r="BF360" s="371"/>
      <c r="BG360" s="371"/>
      <c r="BH360" s="371"/>
      <c r="BI360" s="371"/>
      <c r="BJ360" s="371"/>
      <c r="BK360" s="371"/>
    </row>
    <row r="361" spans="1:63" s="376" customFormat="1" ht="21" customHeight="1" x14ac:dyDescent="0.3">
      <c r="A361" s="371"/>
      <c r="B361" s="372"/>
      <c r="C361" s="371"/>
      <c r="D361" s="371"/>
      <c r="E361" s="373"/>
      <c r="F361" s="374"/>
      <c r="G361" s="371"/>
      <c r="H361" s="375"/>
      <c r="I361" s="375"/>
      <c r="K361" s="377"/>
      <c r="L361" s="377"/>
      <c r="N361" s="511"/>
      <c r="P361" s="511"/>
      <c r="R361" s="378"/>
      <c r="T361" s="378"/>
      <c r="V361" s="378"/>
      <c r="X361" s="378"/>
      <c r="Z361" s="378"/>
      <c r="AB361" s="378"/>
      <c r="AD361" s="378"/>
      <c r="AF361" s="146"/>
      <c r="AH361" s="146"/>
      <c r="AJ361" s="146"/>
      <c r="AL361" s="146"/>
      <c r="AN361" s="146"/>
      <c r="AP361" s="146"/>
      <c r="AR361" s="146"/>
      <c r="AT361" s="146"/>
      <c r="AV361" s="146"/>
      <c r="AX361" s="63"/>
      <c r="AZ361" s="371"/>
      <c r="BA361" s="371"/>
      <c r="BB361" s="371"/>
      <c r="BC361" s="371"/>
      <c r="BD361" s="371"/>
      <c r="BE361" s="371"/>
      <c r="BF361" s="371"/>
      <c r="BG361" s="371"/>
      <c r="BH361" s="371"/>
      <c r="BI361" s="371"/>
      <c r="BJ361" s="371"/>
      <c r="BK361" s="371"/>
    </row>
    <row r="362" spans="1:63" s="376" customFormat="1" ht="21" customHeight="1" x14ac:dyDescent="0.3">
      <c r="A362" s="371"/>
      <c r="B362" s="372"/>
      <c r="C362" s="371"/>
      <c r="D362" s="371"/>
      <c r="E362" s="373"/>
      <c r="F362" s="374"/>
      <c r="G362" s="371"/>
      <c r="H362" s="375"/>
      <c r="I362" s="375"/>
      <c r="K362" s="377"/>
      <c r="L362" s="377"/>
      <c r="N362" s="511"/>
      <c r="P362" s="511"/>
      <c r="R362" s="378"/>
      <c r="T362" s="378"/>
      <c r="V362" s="378"/>
      <c r="X362" s="378"/>
      <c r="Z362" s="378"/>
      <c r="AB362" s="378"/>
      <c r="AD362" s="378"/>
      <c r="AF362" s="146"/>
      <c r="AH362" s="146"/>
      <c r="AJ362" s="146"/>
      <c r="AL362" s="146"/>
      <c r="AN362" s="146"/>
      <c r="AP362" s="146"/>
      <c r="AR362" s="146"/>
      <c r="AT362" s="146"/>
      <c r="AV362" s="146"/>
      <c r="AX362" s="63"/>
      <c r="AZ362" s="371"/>
      <c r="BA362" s="371"/>
      <c r="BB362" s="371"/>
      <c r="BC362" s="371"/>
      <c r="BD362" s="371"/>
      <c r="BE362" s="371"/>
      <c r="BF362" s="371"/>
      <c r="BG362" s="371"/>
      <c r="BH362" s="371"/>
      <c r="BI362" s="371"/>
      <c r="BJ362" s="371"/>
      <c r="BK362" s="371"/>
    </row>
    <row r="363" spans="1:63" s="376" customFormat="1" ht="21" customHeight="1" x14ac:dyDescent="0.3">
      <c r="A363" s="371"/>
      <c r="B363" s="372"/>
      <c r="C363" s="371"/>
      <c r="D363" s="371"/>
      <c r="E363" s="373"/>
      <c r="F363" s="374"/>
      <c r="G363" s="371"/>
      <c r="H363" s="375"/>
      <c r="I363" s="375"/>
      <c r="K363" s="377"/>
      <c r="L363" s="377"/>
      <c r="N363" s="511"/>
      <c r="P363" s="511"/>
      <c r="R363" s="378"/>
      <c r="T363" s="378"/>
      <c r="V363" s="378"/>
      <c r="X363" s="378"/>
      <c r="Z363" s="378"/>
      <c r="AB363" s="378"/>
      <c r="AD363" s="378"/>
      <c r="AF363" s="146"/>
      <c r="AH363" s="146"/>
      <c r="AJ363" s="146"/>
      <c r="AL363" s="146"/>
      <c r="AN363" s="146"/>
      <c r="AP363" s="146"/>
      <c r="AR363" s="146"/>
      <c r="AT363" s="146"/>
      <c r="AV363" s="146"/>
      <c r="AX363" s="63"/>
      <c r="AZ363" s="371"/>
      <c r="BA363" s="371"/>
      <c r="BB363" s="371"/>
      <c r="BC363" s="371"/>
      <c r="BD363" s="371"/>
      <c r="BE363" s="371"/>
      <c r="BF363" s="371"/>
      <c r="BG363" s="371"/>
      <c r="BH363" s="371"/>
      <c r="BI363" s="371"/>
      <c r="BJ363" s="371"/>
      <c r="BK363" s="371"/>
    </row>
    <row r="364" spans="1:63" s="376" customFormat="1" ht="21" customHeight="1" x14ac:dyDescent="0.3">
      <c r="A364" s="371"/>
      <c r="B364" s="372"/>
      <c r="C364" s="371"/>
      <c r="D364" s="371"/>
      <c r="E364" s="373"/>
      <c r="F364" s="374"/>
      <c r="G364" s="371"/>
      <c r="H364" s="375"/>
      <c r="I364" s="375"/>
      <c r="K364" s="377"/>
      <c r="L364" s="377"/>
      <c r="N364" s="511"/>
      <c r="P364" s="511"/>
      <c r="R364" s="378"/>
      <c r="T364" s="378"/>
      <c r="V364" s="378"/>
      <c r="X364" s="378"/>
      <c r="Z364" s="378"/>
      <c r="AB364" s="378"/>
      <c r="AD364" s="378"/>
      <c r="AF364" s="146"/>
      <c r="AH364" s="146"/>
      <c r="AJ364" s="146"/>
      <c r="AL364" s="146"/>
      <c r="AN364" s="146"/>
      <c r="AP364" s="146"/>
      <c r="AR364" s="146"/>
      <c r="AT364" s="146"/>
      <c r="AV364" s="146"/>
      <c r="AX364" s="63"/>
      <c r="AZ364" s="371"/>
      <c r="BA364" s="371"/>
      <c r="BB364" s="371"/>
      <c r="BC364" s="371"/>
      <c r="BD364" s="371"/>
      <c r="BE364" s="371"/>
      <c r="BF364" s="371"/>
      <c r="BG364" s="371"/>
      <c r="BH364" s="371"/>
      <c r="BI364" s="371"/>
      <c r="BJ364" s="371"/>
      <c r="BK364" s="371"/>
    </row>
    <row r="365" spans="1:63" s="376" customFormat="1" ht="21" customHeight="1" x14ac:dyDescent="0.3">
      <c r="A365" s="371"/>
      <c r="B365" s="372"/>
      <c r="C365" s="371"/>
      <c r="D365" s="371"/>
      <c r="E365" s="373"/>
      <c r="F365" s="374"/>
      <c r="G365" s="371"/>
      <c r="H365" s="375"/>
      <c r="I365" s="375"/>
      <c r="K365" s="377"/>
      <c r="L365" s="377"/>
      <c r="N365" s="511"/>
      <c r="P365" s="511"/>
      <c r="R365" s="378"/>
      <c r="T365" s="378"/>
      <c r="V365" s="378"/>
      <c r="X365" s="378"/>
      <c r="Z365" s="378"/>
      <c r="AB365" s="378"/>
      <c r="AD365" s="378"/>
      <c r="AF365" s="146"/>
      <c r="AH365" s="146"/>
      <c r="AJ365" s="146"/>
      <c r="AL365" s="146"/>
      <c r="AN365" s="146"/>
      <c r="AP365" s="146"/>
      <c r="AR365" s="146"/>
      <c r="AT365" s="146"/>
      <c r="AV365" s="146"/>
      <c r="AX365" s="63"/>
      <c r="AZ365" s="371"/>
      <c r="BA365" s="371"/>
      <c r="BB365" s="371"/>
      <c r="BC365" s="371"/>
      <c r="BD365" s="371"/>
      <c r="BE365" s="371"/>
      <c r="BF365" s="371"/>
      <c r="BG365" s="371"/>
      <c r="BH365" s="371"/>
      <c r="BI365" s="371"/>
      <c r="BJ365" s="371"/>
      <c r="BK365" s="371"/>
    </row>
    <row r="366" spans="1:63" s="376" customFormat="1" ht="21" customHeight="1" x14ac:dyDescent="0.3">
      <c r="A366" s="371"/>
      <c r="B366" s="372"/>
      <c r="C366" s="371"/>
      <c r="D366" s="371"/>
      <c r="E366" s="373"/>
      <c r="F366" s="374"/>
      <c r="G366" s="371"/>
      <c r="H366" s="375"/>
      <c r="I366" s="375"/>
      <c r="K366" s="377"/>
      <c r="L366" s="377"/>
      <c r="N366" s="511"/>
      <c r="P366" s="511"/>
      <c r="R366" s="378"/>
      <c r="T366" s="378"/>
      <c r="V366" s="378"/>
      <c r="X366" s="378"/>
      <c r="Z366" s="378"/>
      <c r="AB366" s="378"/>
      <c r="AD366" s="378"/>
      <c r="AF366" s="146"/>
      <c r="AH366" s="146"/>
      <c r="AJ366" s="146"/>
      <c r="AL366" s="146"/>
      <c r="AN366" s="146"/>
      <c r="AP366" s="146"/>
      <c r="AR366" s="146"/>
      <c r="AT366" s="146"/>
      <c r="AV366" s="146"/>
      <c r="AX366" s="63"/>
      <c r="AZ366" s="371"/>
      <c r="BA366" s="371"/>
      <c r="BB366" s="371"/>
      <c r="BC366" s="371"/>
      <c r="BD366" s="371"/>
      <c r="BE366" s="371"/>
      <c r="BF366" s="371"/>
      <c r="BG366" s="371"/>
      <c r="BH366" s="371"/>
      <c r="BI366" s="371"/>
      <c r="BJ366" s="371"/>
      <c r="BK366" s="371"/>
    </row>
    <row r="367" spans="1:63" s="376" customFormat="1" ht="21" customHeight="1" x14ac:dyDescent="0.3">
      <c r="A367" s="371"/>
      <c r="B367" s="372"/>
      <c r="C367" s="371"/>
      <c r="D367" s="371"/>
      <c r="E367" s="373"/>
      <c r="F367" s="374"/>
      <c r="G367" s="371"/>
      <c r="H367" s="375"/>
      <c r="I367" s="375"/>
      <c r="K367" s="377"/>
      <c r="L367" s="377"/>
      <c r="N367" s="511"/>
      <c r="P367" s="511"/>
      <c r="R367" s="378"/>
      <c r="T367" s="378"/>
      <c r="V367" s="378"/>
      <c r="X367" s="378"/>
      <c r="Z367" s="378"/>
      <c r="AB367" s="378"/>
      <c r="AD367" s="378"/>
      <c r="AF367" s="146"/>
      <c r="AH367" s="146"/>
      <c r="AJ367" s="146"/>
      <c r="AL367" s="146"/>
      <c r="AN367" s="146"/>
      <c r="AP367" s="146"/>
      <c r="AR367" s="146"/>
      <c r="AT367" s="146"/>
      <c r="AV367" s="146"/>
      <c r="AX367" s="63"/>
      <c r="AZ367" s="371"/>
      <c r="BA367" s="371"/>
      <c r="BB367" s="371"/>
      <c r="BC367" s="371"/>
      <c r="BD367" s="371"/>
      <c r="BE367" s="371"/>
      <c r="BF367" s="371"/>
      <c r="BG367" s="371"/>
      <c r="BH367" s="371"/>
      <c r="BI367" s="371"/>
      <c r="BJ367" s="371"/>
      <c r="BK367" s="371"/>
    </row>
    <row r="368" spans="1:63" s="376" customFormat="1" ht="21" customHeight="1" x14ac:dyDescent="0.3">
      <c r="A368" s="371"/>
      <c r="B368" s="372"/>
      <c r="C368" s="371"/>
      <c r="D368" s="371"/>
      <c r="E368" s="373"/>
      <c r="F368" s="374"/>
      <c r="G368" s="371"/>
      <c r="H368" s="375"/>
      <c r="I368" s="375"/>
      <c r="K368" s="377"/>
      <c r="L368" s="377"/>
      <c r="N368" s="511"/>
      <c r="P368" s="511"/>
      <c r="R368" s="378"/>
      <c r="T368" s="378"/>
      <c r="V368" s="378"/>
      <c r="X368" s="378"/>
      <c r="Z368" s="378"/>
      <c r="AB368" s="378"/>
      <c r="AD368" s="378"/>
      <c r="AF368" s="146"/>
      <c r="AH368" s="146"/>
      <c r="AJ368" s="146"/>
      <c r="AL368" s="146"/>
      <c r="AN368" s="146"/>
      <c r="AP368" s="146"/>
      <c r="AR368" s="146"/>
      <c r="AT368" s="146"/>
      <c r="AV368" s="146"/>
      <c r="AX368" s="63"/>
      <c r="AZ368" s="371"/>
      <c r="BA368" s="371"/>
      <c r="BB368" s="371"/>
      <c r="BC368" s="371"/>
      <c r="BD368" s="371"/>
      <c r="BE368" s="371"/>
      <c r="BF368" s="371"/>
      <c r="BG368" s="371"/>
      <c r="BH368" s="371"/>
      <c r="BI368" s="371"/>
      <c r="BJ368" s="371"/>
      <c r="BK368" s="371"/>
    </row>
    <row r="369" spans="1:63" s="376" customFormat="1" ht="21" customHeight="1" x14ac:dyDescent="0.3">
      <c r="A369" s="371"/>
      <c r="B369" s="372"/>
      <c r="C369" s="371"/>
      <c r="D369" s="371"/>
      <c r="E369" s="373"/>
      <c r="F369" s="374"/>
      <c r="G369" s="371"/>
      <c r="H369" s="375"/>
      <c r="I369" s="375"/>
      <c r="K369" s="377"/>
      <c r="L369" s="377"/>
      <c r="N369" s="511"/>
      <c r="P369" s="511"/>
      <c r="R369" s="378"/>
      <c r="T369" s="378"/>
      <c r="V369" s="378"/>
      <c r="X369" s="378"/>
      <c r="Z369" s="378"/>
      <c r="AB369" s="378"/>
      <c r="AD369" s="378"/>
      <c r="AF369" s="146"/>
      <c r="AH369" s="146"/>
      <c r="AJ369" s="146"/>
      <c r="AL369" s="146"/>
      <c r="AN369" s="146"/>
      <c r="AP369" s="146"/>
      <c r="AR369" s="146"/>
      <c r="AT369" s="146"/>
      <c r="AV369" s="146"/>
      <c r="AX369" s="63"/>
      <c r="AZ369" s="371"/>
      <c r="BA369" s="371"/>
      <c r="BB369" s="371"/>
      <c r="BC369" s="371"/>
      <c r="BD369" s="371"/>
      <c r="BE369" s="371"/>
      <c r="BF369" s="371"/>
      <c r="BG369" s="371"/>
      <c r="BH369" s="371"/>
      <c r="BI369" s="371"/>
      <c r="BJ369" s="371"/>
      <c r="BK369" s="371"/>
    </row>
    <row r="370" spans="1:63" s="376" customFormat="1" ht="21" customHeight="1" x14ac:dyDescent="0.3">
      <c r="A370" s="371"/>
      <c r="B370" s="372"/>
      <c r="C370" s="371"/>
      <c r="D370" s="371"/>
      <c r="E370" s="373"/>
      <c r="F370" s="374"/>
      <c r="G370" s="371"/>
      <c r="H370" s="375"/>
      <c r="I370" s="375"/>
      <c r="K370" s="377"/>
      <c r="L370" s="377"/>
      <c r="N370" s="511"/>
      <c r="P370" s="511"/>
      <c r="R370" s="378"/>
      <c r="T370" s="378"/>
      <c r="V370" s="378"/>
      <c r="X370" s="378"/>
      <c r="Z370" s="378"/>
      <c r="AB370" s="378"/>
      <c r="AD370" s="378"/>
      <c r="AF370" s="146"/>
      <c r="AH370" s="146"/>
      <c r="AJ370" s="146"/>
      <c r="AL370" s="146"/>
      <c r="AN370" s="146"/>
      <c r="AP370" s="146"/>
      <c r="AR370" s="146"/>
      <c r="AT370" s="146"/>
      <c r="AV370" s="146"/>
      <c r="AX370" s="63"/>
      <c r="AZ370" s="371"/>
      <c r="BA370" s="371"/>
      <c r="BB370" s="371"/>
      <c r="BC370" s="371"/>
      <c r="BD370" s="371"/>
      <c r="BE370" s="371"/>
      <c r="BF370" s="371"/>
      <c r="BG370" s="371"/>
      <c r="BH370" s="371"/>
      <c r="BI370" s="371"/>
      <c r="BJ370" s="371"/>
      <c r="BK370" s="371"/>
    </row>
    <row r="371" spans="1:63" s="376" customFormat="1" ht="21" customHeight="1" x14ac:dyDescent="0.3">
      <c r="A371" s="371"/>
      <c r="B371" s="372"/>
      <c r="C371" s="371"/>
      <c r="D371" s="371"/>
      <c r="E371" s="373"/>
      <c r="F371" s="374"/>
      <c r="G371" s="371"/>
      <c r="H371" s="375"/>
      <c r="I371" s="375"/>
      <c r="K371" s="377"/>
      <c r="L371" s="377"/>
      <c r="N371" s="511"/>
      <c r="P371" s="511"/>
      <c r="R371" s="378"/>
      <c r="T371" s="378"/>
      <c r="V371" s="378"/>
      <c r="X371" s="378"/>
      <c r="Z371" s="378"/>
      <c r="AB371" s="378"/>
      <c r="AD371" s="378"/>
      <c r="AF371" s="146"/>
      <c r="AH371" s="146"/>
      <c r="AJ371" s="146"/>
      <c r="AL371" s="146"/>
      <c r="AN371" s="146"/>
      <c r="AP371" s="146"/>
      <c r="AR371" s="146"/>
      <c r="AT371" s="146"/>
      <c r="AV371" s="146"/>
      <c r="AX371" s="63"/>
      <c r="AZ371" s="371"/>
      <c r="BA371" s="371"/>
      <c r="BB371" s="371"/>
      <c r="BC371" s="371"/>
      <c r="BD371" s="371"/>
      <c r="BE371" s="371"/>
      <c r="BF371" s="371"/>
      <c r="BG371" s="371"/>
      <c r="BH371" s="371"/>
      <c r="BI371" s="371"/>
      <c r="BJ371" s="371"/>
      <c r="BK371" s="371"/>
    </row>
    <row r="372" spans="1:63" s="376" customFormat="1" ht="21" customHeight="1" x14ac:dyDescent="0.3">
      <c r="A372" s="371"/>
      <c r="B372" s="372"/>
      <c r="C372" s="371"/>
      <c r="D372" s="371"/>
      <c r="E372" s="373"/>
      <c r="F372" s="374"/>
      <c r="G372" s="371"/>
      <c r="H372" s="375"/>
      <c r="I372" s="375"/>
      <c r="K372" s="377"/>
      <c r="L372" s="377"/>
      <c r="N372" s="511"/>
      <c r="P372" s="511"/>
      <c r="R372" s="378"/>
      <c r="T372" s="378"/>
      <c r="V372" s="378"/>
      <c r="X372" s="378"/>
      <c r="Z372" s="378"/>
      <c r="AB372" s="378"/>
      <c r="AD372" s="378"/>
      <c r="AF372" s="146"/>
      <c r="AH372" s="146"/>
      <c r="AJ372" s="146"/>
      <c r="AL372" s="146"/>
      <c r="AN372" s="146"/>
      <c r="AP372" s="146"/>
      <c r="AR372" s="146"/>
      <c r="AT372" s="146"/>
      <c r="AV372" s="146"/>
      <c r="AX372" s="63"/>
      <c r="AZ372" s="371"/>
      <c r="BA372" s="371"/>
      <c r="BB372" s="371"/>
      <c r="BC372" s="371"/>
      <c r="BD372" s="371"/>
      <c r="BE372" s="371"/>
      <c r="BF372" s="371"/>
      <c r="BG372" s="371"/>
      <c r="BH372" s="371"/>
      <c r="BI372" s="371"/>
      <c r="BJ372" s="371"/>
      <c r="BK372" s="371"/>
    </row>
    <row r="373" spans="1:63" s="376" customFormat="1" ht="21" customHeight="1" x14ac:dyDescent="0.3">
      <c r="A373" s="371"/>
      <c r="B373" s="372"/>
      <c r="C373" s="371"/>
      <c r="D373" s="371"/>
      <c r="E373" s="373"/>
      <c r="F373" s="374"/>
      <c r="G373" s="371"/>
      <c r="H373" s="375"/>
      <c r="I373" s="375"/>
      <c r="K373" s="377"/>
      <c r="L373" s="377"/>
      <c r="N373" s="511"/>
      <c r="P373" s="511"/>
      <c r="R373" s="378"/>
      <c r="T373" s="378"/>
      <c r="V373" s="378"/>
      <c r="X373" s="378"/>
      <c r="Z373" s="378"/>
      <c r="AB373" s="378"/>
      <c r="AD373" s="378"/>
      <c r="AF373" s="146"/>
      <c r="AH373" s="146"/>
      <c r="AJ373" s="146"/>
      <c r="AL373" s="146"/>
      <c r="AN373" s="146"/>
      <c r="AP373" s="146"/>
      <c r="AR373" s="146"/>
      <c r="AT373" s="146"/>
      <c r="AV373" s="146"/>
      <c r="AX373" s="63"/>
      <c r="AZ373" s="371"/>
      <c r="BA373" s="371"/>
      <c r="BB373" s="371"/>
      <c r="BC373" s="371"/>
      <c r="BD373" s="371"/>
      <c r="BE373" s="371"/>
      <c r="BF373" s="371"/>
      <c r="BG373" s="371"/>
      <c r="BH373" s="371"/>
      <c r="BI373" s="371"/>
      <c r="BJ373" s="371"/>
      <c r="BK373" s="371"/>
    </row>
    <row r="374" spans="1:63" s="376" customFormat="1" ht="21" customHeight="1" x14ac:dyDescent="0.3">
      <c r="A374" s="371"/>
      <c r="B374" s="372"/>
      <c r="C374" s="371"/>
      <c r="D374" s="371"/>
      <c r="E374" s="373"/>
      <c r="F374" s="374"/>
      <c r="G374" s="371"/>
      <c r="H374" s="375"/>
      <c r="I374" s="375"/>
      <c r="K374" s="377"/>
      <c r="L374" s="377"/>
      <c r="N374" s="511"/>
      <c r="P374" s="511"/>
      <c r="R374" s="378"/>
      <c r="T374" s="378"/>
      <c r="V374" s="378"/>
      <c r="X374" s="378"/>
      <c r="Z374" s="378"/>
      <c r="AB374" s="378"/>
      <c r="AD374" s="378"/>
      <c r="AF374" s="146"/>
      <c r="AH374" s="146"/>
      <c r="AJ374" s="146"/>
      <c r="AL374" s="146"/>
      <c r="AN374" s="146"/>
      <c r="AP374" s="146"/>
      <c r="AR374" s="146"/>
      <c r="AT374" s="146"/>
      <c r="AV374" s="146"/>
      <c r="AX374" s="63"/>
      <c r="AZ374" s="371"/>
      <c r="BA374" s="371"/>
      <c r="BB374" s="371"/>
      <c r="BC374" s="371"/>
      <c r="BD374" s="371"/>
      <c r="BE374" s="371"/>
      <c r="BF374" s="371"/>
      <c r="BG374" s="371"/>
      <c r="BH374" s="371"/>
      <c r="BI374" s="371"/>
      <c r="BJ374" s="371"/>
      <c r="BK374" s="371"/>
    </row>
    <row r="375" spans="1:63" s="376" customFormat="1" ht="21" customHeight="1" x14ac:dyDescent="0.3">
      <c r="A375" s="371"/>
      <c r="B375" s="372"/>
      <c r="C375" s="371"/>
      <c r="D375" s="371"/>
      <c r="E375" s="373"/>
      <c r="F375" s="374"/>
      <c r="G375" s="371"/>
      <c r="H375" s="375"/>
      <c r="I375" s="375"/>
      <c r="K375" s="377"/>
      <c r="L375" s="377"/>
      <c r="N375" s="511"/>
      <c r="P375" s="511"/>
      <c r="R375" s="378"/>
      <c r="T375" s="378"/>
      <c r="V375" s="378"/>
      <c r="X375" s="378"/>
      <c r="Z375" s="378"/>
      <c r="AB375" s="378"/>
      <c r="AD375" s="378"/>
      <c r="AF375" s="146"/>
      <c r="AH375" s="146"/>
      <c r="AJ375" s="146"/>
      <c r="AL375" s="146"/>
      <c r="AN375" s="146"/>
      <c r="AP375" s="146"/>
      <c r="AR375" s="146"/>
      <c r="AT375" s="146"/>
      <c r="AV375" s="146"/>
      <c r="AX375" s="63"/>
      <c r="AZ375" s="371"/>
      <c r="BA375" s="371"/>
      <c r="BB375" s="371"/>
      <c r="BC375" s="371"/>
      <c r="BD375" s="371"/>
      <c r="BE375" s="371"/>
      <c r="BF375" s="371"/>
      <c r="BG375" s="371"/>
      <c r="BH375" s="371"/>
      <c r="BI375" s="371"/>
      <c r="BJ375" s="371"/>
      <c r="BK375" s="371"/>
    </row>
    <row r="376" spans="1:63" s="376" customFormat="1" ht="21" customHeight="1" x14ac:dyDescent="0.3">
      <c r="A376" s="371"/>
      <c r="B376" s="372"/>
      <c r="C376" s="371"/>
      <c r="D376" s="371"/>
      <c r="E376" s="373"/>
      <c r="F376" s="374"/>
      <c r="G376" s="371"/>
      <c r="H376" s="375"/>
      <c r="I376" s="375"/>
      <c r="K376" s="377"/>
      <c r="L376" s="377"/>
      <c r="N376" s="511"/>
      <c r="P376" s="511"/>
      <c r="R376" s="378"/>
      <c r="T376" s="378"/>
      <c r="V376" s="378"/>
      <c r="X376" s="378"/>
      <c r="Z376" s="378"/>
      <c r="AB376" s="378"/>
      <c r="AD376" s="378"/>
      <c r="AF376" s="146"/>
      <c r="AH376" s="146"/>
      <c r="AJ376" s="146"/>
      <c r="AL376" s="146"/>
      <c r="AN376" s="146"/>
      <c r="AP376" s="146"/>
      <c r="AR376" s="146"/>
      <c r="AT376" s="146"/>
      <c r="AV376" s="146"/>
      <c r="AX376" s="63"/>
      <c r="AZ376" s="371"/>
      <c r="BA376" s="371"/>
      <c r="BB376" s="371"/>
      <c r="BC376" s="371"/>
      <c r="BD376" s="371"/>
      <c r="BE376" s="371"/>
      <c r="BF376" s="371"/>
      <c r="BG376" s="371"/>
      <c r="BH376" s="371"/>
      <c r="BI376" s="371"/>
      <c r="BJ376" s="371"/>
      <c r="BK376" s="371"/>
    </row>
    <row r="377" spans="1:63" s="376" customFormat="1" ht="21" customHeight="1" x14ac:dyDescent="0.3">
      <c r="A377" s="371"/>
      <c r="B377" s="372"/>
      <c r="C377" s="371"/>
      <c r="D377" s="371"/>
      <c r="E377" s="373"/>
      <c r="F377" s="374"/>
      <c r="G377" s="371"/>
      <c r="H377" s="375"/>
      <c r="I377" s="375"/>
      <c r="K377" s="377"/>
      <c r="L377" s="377"/>
      <c r="N377" s="511"/>
      <c r="P377" s="511"/>
      <c r="R377" s="378"/>
      <c r="T377" s="378"/>
      <c r="V377" s="378"/>
      <c r="X377" s="378"/>
      <c r="Z377" s="378"/>
      <c r="AB377" s="378"/>
      <c r="AD377" s="378"/>
      <c r="AF377" s="146"/>
      <c r="AH377" s="146"/>
      <c r="AJ377" s="146"/>
      <c r="AL377" s="146"/>
      <c r="AN377" s="146"/>
      <c r="AP377" s="146"/>
      <c r="AR377" s="146"/>
      <c r="AT377" s="146"/>
      <c r="AV377" s="146"/>
      <c r="AX377" s="63"/>
      <c r="AZ377" s="371"/>
      <c r="BA377" s="371"/>
      <c r="BB377" s="371"/>
      <c r="BC377" s="371"/>
      <c r="BD377" s="371"/>
      <c r="BE377" s="371"/>
      <c r="BF377" s="371"/>
      <c r="BG377" s="371"/>
      <c r="BH377" s="371"/>
      <c r="BI377" s="371"/>
      <c r="BJ377" s="371"/>
      <c r="BK377" s="371"/>
    </row>
    <row r="378" spans="1:63" s="376" customFormat="1" ht="21" customHeight="1" x14ac:dyDescent="0.3">
      <c r="A378" s="371"/>
      <c r="B378" s="372"/>
      <c r="C378" s="371"/>
      <c r="D378" s="371"/>
      <c r="E378" s="373"/>
      <c r="F378" s="374"/>
      <c r="G378" s="371"/>
      <c r="H378" s="375"/>
      <c r="I378" s="375"/>
      <c r="K378" s="377"/>
      <c r="L378" s="377"/>
      <c r="N378" s="511"/>
      <c r="P378" s="511"/>
      <c r="R378" s="378"/>
      <c r="T378" s="378"/>
      <c r="V378" s="378"/>
      <c r="X378" s="378"/>
      <c r="Z378" s="378"/>
      <c r="AB378" s="378"/>
      <c r="AD378" s="378"/>
      <c r="AF378" s="146"/>
      <c r="AH378" s="146"/>
      <c r="AJ378" s="146"/>
      <c r="AL378" s="146"/>
      <c r="AN378" s="146"/>
      <c r="AP378" s="146"/>
      <c r="AR378" s="146"/>
      <c r="AT378" s="146"/>
      <c r="AV378" s="146"/>
      <c r="AX378" s="63"/>
      <c r="AZ378" s="371"/>
      <c r="BA378" s="371"/>
      <c r="BB378" s="371"/>
      <c r="BC378" s="371"/>
      <c r="BD378" s="371"/>
      <c r="BE378" s="371"/>
      <c r="BF378" s="371"/>
      <c r="BG378" s="371"/>
      <c r="BH378" s="371"/>
      <c r="BI378" s="371"/>
      <c r="BJ378" s="371"/>
      <c r="BK378" s="371"/>
    </row>
    <row r="379" spans="1:63" s="376" customFormat="1" ht="21" customHeight="1" x14ac:dyDescent="0.3">
      <c r="A379" s="371"/>
      <c r="B379" s="372"/>
      <c r="C379" s="371"/>
      <c r="D379" s="371"/>
      <c r="E379" s="373"/>
      <c r="F379" s="374"/>
      <c r="G379" s="371"/>
      <c r="H379" s="375"/>
      <c r="I379" s="375"/>
      <c r="K379" s="377"/>
      <c r="L379" s="377"/>
      <c r="N379" s="511"/>
      <c r="P379" s="511"/>
      <c r="R379" s="378"/>
      <c r="T379" s="378"/>
      <c r="V379" s="378"/>
      <c r="X379" s="378"/>
      <c r="Z379" s="378"/>
      <c r="AB379" s="378"/>
      <c r="AD379" s="378"/>
      <c r="AF379" s="146"/>
      <c r="AH379" s="146"/>
      <c r="AJ379" s="146"/>
      <c r="AL379" s="146"/>
      <c r="AN379" s="146"/>
      <c r="AP379" s="146"/>
      <c r="AR379" s="146"/>
      <c r="AT379" s="146"/>
      <c r="AV379" s="146"/>
      <c r="AX379" s="63"/>
      <c r="AZ379" s="371"/>
      <c r="BA379" s="371"/>
      <c r="BB379" s="371"/>
      <c r="BC379" s="371"/>
      <c r="BD379" s="371"/>
      <c r="BE379" s="371"/>
      <c r="BF379" s="371"/>
      <c r="BG379" s="371"/>
      <c r="BH379" s="371"/>
      <c r="BI379" s="371"/>
      <c r="BJ379" s="371"/>
      <c r="BK379" s="371"/>
    </row>
    <row r="380" spans="1:63" s="376" customFormat="1" ht="21" customHeight="1" x14ac:dyDescent="0.3">
      <c r="A380" s="371"/>
      <c r="B380" s="372"/>
      <c r="C380" s="371"/>
      <c r="D380" s="371"/>
      <c r="E380" s="373"/>
      <c r="F380" s="374"/>
      <c r="G380" s="371"/>
      <c r="H380" s="375"/>
      <c r="I380" s="375"/>
      <c r="K380" s="377"/>
      <c r="L380" s="377"/>
      <c r="N380" s="511"/>
      <c r="P380" s="511"/>
      <c r="R380" s="378"/>
      <c r="T380" s="378"/>
      <c r="V380" s="378"/>
      <c r="X380" s="378"/>
      <c r="Z380" s="378"/>
      <c r="AB380" s="378"/>
      <c r="AD380" s="378"/>
      <c r="AF380" s="146"/>
      <c r="AH380" s="146"/>
      <c r="AJ380" s="146"/>
      <c r="AL380" s="146"/>
      <c r="AN380" s="146"/>
      <c r="AP380" s="146"/>
      <c r="AR380" s="146"/>
      <c r="AT380" s="146"/>
      <c r="AV380" s="146"/>
      <c r="AX380" s="63"/>
      <c r="AZ380" s="371"/>
      <c r="BA380" s="371"/>
      <c r="BB380" s="371"/>
      <c r="BC380" s="371"/>
      <c r="BD380" s="371"/>
      <c r="BE380" s="371"/>
      <c r="BF380" s="371"/>
      <c r="BG380" s="371"/>
      <c r="BH380" s="371"/>
      <c r="BI380" s="371"/>
      <c r="BJ380" s="371"/>
      <c r="BK380" s="371"/>
    </row>
    <row r="381" spans="1:63" s="376" customFormat="1" ht="21" customHeight="1" x14ac:dyDescent="0.3">
      <c r="A381" s="371"/>
      <c r="B381" s="372"/>
      <c r="C381" s="371"/>
      <c r="D381" s="371"/>
      <c r="E381" s="373"/>
      <c r="F381" s="374"/>
      <c r="G381" s="371"/>
      <c r="H381" s="375"/>
      <c r="I381" s="375"/>
      <c r="K381" s="377"/>
      <c r="L381" s="377"/>
      <c r="N381" s="511"/>
      <c r="P381" s="511"/>
      <c r="R381" s="378"/>
      <c r="T381" s="378"/>
      <c r="V381" s="378"/>
      <c r="X381" s="378"/>
      <c r="Z381" s="378"/>
      <c r="AB381" s="378"/>
      <c r="AD381" s="378"/>
      <c r="AF381" s="146"/>
      <c r="AH381" s="146"/>
      <c r="AJ381" s="146"/>
      <c r="AL381" s="146"/>
      <c r="AN381" s="146"/>
      <c r="AP381" s="146"/>
      <c r="AR381" s="146"/>
      <c r="AT381" s="146"/>
      <c r="AV381" s="146"/>
      <c r="AX381" s="63"/>
      <c r="AZ381" s="371"/>
      <c r="BA381" s="371"/>
      <c r="BB381" s="371"/>
      <c r="BC381" s="371"/>
      <c r="BD381" s="371"/>
      <c r="BE381" s="371"/>
      <c r="BF381" s="371"/>
      <c r="BG381" s="371"/>
      <c r="BH381" s="371"/>
      <c r="BI381" s="371"/>
      <c r="BJ381" s="371"/>
      <c r="BK381" s="371"/>
    </row>
    <row r="382" spans="1:63" s="376" customFormat="1" ht="21" customHeight="1" x14ac:dyDescent="0.3">
      <c r="A382" s="371"/>
      <c r="B382" s="372"/>
      <c r="C382" s="371"/>
      <c r="D382" s="371"/>
      <c r="E382" s="373"/>
      <c r="F382" s="374"/>
      <c r="G382" s="371"/>
      <c r="H382" s="375"/>
      <c r="I382" s="375"/>
      <c r="K382" s="377"/>
      <c r="L382" s="377"/>
      <c r="N382" s="511"/>
      <c r="P382" s="511"/>
      <c r="R382" s="378"/>
      <c r="T382" s="378"/>
      <c r="V382" s="378"/>
      <c r="X382" s="378"/>
      <c r="Z382" s="378"/>
      <c r="AB382" s="378"/>
      <c r="AD382" s="378"/>
      <c r="AF382" s="146"/>
      <c r="AH382" s="146"/>
      <c r="AJ382" s="146"/>
      <c r="AL382" s="146"/>
      <c r="AN382" s="146"/>
      <c r="AP382" s="146"/>
      <c r="AR382" s="146"/>
      <c r="AT382" s="146"/>
      <c r="AV382" s="146"/>
      <c r="AX382" s="63"/>
      <c r="AZ382" s="371"/>
      <c r="BA382" s="371"/>
      <c r="BB382" s="371"/>
      <c r="BC382" s="371"/>
      <c r="BD382" s="371"/>
      <c r="BE382" s="371"/>
      <c r="BF382" s="371"/>
      <c r="BG382" s="371"/>
      <c r="BH382" s="371"/>
      <c r="BI382" s="371"/>
      <c r="BJ382" s="371"/>
      <c r="BK382" s="371"/>
    </row>
    <row r="383" spans="1:63" s="376" customFormat="1" ht="21" customHeight="1" x14ac:dyDescent="0.3">
      <c r="A383" s="371"/>
      <c r="B383" s="372"/>
      <c r="C383" s="371"/>
      <c r="D383" s="371"/>
      <c r="E383" s="373"/>
      <c r="F383" s="374"/>
      <c r="G383" s="371"/>
      <c r="H383" s="375"/>
      <c r="I383" s="375"/>
      <c r="K383" s="377"/>
      <c r="L383" s="377"/>
      <c r="N383" s="511"/>
      <c r="P383" s="511"/>
      <c r="R383" s="378"/>
      <c r="T383" s="378"/>
      <c r="V383" s="378"/>
      <c r="X383" s="378"/>
      <c r="Z383" s="378"/>
      <c r="AB383" s="378"/>
      <c r="AD383" s="378"/>
      <c r="AF383" s="146"/>
      <c r="AH383" s="146"/>
      <c r="AJ383" s="146"/>
      <c r="AL383" s="146"/>
      <c r="AN383" s="146"/>
      <c r="AP383" s="146"/>
      <c r="AR383" s="146"/>
      <c r="AT383" s="146"/>
      <c r="AV383" s="146"/>
      <c r="AX383" s="63"/>
      <c r="AZ383" s="371"/>
      <c r="BA383" s="371"/>
      <c r="BB383" s="371"/>
      <c r="BC383" s="371"/>
      <c r="BD383" s="371"/>
      <c r="BE383" s="371"/>
      <c r="BF383" s="371"/>
      <c r="BG383" s="371"/>
      <c r="BH383" s="371"/>
      <c r="BI383" s="371"/>
      <c r="BJ383" s="371"/>
      <c r="BK383" s="371"/>
    </row>
    <row r="384" spans="1:63" s="376" customFormat="1" ht="21" customHeight="1" x14ac:dyDescent="0.3">
      <c r="A384" s="371"/>
      <c r="B384" s="372"/>
      <c r="C384" s="371"/>
      <c r="D384" s="371"/>
      <c r="E384" s="373"/>
      <c r="F384" s="374"/>
      <c r="G384" s="371"/>
      <c r="H384" s="375"/>
      <c r="I384" s="375"/>
      <c r="K384" s="377"/>
      <c r="L384" s="377"/>
      <c r="N384" s="511"/>
      <c r="P384" s="511"/>
      <c r="R384" s="378"/>
      <c r="T384" s="378"/>
      <c r="V384" s="378"/>
      <c r="X384" s="378"/>
      <c r="Z384" s="378"/>
      <c r="AB384" s="378"/>
      <c r="AD384" s="378"/>
      <c r="AF384" s="146"/>
      <c r="AH384" s="146"/>
      <c r="AJ384" s="146"/>
      <c r="AL384" s="146"/>
      <c r="AN384" s="146"/>
      <c r="AP384" s="146"/>
      <c r="AR384" s="146"/>
      <c r="AT384" s="146"/>
      <c r="AV384" s="146"/>
      <c r="AX384" s="63"/>
      <c r="AZ384" s="371"/>
      <c r="BA384" s="371"/>
      <c r="BB384" s="371"/>
      <c r="BC384" s="371"/>
      <c r="BD384" s="371"/>
      <c r="BE384" s="371"/>
      <c r="BF384" s="371"/>
      <c r="BG384" s="371"/>
      <c r="BH384" s="371"/>
      <c r="BI384" s="371"/>
      <c r="BJ384" s="371"/>
      <c r="BK384" s="371"/>
    </row>
    <row r="385" spans="1:63" s="376" customFormat="1" ht="21" customHeight="1" x14ac:dyDescent="0.3">
      <c r="A385" s="371"/>
      <c r="B385" s="372"/>
      <c r="C385" s="371"/>
      <c r="D385" s="371"/>
      <c r="E385" s="373"/>
      <c r="F385" s="374"/>
      <c r="G385" s="371"/>
      <c r="H385" s="375"/>
      <c r="I385" s="375"/>
      <c r="K385" s="377"/>
      <c r="L385" s="377"/>
      <c r="N385" s="511"/>
      <c r="P385" s="511"/>
      <c r="R385" s="378"/>
      <c r="T385" s="378"/>
      <c r="V385" s="378"/>
      <c r="X385" s="378"/>
      <c r="Z385" s="378"/>
      <c r="AB385" s="378"/>
      <c r="AD385" s="378"/>
      <c r="AF385" s="146"/>
      <c r="AH385" s="146"/>
      <c r="AJ385" s="146"/>
      <c r="AL385" s="146"/>
      <c r="AN385" s="146"/>
      <c r="AP385" s="146"/>
      <c r="AR385" s="146"/>
      <c r="AT385" s="146"/>
      <c r="AV385" s="146"/>
      <c r="AX385" s="63"/>
      <c r="AZ385" s="371"/>
      <c r="BA385" s="371"/>
      <c r="BB385" s="371"/>
      <c r="BC385" s="371"/>
      <c r="BD385" s="371"/>
      <c r="BE385" s="371"/>
      <c r="BF385" s="371"/>
      <c r="BG385" s="371"/>
      <c r="BH385" s="371"/>
      <c r="BI385" s="371"/>
      <c r="BJ385" s="371"/>
      <c r="BK385" s="371"/>
    </row>
    <row r="386" spans="1:63" s="376" customFormat="1" ht="21" customHeight="1" x14ac:dyDescent="0.3">
      <c r="A386" s="371"/>
      <c r="B386" s="372"/>
      <c r="C386" s="371"/>
      <c r="D386" s="371"/>
      <c r="E386" s="373"/>
      <c r="F386" s="374"/>
      <c r="G386" s="371"/>
      <c r="H386" s="375"/>
      <c r="I386" s="375"/>
      <c r="K386" s="377"/>
      <c r="L386" s="377"/>
      <c r="N386" s="511"/>
      <c r="P386" s="511"/>
      <c r="R386" s="378"/>
      <c r="T386" s="378"/>
      <c r="V386" s="378"/>
      <c r="X386" s="378"/>
      <c r="Z386" s="378"/>
      <c r="AB386" s="378"/>
      <c r="AD386" s="378"/>
      <c r="AF386" s="146"/>
      <c r="AH386" s="146"/>
      <c r="AJ386" s="146"/>
      <c r="AL386" s="146"/>
      <c r="AN386" s="146"/>
      <c r="AP386" s="146"/>
      <c r="AR386" s="146"/>
      <c r="AT386" s="146"/>
      <c r="AV386" s="146"/>
      <c r="AX386" s="63"/>
      <c r="AZ386" s="371"/>
      <c r="BA386" s="371"/>
      <c r="BB386" s="371"/>
      <c r="BC386" s="371"/>
      <c r="BD386" s="371"/>
      <c r="BE386" s="371"/>
      <c r="BF386" s="371"/>
      <c r="BG386" s="371"/>
      <c r="BH386" s="371"/>
      <c r="BI386" s="371"/>
      <c r="BJ386" s="371"/>
      <c r="BK386" s="371"/>
    </row>
    <row r="387" spans="1:63" s="376" customFormat="1" ht="21" customHeight="1" x14ac:dyDescent="0.3">
      <c r="A387" s="371"/>
      <c r="B387" s="372"/>
      <c r="C387" s="371"/>
      <c r="D387" s="371"/>
      <c r="E387" s="373"/>
      <c r="F387" s="374"/>
      <c r="G387" s="371"/>
      <c r="H387" s="375"/>
      <c r="I387" s="375"/>
      <c r="K387" s="377"/>
      <c r="L387" s="377"/>
      <c r="N387" s="511"/>
      <c r="P387" s="511"/>
      <c r="R387" s="378"/>
      <c r="T387" s="378"/>
      <c r="V387" s="378"/>
      <c r="X387" s="378"/>
      <c r="Z387" s="378"/>
      <c r="AB387" s="378"/>
      <c r="AD387" s="378"/>
      <c r="AF387" s="146"/>
      <c r="AH387" s="146"/>
      <c r="AJ387" s="146"/>
      <c r="AL387" s="146"/>
      <c r="AN387" s="146"/>
      <c r="AP387" s="146"/>
      <c r="AR387" s="146"/>
      <c r="AT387" s="146"/>
      <c r="AV387" s="146"/>
      <c r="AX387" s="63"/>
      <c r="AZ387" s="371"/>
      <c r="BA387" s="371"/>
      <c r="BB387" s="371"/>
      <c r="BC387" s="371"/>
      <c r="BD387" s="371"/>
      <c r="BE387" s="371"/>
      <c r="BF387" s="371"/>
      <c r="BG387" s="371"/>
      <c r="BH387" s="371"/>
      <c r="BI387" s="371"/>
      <c r="BJ387" s="371"/>
      <c r="BK387" s="371"/>
    </row>
    <row r="388" spans="1:63" s="376" customFormat="1" ht="21" customHeight="1" x14ac:dyDescent="0.3">
      <c r="A388" s="371"/>
      <c r="B388" s="372"/>
      <c r="C388" s="371"/>
      <c r="D388" s="371"/>
      <c r="E388" s="373"/>
      <c r="F388" s="374"/>
      <c r="G388" s="371"/>
      <c r="H388" s="375"/>
      <c r="I388" s="375"/>
      <c r="K388" s="377"/>
      <c r="L388" s="377"/>
      <c r="N388" s="511"/>
      <c r="P388" s="511"/>
      <c r="R388" s="378"/>
      <c r="T388" s="378"/>
      <c r="V388" s="378"/>
      <c r="X388" s="378"/>
      <c r="Z388" s="378"/>
      <c r="AB388" s="378"/>
      <c r="AD388" s="378"/>
      <c r="AF388" s="146"/>
      <c r="AH388" s="146"/>
      <c r="AJ388" s="146"/>
      <c r="AL388" s="146"/>
      <c r="AN388" s="146"/>
      <c r="AP388" s="146"/>
      <c r="AR388" s="146"/>
      <c r="AT388" s="146"/>
      <c r="AV388" s="146"/>
      <c r="AX388" s="63"/>
      <c r="AZ388" s="371"/>
      <c r="BA388" s="371"/>
      <c r="BB388" s="371"/>
      <c r="BC388" s="371"/>
      <c r="BD388" s="371"/>
      <c r="BE388" s="371"/>
      <c r="BF388" s="371"/>
      <c r="BG388" s="371"/>
      <c r="BH388" s="371"/>
      <c r="BI388" s="371"/>
      <c r="BJ388" s="371"/>
      <c r="BK388" s="371"/>
    </row>
    <row r="389" spans="1:63" s="376" customFormat="1" ht="21" customHeight="1" x14ac:dyDescent="0.3">
      <c r="A389" s="371"/>
      <c r="B389" s="372"/>
      <c r="C389" s="371"/>
      <c r="D389" s="371"/>
      <c r="E389" s="373"/>
      <c r="F389" s="374"/>
      <c r="G389" s="371"/>
      <c r="H389" s="375"/>
      <c r="I389" s="375"/>
      <c r="K389" s="377"/>
      <c r="L389" s="377"/>
      <c r="N389" s="511"/>
      <c r="P389" s="511"/>
      <c r="R389" s="378"/>
      <c r="T389" s="378"/>
      <c r="V389" s="378"/>
      <c r="X389" s="378"/>
      <c r="Z389" s="378"/>
      <c r="AB389" s="378"/>
      <c r="AD389" s="378"/>
      <c r="AF389" s="146"/>
      <c r="AH389" s="146"/>
      <c r="AJ389" s="146"/>
      <c r="AL389" s="146"/>
      <c r="AN389" s="146"/>
      <c r="AP389" s="146"/>
      <c r="AR389" s="146"/>
      <c r="AT389" s="146"/>
      <c r="AV389" s="146"/>
      <c r="AX389" s="63"/>
      <c r="AZ389" s="371"/>
      <c r="BA389" s="371"/>
      <c r="BB389" s="371"/>
      <c r="BC389" s="371"/>
      <c r="BD389" s="371"/>
      <c r="BE389" s="371"/>
      <c r="BF389" s="371"/>
      <c r="BG389" s="371"/>
      <c r="BH389" s="371"/>
      <c r="BI389" s="371"/>
      <c r="BJ389" s="371"/>
      <c r="BK389" s="371"/>
    </row>
    <row r="390" spans="1:63" s="376" customFormat="1" ht="21" customHeight="1" x14ac:dyDescent="0.3">
      <c r="A390" s="371"/>
      <c r="B390" s="372"/>
      <c r="C390" s="371"/>
      <c r="D390" s="371"/>
      <c r="E390" s="373"/>
      <c r="F390" s="374"/>
      <c r="G390" s="371"/>
      <c r="H390" s="375"/>
      <c r="I390" s="375"/>
      <c r="K390" s="377"/>
      <c r="L390" s="377"/>
      <c r="N390" s="511"/>
      <c r="P390" s="511"/>
      <c r="R390" s="378"/>
      <c r="T390" s="378"/>
      <c r="V390" s="378"/>
      <c r="X390" s="378"/>
      <c r="Z390" s="378"/>
      <c r="AB390" s="378"/>
      <c r="AD390" s="378"/>
      <c r="AF390" s="146"/>
      <c r="AH390" s="146"/>
      <c r="AJ390" s="146"/>
      <c r="AL390" s="146"/>
      <c r="AN390" s="146"/>
      <c r="AP390" s="146"/>
      <c r="AR390" s="146"/>
      <c r="AT390" s="146"/>
      <c r="AV390" s="146"/>
      <c r="AX390" s="63"/>
      <c r="AZ390" s="371"/>
      <c r="BA390" s="371"/>
      <c r="BB390" s="371"/>
      <c r="BC390" s="371"/>
      <c r="BD390" s="371"/>
      <c r="BE390" s="371"/>
      <c r="BF390" s="371"/>
      <c r="BG390" s="371"/>
      <c r="BH390" s="371"/>
      <c r="BI390" s="371"/>
      <c r="BJ390" s="371"/>
      <c r="BK390" s="371"/>
    </row>
    <row r="391" spans="1:63" s="376" customFormat="1" ht="21" customHeight="1" x14ac:dyDescent="0.3">
      <c r="A391" s="371"/>
      <c r="B391" s="372"/>
      <c r="C391" s="371"/>
      <c r="D391" s="371"/>
      <c r="E391" s="373"/>
      <c r="F391" s="374"/>
      <c r="G391" s="371"/>
      <c r="H391" s="375"/>
      <c r="I391" s="375"/>
      <c r="K391" s="377"/>
      <c r="L391" s="377"/>
      <c r="N391" s="511"/>
      <c r="P391" s="511"/>
      <c r="R391" s="378"/>
      <c r="T391" s="378"/>
      <c r="V391" s="378"/>
      <c r="X391" s="378"/>
      <c r="Z391" s="378"/>
      <c r="AB391" s="378"/>
      <c r="AD391" s="378"/>
      <c r="AF391" s="146"/>
      <c r="AH391" s="146"/>
      <c r="AJ391" s="146"/>
      <c r="AL391" s="146"/>
      <c r="AN391" s="146"/>
      <c r="AP391" s="146"/>
      <c r="AR391" s="146"/>
      <c r="AT391" s="146"/>
      <c r="AV391" s="146"/>
      <c r="AX391" s="63"/>
      <c r="AZ391" s="371"/>
      <c r="BA391" s="371"/>
      <c r="BB391" s="371"/>
      <c r="BC391" s="371"/>
      <c r="BD391" s="371"/>
      <c r="BE391" s="371"/>
      <c r="BF391" s="371"/>
      <c r="BG391" s="371"/>
      <c r="BH391" s="371"/>
      <c r="BI391" s="371"/>
      <c r="BJ391" s="371"/>
      <c r="BK391" s="371"/>
    </row>
    <row r="392" spans="1:63" s="376" customFormat="1" ht="21" customHeight="1" x14ac:dyDescent="0.3">
      <c r="A392" s="371"/>
      <c r="B392" s="372"/>
      <c r="C392" s="371"/>
      <c r="D392" s="371"/>
      <c r="E392" s="373"/>
      <c r="F392" s="374"/>
      <c r="G392" s="371"/>
      <c r="H392" s="375"/>
      <c r="I392" s="375"/>
      <c r="K392" s="377"/>
      <c r="L392" s="377"/>
      <c r="N392" s="511"/>
      <c r="P392" s="511"/>
      <c r="R392" s="378"/>
      <c r="T392" s="378"/>
      <c r="V392" s="378"/>
      <c r="X392" s="378"/>
      <c r="Z392" s="378"/>
      <c r="AB392" s="378"/>
      <c r="AD392" s="378"/>
      <c r="AF392" s="146"/>
      <c r="AH392" s="146"/>
      <c r="AJ392" s="146"/>
      <c r="AL392" s="146"/>
      <c r="AN392" s="146"/>
      <c r="AP392" s="146"/>
      <c r="AR392" s="146"/>
      <c r="AT392" s="146"/>
      <c r="AV392" s="146"/>
      <c r="AX392" s="63"/>
      <c r="AZ392" s="371"/>
      <c r="BA392" s="371"/>
      <c r="BB392" s="371"/>
      <c r="BC392" s="371"/>
      <c r="BD392" s="371"/>
      <c r="BE392" s="371"/>
      <c r="BF392" s="371"/>
      <c r="BG392" s="371"/>
      <c r="BH392" s="371"/>
      <c r="BI392" s="371"/>
      <c r="BJ392" s="371"/>
      <c r="BK392" s="371"/>
    </row>
    <row r="393" spans="1:63" s="376" customFormat="1" ht="21" customHeight="1" x14ac:dyDescent="0.3">
      <c r="A393" s="371"/>
      <c r="B393" s="372"/>
      <c r="C393" s="371"/>
      <c r="D393" s="371"/>
      <c r="E393" s="373"/>
      <c r="F393" s="374"/>
      <c r="G393" s="371"/>
      <c r="H393" s="375"/>
      <c r="I393" s="375"/>
      <c r="K393" s="377"/>
      <c r="L393" s="377"/>
      <c r="N393" s="511"/>
      <c r="P393" s="511"/>
      <c r="R393" s="378"/>
      <c r="T393" s="378"/>
      <c r="V393" s="378"/>
      <c r="X393" s="378"/>
      <c r="Z393" s="378"/>
      <c r="AB393" s="378"/>
      <c r="AD393" s="378"/>
      <c r="AF393" s="146"/>
      <c r="AH393" s="146"/>
      <c r="AJ393" s="146"/>
      <c r="AL393" s="146"/>
      <c r="AN393" s="146"/>
      <c r="AP393" s="146"/>
      <c r="AR393" s="146"/>
      <c r="AT393" s="146"/>
      <c r="AV393" s="146"/>
      <c r="AX393" s="63"/>
      <c r="AZ393" s="371"/>
      <c r="BA393" s="371"/>
      <c r="BB393" s="371"/>
      <c r="BC393" s="371"/>
      <c r="BD393" s="371"/>
      <c r="BE393" s="371"/>
      <c r="BF393" s="371"/>
      <c r="BG393" s="371"/>
      <c r="BH393" s="371"/>
      <c r="BI393" s="371"/>
      <c r="BJ393" s="371"/>
      <c r="BK393" s="371"/>
    </row>
    <row r="394" spans="1:63" s="376" customFormat="1" ht="21" customHeight="1" x14ac:dyDescent="0.3">
      <c r="A394" s="371"/>
      <c r="B394" s="372"/>
      <c r="C394" s="371"/>
      <c r="D394" s="371"/>
      <c r="E394" s="373"/>
      <c r="F394" s="374"/>
      <c r="G394" s="371"/>
      <c r="H394" s="375"/>
      <c r="I394" s="375"/>
      <c r="K394" s="377"/>
      <c r="L394" s="377"/>
      <c r="N394" s="511"/>
      <c r="P394" s="511"/>
      <c r="R394" s="378"/>
      <c r="T394" s="378"/>
      <c r="V394" s="378"/>
      <c r="X394" s="378"/>
      <c r="Z394" s="378"/>
      <c r="AB394" s="378"/>
      <c r="AD394" s="378"/>
      <c r="AF394" s="146"/>
      <c r="AH394" s="146"/>
      <c r="AJ394" s="146"/>
      <c r="AL394" s="146"/>
      <c r="AN394" s="146"/>
      <c r="AP394" s="146"/>
      <c r="AR394" s="146"/>
      <c r="AT394" s="146"/>
      <c r="AV394" s="146"/>
      <c r="AX394" s="63"/>
      <c r="AZ394" s="371"/>
      <c r="BA394" s="371"/>
      <c r="BB394" s="371"/>
      <c r="BC394" s="371"/>
      <c r="BD394" s="371"/>
      <c r="BE394" s="371"/>
      <c r="BF394" s="371"/>
      <c r="BG394" s="371"/>
      <c r="BH394" s="371"/>
      <c r="BI394" s="371"/>
      <c r="BJ394" s="371"/>
      <c r="BK394" s="371"/>
    </row>
    <row r="395" spans="1:63" s="376" customFormat="1" ht="21" customHeight="1" x14ac:dyDescent="0.3">
      <c r="A395" s="371"/>
      <c r="B395" s="372"/>
      <c r="C395" s="371"/>
      <c r="D395" s="371"/>
      <c r="E395" s="373"/>
      <c r="F395" s="374"/>
      <c r="G395" s="371"/>
      <c r="H395" s="375"/>
      <c r="I395" s="375"/>
      <c r="K395" s="377"/>
      <c r="L395" s="377"/>
      <c r="N395" s="511"/>
      <c r="P395" s="511"/>
      <c r="R395" s="378"/>
      <c r="T395" s="378"/>
      <c r="V395" s="378"/>
      <c r="X395" s="378"/>
      <c r="Z395" s="378"/>
      <c r="AB395" s="378"/>
      <c r="AD395" s="378"/>
      <c r="AF395" s="146"/>
      <c r="AH395" s="146"/>
      <c r="AJ395" s="146"/>
      <c r="AL395" s="146"/>
      <c r="AN395" s="146"/>
      <c r="AP395" s="146"/>
      <c r="AR395" s="146"/>
      <c r="AT395" s="146"/>
      <c r="AV395" s="146"/>
      <c r="AX395" s="63"/>
      <c r="AZ395" s="371"/>
      <c r="BA395" s="371"/>
      <c r="BB395" s="371"/>
      <c r="BC395" s="371"/>
      <c r="BD395" s="371"/>
      <c r="BE395" s="371"/>
      <c r="BF395" s="371"/>
      <c r="BG395" s="371"/>
      <c r="BH395" s="371"/>
      <c r="BI395" s="371"/>
      <c r="BJ395" s="371"/>
      <c r="BK395" s="371"/>
    </row>
    <row r="396" spans="1:63" s="376" customFormat="1" ht="21" customHeight="1" x14ac:dyDescent="0.3">
      <c r="A396" s="371"/>
      <c r="B396" s="372"/>
      <c r="C396" s="371"/>
      <c r="D396" s="371"/>
      <c r="E396" s="373"/>
      <c r="F396" s="374"/>
      <c r="G396" s="371"/>
      <c r="H396" s="375"/>
      <c r="I396" s="375"/>
      <c r="K396" s="377"/>
      <c r="L396" s="377"/>
      <c r="N396" s="511"/>
      <c r="P396" s="511"/>
      <c r="R396" s="378"/>
      <c r="T396" s="378"/>
      <c r="V396" s="378"/>
      <c r="X396" s="378"/>
      <c r="Z396" s="378"/>
      <c r="AB396" s="378"/>
      <c r="AD396" s="378"/>
      <c r="AF396" s="146"/>
      <c r="AH396" s="146"/>
      <c r="AJ396" s="146"/>
      <c r="AL396" s="146"/>
      <c r="AN396" s="146"/>
      <c r="AP396" s="146"/>
      <c r="AR396" s="146"/>
      <c r="AT396" s="146"/>
      <c r="AV396" s="146"/>
      <c r="AX396" s="63"/>
      <c r="AZ396" s="371"/>
      <c r="BA396" s="371"/>
      <c r="BB396" s="371"/>
      <c r="BC396" s="371"/>
      <c r="BD396" s="371"/>
      <c r="BE396" s="371"/>
      <c r="BF396" s="371"/>
      <c r="BG396" s="371"/>
      <c r="BH396" s="371"/>
      <c r="BI396" s="371"/>
      <c r="BJ396" s="371"/>
      <c r="BK396" s="371"/>
    </row>
    <row r="397" spans="1:63" s="376" customFormat="1" ht="21" customHeight="1" x14ac:dyDescent="0.3">
      <c r="A397" s="371"/>
      <c r="B397" s="372"/>
      <c r="C397" s="371"/>
      <c r="D397" s="371"/>
      <c r="E397" s="373"/>
      <c r="F397" s="374"/>
      <c r="G397" s="371"/>
      <c r="H397" s="375"/>
      <c r="I397" s="375"/>
      <c r="K397" s="377"/>
      <c r="L397" s="377"/>
      <c r="N397" s="511"/>
      <c r="P397" s="511"/>
      <c r="R397" s="378"/>
      <c r="T397" s="378"/>
      <c r="V397" s="378"/>
      <c r="X397" s="378"/>
      <c r="Z397" s="378"/>
      <c r="AB397" s="378"/>
      <c r="AD397" s="378"/>
      <c r="AF397" s="146"/>
      <c r="AH397" s="146"/>
      <c r="AJ397" s="146"/>
      <c r="AL397" s="146"/>
      <c r="AN397" s="146"/>
      <c r="AP397" s="146"/>
      <c r="AR397" s="146"/>
      <c r="AT397" s="146"/>
      <c r="AV397" s="146"/>
      <c r="AX397" s="63"/>
      <c r="AZ397" s="371"/>
      <c r="BA397" s="371"/>
      <c r="BB397" s="371"/>
      <c r="BC397" s="371"/>
      <c r="BD397" s="371"/>
      <c r="BE397" s="371"/>
      <c r="BF397" s="371"/>
      <c r="BG397" s="371"/>
      <c r="BH397" s="371"/>
      <c r="BI397" s="371"/>
      <c r="BJ397" s="371"/>
      <c r="BK397" s="371"/>
    </row>
    <row r="398" spans="1:63" s="376" customFormat="1" ht="21" customHeight="1" x14ac:dyDescent="0.3">
      <c r="A398" s="371"/>
      <c r="B398" s="372"/>
      <c r="C398" s="371"/>
      <c r="D398" s="371"/>
      <c r="E398" s="373"/>
      <c r="F398" s="374"/>
      <c r="G398" s="371"/>
      <c r="H398" s="375"/>
      <c r="I398" s="375"/>
      <c r="K398" s="377"/>
      <c r="L398" s="377"/>
      <c r="N398" s="511"/>
      <c r="P398" s="511"/>
      <c r="R398" s="378"/>
      <c r="T398" s="378"/>
      <c r="V398" s="378"/>
      <c r="X398" s="378"/>
      <c r="Z398" s="378"/>
      <c r="AB398" s="378"/>
      <c r="AD398" s="378"/>
      <c r="AF398" s="146"/>
      <c r="AH398" s="146"/>
      <c r="AJ398" s="146"/>
      <c r="AL398" s="146"/>
      <c r="AN398" s="146"/>
      <c r="AP398" s="146"/>
      <c r="AR398" s="146"/>
      <c r="AT398" s="146"/>
      <c r="AV398" s="146"/>
      <c r="AX398" s="63"/>
      <c r="AZ398" s="371"/>
      <c r="BA398" s="371"/>
      <c r="BB398" s="371"/>
      <c r="BC398" s="371"/>
      <c r="BD398" s="371"/>
      <c r="BE398" s="371"/>
      <c r="BF398" s="371"/>
      <c r="BG398" s="371"/>
      <c r="BH398" s="371"/>
      <c r="BI398" s="371"/>
      <c r="BJ398" s="371"/>
      <c r="BK398" s="371"/>
    </row>
    <row r="399" spans="1:63" s="376" customFormat="1" ht="21" customHeight="1" x14ac:dyDescent="0.3">
      <c r="A399" s="371"/>
      <c r="B399" s="372"/>
      <c r="C399" s="371"/>
      <c r="D399" s="371"/>
      <c r="E399" s="373"/>
      <c r="F399" s="374"/>
      <c r="G399" s="371"/>
      <c r="H399" s="375"/>
      <c r="I399" s="375"/>
      <c r="K399" s="377"/>
      <c r="L399" s="377"/>
      <c r="N399" s="511"/>
      <c r="P399" s="511"/>
      <c r="R399" s="378"/>
      <c r="T399" s="378"/>
      <c r="V399" s="378"/>
      <c r="X399" s="378"/>
      <c r="Z399" s="378"/>
      <c r="AB399" s="378"/>
      <c r="AD399" s="378"/>
      <c r="AF399" s="146"/>
      <c r="AH399" s="146"/>
      <c r="AJ399" s="146"/>
      <c r="AL399" s="146"/>
      <c r="AN399" s="146"/>
      <c r="AP399" s="146"/>
      <c r="AR399" s="146"/>
      <c r="AT399" s="146"/>
      <c r="AV399" s="146"/>
      <c r="AX399" s="63"/>
      <c r="AZ399" s="371"/>
      <c r="BA399" s="371"/>
      <c r="BB399" s="371"/>
      <c r="BC399" s="371"/>
      <c r="BD399" s="371"/>
      <c r="BE399" s="371"/>
      <c r="BF399" s="371"/>
      <c r="BG399" s="371"/>
      <c r="BH399" s="371"/>
      <c r="BI399" s="371"/>
      <c r="BJ399" s="371"/>
      <c r="BK399" s="371"/>
    </row>
  </sheetData>
  <printOptions horizontalCentered="1"/>
  <pageMargins left="0.51181102362204722" right="0.51181102362204722" top="0.55118110236220474" bottom="0.35433070866141736" header="0.31496062992125984" footer="0.11811023622047245"/>
  <pageSetup paperSize="9" orientation="portrait" verticalDpi="4294967293" r:id="rId1"/>
  <headerFooter>
    <oddHeader>&amp;LQUÍMICOS&amp;R"El Origen"</oddHeader>
    <oddFooter>&amp;L&amp;P&amp;R&amp;D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F0C4B-8FA2-4EB4-ADB5-161D0E34652B}">
  <sheetPr>
    <tabColor theme="5" tint="0.39997558519241921"/>
  </sheetPr>
  <dimension ref="A1:BO400"/>
  <sheetViews>
    <sheetView topLeftCell="C2" zoomScaleNormal="100" workbookViewId="0">
      <selection activeCell="N13" sqref="N13"/>
    </sheetView>
  </sheetViews>
  <sheetFormatPr baseColWidth="10" defaultColWidth="11.5703125" defaultRowHeight="21" customHeight="1" x14ac:dyDescent="0.3"/>
  <cols>
    <col min="1" max="1" width="5.85546875" style="371" customWidth="1"/>
    <col min="2" max="2" width="10.140625" style="372" customWidth="1"/>
    <col min="3" max="3" width="7.5703125" style="371" customWidth="1"/>
    <col min="4" max="4" width="50.7109375" style="371" customWidth="1"/>
    <col min="5" max="5" width="15.7109375" style="373" customWidth="1"/>
    <col min="6" max="6" width="15.7109375" style="374" customWidth="1"/>
    <col min="7" max="7" width="1.7109375" style="371" customWidth="1"/>
    <col min="8" max="9" width="14.7109375" style="375" hidden="1" customWidth="1"/>
    <col min="10" max="10" width="1.7109375" style="376" hidden="1" customWidth="1"/>
    <col min="11" max="12" width="14.7109375" style="377" hidden="1" customWidth="1"/>
    <col min="13" max="13" width="1.7109375" style="376" hidden="1" customWidth="1"/>
    <col min="14" max="14" width="14.7109375" style="519" customWidth="1"/>
    <col min="15" max="15" width="1.7109375" style="376" customWidth="1"/>
    <col min="16" max="16" width="14.7109375" style="519" customWidth="1"/>
    <col min="17" max="17" width="1.7109375" style="376" customWidth="1"/>
    <col min="18" max="18" width="14.7109375" style="519" customWidth="1"/>
    <col min="19" max="19" width="1.7109375" style="376" customWidth="1"/>
    <col min="20" max="20" width="14.7109375" style="519" hidden="1" customWidth="1"/>
    <col min="21" max="21" width="1.7109375" style="376" hidden="1" customWidth="1"/>
    <col min="22" max="22" width="14.7109375" style="382" hidden="1" customWidth="1"/>
    <col min="23" max="23" width="1.7109375" style="376" hidden="1" customWidth="1"/>
    <col min="24" max="24" width="14.7109375" style="382" hidden="1" customWidth="1"/>
    <col min="25" max="25" width="1.7109375" style="376" hidden="1" customWidth="1"/>
    <col min="26" max="26" width="14.7109375" style="382" hidden="1" customWidth="1"/>
    <col min="27" max="27" width="1.7109375" style="376" hidden="1" customWidth="1"/>
    <col min="28" max="28" width="14.7109375" style="382" hidden="1" customWidth="1"/>
    <col min="29" max="29" width="1.7109375" style="376" hidden="1" customWidth="1"/>
    <col min="30" max="30" width="14.7109375" style="382" hidden="1" customWidth="1"/>
    <col min="31" max="31" width="1.7109375" style="376" hidden="1" customWidth="1"/>
    <col min="32" max="32" width="14.7109375" style="382" hidden="1" customWidth="1"/>
    <col min="33" max="33" width="1.7109375" style="376" hidden="1" customWidth="1"/>
    <col min="34" max="34" width="14.7109375" style="382" hidden="1" customWidth="1"/>
    <col min="35" max="35" width="1.7109375" style="376" hidden="1" customWidth="1"/>
    <col min="36" max="36" width="16.5703125" style="146" customWidth="1"/>
    <col min="37" max="37" width="1.7109375" style="376" customWidth="1"/>
    <col min="38" max="38" width="16.5703125" style="146" customWidth="1"/>
    <col min="39" max="39" width="1.7109375" style="376" customWidth="1"/>
    <col min="40" max="40" width="16.5703125" style="146" customWidth="1"/>
    <col min="41" max="41" width="1.7109375" style="376" hidden="1" customWidth="1"/>
    <col min="42" max="42" width="16.5703125" style="146" customWidth="1"/>
    <col min="43" max="43" width="1.7109375" style="376" customWidth="1"/>
    <col min="44" max="44" width="16.5703125" style="146" customWidth="1"/>
    <col min="45" max="45" width="1.7109375" style="376" customWidth="1"/>
    <col min="46" max="46" width="16.5703125" style="146" customWidth="1"/>
    <col min="47" max="47" width="1.7109375" style="376" customWidth="1"/>
    <col min="48" max="48" width="15.7109375" style="146" customWidth="1"/>
    <col min="49" max="49" width="1.7109375" style="376" customWidth="1"/>
    <col min="50" max="50" width="15.7109375" style="146" customWidth="1"/>
    <col min="51" max="51" width="1.7109375" style="376" customWidth="1"/>
    <col min="52" max="52" width="14.85546875" style="146" customWidth="1"/>
    <col min="53" max="53" width="1.7109375" style="376" customWidth="1"/>
    <col min="54" max="54" width="13.85546875" style="63" customWidth="1"/>
    <col min="55" max="55" width="1.7109375" style="376" customWidth="1"/>
    <col min="56" max="60" width="11.5703125" style="371"/>
    <col min="61" max="61" width="11.5703125" style="371" customWidth="1"/>
    <col min="62" max="16384" width="11.5703125" style="371"/>
  </cols>
  <sheetData>
    <row r="1" spans="1:67" ht="21" customHeight="1" x14ac:dyDescent="0.3">
      <c r="N1" s="511"/>
      <c r="P1" s="511"/>
      <c r="R1" s="511"/>
      <c r="T1" s="511"/>
      <c r="V1" s="378"/>
      <c r="X1" s="378"/>
      <c r="Z1" s="378"/>
      <c r="AB1" s="378"/>
      <c r="AD1" s="378"/>
      <c r="AF1" s="378"/>
      <c r="AH1" s="378"/>
    </row>
    <row r="2" spans="1:67" ht="21" customHeight="1" x14ac:dyDescent="0.3">
      <c r="N2" s="511"/>
      <c r="P2" s="511"/>
      <c r="R2" s="511"/>
      <c r="T2" s="511"/>
      <c r="V2" s="378"/>
      <c r="X2" s="378"/>
      <c r="Z2" s="378"/>
      <c r="AB2" s="378"/>
      <c r="AD2" s="378"/>
      <c r="AF2" s="378"/>
      <c r="AH2" s="378"/>
    </row>
    <row r="3" spans="1:67" ht="21" customHeight="1" x14ac:dyDescent="0.3">
      <c r="N3" s="511"/>
      <c r="P3" s="511"/>
      <c r="R3" s="511"/>
      <c r="T3" s="511"/>
      <c r="V3" s="378"/>
      <c r="X3" s="378"/>
      <c r="Z3" s="378"/>
      <c r="AB3" s="378"/>
      <c r="AD3" s="378"/>
      <c r="AF3" s="378"/>
      <c r="AH3" s="378"/>
    </row>
    <row r="4" spans="1:67" ht="21" customHeight="1" thickBot="1" x14ac:dyDescent="0.35">
      <c r="N4" s="511"/>
      <c r="P4" s="511"/>
      <c r="R4" s="511"/>
      <c r="T4" s="511"/>
      <c r="V4" s="378"/>
      <c r="X4" s="378"/>
      <c r="Z4" s="378"/>
      <c r="AB4" s="378"/>
      <c r="AD4" s="378"/>
      <c r="AF4" s="378"/>
      <c r="AH4" s="378"/>
    </row>
    <row r="5" spans="1:67" ht="21" customHeight="1" thickBot="1" x14ac:dyDescent="0.35">
      <c r="H5" s="379" t="s">
        <v>535</v>
      </c>
      <c r="I5" s="379"/>
      <c r="J5" s="380"/>
      <c r="K5" s="381">
        <v>2.5</v>
      </c>
      <c r="L5" s="381">
        <v>1.5</v>
      </c>
      <c r="N5" s="542"/>
      <c r="P5" s="542" t="s">
        <v>766</v>
      </c>
      <c r="R5" s="496" t="s">
        <v>763</v>
      </c>
      <c r="T5" s="507"/>
      <c r="V5" s="493"/>
      <c r="X5" s="452"/>
      <c r="Z5" s="452"/>
      <c r="AB5" s="452"/>
      <c r="AD5" s="452"/>
      <c r="AF5" s="452"/>
    </row>
    <row r="6" spans="1:67" ht="21" customHeight="1" x14ac:dyDescent="0.3">
      <c r="F6" s="501"/>
      <c r="G6" s="502"/>
      <c r="H6" s="503"/>
      <c r="I6" s="503"/>
      <c r="J6" s="504"/>
      <c r="K6" s="505"/>
      <c r="L6" s="505"/>
      <c r="M6" s="504"/>
      <c r="N6" s="544"/>
      <c r="P6" s="544">
        <v>45594</v>
      </c>
      <c r="R6" s="506">
        <v>45565</v>
      </c>
      <c r="T6" s="506">
        <v>45552</v>
      </c>
      <c r="V6" s="506">
        <v>45503</v>
      </c>
      <c r="X6" s="452"/>
      <c r="Z6" s="452"/>
      <c r="AB6" s="452"/>
      <c r="AD6" s="452"/>
      <c r="AF6" s="452"/>
    </row>
    <row r="7" spans="1:67" ht="21" customHeight="1" x14ac:dyDescent="0.3">
      <c r="D7" s="383" t="s">
        <v>209</v>
      </c>
      <c r="E7" s="384"/>
      <c r="F7" s="385"/>
      <c r="G7" s="386"/>
      <c r="H7" s="387" t="s">
        <v>753</v>
      </c>
      <c r="I7" s="388"/>
      <c r="J7" s="389"/>
      <c r="K7" s="390"/>
      <c r="L7" s="390"/>
      <c r="M7" s="389"/>
      <c r="N7" s="548">
        <v>45630</v>
      </c>
      <c r="O7" s="457"/>
      <c r="P7" s="544" t="s">
        <v>767</v>
      </c>
      <c r="Q7" s="457"/>
      <c r="R7" s="509">
        <v>45569</v>
      </c>
      <c r="S7" s="457"/>
      <c r="T7" s="509">
        <v>45524</v>
      </c>
      <c r="U7" s="457"/>
      <c r="V7" s="509">
        <v>45524</v>
      </c>
      <c r="W7" s="457"/>
      <c r="X7" s="469">
        <v>45473</v>
      </c>
      <c r="Y7" s="457"/>
      <c r="Z7" s="469">
        <v>45425</v>
      </c>
      <c r="AA7" s="457"/>
      <c r="AB7" s="469">
        <v>45409</v>
      </c>
      <c r="AC7" s="457"/>
      <c r="AD7" s="459">
        <v>45373</v>
      </c>
      <c r="AE7" s="457"/>
      <c r="AF7" s="456">
        <v>45349</v>
      </c>
      <c r="AG7" s="457"/>
      <c r="AH7" s="458">
        <v>45330</v>
      </c>
      <c r="AJ7" s="350"/>
      <c r="AL7" s="350"/>
      <c r="AN7" s="350"/>
      <c r="AP7" s="351"/>
      <c r="AR7" s="349"/>
      <c r="AT7" s="349"/>
      <c r="AV7" s="352"/>
      <c r="AX7" s="353"/>
      <c r="AZ7" s="353"/>
      <c r="BB7" s="103"/>
    </row>
    <row r="8" spans="1:67" ht="21" customHeight="1" x14ac:dyDescent="0.3">
      <c r="A8" s="392" t="s">
        <v>19</v>
      </c>
      <c r="B8" s="393"/>
      <c r="G8" s="386"/>
      <c r="H8" s="394" t="s">
        <v>39</v>
      </c>
      <c r="I8" s="394" t="s">
        <v>173</v>
      </c>
      <c r="J8" s="395"/>
      <c r="K8" s="396" t="s">
        <v>39</v>
      </c>
      <c r="L8" s="396" t="s">
        <v>173</v>
      </c>
      <c r="M8" s="395"/>
      <c r="N8" s="549" t="s">
        <v>737</v>
      </c>
      <c r="O8" s="398"/>
      <c r="P8" s="512"/>
      <c r="Q8" s="398"/>
      <c r="R8" s="512"/>
      <c r="S8" s="398"/>
      <c r="T8" s="512"/>
      <c r="U8" s="398"/>
      <c r="V8" s="499"/>
      <c r="W8" s="398"/>
      <c r="X8" s="470"/>
      <c r="Y8" s="398"/>
      <c r="Z8" s="470"/>
      <c r="AA8" s="398"/>
      <c r="AB8" s="470"/>
      <c r="AC8" s="398"/>
      <c r="AD8" s="460"/>
      <c r="AE8" s="398"/>
      <c r="AF8" s="454"/>
      <c r="AG8" s="398"/>
      <c r="AH8" s="397"/>
      <c r="AI8" s="398"/>
      <c r="AJ8" s="355"/>
      <c r="AK8" s="398"/>
      <c r="AL8" s="355"/>
      <c r="AM8" s="398"/>
      <c r="AN8" s="355"/>
      <c r="AO8" s="398"/>
      <c r="AP8" s="356"/>
      <c r="AQ8" s="398"/>
      <c r="AR8" s="357"/>
      <c r="AS8" s="398"/>
      <c r="AT8" s="357"/>
      <c r="AU8" s="398"/>
      <c r="AV8" s="358"/>
      <c r="AW8" s="398"/>
      <c r="AX8" s="359"/>
      <c r="AY8" s="398"/>
      <c r="AZ8" s="359"/>
      <c r="BA8" s="398"/>
      <c r="BB8" s="360"/>
      <c r="BC8" s="383"/>
    </row>
    <row r="9" spans="1:67" ht="21" hidden="1" customHeight="1" thickBot="1" x14ac:dyDescent="0.35">
      <c r="D9" s="399" t="s">
        <v>355</v>
      </c>
      <c r="E9" s="400"/>
      <c r="F9" s="401"/>
      <c r="G9" s="386"/>
      <c r="H9" s="402"/>
      <c r="I9" s="403"/>
      <c r="J9" s="404"/>
      <c r="K9" s="405">
        <v>2.5</v>
      </c>
      <c r="L9" s="406">
        <v>1.5</v>
      </c>
      <c r="M9" s="404"/>
      <c r="N9" s="507"/>
      <c r="O9" s="407"/>
      <c r="P9" s="507"/>
      <c r="Q9" s="407"/>
      <c r="R9" s="507"/>
      <c r="S9" s="407"/>
      <c r="T9" s="507"/>
      <c r="U9" s="407"/>
      <c r="V9" s="491"/>
      <c r="W9" s="407"/>
      <c r="X9" s="462"/>
      <c r="Y9" s="407"/>
      <c r="Z9" s="462"/>
      <c r="AA9" s="407"/>
      <c r="AB9" s="462"/>
      <c r="AC9" s="407"/>
      <c r="AD9" s="461"/>
      <c r="AE9" s="407"/>
      <c r="AF9" s="452"/>
      <c r="AG9" s="407"/>
      <c r="AI9" s="407"/>
      <c r="AJ9" s="361"/>
      <c r="AK9" s="407"/>
      <c r="AL9" s="361"/>
      <c r="AM9" s="407"/>
      <c r="AN9" s="361"/>
      <c r="AO9" s="407"/>
      <c r="AP9" s="361"/>
      <c r="AQ9" s="407"/>
      <c r="AR9" s="361"/>
      <c r="AS9" s="407"/>
      <c r="AT9" s="361"/>
      <c r="AU9" s="407"/>
      <c r="AV9" s="361"/>
      <c r="AW9" s="407"/>
      <c r="AX9" s="361"/>
      <c r="AY9" s="407"/>
      <c r="AZ9" s="361"/>
      <c r="BA9" s="407"/>
      <c r="BB9" s="78"/>
      <c r="BC9" s="78"/>
    </row>
    <row r="10" spans="1:67" ht="5.0999999999999996" customHeight="1" thickBot="1" x14ac:dyDescent="0.35">
      <c r="D10" s="408"/>
      <c r="E10" s="409"/>
      <c r="F10" s="410"/>
      <c r="H10" s="411"/>
      <c r="I10" s="411"/>
      <c r="J10" s="407"/>
      <c r="K10" s="412"/>
      <c r="L10" s="412"/>
      <c r="M10" s="407"/>
      <c r="N10" s="507"/>
      <c r="O10" s="407"/>
      <c r="P10" s="507"/>
      <c r="Q10" s="407"/>
      <c r="R10" s="507"/>
      <c r="S10" s="407"/>
      <c r="T10" s="507"/>
      <c r="U10" s="407"/>
      <c r="V10" s="491"/>
      <c r="W10" s="407"/>
      <c r="X10" s="462"/>
      <c r="Y10" s="407"/>
      <c r="Z10" s="462"/>
      <c r="AA10" s="407"/>
      <c r="AB10" s="462"/>
      <c r="AC10" s="407"/>
      <c r="AD10" s="461"/>
      <c r="AE10" s="407"/>
      <c r="AF10" s="452"/>
      <c r="AG10" s="407"/>
      <c r="AI10" s="407"/>
      <c r="AK10" s="407"/>
      <c r="AM10" s="407"/>
      <c r="AO10" s="407"/>
      <c r="AQ10" s="407"/>
      <c r="AS10" s="407"/>
      <c r="AU10" s="407"/>
      <c r="AW10" s="407"/>
      <c r="AY10" s="407"/>
      <c r="BA10" s="407"/>
      <c r="BB10" s="78"/>
      <c r="BC10" s="78"/>
    </row>
    <row r="11" spans="1:67" s="376" customFormat="1" ht="21" customHeight="1" thickBot="1" x14ac:dyDescent="0.35">
      <c r="A11" s="371"/>
      <c r="B11" s="372"/>
      <c r="C11" s="371"/>
      <c r="D11" s="431" t="s">
        <v>38</v>
      </c>
      <c r="E11" s="414"/>
      <c r="F11" s="415"/>
      <c r="G11" s="371"/>
      <c r="H11" s="416">
        <f>MROUND(K11+24,50)</f>
        <v>114000</v>
      </c>
      <c r="I11" s="416">
        <f>MROUND(L11+24,50)</f>
        <v>68400</v>
      </c>
      <c r="J11" s="386"/>
      <c r="K11" s="417">
        <f t="shared" ref="K11:K99" si="0">N11*$K$9</f>
        <v>113987.5</v>
      </c>
      <c r="L11" s="417">
        <f t="shared" ref="L11:L99" si="1">N11*$L$9</f>
        <v>68392.5</v>
      </c>
      <c r="M11" s="389"/>
      <c r="N11" s="544">
        <v>45595</v>
      </c>
      <c r="P11" s="544">
        <v>45595</v>
      </c>
      <c r="R11" s="537" t="s">
        <v>764</v>
      </c>
      <c r="T11" s="525" t="s">
        <v>725</v>
      </c>
      <c r="V11" s="525" t="s">
        <v>725</v>
      </c>
      <c r="X11" s="482">
        <v>45455</v>
      </c>
      <c r="Z11" s="471">
        <v>45425</v>
      </c>
      <c r="AB11" s="471">
        <v>45386</v>
      </c>
      <c r="AD11" s="461" t="s">
        <v>564</v>
      </c>
      <c r="AF11" s="452"/>
      <c r="AH11" s="382"/>
      <c r="AJ11" s="363"/>
      <c r="AL11" s="146"/>
      <c r="AN11" s="146"/>
      <c r="AP11" s="146"/>
      <c r="AR11" s="146"/>
      <c r="AT11" s="146"/>
      <c r="AV11" s="146"/>
      <c r="AX11" s="146"/>
      <c r="AZ11" s="146"/>
      <c r="BB11" s="63"/>
      <c r="BD11" s="371"/>
      <c r="BE11" s="371"/>
      <c r="BF11" s="371"/>
      <c r="BG11" s="371"/>
      <c r="BH11" s="371"/>
      <c r="BI11" s="371"/>
      <c r="BJ11" s="371"/>
      <c r="BK11" s="371"/>
      <c r="BL11" s="371"/>
      <c r="BM11" s="371"/>
      <c r="BN11" s="371"/>
      <c r="BO11" s="371"/>
    </row>
    <row r="12" spans="1:67" ht="5.25" customHeight="1" x14ac:dyDescent="0.3">
      <c r="D12" s="408"/>
      <c r="E12" s="409"/>
      <c r="F12" s="410"/>
      <c r="H12" s="411"/>
      <c r="I12" s="411"/>
      <c r="J12" s="407"/>
      <c r="K12" s="412"/>
      <c r="L12" s="412"/>
      <c r="M12" s="407"/>
      <c r="N12" s="542"/>
      <c r="O12" s="407"/>
      <c r="P12" s="542"/>
      <c r="Q12" s="407"/>
      <c r="R12" s="496"/>
      <c r="S12" s="407"/>
      <c r="T12" s="507"/>
      <c r="U12" s="407"/>
      <c r="V12" s="490"/>
      <c r="W12" s="407"/>
      <c r="X12" s="468"/>
      <c r="Y12" s="407"/>
      <c r="Z12" s="462"/>
      <c r="AA12" s="407"/>
      <c r="AB12" s="462"/>
      <c r="AC12" s="407"/>
      <c r="AD12" s="461"/>
      <c r="AE12" s="407"/>
      <c r="AF12" s="452"/>
      <c r="AG12" s="407"/>
      <c r="AI12" s="407"/>
      <c r="AK12" s="407"/>
      <c r="AM12" s="407"/>
      <c r="AO12" s="407"/>
      <c r="AQ12" s="407"/>
      <c r="AS12" s="407"/>
      <c r="AU12" s="407"/>
      <c r="AW12" s="407"/>
      <c r="AY12" s="407"/>
      <c r="BA12" s="407"/>
      <c r="BB12" s="78"/>
      <c r="BC12" s="78"/>
    </row>
    <row r="13" spans="1:67" s="376" customFormat="1" ht="21" customHeight="1" x14ac:dyDescent="0.3">
      <c r="A13" s="371"/>
      <c r="B13" s="372"/>
      <c r="C13" s="371"/>
      <c r="D13" s="421" t="s">
        <v>610</v>
      </c>
      <c r="E13" s="419">
        <f t="shared" ref="E13:F28" si="2">H13</f>
        <v>9400</v>
      </c>
      <c r="F13" s="420">
        <f t="shared" si="2"/>
        <v>5600</v>
      </c>
      <c r="G13" s="371"/>
      <c r="H13" s="416">
        <f>MROUND(K13+48,100)</f>
        <v>9400</v>
      </c>
      <c r="I13" s="416">
        <f>MROUND(L13+48,100)</f>
        <v>5600</v>
      </c>
      <c r="J13" s="386"/>
      <c r="K13" s="417">
        <f>N13*$K$9</f>
        <v>9320.0499999999993</v>
      </c>
      <c r="L13" s="417">
        <f>N13*$L$9</f>
        <v>5592.03</v>
      </c>
      <c r="M13" s="389"/>
      <c r="N13" s="542">
        <v>3728.02</v>
      </c>
      <c r="P13" s="542">
        <v>3728.02</v>
      </c>
      <c r="R13" s="496">
        <v>3728.02</v>
      </c>
      <c r="T13" s="507">
        <v>3728.02</v>
      </c>
      <c r="V13" s="507">
        <v>3517</v>
      </c>
      <c r="X13" s="468">
        <v>3349.5</v>
      </c>
      <c r="Z13" s="462">
        <v>3190</v>
      </c>
      <c r="AB13" s="462">
        <v>3190</v>
      </c>
      <c r="AD13" s="468">
        <v>2949.2056000000007</v>
      </c>
      <c r="AF13" s="452">
        <v>2681.0960000000005</v>
      </c>
      <c r="AH13" s="382">
        <v>2437.36</v>
      </c>
      <c r="AJ13" s="363">
        <f ca="1">N13/OFFSET(N13,0,2)</f>
        <v>1</v>
      </c>
      <c r="AL13" s="539"/>
      <c r="AN13" s="146"/>
      <c r="AP13" s="146"/>
      <c r="AR13" s="146"/>
      <c r="AT13" s="146"/>
      <c r="AV13" s="146"/>
      <c r="AX13" s="146"/>
      <c r="AZ13" s="146"/>
      <c r="BB13" s="63"/>
      <c r="BD13" s="371"/>
      <c r="BE13" s="371"/>
      <c r="BF13" s="371"/>
      <c r="BG13" s="371"/>
      <c r="BH13" s="371"/>
      <c r="BI13" s="371"/>
      <c r="BJ13" s="371"/>
      <c r="BK13" s="371"/>
      <c r="BL13" s="371"/>
      <c r="BM13" s="371"/>
      <c r="BN13" s="371"/>
      <c r="BO13" s="371"/>
    </row>
    <row r="14" spans="1:67" s="376" customFormat="1" ht="21" customHeight="1" x14ac:dyDescent="0.3">
      <c r="A14" s="371"/>
      <c r="B14" s="372"/>
      <c r="C14" s="371"/>
      <c r="D14" s="421" t="s">
        <v>579</v>
      </c>
      <c r="E14" s="419">
        <f t="shared" si="2"/>
        <v>12000</v>
      </c>
      <c r="F14" s="420">
        <f t="shared" si="2"/>
        <v>7200</v>
      </c>
      <c r="G14" s="371"/>
      <c r="H14" s="416">
        <f t="shared" ref="H14:I77" si="3">MROUND(K14+48,100)</f>
        <v>12000</v>
      </c>
      <c r="I14" s="416">
        <f t="shared" si="3"/>
        <v>7200</v>
      </c>
      <c r="J14" s="386"/>
      <c r="K14" s="417">
        <f>N14*$K$9</f>
        <v>11935</v>
      </c>
      <c r="L14" s="417">
        <f>N14*$L$9</f>
        <v>7161</v>
      </c>
      <c r="M14" s="389"/>
      <c r="N14" s="550">
        <v>4774</v>
      </c>
      <c r="P14" s="542">
        <v>4499.7</v>
      </c>
      <c r="R14" s="496">
        <v>4499.7</v>
      </c>
      <c r="T14" s="507">
        <v>4499.7</v>
      </c>
      <c r="V14" s="507">
        <v>4245</v>
      </c>
      <c r="X14" s="468">
        <v>4042.5</v>
      </c>
      <c r="Z14" s="474">
        <v>3850</v>
      </c>
      <c r="AB14" s="462">
        <v>3825</v>
      </c>
      <c r="AD14" s="468">
        <v>3561.6834000000003</v>
      </c>
      <c r="AF14" s="452">
        <v>3237.8940000000002</v>
      </c>
      <c r="AH14" s="382">
        <v>2943.54</v>
      </c>
      <c r="AJ14" s="363">
        <f t="shared" ref="AJ14:AJ77" ca="1" si="4">N14/OFFSET(N14,0,2)</f>
        <v>1.0609596195301909</v>
      </c>
      <c r="AL14" s="539"/>
      <c r="AN14" s="146"/>
      <c r="AP14" s="146"/>
      <c r="AR14" s="146"/>
      <c r="AT14" s="146"/>
      <c r="AV14" s="146"/>
      <c r="AX14" s="146"/>
      <c r="AZ14" s="146"/>
      <c r="BB14" s="63"/>
      <c r="BD14" s="371"/>
      <c r="BE14" s="371"/>
      <c r="BF14" s="371"/>
      <c r="BG14" s="371"/>
      <c r="BH14" s="371"/>
      <c r="BI14" s="371"/>
      <c r="BJ14" s="371"/>
      <c r="BK14" s="371"/>
      <c r="BL14" s="371"/>
      <c r="BM14" s="371"/>
      <c r="BN14" s="371"/>
      <c r="BO14" s="371"/>
    </row>
    <row r="15" spans="1:67" s="376" customFormat="1" ht="21" customHeight="1" x14ac:dyDescent="0.3">
      <c r="A15" s="371"/>
      <c r="B15" s="372"/>
      <c r="C15" s="371"/>
      <c r="D15" s="421" t="s">
        <v>580</v>
      </c>
      <c r="E15" s="419">
        <f t="shared" si="2"/>
        <v>18700</v>
      </c>
      <c r="F15" s="420">
        <f t="shared" si="2"/>
        <v>11300</v>
      </c>
      <c r="G15" s="371"/>
      <c r="H15" s="416">
        <f t="shared" si="3"/>
        <v>18700</v>
      </c>
      <c r="I15" s="416">
        <f t="shared" si="3"/>
        <v>11300</v>
      </c>
      <c r="J15" s="386"/>
      <c r="K15" s="417">
        <f>N15*$K$9</f>
        <v>18698.400000000001</v>
      </c>
      <c r="L15" s="417">
        <f>N15*$L$9</f>
        <v>11219.04</v>
      </c>
      <c r="M15" s="389"/>
      <c r="N15" s="542">
        <v>7479.3600000000006</v>
      </c>
      <c r="P15" s="542">
        <v>7479.3600000000006</v>
      </c>
      <c r="R15" s="496">
        <v>7479.3600000000006</v>
      </c>
      <c r="T15" s="507">
        <v>7479.3600000000006</v>
      </c>
      <c r="V15" s="507">
        <v>7056</v>
      </c>
      <c r="X15" s="468">
        <v>6719.99</v>
      </c>
      <c r="Z15" s="462">
        <v>6400</v>
      </c>
      <c r="AB15" s="462">
        <v>6400</v>
      </c>
      <c r="AD15" s="468">
        <v>5931.952400000001</v>
      </c>
      <c r="AF15" s="452">
        <v>5392.6840000000002</v>
      </c>
      <c r="AH15" s="382">
        <v>4902.4399999999996</v>
      </c>
      <c r="AJ15" s="363">
        <f t="shared" ca="1" si="4"/>
        <v>1</v>
      </c>
      <c r="AL15" s="539"/>
      <c r="AN15" s="146"/>
      <c r="AP15" s="146"/>
      <c r="AR15" s="146"/>
      <c r="AT15" s="146"/>
      <c r="AV15" s="146"/>
      <c r="AX15" s="146"/>
      <c r="AZ15" s="146"/>
      <c r="BB15" s="63"/>
      <c r="BD15" s="371"/>
      <c r="BE15" s="371"/>
      <c r="BF15" s="371"/>
      <c r="BG15" s="371"/>
      <c r="BH15" s="371"/>
      <c r="BI15" s="371"/>
      <c r="BJ15" s="371"/>
      <c r="BK15" s="371"/>
      <c r="BL15" s="371"/>
      <c r="BM15" s="371"/>
      <c r="BN15" s="371"/>
      <c r="BO15" s="371"/>
    </row>
    <row r="16" spans="1:67" s="376" customFormat="1" ht="21" customHeight="1" x14ac:dyDescent="0.3">
      <c r="A16" s="371"/>
      <c r="B16" s="372"/>
      <c r="C16" s="371"/>
      <c r="D16" s="421" t="s">
        <v>752</v>
      </c>
      <c r="E16" s="419">
        <f t="shared" si="2"/>
        <v>20900</v>
      </c>
      <c r="F16" s="420">
        <f t="shared" si="2"/>
        <v>12600</v>
      </c>
      <c r="G16" s="371"/>
      <c r="H16" s="416">
        <f t="shared" si="3"/>
        <v>20900</v>
      </c>
      <c r="I16" s="416">
        <f t="shared" si="3"/>
        <v>12600</v>
      </c>
      <c r="J16" s="386"/>
      <c r="K16" s="417">
        <f>N16*$K$9</f>
        <v>20889.949999999997</v>
      </c>
      <c r="L16" s="417">
        <f>N16*$L$9</f>
        <v>12533.97</v>
      </c>
      <c r="M16" s="389"/>
      <c r="N16" s="542">
        <v>8355.98</v>
      </c>
      <c r="P16" s="542">
        <v>8355.98</v>
      </c>
      <c r="R16" s="496">
        <v>8355.98</v>
      </c>
      <c r="T16" s="507">
        <v>8355.98</v>
      </c>
      <c r="V16" s="507">
        <v>7883</v>
      </c>
      <c r="X16" s="468">
        <v>7507.5</v>
      </c>
      <c r="Z16" s="462">
        <v>7150</v>
      </c>
      <c r="AB16" s="462">
        <v>7150</v>
      </c>
      <c r="AD16" s="468">
        <v>6823.7708000000002</v>
      </c>
      <c r="AF16" s="452">
        <v>6203.4279999999999</v>
      </c>
      <c r="AH16" s="382">
        <v>5639.48</v>
      </c>
      <c r="AJ16" s="363">
        <f t="shared" ca="1" si="4"/>
        <v>1</v>
      </c>
      <c r="AL16" s="539"/>
      <c r="AN16" s="146"/>
      <c r="AP16" s="146"/>
      <c r="AR16" s="146"/>
      <c r="AT16" s="146"/>
      <c r="AV16" s="146"/>
      <c r="AX16" s="146"/>
      <c r="AZ16" s="146"/>
      <c r="BB16" s="63"/>
      <c r="BD16" s="371"/>
      <c r="BE16" s="371"/>
      <c r="BF16" s="371"/>
      <c r="BG16" s="371"/>
      <c r="BH16" s="371"/>
      <c r="BI16" s="371"/>
      <c r="BJ16" s="371"/>
      <c r="BK16" s="371"/>
      <c r="BL16" s="371"/>
      <c r="BM16" s="371"/>
      <c r="BN16" s="371"/>
      <c r="BO16" s="371"/>
    </row>
    <row r="17" spans="1:67" s="376" customFormat="1" ht="21" customHeight="1" x14ac:dyDescent="0.3">
      <c r="A17" s="371"/>
      <c r="B17" s="372" t="s">
        <v>563</v>
      </c>
      <c r="C17" s="371"/>
      <c r="D17" s="421" t="s">
        <v>254</v>
      </c>
      <c r="E17" s="419">
        <f t="shared" si="2"/>
        <v>7900</v>
      </c>
      <c r="F17" s="420">
        <f t="shared" si="2"/>
        <v>4700</v>
      </c>
      <c r="G17" s="371"/>
      <c r="H17" s="416">
        <f t="shared" si="3"/>
        <v>7900</v>
      </c>
      <c r="I17" s="416">
        <f t="shared" si="3"/>
        <v>4700</v>
      </c>
      <c r="J17" s="386"/>
      <c r="K17" s="417">
        <f>N17*$K$9</f>
        <v>7830.75</v>
      </c>
      <c r="L17" s="417">
        <f>N17*$L$9</f>
        <v>4698.4500000000007</v>
      </c>
      <c r="M17" s="389"/>
      <c r="N17" s="542">
        <v>3132.3</v>
      </c>
      <c r="P17" s="542">
        <v>3132.3</v>
      </c>
      <c r="R17" s="496">
        <v>3132.3</v>
      </c>
      <c r="T17" s="507">
        <v>3132.3</v>
      </c>
      <c r="V17" s="507">
        <v>2955</v>
      </c>
      <c r="X17" s="468">
        <v>2814.01</v>
      </c>
      <c r="Z17" s="462">
        <v>2680</v>
      </c>
      <c r="AB17" s="462">
        <v>2680</v>
      </c>
      <c r="AD17" s="468">
        <v>2729.5059000000006</v>
      </c>
      <c r="AF17" s="455">
        <v>2481.3690000000001</v>
      </c>
      <c r="AH17" s="382">
        <v>2255.79</v>
      </c>
      <c r="AJ17" s="363">
        <f t="shared" ca="1" si="4"/>
        <v>1</v>
      </c>
      <c r="AL17" s="539"/>
      <c r="AN17" s="146"/>
      <c r="AP17" s="146"/>
      <c r="AR17" s="146"/>
      <c r="AT17" s="146"/>
      <c r="AV17" s="146"/>
      <c r="AX17" s="146"/>
      <c r="AZ17" s="146"/>
      <c r="BB17" s="63"/>
      <c r="BD17" s="371"/>
      <c r="BE17" s="371"/>
      <c r="BF17" s="371"/>
      <c r="BG17" s="371"/>
      <c r="BH17" s="371"/>
      <c r="BI17" s="371"/>
      <c r="BJ17" s="371"/>
      <c r="BK17" s="371"/>
      <c r="BL17" s="371"/>
      <c r="BM17" s="371"/>
      <c r="BN17" s="371"/>
      <c r="BO17" s="371"/>
    </row>
    <row r="18" spans="1:67" s="376" customFormat="1" ht="21" customHeight="1" x14ac:dyDescent="0.3">
      <c r="A18" s="371"/>
      <c r="B18" s="372"/>
      <c r="C18" s="371"/>
      <c r="D18" s="421" t="s">
        <v>685</v>
      </c>
      <c r="E18" s="419">
        <f t="shared" si="2"/>
        <v>14900</v>
      </c>
      <c r="F18" s="420">
        <f t="shared" si="2"/>
        <v>9000</v>
      </c>
      <c r="G18" s="371"/>
      <c r="H18" s="416">
        <f t="shared" si="3"/>
        <v>14900</v>
      </c>
      <c r="I18" s="416">
        <f t="shared" si="3"/>
        <v>9000</v>
      </c>
      <c r="J18" s="386"/>
      <c r="K18" s="417">
        <f t="shared" si="0"/>
        <v>14900.95</v>
      </c>
      <c r="L18" s="417">
        <f t="shared" si="1"/>
        <v>8940.57</v>
      </c>
      <c r="M18" s="389"/>
      <c r="N18" s="542">
        <v>5960.38</v>
      </c>
      <c r="P18" s="542">
        <v>5960.38</v>
      </c>
      <c r="R18" s="496">
        <v>5960.38</v>
      </c>
      <c r="T18" s="507">
        <v>5960.38</v>
      </c>
      <c r="V18" s="507">
        <v>5623</v>
      </c>
      <c r="X18" s="468">
        <v>5355</v>
      </c>
      <c r="Z18" s="462">
        <v>5100</v>
      </c>
      <c r="AB18" s="462">
        <v>5100</v>
      </c>
      <c r="AD18" s="468">
        <v>4720.0527000000011</v>
      </c>
      <c r="AF18" s="452">
        <v>4290.9570000000003</v>
      </c>
      <c r="AH18" s="382">
        <v>3900.87</v>
      </c>
      <c r="AJ18" s="363">
        <f t="shared" ca="1" si="4"/>
        <v>1</v>
      </c>
      <c r="AL18" s="539"/>
      <c r="AN18" s="146"/>
      <c r="AP18" s="146"/>
      <c r="AR18" s="146"/>
      <c r="AT18" s="146"/>
      <c r="AV18" s="146"/>
      <c r="AX18" s="146"/>
      <c r="AZ18" s="146"/>
      <c r="BB18" s="63"/>
      <c r="BD18" s="371"/>
      <c r="BE18" s="371"/>
      <c r="BF18" s="371"/>
      <c r="BG18" s="371"/>
      <c r="BH18" s="371"/>
      <c r="BI18" s="371"/>
      <c r="BJ18" s="371"/>
      <c r="BK18" s="371"/>
      <c r="BL18" s="371"/>
      <c r="BM18" s="371"/>
      <c r="BN18" s="371"/>
      <c r="BO18" s="371"/>
    </row>
    <row r="19" spans="1:67" s="376" customFormat="1" ht="21" customHeight="1" x14ac:dyDescent="0.3">
      <c r="A19" s="371"/>
      <c r="B19" s="372"/>
      <c r="C19" s="371"/>
      <c r="D19" s="421" t="s">
        <v>686</v>
      </c>
      <c r="E19" s="419">
        <f t="shared" si="2"/>
        <v>40700</v>
      </c>
      <c r="F19" s="420">
        <f t="shared" si="2"/>
        <v>24400</v>
      </c>
      <c r="G19" s="371"/>
      <c r="H19" s="416">
        <f t="shared" si="3"/>
        <v>40700</v>
      </c>
      <c r="I19" s="416">
        <f t="shared" si="3"/>
        <v>24400</v>
      </c>
      <c r="J19" s="386"/>
      <c r="K19" s="417">
        <f t="shared" si="0"/>
        <v>40611.25</v>
      </c>
      <c r="L19" s="417">
        <f t="shared" si="1"/>
        <v>24366.75</v>
      </c>
      <c r="M19" s="389"/>
      <c r="N19" s="542">
        <v>16244.5</v>
      </c>
      <c r="P19" s="542">
        <v>16244.5</v>
      </c>
      <c r="R19" s="496">
        <v>16244.5</v>
      </c>
      <c r="T19" s="507">
        <v>16244.5</v>
      </c>
      <c r="V19" s="507">
        <v>15325</v>
      </c>
      <c r="X19" s="468">
        <v>14595</v>
      </c>
      <c r="Z19" s="462"/>
      <c r="AB19" s="462"/>
      <c r="AD19" s="468"/>
      <c r="AF19" s="452"/>
      <c r="AH19" s="382"/>
      <c r="AJ19" s="363">
        <f t="shared" ca="1" si="4"/>
        <v>1</v>
      </c>
      <c r="AL19" s="539"/>
      <c r="AN19" s="146"/>
      <c r="AP19" s="146"/>
      <c r="AR19" s="146"/>
      <c r="AT19" s="146"/>
      <c r="AV19" s="146"/>
      <c r="AX19" s="146"/>
      <c r="AZ19" s="146"/>
      <c r="BB19" s="63"/>
      <c r="BD19" s="371"/>
      <c r="BE19" s="371"/>
      <c r="BF19" s="371"/>
      <c r="BG19" s="371"/>
      <c r="BH19" s="371"/>
      <c r="BI19" s="371"/>
      <c r="BJ19" s="371"/>
      <c r="BK19" s="371"/>
      <c r="BL19" s="371"/>
      <c r="BM19" s="371"/>
      <c r="BN19" s="371"/>
      <c r="BO19" s="371"/>
    </row>
    <row r="20" spans="1:67" s="376" customFormat="1" ht="21" customHeight="1" x14ac:dyDescent="0.3">
      <c r="A20" s="371"/>
      <c r="B20" s="372"/>
      <c r="C20" s="371"/>
      <c r="D20" s="421" t="s">
        <v>587</v>
      </c>
      <c r="E20" s="419">
        <f t="shared" si="2"/>
        <v>15700</v>
      </c>
      <c r="F20" s="420">
        <f t="shared" si="2"/>
        <v>9500</v>
      </c>
      <c r="G20" s="371"/>
      <c r="H20" s="416">
        <f t="shared" si="3"/>
        <v>15700</v>
      </c>
      <c r="I20" s="416">
        <f t="shared" si="3"/>
        <v>9500</v>
      </c>
      <c r="J20" s="386"/>
      <c r="K20" s="417">
        <f t="shared" si="0"/>
        <v>15677.4</v>
      </c>
      <c r="L20" s="417">
        <f t="shared" si="1"/>
        <v>9406.44</v>
      </c>
      <c r="M20" s="389"/>
      <c r="N20" s="542">
        <v>6270.96</v>
      </c>
      <c r="P20" s="542">
        <v>6270.96</v>
      </c>
      <c r="R20" s="496">
        <v>6270.96</v>
      </c>
      <c r="T20" s="507">
        <v>6270.96</v>
      </c>
      <c r="V20" s="507">
        <v>5916</v>
      </c>
      <c r="X20" s="468">
        <v>5634.11</v>
      </c>
      <c r="Z20" s="462">
        <v>5365.8055000000013</v>
      </c>
      <c r="AB20" s="462">
        <v>5365.8055000000013</v>
      </c>
      <c r="AD20" s="468">
        <v>5365.8055000000013</v>
      </c>
      <c r="AF20" s="452">
        <v>4878.005000000001</v>
      </c>
      <c r="AH20" s="382">
        <v>4434.55</v>
      </c>
      <c r="AJ20" s="363">
        <f t="shared" ca="1" si="4"/>
        <v>1</v>
      </c>
      <c r="AL20" s="539"/>
      <c r="AN20" s="146"/>
      <c r="AP20" s="146"/>
      <c r="AR20" s="146"/>
      <c r="AT20" s="146"/>
      <c r="AV20" s="146"/>
      <c r="AX20" s="146"/>
      <c r="AZ20" s="146"/>
      <c r="BB20" s="63"/>
      <c r="BD20" s="371"/>
      <c r="BE20" s="371"/>
      <c r="BF20" s="371"/>
      <c r="BG20" s="371"/>
      <c r="BH20" s="371"/>
      <c r="BI20" s="371"/>
      <c r="BJ20" s="371"/>
      <c r="BK20" s="371"/>
      <c r="BL20" s="371"/>
      <c r="BM20" s="371"/>
      <c r="BN20" s="371"/>
      <c r="BO20" s="371"/>
    </row>
    <row r="21" spans="1:67" s="376" customFormat="1" ht="21" customHeight="1" x14ac:dyDescent="0.3">
      <c r="A21" s="371"/>
      <c r="B21" s="372"/>
      <c r="C21" s="371"/>
      <c r="D21" s="421" t="s">
        <v>687</v>
      </c>
      <c r="E21" s="419">
        <f t="shared" si="2"/>
        <v>43400</v>
      </c>
      <c r="F21" s="420">
        <f t="shared" si="2"/>
        <v>26100</v>
      </c>
      <c r="G21" s="371"/>
      <c r="H21" s="416">
        <f t="shared" si="3"/>
        <v>43400</v>
      </c>
      <c r="I21" s="416">
        <f t="shared" si="3"/>
        <v>26100</v>
      </c>
      <c r="J21" s="386"/>
      <c r="K21" s="417">
        <f t="shared" si="0"/>
        <v>43393.75</v>
      </c>
      <c r="L21" s="417">
        <f t="shared" si="1"/>
        <v>26036.25</v>
      </c>
      <c r="M21" s="389"/>
      <c r="N21" s="542">
        <v>17357.5</v>
      </c>
      <c r="P21" s="542">
        <v>17357.5</v>
      </c>
      <c r="R21" s="496">
        <v>17357.5</v>
      </c>
      <c r="T21" s="507">
        <v>17357.5</v>
      </c>
      <c r="V21" s="507">
        <v>16375</v>
      </c>
      <c r="X21" s="468">
        <v>15595.14</v>
      </c>
      <c r="Z21" s="462"/>
      <c r="AB21" s="462"/>
      <c r="AD21" s="468"/>
      <c r="AF21" s="452"/>
      <c r="AH21" s="382"/>
      <c r="AJ21" s="363">
        <f t="shared" ca="1" si="4"/>
        <v>1</v>
      </c>
      <c r="AL21" s="539"/>
      <c r="AN21" s="146"/>
      <c r="AP21" s="146"/>
      <c r="AR21" s="146"/>
      <c r="AT21" s="146"/>
      <c r="AV21" s="146"/>
      <c r="AX21" s="146"/>
      <c r="AZ21" s="146"/>
      <c r="BB21" s="63"/>
      <c r="BD21" s="371"/>
      <c r="BE21" s="371"/>
      <c r="BF21" s="371"/>
      <c r="BG21" s="371"/>
      <c r="BH21" s="371"/>
      <c r="BI21" s="371"/>
      <c r="BJ21" s="371"/>
      <c r="BK21" s="371"/>
      <c r="BL21" s="371"/>
      <c r="BM21" s="371"/>
      <c r="BN21" s="371"/>
      <c r="BO21" s="371"/>
    </row>
    <row r="22" spans="1:67" s="376" customFormat="1" ht="21" customHeight="1" x14ac:dyDescent="0.3">
      <c r="A22" s="371"/>
      <c r="B22" s="372"/>
      <c r="C22" s="371"/>
      <c r="D22" s="421" t="s">
        <v>688</v>
      </c>
      <c r="E22" s="419">
        <f t="shared" si="2"/>
        <v>1900</v>
      </c>
      <c r="F22" s="420">
        <f t="shared" si="2"/>
        <v>1200</v>
      </c>
      <c r="G22" s="371"/>
      <c r="H22" s="416">
        <f t="shared" si="3"/>
        <v>1900</v>
      </c>
      <c r="I22" s="416">
        <f t="shared" si="3"/>
        <v>1200</v>
      </c>
      <c r="J22" s="386"/>
      <c r="K22" s="417">
        <f t="shared" si="0"/>
        <v>1868.2500000000002</v>
      </c>
      <c r="L22" s="417">
        <f t="shared" si="1"/>
        <v>1120.95</v>
      </c>
      <c r="M22" s="389"/>
      <c r="N22" s="542">
        <v>747.30000000000007</v>
      </c>
      <c r="P22" s="542">
        <v>747.30000000000007</v>
      </c>
      <c r="R22" s="496">
        <v>747.30000000000007</v>
      </c>
      <c r="T22" s="507">
        <v>747.30000000000007</v>
      </c>
      <c r="V22" s="507">
        <v>705</v>
      </c>
      <c r="X22" s="468">
        <v>671.07</v>
      </c>
      <c r="Z22" s="462"/>
      <c r="AB22" s="462">
        <v>1295</v>
      </c>
      <c r="AD22" s="468">
        <v>1464.0879000000002</v>
      </c>
      <c r="AF22" s="452">
        <v>1330.989</v>
      </c>
      <c r="AH22" s="382">
        <v>1209.99</v>
      </c>
      <c r="AJ22" s="363">
        <f t="shared" ca="1" si="4"/>
        <v>1</v>
      </c>
      <c r="AL22" s="539"/>
      <c r="AN22" s="146"/>
      <c r="AP22" s="146"/>
      <c r="AR22" s="146"/>
      <c r="AT22" s="146"/>
      <c r="AV22" s="146"/>
      <c r="AX22" s="146"/>
      <c r="AZ22" s="146"/>
      <c r="BB22" s="63"/>
      <c r="BD22" s="371"/>
      <c r="BE22" s="371"/>
      <c r="BF22" s="371"/>
      <c r="BG22" s="371"/>
      <c r="BH22" s="371"/>
      <c r="BI22" s="371"/>
      <c r="BJ22" s="371"/>
      <c r="BK22" s="371"/>
      <c r="BL22" s="371"/>
      <c r="BM22" s="371"/>
      <c r="BN22" s="371"/>
      <c r="BO22" s="371"/>
    </row>
    <row r="23" spans="1:67" s="376" customFormat="1" ht="21" customHeight="1" x14ac:dyDescent="0.3">
      <c r="A23" s="371"/>
      <c r="B23" s="372"/>
      <c r="C23" s="371"/>
      <c r="D23" s="421" t="s">
        <v>689</v>
      </c>
      <c r="E23" s="419">
        <f t="shared" si="2"/>
        <v>3800</v>
      </c>
      <c r="F23" s="420">
        <f t="shared" si="2"/>
        <v>2300</v>
      </c>
      <c r="G23" s="371"/>
      <c r="H23" s="416">
        <f t="shared" si="3"/>
        <v>3800</v>
      </c>
      <c r="I23" s="416">
        <f t="shared" si="3"/>
        <v>2300</v>
      </c>
      <c r="J23" s="386"/>
      <c r="K23" s="417">
        <f t="shared" si="0"/>
        <v>3784.2000000000003</v>
      </c>
      <c r="L23" s="417">
        <f t="shared" si="1"/>
        <v>2270.52</v>
      </c>
      <c r="M23" s="389"/>
      <c r="N23" s="542">
        <v>1513.68</v>
      </c>
      <c r="P23" s="542">
        <v>1513.68</v>
      </c>
      <c r="R23" s="496">
        <v>1513.68</v>
      </c>
      <c r="T23" s="507">
        <v>1513.68</v>
      </c>
      <c r="V23" s="507">
        <v>1428</v>
      </c>
      <c r="X23" s="468">
        <v>1360</v>
      </c>
      <c r="Z23" s="462"/>
      <c r="AB23" s="462">
        <v>1995</v>
      </c>
      <c r="AD23" s="468">
        <v>2156.2200000000003</v>
      </c>
      <c r="AF23" s="452">
        <v>1960.2</v>
      </c>
      <c r="AH23" s="382">
        <v>1782</v>
      </c>
      <c r="AJ23" s="363">
        <f t="shared" ca="1" si="4"/>
        <v>1</v>
      </c>
      <c r="AL23" s="539"/>
      <c r="AN23" s="146"/>
      <c r="AP23" s="146"/>
      <c r="AR23" s="146"/>
      <c r="AT23" s="146"/>
      <c r="AV23" s="146"/>
      <c r="AX23" s="146"/>
      <c r="AZ23" s="146"/>
      <c r="BB23" s="63"/>
      <c r="BD23" s="371"/>
      <c r="BE23" s="371"/>
      <c r="BF23" s="371"/>
      <c r="BG23" s="371"/>
      <c r="BH23" s="371"/>
      <c r="BI23" s="371"/>
      <c r="BJ23" s="371"/>
      <c r="BK23" s="371"/>
      <c r="BL23" s="371"/>
      <c r="BM23" s="371"/>
      <c r="BN23" s="371"/>
      <c r="BO23" s="371"/>
    </row>
    <row r="24" spans="1:67" s="376" customFormat="1" ht="21" customHeight="1" x14ac:dyDescent="0.3">
      <c r="A24" s="371"/>
      <c r="B24" s="372"/>
      <c r="C24" s="371"/>
      <c r="D24" s="421" t="s">
        <v>690</v>
      </c>
      <c r="E24" s="419">
        <f t="shared" si="2"/>
        <v>5700</v>
      </c>
      <c r="F24" s="420">
        <f t="shared" si="2"/>
        <v>3500</v>
      </c>
      <c r="G24" s="371"/>
      <c r="H24" s="416">
        <f t="shared" si="3"/>
        <v>5700</v>
      </c>
      <c r="I24" s="416">
        <f t="shared" si="3"/>
        <v>3500</v>
      </c>
      <c r="J24" s="386"/>
      <c r="K24" s="417">
        <f>N24*$K$9</f>
        <v>5676.3</v>
      </c>
      <c r="L24" s="417">
        <f>N24*$L$9</f>
        <v>3405.7799999999997</v>
      </c>
      <c r="M24" s="389"/>
      <c r="N24" s="542">
        <v>2270.52</v>
      </c>
      <c r="P24" s="542">
        <v>2270.52</v>
      </c>
      <c r="R24" s="496">
        <v>2270.52</v>
      </c>
      <c r="T24" s="507">
        <v>2270.52</v>
      </c>
      <c r="V24" s="507">
        <v>2142</v>
      </c>
      <c r="X24" s="468">
        <v>2040</v>
      </c>
      <c r="Z24" s="462"/>
      <c r="AB24" s="462">
        <v>1295</v>
      </c>
      <c r="AD24" s="468">
        <v>1464.0879000000002</v>
      </c>
      <c r="AF24" s="452">
        <v>1330.989</v>
      </c>
      <c r="AH24" s="382">
        <v>1209.99</v>
      </c>
      <c r="AJ24" s="363">
        <f t="shared" ca="1" si="4"/>
        <v>1</v>
      </c>
      <c r="AL24" s="539"/>
      <c r="AN24" s="146"/>
      <c r="AP24" s="146"/>
      <c r="AR24" s="146"/>
      <c r="AT24" s="146"/>
      <c r="AV24" s="146"/>
      <c r="AX24" s="146"/>
      <c r="AZ24" s="146"/>
      <c r="BB24" s="63"/>
      <c r="BD24" s="371"/>
      <c r="BE24" s="371"/>
      <c r="BF24" s="371"/>
      <c r="BG24" s="371"/>
      <c r="BH24" s="371"/>
      <c r="BI24" s="371"/>
      <c r="BJ24" s="371"/>
      <c r="BK24" s="371"/>
      <c r="BL24" s="371"/>
      <c r="BM24" s="371"/>
      <c r="BN24" s="371"/>
      <c r="BO24" s="371"/>
    </row>
    <row r="25" spans="1:67" s="376" customFormat="1" ht="21" customHeight="1" x14ac:dyDescent="0.3">
      <c r="A25" s="371"/>
      <c r="B25" s="372"/>
      <c r="C25" s="371"/>
      <c r="D25" s="421" t="s">
        <v>691</v>
      </c>
      <c r="E25" s="419">
        <f t="shared" si="2"/>
        <v>10000</v>
      </c>
      <c r="F25" s="420">
        <f t="shared" si="2"/>
        <v>6000</v>
      </c>
      <c r="G25" s="371"/>
      <c r="H25" s="416">
        <f t="shared" si="3"/>
        <v>10000</v>
      </c>
      <c r="I25" s="416">
        <f t="shared" si="3"/>
        <v>6000</v>
      </c>
      <c r="J25" s="386"/>
      <c r="K25" s="417">
        <f>N25*$K$9</f>
        <v>9934.85</v>
      </c>
      <c r="L25" s="417">
        <f>N25*$L$9</f>
        <v>5960.91</v>
      </c>
      <c r="M25" s="389"/>
      <c r="N25" s="542">
        <v>3973.94</v>
      </c>
      <c r="P25" s="542">
        <v>3973.94</v>
      </c>
      <c r="R25" s="496">
        <v>3973.94</v>
      </c>
      <c r="T25" s="507">
        <v>3973.94</v>
      </c>
      <c r="V25" s="507">
        <v>3749</v>
      </c>
      <c r="X25" s="468">
        <v>3570</v>
      </c>
      <c r="Z25" s="462"/>
      <c r="AB25" s="462">
        <v>1995</v>
      </c>
      <c r="AD25" s="468">
        <v>2156.2200000000003</v>
      </c>
      <c r="AF25" s="452">
        <v>1960.2</v>
      </c>
      <c r="AH25" s="382">
        <v>1782</v>
      </c>
      <c r="AJ25" s="363">
        <f t="shared" ca="1" si="4"/>
        <v>1</v>
      </c>
      <c r="AL25" s="539"/>
      <c r="AN25" s="146"/>
      <c r="AP25" s="146"/>
      <c r="AR25" s="146"/>
      <c r="AT25" s="146"/>
      <c r="AV25" s="146"/>
      <c r="AX25" s="146"/>
      <c r="AZ25" s="146"/>
      <c r="BB25" s="63"/>
      <c r="BD25" s="371"/>
      <c r="BE25" s="371"/>
      <c r="BF25" s="371"/>
      <c r="BG25" s="371"/>
      <c r="BH25" s="371"/>
      <c r="BI25" s="371"/>
      <c r="BJ25" s="371"/>
      <c r="BK25" s="371"/>
      <c r="BL25" s="371"/>
      <c r="BM25" s="371"/>
      <c r="BN25" s="371"/>
      <c r="BO25" s="371"/>
    </row>
    <row r="26" spans="1:67" s="376" customFormat="1" ht="21" customHeight="1" x14ac:dyDescent="0.3">
      <c r="A26" s="371"/>
      <c r="B26" s="372"/>
      <c r="C26" s="371"/>
      <c r="D26" s="421" t="s">
        <v>692</v>
      </c>
      <c r="E26" s="419">
        <f t="shared" si="2"/>
        <v>3600</v>
      </c>
      <c r="F26" s="420">
        <f t="shared" si="2"/>
        <v>2200</v>
      </c>
      <c r="G26" s="371"/>
      <c r="H26" s="416">
        <f t="shared" si="3"/>
        <v>3600</v>
      </c>
      <c r="I26" s="416">
        <f t="shared" si="3"/>
        <v>2200</v>
      </c>
      <c r="J26" s="386"/>
      <c r="K26" s="417">
        <f>N26*$K$9</f>
        <v>3520.2749999999996</v>
      </c>
      <c r="L26" s="417">
        <f>N26*$L$9</f>
        <v>2112.165</v>
      </c>
      <c r="M26" s="389"/>
      <c r="N26" s="542">
        <v>1408.11</v>
      </c>
      <c r="P26" s="542">
        <v>1408.11</v>
      </c>
      <c r="R26" s="496">
        <v>1380.1200000000001</v>
      </c>
      <c r="T26" s="507">
        <v>1380.1200000000001</v>
      </c>
      <c r="V26" s="507">
        <v>1302</v>
      </c>
      <c r="X26" s="468">
        <v>1302</v>
      </c>
      <c r="Z26" s="462">
        <v>1240</v>
      </c>
      <c r="AB26" s="462">
        <v>1240</v>
      </c>
      <c r="AD26" s="468">
        <v>1451.2982000000002</v>
      </c>
      <c r="AF26" s="452">
        <v>1319.3620000000001</v>
      </c>
      <c r="AH26" s="382">
        <v>1199.42</v>
      </c>
      <c r="AJ26" s="363">
        <f t="shared" ca="1" si="4"/>
        <v>1</v>
      </c>
      <c r="AL26" s="539"/>
      <c r="AN26" s="146"/>
      <c r="AP26" s="146"/>
      <c r="AR26" s="146"/>
      <c r="AT26" s="146"/>
      <c r="AV26" s="146"/>
      <c r="AX26" s="146"/>
      <c r="AZ26" s="146"/>
      <c r="BB26" s="63"/>
      <c r="BD26" s="371"/>
      <c r="BE26" s="371"/>
      <c r="BF26" s="371"/>
      <c r="BG26" s="371"/>
      <c r="BH26" s="371"/>
      <c r="BI26" s="371"/>
      <c r="BJ26" s="371"/>
      <c r="BK26" s="371"/>
      <c r="BL26" s="371"/>
      <c r="BM26" s="371"/>
      <c r="BN26" s="371"/>
      <c r="BO26" s="371"/>
    </row>
    <row r="27" spans="1:67" s="376" customFormat="1" ht="21" customHeight="1" x14ac:dyDescent="0.3">
      <c r="A27" s="371"/>
      <c r="B27" s="372"/>
      <c r="C27" s="371"/>
      <c r="D27" s="421" t="s">
        <v>256</v>
      </c>
      <c r="E27" s="419">
        <f t="shared" si="2"/>
        <v>11600</v>
      </c>
      <c r="F27" s="420">
        <f t="shared" si="2"/>
        <v>7000</v>
      </c>
      <c r="G27" s="371"/>
      <c r="H27" s="416">
        <f t="shared" si="3"/>
        <v>11600</v>
      </c>
      <c r="I27" s="416">
        <f t="shared" si="3"/>
        <v>7000</v>
      </c>
      <c r="J27" s="386"/>
      <c r="K27" s="417">
        <f t="shared" ref="K27:K35" si="5">N27*$K$9</f>
        <v>11511.6</v>
      </c>
      <c r="L27" s="417">
        <f t="shared" ref="L27:L35" si="6">N27*$L$9</f>
        <v>6906.9600000000009</v>
      </c>
      <c r="M27" s="389"/>
      <c r="N27" s="542">
        <v>4604.6400000000003</v>
      </c>
      <c r="P27" s="542">
        <v>4604.6400000000003</v>
      </c>
      <c r="R27" s="496">
        <v>4604.6400000000003</v>
      </c>
      <c r="T27" s="507">
        <v>4604.6400000000003</v>
      </c>
      <c r="V27" s="507">
        <v>4344</v>
      </c>
      <c r="X27" s="468">
        <v>4136.99</v>
      </c>
      <c r="Z27" s="462"/>
      <c r="AB27" s="462"/>
      <c r="AD27" s="468"/>
      <c r="AF27" s="452"/>
      <c r="AH27" s="382"/>
      <c r="AJ27" s="363">
        <f t="shared" ca="1" si="4"/>
        <v>1</v>
      </c>
      <c r="AL27" s="539"/>
      <c r="AN27" s="146"/>
      <c r="AP27" s="146"/>
      <c r="AR27" s="146"/>
      <c r="AT27" s="146"/>
      <c r="AV27" s="146"/>
      <c r="AX27" s="146"/>
      <c r="AZ27" s="146"/>
      <c r="BB27" s="63"/>
      <c r="BD27" s="371"/>
      <c r="BE27" s="371"/>
      <c r="BF27" s="371"/>
      <c r="BG27" s="371"/>
      <c r="BH27" s="371"/>
      <c r="BI27" s="371"/>
      <c r="BJ27" s="371"/>
      <c r="BK27" s="371"/>
      <c r="BL27" s="371"/>
      <c r="BM27" s="371"/>
      <c r="BN27" s="371"/>
      <c r="BO27" s="371"/>
    </row>
    <row r="28" spans="1:67" s="376" customFormat="1" ht="21" customHeight="1" x14ac:dyDescent="0.3">
      <c r="A28" s="371"/>
      <c r="B28" s="372"/>
      <c r="C28" s="371"/>
      <c r="D28" s="421" t="s">
        <v>611</v>
      </c>
      <c r="E28" s="419">
        <f t="shared" si="2"/>
        <v>14900</v>
      </c>
      <c r="F28" s="420">
        <f t="shared" si="2"/>
        <v>9000</v>
      </c>
      <c r="G28" s="371"/>
      <c r="H28" s="416">
        <f t="shared" si="3"/>
        <v>14900</v>
      </c>
      <c r="I28" s="416">
        <f t="shared" si="3"/>
        <v>9000</v>
      </c>
      <c r="J28" s="386"/>
      <c r="K28" s="417">
        <f t="shared" si="5"/>
        <v>14842.650000000001</v>
      </c>
      <c r="L28" s="417">
        <f t="shared" si="6"/>
        <v>8905.59</v>
      </c>
      <c r="M28" s="389"/>
      <c r="N28" s="542">
        <v>5937.06</v>
      </c>
      <c r="P28" s="542">
        <v>5937.06</v>
      </c>
      <c r="R28" s="496">
        <v>5937.06</v>
      </c>
      <c r="T28" s="507">
        <v>5937.06</v>
      </c>
      <c r="V28" s="507">
        <v>5601</v>
      </c>
      <c r="X28" s="468">
        <v>5334</v>
      </c>
      <c r="Z28" s="474">
        <v>5080</v>
      </c>
      <c r="AB28" s="468">
        <v>5052.9237000000012</v>
      </c>
      <c r="AD28" s="468">
        <v>5052.9237000000012</v>
      </c>
      <c r="AF28" s="452">
        <v>4593.5670000000009</v>
      </c>
      <c r="AH28" s="382">
        <v>4175.97</v>
      </c>
      <c r="AJ28" s="363">
        <f t="shared" ca="1" si="4"/>
        <v>1</v>
      </c>
      <c r="AL28" s="539"/>
      <c r="AN28" s="146"/>
      <c r="AP28" s="146"/>
      <c r="AR28" s="146"/>
      <c r="AT28" s="146"/>
      <c r="AV28" s="146"/>
      <c r="AX28" s="146"/>
      <c r="AZ28" s="146"/>
      <c r="BB28" s="63"/>
      <c r="BD28" s="371"/>
      <c r="BE28" s="371"/>
      <c r="BF28" s="371"/>
      <c r="BG28" s="371"/>
      <c r="BH28" s="371"/>
      <c r="BI28" s="371"/>
      <c r="BJ28" s="371"/>
      <c r="BK28" s="371"/>
      <c r="BL28" s="371"/>
      <c r="BM28" s="371"/>
      <c r="BN28" s="371"/>
      <c r="BO28" s="371"/>
    </row>
    <row r="29" spans="1:67" s="376" customFormat="1" ht="21" customHeight="1" x14ac:dyDescent="0.3">
      <c r="A29" s="371"/>
      <c r="B29" s="372"/>
      <c r="C29" s="371"/>
      <c r="D29" s="421" t="s">
        <v>684</v>
      </c>
      <c r="E29" s="419">
        <f t="shared" ref="E29:F44" si="7">H29</f>
        <v>7600</v>
      </c>
      <c r="F29" s="420">
        <f t="shared" si="7"/>
        <v>4600</v>
      </c>
      <c r="G29" s="371"/>
      <c r="H29" s="416">
        <f t="shared" si="3"/>
        <v>7600</v>
      </c>
      <c r="I29" s="416">
        <f t="shared" si="3"/>
        <v>4600</v>
      </c>
      <c r="J29" s="386"/>
      <c r="K29" s="417">
        <f t="shared" si="5"/>
        <v>7552.5</v>
      </c>
      <c r="L29" s="417">
        <f t="shared" si="6"/>
        <v>4531.5</v>
      </c>
      <c r="M29" s="389"/>
      <c r="N29" s="542">
        <v>3021</v>
      </c>
      <c r="P29" s="542">
        <v>3021</v>
      </c>
      <c r="R29" s="496">
        <v>3021</v>
      </c>
      <c r="T29" s="496">
        <v>3021</v>
      </c>
      <c r="V29" s="507">
        <v>2850</v>
      </c>
      <c r="X29" s="468">
        <v>2714.24</v>
      </c>
      <c r="Z29" s="462">
        <v>2585</v>
      </c>
      <c r="AB29" s="462">
        <v>2585</v>
      </c>
      <c r="AD29" s="461">
        <v>2499</v>
      </c>
      <c r="AF29" s="452">
        <v>2262.7000000000003</v>
      </c>
      <c r="AH29" s="382">
        <v>2057</v>
      </c>
      <c r="AJ29" s="363">
        <f t="shared" ca="1" si="4"/>
        <v>1</v>
      </c>
      <c r="AL29" s="539"/>
      <c r="AN29" s="146"/>
      <c r="AP29" s="146"/>
      <c r="AR29" s="146"/>
      <c r="AT29" s="146"/>
      <c r="AV29" s="146"/>
      <c r="AX29" s="146"/>
      <c r="AZ29" s="146"/>
      <c r="BB29" s="63"/>
      <c r="BD29" s="371"/>
      <c r="BE29" s="371"/>
      <c r="BF29" s="371"/>
      <c r="BG29" s="371"/>
      <c r="BH29" s="371"/>
      <c r="BI29" s="371"/>
      <c r="BJ29" s="371"/>
      <c r="BK29" s="371"/>
      <c r="BL29" s="371"/>
      <c r="BM29" s="371"/>
      <c r="BN29" s="371"/>
      <c r="BO29" s="371"/>
    </row>
    <row r="30" spans="1:67" s="376" customFormat="1" ht="21" customHeight="1" x14ac:dyDescent="0.3">
      <c r="A30" s="371"/>
      <c r="B30" s="372"/>
      <c r="C30" s="371"/>
      <c r="D30" s="421" t="s">
        <v>683</v>
      </c>
      <c r="E30" s="419">
        <f t="shared" si="7"/>
        <v>10300</v>
      </c>
      <c r="F30" s="420">
        <f t="shared" si="7"/>
        <v>6200</v>
      </c>
      <c r="G30" s="371"/>
      <c r="H30" s="416">
        <f t="shared" si="3"/>
        <v>10300</v>
      </c>
      <c r="I30" s="416">
        <f t="shared" si="3"/>
        <v>6200</v>
      </c>
      <c r="J30" s="386"/>
      <c r="K30" s="417">
        <f t="shared" si="5"/>
        <v>10213.1</v>
      </c>
      <c r="L30" s="417">
        <f t="shared" si="6"/>
        <v>6127.8600000000006</v>
      </c>
      <c r="M30" s="389"/>
      <c r="N30" s="542">
        <v>4085.2400000000002</v>
      </c>
      <c r="P30" s="542">
        <v>4085.2400000000002</v>
      </c>
      <c r="R30" s="496">
        <v>4085.2400000000002</v>
      </c>
      <c r="T30" s="507">
        <v>4085.2400000000002</v>
      </c>
      <c r="V30" s="507">
        <v>3854</v>
      </c>
      <c r="X30" s="468">
        <v>3669.75</v>
      </c>
      <c r="Z30" s="474">
        <v>3495</v>
      </c>
      <c r="AB30" s="462"/>
      <c r="AD30" s="461"/>
      <c r="AF30" s="452"/>
      <c r="AH30" s="382"/>
      <c r="AJ30" s="363">
        <f t="shared" ca="1" si="4"/>
        <v>1</v>
      </c>
      <c r="AL30" s="539"/>
      <c r="AN30" s="146"/>
      <c r="AP30" s="146"/>
      <c r="AR30" s="146"/>
      <c r="AT30" s="146"/>
      <c r="AV30" s="146"/>
      <c r="AX30" s="146"/>
      <c r="AZ30" s="146"/>
      <c r="BB30" s="63"/>
      <c r="BD30" s="371"/>
      <c r="BE30" s="371"/>
      <c r="BF30" s="371"/>
      <c r="BG30" s="371"/>
      <c r="BH30" s="371"/>
      <c r="BI30" s="371"/>
      <c r="BJ30" s="371"/>
      <c r="BK30" s="371"/>
      <c r="BL30" s="371"/>
      <c r="BM30" s="371"/>
      <c r="BN30" s="371"/>
      <c r="BO30" s="371"/>
    </row>
    <row r="31" spans="1:67" s="376" customFormat="1" ht="21" customHeight="1" x14ac:dyDescent="0.3">
      <c r="A31" s="371"/>
      <c r="B31" s="372"/>
      <c r="C31" s="371"/>
      <c r="D31" s="421" t="s">
        <v>602</v>
      </c>
      <c r="E31" s="419">
        <f t="shared" si="7"/>
        <v>8300</v>
      </c>
      <c r="F31" s="420">
        <f t="shared" si="7"/>
        <v>5000</v>
      </c>
      <c r="G31" s="371"/>
      <c r="H31" s="416">
        <f t="shared" si="3"/>
        <v>8300</v>
      </c>
      <c r="I31" s="416">
        <f t="shared" si="3"/>
        <v>5000</v>
      </c>
      <c r="J31" s="386"/>
      <c r="K31" s="417">
        <f t="shared" si="5"/>
        <v>8270.6500000000015</v>
      </c>
      <c r="L31" s="417">
        <f t="shared" si="6"/>
        <v>4962.3900000000003</v>
      </c>
      <c r="M31" s="389"/>
      <c r="N31" s="542">
        <v>3308.26</v>
      </c>
      <c r="P31" s="542">
        <v>3308.26</v>
      </c>
      <c r="R31" s="496">
        <v>3308.26</v>
      </c>
      <c r="T31" s="507">
        <v>3308.26</v>
      </c>
      <c r="V31" s="507">
        <v>3121</v>
      </c>
      <c r="X31" s="468">
        <v>2971.5</v>
      </c>
      <c r="Z31" s="462">
        <v>2830</v>
      </c>
      <c r="AB31" s="462">
        <v>2830</v>
      </c>
      <c r="AD31" s="468">
        <v>2563.0825000000004</v>
      </c>
      <c r="AF31" s="452">
        <v>2330.0750000000003</v>
      </c>
      <c r="AH31" s="382">
        <v>2118.25</v>
      </c>
      <c r="AJ31" s="363">
        <f t="shared" ca="1" si="4"/>
        <v>1</v>
      </c>
      <c r="AL31" s="539"/>
      <c r="AN31" s="146"/>
      <c r="AP31" s="146"/>
      <c r="AR31" s="146"/>
      <c r="AT31" s="146"/>
      <c r="AV31" s="146"/>
      <c r="AX31" s="146"/>
      <c r="AZ31" s="146"/>
      <c r="BB31" s="63"/>
      <c r="BD31" s="371"/>
      <c r="BE31" s="371"/>
      <c r="BF31" s="371"/>
      <c r="BG31" s="371"/>
      <c r="BH31" s="371"/>
      <c r="BI31" s="371"/>
      <c r="BJ31" s="371"/>
      <c r="BK31" s="371"/>
      <c r="BL31" s="371"/>
      <c r="BM31" s="371"/>
      <c r="BN31" s="371"/>
      <c r="BO31" s="371"/>
    </row>
    <row r="32" spans="1:67" s="376" customFormat="1" ht="21" hidden="1" customHeight="1" x14ac:dyDescent="0.3">
      <c r="A32" s="371"/>
      <c r="B32" s="372"/>
      <c r="C32" s="371"/>
      <c r="D32" s="421" t="s">
        <v>607</v>
      </c>
      <c r="E32" s="419">
        <f t="shared" si="7"/>
        <v>18800</v>
      </c>
      <c r="F32" s="420">
        <f t="shared" si="7"/>
        <v>11300</v>
      </c>
      <c r="G32" s="371"/>
      <c r="H32" s="416">
        <f t="shared" si="3"/>
        <v>18800</v>
      </c>
      <c r="I32" s="416">
        <f t="shared" si="3"/>
        <v>11300</v>
      </c>
      <c r="J32" s="386"/>
      <c r="K32" s="417">
        <f t="shared" si="5"/>
        <v>18712.3125</v>
      </c>
      <c r="L32" s="417">
        <f t="shared" si="6"/>
        <v>11227.387500000001</v>
      </c>
      <c r="M32" s="389"/>
      <c r="N32" s="542">
        <v>7484.9250000000002</v>
      </c>
      <c r="P32" s="542">
        <v>7484.9250000000002</v>
      </c>
      <c r="R32" s="496">
        <v>7484.9250000000002</v>
      </c>
      <c r="T32" s="507">
        <v>7484.9250000000002</v>
      </c>
      <c r="V32" s="495">
        <v>7061.25</v>
      </c>
      <c r="X32" s="468">
        <v>7061.25</v>
      </c>
      <c r="Z32" s="462">
        <v>6725</v>
      </c>
      <c r="AB32" s="462">
        <v>6725</v>
      </c>
      <c r="AD32" s="468">
        <v>6118.0867000000017</v>
      </c>
      <c r="AF32" s="452">
        <v>5561.8970000000008</v>
      </c>
      <c r="AH32" s="382">
        <v>5056.2700000000004</v>
      </c>
      <c r="AJ32" s="363">
        <f t="shared" ca="1" si="4"/>
        <v>1</v>
      </c>
      <c r="AL32" s="539"/>
      <c r="AN32" s="146"/>
      <c r="AP32" s="146"/>
      <c r="AR32" s="146"/>
      <c r="AT32" s="146"/>
      <c r="AV32" s="146"/>
      <c r="AX32" s="146"/>
      <c r="AZ32" s="146"/>
      <c r="BB32" s="63"/>
      <c r="BD32" s="371"/>
      <c r="BE32" s="371"/>
      <c r="BF32" s="371"/>
      <c r="BG32" s="371"/>
      <c r="BH32" s="371"/>
      <c r="BI32" s="371"/>
      <c r="BJ32" s="371"/>
      <c r="BK32" s="371"/>
      <c r="BL32" s="371"/>
      <c r="BM32" s="371"/>
      <c r="BN32" s="371"/>
      <c r="BO32" s="371"/>
    </row>
    <row r="33" spans="1:67" s="376" customFormat="1" ht="21" hidden="1" customHeight="1" x14ac:dyDescent="0.3">
      <c r="A33" s="371"/>
      <c r="B33" s="372"/>
      <c r="C33" s="371"/>
      <c r="D33" s="421" t="s">
        <v>606</v>
      </c>
      <c r="E33" s="419">
        <f t="shared" si="7"/>
        <v>60500</v>
      </c>
      <c r="F33" s="420">
        <f t="shared" si="7"/>
        <v>36300</v>
      </c>
      <c r="G33" s="371"/>
      <c r="H33" s="416">
        <f t="shared" si="3"/>
        <v>60500</v>
      </c>
      <c r="I33" s="416">
        <f t="shared" si="3"/>
        <v>36300</v>
      </c>
      <c r="J33" s="386"/>
      <c r="K33" s="417">
        <f t="shared" si="5"/>
        <v>60477.637499999997</v>
      </c>
      <c r="L33" s="417">
        <f t="shared" si="6"/>
        <v>36286.582500000004</v>
      </c>
      <c r="M33" s="389"/>
      <c r="N33" s="542">
        <v>24191.055</v>
      </c>
      <c r="P33" s="542">
        <v>24191.055</v>
      </c>
      <c r="R33" s="496">
        <v>24191.055</v>
      </c>
      <c r="T33" s="507">
        <v>24191.055</v>
      </c>
      <c r="V33" s="495">
        <v>22821.75</v>
      </c>
      <c r="X33" s="468">
        <v>22821.75</v>
      </c>
      <c r="Z33" s="462">
        <v>21735</v>
      </c>
      <c r="AB33" s="462">
        <v>21735</v>
      </c>
      <c r="AD33" s="468">
        <v>19765.616200000004</v>
      </c>
      <c r="AF33" s="452">
        <v>17968.742000000002</v>
      </c>
      <c r="AH33" s="382">
        <v>16335.22</v>
      </c>
      <c r="AJ33" s="363">
        <f t="shared" ca="1" si="4"/>
        <v>1</v>
      </c>
      <c r="AL33" s="539"/>
      <c r="AN33" s="146"/>
      <c r="AP33" s="146"/>
      <c r="AR33" s="146"/>
      <c r="AT33" s="146"/>
      <c r="AV33" s="146"/>
      <c r="AX33" s="146"/>
      <c r="AZ33" s="146"/>
      <c r="BB33" s="63"/>
      <c r="BD33" s="371"/>
      <c r="BE33" s="371"/>
      <c r="BF33" s="371"/>
      <c r="BG33" s="371"/>
      <c r="BH33" s="371"/>
      <c r="BI33" s="371"/>
      <c r="BJ33" s="371"/>
      <c r="BK33" s="371"/>
      <c r="BL33" s="371"/>
      <c r="BM33" s="371"/>
      <c r="BN33" s="371"/>
      <c r="BO33" s="371"/>
    </row>
    <row r="34" spans="1:67" s="376" customFormat="1" ht="21" customHeight="1" x14ac:dyDescent="0.3">
      <c r="A34" s="371"/>
      <c r="B34" s="372"/>
      <c r="C34" s="371"/>
      <c r="D34" s="421" t="s">
        <v>589</v>
      </c>
      <c r="E34" s="419">
        <f t="shared" si="7"/>
        <v>10500</v>
      </c>
      <c r="F34" s="420">
        <f t="shared" si="7"/>
        <v>6300</v>
      </c>
      <c r="G34" s="371"/>
      <c r="H34" s="416">
        <f t="shared" si="3"/>
        <v>10500</v>
      </c>
      <c r="I34" s="416">
        <f t="shared" si="3"/>
        <v>6300</v>
      </c>
      <c r="J34" s="386"/>
      <c r="K34" s="417">
        <f t="shared" si="5"/>
        <v>10488.7</v>
      </c>
      <c r="L34" s="417">
        <f t="shared" si="6"/>
        <v>6293.2200000000012</v>
      </c>
      <c r="M34" s="389"/>
      <c r="N34" s="542">
        <v>4195.4800000000005</v>
      </c>
      <c r="P34" s="542">
        <v>4195.4800000000005</v>
      </c>
      <c r="R34" s="496">
        <v>4195.4800000000005</v>
      </c>
      <c r="T34" s="507">
        <v>4195.4800000000005</v>
      </c>
      <c r="V34" s="507">
        <v>3958</v>
      </c>
      <c r="X34" s="468">
        <v>3769.51</v>
      </c>
      <c r="Z34" s="462">
        <v>3590</v>
      </c>
      <c r="AB34" s="462">
        <v>3590</v>
      </c>
      <c r="AD34" s="468">
        <v>3268.7545000000005</v>
      </c>
      <c r="AF34" s="452">
        <v>2971.5950000000003</v>
      </c>
      <c r="AH34" s="382">
        <v>2701.45</v>
      </c>
      <c r="AJ34" s="363">
        <f t="shared" ca="1" si="4"/>
        <v>1</v>
      </c>
      <c r="AL34" s="539"/>
      <c r="AN34" s="146"/>
      <c r="AP34" s="146"/>
      <c r="AR34" s="146"/>
      <c r="AT34" s="146"/>
      <c r="AV34" s="146"/>
      <c r="AX34" s="146"/>
      <c r="AZ34" s="146"/>
      <c r="BB34" s="63"/>
      <c r="BD34" s="371"/>
      <c r="BE34" s="371"/>
      <c r="BF34" s="371"/>
      <c r="BG34" s="371"/>
      <c r="BH34" s="371"/>
      <c r="BI34" s="371"/>
      <c r="BJ34" s="371"/>
      <c r="BK34" s="371"/>
      <c r="BL34" s="371"/>
      <c r="BM34" s="371"/>
      <c r="BN34" s="371"/>
      <c r="BO34" s="371"/>
    </row>
    <row r="35" spans="1:67" s="376" customFormat="1" ht="21" customHeight="1" x14ac:dyDescent="0.3">
      <c r="A35" s="371"/>
      <c r="B35" s="372"/>
      <c r="C35" s="371"/>
      <c r="D35" s="421" t="s">
        <v>275</v>
      </c>
      <c r="E35" s="419">
        <f t="shared" si="7"/>
        <v>13400</v>
      </c>
      <c r="F35" s="420">
        <f t="shared" si="7"/>
        <v>8100</v>
      </c>
      <c r="G35" s="371"/>
      <c r="H35" s="416">
        <f t="shared" si="3"/>
        <v>13400</v>
      </c>
      <c r="I35" s="416">
        <f t="shared" si="3"/>
        <v>8100</v>
      </c>
      <c r="J35" s="386"/>
      <c r="K35" s="417">
        <f t="shared" si="5"/>
        <v>13366.6</v>
      </c>
      <c r="L35" s="417">
        <f t="shared" si="6"/>
        <v>8019.9600000000009</v>
      </c>
      <c r="M35" s="389"/>
      <c r="N35" s="542">
        <v>5346.64</v>
      </c>
      <c r="P35" s="542">
        <v>5346.64</v>
      </c>
      <c r="R35" s="496">
        <v>5346.64</v>
      </c>
      <c r="T35" s="507">
        <v>5346.64</v>
      </c>
      <c r="V35" s="507">
        <v>5044</v>
      </c>
      <c r="X35" s="468">
        <v>4803.75</v>
      </c>
      <c r="Z35" s="462">
        <v>4575</v>
      </c>
      <c r="AB35" s="462">
        <v>4575</v>
      </c>
      <c r="AD35" s="468">
        <v>4240.7233000000006</v>
      </c>
      <c r="AF35" s="452">
        <v>3855.2030000000004</v>
      </c>
      <c r="AH35" s="382">
        <v>3504.73</v>
      </c>
      <c r="AJ35" s="363">
        <f t="shared" ca="1" si="4"/>
        <v>1</v>
      </c>
      <c r="AL35" s="539"/>
      <c r="AN35" s="146"/>
      <c r="AP35" s="146"/>
      <c r="AR35" s="146"/>
      <c r="AT35" s="146"/>
      <c r="AV35" s="146"/>
      <c r="AX35" s="146"/>
      <c r="AZ35" s="146"/>
      <c r="BB35" s="63"/>
      <c r="BD35" s="371"/>
      <c r="BE35" s="371"/>
      <c r="BF35" s="371"/>
      <c r="BG35" s="371"/>
      <c r="BH35" s="371"/>
      <c r="BI35" s="371"/>
      <c r="BJ35" s="371"/>
      <c r="BK35" s="371"/>
      <c r="BL35" s="371"/>
      <c r="BM35" s="371"/>
      <c r="BN35" s="371"/>
      <c r="BO35" s="371"/>
    </row>
    <row r="36" spans="1:67" s="376" customFormat="1" ht="21" customHeight="1" x14ac:dyDescent="0.3">
      <c r="A36" s="371"/>
      <c r="B36" s="372"/>
      <c r="C36" s="371"/>
      <c r="D36" s="421" t="s">
        <v>585</v>
      </c>
      <c r="E36" s="419">
        <f t="shared" si="7"/>
        <v>7600</v>
      </c>
      <c r="F36" s="420">
        <f t="shared" si="7"/>
        <v>4600</v>
      </c>
      <c r="G36" s="371"/>
      <c r="H36" s="416">
        <f t="shared" si="3"/>
        <v>7600</v>
      </c>
      <c r="I36" s="416">
        <f t="shared" si="3"/>
        <v>4600</v>
      </c>
      <c r="J36" s="386"/>
      <c r="K36" s="417">
        <f t="shared" si="0"/>
        <v>7523.35</v>
      </c>
      <c r="L36" s="417">
        <f t="shared" si="1"/>
        <v>4514.01</v>
      </c>
      <c r="M36" s="389"/>
      <c r="N36" s="542">
        <v>3009.34</v>
      </c>
      <c r="P36" s="542">
        <v>3009.34</v>
      </c>
      <c r="R36" s="496">
        <v>3009.34</v>
      </c>
      <c r="T36" s="507">
        <v>3009.34</v>
      </c>
      <c r="V36" s="507">
        <v>2839</v>
      </c>
      <c r="X36" s="468">
        <v>2703.75</v>
      </c>
      <c r="Z36" s="462">
        <v>2575</v>
      </c>
      <c r="AB36" s="462">
        <v>2575</v>
      </c>
      <c r="AD36" s="468">
        <v>2689.5638000000008</v>
      </c>
      <c r="AF36" s="452">
        <v>2445.0580000000004</v>
      </c>
      <c r="AH36" s="382">
        <v>2222.7800000000002</v>
      </c>
      <c r="AJ36" s="363">
        <f t="shared" ca="1" si="4"/>
        <v>1</v>
      </c>
      <c r="AL36" s="539"/>
      <c r="AN36" s="146"/>
      <c r="AP36" s="146"/>
      <c r="AR36" s="146"/>
      <c r="AT36" s="146"/>
      <c r="AV36" s="146"/>
      <c r="AX36" s="146"/>
      <c r="AZ36" s="146"/>
      <c r="BB36" s="63"/>
      <c r="BD36" s="371"/>
      <c r="BE36" s="371"/>
      <c r="BF36" s="371"/>
      <c r="BG36" s="371"/>
      <c r="BH36" s="371"/>
      <c r="BI36" s="371"/>
      <c r="BJ36" s="371"/>
      <c r="BK36" s="371"/>
      <c r="BL36" s="371"/>
      <c r="BM36" s="371"/>
      <c r="BN36" s="371"/>
      <c r="BO36" s="371"/>
    </row>
    <row r="37" spans="1:67" s="376" customFormat="1" ht="21" customHeight="1" x14ac:dyDescent="0.3">
      <c r="A37" s="371"/>
      <c r="B37" s="372"/>
      <c r="C37" s="371"/>
      <c r="D37" s="421" t="s">
        <v>586</v>
      </c>
      <c r="E37" s="419">
        <f t="shared" si="7"/>
        <v>10000</v>
      </c>
      <c r="F37" s="420">
        <f t="shared" si="7"/>
        <v>6000</v>
      </c>
      <c r="G37" s="371"/>
      <c r="H37" s="416">
        <f t="shared" si="3"/>
        <v>10000</v>
      </c>
      <c r="I37" s="416">
        <f t="shared" si="3"/>
        <v>6000</v>
      </c>
      <c r="J37" s="386"/>
      <c r="K37" s="417">
        <f t="shared" si="0"/>
        <v>9948.1530000000002</v>
      </c>
      <c r="L37" s="417">
        <f t="shared" si="1"/>
        <v>5968.8918000000003</v>
      </c>
      <c r="M37" s="389"/>
      <c r="N37" s="542">
        <v>3979.2612000000004</v>
      </c>
      <c r="P37" s="542">
        <v>3979.2612000000004</v>
      </c>
      <c r="R37" s="496">
        <v>3979.2612000000004</v>
      </c>
      <c r="T37" s="507">
        <v>3979.2612000000004</v>
      </c>
      <c r="V37" s="507">
        <v>3754.02</v>
      </c>
      <c r="X37" s="468">
        <v>3575.25</v>
      </c>
      <c r="Z37" s="462">
        <v>3405</v>
      </c>
      <c r="AB37" s="462">
        <v>3405</v>
      </c>
      <c r="AD37" s="468">
        <v>3561.6834000000003</v>
      </c>
      <c r="AF37" s="452">
        <v>3237.8940000000002</v>
      </c>
      <c r="AH37" s="382">
        <v>2943.54</v>
      </c>
      <c r="AJ37" s="363">
        <f t="shared" ca="1" si="4"/>
        <v>1</v>
      </c>
      <c r="AL37" s="539"/>
      <c r="AN37" s="146"/>
      <c r="AP37" s="146"/>
      <c r="AR37" s="146"/>
      <c r="AT37" s="146"/>
      <c r="AV37" s="146"/>
      <c r="AX37" s="146"/>
      <c r="AZ37" s="146"/>
      <c r="BB37" s="63"/>
      <c r="BD37" s="371"/>
      <c r="BE37" s="371"/>
      <c r="BF37" s="371"/>
      <c r="BG37" s="371"/>
      <c r="BH37" s="371"/>
      <c r="BI37" s="371"/>
      <c r="BJ37" s="371"/>
      <c r="BK37" s="371"/>
      <c r="BL37" s="371"/>
      <c r="BM37" s="371"/>
      <c r="BN37" s="371"/>
      <c r="BO37" s="371"/>
    </row>
    <row r="38" spans="1:67" s="376" customFormat="1" ht="21" customHeight="1" x14ac:dyDescent="0.3">
      <c r="A38" s="371"/>
      <c r="B38" s="372" t="s">
        <v>563</v>
      </c>
      <c r="C38" s="371"/>
      <c r="D38" s="421" t="s">
        <v>258</v>
      </c>
      <c r="E38" s="419">
        <f t="shared" si="7"/>
        <v>14400</v>
      </c>
      <c r="F38" s="420">
        <f t="shared" si="7"/>
        <v>8700</v>
      </c>
      <c r="G38" s="371"/>
      <c r="H38" s="416">
        <f t="shared" si="3"/>
        <v>14400</v>
      </c>
      <c r="I38" s="416">
        <f t="shared" si="3"/>
        <v>8700</v>
      </c>
      <c r="J38" s="386"/>
      <c r="K38" s="417">
        <f t="shared" si="0"/>
        <v>14360.35</v>
      </c>
      <c r="L38" s="417">
        <f t="shared" si="1"/>
        <v>8616.2100000000009</v>
      </c>
      <c r="M38" s="389"/>
      <c r="N38" s="490">
        <v>5744.14</v>
      </c>
      <c r="P38" s="490">
        <v>5744.14</v>
      </c>
      <c r="R38" s="496">
        <v>5744.14</v>
      </c>
      <c r="T38" s="507">
        <v>5744.14</v>
      </c>
      <c r="V38" s="507">
        <v>5419</v>
      </c>
      <c r="X38" s="468">
        <v>5160.46</v>
      </c>
      <c r="Z38" s="462">
        <v>4914.72</v>
      </c>
      <c r="AB38" s="462">
        <v>4914.72</v>
      </c>
      <c r="AD38" s="468">
        <v>4249.0481000000009</v>
      </c>
      <c r="AF38" s="455">
        <v>3862.7710000000006</v>
      </c>
      <c r="AH38" s="382">
        <v>3511.61</v>
      </c>
      <c r="AJ38" s="363">
        <f t="shared" ca="1" si="4"/>
        <v>1</v>
      </c>
      <c r="AL38" s="547">
        <v>45610</v>
      </c>
      <c r="AN38" s="146"/>
      <c r="AP38" s="146"/>
      <c r="AR38" s="146"/>
      <c r="AT38" s="146"/>
      <c r="AV38" s="146"/>
      <c r="AX38" s="146"/>
      <c r="AZ38" s="146"/>
      <c r="BB38" s="63"/>
      <c r="BD38" s="371"/>
      <c r="BE38" s="371"/>
      <c r="BF38" s="371"/>
      <c r="BG38" s="371"/>
      <c r="BH38" s="371"/>
      <c r="BI38" s="371"/>
      <c r="BJ38" s="371"/>
      <c r="BK38" s="371"/>
      <c r="BL38" s="371"/>
      <c r="BM38" s="371"/>
      <c r="BN38" s="371"/>
      <c r="BO38" s="371"/>
    </row>
    <row r="39" spans="1:67" s="376" customFormat="1" ht="21" customHeight="1" x14ac:dyDescent="0.3">
      <c r="A39" s="371"/>
      <c r="B39" s="372"/>
      <c r="C39" s="371"/>
      <c r="D39" s="421" t="s">
        <v>259</v>
      </c>
      <c r="E39" s="419">
        <f t="shared" si="7"/>
        <v>23900</v>
      </c>
      <c r="F39" s="420">
        <f t="shared" si="7"/>
        <v>14400</v>
      </c>
      <c r="G39" s="371"/>
      <c r="H39" s="416">
        <f t="shared" si="3"/>
        <v>23900</v>
      </c>
      <c r="I39" s="416">
        <f t="shared" si="3"/>
        <v>14400</v>
      </c>
      <c r="J39" s="386"/>
      <c r="K39" s="417">
        <f t="shared" si="0"/>
        <v>23871.200000000004</v>
      </c>
      <c r="L39" s="417">
        <f t="shared" si="1"/>
        <v>14322.720000000001</v>
      </c>
      <c r="M39" s="389"/>
      <c r="N39" s="542">
        <v>9548.4800000000014</v>
      </c>
      <c r="P39" s="542">
        <v>9548.4800000000014</v>
      </c>
      <c r="R39" s="496">
        <v>9548.4800000000014</v>
      </c>
      <c r="T39" s="507">
        <v>9548.4800000000014</v>
      </c>
      <c r="V39" s="507">
        <v>9008</v>
      </c>
      <c r="X39" s="468">
        <v>8578.89</v>
      </c>
      <c r="Z39" s="462">
        <v>8170.36</v>
      </c>
      <c r="AB39" s="462">
        <v>8170.36</v>
      </c>
      <c r="AD39" s="468">
        <v>7278.7913000000008</v>
      </c>
      <c r="AF39" s="452">
        <v>6617.0830000000005</v>
      </c>
      <c r="AH39" s="382">
        <v>6015.53</v>
      </c>
      <c r="AJ39" s="363">
        <f t="shared" ca="1" si="4"/>
        <v>1</v>
      </c>
      <c r="AL39" s="539"/>
      <c r="AN39" s="146"/>
      <c r="AP39" s="146"/>
      <c r="AR39" s="146"/>
      <c r="AT39" s="146"/>
      <c r="AV39" s="146"/>
      <c r="AX39" s="146"/>
      <c r="AZ39" s="146"/>
      <c r="BB39" s="63"/>
      <c r="BD39" s="371"/>
      <c r="BE39" s="371"/>
      <c r="BF39" s="371"/>
      <c r="BG39" s="371"/>
      <c r="BH39" s="371"/>
      <c r="BI39" s="371"/>
      <c r="BJ39" s="371"/>
      <c r="BK39" s="371"/>
      <c r="BL39" s="371"/>
      <c r="BM39" s="371"/>
      <c r="BN39" s="371"/>
      <c r="BO39" s="371"/>
    </row>
    <row r="40" spans="1:67" s="376" customFormat="1" ht="21" customHeight="1" x14ac:dyDescent="0.3">
      <c r="A40" s="371"/>
      <c r="B40" s="372"/>
      <c r="C40" s="371"/>
      <c r="D40" s="421" t="s">
        <v>654</v>
      </c>
      <c r="E40" s="419">
        <f t="shared" si="7"/>
        <v>50900</v>
      </c>
      <c r="F40" s="420">
        <f t="shared" si="7"/>
        <v>30500</v>
      </c>
      <c r="G40" s="371"/>
      <c r="H40" s="416">
        <f t="shared" si="3"/>
        <v>50900</v>
      </c>
      <c r="I40" s="416">
        <f t="shared" si="3"/>
        <v>30500</v>
      </c>
      <c r="J40" s="386"/>
      <c r="K40" s="417">
        <f t="shared" si="0"/>
        <v>50819.05</v>
      </c>
      <c r="L40" s="417">
        <f t="shared" si="1"/>
        <v>30491.430000000004</v>
      </c>
      <c r="M40" s="389"/>
      <c r="N40" s="542">
        <v>20327.620000000003</v>
      </c>
      <c r="P40" s="542">
        <v>20327.620000000003</v>
      </c>
      <c r="R40" s="496">
        <v>20327.620000000003</v>
      </c>
      <c r="T40" s="507">
        <v>20327.620000000003</v>
      </c>
      <c r="V40" s="507">
        <v>19177</v>
      </c>
      <c r="X40" s="468">
        <v>18263.47</v>
      </c>
      <c r="Z40" s="462">
        <v>17393.78</v>
      </c>
      <c r="AB40" s="462"/>
      <c r="AD40" s="468"/>
      <c r="AF40" s="452"/>
      <c r="AH40" s="382"/>
      <c r="AJ40" s="363">
        <f t="shared" ca="1" si="4"/>
        <v>1</v>
      </c>
      <c r="AL40" s="539"/>
      <c r="AN40" s="146"/>
      <c r="AP40" s="146"/>
      <c r="AR40" s="146"/>
      <c r="AT40" s="146"/>
      <c r="AV40" s="146"/>
      <c r="AX40" s="146"/>
      <c r="AZ40" s="146"/>
      <c r="BB40" s="63"/>
      <c r="BD40" s="371"/>
      <c r="BE40" s="371"/>
      <c r="BF40" s="371"/>
      <c r="BG40" s="371"/>
      <c r="BH40" s="371"/>
      <c r="BI40" s="371"/>
      <c r="BJ40" s="371"/>
      <c r="BK40" s="371"/>
      <c r="BL40" s="371"/>
      <c r="BM40" s="371"/>
      <c r="BN40" s="371"/>
      <c r="BO40" s="371"/>
    </row>
    <row r="41" spans="1:67" s="376" customFormat="1" ht="21" customHeight="1" x14ac:dyDescent="0.3">
      <c r="A41" s="371"/>
      <c r="B41" s="372"/>
      <c r="C41" s="371"/>
      <c r="D41" s="421" t="s">
        <v>726</v>
      </c>
      <c r="E41" s="419">
        <f t="shared" si="7"/>
        <v>10000</v>
      </c>
      <c r="F41" s="420">
        <f t="shared" si="7"/>
        <v>6000</v>
      </c>
      <c r="G41" s="371"/>
      <c r="H41" s="416">
        <f t="shared" si="3"/>
        <v>10000</v>
      </c>
      <c r="I41" s="416">
        <f t="shared" si="3"/>
        <v>6000</v>
      </c>
      <c r="J41" s="386"/>
      <c r="K41" s="417">
        <f t="shared" si="0"/>
        <v>9918.9500000000007</v>
      </c>
      <c r="L41" s="417">
        <f t="shared" si="1"/>
        <v>5951.3700000000008</v>
      </c>
      <c r="M41" s="389"/>
      <c r="N41" s="542">
        <v>3967.5800000000004</v>
      </c>
      <c r="P41" s="542">
        <v>3967.5800000000004</v>
      </c>
      <c r="R41" s="496">
        <v>3967.5800000000004</v>
      </c>
      <c r="T41" s="507">
        <v>3967.5800000000004</v>
      </c>
      <c r="V41" s="507">
        <v>3743</v>
      </c>
      <c r="X41" s="468">
        <v>3564.75</v>
      </c>
      <c r="Z41" s="462">
        <v>3395</v>
      </c>
      <c r="AB41" s="462">
        <v>3395</v>
      </c>
      <c r="AD41" s="468">
        <v>3295.3866000000007</v>
      </c>
      <c r="AF41" s="452">
        <v>2995.8060000000005</v>
      </c>
      <c r="AH41" s="382">
        <v>2723.46</v>
      </c>
      <c r="AJ41" s="363">
        <f t="shared" ca="1" si="4"/>
        <v>1</v>
      </c>
      <c r="AL41" s="539"/>
      <c r="AN41" s="146"/>
      <c r="AP41" s="146"/>
      <c r="AR41" s="146"/>
      <c r="AT41" s="146"/>
      <c r="AV41" s="146"/>
      <c r="AX41" s="146"/>
      <c r="AZ41" s="146"/>
      <c r="BB41" s="63"/>
      <c r="BD41" s="371"/>
      <c r="BE41" s="371"/>
      <c r="BF41" s="371"/>
      <c r="BG41" s="371"/>
      <c r="BH41" s="371"/>
      <c r="BI41" s="371"/>
      <c r="BJ41" s="371"/>
      <c r="BK41" s="371"/>
      <c r="BL41" s="371"/>
      <c r="BM41" s="371"/>
      <c r="BN41" s="371"/>
      <c r="BO41" s="371"/>
    </row>
    <row r="42" spans="1:67" s="376" customFormat="1" ht="21" customHeight="1" x14ac:dyDescent="0.3">
      <c r="A42" s="371"/>
      <c r="B42" s="372" t="s">
        <v>563</v>
      </c>
      <c r="C42" s="371"/>
      <c r="D42" s="421" t="s">
        <v>727</v>
      </c>
      <c r="E42" s="419">
        <f t="shared" si="7"/>
        <v>15400</v>
      </c>
      <c r="F42" s="420">
        <f t="shared" si="7"/>
        <v>9300</v>
      </c>
      <c r="G42" s="371"/>
      <c r="H42" s="416">
        <f t="shared" si="3"/>
        <v>15400</v>
      </c>
      <c r="I42" s="416">
        <f t="shared" si="3"/>
        <v>9300</v>
      </c>
      <c r="J42" s="386"/>
      <c r="K42" s="417">
        <f t="shared" si="0"/>
        <v>15338.518000000002</v>
      </c>
      <c r="L42" s="417">
        <f t="shared" si="1"/>
        <v>9203.1108000000004</v>
      </c>
      <c r="M42" s="389"/>
      <c r="N42" s="542">
        <v>6135.4072000000006</v>
      </c>
      <c r="P42" s="542">
        <v>6135.4072000000006</v>
      </c>
      <c r="R42" s="496">
        <v>6135.4072000000006</v>
      </c>
      <c r="T42" s="507">
        <v>6135.4072000000006</v>
      </c>
      <c r="V42" s="507">
        <v>5788.12</v>
      </c>
      <c r="X42" s="468">
        <v>5512.5</v>
      </c>
      <c r="Z42" s="462">
        <v>5250</v>
      </c>
      <c r="AB42" s="462">
        <v>5250</v>
      </c>
      <c r="AD42" s="468">
        <v>5092.8416000000016</v>
      </c>
      <c r="AF42" s="455">
        <v>4629.8560000000007</v>
      </c>
      <c r="AH42" s="382">
        <v>4208.96</v>
      </c>
      <c r="AJ42" s="363">
        <f t="shared" ca="1" si="4"/>
        <v>1</v>
      </c>
      <c r="AL42" s="539"/>
      <c r="AN42" s="146"/>
      <c r="AP42" s="146"/>
      <c r="AR42" s="146"/>
      <c r="AT42" s="146"/>
      <c r="AV42" s="146"/>
      <c r="AX42" s="146"/>
      <c r="AZ42" s="146"/>
      <c r="BB42" s="63"/>
      <c r="BD42" s="371"/>
      <c r="BE42" s="371"/>
      <c r="BF42" s="371"/>
      <c r="BG42" s="371"/>
      <c r="BH42" s="371"/>
      <c r="BI42" s="371"/>
      <c r="BJ42" s="371"/>
      <c r="BK42" s="371"/>
      <c r="BL42" s="371"/>
      <c r="BM42" s="371"/>
      <c r="BN42" s="371"/>
      <c r="BO42" s="371"/>
    </row>
    <row r="43" spans="1:67" s="376" customFormat="1" ht="21" customHeight="1" x14ac:dyDescent="0.3">
      <c r="A43" s="371"/>
      <c r="B43" s="372" t="s">
        <v>563</v>
      </c>
      <c r="C43" s="371"/>
      <c r="D43" s="421" t="s">
        <v>728</v>
      </c>
      <c r="E43" s="419">
        <f t="shared" si="7"/>
        <v>28000</v>
      </c>
      <c r="F43" s="420">
        <f t="shared" si="7"/>
        <v>16800</v>
      </c>
      <c r="G43" s="371"/>
      <c r="H43" s="416">
        <f t="shared" si="3"/>
        <v>28000</v>
      </c>
      <c r="I43" s="416">
        <f t="shared" si="3"/>
        <v>16800</v>
      </c>
      <c r="J43" s="386"/>
      <c r="K43" s="417">
        <f t="shared" si="0"/>
        <v>27960.15</v>
      </c>
      <c r="L43" s="417">
        <f t="shared" si="1"/>
        <v>16776.090000000004</v>
      </c>
      <c r="M43" s="389"/>
      <c r="N43" s="542">
        <v>11184.060000000001</v>
      </c>
      <c r="P43" s="542">
        <v>11184.060000000001</v>
      </c>
      <c r="R43" s="496">
        <v>11184.060000000001</v>
      </c>
      <c r="T43" s="507">
        <v>11184.060000000001</v>
      </c>
      <c r="V43" s="507">
        <v>10551</v>
      </c>
      <c r="X43" s="468">
        <v>10048.51</v>
      </c>
      <c r="Z43" s="474">
        <v>9570</v>
      </c>
      <c r="AB43" s="462">
        <v>8285.35</v>
      </c>
      <c r="AD43" s="462">
        <v>8285.35</v>
      </c>
      <c r="AF43" s="455"/>
      <c r="AH43" s="382">
        <v>4208.96</v>
      </c>
      <c r="AJ43" s="363">
        <f t="shared" ca="1" si="4"/>
        <v>1</v>
      </c>
      <c r="AL43" s="539"/>
      <c r="AN43" s="146"/>
      <c r="AP43" s="146"/>
      <c r="AR43" s="146"/>
      <c r="AT43" s="146"/>
      <c r="AV43" s="146"/>
      <c r="AX43" s="146"/>
      <c r="AZ43" s="146"/>
      <c r="BB43" s="63"/>
      <c r="BD43" s="371"/>
      <c r="BE43" s="371"/>
      <c r="BF43" s="371"/>
      <c r="BG43" s="371"/>
      <c r="BH43" s="371"/>
      <c r="BI43" s="371"/>
      <c r="BJ43" s="371"/>
      <c r="BK43" s="371"/>
      <c r="BL43" s="371"/>
      <c r="BM43" s="371"/>
      <c r="BN43" s="371"/>
      <c r="BO43" s="371"/>
    </row>
    <row r="44" spans="1:67" s="376" customFormat="1" ht="21" customHeight="1" x14ac:dyDescent="0.3">
      <c r="A44" s="371"/>
      <c r="B44" s="372"/>
      <c r="C44" s="371"/>
      <c r="D44" s="418" t="s">
        <v>595</v>
      </c>
      <c r="E44" s="419">
        <f t="shared" si="7"/>
        <v>3900</v>
      </c>
      <c r="F44" s="420">
        <f t="shared" si="7"/>
        <v>2400</v>
      </c>
      <c r="G44" s="371"/>
      <c r="H44" s="416">
        <f t="shared" si="3"/>
        <v>3900</v>
      </c>
      <c r="I44" s="416">
        <f t="shared" si="3"/>
        <v>2400</v>
      </c>
      <c r="J44" s="386"/>
      <c r="K44" s="417">
        <f t="shared" si="0"/>
        <v>3869.2385000000004</v>
      </c>
      <c r="L44" s="417">
        <f t="shared" si="1"/>
        <v>2321.5430999999999</v>
      </c>
      <c r="M44" s="389"/>
      <c r="N44" s="542">
        <v>1547.6954000000001</v>
      </c>
      <c r="P44" s="542">
        <v>1547.6954000000001</v>
      </c>
      <c r="R44" s="496">
        <v>1547.6954000000001</v>
      </c>
      <c r="T44" s="507">
        <v>1547.6954000000001</v>
      </c>
      <c r="V44" s="507">
        <v>1460.09</v>
      </c>
      <c r="X44" s="468">
        <v>1390.56</v>
      </c>
      <c r="Z44" s="462">
        <v>1324.3450000000003</v>
      </c>
      <c r="AB44" s="462">
        <v>1324.3450000000003</v>
      </c>
      <c r="AD44" s="468">
        <v>1324.3450000000003</v>
      </c>
      <c r="AF44" s="452">
        <v>1203.95</v>
      </c>
      <c r="AH44" s="382">
        <v>1094.5</v>
      </c>
      <c r="AJ44" s="363">
        <f t="shared" ca="1" si="4"/>
        <v>1</v>
      </c>
      <c r="AL44" s="539"/>
      <c r="AN44" s="146"/>
      <c r="AP44" s="146"/>
      <c r="AR44" s="146"/>
      <c r="AT44" s="146"/>
      <c r="AV44" s="146"/>
      <c r="AX44" s="146"/>
      <c r="AZ44" s="146"/>
      <c r="BB44" s="63"/>
      <c r="BD44" s="371"/>
      <c r="BE44" s="371"/>
      <c r="BF44" s="371"/>
      <c r="BG44" s="371"/>
      <c r="BH44" s="371"/>
      <c r="BI44" s="371"/>
      <c r="BJ44" s="371"/>
      <c r="BK44" s="371"/>
      <c r="BL44" s="371"/>
      <c r="BM44" s="371"/>
      <c r="BN44" s="371"/>
      <c r="BO44" s="371"/>
    </row>
    <row r="45" spans="1:67" s="376" customFormat="1" ht="21" customHeight="1" x14ac:dyDescent="0.3">
      <c r="A45" s="371"/>
      <c r="B45" s="372"/>
      <c r="C45" s="371"/>
      <c r="D45" s="418" t="s">
        <v>596</v>
      </c>
      <c r="E45" s="432">
        <f t="shared" ref="E45:F47" si="8">H45</f>
        <v>5600</v>
      </c>
      <c r="F45" s="433">
        <f t="shared" si="8"/>
        <v>3400</v>
      </c>
      <c r="G45" s="371"/>
      <c r="H45" s="416">
        <f t="shared" si="3"/>
        <v>5600</v>
      </c>
      <c r="I45" s="416">
        <f t="shared" si="3"/>
        <v>3400</v>
      </c>
      <c r="J45" s="386"/>
      <c r="K45" s="417">
        <f t="shared" si="0"/>
        <v>5562.35</v>
      </c>
      <c r="L45" s="417">
        <f t="shared" si="1"/>
        <v>3337.41</v>
      </c>
      <c r="M45" s="389"/>
      <c r="N45" s="542">
        <v>2224.94</v>
      </c>
      <c r="P45" s="542">
        <v>2224.94</v>
      </c>
      <c r="R45" s="496">
        <v>2224.94</v>
      </c>
      <c r="T45" s="507">
        <v>2224.94</v>
      </c>
      <c r="V45" s="507">
        <v>2099</v>
      </c>
      <c r="X45" s="468">
        <v>1998.49</v>
      </c>
      <c r="Z45" s="462">
        <v>1903.3179000000005</v>
      </c>
      <c r="AB45" s="462">
        <v>1903.3179000000005</v>
      </c>
      <c r="AD45" s="468">
        <v>1903.3179000000005</v>
      </c>
      <c r="AF45" s="452">
        <v>1730.2890000000002</v>
      </c>
      <c r="AH45" s="382">
        <v>1572.99</v>
      </c>
      <c r="AJ45" s="363">
        <f t="shared" ca="1" si="4"/>
        <v>1</v>
      </c>
      <c r="AL45" s="539"/>
      <c r="AN45" s="146"/>
      <c r="AP45" s="146"/>
      <c r="AR45" s="146"/>
      <c r="AT45" s="146"/>
      <c r="AV45" s="146"/>
      <c r="AX45" s="146"/>
      <c r="AZ45" s="146"/>
      <c r="BB45" s="63"/>
      <c r="BD45" s="371"/>
      <c r="BE45" s="371"/>
      <c r="BF45" s="371"/>
      <c r="BG45" s="371"/>
      <c r="BH45" s="371"/>
      <c r="BI45" s="371"/>
      <c r="BJ45" s="371"/>
      <c r="BK45" s="371"/>
      <c r="BL45" s="371"/>
      <c r="BM45" s="371"/>
      <c r="BN45" s="371"/>
      <c r="BO45" s="371"/>
    </row>
    <row r="46" spans="1:67" s="376" customFormat="1" ht="21" customHeight="1" x14ac:dyDescent="0.3">
      <c r="A46" s="371"/>
      <c r="B46" s="372"/>
      <c r="C46" s="371"/>
      <c r="D46" s="418" t="s">
        <v>597</v>
      </c>
      <c r="E46" s="419">
        <f t="shared" si="8"/>
        <v>9200</v>
      </c>
      <c r="F46" s="420">
        <f t="shared" si="8"/>
        <v>5600</v>
      </c>
      <c r="G46" s="371"/>
      <c r="H46" s="416">
        <f t="shared" si="3"/>
        <v>9200</v>
      </c>
      <c r="I46" s="416">
        <f t="shared" si="3"/>
        <v>5600</v>
      </c>
      <c r="J46" s="386"/>
      <c r="K46" s="417">
        <f t="shared" si="0"/>
        <v>9177.2945</v>
      </c>
      <c r="L46" s="417">
        <f t="shared" si="1"/>
        <v>5506.3767000000007</v>
      </c>
      <c r="M46" s="389"/>
      <c r="N46" s="542">
        <v>3670.9178000000002</v>
      </c>
      <c r="P46" s="542">
        <v>3670.9178000000002</v>
      </c>
      <c r="R46" s="496">
        <v>3670.9178000000002</v>
      </c>
      <c r="T46" s="507">
        <v>3670.9178000000002</v>
      </c>
      <c r="V46" s="507">
        <v>3463.13</v>
      </c>
      <c r="X46" s="468">
        <v>3298.22</v>
      </c>
      <c r="Z46" s="462">
        <v>3142</v>
      </c>
      <c r="AB46" s="462">
        <v>3142</v>
      </c>
      <c r="AD46" s="461">
        <v>3142</v>
      </c>
      <c r="AF46" s="452">
        <v>2855.6000000000004</v>
      </c>
      <c r="AH46" s="382">
        <v>2596</v>
      </c>
      <c r="AJ46" s="363">
        <f t="shared" ca="1" si="4"/>
        <v>1</v>
      </c>
      <c r="AL46" s="539"/>
      <c r="AN46" s="146"/>
      <c r="AP46" s="146"/>
      <c r="AR46" s="146"/>
      <c r="AT46" s="146"/>
      <c r="AV46" s="146"/>
      <c r="AX46" s="146"/>
      <c r="AZ46" s="146"/>
      <c r="BB46" s="63"/>
      <c r="BD46" s="371"/>
      <c r="BE46" s="371"/>
      <c r="BF46" s="371"/>
      <c r="BG46" s="371"/>
      <c r="BH46" s="371"/>
      <c r="BI46" s="371"/>
      <c r="BJ46" s="371"/>
      <c r="BK46" s="371"/>
      <c r="BL46" s="371"/>
      <c r="BM46" s="371"/>
      <c r="BN46" s="371"/>
      <c r="BO46" s="371"/>
    </row>
    <row r="47" spans="1:67" s="376" customFormat="1" ht="21" customHeight="1" x14ac:dyDescent="0.3">
      <c r="A47" s="371"/>
      <c r="B47" s="372"/>
      <c r="C47" s="371"/>
      <c r="D47" s="418" t="s">
        <v>598</v>
      </c>
      <c r="E47" s="419">
        <f t="shared" si="8"/>
        <v>19400</v>
      </c>
      <c r="F47" s="420">
        <f t="shared" si="8"/>
        <v>11700</v>
      </c>
      <c r="G47" s="371"/>
      <c r="H47" s="416">
        <f t="shared" si="3"/>
        <v>19400</v>
      </c>
      <c r="I47" s="416">
        <f t="shared" si="3"/>
        <v>11700</v>
      </c>
      <c r="J47" s="386"/>
      <c r="K47" s="417">
        <f t="shared" si="0"/>
        <v>19363.55</v>
      </c>
      <c r="L47" s="417">
        <f t="shared" si="1"/>
        <v>11618.130000000001</v>
      </c>
      <c r="M47" s="389"/>
      <c r="N47" s="542">
        <v>7745.42</v>
      </c>
      <c r="P47" s="542">
        <v>7745.42</v>
      </c>
      <c r="R47" s="496">
        <v>7745.42</v>
      </c>
      <c r="T47" s="507">
        <v>7745.42</v>
      </c>
      <c r="V47" s="507">
        <v>7307</v>
      </c>
      <c r="X47" s="468">
        <v>6958.74</v>
      </c>
      <c r="Z47" s="462">
        <v>6628</v>
      </c>
      <c r="AB47" s="462">
        <v>6628</v>
      </c>
      <c r="AD47" s="468">
        <v>7290.1169000000018</v>
      </c>
      <c r="AF47" s="452">
        <v>6627.3790000000008</v>
      </c>
      <c r="AH47" s="382">
        <v>6024.89</v>
      </c>
      <c r="AJ47" s="363">
        <f t="shared" ca="1" si="4"/>
        <v>1</v>
      </c>
      <c r="AL47" s="539"/>
      <c r="AN47" s="146"/>
      <c r="AP47" s="146"/>
      <c r="AR47" s="146"/>
      <c r="AT47" s="146"/>
      <c r="AV47" s="146"/>
      <c r="AX47" s="146"/>
      <c r="AZ47" s="146"/>
      <c r="BB47" s="63"/>
      <c r="BD47" s="371"/>
      <c r="BE47" s="371"/>
      <c r="BF47" s="371"/>
      <c r="BG47" s="371"/>
      <c r="BH47" s="371"/>
      <c r="BI47" s="371"/>
      <c r="BJ47" s="371"/>
      <c r="BK47" s="371"/>
      <c r="BL47" s="371"/>
      <c r="BM47" s="371"/>
      <c r="BN47" s="371"/>
      <c r="BO47" s="371"/>
    </row>
    <row r="48" spans="1:67" s="376" customFormat="1" ht="21" hidden="1" customHeight="1" x14ac:dyDescent="0.3">
      <c r="A48" s="371"/>
      <c r="B48" s="372"/>
      <c r="C48" s="371"/>
      <c r="D48" s="418" t="s">
        <v>599</v>
      </c>
      <c r="E48" s="419"/>
      <c r="F48" s="420"/>
      <c r="G48" s="371"/>
      <c r="H48" s="416">
        <f t="shared" si="3"/>
        <v>0</v>
      </c>
      <c r="I48" s="416">
        <f t="shared" si="3"/>
        <v>0</v>
      </c>
      <c r="J48" s="386"/>
      <c r="K48" s="417">
        <f t="shared" si="0"/>
        <v>0</v>
      </c>
      <c r="L48" s="417">
        <f t="shared" si="1"/>
        <v>0</v>
      </c>
      <c r="M48" s="389"/>
      <c r="N48" s="496">
        <v>0</v>
      </c>
      <c r="P48" s="496">
        <v>0</v>
      </c>
      <c r="R48" s="496">
        <v>0</v>
      </c>
      <c r="T48" s="507">
        <v>0</v>
      </c>
      <c r="V48" s="490">
        <v>0</v>
      </c>
      <c r="X48" s="468">
        <v>0</v>
      </c>
      <c r="Z48" s="468">
        <v>0</v>
      </c>
      <c r="AB48" s="468">
        <v>0</v>
      </c>
      <c r="AD48" s="468">
        <v>0</v>
      </c>
      <c r="AF48" s="452">
        <v>0</v>
      </c>
      <c r="AH48" s="382"/>
      <c r="AJ48" s="363" t="e">
        <f t="shared" ca="1" si="4"/>
        <v>#DIV/0!</v>
      </c>
      <c r="AL48" s="539"/>
      <c r="AN48" s="146"/>
      <c r="AP48" s="146"/>
      <c r="AR48" s="146"/>
      <c r="AT48" s="146"/>
      <c r="AV48" s="146"/>
      <c r="AX48" s="146"/>
      <c r="AZ48" s="146"/>
      <c r="BB48" s="63"/>
      <c r="BD48" s="371"/>
      <c r="BE48" s="371"/>
      <c r="BF48" s="371"/>
      <c r="BG48" s="371"/>
      <c r="BH48" s="371"/>
      <c r="BI48" s="371"/>
      <c r="BJ48" s="371"/>
      <c r="BK48" s="371"/>
      <c r="BL48" s="371"/>
      <c r="BM48" s="371"/>
      <c r="BN48" s="371"/>
      <c r="BO48" s="371"/>
    </row>
    <row r="49" spans="1:67" s="376" customFormat="1" ht="21" hidden="1" customHeight="1" x14ac:dyDescent="0.3">
      <c r="A49" s="371"/>
      <c r="B49" s="372"/>
      <c r="C49" s="371"/>
      <c r="D49" s="421" t="s">
        <v>693</v>
      </c>
      <c r="E49" s="419">
        <f t="shared" ref="E49:F56" si="9">H49</f>
        <v>3700</v>
      </c>
      <c r="F49" s="420">
        <f t="shared" si="9"/>
        <v>2200</v>
      </c>
      <c r="G49" s="371"/>
      <c r="H49" s="416">
        <f t="shared" si="3"/>
        <v>3700</v>
      </c>
      <c r="I49" s="416">
        <f t="shared" si="3"/>
        <v>2200</v>
      </c>
      <c r="J49" s="386"/>
      <c r="K49" s="417">
        <f t="shared" si="0"/>
        <v>3604.0000000000005</v>
      </c>
      <c r="L49" s="417">
        <f t="shared" si="1"/>
        <v>2162.4</v>
      </c>
      <c r="M49" s="389"/>
      <c r="N49" s="496">
        <v>1441.6000000000001</v>
      </c>
      <c r="P49" s="496">
        <v>1441.6000000000001</v>
      </c>
      <c r="R49" s="496">
        <v>1441.6000000000001</v>
      </c>
      <c r="T49" s="507">
        <v>1441.6000000000001</v>
      </c>
      <c r="V49" s="495">
        <v>1360</v>
      </c>
      <c r="X49" s="468">
        <v>1360</v>
      </c>
      <c r="Z49" s="462"/>
      <c r="AB49" s="462"/>
      <c r="AD49" s="468"/>
      <c r="AF49" s="452"/>
      <c r="AH49" s="382"/>
      <c r="AJ49" s="363">
        <f t="shared" ca="1" si="4"/>
        <v>1</v>
      </c>
      <c r="AL49" s="539"/>
      <c r="AN49" s="146"/>
      <c r="AP49" s="146"/>
      <c r="AR49" s="146"/>
      <c r="AT49" s="146"/>
      <c r="AV49" s="146"/>
      <c r="AX49" s="146"/>
      <c r="AZ49" s="146"/>
      <c r="BB49" s="63"/>
      <c r="BD49" s="371"/>
      <c r="BE49" s="371"/>
      <c r="BF49" s="371"/>
      <c r="BG49" s="371"/>
      <c r="BH49" s="371"/>
      <c r="BI49" s="371"/>
      <c r="BJ49" s="371"/>
      <c r="BK49" s="371"/>
      <c r="BL49" s="371"/>
      <c r="BM49" s="371"/>
      <c r="BN49" s="371"/>
      <c r="BO49" s="371"/>
    </row>
    <row r="50" spans="1:67" s="376" customFormat="1" ht="21" hidden="1" customHeight="1" x14ac:dyDescent="0.3">
      <c r="A50" s="371"/>
      <c r="B50" s="372"/>
      <c r="C50" s="371"/>
      <c r="D50" s="421" t="s">
        <v>694</v>
      </c>
      <c r="E50" s="419">
        <f t="shared" si="9"/>
        <v>5500</v>
      </c>
      <c r="F50" s="420">
        <f t="shared" si="9"/>
        <v>3300</v>
      </c>
      <c r="G50" s="371"/>
      <c r="H50" s="416">
        <f t="shared" si="3"/>
        <v>5500</v>
      </c>
      <c r="I50" s="416">
        <f t="shared" si="3"/>
        <v>3300</v>
      </c>
      <c r="J50" s="386"/>
      <c r="K50" s="417">
        <f t="shared" si="0"/>
        <v>5406</v>
      </c>
      <c r="L50" s="417">
        <f t="shared" si="1"/>
        <v>3243.6000000000004</v>
      </c>
      <c r="M50" s="389"/>
      <c r="N50" s="496">
        <v>2162.4</v>
      </c>
      <c r="P50" s="496">
        <v>2162.4</v>
      </c>
      <c r="R50" s="496">
        <v>2162.4</v>
      </c>
      <c r="T50" s="507">
        <v>2162.4</v>
      </c>
      <c r="V50" s="495">
        <v>2040</v>
      </c>
      <c r="X50" s="468">
        <v>2040</v>
      </c>
      <c r="Z50" s="462"/>
      <c r="AB50" s="462"/>
      <c r="AD50" s="468"/>
      <c r="AF50" s="452"/>
      <c r="AH50" s="382"/>
      <c r="AJ50" s="363">
        <f t="shared" ca="1" si="4"/>
        <v>1</v>
      </c>
      <c r="AL50" s="539"/>
      <c r="AN50" s="146"/>
      <c r="AP50" s="146"/>
      <c r="AR50" s="146"/>
      <c r="AT50" s="146"/>
      <c r="AV50" s="146"/>
      <c r="AX50" s="146"/>
      <c r="AZ50" s="146"/>
      <c r="BB50" s="63"/>
      <c r="BD50" s="371"/>
      <c r="BE50" s="371"/>
      <c r="BF50" s="371"/>
      <c r="BG50" s="371"/>
      <c r="BH50" s="371"/>
      <c r="BI50" s="371"/>
      <c r="BJ50" s="371"/>
      <c r="BK50" s="371"/>
      <c r="BL50" s="371"/>
      <c r="BM50" s="371"/>
      <c r="BN50" s="371"/>
      <c r="BO50" s="371"/>
    </row>
    <row r="51" spans="1:67" s="376" customFormat="1" ht="21" customHeight="1" x14ac:dyDescent="0.3">
      <c r="A51" s="371"/>
      <c r="B51" s="372"/>
      <c r="C51" s="371"/>
      <c r="D51" s="421" t="s">
        <v>742</v>
      </c>
      <c r="E51" s="419">
        <f t="shared" si="9"/>
        <v>5000</v>
      </c>
      <c r="F51" s="420">
        <f t="shared" si="9"/>
        <v>3000</v>
      </c>
      <c r="G51" s="371"/>
      <c r="H51" s="416">
        <f t="shared" si="3"/>
        <v>5000</v>
      </c>
      <c r="I51" s="416">
        <f t="shared" si="3"/>
        <v>3000</v>
      </c>
      <c r="J51" s="386"/>
      <c r="K51" s="417">
        <f t="shared" si="0"/>
        <v>4963.8475000000008</v>
      </c>
      <c r="L51" s="417">
        <f t="shared" si="1"/>
        <v>2978.3085000000001</v>
      </c>
      <c r="M51" s="389"/>
      <c r="N51" s="542">
        <v>1985.5390000000002</v>
      </c>
      <c r="P51" s="542">
        <v>1985.5390000000002</v>
      </c>
      <c r="R51" s="496">
        <v>1985.5390000000002</v>
      </c>
      <c r="T51" s="507">
        <v>1985.5390000000002</v>
      </c>
      <c r="V51" s="507">
        <v>1873.15</v>
      </c>
      <c r="X51" s="468">
        <v>1783.95</v>
      </c>
      <c r="Z51" s="462"/>
      <c r="AB51" s="462"/>
      <c r="AD51" s="468"/>
      <c r="AF51" s="452"/>
      <c r="AH51" s="382"/>
      <c r="AJ51" s="363">
        <f t="shared" ca="1" si="4"/>
        <v>1</v>
      </c>
      <c r="AL51" s="539"/>
      <c r="AN51" s="146"/>
      <c r="AP51" s="146"/>
      <c r="AR51" s="146"/>
      <c r="AT51" s="146"/>
      <c r="AV51" s="146"/>
      <c r="AX51" s="146"/>
      <c r="AZ51" s="146"/>
      <c r="BB51" s="63"/>
      <c r="BD51" s="371"/>
      <c r="BE51" s="371"/>
      <c r="BF51" s="371"/>
      <c r="BG51" s="371"/>
      <c r="BH51" s="371"/>
      <c r="BI51" s="371"/>
      <c r="BJ51" s="371"/>
      <c r="BK51" s="371"/>
      <c r="BL51" s="371"/>
      <c r="BM51" s="371"/>
      <c r="BN51" s="371"/>
      <c r="BO51" s="371"/>
    </row>
    <row r="52" spans="1:67" s="376" customFormat="1" ht="21" hidden="1" customHeight="1" x14ac:dyDescent="0.3">
      <c r="A52" s="371"/>
      <c r="B52" s="372"/>
      <c r="C52" s="371"/>
      <c r="D52" s="421" t="s">
        <v>696</v>
      </c>
      <c r="E52" s="419">
        <f t="shared" si="9"/>
        <v>13400</v>
      </c>
      <c r="F52" s="420">
        <f t="shared" si="9"/>
        <v>8100</v>
      </c>
      <c r="G52" s="371"/>
      <c r="H52" s="416">
        <f t="shared" si="3"/>
        <v>13400</v>
      </c>
      <c r="I52" s="416">
        <f t="shared" si="3"/>
        <v>8100</v>
      </c>
      <c r="J52" s="386"/>
      <c r="K52" s="417">
        <f t="shared" si="0"/>
        <v>13337.291000000001</v>
      </c>
      <c r="L52" s="417">
        <f t="shared" si="1"/>
        <v>8002.3746000000001</v>
      </c>
      <c r="M52" s="389"/>
      <c r="N52" s="542">
        <v>5334.9164000000001</v>
      </c>
      <c r="P52" s="542">
        <v>5334.9164000000001</v>
      </c>
      <c r="R52" s="496">
        <v>5334.9164000000001</v>
      </c>
      <c r="T52" s="507">
        <v>5334.9164000000001</v>
      </c>
      <c r="V52" s="495">
        <v>5032.9399999999996</v>
      </c>
      <c r="X52" s="468">
        <v>5032.9399999999996</v>
      </c>
      <c r="Z52" s="462"/>
      <c r="AB52" s="462"/>
      <c r="AD52" s="468"/>
      <c r="AF52" s="452"/>
      <c r="AH52" s="382"/>
      <c r="AJ52" s="363">
        <f t="shared" ca="1" si="4"/>
        <v>1</v>
      </c>
      <c r="AL52" s="539"/>
      <c r="AN52" s="146"/>
      <c r="AP52" s="146"/>
      <c r="AR52" s="146"/>
      <c r="AT52" s="146"/>
      <c r="AV52" s="146"/>
      <c r="AX52" s="146"/>
      <c r="AZ52" s="146"/>
      <c r="BB52" s="63"/>
      <c r="BD52" s="371"/>
      <c r="BE52" s="371"/>
      <c r="BF52" s="371"/>
      <c r="BG52" s="371"/>
      <c r="BH52" s="371"/>
      <c r="BI52" s="371"/>
      <c r="BJ52" s="371"/>
      <c r="BK52" s="371"/>
      <c r="BL52" s="371"/>
      <c r="BM52" s="371"/>
      <c r="BN52" s="371"/>
      <c r="BO52" s="371"/>
    </row>
    <row r="53" spans="1:67" s="376" customFormat="1" ht="21" customHeight="1" x14ac:dyDescent="0.3">
      <c r="A53" s="371"/>
      <c r="B53" s="372"/>
      <c r="C53" s="371"/>
      <c r="D53" s="421" t="s">
        <v>738</v>
      </c>
      <c r="E53" s="419">
        <f t="shared" si="9"/>
        <v>2000</v>
      </c>
      <c r="F53" s="420">
        <f t="shared" si="9"/>
        <v>1200</v>
      </c>
      <c r="G53" s="371"/>
      <c r="H53" s="416">
        <f t="shared" si="3"/>
        <v>2000</v>
      </c>
      <c r="I53" s="416">
        <f t="shared" si="3"/>
        <v>1200</v>
      </c>
      <c r="J53" s="386"/>
      <c r="K53" s="417">
        <f>N53*$K$9</f>
        <v>1972.1035000000004</v>
      </c>
      <c r="L53" s="417">
        <f>N53*$L$9</f>
        <v>1183.2621000000001</v>
      </c>
      <c r="M53" s="389"/>
      <c r="N53" s="542">
        <v>788.84140000000014</v>
      </c>
      <c r="P53" s="542">
        <v>788.84140000000014</v>
      </c>
      <c r="R53" s="496">
        <v>788.84140000000014</v>
      </c>
      <c r="T53" s="507">
        <v>788.84140000000014</v>
      </c>
      <c r="V53" s="507">
        <v>744.19</v>
      </c>
      <c r="X53" s="468">
        <v>708.75</v>
      </c>
      <c r="Z53" s="474"/>
      <c r="AB53" s="468"/>
      <c r="AD53" s="468"/>
      <c r="AF53" s="452"/>
      <c r="AH53" s="382"/>
      <c r="AJ53" s="363">
        <f t="shared" ca="1" si="4"/>
        <v>1</v>
      </c>
      <c r="AL53" s="539"/>
      <c r="AN53" s="146"/>
      <c r="AP53" s="146"/>
      <c r="AR53" s="146"/>
      <c r="AT53" s="146"/>
      <c r="AV53" s="146"/>
      <c r="AX53" s="146"/>
      <c r="AZ53" s="146"/>
      <c r="BB53" s="63"/>
      <c r="BD53" s="371"/>
      <c r="BE53" s="371"/>
      <c r="BF53" s="371"/>
      <c r="BG53" s="371"/>
      <c r="BH53" s="371"/>
      <c r="BI53" s="371"/>
      <c r="BJ53" s="371"/>
      <c r="BK53" s="371"/>
      <c r="BL53" s="371"/>
      <c r="BM53" s="371"/>
      <c r="BN53" s="371"/>
      <c r="BO53" s="371"/>
    </row>
    <row r="54" spans="1:67" s="376" customFormat="1" ht="21" customHeight="1" x14ac:dyDescent="0.3">
      <c r="A54" s="371"/>
      <c r="B54" s="372"/>
      <c r="C54" s="371"/>
      <c r="D54" s="421" t="s">
        <v>739</v>
      </c>
      <c r="E54" s="419">
        <f t="shared" si="9"/>
        <v>4200</v>
      </c>
      <c r="F54" s="420">
        <f t="shared" si="9"/>
        <v>2600</v>
      </c>
      <c r="G54" s="371"/>
      <c r="H54" s="416">
        <f t="shared" si="3"/>
        <v>4200</v>
      </c>
      <c r="I54" s="416">
        <f t="shared" si="3"/>
        <v>2600</v>
      </c>
      <c r="J54" s="386"/>
      <c r="K54" s="417">
        <f>N54*$K$9</f>
        <v>4179.05</v>
      </c>
      <c r="L54" s="417">
        <f>N54*$L$9</f>
        <v>2507.4300000000003</v>
      </c>
      <c r="M54" s="389"/>
      <c r="N54" s="542">
        <v>1671.6200000000001</v>
      </c>
      <c r="P54" s="542">
        <v>1671.6200000000001</v>
      </c>
      <c r="R54" s="496">
        <v>1671.6200000000001</v>
      </c>
      <c r="T54" s="507">
        <v>1671.6200000000001</v>
      </c>
      <c r="V54" s="507">
        <v>1577</v>
      </c>
      <c r="X54" s="468">
        <v>1501.49</v>
      </c>
      <c r="Z54" s="462"/>
      <c r="AB54" s="462"/>
      <c r="AD54" s="468"/>
      <c r="AF54" s="452"/>
      <c r="AH54" s="382"/>
      <c r="AJ54" s="363">
        <f t="shared" ca="1" si="4"/>
        <v>1</v>
      </c>
      <c r="AL54" s="539"/>
      <c r="AN54" s="146"/>
      <c r="AP54" s="146"/>
      <c r="AR54" s="146"/>
      <c r="AT54" s="146"/>
      <c r="AV54" s="146"/>
      <c r="AX54" s="146"/>
      <c r="AZ54" s="146"/>
      <c r="BB54" s="63"/>
      <c r="BD54" s="371"/>
      <c r="BE54" s="371"/>
      <c r="BF54" s="371"/>
      <c r="BG54" s="371"/>
      <c r="BH54" s="371"/>
      <c r="BI54" s="371"/>
      <c r="BJ54" s="371"/>
      <c r="BK54" s="371"/>
      <c r="BL54" s="371"/>
      <c r="BM54" s="371"/>
      <c r="BN54" s="371"/>
      <c r="BO54" s="371"/>
    </row>
    <row r="55" spans="1:67" s="376" customFormat="1" ht="21" customHeight="1" x14ac:dyDescent="0.3">
      <c r="A55" s="371"/>
      <c r="B55" s="372"/>
      <c r="C55" s="371"/>
      <c r="D55" s="421" t="s">
        <v>740</v>
      </c>
      <c r="E55" s="419">
        <f t="shared" si="9"/>
        <v>6500</v>
      </c>
      <c r="F55" s="420">
        <f t="shared" si="9"/>
        <v>3900</v>
      </c>
      <c r="G55" s="371"/>
      <c r="H55" s="416">
        <f t="shared" si="3"/>
        <v>6500</v>
      </c>
      <c r="I55" s="416">
        <f t="shared" si="3"/>
        <v>3900</v>
      </c>
      <c r="J55" s="386"/>
      <c r="K55" s="417">
        <f>N55*$K$9</f>
        <v>6428.9</v>
      </c>
      <c r="L55" s="417">
        <f>N55*$L$9</f>
        <v>3857.34</v>
      </c>
      <c r="M55" s="389"/>
      <c r="N55" s="542">
        <v>2571.56</v>
      </c>
      <c r="P55" s="542">
        <v>2571.56</v>
      </c>
      <c r="R55" s="496">
        <v>2571.56</v>
      </c>
      <c r="T55" s="507">
        <v>2571.56</v>
      </c>
      <c r="V55" s="507">
        <v>2426</v>
      </c>
      <c r="X55" s="468">
        <v>2310</v>
      </c>
      <c r="Z55" s="462"/>
      <c r="AB55" s="462"/>
      <c r="AD55" s="468"/>
      <c r="AF55" s="452"/>
      <c r="AH55" s="382"/>
      <c r="AJ55" s="363">
        <f t="shared" ca="1" si="4"/>
        <v>1</v>
      </c>
      <c r="AL55" s="539"/>
      <c r="AN55" s="146"/>
      <c r="AP55" s="146"/>
      <c r="AR55" s="146"/>
      <c r="AT55" s="146"/>
      <c r="AV55" s="146"/>
      <c r="AX55" s="146"/>
      <c r="AZ55" s="146"/>
      <c r="BB55" s="63"/>
      <c r="BD55" s="371"/>
      <c r="BE55" s="371"/>
      <c r="BF55" s="371"/>
      <c r="BG55" s="371"/>
      <c r="BH55" s="371"/>
      <c r="BI55" s="371"/>
      <c r="BJ55" s="371"/>
      <c r="BK55" s="371"/>
      <c r="BL55" s="371"/>
      <c r="BM55" s="371"/>
      <c r="BN55" s="371"/>
      <c r="BO55" s="371"/>
    </row>
    <row r="56" spans="1:67" s="376" customFormat="1" ht="21" customHeight="1" x14ac:dyDescent="0.3">
      <c r="A56" s="371"/>
      <c r="B56" s="372"/>
      <c r="C56" s="371"/>
      <c r="D56" s="421" t="s">
        <v>741</v>
      </c>
      <c r="E56" s="419">
        <f t="shared" si="9"/>
        <v>12800</v>
      </c>
      <c r="F56" s="420">
        <f t="shared" si="9"/>
        <v>7700</v>
      </c>
      <c r="G56" s="371"/>
      <c r="H56" s="416">
        <f t="shared" si="3"/>
        <v>12800</v>
      </c>
      <c r="I56" s="416">
        <f t="shared" si="3"/>
        <v>7700</v>
      </c>
      <c r="J56" s="386"/>
      <c r="K56" s="417">
        <f>N56*$K$9</f>
        <v>12777.5</v>
      </c>
      <c r="L56" s="417">
        <f>N56*$L$9</f>
        <v>7666.5</v>
      </c>
      <c r="M56" s="389"/>
      <c r="N56" s="542">
        <v>5111</v>
      </c>
      <c r="P56" s="542">
        <v>5111</v>
      </c>
      <c r="R56" s="496">
        <v>5258.9250000000002</v>
      </c>
      <c r="T56" s="507">
        <v>5258.9250000000002</v>
      </c>
      <c r="V56" s="507">
        <v>4961.25</v>
      </c>
      <c r="X56" s="468">
        <v>4725</v>
      </c>
      <c r="Z56" s="462"/>
      <c r="AB56" s="462"/>
      <c r="AD56" s="468"/>
      <c r="AF56" s="452"/>
      <c r="AH56" s="382"/>
      <c r="AJ56" s="363">
        <f t="shared" ca="1" si="4"/>
        <v>1</v>
      </c>
      <c r="AL56" s="539"/>
      <c r="AN56" s="146"/>
      <c r="AP56" s="146"/>
      <c r="AR56" s="146"/>
      <c r="AT56" s="146"/>
      <c r="AV56" s="146"/>
      <c r="AX56" s="146"/>
      <c r="AZ56" s="146"/>
      <c r="BB56" s="63"/>
      <c r="BD56" s="371"/>
      <c r="BE56" s="371"/>
      <c r="BF56" s="371"/>
      <c r="BG56" s="371"/>
      <c r="BH56" s="371"/>
      <c r="BI56" s="371"/>
      <c r="BJ56" s="371"/>
      <c r="BK56" s="371"/>
      <c r="BL56" s="371"/>
      <c r="BM56" s="371"/>
      <c r="BN56" s="371"/>
      <c r="BO56" s="371"/>
    </row>
    <row r="57" spans="1:67" s="376" customFormat="1" ht="21" customHeight="1" x14ac:dyDescent="0.3">
      <c r="A57" s="371"/>
      <c r="B57" s="372" t="s">
        <v>563</v>
      </c>
      <c r="C57" s="371"/>
      <c r="D57" s="421" t="s">
        <v>268</v>
      </c>
      <c r="E57" s="419">
        <f>H57</f>
        <v>12200</v>
      </c>
      <c r="F57" s="420">
        <f>I57</f>
        <v>7300</v>
      </c>
      <c r="G57" s="371"/>
      <c r="H57" s="416">
        <f t="shared" si="3"/>
        <v>12200</v>
      </c>
      <c r="I57" s="416">
        <f t="shared" si="3"/>
        <v>7300</v>
      </c>
      <c r="J57" s="386"/>
      <c r="K57" s="417">
        <f>N57*$K$9</f>
        <v>12155.550000000001</v>
      </c>
      <c r="L57" s="417">
        <f>N57*$L$9</f>
        <v>7293.33</v>
      </c>
      <c r="M57" s="389"/>
      <c r="N57" s="542">
        <v>4862.22</v>
      </c>
      <c r="P57" s="542">
        <v>4862.22</v>
      </c>
      <c r="R57" s="496">
        <v>4862.22</v>
      </c>
      <c r="T57" s="507">
        <v>4862.22</v>
      </c>
      <c r="V57" s="507">
        <v>4587</v>
      </c>
      <c r="X57" s="468">
        <v>4368</v>
      </c>
      <c r="Z57" s="462">
        <v>4160</v>
      </c>
      <c r="AB57" s="462">
        <v>4160</v>
      </c>
      <c r="AD57" s="468">
        <v>4234.0562000000009</v>
      </c>
      <c r="AF57" s="455">
        <v>3849.1420000000003</v>
      </c>
      <c r="AH57" s="382">
        <v>3499.22</v>
      </c>
      <c r="AJ57" s="363">
        <f t="shared" ca="1" si="4"/>
        <v>1</v>
      </c>
      <c r="AL57" s="539"/>
      <c r="AN57" s="146"/>
      <c r="AP57" s="146"/>
      <c r="AR57" s="146"/>
      <c r="AT57" s="146"/>
      <c r="AV57" s="146"/>
      <c r="AX57" s="146"/>
      <c r="AZ57" s="146"/>
      <c r="BB57" s="63"/>
      <c r="BD57" s="371"/>
      <c r="BE57" s="371"/>
      <c r="BF57" s="371"/>
      <c r="BG57" s="371"/>
      <c r="BH57" s="371"/>
      <c r="BI57" s="371"/>
      <c r="BJ57" s="371"/>
      <c r="BK57" s="371"/>
      <c r="BL57" s="371"/>
      <c r="BM57" s="371"/>
      <c r="BN57" s="371"/>
      <c r="BO57" s="371"/>
    </row>
    <row r="58" spans="1:67" s="376" customFormat="1" ht="21" customHeight="1" x14ac:dyDescent="0.3">
      <c r="A58" s="371"/>
      <c r="B58" s="372"/>
      <c r="C58" s="371"/>
      <c r="D58" s="421" t="s">
        <v>600</v>
      </c>
      <c r="E58" s="419">
        <f t="shared" ref="E58:F74" si="10">H58</f>
        <v>2400</v>
      </c>
      <c r="F58" s="420">
        <f t="shared" si="10"/>
        <v>1400</v>
      </c>
      <c r="G58" s="371"/>
      <c r="H58" s="416">
        <f t="shared" si="3"/>
        <v>2400</v>
      </c>
      <c r="I58" s="416">
        <f t="shared" si="3"/>
        <v>1400</v>
      </c>
      <c r="J58" s="386"/>
      <c r="K58" s="417">
        <f t="shared" si="0"/>
        <v>2324.0500000000002</v>
      </c>
      <c r="L58" s="417">
        <f t="shared" si="1"/>
        <v>1394.43</v>
      </c>
      <c r="M58" s="389"/>
      <c r="N58" s="542">
        <v>929.62</v>
      </c>
      <c r="P58" s="542">
        <v>929.62</v>
      </c>
      <c r="R58" s="496">
        <v>929.62</v>
      </c>
      <c r="T58" s="507">
        <v>929.62</v>
      </c>
      <c r="V58" s="507">
        <v>877</v>
      </c>
      <c r="X58" s="468">
        <v>834.76</v>
      </c>
      <c r="Z58" s="462">
        <v>795</v>
      </c>
      <c r="AB58" s="462">
        <v>795</v>
      </c>
      <c r="AD58" s="468">
        <v>683.33</v>
      </c>
      <c r="AF58" s="452">
        <v>653.63100000000009</v>
      </c>
      <c r="AH58" s="382">
        <v>594.21</v>
      </c>
      <c r="AJ58" s="363">
        <f t="shared" ca="1" si="4"/>
        <v>1</v>
      </c>
      <c r="AL58" s="539"/>
      <c r="AN58" s="146"/>
      <c r="AP58" s="146"/>
      <c r="AR58" s="146"/>
      <c r="AT58" s="146"/>
      <c r="AV58" s="146"/>
      <c r="AX58" s="146"/>
      <c r="AZ58" s="146"/>
      <c r="BB58" s="63"/>
      <c r="BD58" s="371"/>
      <c r="BE58" s="371"/>
      <c r="BF58" s="371"/>
      <c r="BG58" s="371"/>
      <c r="BH58" s="371"/>
      <c r="BI58" s="371"/>
      <c r="BJ58" s="371"/>
      <c r="BK58" s="371"/>
      <c r="BL58" s="371"/>
      <c r="BM58" s="371"/>
      <c r="BN58" s="371"/>
      <c r="BO58" s="371"/>
    </row>
    <row r="59" spans="1:67" s="376" customFormat="1" ht="21" hidden="1" customHeight="1" x14ac:dyDescent="0.3">
      <c r="A59" s="371"/>
      <c r="B59" s="372"/>
      <c r="C59" s="371"/>
      <c r="D59" s="421" t="s">
        <v>272</v>
      </c>
      <c r="E59" s="419">
        <f t="shared" si="10"/>
        <v>7000</v>
      </c>
      <c r="F59" s="420">
        <f t="shared" si="10"/>
        <v>4200</v>
      </c>
      <c r="G59" s="371"/>
      <c r="H59" s="416">
        <f t="shared" si="3"/>
        <v>7000</v>
      </c>
      <c r="I59" s="416">
        <f t="shared" si="3"/>
        <v>4200</v>
      </c>
      <c r="J59" s="386"/>
      <c r="K59" s="417">
        <f t="shared" si="0"/>
        <v>6928.3984999999993</v>
      </c>
      <c r="L59" s="417">
        <f t="shared" si="1"/>
        <v>4157.0391</v>
      </c>
      <c r="M59" s="389"/>
      <c r="N59" s="542">
        <v>2771.3593999999998</v>
      </c>
      <c r="P59" s="542">
        <v>2771.3593999999998</v>
      </c>
      <c r="R59" s="496">
        <v>2771.3593999999998</v>
      </c>
      <c r="T59" s="507">
        <v>2771.3593999999998</v>
      </c>
      <c r="V59" s="495">
        <v>2614.4899999999998</v>
      </c>
      <c r="X59" s="468">
        <v>2614.4899999999998</v>
      </c>
      <c r="Z59" s="462">
        <v>2490</v>
      </c>
      <c r="AB59" s="462">
        <v>2490</v>
      </c>
      <c r="AD59" s="468">
        <v>2056.35</v>
      </c>
      <c r="AF59" s="452">
        <v>1878.9430000000002</v>
      </c>
      <c r="AH59" s="382">
        <v>1708.13</v>
      </c>
      <c r="AJ59" s="363">
        <f t="shared" ca="1" si="4"/>
        <v>1</v>
      </c>
      <c r="AL59" s="539"/>
      <c r="AN59" s="146"/>
      <c r="AP59" s="146"/>
      <c r="AR59" s="146"/>
      <c r="AT59" s="146"/>
      <c r="AV59" s="146"/>
      <c r="AX59" s="146"/>
      <c r="AZ59" s="146"/>
      <c r="BB59" s="63"/>
      <c r="BD59" s="371"/>
      <c r="BE59" s="371"/>
      <c r="BF59" s="371"/>
      <c r="BG59" s="371"/>
      <c r="BH59" s="371"/>
      <c r="BI59" s="371"/>
      <c r="BJ59" s="371"/>
      <c r="BK59" s="371"/>
      <c r="BL59" s="371"/>
      <c r="BM59" s="371"/>
      <c r="BN59" s="371"/>
      <c r="BO59" s="371"/>
    </row>
    <row r="60" spans="1:67" s="376" customFormat="1" ht="21" hidden="1" customHeight="1" x14ac:dyDescent="0.3">
      <c r="A60" s="371"/>
      <c r="B60" s="372"/>
      <c r="C60" s="371"/>
      <c r="D60" s="421" t="s">
        <v>273</v>
      </c>
      <c r="E60" s="419">
        <f t="shared" si="10"/>
        <v>15500</v>
      </c>
      <c r="F60" s="420">
        <f t="shared" si="10"/>
        <v>9300</v>
      </c>
      <c r="G60" s="371"/>
      <c r="H60" s="416">
        <f t="shared" si="3"/>
        <v>15500</v>
      </c>
      <c r="I60" s="416">
        <f t="shared" si="3"/>
        <v>9300</v>
      </c>
      <c r="J60" s="386"/>
      <c r="K60" s="417">
        <f t="shared" si="0"/>
        <v>15428.989000000001</v>
      </c>
      <c r="L60" s="417">
        <f t="shared" si="1"/>
        <v>9257.3934000000008</v>
      </c>
      <c r="M60" s="389"/>
      <c r="N60" s="542">
        <v>6171.5956000000006</v>
      </c>
      <c r="P60" s="542">
        <v>6171.5956000000006</v>
      </c>
      <c r="R60" s="496">
        <v>6171.5956000000006</v>
      </c>
      <c r="T60" s="507">
        <v>6171.5956000000006</v>
      </c>
      <c r="V60" s="495">
        <v>5822.26</v>
      </c>
      <c r="X60" s="468">
        <v>5822.26</v>
      </c>
      <c r="Z60" s="462">
        <v>5545</v>
      </c>
      <c r="AB60" s="462">
        <v>5545</v>
      </c>
      <c r="AD60" s="468">
        <v>4560.87</v>
      </c>
      <c r="AF60" s="452">
        <v>4374.161000000001</v>
      </c>
      <c r="AH60" s="382">
        <v>3976.51</v>
      </c>
      <c r="AJ60" s="363">
        <f t="shared" ca="1" si="4"/>
        <v>1</v>
      </c>
      <c r="AL60" s="539"/>
      <c r="AN60" s="146"/>
      <c r="AP60" s="146"/>
      <c r="AR60" s="146"/>
      <c r="AT60" s="146"/>
      <c r="AV60" s="146"/>
      <c r="AX60" s="146"/>
      <c r="AZ60" s="146"/>
      <c r="BB60" s="63"/>
      <c r="BD60" s="371"/>
      <c r="BE60" s="371"/>
      <c r="BF60" s="371"/>
      <c r="BG60" s="371"/>
      <c r="BH60" s="371"/>
      <c r="BI60" s="371"/>
      <c r="BJ60" s="371"/>
      <c r="BK60" s="371"/>
      <c r="BL60" s="371"/>
      <c r="BM60" s="371"/>
      <c r="BN60" s="371"/>
      <c r="BO60" s="371"/>
    </row>
    <row r="61" spans="1:67" s="376" customFormat="1" ht="21" hidden="1" customHeight="1" x14ac:dyDescent="0.3">
      <c r="A61" s="371"/>
      <c r="B61" s="372"/>
      <c r="C61" s="371"/>
      <c r="D61" s="421" t="s">
        <v>601</v>
      </c>
      <c r="E61" s="419">
        <f t="shared" si="10"/>
        <v>61000</v>
      </c>
      <c r="F61" s="420">
        <f t="shared" si="10"/>
        <v>36600</v>
      </c>
      <c r="G61" s="371"/>
      <c r="H61" s="416">
        <f t="shared" si="3"/>
        <v>61000</v>
      </c>
      <c r="I61" s="416">
        <f t="shared" si="3"/>
        <v>36600</v>
      </c>
      <c r="J61" s="386"/>
      <c r="K61" s="417">
        <f t="shared" si="0"/>
        <v>60960.865000000005</v>
      </c>
      <c r="L61" s="417">
        <f t="shared" si="1"/>
        <v>36576.519</v>
      </c>
      <c r="M61" s="389"/>
      <c r="N61" s="542">
        <v>24384.346000000001</v>
      </c>
      <c r="P61" s="542">
        <v>24384.346000000001</v>
      </c>
      <c r="R61" s="496">
        <v>24384.346000000001</v>
      </c>
      <c r="T61" s="507">
        <v>24384.346000000001</v>
      </c>
      <c r="V61" s="495">
        <v>23004.1</v>
      </c>
      <c r="X61" s="468">
        <v>23004.1</v>
      </c>
      <c r="Z61" s="462">
        <v>21908.67</v>
      </c>
      <c r="AB61" s="462">
        <v>21908.67</v>
      </c>
      <c r="AD61" s="468">
        <v>18236.43</v>
      </c>
      <c r="AF61" s="452">
        <v>17443.547000000002</v>
      </c>
      <c r="AH61" s="382">
        <v>15857.77</v>
      </c>
      <c r="AJ61" s="363">
        <f t="shared" ca="1" si="4"/>
        <v>1</v>
      </c>
      <c r="AL61" s="539"/>
      <c r="AN61" s="146"/>
      <c r="AP61" s="146"/>
      <c r="AR61" s="146"/>
      <c r="AT61" s="146"/>
      <c r="AV61" s="146"/>
      <c r="AX61" s="146"/>
      <c r="AZ61" s="146"/>
      <c r="BB61" s="63"/>
      <c r="BD61" s="371"/>
      <c r="BE61" s="371"/>
      <c r="BF61" s="371"/>
      <c r="BG61" s="371"/>
      <c r="BH61" s="371"/>
      <c r="BI61" s="371"/>
      <c r="BJ61" s="371"/>
      <c r="BK61" s="371"/>
      <c r="BL61" s="371"/>
      <c r="BM61" s="371"/>
      <c r="BN61" s="371"/>
      <c r="BO61" s="371"/>
    </row>
    <row r="62" spans="1:67" s="376" customFormat="1" ht="21" hidden="1" customHeight="1" x14ac:dyDescent="0.3">
      <c r="A62" s="371"/>
      <c r="B62" s="372"/>
      <c r="C62" s="371"/>
      <c r="D62" s="421" t="s">
        <v>605</v>
      </c>
      <c r="E62" s="419">
        <f t="shared" si="10"/>
        <v>9800</v>
      </c>
      <c r="F62" s="420">
        <f t="shared" si="10"/>
        <v>5900</v>
      </c>
      <c r="G62" s="371"/>
      <c r="H62" s="416">
        <f t="shared" si="3"/>
        <v>9800</v>
      </c>
      <c r="I62" s="416">
        <f t="shared" si="3"/>
        <v>5900</v>
      </c>
      <c r="J62" s="386"/>
      <c r="K62" s="417">
        <f t="shared" si="0"/>
        <v>9799.1965</v>
      </c>
      <c r="L62" s="417">
        <f t="shared" si="1"/>
        <v>5879.5179000000007</v>
      </c>
      <c r="M62" s="389"/>
      <c r="N62" s="542">
        <v>3919.6786000000002</v>
      </c>
      <c r="P62" s="542">
        <v>3919.6786000000002</v>
      </c>
      <c r="R62" s="496">
        <v>3919.6786000000002</v>
      </c>
      <c r="T62" s="507">
        <v>3919.6786000000002</v>
      </c>
      <c r="V62" s="495">
        <v>3697.81</v>
      </c>
      <c r="X62" s="468">
        <v>3697.81</v>
      </c>
      <c r="Z62" s="462">
        <v>3521.73</v>
      </c>
      <c r="AB62" s="462">
        <v>3521.73</v>
      </c>
      <c r="AD62" s="468">
        <v>3521.7292000000002</v>
      </c>
      <c r="AF62" s="452">
        <v>3201.5720000000001</v>
      </c>
      <c r="AH62" s="382">
        <v>2910.52</v>
      </c>
      <c r="AJ62" s="363">
        <f t="shared" ca="1" si="4"/>
        <v>1</v>
      </c>
      <c r="AL62" s="539"/>
      <c r="AN62" s="146"/>
      <c r="AP62" s="146"/>
      <c r="AR62" s="146"/>
      <c r="AT62" s="146"/>
      <c r="AV62" s="146"/>
      <c r="AX62" s="146"/>
      <c r="AZ62" s="146"/>
      <c r="BB62" s="63"/>
      <c r="BD62" s="371"/>
      <c r="BE62" s="371"/>
      <c r="BF62" s="371"/>
      <c r="BG62" s="371"/>
      <c r="BH62" s="371"/>
      <c r="BI62" s="371"/>
      <c r="BJ62" s="371"/>
      <c r="BK62" s="371"/>
      <c r="BL62" s="371"/>
      <c r="BM62" s="371"/>
      <c r="BN62" s="371"/>
      <c r="BO62" s="371"/>
    </row>
    <row r="63" spans="1:67" s="376" customFormat="1" ht="21" customHeight="1" x14ac:dyDescent="0.3">
      <c r="A63" s="371"/>
      <c r="B63" s="372"/>
      <c r="C63" s="371"/>
      <c r="D63" s="421" t="s">
        <v>603</v>
      </c>
      <c r="E63" s="419">
        <f t="shared" si="10"/>
        <v>10700</v>
      </c>
      <c r="F63" s="420">
        <f t="shared" si="10"/>
        <v>6400</v>
      </c>
      <c r="G63" s="371"/>
      <c r="H63" s="416">
        <f t="shared" si="3"/>
        <v>10700</v>
      </c>
      <c r="I63" s="416">
        <f t="shared" si="3"/>
        <v>6400</v>
      </c>
      <c r="J63" s="386"/>
      <c r="K63" s="417">
        <f t="shared" si="0"/>
        <v>10617.5</v>
      </c>
      <c r="L63" s="417">
        <f t="shared" si="1"/>
        <v>6370.5</v>
      </c>
      <c r="M63" s="389"/>
      <c r="N63" s="490">
        <v>4247</v>
      </c>
      <c r="P63" s="490">
        <v>4247</v>
      </c>
      <c r="R63" s="496">
        <v>4243.18</v>
      </c>
      <c r="T63" s="507">
        <v>4243.18</v>
      </c>
      <c r="V63" s="496">
        <v>4003</v>
      </c>
      <c r="X63" s="468">
        <v>3811.49</v>
      </c>
      <c r="Z63" s="462">
        <v>3630</v>
      </c>
      <c r="AB63" s="462">
        <v>3630</v>
      </c>
      <c r="AD63" s="468">
        <v>3355.2937000000002</v>
      </c>
      <c r="AF63" s="452">
        <v>3050.2669999999998</v>
      </c>
      <c r="AH63" s="382">
        <v>2772.97</v>
      </c>
      <c r="AJ63" s="363">
        <f t="shared" ca="1" si="4"/>
        <v>1</v>
      </c>
      <c r="AL63" s="547">
        <v>45610</v>
      </c>
      <c r="AN63" s="146"/>
      <c r="AP63" s="146"/>
      <c r="AR63" s="146"/>
      <c r="AT63" s="146"/>
      <c r="AV63" s="146"/>
      <c r="AX63" s="146"/>
      <c r="AZ63" s="146"/>
      <c r="BB63" s="63"/>
      <c r="BD63" s="371"/>
      <c r="BE63" s="371"/>
      <c r="BF63" s="371"/>
      <c r="BG63" s="371"/>
      <c r="BH63" s="371"/>
      <c r="BI63" s="371"/>
      <c r="BJ63" s="371"/>
      <c r="BK63" s="371"/>
      <c r="BL63" s="371"/>
      <c r="BM63" s="371"/>
      <c r="BN63" s="371"/>
      <c r="BO63" s="371"/>
    </row>
    <row r="64" spans="1:67" s="376" customFormat="1" ht="21" customHeight="1" x14ac:dyDescent="0.3">
      <c r="A64" s="371"/>
      <c r="B64" s="372"/>
      <c r="C64" s="371"/>
      <c r="D64" s="421" t="s">
        <v>604</v>
      </c>
      <c r="E64" s="419">
        <f t="shared" si="10"/>
        <v>14400</v>
      </c>
      <c r="F64" s="420">
        <f t="shared" si="10"/>
        <v>8700</v>
      </c>
      <c r="G64" s="371"/>
      <c r="H64" s="416">
        <f t="shared" si="3"/>
        <v>14400</v>
      </c>
      <c r="I64" s="416">
        <f t="shared" si="3"/>
        <v>8700</v>
      </c>
      <c r="J64" s="386"/>
      <c r="K64" s="417">
        <f t="shared" si="0"/>
        <v>14376.25</v>
      </c>
      <c r="L64" s="417">
        <f t="shared" si="1"/>
        <v>8625.75</v>
      </c>
      <c r="M64" s="389"/>
      <c r="N64" s="542">
        <v>5750.5</v>
      </c>
      <c r="P64" s="542">
        <v>5750.5</v>
      </c>
      <c r="R64" s="496">
        <v>5750.5</v>
      </c>
      <c r="T64" s="507">
        <v>5750.5</v>
      </c>
      <c r="V64" s="507">
        <v>5425</v>
      </c>
      <c r="X64" s="468">
        <v>5166</v>
      </c>
      <c r="Z64" s="462">
        <v>4920</v>
      </c>
      <c r="AB64" s="462">
        <v>4920</v>
      </c>
      <c r="AD64" s="468">
        <v>4546.9985000000006</v>
      </c>
      <c r="AF64" s="452">
        <v>4133.6350000000002</v>
      </c>
      <c r="AH64" s="382">
        <v>3757.85</v>
      </c>
      <c r="AJ64" s="363">
        <f t="shared" ca="1" si="4"/>
        <v>1</v>
      </c>
      <c r="AL64" s="539"/>
      <c r="AN64" s="146"/>
      <c r="AP64" s="146"/>
      <c r="AR64" s="146"/>
      <c r="AT64" s="146"/>
      <c r="AV64" s="146"/>
      <c r="AX64" s="146"/>
      <c r="AZ64" s="146"/>
      <c r="BB64" s="63"/>
      <c r="BD64" s="371"/>
      <c r="BE64" s="371"/>
      <c r="BF64" s="371"/>
      <c r="BG64" s="371"/>
      <c r="BH64" s="371"/>
      <c r="BI64" s="371"/>
      <c r="BJ64" s="371"/>
      <c r="BK64" s="371"/>
      <c r="BL64" s="371"/>
      <c r="BM64" s="371"/>
      <c r="BN64" s="371"/>
      <c r="BO64" s="371"/>
    </row>
    <row r="65" spans="1:67" s="376" customFormat="1" ht="21" customHeight="1" x14ac:dyDescent="0.3">
      <c r="A65" s="371"/>
      <c r="B65" s="372"/>
      <c r="C65" s="371"/>
      <c r="D65" s="421" t="s">
        <v>697</v>
      </c>
      <c r="E65" s="419">
        <f t="shared" si="10"/>
        <v>4900</v>
      </c>
      <c r="F65" s="420">
        <f t="shared" si="10"/>
        <v>2900</v>
      </c>
      <c r="G65" s="371"/>
      <c r="H65" s="416">
        <f t="shared" si="3"/>
        <v>4900</v>
      </c>
      <c r="I65" s="416">
        <f t="shared" si="3"/>
        <v>2900</v>
      </c>
      <c r="J65" s="386"/>
      <c r="K65" s="417">
        <f t="shared" si="0"/>
        <v>4823</v>
      </c>
      <c r="L65" s="417">
        <f t="shared" si="1"/>
        <v>2893.8</v>
      </c>
      <c r="M65" s="389"/>
      <c r="N65" s="542">
        <v>1929.2</v>
      </c>
      <c r="P65" s="542">
        <v>1929.2</v>
      </c>
      <c r="R65" s="496">
        <v>1929.2</v>
      </c>
      <c r="T65" s="507">
        <v>1929.2</v>
      </c>
      <c r="V65" s="507">
        <v>1820</v>
      </c>
      <c r="X65" s="468">
        <v>1732</v>
      </c>
      <c r="Z65" s="462"/>
      <c r="AB65" s="462"/>
      <c r="AD65" s="468"/>
      <c r="AF65" s="452"/>
      <c r="AH65" s="382"/>
      <c r="AJ65" s="363">
        <f t="shared" ca="1" si="4"/>
        <v>1</v>
      </c>
      <c r="AL65" s="539"/>
      <c r="AN65" s="146"/>
      <c r="AP65" s="146"/>
      <c r="AR65" s="146"/>
      <c r="AT65" s="146"/>
      <c r="AV65" s="146"/>
      <c r="AX65" s="146"/>
      <c r="AZ65" s="146"/>
      <c r="BB65" s="63"/>
      <c r="BD65" s="371"/>
      <c r="BE65" s="371"/>
      <c r="BF65" s="371"/>
      <c r="BG65" s="371"/>
      <c r="BH65" s="371"/>
      <c r="BI65" s="371"/>
      <c r="BJ65" s="371"/>
      <c r="BK65" s="371"/>
      <c r="BL65" s="371"/>
      <c r="BM65" s="371"/>
      <c r="BN65" s="371"/>
      <c r="BO65" s="371"/>
    </row>
    <row r="66" spans="1:67" s="376" customFormat="1" ht="21" hidden="1" customHeight="1" x14ac:dyDescent="0.3">
      <c r="A66" s="371"/>
      <c r="B66" s="372"/>
      <c r="C66" s="371"/>
      <c r="D66" s="421" t="s">
        <v>577</v>
      </c>
      <c r="E66" s="419">
        <f>H66</f>
        <v>4900</v>
      </c>
      <c r="F66" s="420">
        <f>I66</f>
        <v>3000</v>
      </c>
      <c r="G66" s="371"/>
      <c r="H66" s="416">
        <f t="shared" si="3"/>
        <v>4900</v>
      </c>
      <c r="I66" s="416">
        <f t="shared" si="3"/>
        <v>3000</v>
      </c>
      <c r="J66" s="386"/>
      <c r="K66" s="417">
        <f>N66*$K$9</f>
        <v>4883.2610000000004</v>
      </c>
      <c r="L66" s="417">
        <f>N66*$L$9</f>
        <v>2929.9566000000004</v>
      </c>
      <c r="M66" s="389"/>
      <c r="N66" s="542">
        <v>1953.3044000000002</v>
      </c>
      <c r="P66" s="542">
        <v>1953.3044000000002</v>
      </c>
      <c r="R66" s="496">
        <v>1953.3044000000002</v>
      </c>
      <c r="T66" s="507">
        <v>1953.3044000000002</v>
      </c>
      <c r="V66" s="495">
        <v>1842.74</v>
      </c>
      <c r="X66" s="468">
        <v>1842.74</v>
      </c>
      <c r="Z66" s="462">
        <v>1755</v>
      </c>
      <c r="AB66" s="462">
        <v>1755</v>
      </c>
      <c r="AD66" s="468">
        <v>1617.7337000000002</v>
      </c>
      <c r="AF66" s="452">
        <v>1470.6670000000001</v>
      </c>
      <c r="AH66" s="382">
        <v>1336.97</v>
      </c>
      <c r="AJ66" s="363">
        <f t="shared" ca="1" si="4"/>
        <v>1</v>
      </c>
      <c r="AL66" s="539"/>
      <c r="AN66" s="146"/>
      <c r="AP66" s="146"/>
      <c r="AR66" s="146"/>
      <c r="AT66" s="146"/>
      <c r="AV66" s="146"/>
      <c r="AX66" s="146"/>
      <c r="AZ66" s="146"/>
      <c r="BB66" s="63"/>
      <c r="BD66" s="371"/>
      <c r="BE66" s="371"/>
      <c r="BF66" s="371"/>
      <c r="BG66" s="371"/>
      <c r="BH66" s="371"/>
      <c r="BI66" s="371"/>
      <c r="BJ66" s="371"/>
      <c r="BK66" s="371"/>
      <c r="BL66" s="371"/>
      <c r="BM66" s="371"/>
      <c r="BN66" s="371"/>
      <c r="BO66" s="371"/>
    </row>
    <row r="67" spans="1:67" s="376" customFormat="1" ht="21" customHeight="1" x14ac:dyDescent="0.3">
      <c r="A67" s="371"/>
      <c r="B67" s="372"/>
      <c r="C67" s="371"/>
      <c r="D67" s="421" t="s">
        <v>591</v>
      </c>
      <c r="E67" s="419">
        <f t="shared" si="10"/>
        <v>3000</v>
      </c>
      <c r="F67" s="420">
        <f t="shared" si="10"/>
        <v>1800</v>
      </c>
      <c r="G67" s="371"/>
      <c r="H67" s="416">
        <f t="shared" si="3"/>
        <v>3000</v>
      </c>
      <c r="I67" s="416">
        <f t="shared" si="3"/>
        <v>1800</v>
      </c>
      <c r="J67" s="386"/>
      <c r="K67" s="417">
        <f t="shared" si="0"/>
        <v>2968</v>
      </c>
      <c r="L67" s="417">
        <f t="shared" si="1"/>
        <v>1780.8000000000002</v>
      </c>
      <c r="M67" s="389"/>
      <c r="N67" s="542">
        <v>1187.2</v>
      </c>
      <c r="P67" s="542">
        <v>1187.2</v>
      </c>
      <c r="R67" s="496">
        <v>1187.2</v>
      </c>
      <c r="T67" s="507">
        <v>1187.2</v>
      </c>
      <c r="V67" s="507">
        <v>1120</v>
      </c>
      <c r="X67" s="468">
        <v>1065.75</v>
      </c>
      <c r="Z67" s="462">
        <v>1015</v>
      </c>
      <c r="AB67" s="462">
        <v>1015</v>
      </c>
      <c r="AD67" s="468">
        <v>918.39000000000021</v>
      </c>
      <c r="AF67" s="452">
        <v>834.90000000000009</v>
      </c>
      <c r="AH67" s="382">
        <v>759</v>
      </c>
      <c r="AJ67" s="363">
        <f t="shared" ca="1" si="4"/>
        <v>1</v>
      </c>
      <c r="AL67" s="539"/>
      <c r="AN67" s="146"/>
      <c r="AP67" s="146"/>
      <c r="AR67" s="146"/>
      <c r="AT67" s="146"/>
      <c r="AV67" s="146"/>
      <c r="AX67" s="146"/>
      <c r="AZ67" s="146"/>
      <c r="BB67" s="63"/>
      <c r="BD67" s="371"/>
      <c r="BE67" s="371"/>
      <c r="BF67" s="371"/>
      <c r="BG67" s="371"/>
      <c r="BH67" s="371"/>
      <c r="BI67" s="371"/>
      <c r="BJ67" s="371"/>
      <c r="BK67" s="371"/>
      <c r="BL67" s="371"/>
      <c r="BM67" s="371"/>
      <c r="BN67" s="371"/>
      <c r="BO67" s="371"/>
    </row>
    <row r="68" spans="1:67" s="376" customFormat="1" ht="21" hidden="1" customHeight="1" x14ac:dyDescent="0.3">
      <c r="A68" s="371"/>
      <c r="B68" s="372"/>
      <c r="C68" s="371"/>
      <c r="D68" s="421" t="s">
        <v>698</v>
      </c>
      <c r="E68" s="419">
        <f t="shared" si="10"/>
        <v>18900</v>
      </c>
      <c r="F68" s="420">
        <f t="shared" si="10"/>
        <v>11400</v>
      </c>
      <c r="G68" s="371"/>
      <c r="H68" s="416">
        <f t="shared" si="3"/>
        <v>18900</v>
      </c>
      <c r="I68" s="416">
        <f t="shared" si="3"/>
        <v>11400</v>
      </c>
      <c r="J68" s="386"/>
      <c r="K68" s="417">
        <f t="shared" si="0"/>
        <v>18847.5</v>
      </c>
      <c r="L68" s="417">
        <f t="shared" si="1"/>
        <v>11308.5</v>
      </c>
      <c r="M68" s="389"/>
      <c r="N68" s="507">
        <v>7539</v>
      </c>
      <c r="P68" s="507">
        <v>7539</v>
      </c>
      <c r="R68" s="507">
        <v>7539</v>
      </c>
      <c r="T68" s="507">
        <v>7539</v>
      </c>
      <c r="V68" s="495">
        <v>7539</v>
      </c>
      <c r="X68" s="468">
        <v>7539</v>
      </c>
      <c r="Z68" s="462">
        <v>18945</v>
      </c>
      <c r="AB68" s="462">
        <v>18945</v>
      </c>
      <c r="AD68" s="468">
        <v>17222.522900000004</v>
      </c>
      <c r="AF68" s="452">
        <v>15656.839000000002</v>
      </c>
      <c r="AH68" s="382">
        <v>14233.49</v>
      </c>
      <c r="AJ68" s="363">
        <f t="shared" ca="1" si="4"/>
        <v>1</v>
      </c>
      <c r="AL68" s="146"/>
      <c r="AN68" s="146"/>
      <c r="AP68" s="146"/>
      <c r="AR68" s="146"/>
      <c r="AT68" s="146"/>
      <c r="AV68" s="146"/>
      <c r="AX68" s="146"/>
      <c r="AZ68" s="146"/>
      <c r="BB68" s="63"/>
      <c r="BD68" s="371"/>
      <c r="BE68" s="371"/>
      <c r="BF68" s="371"/>
      <c r="BG68" s="371"/>
      <c r="BH68" s="371"/>
      <c r="BI68" s="371"/>
      <c r="BJ68" s="371"/>
      <c r="BK68" s="371"/>
      <c r="BL68" s="371"/>
      <c r="BM68" s="371"/>
      <c r="BN68" s="371"/>
      <c r="BO68" s="371"/>
    </row>
    <row r="69" spans="1:67" s="376" customFormat="1" ht="21" hidden="1" customHeight="1" x14ac:dyDescent="0.3">
      <c r="A69" s="371"/>
      <c r="B69" s="372"/>
      <c r="C69" s="371"/>
      <c r="D69" s="421" t="s">
        <v>699</v>
      </c>
      <c r="E69" s="419">
        <f t="shared" si="10"/>
        <v>61700</v>
      </c>
      <c r="F69" s="420">
        <f t="shared" si="10"/>
        <v>37000</v>
      </c>
      <c r="G69" s="371"/>
      <c r="H69" s="416">
        <f t="shared" si="3"/>
        <v>61700</v>
      </c>
      <c r="I69" s="416">
        <f t="shared" si="3"/>
        <v>37000</v>
      </c>
      <c r="J69" s="386"/>
      <c r="K69" s="417">
        <f t="shared" si="0"/>
        <v>61621.875</v>
      </c>
      <c r="L69" s="417">
        <f t="shared" si="1"/>
        <v>36973.125</v>
      </c>
      <c r="M69" s="389"/>
      <c r="N69" s="507">
        <v>24648.75</v>
      </c>
      <c r="P69" s="507">
        <v>24648.75</v>
      </c>
      <c r="R69" s="507">
        <v>24648.75</v>
      </c>
      <c r="T69" s="507">
        <v>24648.75</v>
      </c>
      <c r="V69" s="495">
        <v>24648.75</v>
      </c>
      <c r="X69" s="468">
        <v>24648.75</v>
      </c>
      <c r="Z69" s="462">
        <v>18945</v>
      </c>
      <c r="AB69" s="462">
        <v>18945</v>
      </c>
      <c r="AD69" s="468">
        <v>17222.522900000004</v>
      </c>
      <c r="AF69" s="452">
        <v>15656.839000000002</v>
      </c>
      <c r="AH69" s="382">
        <v>14233.49</v>
      </c>
      <c r="AJ69" s="363">
        <f t="shared" ca="1" si="4"/>
        <v>1</v>
      </c>
      <c r="AL69" s="146"/>
      <c r="AN69" s="146"/>
      <c r="AP69" s="146"/>
      <c r="AR69" s="146"/>
      <c r="AT69" s="146"/>
      <c r="AV69" s="146"/>
      <c r="AX69" s="146"/>
      <c r="AZ69" s="146"/>
      <c r="BB69" s="63"/>
      <c r="BD69" s="371"/>
      <c r="BE69" s="371"/>
      <c r="BF69" s="371"/>
      <c r="BG69" s="371"/>
      <c r="BH69" s="371"/>
      <c r="BI69" s="371"/>
      <c r="BJ69" s="371"/>
      <c r="BK69" s="371"/>
      <c r="BL69" s="371"/>
      <c r="BM69" s="371"/>
      <c r="BN69" s="371"/>
      <c r="BO69" s="371"/>
    </row>
    <row r="70" spans="1:67" s="376" customFormat="1" ht="21" hidden="1" customHeight="1" x14ac:dyDescent="0.3">
      <c r="A70" s="371"/>
      <c r="B70" s="372"/>
      <c r="C70" s="371"/>
      <c r="D70" s="421" t="s">
        <v>700</v>
      </c>
      <c r="E70" s="419">
        <f t="shared" si="10"/>
        <v>272400</v>
      </c>
      <c r="F70" s="420">
        <f t="shared" si="10"/>
        <v>163500</v>
      </c>
      <c r="G70" s="371"/>
      <c r="H70" s="416">
        <f t="shared" si="3"/>
        <v>272400</v>
      </c>
      <c r="I70" s="416">
        <f t="shared" si="3"/>
        <v>163500</v>
      </c>
      <c r="J70" s="386"/>
      <c r="K70" s="417">
        <f t="shared" si="0"/>
        <v>272343.75</v>
      </c>
      <c r="L70" s="417">
        <f t="shared" si="1"/>
        <v>163406.25</v>
      </c>
      <c r="M70" s="389"/>
      <c r="N70" s="507">
        <v>108937.5</v>
      </c>
      <c r="P70" s="507">
        <v>108937.5</v>
      </c>
      <c r="R70" s="507">
        <v>108937.5</v>
      </c>
      <c r="T70" s="507">
        <v>108937.5</v>
      </c>
      <c r="V70" s="495">
        <v>108937.5</v>
      </c>
      <c r="X70" s="468">
        <v>108937.5</v>
      </c>
      <c r="Z70" s="462">
        <v>18945</v>
      </c>
      <c r="AB70" s="462">
        <v>18945</v>
      </c>
      <c r="AD70" s="468">
        <v>17222.522900000004</v>
      </c>
      <c r="AF70" s="452">
        <v>15656.839000000002</v>
      </c>
      <c r="AH70" s="382">
        <v>14233.49</v>
      </c>
      <c r="AJ70" s="363">
        <f t="shared" ca="1" si="4"/>
        <v>1</v>
      </c>
      <c r="AL70" s="146"/>
      <c r="AN70" s="146"/>
      <c r="AP70" s="146"/>
      <c r="AR70" s="146"/>
      <c r="AT70" s="146"/>
      <c r="AV70" s="146"/>
      <c r="AX70" s="146"/>
      <c r="AZ70" s="146"/>
      <c r="BB70" s="63"/>
      <c r="BD70" s="371"/>
      <c r="BE70" s="371"/>
      <c r="BF70" s="371"/>
      <c r="BG70" s="371"/>
      <c r="BH70" s="371"/>
      <c r="BI70" s="371"/>
      <c r="BJ70" s="371"/>
      <c r="BK70" s="371"/>
      <c r="BL70" s="371"/>
      <c r="BM70" s="371"/>
      <c r="BN70" s="371"/>
      <c r="BO70" s="371"/>
    </row>
    <row r="71" spans="1:67" s="376" customFormat="1" ht="21" hidden="1" customHeight="1" x14ac:dyDescent="0.3">
      <c r="A71" s="371"/>
      <c r="B71" s="372"/>
      <c r="C71" s="371"/>
      <c r="D71" s="421" t="s">
        <v>701</v>
      </c>
      <c r="E71" s="419">
        <f t="shared" si="10"/>
        <v>6200</v>
      </c>
      <c r="F71" s="420">
        <f t="shared" si="10"/>
        <v>3700</v>
      </c>
      <c r="G71" s="371"/>
      <c r="H71" s="416">
        <f t="shared" si="3"/>
        <v>6200</v>
      </c>
      <c r="I71" s="416">
        <f t="shared" si="3"/>
        <v>3700</v>
      </c>
      <c r="J71" s="386"/>
      <c r="K71" s="417">
        <f>N71*$K$9</f>
        <v>6133.9250000000002</v>
      </c>
      <c r="L71" s="417">
        <f>N71*$L$9</f>
        <v>3680.3550000000005</v>
      </c>
      <c r="M71" s="389"/>
      <c r="N71" s="507">
        <v>2453.5700000000002</v>
      </c>
      <c r="P71" s="507">
        <v>2453.5700000000002</v>
      </c>
      <c r="R71" s="507">
        <v>2453.5700000000002</v>
      </c>
      <c r="T71" s="507">
        <v>2453.5700000000002</v>
      </c>
      <c r="V71" s="495">
        <v>2453.5700000000002</v>
      </c>
      <c r="X71" s="468">
        <v>2453.5700000000002</v>
      </c>
      <c r="Z71" s="462">
        <v>2336.7278000000001</v>
      </c>
      <c r="AB71" s="468">
        <v>2336.7278000000006</v>
      </c>
      <c r="AD71" s="468">
        <v>2336.7278000000006</v>
      </c>
      <c r="AF71" s="452">
        <v>2124.2980000000002</v>
      </c>
      <c r="AH71" s="382">
        <v>1931.18</v>
      </c>
      <c r="AJ71" s="363">
        <f t="shared" ca="1" si="4"/>
        <v>1</v>
      </c>
      <c r="AL71" s="146"/>
      <c r="AN71" s="146"/>
      <c r="AP71" s="146"/>
      <c r="AR71" s="146"/>
      <c r="AT71" s="146"/>
      <c r="AV71" s="146"/>
      <c r="AX71" s="146"/>
      <c r="AZ71" s="146"/>
      <c r="BB71" s="63"/>
      <c r="BD71" s="371"/>
      <c r="BE71" s="371"/>
      <c r="BF71" s="371"/>
      <c r="BG71" s="371"/>
      <c r="BH71" s="371"/>
      <c r="BI71" s="371"/>
      <c r="BJ71" s="371"/>
      <c r="BK71" s="371"/>
      <c r="BL71" s="371"/>
      <c r="BM71" s="371"/>
      <c r="BN71" s="371"/>
      <c r="BO71" s="371"/>
    </row>
    <row r="72" spans="1:67" s="376" customFormat="1" ht="21" hidden="1" customHeight="1" x14ac:dyDescent="0.3">
      <c r="A72" s="371"/>
      <c r="B72" s="372"/>
      <c r="C72" s="371"/>
      <c r="D72" s="421" t="s">
        <v>702</v>
      </c>
      <c r="E72" s="419">
        <f t="shared" si="10"/>
        <v>16000</v>
      </c>
      <c r="F72" s="420">
        <f t="shared" si="10"/>
        <v>9600</v>
      </c>
      <c r="G72" s="371"/>
      <c r="H72" s="416">
        <f t="shared" si="3"/>
        <v>16000</v>
      </c>
      <c r="I72" s="416">
        <f t="shared" si="3"/>
        <v>9600</v>
      </c>
      <c r="J72" s="386"/>
      <c r="K72" s="417">
        <f>N72*$K$9</f>
        <v>15982.15</v>
      </c>
      <c r="L72" s="417">
        <f>N72*$L$9</f>
        <v>9589.2899999999991</v>
      </c>
      <c r="M72" s="389"/>
      <c r="N72" s="507">
        <v>6392.86</v>
      </c>
      <c r="P72" s="507">
        <v>6392.86</v>
      </c>
      <c r="R72" s="507">
        <v>6392.86</v>
      </c>
      <c r="T72" s="507">
        <v>6392.86</v>
      </c>
      <c r="V72" s="495">
        <v>6392.86</v>
      </c>
      <c r="X72" s="468">
        <v>6392.86</v>
      </c>
      <c r="Z72" s="462"/>
      <c r="AB72" s="468"/>
      <c r="AD72" s="468"/>
      <c r="AF72" s="452"/>
      <c r="AH72" s="382"/>
      <c r="AJ72" s="363">
        <f t="shared" ca="1" si="4"/>
        <v>1</v>
      </c>
      <c r="AL72" s="146"/>
      <c r="AN72" s="146"/>
      <c r="AP72" s="146"/>
      <c r="AR72" s="146"/>
      <c r="AT72" s="146"/>
      <c r="AV72" s="146"/>
      <c r="AX72" s="146"/>
      <c r="AZ72" s="146"/>
      <c r="BB72" s="63"/>
      <c r="BD72" s="371"/>
      <c r="BE72" s="371"/>
      <c r="BF72" s="371"/>
      <c r="BG72" s="371"/>
      <c r="BH72" s="371"/>
      <c r="BI72" s="371"/>
      <c r="BJ72" s="371"/>
      <c r="BK72" s="371"/>
      <c r="BL72" s="371"/>
      <c r="BM72" s="371"/>
      <c r="BN72" s="371"/>
      <c r="BO72" s="371"/>
    </row>
    <row r="73" spans="1:67" s="376" customFormat="1" ht="21" hidden="1" customHeight="1" x14ac:dyDescent="0.3">
      <c r="A73" s="371"/>
      <c r="B73" s="372"/>
      <c r="C73" s="371"/>
      <c r="D73" s="421" t="s">
        <v>703</v>
      </c>
      <c r="E73" s="419">
        <f t="shared" si="10"/>
        <v>24200</v>
      </c>
      <c r="F73" s="420">
        <f t="shared" si="10"/>
        <v>14500</v>
      </c>
      <c r="G73" s="371"/>
      <c r="H73" s="416">
        <f t="shared" si="3"/>
        <v>24200</v>
      </c>
      <c r="I73" s="416">
        <f t="shared" si="3"/>
        <v>14500</v>
      </c>
      <c r="J73" s="386"/>
      <c r="K73" s="417">
        <f>N73*$K$9</f>
        <v>24132.05</v>
      </c>
      <c r="L73" s="417">
        <f>N73*$L$9</f>
        <v>14479.23</v>
      </c>
      <c r="M73" s="389"/>
      <c r="N73" s="507">
        <v>9652.82</v>
      </c>
      <c r="P73" s="507">
        <v>9652.82</v>
      </c>
      <c r="R73" s="507">
        <v>9652.82</v>
      </c>
      <c r="T73" s="507">
        <v>9652.82</v>
      </c>
      <c r="V73" s="495">
        <v>9652.82</v>
      </c>
      <c r="X73" s="468">
        <v>9652.82</v>
      </c>
      <c r="Z73" s="462"/>
      <c r="AB73" s="468"/>
      <c r="AD73" s="468"/>
      <c r="AF73" s="452"/>
      <c r="AH73" s="382"/>
      <c r="AJ73" s="363">
        <f t="shared" ca="1" si="4"/>
        <v>1</v>
      </c>
      <c r="AL73" s="146"/>
      <c r="AN73" s="146"/>
      <c r="AP73" s="146"/>
      <c r="AR73" s="146"/>
      <c r="AT73" s="146"/>
      <c r="AV73" s="146"/>
      <c r="AX73" s="146"/>
      <c r="AZ73" s="146"/>
      <c r="BB73" s="63"/>
      <c r="BD73" s="371"/>
      <c r="BE73" s="371"/>
      <c r="BF73" s="371"/>
      <c r="BG73" s="371"/>
      <c r="BH73" s="371"/>
      <c r="BI73" s="371"/>
      <c r="BJ73" s="371"/>
      <c r="BK73" s="371"/>
      <c r="BL73" s="371"/>
      <c r="BM73" s="371"/>
      <c r="BN73" s="371"/>
      <c r="BO73" s="371"/>
    </row>
    <row r="74" spans="1:67" s="376" customFormat="1" ht="21" hidden="1" customHeight="1" x14ac:dyDescent="0.3">
      <c r="A74" s="371"/>
      <c r="B74" s="372"/>
      <c r="C74" s="371"/>
      <c r="D74" s="421" t="s">
        <v>511</v>
      </c>
      <c r="E74" s="419">
        <f t="shared" si="10"/>
        <v>4200</v>
      </c>
      <c r="F74" s="420">
        <f t="shared" si="10"/>
        <v>2600</v>
      </c>
      <c r="G74" s="371"/>
      <c r="H74" s="416">
        <f t="shared" si="3"/>
        <v>4200</v>
      </c>
      <c r="I74" s="416">
        <f t="shared" si="3"/>
        <v>2600</v>
      </c>
      <c r="J74" s="386"/>
      <c r="K74" s="417">
        <f t="shared" si="0"/>
        <v>4200</v>
      </c>
      <c r="L74" s="417">
        <f t="shared" si="1"/>
        <v>2520</v>
      </c>
      <c r="M74" s="389"/>
      <c r="N74" s="507">
        <v>1680</v>
      </c>
      <c r="P74" s="507">
        <v>1680</v>
      </c>
      <c r="R74" s="507">
        <v>1680</v>
      </c>
      <c r="T74" s="507">
        <v>1680</v>
      </c>
      <c r="V74" s="495">
        <v>1680</v>
      </c>
      <c r="X74" s="468">
        <v>1680</v>
      </c>
      <c r="Z74" s="475">
        <v>1344</v>
      </c>
      <c r="AB74" s="468">
        <v>1344</v>
      </c>
      <c r="AD74" s="468">
        <v>1344</v>
      </c>
      <c r="AF74" s="452">
        <v>1232</v>
      </c>
      <c r="AH74" s="382">
        <v>1120</v>
      </c>
      <c r="AJ74" s="363">
        <f t="shared" ca="1" si="4"/>
        <v>1</v>
      </c>
      <c r="AL74" s="146"/>
      <c r="AN74" s="146"/>
      <c r="AP74" s="146"/>
      <c r="AR74" s="146"/>
      <c r="AT74" s="146"/>
      <c r="AV74" s="146"/>
      <c r="AX74" s="146"/>
      <c r="AZ74" s="146"/>
      <c r="BB74" s="63"/>
      <c r="BD74" s="371"/>
      <c r="BE74" s="371"/>
      <c r="BF74" s="371"/>
      <c r="BG74" s="371"/>
      <c r="BH74" s="371"/>
      <c r="BI74" s="371"/>
      <c r="BJ74" s="371"/>
      <c r="BK74" s="371"/>
      <c r="BL74" s="371"/>
      <c r="BM74" s="371"/>
      <c r="BN74" s="371"/>
      <c r="BO74" s="371"/>
    </row>
    <row r="75" spans="1:67" ht="9.9499999999999993" customHeight="1" thickBot="1" x14ac:dyDescent="0.35">
      <c r="D75" s="422"/>
      <c r="E75" s="414"/>
      <c r="F75" s="415"/>
      <c r="G75" s="386"/>
      <c r="H75" s="416">
        <f t="shared" si="3"/>
        <v>0</v>
      </c>
      <c r="I75" s="416">
        <f t="shared" si="3"/>
        <v>0</v>
      </c>
      <c r="J75" s="386"/>
      <c r="K75" s="417">
        <f t="shared" si="0"/>
        <v>0</v>
      </c>
      <c r="L75" s="417">
        <f t="shared" si="1"/>
        <v>0</v>
      </c>
      <c r="M75" s="389"/>
      <c r="N75" s="513"/>
      <c r="P75" s="513"/>
      <c r="R75" s="513"/>
      <c r="T75" s="513"/>
      <c r="V75" s="452"/>
      <c r="X75" s="452"/>
      <c r="Z75" s="452"/>
      <c r="AB75" s="452"/>
      <c r="AD75" s="452"/>
      <c r="AF75" s="452"/>
      <c r="AJ75" s="363" t="e">
        <f t="shared" ca="1" si="4"/>
        <v>#DIV/0!</v>
      </c>
      <c r="AL75" s="363"/>
      <c r="AN75" s="365"/>
      <c r="AP75" s="365"/>
      <c r="AR75" s="365"/>
      <c r="AT75" s="363"/>
      <c r="AV75" s="363"/>
      <c r="AX75" s="363"/>
      <c r="AZ75" s="363"/>
      <c r="BB75" s="366"/>
    </row>
    <row r="76" spans="1:67" s="376" customFormat="1" ht="21" customHeight="1" thickBot="1" x14ac:dyDescent="0.35">
      <c r="A76" s="371"/>
      <c r="B76" s="372"/>
      <c r="C76" s="371"/>
      <c r="D76" s="431" t="s">
        <v>462</v>
      </c>
      <c r="E76" s="409"/>
      <c r="F76" s="410"/>
      <c r="G76" s="371"/>
      <c r="H76" s="416">
        <f t="shared" si="3"/>
        <v>114000</v>
      </c>
      <c r="I76" s="416">
        <f t="shared" si="3"/>
        <v>68400</v>
      </c>
      <c r="J76" s="386"/>
      <c r="K76" s="417">
        <f t="shared" si="0"/>
        <v>113987.5</v>
      </c>
      <c r="L76" s="417">
        <f t="shared" si="1"/>
        <v>68392.5</v>
      </c>
      <c r="N76" s="541">
        <v>45595</v>
      </c>
      <c r="P76" s="541">
        <v>45595</v>
      </c>
      <c r="R76" s="521">
        <v>45565</v>
      </c>
      <c r="T76" s="514" t="s">
        <v>729</v>
      </c>
      <c r="V76" s="492" t="s">
        <v>729</v>
      </c>
      <c r="X76" s="483">
        <v>45455</v>
      </c>
      <c r="Z76" s="473">
        <v>45425</v>
      </c>
      <c r="AB76" s="473">
        <v>45359</v>
      </c>
      <c r="AD76" s="465">
        <v>220324</v>
      </c>
      <c r="AF76" s="452"/>
      <c r="AH76" s="382"/>
      <c r="AJ76" s="363">
        <f t="shared" ca="1" si="4"/>
        <v>1</v>
      </c>
      <c r="AL76" s="353"/>
      <c r="AN76" s="146"/>
      <c r="AP76" s="146"/>
      <c r="AR76" s="146"/>
      <c r="AT76" s="146"/>
      <c r="AV76" s="146"/>
      <c r="AX76" s="146"/>
      <c r="AZ76" s="146"/>
      <c r="BB76" s="63"/>
      <c r="BD76" s="371"/>
      <c r="BE76" s="371"/>
      <c r="BF76" s="371"/>
      <c r="BG76" s="371"/>
      <c r="BH76" s="371"/>
      <c r="BI76" s="371"/>
      <c r="BJ76" s="371"/>
      <c r="BK76" s="371"/>
      <c r="BL76" s="371"/>
      <c r="BM76" s="371"/>
      <c r="BN76" s="371"/>
      <c r="BO76" s="371"/>
    </row>
    <row r="77" spans="1:67" s="376" customFormat="1" ht="21" customHeight="1" x14ac:dyDescent="0.3">
      <c r="A77" s="371"/>
      <c r="B77" s="372"/>
      <c r="C77" s="371"/>
      <c r="D77" s="436" t="s">
        <v>743</v>
      </c>
      <c r="E77" s="437">
        <f>H77</f>
        <v>4000</v>
      </c>
      <c r="F77" s="438">
        <f>I77</f>
        <v>2400</v>
      </c>
      <c r="G77" s="371"/>
      <c r="H77" s="416">
        <f t="shared" si="3"/>
        <v>4000</v>
      </c>
      <c r="I77" s="416">
        <f t="shared" si="3"/>
        <v>2400</v>
      </c>
      <c r="J77" s="386"/>
      <c r="K77" s="417">
        <f t="shared" si="0"/>
        <v>3947.5</v>
      </c>
      <c r="L77" s="417">
        <f t="shared" si="1"/>
        <v>2368.5</v>
      </c>
      <c r="N77" s="542">
        <v>1579</v>
      </c>
      <c r="P77" s="542">
        <v>1579</v>
      </c>
      <c r="R77" s="496">
        <v>1579</v>
      </c>
      <c r="T77" s="507">
        <v>1549.8</v>
      </c>
      <c r="V77" s="490">
        <v>1549.8</v>
      </c>
      <c r="X77" s="468">
        <v>1405.79</v>
      </c>
      <c r="Z77" s="462">
        <v>1338.85</v>
      </c>
      <c r="AB77" s="462">
        <v>1338.85</v>
      </c>
      <c r="AD77" s="462">
        <v>1239.68</v>
      </c>
      <c r="AF77" s="452">
        <v>1147.6385739</v>
      </c>
      <c r="AH77" s="382">
        <v>1147.6385739</v>
      </c>
      <c r="AJ77" s="363">
        <f t="shared" ca="1" si="4"/>
        <v>1</v>
      </c>
      <c r="AL77" s="146"/>
      <c r="AN77" s="146"/>
      <c r="AP77" s="146"/>
      <c r="AR77" s="146"/>
      <c r="AT77" s="146"/>
      <c r="AV77" s="146"/>
      <c r="AX77" s="146"/>
      <c r="AZ77" s="146"/>
      <c r="BB77" s="63"/>
      <c r="BD77" s="371"/>
      <c r="BE77" s="371"/>
      <c r="BF77" s="371"/>
      <c r="BG77" s="371"/>
      <c r="BH77" s="371"/>
      <c r="BI77" s="371"/>
      <c r="BJ77" s="371"/>
      <c r="BK77" s="371"/>
      <c r="BL77" s="371"/>
      <c r="BM77" s="371"/>
      <c r="BN77" s="371"/>
      <c r="BO77" s="371"/>
    </row>
    <row r="78" spans="1:67" s="376" customFormat="1" ht="21" customHeight="1" x14ac:dyDescent="0.3">
      <c r="A78" s="371"/>
      <c r="B78" s="372"/>
      <c r="C78" s="371"/>
      <c r="D78" s="436" t="s">
        <v>744</v>
      </c>
      <c r="E78" s="437">
        <f t="shared" ref="E78:F87" si="11">H78</f>
        <v>5700</v>
      </c>
      <c r="F78" s="438">
        <f t="shared" si="11"/>
        <v>3400</v>
      </c>
      <c r="G78" s="371"/>
      <c r="H78" s="416">
        <f t="shared" ref="H78:I142" si="12">MROUND(K78+48,100)</f>
        <v>5700</v>
      </c>
      <c r="I78" s="416">
        <f t="shared" si="12"/>
        <v>3400</v>
      </c>
      <c r="J78" s="386"/>
      <c r="K78" s="417">
        <f t="shared" si="0"/>
        <v>5660</v>
      </c>
      <c r="L78" s="417">
        <f t="shared" si="1"/>
        <v>3396</v>
      </c>
      <c r="N78" s="542">
        <v>2264</v>
      </c>
      <c r="P78" s="542">
        <v>2264</v>
      </c>
      <c r="R78" s="496">
        <v>2264</v>
      </c>
      <c r="T78" s="507">
        <v>2221.8000000000002</v>
      </c>
      <c r="V78" s="490">
        <v>2221.8000000000002</v>
      </c>
      <c r="X78" s="468">
        <v>2015.54</v>
      </c>
      <c r="Z78" s="462">
        <v>1919.56</v>
      </c>
      <c r="AB78" s="462">
        <v>1919.56</v>
      </c>
      <c r="AD78" s="462">
        <v>1777.37</v>
      </c>
      <c r="AF78" s="452">
        <v>1645.4006478000001</v>
      </c>
      <c r="AH78" s="382">
        <v>1645.4006478000001</v>
      </c>
      <c r="AJ78" s="363">
        <f t="shared" ref="AJ78:AJ141" ca="1" si="13">N78/OFFSET(N78,0,2)</f>
        <v>1</v>
      </c>
      <c r="AL78" s="146"/>
      <c r="AN78" s="146"/>
      <c r="AP78" s="146"/>
      <c r="AR78" s="146"/>
      <c r="AT78" s="146"/>
      <c r="AV78" s="146"/>
      <c r="AX78" s="146"/>
      <c r="AZ78" s="146"/>
      <c r="BB78" s="63"/>
      <c r="BD78" s="371"/>
      <c r="BE78" s="371"/>
      <c r="BF78" s="371"/>
      <c r="BG78" s="371"/>
      <c r="BH78" s="371"/>
      <c r="BI78" s="371"/>
      <c r="BJ78" s="371"/>
      <c r="BK78" s="371"/>
      <c r="BL78" s="371"/>
      <c r="BM78" s="371"/>
      <c r="BN78" s="371"/>
      <c r="BO78" s="371"/>
    </row>
    <row r="79" spans="1:67" s="376" customFormat="1" ht="21" customHeight="1" x14ac:dyDescent="0.3">
      <c r="A79" s="371"/>
      <c r="B79" s="372"/>
      <c r="C79" s="371"/>
      <c r="D79" s="436" t="s">
        <v>745</v>
      </c>
      <c r="E79" s="437">
        <f t="shared" si="11"/>
        <v>9400</v>
      </c>
      <c r="F79" s="438">
        <f t="shared" si="11"/>
        <v>5600</v>
      </c>
      <c r="G79" s="371"/>
      <c r="H79" s="416">
        <f t="shared" si="12"/>
        <v>9400</v>
      </c>
      <c r="I79" s="416">
        <f t="shared" si="12"/>
        <v>5600</v>
      </c>
      <c r="J79" s="386"/>
      <c r="K79" s="417">
        <f t="shared" si="0"/>
        <v>9325</v>
      </c>
      <c r="L79" s="417">
        <f t="shared" si="1"/>
        <v>5595</v>
      </c>
      <c r="N79" s="542">
        <v>3730</v>
      </c>
      <c r="P79" s="542">
        <v>3730</v>
      </c>
      <c r="R79" s="496">
        <v>3730</v>
      </c>
      <c r="T79" s="507">
        <v>3660.3</v>
      </c>
      <c r="V79" s="490">
        <v>3660.3</v>
      </c>
      <c r="X79" s="468">
        <v>3320.45</v>
      </c>
      <c r="Z79" s="462">
        <v>3162.33</v>
      </c>
      <c r="AB79" s="462">
        <v>3162.33</v>
      </c>
      <c r="AD79" s="462">
        <v>2928.08</v>
      </c>
      <c r="AF79" s="455">
        <v>2636</v>
      </c>
      <c r="AH79" s="382">
        <v>2710.6637649000004</v>
      </c>
      <c r="AJ79" s="363">
        <f t="shared" ca="1" si="13"/>
        <v>1</v>
      </c>
      <c r="AL79" s="146"/>
      <c r="AN79" s="146"/>
      <c r="AP79" s="146"/>
      <c r="AR79" s="146"/>
      <c r="AT79" s="146"/>
      <c r="AV79" s="146"/>
      <c r="AX79" s="146"/>
      <c r="AZ79" s="146"/>
      <c r="BB79" s="63"/>
      <c r="BD79" s="371"/>
      <c r="BE79" s="371"/>
      <c r="BF79" s="371"/>
      <c r="BG79" s="371"/>
      <c r="BH79" s="371"/>
      <c r="BI79" s="371"/>
      <c r="BJ79" s="371"/>
      <c r="BK79" s="371"/>
      <c r="BL79" s="371"/>
      <c r="BM79" s="371"/>
      <c r="BN79" s="371"/>
      <c r="BO79" s="371"/>
    </row>
    <row r="80" spans="1:67" s="376" customFormat="1" ht="21" customHeight="1" x14ac:dyDescent="0.3">
      <c r="A80" s="371"/>
      <c r="B80" s="372"/>
      <c r="C80" s="371"/>
      <c r="D80" s="436" t="s">
        <v>746</v>
      </c>
      <c r="E80" s="437">
        <f t="shared" si="11"/>
        <v>16400</v>
      </c>
      <c r="F80" s="438">
        <f t="shared" si="11"/>
        <v>9900</v>
      </c>
      <c r="G80" s="371"/>
      <c r="H80" s="416">
        <f t="shared" si="12"/>
        <v>16400</v>
      </c>
      <c r="I80" s="416">
        <f t="shared" si="12"/>
        <v>9900</v>
      </c>
      <c r="J80" s="386"/>
      <c r="K80" s="417">
        <f t="shared" si="0"/>
        <v>16360</v>
      </c>
      <c r="L80" s="417">
        <f t="shared" si="1"/>
        <v>9816</v>
      </c>
      <c r="N80" s="542">
        <v>6544</v>
      </c>
      <c r="P80" s="542">
        <v>6544</v>
      </c>
      <c r="R80" s="496">
        <v>6544</v>
      </c>
      <c r="T80" s="507">
        <v>6421.8</v>
      </c>
      <c r="V80" s="490">
        <v>6421.8</v>
      </c>
      <c r="X80" s="468">
        <v>5826.09</v>
      </c>
      <c r="Z80" s="462">
        <v>5548.66</v>
      </c>
      <c r="AB80" s="462">
        <v>5548.66</v>
      </c>
      <c r="AD80" s="462">
        <v>5137.6499999999996</v>
      </c>
      <c r="AF80" s="455">
        <v>4624</v>
      </c>
      <c r="AH80" s="382">
        <v>4756.1717112000006</v>
      </c>
      <c r="AJ80" s="363">
        <f t="shared" ca="1" si="13"/>
        <v>1</v>
      </c>
      <c r="AL80" s="146"/>
      <c r="AN80" s="146"/>
      <c r="AP80" s="146"/>
      <c r="AR80" s="146"/>
      <c r="AT80" s="146"/>
      <c r="AV80" s="146"/>
      <c r="AX80" s="146"/>
      <c r="AZ80" s="146"/>
      <c r="BB80" s="63"/>
      <c r="BD80" s="371"/>
      <c r="BE80" s="371"/>
      <c r="BF80" s="371"/>
      <c r="BG80" s="371"/>
      <c r="BH80" s="371"/>
      <c r="BI80" s="371"/>
      <c r="BJ80" s="371"/>
      <c r="BK80" s="371"/>
      <c r="BL80" s="371"/>
      <c r="BM80" s="371"/>
      <c r="BN80" s="371"/>
      <c r="BO80" s="371"/>
    </row>
    <row r="81" spans="1:67" s="376" customFormat="1" ht="21" customHeight="1" x14ac:dyDescent="0.3">
      <c r="A81" s="371"/>
      <c r="B81" s="488" t="s">
        <v>714</v>
      </c>
      <c r="C81" s="476"/>
      <c r="D81" s="436" t="s">
        <v>297</v>
      </c>
      <c r="E81" s="437">
        <f t="shared" si="11"/>
        <v>28800</v>
      </c>
      <c r="F81" s="438">
        <f t="shared" si="11"/>
        <v>17300</v>
      </c>
      <c r="G81" s="371"/>
      <c r="H81" s="416">
        <f t="shared" si="12"/>
        <v>28800</v>
      </c>
      <c r="I81" s="416">
        <f t="shared" si="12"/>
        <v>17300</v>
      </c>
      <c r="J81" s="386"/>
      <c r="K81" s="417">
        <f t="shared" si="0"/>
        <v>28792.5</v>
      </c>
      <c r="L81" s="417">
        <f t="shared" si="1"/>
        <v>17275.5</v>
      </c>
      <c r="N81" s="542">
        <v>11517</v>
      </c>
      <c r="P81" s="542">
        <v>11517</v>
      </c>
      <c r="R81" s="496">
        <v>11517</v>
      </c>
      <c r="T81" s="507">
        <v>11301.15</v>
      </c>
      <c r="V81" s="490">
        <v>11301.15</v>
      </c>
      <c r="X81" s="455">
        <v>10767</v>
      </c>
      <c r="Z81" s="462">
        <v>9765.5400000000009</v>
      </c>
      <c r="AB81" s="462">
        <v>9765.5400000000009</v>
      </c>
      <c r="AD81" s="462">
        <v>9042.17</v>
      </c>
      <c r="AF81" s="455">
        <v>8138</v>
      </c>
      <c r="AH81" s="382">
        <v>8370.7848042000005</v>
      </c>
      <c r="AJ81" s="363">
        <f t="shared" ca="1" si="13"/>
        <v>1</v>
      </c>
      <c r="AL81" s="146"/>
      <c r="AN81" s="146"/>
      <c r="AP81" s="146"/>
      <c r="AR81" s="146"/>
      <c r="AT81" s="146"/>
      <c r="AV81" s="146"/>
      <c r="AX81" s="146"/>
      <c r="AZ81" s="146"/>
      <c r="BB81" s="63"/>
      <c r="BD81" s="371"/>
      <c r="BE81" s="371"/>
      <c r="BF81" s="371"/>
      <c r="BG81" s="371"/>
      <c r="BH81" s="371"/>
      <c r="BI81" s="371"/>
      <c r="BJ81" s="371"/>
      <c r="BK81" s="371"/>
      <c r="BL81" s="371"/>
      <c r="BM81" s="371"/>
      <c r="BN81" s="371"/>
      <c r="BO81" s="371"/>
    </row>
    <row r="82" spans="1:67" s="376" customFormat="1" ht="21" customHeight="1" x14ac:dyDescent="0.3">
      <c r="A82" s="371"/>
      <c r="B82" s="372"/>
      <c r="C82" s="371"/>
      <c r="D82" s="439" t="s">
        <v>747</v>
      </c>
      <c r="E82" s="437">
        <f t="shared" si="11"/>
        <v>2100</v>
      </c>
      <c r="F82" s="438">
        <f t="shared" si="11"/>
        <v>1300</v>
      </c>
      <c r="G82" s="371"/>
      <c r="H82" s="416">
        <f t="shared" si="12"/>
        <v>2100</v>
      </c>
      <c r="I82" s="416">
        <f t="shared" si="12"/>
        <v>1300</v>
      </c>
      <c r="J82" s="386"/>
      <c r="K82" s="417">
        <f t="shared" si="0"/>
        <v>2007.1000000000001</v>
      </c>
      <c r="L82" s="417">
        <f t="shared" si="1"/>
        <v>1204.26</v>
      </c>
      <c r="N82" s="542">
        <v>802.84</v>
      </c>
      <c r="P82" s="542">
        <v>802.84</v>
      </c>
      <c r="R82" s="507">
        <v>788.55000000000007</v>
      </c>
      <c r="T82" s="507">
        <v>788.55000000000007</v>
      </c>
      <c r="V82" s="490">
        <v>788.55000000000007</v>
      </c>
      <c r="X82" s="468">
        <v>725.9</v>
      </c>
      <c r="Z82" s="462">
        <v>691.33</v>
      </c>
      <c r="AB82" s="462">
        <v>691.33</v>
      </c>
      <c r="AD82" s="462">
        <v>627.46</v>
      </c>
      <c r="AF82" s="455">
        <v>565</v>
      </c>
      <c r="AH82" s="382">
        <v>580.87405740000008</v>
      </c>
      <c r="AJ82" s="363">
        <f t="shared" ca="1" si="13"/>
        <v>1</v>
      </c>
      <c r="AL82" s="146"/>
      <c r="AN82" s="146"/>
      <c r="AP82" s="146"/>
      <c r="AR82" s="146"/>
      <c r="AT82" s="146"/>
      <c r="AV82" s="146"/>
      <c r="AX82" s="146"/>
      <c r="AZ82" s="146"/>
      <c r="BB82" s="63"/>
      <c r="BD82" s="371"/>
      <c r="BE82" s="371"/>
      <c r="BF82" s="371"/>
      <c r="BG82" s="371"/>
      <c r="BH82" s="371"/>
      <c r="BI82" s="371"/>
      <c r="BJ82" s="371"/>
      <c r="BK82" s="371"/>
      <c r="BL82" s="371"/>
      <c r="BM82" s="371"/>
      <c r="BN82" s="371"/>
      <c r="BO82" s="371"/>
    </row>
    <row r="83" spans="1:67" s="376" customFormat="1" ht="21" customHeight="1" x14ac:dyDescent="0.3">
      <c r="A83" s="371"/>
      <c r="B83" s="372"/>
      <c r="C83" s="371"/>
      <c r="D83" s="439" t="s">
        <v>749</v>
      </c>
      <c r="E83" s="437">
        <f t="shared" si="11"/>
        <v>4300</v>
      </c>
      <c r="F83" s="438">
        <f t="shared" si="11"/>
        <v>2600</v>
      </c>
      <c r="G83" s="371"/>
      <c r="H83" s="416">
        <f t="shared" si="12"/>
        <v>4300</v>
      </c>
      <c r="I83" s="416">
        <f t="shared" si="12"/>
        <v>2600</v>
      </c>
      <c r="J83" s="386"/>
      <c r="K83" s="417">
        <f t="shared" si="0"/>
        <v>4265</v>
      </c>
      <c r="L83" s="417">
        <f t="shared" si="1"/>
        <v>2559</v>
      </c>
      <c r="N83" s="542">
        <v>1706</v>
      </c>
      <c r="P83" s="542">
        <v>1706</v>
      </c>
      <c r="R83" s="507">
        <v>1674.75</v>
      </c>
      <c r="T83" s="507">
        <v>1674.75</v>
      </c>
      <c r="V83" s="490">
        <v>1674.75</v>
      </c>
      <c r="X83" s="468">
        <v>1518.77</v>
      </c>
      <c r="Z83" s="462">
        <v>1446.46</v>
      </c>
      <c r="AB83" s="462">
        <v>1446.46</v>
      </c>
      <c r="AD83" s="462">
        <v>1333.14</v>
      </c>
      <c r="AF83" s="452">
        <v>1234.1443569</v>
      </c>
      <c r="AH83" s="382">
        <v>1234.1443569</v>
      </c>
      <c r="AJ83" s="363">
        <f t="shared" ca="1" si="13"/>
        <v>1</v>
      </c>
      <c r="AL83" s="146"/>
      <c r="AN83" s="146"/>
      <c r="AP83" s="146"/>
      <c r="AR83" s="146"/>
      <c r="AT83" s="146"/>
      <c r="AV83" s="146"/>
      <c r="AX83" s="146"/>
      <c r="AZ83" s="146"/>
      <c r="BB83" s="63"/>
      <c r="BD83" s="371"/>
      <c r="BE83" s="371"/>
      <c r="BF83" s="371"/>
      <c r="BG83" s="371"/>
      <c r="BH83" s="371"/>
      <c r="BI83" s="371"/>
      <c r="BJ83" s="371"/>
      <c r="BK83" s="371"/>
      <c r="BL83" s="371"/>
      <c r="BM83" s="371"/>
      <c r="BN83" s="371"/>
      <c r="BO83" s="371"/>
    </row>
    <row r="84" spans="1:67" s="376" customFormat="1" ht="21" customHeight="1" x14ac:dyDescent="0.3">
      <c r="A84" s="371"/>
      <c r="B84" s="372"/>
      <c r="C84" s="371"/>
      <c r="D84" s="439" t="s">
        <v>750</v>
      </c>
      <c r="E84" s="437">
        <f t="shared" si="11"/>
        <v>6500</v>
      </c>
      <c r="F84" s="438">
        <f t="shared" si="11"/>
        <v>3900</v>
      </c>
      <c r="G84" s="371"/>
      <c r="H84" s="416">
        <f t="shared" si="12"/>
        <v>6500</v>
      </c>
      <c r="I84" s="416">
        <f t="shared" si="12"/>
        <v>3900</v>
      </c>
      <c r="J84" s="386"/>
      <c r="K84" s="417">
        <f t="shared" si="0"/>
        <v>6477.5</v>
      </c>
      <c r="L84" s="417">
        <f t="shared" si="1"/>
        <v>3886.5</v>
      </c>
      <c r="N84" s="542">
        <v>2591</v>
      </c>
      <c r="P84" s="542">
        <v>2591</v>
      </c>
      <c r="R84" s="507">
        <v>2542.0500000000002</v>
      </c>
      <c r="T84" s="507">
        <v>2542.0500000000002</v>
      </c>
      <c r="V84" s="490">
        <v>2542.0500000000002</v>
      </c>
      <c r="X84" s="468">
        <v>2306.14</v>
      </c>
      <c r="Z84" s="462">
        <v>2196.33</v>
      </c>
      <c r="AB84" s="462">
        <v>2196.33</v>
      </c>
      <c r="AD84" s="462">
        <v>2024.27</v>
      </c>
      <c r="AF84" s="455">
        <v>1822</v>
      </c>
      <c r="AH84" s="382">
        <v>1873.9549919999999</v>
      </c>
      <c r="AJ84" s="363">
        <f t="shared" ca="1" si="13"/>
        <v>1</v>
      </c>
      <c r="AL84" s="146"/>
      <c r="AN84" s="146"/>
      <c r="AP84" s="146"/>
      <c r="AR84" s="146"/>
      <c r="AT84" s="146"/>
      <c r="AV84" s="146"/>
      <c r="AX84" s="146"/>
      <c r="AZ84" s="146"/>
      <c r="BB84" s="63"/>
      <c r="BD84" s="371"/>
      <c r="BE84" s="371"/>
      <c r="BF84" s="371"/>
      <c r="BG84" s="371"/>
      <c r="BH84" s="371"/>
      <c r="BI84" s="371"/>
      <c r="BJ84" s="371"/>
      <c r="BK84" s="371"/>
      <c r="BL84" s="371"/>
      <c r="BM84" s="371"/>
      <c r="BN84" s="371"/>
      <c r="BO84" s="371"/>
    </row>
    <row r="85" spans="1:67" s="376" customFormat="1" ht="21" customHeight="1" x14ac:dyDescent="0.3">
      <c r="A85" s="371"/>
      <c r="B85" s="372"/>
      <c r="C85" s="371"/>
      <c r="D85" s="439" t="s">
        <v>748</v>
      </c>
      <c r="E85" s="437">
        <f t="shared" si="11"/>
        <v>11500</v>
      </c>
      <c r="F85" s="438">
        <f t="shared" si="11"/>
        <v>6900</v>
      </c>
      <c r="G85" s="371"/>
      <c r="H85" s="416">
        <f t="shared" si="12"/>
        <v>11500</v>
      </c>
      <c r="I85" s="416">
        <f t="shared" si="12"/>
        <v>6900</v>
      </c>
      <c r="J85" s="386"/>
      <c r="K85" s="417">
        <f t="shared" si="0"/>
        <v>11475</v>
      </c>
      <c r="L85" s="417">
        <f t="shared" si="1"/>
        <v>6885</v>
      </c>
      <c r="N85" s="542">
        <v>4590</v>
      </c>
      <c r="P85" s="542">
        <v>4590</v>
      </c>
      <c r="R85" s="507">
        <v>4503.45</v>
      </c>
      <c r="T85" s="507">
        <v>4503.45</v>
      </c>
      <c r="V85" s="490">
        <v>4503.45</v>
      </c>
      <c r="X85" s="468">
        <v>4086.17</v>
      </c>
      <c r="Z85" s="462">
        <v>3891.58</v>
      </c>
      <c r="AB85" s="462">
        <v>3891.58</v>
      </c>
      <c r="AD85" s="462">
        <v>3586.71</v>
      </c>
      <c r="AF85" s="455">
        <v>3229</v>
      </c>
      <c r="AH85" s="382">
        <v>3320.3923389000001</v>
      </c>
      <c r="AJ85" s="363">
        <f t="shared" ca="1" si="13"/>
        <v>1</v>
      </c>
      <c r="AL85" s="146"/>
      <c r="AN85" s="146"/>
      <c r="AP85" s="146"/>
      <c r="AR85" s="146"/>
      <c r="AT85" s="146"/>
      <c r="AV85" s="146"/>
      <c r="AX85" s="146"/>
      <c r="AZ85" s="146"/>
      <c r="BB85" s="63"/>
      <c r="BD85" s="371"/>
      <c r="BE85" s="371"/>
      <c r="BF85" s="371"/>
      <c r="BG85" s="371"/>
      <c r="BH85" s="371"/>
      <c r="BI85" s="371"/>
      <c r="BJ85" s="371"/>
      <c r="BK85" s="371"/>
      <c r="BL85" s="371"/>
      <c r="BM85" s="371"/>
      <c r="BN85" s="371"/>
      <c r="BO85" s="371"/>
    </row>
    <row r="86" spans="1:67" s="376" customFormat="1" ht="21" hidden="1" customHeight="1" x14ac:dyDescent="0.3">
      <c r="A86" s="371"/>
      <c r="B86" s="372"/>
      <c r="C86" s="371"/>
      <c r="D86" s="439" t="s">
        <v>341</v>
      </c>
      <c r="E86" s="437">
        <f t="shared" si="11"/>
        <v>6900</v>
      </c>
      <c r="F86" s="438">
        <f t="shared" si="11"/>
        <v>4100</v>
      </c>
      <c r="G86" s="371"/>
      <c r="H86" s="416">
        <f t="shared" si="12"/>
        <v>6900</v>
      </c>
      <c r="I86" s="416">
        <f t="shared" si="12"/>
        <v>4100</v>
      </c>
      <c r="J86" s="386"/>
      <c r="K86" s="417">
        <f t="shared" si="0"/>
        <v>6832.875</v>
      </c>
      <c r="L86" s="417">
        <f t="shared" si="1"/>
        <v>4099.7250000000004</v>
      </c>
      <c r="N86" s="542">
        <v>2733.15</v>
      </c>
      <c r="P86" s="542">
        <v>2733.15</v>
      </c>
      <c r="R86" s="507">
        <v>2733.15</v>
      </c>
      <c r="T86" s="507">
        <v>2733.15</v>
      </c>
      <c r="V86" s="490">
        <v>2733.15</v>
      </c>
      <c r="X86" s="468">
        <v>2999.8</v>
      </c>
      <c r="Z86" s="462">
        <v>2856.95</v>
      </c>
      <c r="AB86" s="462">
        <v>2856.95</v>
      </c>
      <c r="AD86" s="462">
        <v>2645.33</v>
      </c>
      <c r="AF86" s="452">
        <v>2448.9079524000003</v>
      </c>
      <c r="AH86" s="382">
        <v>2448.9079524000003</v>
      </c>
      <c r="AJ86" s="363">
        <f t="shared" ca="1" si="13"/>
        <v>1</v>
      </c>
      <c r="AL86" s="146"/>
      <c r="AN86" s="146"/>
      <c r="AP86" s="146"/>
      <c r="AR86" s="146"/>
      <c r="AT86" s="146"/>
      <c r="AV86" s="146"/>
      <c r="AX86" s="146"/>
      <c r="AZ86" s="146"/>
      <c r="BB86" s="63"/>
      <c r="BD86" s="371"/>
      <c r="BE86" s="371"/>
      <c r="BF86" s="371"/>
      <c r="BG86" s="371"/>
      <c r="BH86" s="371"/>
      <c r="BI86" s="371"/>
      <c r="BJ86" s="371"/>
      <c r="BK86" s="371"/>
      <c r="BL86" s="371"/>
      <c r="BM86" s="371"/>
      <c r="BN86" s="371"/>
      <c r="BO86" s="371"/>
    </row>
    <row r="87" spans="1:67" s="376" customFormat="1" ht="21" customHeight="1" thickBot="1" x14ac:dyDescent="0.35">
      <c r="A87" s="371"/>
      <c r="B87" s="372"/>
      <c r="C87" s="371"/>
      <c r="D87" s="439" t="s">
        <v>751</v>
      </c>
      <c r="E87" s="437">
        <f t="shared" si="11"/>
        <v>5100</v>
      </c>
      <c r="F87" s="438">
        <f t="shared" si="11"/>
        <v>3100</v>
      </c>
      <c r="G87" s="371"/>
      <c r="H87" s="416">
        <f t="shared" si="12"/>
        <v>5100</v>
      </c>
      <c r="I87" s="416">
        <f t="shared" si="12"/>
        <v>3100</v>
      </c>
      <c r="J87" s="386"/>
      <c r="K87" s="417">
        <f t="shared" si="0"/>
        <v>5075</v>
      </c>
      <c r="L87" s="417">
        <f t="shared" si="1"/>
        <v>3045</v>
      </c>
      <c r="N87" s="542">
        <v>2030</v>
      </c>
      <c r="P87" s="542">
        <v>2030</v>
      </c>
      <c r="R87" s="496">
        <v>2030</v>
      </c>
      <c r="T87" s="507">
        <v>1991.8500000000001</v>
      </c>
      <c r="V87" s="490">
        <v>1991.8500000000001</v>
      </c>
      <c r="X87" s="468">
        <v>1996.98</v>
      </c>
      <c r="Z87" s="462">
        <v>1901.89</v>
      </c>
      <c r="AB87" s="462">
        <v>1901.89</v>
      </c>
      <c r="AD87" s="462">
        <v>1761.01</v>
      </c>
      <c r="AF87" s="452">
        <v>1467.51</v>
      </c>
      <c r="AH87" s="382">
        <v>1467.51</v>
      </c>
      <c r="AJ87" s="363">
        <f t="shared" ca="1" si="13"/>
        <v>1</v>
      </c>
      <c r="AL87" s="146"/>
      <c r="AN87" s="146"/>
      <c r="AP87" s="146"/>
      <c r="AR87" s="146"/>
      <c r="AT87" s="146"/>
      <c r="AV87" s="146"/>
      <c r="AX87" s="146"/>
      <c r="AZ87" s="146"/>
      <c r="BB87" s="63"/>
      <c r="BD87" s="371"/>
      <c r="BE87" s="371"/>
      <c r="BF87" s="371"/>
      <c r="BG87" s="371"/>
      <c r="BH87" s="371"/>
      <c r="BI87" s="371"/>
      <c r="BJ87" s="371"/>
      <c r="BK87" s="371"/>
      <c r="BL87" s="371"/>
      <c r="BM87" s="371"/>
      <c r="BN87" s="371"/>
      <c r="BO87" s="371"/>
    </row>
    <row r="88" spans="1:67" s="376" customFormat="1" ht="9.9499999999999993" hidden="1" customHeight="1" thickBot="1" x14ac:dyDescent="0.35">
      <c r="A88" s="371"/>
      <c r="B88" s="372"/>
      <c r="C88" s="371"/>
      <c r="D88" s="371"/>
      <c r="E88" s="373"/>
      <c r="F88" s="374"/>
      <c r="G88" s="371"/>
      <c r="H88" s="416">
        <f t="shared" si="12"/>
        <v>0</v>
      </c>
      <c r="I88" s="416">
        <f t="shared" si="12"/>
        <v>0</v>
      </c>
      <c r="J88" s="386"/>
      <c r="K88" s="417">
        <f t="shared" si="0"/>
        <v>0</v>
      </c>
      <c r="L88" s="417">
        <f t="shared" si="1"/>
        <v>0</v>
      </c>
      <c r="N88" s="513"/>
      <c r="P88" s="513"/>
      <c r="R88" s="513"/>
      <c r="T88" s="513"/>
      <c r="V88" s="452"/>
      <c r="X88" s="452"/>
      <c r="Z88" s="452"/>
      <c r="AB88" s="452"/>
      <c r="AD88" s="452"/>
      <c r="AF88" s="452"/>
      <c r="AH88" s="382"/>
      <c r="AJ88" s="363" t="e">
        <f t="shared" ca="1" si="13"/>
        <v>#DIV/0!</v>
      </c>
      <c r="AL88" s="146"/>
      <c r="AN88" s="146"/>
      <c r="AP88" s="146"/>
      <c r="AR88" s="146"/>
      <c r="AT88" s="146"/>
      <c r="AV88" s="146"/>
      <c r="AX88" s="146"/>
      <c r="AZ88" s="146"/>
      <c r="BB88" s="63"/>
      <c r="BD88" s="371"/>
      <c r="BE88" s="371"/>
      <c r="BF88" s="371"/>
      <c r="BG88" s="371"/>
      <c r="BH88" s="371"/>
      <c r="BI88" s="371"/>
      <c r="BJ88" s="371"/>
      <c r="BK88" s="371"/>
      <c r="BL88" s="371"/>
      <c r="BM88" s="371"/>
      <c r="BN88" s="371"/>
      <c r="BO88" s="371"/>
    </row>
    <row r="89" spans="1:67" ht="21" customHeight="1" thickBot="1" x14ac:dyDescent="0.35">
      <c r="D89" s="413" t="s">
        <v>732</v>
      </c>
      <c r="H89" s="416">
        <f t="shared" si="12"/>
        <v>113900</v>
      </c>
      <c r="I89" s="416">
        <f t="shared" si="12"/>
        <v>68400</v>
      </c>
      <c r="J89" s="386"/>
      <c r="K89" s="417">
        <f t="shared" si="0"/>
        <v>113880</v>
      </c>
      <c r="L89" s="417">
        <f t="shared" si="1"/>
        <v>68328</v>
      </c>
      <c r="N89" s="520">
        <v>45552</v>
      </c>
      <c r="P89" s="520">
        <v>45552</v>
      </c>
      <c r="R89" s="520">
        <v>45552</v>
      </c>
      <c r="T89" s="520">
        <v>45552</v>
      </c>
      <c r="V89" s="489">
        <v>45490</v>
      </c>
      <c r="X89" s="489"/>
      <c r="Z89" s="472">
        <v>45425</v>
      </c>
      <c r="AB89" s="472">
        <v>45387</v>
      </c>
      <c r="AD89" s="463">
        <v>220324</v>
      </c>
      <c r="AF89" s="452"/>
      <c r="AJ89" s="363">
        <f t="shared" ca="1" si="13"/>
        <v>1</v>
      </c>
    </row>
    <row r="90" spans="1:67" s="376" customFormat="1" ht="21" hidden="1" customHeight="1" x14ac:dyDescent="0.3">
      <c r="A90" s="371"/>
      <c r="B90" s="372"/>
      <c r="C90" s="476"/>
      <c r="D90" s="439" t="s">
        <v>660</v>
      </c>
      <c r="E90" s="437">
        <f t="shared" ref="E90:F95" si="14">H90</f>
        <v>3600</v>
      </c>
      <c r="F90" s="438">
        <f t="shared" si="14"/>
        <v>2200</v>
      </c>
      <c r="G90" s="371"/>
      <c r="H90" s="416">
        <f t="shared" si="12"/>
        <v>3600</v>
      </c>
      <c r="I90" s="416">
        <f t="shared" si="12"/>
        <v>2200</v>
      </c>
      <c r="J90" s="386"/>
      <c r="K90" s="417">
        <f t="shared" si="0"/>
        <v>3573.72444</v>
      </c>
      <c r="L90" s="417">
        <f t="shared" si="1"/>
        <v>2144.2346639999996</v>
      </c>
      <c r="N90" s="496">
        <v>1429.4897759999999</v>
      </c>
      <c r="P90" s="496">
        <v>1429.4897759999999</v>
      </c>
      <c r="R90" s="496">
        <v>1429.4897759999999</v>
      </c>
      <c r="T90" s="496">
        <v>1429.4897759999999</v>
      </c>
      <c r="V90" s="490">
        <v>1429.4897759999999</v>
      </c>
      <c r="X90" s="462">
        <v>1429.4897759999999</v>
      </c>
      <c r="Z90" s="452">
        <v>1429.4897759999999</v>
      </c>
      <c r="AB90" s="452">
        <v>1429.4897759999999</v>
      </c>
      <c r="AD90" s="452">
        <v>1429.4897759999999</v>
      </c>
      <c r="AF90" s="452">
        <v>1299.5361599999999</v>
      </c>
      <c r="AH90" s="382">
        <v>1299.5361599999999</v>
      </c>
      <c r="AJ90" s="363">
        <f t="shared" ca="1" si="13"/>
        <v>1</v>
      </c>
      <c r="AL90" s="146"/>
      <c r="AN90" s="146"/>
      <c r="AP90" s="146"/>
      <c r="AR90" s="146"/>
      <c r="AT90" s="146"/>
      <c r="AV90" s="146"/>
      <c r="AX90" s="146"/>
      <c r="AZ90" s="146"/>
      <c r="BB90" s="63"/>
      <c r="BD90" s="371"/>
      <c r="BE90" s="371"/>
      <c r="BF90" s="371"/>
      <c r="BG90" s="371"/>
      <c r="BH90" s="371"/>
      <c r="BI90" s="371"/>
      <c r="BJ90" s="371"/>
      <c r="BK90" s="371"/>
      <c r="BL90" s="371"/>
      <c r="BM90" s="371"/>
      <c r="BN90" s="371"/>
      <c r="BO90" s="371"/>
    </row>
    <row r="91" spans="1:67" s="376" customFormat="1" ht="21" hidden="1" customHeight="1" x14ac:dyDescent="0.3">
      <c r="A91" s="371"/>
      <c r="B91" s="372"/>
      <c r="C91" s="476"/>
      <c r="D91" s="439" t="s">
        <v>661</v>
      </c>
      <c r="E91" s="444">
        <f t="shared" si="14"/>
        <v>7000</v>
      </c>
      <c r="F91" s="445">
        <f t="shared" si="14"/>
        <v>4200</v>
      </c>
      <c r="G91" s="371"/>
      <c r="H91" s="416">
        <f t="shared" si="12"/>
        <v>7000</v>
      </c>
      <c r="I91" s="416">
        <f t="shared" si="12"/>
        <v>4200</v>
      </c>
      <c r="J91" s="386"/>
      <c r="K91" s="417">
        <f t="shared" si="0"/>
        <v>6918.1612499999992</v>
      </c>
      <c r="L91" s="417">
        <f t="shared" si="1"/>
        <v>4150.8967499999999</v>
      </c>
      <c r="N91" s="496">
        <v>2767.2644999999998</v>
      </c>
      <c r="P91" s="496">
        <v>2767.2644999999998</v>
      </c>
      <c r="R91" s="496">
        <v>2767.2644999999998</v>
      </c>
      <c r="T91" s="496">
        <v>2767.2644999999998</v>
      </c>
      <c r="V91" s="490">
        <v>2767.2644999999998</v>
      </c>
      <c r="X91" s="462">
        <v>2767.2644999999998</v>
      </c>
      <c r="Z91" s="452">
        <v>2767.2644999999998</v>
      </c>
      <c r="AB91" s="452">
        <v>2767.2644999999998</v>
      </c>
      <c r="AD91" s="452">
        <v>2767.2644999999998</v>
      </c>
      <c r="AF91" s="452">
        <v>2515.6949999999997</v>
      </c>
      <c r="AH91" s="382">
        <v>2515.6949999999997</v>
      </c>
      <c r="AJ91" s="363">
        <f t="shared" ca="1" si="13"/>
        <v>1</v>
      </c>
      <c r="AL91" s="146"/>
      <c r="AN91" s="146"/>
      <c r="AP91" s="146"/>
      <c r="AR91" s="146"/>
      <c r="AT91" s="146"/>
      <c r="AV91" s="146"/>
      <c r="AX91" s="146"/>
      <c r="AZ91" s="146"/>
      <c r="BB91" s="63"/>
      <c r="BD91" s="371"/>
      <c r="BE91" s="371"/>
      <c r="BF91" s="371"/>
      <c r="BG91" s="371"/>
      <c r="BH91" s="371"/>
      <c r="BI91" s="371"/>
      <c r="BJ91" s="371"/>
      <c r="BK91" s="371"/>
      <c r="BL91" s="371"/>
      <c r="BM91" s="371"/>
      <c r="BN91" s="371"/>
      <c r="BO91" s="371"/>
    </row>
    <row r="92" spans="1:67" s="376" customFormat="1" ht="21" customHeight="1" x14ac:dyDescent="0.3">
      <c r="A92" s="371"/>
      <c r="B92" s="372"/>
      <c r="C92" s="371"/>
      <c r="D92" s="439" t="s">
        <v>368</v>
      </c>
      <c r="E92" s="437">
        <f t="shared" si="14"/>
        <v>2800</v>
      </c>
      <c r="F92" s="438">
        <f t="shared" si="14"/>
        <v>1700</v>
      </c>
      <c r="G92" s="371"/>
      <c r="H92" s="416">
        <f t="shared" si="12"/>
        <v>2800</v>
      </c>
      <c r="I92" s="416">
        <f t="shared" si="12"/>
        <v>1700</v>
      </c>
      <c r="J92" s="386"/>
      <c r="K92" s="417">
        <f t="shared" si="0"/>
        <v>2767.5</v>
      </c>
      <c r="L92" s="417">
        <f t="shared" si="1"/>
        <v>1660.5</v>
      </c>
      <c r="N92" s="496">
        <v>1107</v>
      </c>
      <c r="P92" s="496">
        <v>1107</v>
      </c>
      <c r="R92" s="496">
        <v>1107</v>
      </c>
      <c r="T92" s="496">
        <v>1107</v>
      </c>
      <c r="V92" s="490">
        <v>1047</v>
      </c>
      <c r="X92" s="462">
        <v>1029.5014587000001</v>
      </c>
      <c r="Z92" s="452">
        <v>1029.5014587000001</v>
      </c>
      <c r="AB92" s="452">
        <v>1029.5014587000001</v>
      </c>
      <c r="AD92" s="452">
        <v>1029.5014587000001</v>
      </c>
      <c r="AF92" s="452">
        <v>935.91041699999994</v>
      </c>
      <c r="AH92" s="382">
        <v>935.91041699999994</v>
      </c>
      <c r="AJ92" s="540">
        <f t="shared" ca="1" si="13"/>
        <v>1</v>
      </c>
      <c r="AL92" s="146"/>
      <c r="AN92" s="146"/>
      <c r="AP92" s="146"/>
      <c r="AR92" s="146"/>
      <c r="AT92" s="146"/>
      <c r="AV92" s="146"/>
      <c r="AX92" s="146"/>
      <c r="AZ92" s="146"/>
      <c r="BB92" s="63"/>
      <c r="BD92" s="371"/>
      <c r="BE92" s="371"/>
      <c r="BF92" s="371"/>
      <c r="BG92" s="371"/>
      <c r="BH92" s="371"/>
      <c r="BI92" s="371"/>
      <c r="BJ92" s="371"/>
      <c r="BK92" s="371"/>
      <c r="BL92" s="371"/>
      <c r="BM92" s="371"/>
      <c r="BN92" s="371"/>
      <c r="BO92" s="371"/>
    </row>
    <row r="93" spans="1:67" s="376" customFormat="1" ht="21" customHeight="1" x14ac:dyDescent="0.3">
      <c r="A93" s="371"/>
      <c r="B93" s="372"/>
      <c r="C93" s="371"/>
      <c r="D93" s="439" t="s">
        <v>367</v>
      </c>
      <c r="E93" s="437">
        <f t="shared" si="14"/>
        <v>4400</v>
      </c>
      <c r="F93" s="438">
        <f t="shared" si="14"/>
        <v>2700</v>
      </c>
      <c r="G93" s="371"/>
      <c r="H93" s="416">
        <f t="shared" si="12"/>
        <v>4400</v>
      </c>
      <c r="I93" s="416">
        <f t="shared" si="12"/>
        <v>2700</v>
      </c>
      <c r="J93" s="386"/>
      <c r="K93" s="417">
        <f t="shared" si="0"/>
        <v>4400</v>
      </c>
      <c r="L93" s="417">
        <f t="shared" si="1"/>
        <v>2640</v>
      </c>
      <c r="N93" s="496">
        <v>1760</v>
      </c>
      <c r="P93" s="496">
        <v>1760</v>
      </c>
      <c r="R93" s="496">
        <v>1760</v>
      </c>
      <c r="T93" s="496">
        <v>1760</v>
      </c>
      <c r="V93" s="490">
        <v>1660</v>
      </c>
      <c r="X93" s="462">
        <v>1630.2350493000001</v>
      </c>
      <c r="Z93" s="452">
        <v>1630.2350493000001</v>
      </c>
      <c r="AB93" s="452">
        <v>1630.2350493000001</v>
      </c>
      <c r="AD93" s="452">
        <v>1630.2350493000001</v>
      </c>
      <c r="AF93" s="452">
        <v>1482.0318629999999</v>
      </c>
      <c r="AH93" s="382">
        <v>1482.0318629999999</v>
      </c>
      <c r="AJ93" s="540">
        <f t="shared" ca="1" si="13"/>
        <v>1</v>
      </c>
      <c r="AL93" s="146"/>
      <c r="AN93" s="146"/>
      <c r="AP93" s="146"/>
      <c r="AR93" s="146"/>
      <c r="AT93" s="146"/>
      <c r="AV93" s="146"/>
      <c r="AX93" s="146"/>
      <c r="AZ93" s="146"/>
      <c r="BB93" s="63"/>
      <c r="BD93" s="371"/>
      <c r="BE93" s="371"/>
      <c r="BF93" s="371"/>
      <c r="BG93" s="371"/>
      <c r="BH93" s="371"/>
      <c r="BI93" s="371"/>
      <c r="BJ93" s="371"/>
      <c r="BK93" s="371"/>
      <c r="BL93" s="371"/>
      <c r="BM93" s="371"/>
      <c r="BN93" s="371"/>
      <c r="BO93" s="371"/>
    </row>
    <row r="94" spans="1:67" s="376" customFormat="1" ht="21" customHeight="1" x14ac:dyDescent="0.3">
      <c r="A94" s="371"/>
      <c r="B94" s="372"/>
      <c r="C94" s="371"/>
      <c r="D94" s="439" t="s">
        <v>366</v>
      </c>
      <c r="E94" s="442">
        <f t="shared" si="14"/>
        <v>8300</v>
      </c>
      <c r="F94" s="443">
        <f t="shared" si="14"/>
        <v>5000</v>
      </c>
      <c r="G94" s="371"/>
      <c r="H94" s="416">
        <f t="shared" si="12"/>
        <v>8300</v>
      </c>
      <c r="I94" s="416">
        <f t="shared" si="12"/>
        <v>5000</v>
      </c>
      <c r="J94" s="386"/>
      <c r="K94" s="417">
        <f t="shared" si="0"/>
        <v>8285</v>
      </c>
      <c r="L94" s="417">
        <f t="shared" si="1"/>
        <v>4971</v>
      </c>
      <c r="N94" s="496">
        <v>3314</v>
      </c>
      <c r="P94" s="496">
        <v>3314</v>
      </c>
      <c r="R94" s="496">
        <v>3314</v>
      </c>
      <c r="T94" s="496">
        <v>3314</v>
      </c>
      <c r="V94" s="490">
        <v>3126</v>
      </c>
      <c r="X94" s="462">
        <v>3065.5756131000007</v>
      </c>
      <c r="Z94" s="452">
        <v>3065.5756131000007</v>
      </c>
      <c r="AB94" s="452">
        <v>3065.5756131000007</v>
      </c>
      <c r="AD94" s="452">
        <v>3065.5756131000007</v>
      </c>
      <c r="AF94" s="452">
        <v>2786.8869210000003</v>
      </c>
      <c r="AH94" s="382">
        <v>2786.8869210000003</v>
      </c>
      <c r="AJ94" s="540">
        <f t="shared" ca="1" si="13"/>
        <v>1</v>
      </c>
      <c r="AL94" s="146"/>
      <c r="AN94" s="146"/>
      <c r="AP94" s="146"/>
      <c r="AR94" s="146"/>
      <c r="AT94" s="146"/>
      <c r="AV94" s="146"/>
      <c r="AX94" s="146"/>
      <c r="AZ94" s="146"/>
      <c r="BB94" s="63"/>
      <c r="BD94" s="371"/>
      <c r="BE94" s="371"/>
      <c r="BF94" s="371"/>
      <c r="BG94" s="371"/>
      <c r="BH94" s="371"/>
      <c r="BI94" s="371"/>
      <c r="BJ94" s="371"/>
      <c r="BK94" s="371"/>
      <c r="BL94" s="371"/>
      <c r="BM94" s="371"/>
      <c r="BN94" s="371"/>
      <c r="BO94" s="371"/>
    </row>
    <row r="95" spans="1:67" s="376" customFormat="1" ht="21" customHeight="1" x14ac:dyDescent="0.3">
      <c r="A95" s="371"/>
      <c r="B95" s="372"/>
      <c r="C95" s="371"/>
      <c r="D95" s="439" t="s">
        <v>365</v>
      </c>
      <c r="E95" s="437">
        <f t="shared" si="14"/>
        <v>10300</v>
      </c>
      <c r="F95" s="438">
        <f t="shared" si="14"/>
        <v>6200</v>
      </c>
      <c r="G95" s="371"/>
      <c r="H95" s="416">
        <f t="shared" si="12"/>
        <v>10300</v>
      </c>
      <c r="I95" s="416">
        <f t="shared" si="12"/>
        <v>6200</v>
      </c>
      <c r="J95" s="386"/>
      <c r="K95" s="417">
        <f t="shared" si="0"/>
        <v>10225</v>
      </c>
      <c r="L95" s="417">
        <f t="shared" si="1"/>
        <v>6135</v>
      </c>
      <c r="N95" s="496">
        <v>4090</v>
      </c>
      <c r="P95" s="496">
        <v>4090</v>
      </c>
      <c r="R95" s="496">
        <v>4090</v>
      </c>
      <c r="T95" s="496">
        <v>4090</v>
      </c>
      <c r="V95" s="490">
        <v>3860</v>
      </c>
      <c r="X95" s="462">
        <v>3471.4147181999997</v>
      </c>
      <c r="Z95" s="452">
        <v>3471.4147181999997</v>
      </c>
      <c r="AB95" s="452">
        <v>3471.4147181999997</v>
      </c>
      <c r="AD95" s="452">
        <v>3471.4147181999997</v>
      </c>
      <c r="AF95" s="452">
        <v>3155.8315619999994</v>
      </c>
      <c r="AH95" s="382">
        <v>3155.8315619999994</v>
      </c>
      <c r="AJ95" s="540">
        <f t="shared" ca="1" si="13"/>
        <v>1</v>
      </c>
      <c r="AL95" s="146"/>
      <c r="AN95" s="146"/>
      <c r="AP95" s="146"/>
      <c r="AR95" s="146"/>
      <c r="AT95" s="146"/>
      <c r="AV95" s="146"/>
      <c r="AX95" s="146"/>
      <c r="AZ95" s="146"/>
      <c r="BB95" s="63"/>
      <c r="BD95" s="371"/>
      <c r="BE95" s="371"/>
      <c r="BF95" s="371"/>
      <c r="BG95" s="371"/>
      <c r="BH95" s="371"/>
      <c r="BI95" s="371"/>
      <c r="BJ95" s="371"/>
      <c r="BK95" s="371"/>
      <c r="BL95" s="371"/>
      <c r="BM95" s="371"/>
      <c r="BN95" s="371"/>
      <c r="BO95" s="371"/>
    </row>
    <row r="96" spans="1:67" s="376" customFormat="1" ht="9.9499999999999993" customHeight="1" thickBot="1" x14ac:dyDescent="0.35">
      <c r="A96" s="371"/>
      <c r="B96" s="372"/>
      <c r="C96" s="371"/>
      <c r="D96" s="422"/>
      <c r="E96" s="414"/>
      <c r="F96" s="415"/>
      <c r="G96" s="371"/>
      <c r="H96" s="416">
        <f t="shared" si="12"/>
        <v>0</v>
      </c>
      <c r="I96" s="416">
        <f t="shared" si="12"/>
        <v>0</v>
      </c>
      <c r="J96" s="386"/>
      <c r="K96" s="417"/>
      <c r="L96" s="417"/>
      <c r="M96" s="389"/>
      <c r="N96" s="513"/>
      <c r="P96" s="513"/>
      <c r="R96" s="513"/>
      <c r="T96" s="513"/>
      <c r="V96" s="452"/>
      <c r="X96" s="452"/>
      <c r="Z96" s="452"/>
      <c r="AB96" s="452"/>
      <c r="AD96" s="452"/>
      <c r="AF96" s="452"/>
      <c r="AH96" s="382"/>
      <c r="AJ96" s="363" t="e">
        <f t="shared" ca="1" si="13"/>
        <v>#DIV/0!</v>
      </c>
      <c r="AL96" s="146"/>
      <c r="AN96" s="146"/>
      <c r="AP96" s="146"/>
      <c r="AR96" s="146"/>
      <c r="AT96" s="146"/>
      <c r="AV96" s="146"/>
      <c r="AX96" s="146"/>
      <c r="AZ96" s="146"/>
      <c r="BB96" s="63"/>
      <c r="BD96" s="371"/>
      <c r="BE96" s="371"/>
      <c r="BF96" s="371"/>
      <c r="BG96" s="371"/>
      <c r="BH96" s="371"/>
      <c r="BI96" s="371"/>
      <c r="BJ96" s="371"/>
      <c r="BK96" s="371"/>
      <c r="BL96" s="371"/>
      <c r="BM96" s="371"/>
      <c r="BN96" s="371"/>
      <c r="BO96" s="371"/>
    </row>
    <row r="97" spans="1:67" s="376" customFormat="1" ht="20.100000000000001" customHeight="1" thickBot="1" x14ac:dyDescent="0.35">
      <c r="A97" s="371"/>
      <c r="B97" s="372"/>
      <c r="C97" s="371"/>
      <c r="D97" s="431" t="s">
        <v>448</v>
      </c>
      <c r="E97" s="373"/>
      <c r="F97" s="374"/>
      <c r="G97" s="371"/>
      <c r="H97" s="416">
        <f t="shared" si="12"/>
        <v>114000</v>
      </c>
      <c r="I97" s="416">
        <f t="shared" si="12"/>
        <v>68400</v>
      </c>
      <c r="J97" s="386"/>
      <c r="K97" s="417">
        <f t="shared" si="0"/>
        <v>113987.5</v>
      </c>
      <c r="L97" s="417">
        <f t="shared" si="1"/>
        <v>68392.5</v>
      </c>
      <c r="N97" s="541">
        <v>45595</v>
      </c>
      <c r="P97" s="541">
        <v>45595</v>
      </c>
      <c r="R97" s="521">
        <v>45565</v>
      </c>
      <c r="T97" s="514">
        <v>45480</v>
      </c>
      <c r="V97" s="492">
        <v>45480</v>
      </c>
      <c r="X97" s="483">
        <v>45455</v>
      </c>
      <c r="Z97" s="473">
        <v>45425</v>
      </c>
      <c r="AB97" s="473">
        <v>45331</v>
      </c>
      <c r="AD97" s="465">
        <v>230324</v>
      </c>
      <c r="AF97" s="452"/>
      <c r="AH97" s="382"/>
      <c r="AJ97" s="363">
        <f t="shared" ca="1" si="13"/>
        <v>1</v>
      </c>
      <c r="AL97" s="353"/>
      <c r="AN97" s="146"/>
      <c r="AP97" s="146"/>
      <c r="AR97" s="146"/>
      <c r="AT97" s="146"/>
      <c r="AV97" s="146"/>
      <c r="AX97" s="146"/>
      <c r="AZ97" s="146"/>
      <c r="BB97" s="63"/>
      <c r="BD97" s="371"/>
      <c r="BE97" s="371"/>
      <c r="BF97" s="371"/>
      <c r="BG97" s="371"/>
      <c r="BH97" s="371"/>
      <c r="BI97" s="371"/>
      <c r="BJ97" s="371"/>
      <c r="BK97" s="371"/>
      <c r="BL97" s="371"/>
      <c r="BM97" s="371"/>
      <c r="BN97" s="371"/>
      <c r="BO97" s="371"/>
    </row>
    <row r="98" spans="1:67" s="376" customFormat="1" ht="20.100000000000001" customHeight="1" x14ac:dyDescent="0.3">
      <c r="A98" s="371"/>
      <c r="B98" s="372"/>
      <c r="C98" s="371"/>
      <c r="D98" s="436" t="s">
        <v>630</v>
      </c>
      <c r="E98" s="437">
        <f t="shared" ref="E98:F102" si="15">H98</f>
        <v>3900</v>
      </c>
      <c r="F98" s="438">
        <f t="shared" si="15"/>
        <v>2400</v>
      </c>
      <c r="G98" s="371"/>
      <c r="H98" s="416">
        <f t="shared" si="12"/>
        <v>3900</v>
      </c>
      <c r="I98" s="416">
        <f t="shared" si="12"/>
        <v>2400</v>
      </c>
      <c r="J98" s="386"/>
      <c r="K98" s="417">
        <f t="shared" si="0"/>
        <v>3900</v>
      </c>
      <c r="L98" s="417">
        <f t="shared" si="1"/>
        <v>2340</v>
      </c>
      <c r="N98" s="542">
        <v>1560</v>
      </c>
      <c r="P98" s="542">
        <v>1560</v>
      </c>
      <c r="R98" s="496">
        <v>1487</v>
      </c>
      <c r="T98" s="507">
        <v>1283.95</v>
      </c>
      <c r="V98" s="490">
        <v>1283.95</v>
      </c>
      <c r="X98" s="468">
        <v>1283.95</v>
      </c>
      <c r="Z98" s="462">
        <v>1283.96</v>
      </c>
      <c r="AB98" s="462">
        <v>1283.96</v>
      </c>
      <c r="AD98" s="462">
        <v>1283.95</v>
      </c>
      <c r="AF98" s="452">
        <v>1116.49</v>
      </c>
      <c r="AH98" s="382">
        <v>1116.49</v>
      </c>
      <c r="AJ98" s="363">
        <f t="shared" ca="1" si="13"/>
        <v>1</v>
      </c>
      <c r="AL98" s="146"/>
      <c r="AN98" s="146"/>
      <c r="AP98" s="146"/>
      <c r="AR98" s="146"/>
      <c r="AT98" s="146"/>
      <c r="AV98" s="146"/>
      <c r="AX98" s="146"/>
      <c r="AZ98" s="146"/>
      <c r="BB98" s="63"/>
      <c r="BD98" s="371"/>
      <c r="BE98" s="371"/>
      <c r="BF98" s="371"/>
      <c r="BG98" s="371"/>
      <c r="BH98" s="371"/>
      <c r="BI98" s="371"/>
      <c r="BJ98" s="371"/>
      <c r="BK98" s="371"/>
      <c r="BL98" s="371"/>
      <c r="BM98" s="371"/>
      <c r="BN98" s="371"/>
      <c r="BO98" s="371"/>
    </row>
    <row r="99" spans="1:67" s="376" customFormat="1" ht="20.100000000000001" customHeight="1" x14ac:dyDescent="0.3">
      <c r="A99" s="371"/>
      <c r="B99" s="372"/>
      <c r="C99" s="371"/>
      <c r="D99" s="436" t="s">
        <v>631</v>
      </c>
      <c r="E99" s="437">
        <f t="shared" si="15"/>
        <v>5500</v>
      </c>
      <c r="F99" s="438">
        <f t="shared" si="15"/>
        <v>3300</v>
      </c>
      <c r="G99" s="371"/>
      <c r="H99" s="416">
        <f t="shared" si="12"/>
        <v>5500</v>
      </c>
      <c r="I99" s="416">
        <f t="shared" si="12"/>
        <v>3300</v>
      </c>
      <c r="J99" s="386"/>
      <c r="K99" s="417">
        <f t="shared" si="0"/>
        <v>5445</v>
      </c>
      <c r="L99" s="417">
        <f t="shared" si="1"/>
        <v>3267</v>
      </c>
      <c r="N99" s="542">
        <v>2178</v>
      </c>
      <c r="P99" s="542">
        <v>2178</v>
      </c>
      <c r="R99" s="496">
        <v>2075</v>
      </c>
      <c r="T99" s="507">
        <v>1797</v>
      </c>
      <c r="V99" s="490">
        <v>1797</v>
      </c>
      <c r="X99" s="468">
        <v>1796.48</v>
      </c>
      <c r="Z99" s="462">
        <v>1796.48</v>
      </c>
      <c r="AB99" s="462">
        <v>1796.48</v>
      </c>
      <c r="AD99" s="462">
        <v>1796.48</v>
      </c>
      <c r="AF99" s="452">
        <v>1562.16</v>
      </c>
      <c r="AH99" s="382">
        <v>1562.16</v>
      </c>
      <c r="AJ99" s="363">
        <f t="shared" ca="1" si="13"/>
        <v>1</v>
      </c>
      <c r="AL99" s="146"/>
      <c r="AN99" s="146"/>
      <c r="AP99" s="146"/>
      <c r="AR99" s="146"/>
      <c r="AT99" s="146"/>
      <c r="AV99" s="146"/>
      <c r="AX99" s="146"/>
      <c r="AZ99" s="146"/>
      <c r="BB99" s="63"/>
      <c r="BD99" s="371"/>
      <c r="BE99" s="371"/>
      <c r="BF99" s="371"/>
      <c r="BG99" s="371"/>
      <c r="BH99" s="371"/>
      <c r="BI99" s="371"/>
      <c r="BJ99" s="371"/>
      <c r="BK99" s="371"/>
      <c r="BL99" s="371"/>
      <c r="BM99" s="371"/>
      <c r="BN99" s="371"/>
      <c r="BO99" s="371"/>
    </row>
    <row r="100" spans="1:67" s="376" customFormat="1" ht="20.100000000000001" customHeight="1" x14ac:dyDescent="0.3">
      <c r="A100" s="371"/>
      <c r="B100" s="372"/>
      <c r="C100" s="371"/>
      <c r="D100" s="436" t="s">
        <v>632</v>
      </c>
      <c r="E100" s="437">
        <f t="shared" si="15"/>
        <v>9000</v>
      </c>
      <c r="F100" s="438">
        <f t="shared" si="15"/>
        <v>5400</v>
      </c>
      <c r="G100" s="371"/>
      <c r="H100" s="416">
        <f t="shared" si="12"/>
        <v>9000</v>
      </c>
      <c r="I100" s="416">
        <f t="shared" si="12"/>
        <v>5400</v>
      </c>
      <c r="J100" s="386"/>
      <c r="K100" s="417">
        <f t="shared" ref="K100:K148" si="16">N100*$K$9</f>
        <v>8990</v>
      </c>
      <c r="L100" s="417">
        <f t="shared" ref="L100:L148" si="17">N100*$L$9</f>
        <v>5394</v>
      </c>
      <c r="N100" s="542">
        <v>3596</v>
      </c>
      <c r="P100" s="542">
        <v>3596</v>
      </c>
      <c r="R100" s="496">
        <v>3426</v>
      </c>
      <c r="T100" s="507">
        <v>2966.61</v>
      </c>
      <c r="V100" s="490">
        <v>2966.61</v>
      </c>
      <c r="X100" s="468">
        <v>2966.61</v>
      </c>
      <c r="Z100" s="462">
        <v>2966.61</v>
      </c>
      <c r="AB100" s="462">
        <v>2966.61</v>
      </c>
      <c r="AD100" s="462">
        <v>2966.61</v>
      </c>
      <c r="AF100" s="452">
        <v>2579.66</v>
      </c>
      <c r="AH100" s="382">
        <v>2579.66</v>
      </c>
      <c r="AJ100" s="363">
        <f t="shared" ca="1" si="13"/>
        <v>1</v>
      </c>
      <c r="AL100" s="146"/>
      <c r="AN100" s="146"/>
      <c r="AP100" s="146"/>
      <c r="AR100" s="146"/>
      <c r="AT100" s="146"/>
      <c r="AV100" s="146"/>
      <c r="AX100" s="146"/>
      <c r="AZ100" s="146"/>
      <c r="BB100" s="63"/>
      <c r="BD100" s="371"/>
      <c r="BE100" s="371"/>
      <c r="BF100" s="371"/>
      <c r="BG100" s="371"/>
      <c r="BH100" s="371"/>
      <c r="BI100" s="371"/>
      <c r="BJ100" s="371"/>
      <c r="BK100" s="371"/>
      <c r="BL100" s="371"/>
      <c r="BM100" s="371"/>
      <c r="BN100" s="371"/>
      <c r="BO100" s="371"/>
    </row>
    <row r="101" spans="1:67" s="376" customFormat="1" ht="20.100000000000001" customHeight="1" x14ac:dyDescent="0.3">
      <c r="A101" s="371"/>
      <c r="B101" s="372"/>
      <c r="C101" s="371"/>
      <c r="D101" s="524" t="s">
        <v>633</v>
      </c>
      <c r="E101" s="442">
        <f t="shared" si="15"/>
        <v>15900</v>
      </c>
      <c r="F101" s="443">
        <f t="shared" si="15"/>
        <v>9500</v>
      </c>
      <c r="G101" s="371"/>
      <c r="H101" s="416">
        <f t="shared" si="12"/>
        <v>15900</v>
      </c>
      <c r="I101" s="416">
        <f t="shared" si="12"/>
        <v>9500</v>
      </c>
      <c r="J101" s="386"/>
      <c r="K101" s="417">
        <f t="shared" si="16"/>
        <v>15820</v>
      </c>
      <c r="L101" s="417">
        <f t="shared" si="17"/>
        <v>9492</v>
      </c>
      <c r="N101" s="542">
        <v>6328</v>
      </c>
      <c r="P101" s="542">
        <v>6328</v>
      </c>
      <c r="R101" s="496">
        <v>6026</v>
      </c>
      <c r="T101" s="507">
        <v>5218.74</v>
      </c>
      <c r="V101" s="490">
        <v>5218.74</v>
      </c>
      <c r="X101" s="468">
        <v>5218.74</v>
      </c>
      <c r="Z101" s="474">
        <v>5218.74</v>
      </c>
      <c r="AB101" s="462">
        <v>6483.75</v>
      </c>
      <c r="AD101" s="462">
        <v>5218.74</v>
      </c>
      <c r="AF101" s="452">
        <v>4538.04</v>
      </c>
      <c r="AH101" s="382">
        <v>4538.04</v>
      </c>
      <c r="AJ101" s="363">
        <f t="shared" ca="1" si="13"/>
        <v>1</v>
      </c>
      <c r="AL101" s="146"/>
      <c r="AN101" s="146"/>
      <c r="AP101" s="146"/>
      <c r="AR101" s="146"/>
      <c r="AT101" s="146"/>
      <c r="AV101" s="146"/>
      <c r="AX101" s="146"/>
      <c r="AZ101" s="146"/>
      <c r="BB101" s="63"/>
      <c r="BD101" s="371"/>
      <c r="BE101" s="371"/>
      <c r="BF101" s="371"/>
      <c r="BG101" s="371"/>
      <c r="BH101" s="371"/>
      <c r="BI101" s="371"/>
      <c r="BJ101" s="371"/>
      <c r="BK101" s="371"/>
      <c r="BL101" s="371"/>
      <c r="BM101" s="371"/>
      <c r="BN101" s="371"/>
      <c r="BO101" s="371"/>
    </row>
    <row r="102" spans="1:67" s="376" customFormat="1" ht="20.100000000000001" customHeight="1" x14ac:dyDescent="0.3">
      <c r="A102" s="371"/>
      <c r="B102" s="372"/>
      <c r="C102" s="371"/>
      <c r="D102" s="439" t="s">
        <v>637</v>
      </c>
      <c r="E102" s="437">
        <f t="shared" si="15"/>
        <v>4700</v>
      </c>
      <c r="F102" s="438">
        <f t="shared" si="15"/>
        <v>2900</v>
      </c>
      <c r="G102" s="371"/>
      <c r="H102" s="416">
        <f t="shared" si="12"/>
        <v>4700</v>
      </c>
      <c r="I102" s="416">
        <f t="shared" si="12"/>
        <v>2900</v>
      </c>
      <c r="J102" s="386"/>
      <c r="K102" s="417">
        <f t="shared" si="16"/>
        <v>4687.5</v>
      </c>
      <c r="L102" s="417">
        <f t="shared" si="17"/>
        <v>2812.5</v>
      </c>
      <c r="N102" s="542">
        <v>1875</v>
      </c>
      <c r="P102" s="542">
        <v>1875</v>
      </c>
      <c r="R102" s="496">
        <v>1705</v>
      </c>
      <c r="T102" s="507">
        <v>1408.26</v>
      </c>
      <c r="V102" s="490">
        <v>1408.26</v>
      </c>
      <c r="X102" s="468">
        <v>1408.26</v>
      </c>
      <c r="Z102" s="462">
        <v>1408.26</v>
      </c>
      <c r="AB102" s="462">
        <v>1408.26</v>
      </c>
      <c r="AD102" s="462">
        <v>1468.25</v>
      </c>
      <c r="AF102" s="452">
        <v>1468</v>
      </c>
      <c r="AH102" s="382">
        <v>1468</v>
      </c>
      <c r="AJ102" s="363">
        <f t="shared" ca="1" si="13"/>
        <v>1</v>
      </c>
      <c r="AL102" s="146"/>
      <c r="AN102" s="146"/>
      <c r="AP102" s="146"/>
      <c r="AR102" s="146"/>
      <c r="AT102" s="146"/>
      <c r="AV102" s="146"/>
      <c r="AX102" s="146"/>
      <c r="AZ102" s="146"/>
      <c r="BB102" s="63"/>
      <c r="BD102" s="371"/>
      <c r="BE102" s="371"/>
      <c r="BF102" s="371"/>
      <c r="BG102" s="371"/>
      <c r="BH102" s="371"/>
      <c r="BI102" s="371"/>
      <c r="BJ102" s="371"/>
      <c r="BK102" s="371"/>
      <c r="BL102" s="371"/>
      <c r="BM102" s="371"/>
      <c r="BN102" s="371"/>
      <c r="BO102" s="371"/>
    </row>
    <row r="103" spans="1:67" s="376" customFormat="1" ht="20.100000000000001" customHeight="1" x14ac:dyDescent="0.3">
      <c r="A103" s="371"/>
      <c r="B103" s="372"/>
      <c r="C103" s="371"/>
      <c r="D103" s="383" t="s">
        <v>449</v>
      </c>
      <c r="E103" s="373"/>
      <c r="F103" s="374"/>
      <c r="G103" s="371"/>
      <c r="H103" s="416">
        <f t="shared" si="12"/>
        <v>0</v>
      </c>
      <c r="I103" s="416">
        <f t="shared" si="12"/>
        <v>0</v>
      </c>
      <c r="J103" s="386"/>
      <c r="K103" s="417">
        <f t="shared" si="16"/>
        <v>0</v>
      </c>
      <c r="L103" s="417">
        <f t="shared" si="17"/>
        <v>0</v>
      </c>
      <c r="N103" s="507"/>
      <c r="P103" s="507"/>
      <c r="R103" s="507"/>
      <c r="T103" s="507"/>
      <c r="V103" s="493"/>
      <c r="X103" s="452"/>
      <c r="Z103" s="452"/>
      <c r="AB103" s="452"/>
      <c r="AD103" s="452"/>
      <c r="AF103" s="452">
        <v>0</v>
      </c>
      <c r="AH103" s="382">
        <v>0</v>
      </c>
      <c r="AJ103" s="363" t="e">
        <f t="shared" ca="1" si="13"/>
        <v>#DIV/0!</v>
      </c>
      <c r="AL103" s="146"/>
      <c r="AN103" s="146"/>
      <c r="AP103" s="146"/>
      <c r="AR103" s="146"/>
      <c r="AT103" s="146"/>
      <c r="AV103" s="146"/>
      <c r="AX103" s="146"/>
      <c r="AZ103" s="146"/>
      <c r="BB103" s="63"/>
      <c r="BD103" s="371"/>
      <c r="BE103" s="371"/>
      <c r="BF103" s="371"/>
      <c r="BG103" s="371"/>
      <c r="BH103" s="371"/>
      <c r="BI103" s="371"/>
      <c r="BJ103" s="371"/>
      <c r="BK103" s="371"/>
      <c r="BL103" s="371"/>
      <c r="BM103" s="371"/>
      <c r="BN103" s="371"/>
      <c r="BO103" s="371"/>
    </row>
    <row r="104" spans="1:67" s="376" customFormat="1" ht="20.100000000000001" customHeight="1" x14ac:dyDescent="0.3">
      <c r="A104" s="371"/>
      <c r="B104" s="372"/>
      <c r="C104" s="371"/>
      <c r="D104" s="439" t="s">
        <v>635</v>
      </c>
      <c r="E104" s="437">
        <f t="shared" ref="E104:F106" si="18">H104</f>
        <v>1800</v>
      </c>
      <c r="F104" s="438">
        <f t="shared" si="18"/>
        <v>1100</v>
      </c>
      <c r="G104" s="371"/>
      <c r="H104" s="416">
        <f t="shared" si="12"/>
        <v>1800</v>
      </c>
      <c r="I104" s="416">
        <f t="shared" si="12"/>
        <v>1100</v>
      </c>
      <c r="J104" s="386"/>
      <c r="K104" s="417">
        <f t="shared" si="16"/>
        <v>1795.125</v>
      </c>
      <c r="L104" s="417">
        <f t="shared" si="17"/>
        <v>1077.0749999999998</v>
      </c>
      <c r="N104" s="542">
        <v>718.05</v>
      </c>
      <c r="P104" s="542">
        <v>718.05</v>
      </c>
      <c r="R104" s="496">
        <v>685</v>
      </c>
      <c r="T104" s="507">
        <v>569.54999999999995</v>
      </c>
      <c r="V104" s="490">
        <v>569.54999999999995</v>
      </c>
      <c r="X104" s="468">
        <v>569.54999999999995</v>
      </c>
      <c r="Z104" s="462">
        <v>569.54999999999995</v>
      </c>
      <c r="AB104" s="462">
        <v>569.54999999999995</v>
      </c>
      <c r="AD104" s="462">
        <v>569.54999999999995</v>
      </c>
      <c r="AF104" s="452">
        <v>495.26</v>
      </c>
      <c r="AH104" s="382">
        <v>495.26</v>
      </c>
      <c r="AJ104" s="363">
        <f t="shared" ca="1" si="13"/>
        <v>1</v>
      </c>
      <c r="AL104" s="146"/>
      <c r="AN104" s="146"/>
      <c r="AP104" s="146"/>
      <c r="AR104" s="146"/>
      <c r="AT104" s="146"/>
      <c r="AV104" s="146"/>
      <c r="AX104" s="146"/>
      <c r="AZ104" s="146"/>
      <c r="BB104" s="63"/>
      <c r="BD104" s="371"/>
      <c r="BE104" s="371"/>
      <c r="BF104" s="371"/>
      <c r="BG104" s="371"/>
      <c r="BH104" s="371"/>
      <c r="BI104" s="371"/>
      <c r="BJ104" s="371"/>
      <c r="BK104" s="371"/>
      <c r="BL104" s="371"/>
      <c r="BM104" s="371"/>
      <c r="BN104" s="371"/>
      <c r="BO104" s="371"/>
    </row>
    <row r="105" spans="1:67" ht="20.100000000000001" customHeight="1" x14ac:dyDescent="0.3">
      <c r="D105" s="524" t="s">
        <v>634</v>
      </c>
      <c r="E105" s="450">
        <f t="shared" si="18"/>
        <v>3700</v>
      </c>
      <c r="F105" s="451">
        <f t="shared" si="18"/>
        <v>2200</v>
      </c>
      <c r="H105" s="416">
        <f t="shared" si="12"/>
        <v>3700</v>
      </c>
      <c r="I105" s="416">
        <f t="shared" si="12"/>
        <v>2200</v>
      </c>
      <c r="J105" s="386"/>
      <c r="K105" s="417">
        <f t="shared" si="16"/>
        <v>3630</v>
      </c>
      <c r="L105" s="417">
        <f t="shared" si="17"/>
        <v>2178</v>
      </c>
      <c r="N105" s="542">
        <v>1452</v>
      </c>
      <c r="P105" s="542">
        <v>1452</v>
      </c>
      <c r="R105" s="496">
        <v>1382</v>
      </c>
      <c r="T105" s="507">
        <v>1139.04</v>
      </c>
      <c r="V105" s="490">
        <v>1139.04</v>
      </c>
      <c r="X105" s="468">
        <v>1139.04</v>
      </c>
      <c r="Z105" s="462">
        <v>1139.04</v>
      </c>
      <c r="AB105" s="462">
        <v>1139.04</v>
      </c>
      <c r="AD105" s="462">
        <v>1139.04</v>
      </c>
      <c r="AF105" s="452">
        <v>990.47</v>
      </c>
      <c r="AH105" s="382">
        <v>990.47</v>
      </c>
      <c r="AJ105" s="363">
        <f t="shared" ca="1" si="13"/>
        <v>1</v>
      </c>
    </row>
    <row r="106" spans="1:67" ht="20.100000000000001" customHeight="1" x14ac:dyDescent="0.3">
      <c r="A106" s="510"/>
      <c r="D106" s="439" t="s">
        <v>636</v>
      </c>
      <c r="E106" s="437">
        <f t="shared" si="18"/>
        <v>11200</v>
      </c>
      <c r="F106" s="438">
        <f t="shared" si="18"/>
        <v>6700</v>
      </c>
      <c r="H106" s="416">
        <f t="shared" si="12"/>
        <v>11200</v>
      </c>
      <c r="I106" s="416">
        <f t="shared" si="12"/>
        <v>6700</v>
      </c>
      <c r="J106" s="386"/>
      <c r="K106" s="417">
        <f t="shared" si="16"/>
        <v>11117.5</v>
      </c>
      <c r="L106" s="417">
        <f t="shared" si="17"/>
        <v>6670.5</v>
      </c>
      <c r="N106" s="542">
        <v>4447</v>
      </c>
      <c r="P106" s="542">
        <v>4447</v>
      </c>
      <c r="R106" s="496">
        <v>4235</v>
      </c>
      <c r="T106" s="507">
        <v>3499.9</v>
      </c>
      <c r="V106" s="490">
        <v>3499.9</v>
      </c>
      <c r="X106" s="468">
        <v>3499.9</v>
      </c>
      <c r="Z106" s="462">
        <v>3499.9</v>
      </c>
      <c r="AB106" s="462">
        <v>3499.9</v>
      </c>
      <c r="AD106" s="462">
        <v>3499.9</v>
      </c>
      <c r="AF106" s="452">
        <v>3043.39</v>
      </c>
      <c r="AH106" s="382">
        <v>3043.39</v>
      </c>
      <c r="AJ106" s="363">
        <f t="shared" ca="1" si="13"/>
        <v>1</v>
      </c>
    </row>
    <row r="107" spans="1:67" ht="20.100000000000001" customHeight="1" x14ac:dyDescent="0.3">
      <c r="C107" s="476"/>
      <c r="D107" s="383" t="s">
        <v>453</v>
      </c>
      <c r="H107" s="416">
        <f t="shared" si="12"/>
        <v>0</v>
      </c>
      <c r="I107" s="416">
        <f t="shared" si="12"/>
        <v>0</v>
      </c>
      <c r="J107" s="386"/>
      <c r="K107" s="417">
        <f t="shared" si="16"/>
        <v>0</v>
      </c>
      <c r="L107" s="417">
        <f t="shared" si="17"/>
        <v>0</v>
      </c>
      <c r="N107" s="507"/>
      <c r="P107" s="507"/>
      <c r="R107" s="507"/>
      <c r="T107" s="507"/>
      <c r="V107" s="493"/>
      <c r="X107" s="452"/>
      <c r="Z107" s="452"/>
      <c r="AB107" s="452"/>
      <c r="AD107" s="452"/>
      <c r="AF107" s="452">
        <v>0</v>
      </c>
      <c r="AH107" s="382">
        <v>0</v>
      </c>
      <c r="AJ107" s="363" t="e">
        <f t="shared" ca="1" si="13"/>
        <v>#DIV/0!</v>
      </c>
    </row>
    <row r="108" spans="1:67" ht="20.100000000000001" customHeight="1" x14ac:dyDescent="0.3">
      <c r="C108" s="476"/>
      <c r="D108" s="439" t="s">
        <v>374</v>
      </c>
      <c r="E108" s="437">
        <f t="shared" ref="E108:F110" si="19">H108</f>
        <v>2900</v>
      </c>
      <c r="F108" s="438">
        <f t="shared" si="19"/>
        <v>1700</v>
      </c>
      <c r="H108" s="416">
        <f t="shared" si="12"/>
        <v>2900</v>
      </c>
      <c r="I108" s="416">
        <f t="shared" si="12"/>
        <v>1700</v>
      </c>
      <c r="J108" s="386"/>
      <c r="K108" s="417">
        <f t="shared" si="16"/>
        <v>2821.6000000000004</v>
      </c>
      <c r="L108" s="417">
        <f t="shared" si="17"/>
        <v>1692.96</v>
      </c>
      <c r="N108" s="507">
        <v>1128.6400000000001</v>
      </c>
      <c r="P108" s="507">
        <v>1128.6400000000001</v>
      </c>
      <c r="R108" s="507">
        <v>1128.6400000000001</v>
      </c>
      <c r="T108" s="507">
        <v>1128.6400000000001</v>
      </c>
      <c r="V108" s="491">
        <v>1128.6400000000001</v>
      </c>
      <c r="X108" s="462">
        <v>1128.6400000000001</v>
      </c>
      <c r="Z108" s="462">
        <v>1128.6400000000001</v>
      </c>
      <c r="AB108" s="462">
        <v>1128.6400000000001</v>
      </c>
      <c r="AD108" s="452">
        <v>1079.5730000000001</v>
      </c>
      <c r="AF108" s="452">
        <v>981.43</v>
      </c>
      <c r="AH108" s="382">
        <v>981.43</v>
      </c>
      <c r="AJ108" s="540">
        <f t="shared" ca="1" si="13"/>
        <v>1</v>
      </c>
    </row>
    <row r="109" spans="1:67" ht="20.100000000000001" customHeight="1" x14ac:dyDescent="0.3">
      <c r="C109" s="476"/>
      <c r="D109" s="436" t="s">
        <v>373</v>
      </c>
      <c r="E109" s="450">
        <f t="shared" si="19"/>
        <v>5500</v>
      </c>
      <c r="F109" s="451">
        <f t="shared" si="19"/>
        <v>3300</v>
      </c>
      <c r="H109" s="416">
        <f t="shared" si="12"/>
        <v>5500</v>
      </c>
      <c r="I109" s="416">
        <f t="shared" si="12"/>
        <v>3300</v>
      </c>
      <c r="J109" s="386"/>
      <c r="K109" s="417">
        <f t="shared" si="16"/>
        <v>5436.25</v>
      </c>
      <c r="L109" s="417">
        <f t="shared" si="17"/>
        <v>3261.75</v>
      </c>
      <c r="N109" s="507">
        <v>2174.5</v>
      </c>
      <c r="P109" s="507">
        <v>2174.5</v>
      </c>
      <c r="R109" s="507">
        <v>2174.5</v>
      </c>
      <c r="T109" s="507">
        <v>2174.5</v>
      </c>
      <c r="V109" s="491">
        <v>2174.5</v>
      </c>
      <c r="X109" s="462">
        <v>2174.5</v>
      </c>
      <c r="Z109" s="462">
        <v>2174.5</v>
      </c>
      <c r="AB109" s="462">
        <v>2174.5</v>
      </c>
      <c r="AD109" s="452">
        <v>2079.9569999999999</v>
      </c>
      <c r="AF109" s="452">
        <v>1890.87</v>
      </c>
      <c r="AH109" s="382">
        <v>1890.87</v>
      </c>
      <c r="AJ109" s="540">
        <f t="shared" ca="1" si="13"/>
        <v>1</v>
      </c>
    </row>
    <row r="110" spans="1:67" ht="20.100000000000001" customHeight="1" x14ac:dyDescent="0.3">
      <c r="C110" s="476"/>
      <c r="D110" s="439" t="s">
        <v>754</v>
      </c>
      <c r="E110" s="437">
        <f t="shared" si="19"/>
        <v>21200</v>
      </c>
      <c r="F110" s="438">
        <f t="shared" si="19"/>
        <v>12700</v>
      </c>
      <c r="H110" s="416">
        <f t="shared" si="12"/>
        <v>21200</v>
      </c>
      <c r="I110" s="416">
        <f t="shared" si="12"/>
        <v>12700</v>
      </c>
      <c r="J110" s="386"/>
      <c r="K110" s="417">
        <f t="shared" si="16"/>
        <v>21162.25</v>
      </c>
      <c r="L110" s="417">
        <f t="shared" si="17"/>
        <v>12697.349999999999</v>
      </c>
      <c r="N110" s="507">
        <v>8464.9</v>
      </c>
      <c r="P110" s="507">
        <v>8464.9</v>
      </c>
      <c r="R110" s="507">
        <v>8464.9</v>
      </c>
      <c r="T110" s="507">
        <v>8464.9</v>
      </c>
      <c r="V110" s="491">
        <v>8464.9</v>
      </c>
      <c r="X110" s="462">
        <v>8464.9</v>
      </c>
      <c r="Z110" s="462">
        <v>8464.9</v>
      </c>
      <c r="AB110" s="462">
        <v>8464.9</v>
      </c>
      <c r="AD110" s="452">
        <v>8096.8580000000002</v>
      </c>
      <c r="AF110" s="452">
        <v>7360.78</v>
      </c>
      <c r="AH110" s="382">
        <v>7360.78</v>
      </c>
      <c r="AJ110" s="540">
        <f t="shared" ca="1" si="13"/>
        <v>1</v>
      </c>
    </row>
    <row r="111" spans="1:67" ht="20.100000000000001" hidden="1" customHeight="1" x14ac:dyDescent="0.3">
      <c r="C111" s="476"/>
      <c r="D111" s="440" t="s">
        <v>486</v>
      </c>
      <c r="H111" s="416">
        <f t="shared" si="12"/>
        <v>0</v>
      </c>
      <c r="I111" s="416">
        <f t="shared" si="12"/>
        <v>0</v>
      </c>
      <c r="J111" s="386"/>
      <c r="K111" s="417">
        <f t="shared" si="16"/>
        <v>0</v>
      </c>
      <c r="L111" s="417">
        <f t="shared" si="17"/>
        <v>0</v>
      </c>
      <c r="N111" s="507"/>
      <c r="P111" s="507"/>
      <c r="R111" s="507"/>
      <c r="T111" s="507"/>
      <c r="V111" s="493"/>
      <c r="X111" s="452"/>
      <c r="Z111" s="452"/>
      <c r="AB111" s="452"/>
      <c r="AD111" s="452"/>
      <c r="AF111" s="452">
        <v>0</v>
      </c>
      <c r="AH111" s="382">
        <v>0</v>
      </c>
      <c r="AJ111" s="363" t="e">
        <f t="shared" ca="1" si="13"/>
        <v>#DIV/0!</v>
      </c>
    </row>
    <row r="112" spans="1:67" ht="20.100000000000001" customHeight="1" x14ac:dyDescent="0.3">
      <c r="D112" s="440"/>
      <c r="H112" s="416">
        <f t="shared" si="12"/>
        <v>0</v>
      </c>
      <c r="I112" s="416">
        <f t="shared" si="12"/>
        <v>0</v>
      </c>
      <c r="J112" s="386"/>
      <c r="K112" s="417">
        <f t="shared" si="16"/>
        <v>0</v>
      </c>
      <c r="L112" s="417">
        <f t="shared" si="17"/>
        <v>0</v>
      </c>
      <c r="N112" s="507"/>
      <c r="P112" s="507"/>
      <c r="R112" s="507"/>
      <c r="T112" s="507"/>
      <c r="V112" s="493"/>
      <c r="X112" s="452"/>
      <c r="Z112" s="452"/>
      <c r="AB112" s="452"/>
      <c r="AD112" s="452"/>
      <c r="AF112" s="452">
        <v>0</v>
      </c>
      <c r="AH112" s="382">
        <v>0</v>
      </c>
      <c r="AJ112" s="363" t="e">
        <f t="shared" ca="1" si="13"/>
        <v>#DIV/0!</v>
      </c>
    </row>
    <row r="113" spans="1:67" ht="20.100000000000001" customHeight="1" x14ac:dyDescent="0.3">
      <c r="A113" s="510"/>
      <c r="D113" s="439" t="s">
        <v>626</v>
      </c>
      <c r="E113" s="437">
        <f t="shared" ref="E113:F118" si="20">H113</f>
        <v>2500</v>
      </c>
      <c r="F113" s="438">
        <f t="shared" si="20"/>
        <v>1500</v>
      </c>
      <c r="H113" s="416">
        <f t="shared" si="12"/>
        <v>2500</v>
      </c>
      <c r="I113" s="416">
        <f t="shared" si="12"/>
        <v>1500</v>
      </c>
      <c r="J113" s="386"/>
      <c r="K113" s="417">
        <f t="shared" si="16"/>
        <v>2453.1750000000002</v>
      </c>
      <c r="L113" s="417">
        <f t="shared" si="17"/>
        <v>1471.905</v>
      </c>
      <c r="N113" s="542">
        <v>981.27</v>
      </c>
      <c r="P113" s="542">
        <v>981.27</v>
      </c>
      <c r="R113" s="496">
        <v>908</v>
      </c>
      <c r="T113" s="507">
        <v>750.72</v>
      </c>
      <c r="V113" s="490">
        <v>750.72</v>
      </c>
      <c r="X113" s="468">
        <v>750.72</v>
      </c>
      <c r="Z113" s="474">
        <v>750.72</v>
      </c>
      <c r="AB113" s="462">
        <v>825.79</v>
      </c>
      <c r="AD113" s="462">
        <v>750.72</v>
      </c>
      <c r="AF113" s="452">
        <v>718.08</v>
      </c>
      <c r="AH113" s="382">
        <v>718.08</v>
      </c>
      <c r="AJ113" s="363">
        <f t="shared" ca="1" si="13"/>
        <v>1</v>
      </c>
    </row>
    <row r="114" spans="1:67" ht="20.100000000000001" customHeight="1" x14ac:dyDescent="0.3">
      <c r="D114" s="439" t="s">
        <v>627</v>
      </c>
      <c r="E114" s="444">
        <f t="shared" si="20"/>
        <v>5200</v>
      </c>
      <c r="F114" s="445">
        <f t="shared" si="20"/>
        <v>3200</v>
      </c>
      <c r="H114" s="416">
        <f t="shared" si="12"/>
        <v>5200</v>
      </c>
      <c r="I114" s="416">
        <f t="shared" si="12"/>
        <v>3200</v>
      </c>
      <c r="J114" s="386"/>
      <c r="K114" s="417">
        <f t="shared" si="16"/>
        <v>5182.5</v>
      </c>
      <c r="L114" s="417">
        <f t="shared" si="17"/>
        <v>3109.5</v>
      </c>
      <c r="N114" s="542">
        <v>2073</v>
      </c>
      <c r="P114" s="542">
        <v>2073</v>
      </c>
      <c r="R114" s="496">
        <v>1920</v>
      </c>
      <c r="T114" s="507">
        <v>1589.44</v>
      </c>
      <c r="V114" s="490">
        <v>1589.44</v>
      </c>
      <c r="X114" s="468">
        <v>1589.44</v>
      </c>
      <c r="Z114" s="474">
        <v>1589.44</v>
      </c>
      <c r="AB114" s="462">
        <v>1748.39</v>
      </c>
      <c r="AD114" s="462">
        <v>1589.44</v>
      </c>
      <c r="AF114" s="452">
        <v>1520.34</v>
      </c>
      <c r="AH114" s="382">
        <v>1520.34</v>
      </c>
      <c r="AJ114" s="363">
        <f t="shared" ca="1" si="13"/>
        <v>1</v>
      </c>
    </row>
    <row r="115" spans="1:67" ht="20.100000000000001" customHeight="1" x14ac:dyDescent="0.3">
      <c r="D115" s="439" t="s">
        <v>628</v>
      </c>
      <c r="E115" s="442">
        <f t="shared" si="20"/>
        <v>9000</v>
      </c>
      <c r="F115" s="443">
        <f t="shared" si="20"/>
        <v>5400</v>
      </c>
      <c r="H115" s="416">
        <f t="shared" si="12"/>
        <v>9000</v>
      </c>
      <c r="I115" s="416">
        <f t="shared" si="12"/>
        <v>5400</v>
      </c>
      <c r="J115" s="386"/>
      <c r="K115" s="417">
        <f t="shared" si="16"/>
        <v>8985</v>
      </c>
      <c r="L115" s="417">
        <f t="shared" si="17"/>
        <v>5391</v>
      </c>
      <c r="N115" s="542">
        <v>3594</v>
      </c>
      <c r="P115" s="542">
        <v>3594</v>
      </c>
      <c r="R115" s="496">
        <v>3327</v>
      </c>
      <c r="T115" s="507">
        <v>2749.48</v>
      </c>
      <c r="V115" s="490">
        <v>2749.48</v>
      </c>
      <c r="X115" s="468">
        <v>2749.48</v>
      </c>
      <c r="Z115" s="474">
        <v>2749.48</v>
      </c>
      <c r="AB115" s="462">
        <v>2749.348</v>
      </c>
      <c r="AD115" s="462">
        <v>2749.48</v>
      </c>
      <c r="AF115" s="452"/>
      <c r="AJ115" s="363">
        <f t="shared" ca="1" si="13"/>
        <v>1</v>
      </c>
    </row>
    <row r="116" spans="1:67" ht="20.100000000000001" customHeight="1" x14ac:dyDescent="0.3">
      <c r="D116" s="439" t="s">
        <v>629</v>
      </c>
      <c r="E116" s="442">
        <f t="shared" si="20"/>
        <v>15300</v>
      </c>
      <c r="F116" s="443">
        <f t="shared" si="20"/>
        <v>9200</v>
      </c>
      <c r="H116" s="416">
        <f t="shared" si="12"/>
        <v>15300</v>
      </c>
      <c r="I116" s="416">
        <f t="shared" si="12"/>
        <v>9200</v>
      </c>
      <c r="J116" s="386"/>
      <c r="K116" s="417">
        <f t="shared" si="16"/>
        <v>15290</v>
      </c>
      <c r="L116" s="417">
        <f t="shared" si="17"/>
        <v>9174</v>
      </c>
      <c r="N116" s="542">
        <v>6116</v>
      </c>
      <c r="P116" s="542">
        <v>6116</v>
      </c>
      <c r="R116" s="496">
        <v>5663</v>
      </c>
      <c r="T116" s="507">
        <v>4685.4399999999996</v>
      </c>
      <c r="V116" s="490">
        <v>4685.4399999999996</v>
      </c>
      <c r="X116" s="468">
        <v>4685.4399999999996</v>
      </c>
      <c r="Z116" s="474">
        <v>4685.45</v>
      </c>
      <c r="AB116" s="462">
        <v>4685.45</v>
      </c>
      <c r="AD116" s="462">
        <v>4685.4399999999996</v>
      </c>
      <c r="AF116" s="452">
        <v>4074.3</v>
      </c>
      <c r="AH116" s="382">
        <v>4074.3</v>
      </c>
      <c r="AJ116" s="363">
        <f t="shared" ca="1" si="13"/>
        <v>1</v>
      </c>
    </row>
    <row r="117" spans="1:67" s="376" customFormat="1" ht="20.100000000000001" customHeight="1" x14ac:dyDescent="0.3">
      <c r="A117" s="510"/>
      <c r="B117" s="372"/>
      <c r="C117" s="371"/>
      <c r="D117" s="439" t="s">
        <v>659</v>
      </c>
      <c r="E117" s="437">
        <f t="shared" si="20"/>
        <v>45000</v>
      </c>
      <c r="F117" s="438">
        <f t="shared" si="20"/>
        <v>27000</v>
      </c>
      <c r="G117" s="371"/>
      <c r="H117" s="416">
        <f t="shared" si="12"/>
        <v>45000</v>
      </c>
      <c r="I117" s="416">
        <f t="shared" si="12"/>
        <v>27000</v>
      </c>
      <c r="J117" s="386"/>
      <c r="K117" s="417">
        <f t="shared" si="16"/>
        <v>45000</v>
      </c>
      <c r="L117" s="417">
        <f t="shared" si="17"/>
        <v>27000</v>
      </c>
      <c r="N117" s="542">
        <v>18000</v>
      </c>
      <c r="P117" s="542">
        <v>18000</v>
      </c>
      <c r="R117" s="496">
        <v>18000</v>
      </c>
      <c r="T117" s="507">
        <v>17600</v>
      </c>
      <c r="V117" s="490">
        <v>17600</v>
      </c>
      <c r="X117" s="468">
        <v>17600</v>
      </c>
      <c r="Z117" s="462">
        <v>12986.4</v>
      </c>
      <c r="AB117" s="462">
        <v>12986.4</v>
      </c>
      <c r="AD117" s="462">
        <v>12986.4</v>
      </c>
      <c r="AF117" s="452">
        <v>11292.52</v>
      </c>
      <c r="AH117" s="382">
        <v>11292.52</v>
      </c>
      <c r="AJ117" s="363">
        <f t="shared" ca="1" si="13"/>
        <v>1</v>
      </c>
      <c r="AL117" s="146"/>
      <c r="AN117" s="146"/>
      <c r="AP117" s="146"/>
      <c r="AR117" s="146"/>
      <c r="AT117" s="146"/>
      <c r="AV117" s="146"/>
      <c r="AX117" s="146"/>
      <c r="AZ117" s="146"/>
      <c r="BB117" s="63"/>
      <c r="BD117" s="371"/>
      <c r="BE117" s="371"/>
      <c r="BF117" s="371"/>
      <c r="BG117" s="371"/>
      <c r="BH117" s="371"/>
      <c r="BI117" s="371"/>
      <c r="BJ117" s="371"/>
      <c r="BK117" s="371"/>
      <c r="BL117" s="371"/>
      <c r="BM117" s="371"/>
      <c r="BN117" s="371"/>
      <c r="BO117" s="371"/>
    </row>
    <row r="118" spans="1:67" s="376" customFormat="1" ht="21" hidden="1" customHeight="1" x14ac:dyDescent="0.3">
      <c r="A118" s="371"/>
      <c r="B118" s="372"/>
      <c r="C118" s="371"/>
      <c r="D118" s="439" t="s">
        <v>681</v>
      </c>
      <c r="E118" s="437">
        <f t="shared" si="20"/>
        <v>6300</v>
      </c>
      <c r="F118" s="438">
        <f t="shared" si="20"/>
        <v>3800</v>
      </c>
      <c r="G118" s="371"/>
      <c r="H118" s="416">
        <f t="shared" si="12"/>
        <v>6300</v>
      </c>
      <c r="I118" s="416">
        <f t="shared" si="12"/>
        <v>3800</v>
      </c>
      <c r="J118" s="386"/>
      <c r="K118" s="417">
        <f t="shared" si="16"/>
        <v>6250</v>
      </c>
      <c r="L118" s="417">
        <f t="shared" si="17"/>
        <v>3750</v>
      </c>
      <c r="N118" s="507">
        <v>2500</v>
      </c>
      <c r="P118" s="507">
        <v>2500</v>
      </c>
      <c r="R118" s="507">
        <v>2500</v>
      </c>
      <c r="T118" s="507">
        <v>2500</v>
      </c>
      <c r="V118" s="490">
        <v>2500</v>
      </c>
      <c r="X118" s="468">
        <v>2500</v>
      </c>
      <c r="Z118" s="462">
        <v>2500</v>
      </c>
      <c r="AB118" s="462"/>
      <c r="AD118" s="462"/>
      <c r="AF118" s="452"/>
      <c r="AH118" s="382"/>
      <c r="AJ118" s="363">
        <f t="shared" ca="1" si="13"/>
        <v>1</v>
      </c>
      <c r="AL118" s="146"/>
      <c r="AN118" s="146"/>
      <c r="AP118" s="146"/>
      <c r="AR118" s="146"/>
      <c r="AT118" s="146"/>
      <c r="AV118" s="146"/>
      <c r="AX118" s="146"/>
      <c r="AZ118" s="146"/>
      <c r="BB118" s="63"/>
      <c r="BD118" s="371"/>
      <c r="BE118" s="371"/>
      <c r="BF118" s="371"/>
      <c r="BG118" s="371"/>
      <c r="BH118" s="371"/>
      <c r="BI118" s="371"/>
      <c r="BJ118" s="371"/>
      <c r="BK118" s="371"/>
      <c r="BL118" s="371"/>
      <c r="BM118" s="371"/>
      <c r="BN118" s="371"/>
      <c r="BO118" s="371"/>
    </row>
    <row r="119" spans="1:67" s="376" customFormat="1" ht="24.95" customHeight="1" thickBot="1" x14ac:dyDescent="0.35">
      <c r="A119" s="510"/>
      <c r="B119" s="372"/>
      <c r="C119" s="371"/>
      <c r="D119" s="383"/>
      <c r="E119" s="373"/>
      <c r="F119" s="374"/>
      <c r="G119" s="371"/>
      <c r="H119" s="416">
        <f t="shared" si="12"/>
        <v>0</v>
      </c>
      <c r="I119" s="416">
        <f t="shared" si="12"/>
        <v>0</v>
      </c>
      <c r="J119" s="386"/>
      <c r="K119" s="417">
        <f t="shared" si="16"/>
        <v>0</v>
      </c>
      <c r="L119" s="417">
        <f t="shared" si="17"/>
        <v>0</v>
      </c>
      <c r="N119" s="513"/>
      <c r="P119" s="513"/>
      <c r="R119" s="513"/>
      <c r="T119" s="513"/>
      <c r="V119" s="452"/>
      <c r="X119" s="452"/>
      <c r="Z119" s="452"/>
      <c r="AB119" s="452"/>
      <c r="AD119" s="452"/>
      <c r="AF119" s="452"/>
      <c r="AH119" s="382"/>
      <c r="AJ119" s="363" t="e">
        <f t="shared" ca="1" si="13"/>
        <v>#DIV/0!</v>
      </c>
      <c r="AL119" s="146"/>
      <c r="AN119" s="146"/>
      <c r="AP119" s="146"/>
      <c r="AR119" s="146"/>
      <c r="AT119" s="146"/>
      <c r="AV119" s="146"/>
      <c r="AX119" s="146"/>
      <c r="AZ119" s="146"/>
      <c r="BB119" s="63"/>
      <c r="BD119" s="371"/>
      <c r="BE119" s="371"/>
      <c r="BF119" s="371"/>
      <c r="BG119" s="371"/>
      <c r="BH119" s="371"/>
      <c r="BI119" s="371"/>
      <c r="BJ119" s="371"/>
      <c r="BK119" s="371"/>
      <c r="BL119" s="371"/>
      <c r="BM119" s="371"/>
      <c r="BN119" s="371"/>
      <c r="BO119" s="371"/>
    </row>
    <row r="120" spans="1:67" ht="21" customHeight="1" thickBot="1" x14ac:dyDescent="0.35">
      <c r="D120" s="413" t="s">
        <v>114</v>
      </c>
      <c r="H120" s="416">
        <f t="shared" si="12"/>
        <v>114000</v>
      </c>
      <c r="I120" s="416">
        <f t="shared" si="12"/>
        <v>68400</v>
      </c>
      <c r="J120" s="386"/>
      <c r="K120" s="417">
        <f t="shared" si="16"/>
        <v>113987.5</v>
      </c>
      <c r="L120" s="417">
        <f t="shared" si="17"/>
        <v>68392.5</v>
      </c>
      <c r="N120" s="541">
        <v>45595</v>
      </c>
      <c r="P120" s="541">
        <v>45595</v>
      </c>
      <c r="R120" s="520">
        <v>45565</v>
      </c>
      <c r="T120" s="515">
        <v>45480</v>
      </c>
      <c r="V120" s="489">
        <v>45480</v>
      </c>
      <c r="X120" s="489">
        <v>45480</v>
      </c>
      <c r="Z120" s="472">
        <v>45425</v>
      </c>
      <c r="AB120" s="472">
        <v>45387</v>
      </c>
      <c r="AD120" s="463">
        <v>220324</v>
      </c>
      <c r="AF120" s="452"/>
      <c r="AJ120" s="363">
        <f t="shared" ca="1" si="13"/>
        <v>1</v>
      </c>
    </row>
    <row r="121" spans="1:67" s="376" customFormat="1" ht="21" customHeight="1" x14ac:dyDescent="0.3">
      <c r="A121" s="371"/>
      <c r="B121" s="488" t="s">
        <v>713</v>
      </c>
      <c r="C121" s="476"/>
      <c r="D121" s="436" t="s">
        <v>342</v>
      </c>
      <c r="E121" s="437">
        <f>H121</f>
        <v>14800</v>
      </c>
      <c r="F121" s="438">
        <f>I121</f>
        <v>8900</v>
      </c>
      <c r="G121" s="371"/>
      <c r="H121" s="416">
        <f t="shared" si="12"/>
        <v>14800</v>
      </c>
      <c r="I121" s="416">
        <f t="shared" si="12"/>
        <v>8900</v>
      </c>
      <c r="J121" s="386"/>
      <c r="K121" s="417">
        <f t="shared" si="16"/>
        <v>14715.975</v>
      </c>
      <c r="L121" s="417">
        <f t="shared" si="17"/>
        <v>8829.5850000000009</v>
      </c>
      <c r="N121" s="542">
        <v>5886.39</v>
      </c>
      <c r="P121" s="542">
        <v>5886.39</v>
      </c>
      <c r="R121" s="496">
        <v>5886.39</v>
      </c>
      <c r="T121" s="507">
        <v>5607</v>
      </c>
      <c r="V121" s="490">
        <v>5607</v>
      </c>
      <c r="X121" s="490">
        <v>5607</v>
      </c>
      <c r="Z121" s="462">
        <v>5339.2</v>
      </c>
      <c r="AB121" s="462">
        <v>5339.2</v>
      </c>
      <c r="AD121" s="462">
        <v>4642.78</v>
      </c>
      <c r="AF121" s="452">
        <v>4642.78</v>
      </c>
      <c r="AH121" s="382">
        <v>4037.2</v>
      </c>
      <c r="AJ121" s="363">
        <f t="shared" ca="1" si="13"/>
        <v>1</v>
      </c>
      <c r="AL121" s="146"/>
      <c r="AN121" s="146"/>
      <c r="AP121" s="146"/>
      <c r="AR121" s="146"/>
      <c r="AT121" s="146"/>
      <c r="AV121" s="146"/>
      <c r="AX121" s="146"/>
      <c r="AZ121" s="146"/>
      <c r="BB121" s="63"/>
      <c r="BD121" s="371"/>
      <c r="BE121" s="371"/>
      <c r="BF121" s="371"/>
      <c r="BG121" s="371"/>
      <c r="BH121" s="371"/>
      <c r="BI121" s="371"/>
      <c r="BJ121" s="371"/>
      <c r="BK121" s="371"/>
      <c r="BL121" s="371"/>
      <c r="BM121" s="371"/>
      <c r="BN121" s="371"/>
      <c r="BO121" s="371"/>
    </row>
    <row r="122" spans="1:67" s="376" customFormat="1" ht="21" customHeight="1" x14ac:dyDescent="0.3">
      <c r="A122" s="371"/>
      <c r="B122" s="372"/>
      <c r="C122" s="371"/>
      <c r="D122" s="439" t="s">
        <v>316</v>
      </c>
      <c r="E122" s="437">
        <f t="shared" ref="E122:F148" si="21">H122</f>
        <v>15500</v>
      </c>
      <c r="F122" s="438">
        <f t="shared" si="21"/>
        <v>9300</v>
      </c>
      <c r="G122" s="371"/>
      <c r="H122" s="416">
        <f t="shared" si="12"/>
        <v>15500</v>
      </c>
      <c r="I122" s="416">
        <f t="shared" si="12"/>
        <v>9300</v>
      </c>
      <c r="J122" s="386"/>
      <c r="K122" s="417">
        <f t="shared" si="16"/>
        <v>15495</v>
      </c>
      <c r="L122" s="417">
        <f t="shared" si="17"/>
        <v>9297</v>
      </c>
      <c r="N122" s="542">
        <v>6198</v>
      </c>
      <c r="P122" s="542">
        <v>6198</v>
      </c>
      <c r="R122" s="496">
        <v>6198</v>
      </c>
      <c r="T122" s="507">
        <v>5634.13</v>
      </c>
      <c r="V122" s="490">
        <v>5634.13</v>
      </c>
      <c r="X122" s="490">
        <v>5634.13</v>
      </c>
      <c r="Z122" s="462">
        <v>5365.9</v>
      </c>
      <c r="AB122" s="462">
        <v>5365.9</v>
      </c>
      <c r="AD122" s="462">
        <v>4666</v>
      </c>
      <c r="AF122" s="452">
        <v>4665.8949999999995</v>
      </c>
      <c r="AH122" s="382">
        <v>4057.3</v>
      </c>
      <c r="AJ122" s="363">
        <f t="shared" ca="1" si="13"/>
        <v>1</v>
      </c>
      <c r="AL122" s="146"/>
      <c r="AN122" s="146"/>
      <c r="AP122" s="146"/>
      <c r="AR122" s="146"/>
      <c r="AT122" s="146"/>
      <c r="AV122" s="146"/>
      <c r="AX122" s="146"/>
      <c r="AZ122" s="146"/>
      <c r="BB122" s="63"/>
      <c r="BD122" s="371"/>
      <c r="BE122" s="371"/>
      <c r="BF122" s="371"/>
      <c r="BG122" s="371"/>
      <c r="BH122" s="371"/>
      <c r="BI122" s="371"/>
      <c r="BJ122" s="371"/>
      <c r="BK122" s="371"/>
      <c r="BL122" s="371"/>
      <c r="BM122" s="371"/>
      <c r="BN122" s="371"/>
      <c r="BO122" s="371"/>
    </row>
    <row r="123" spans="1:67" s="376" customFormat="1" ht="21" customHeight="1" x14ac:dyDescent="0.3">
      <c r="A123" s="371"/>
      <c r="B123" s="372"/>
      <c r="C123" s="371"/>
      <c r="D123" s="439" t="s">
        <v>717</v>
      </c>
      <c r="E123" s="437">
        <f t="shared" si="21"/>
        <v>8500</v>
      </c>
      <c r="F123" s="438">
        <f t="shared" si="21"/>
        <v>5100</v>
      </c>
      <c r="G123" s="371"/>
      <c r="H123" s="416">
        <f t="shared" si="12"/>
        <v>8500</v>
      </c>
      <c r="I123" s="416">
        <f t="shared" si="12"/>
        <v>5100</v>
      </c>
      <c r="J123" s="386"/>
      <c r="K123" s="417">
        <f t="shared" si="16"/>
        <v>8405</v>
      </c>
      <c r="L123" s="417">
        <f t="shared" si="17"/>
        <v>5043</v>
      </c>
      <c r="N123" s="542">
        <v>3362</v>
      </c>
      <c r="P123" s="542">
        <v>3362</v>
      </c>
      <c r="R123" s="496">
        <v>3362</v>
      </c>
      <c r="T123" s="507">
        <v>3362</v>
      </c>
      <c r="V123" s="490">
        <v>3362</v>
      </c>
      <c r="X123" s="490">
        <v>3362</v>
      </c>
      <c r="Z123" s="462">
        <v>3361.23</v>
      </c>
      <c r="AB123" s="462">
        <v>3361.23</v>
      </c>
      <c r="AD123" s="462">
        <v>2922.8054999999999</v>
      </c>
      <c r="AF123" s="452">
        <v>2922.8054999999999</v>
      </c>
      <c r="AH123" s="382">
        <v>2541.5700000000002</v>
      </c>
      <c r="AJ123" s="363">
        <f t="shared" ca="1" si="13"/>
        <v>1</v>
      </c>
      <c r="AL123" s="146"/>
      <c r="AN123" s="146"/>
      <c r="AP123" s="146"/>
      <c r="AR123" s="146"/>
      <c r="AT123" s="146"/>
      <c r="AV123" s="146"/>
      <c r="AX123" s="146"/>
      <c r="AZ123" s="146"/>
      <c r="BB123" s="63"/>
      <c r="BD123" s="371"/>
      <c r="BE123" s="371"/>
      <c r="BF123" s="371"/>
      <c r="BG123" s="371"/>
      <c r="BH123" s="371"/>
      <c r="BI123" s="371"/>
      <c r="BJ123" s="371"/>
      <c r="BK123" s="371"/>
      <c r="BL123" s="371"/>
      <c r="BM123" s="371"/>
      <c r="BN123" s="371"/>
      <c r="BO123" s="371"/>
    </row>
    <row r="124" spans="1:67" s="376" customFormat="1" ht="21" customHeight="1" x14ac:dyDescent="0.3">
      <c r="A124" s="371"/>
      <c r="B124" s="372"/>
      <c r="C124" s="371"/>
      <c r="D124" s="439" t="s">
        <v>716</v>
      </c>
      <c r="E124" s="437">
        <f>H124</f>
        <v>17100</v>
      </c>
      <c r="F124" s="438">
        <f>I124</f>
        <v>10300</v>
      </c>
      <c r="G124" s="371"/>
      <c r="H124" s="416">
        <f t="shared" si="12"/>
        <v>17100</v>
      </c>
      <c r="I124" s="416">
        <f t="shared" si="12"/>
        <v>10300</v>
      </c>
      <c r="J124" s="386"/>
      <c r="K124" s="417">
        <f>N124*$K$9</f>
        <v>17072.5</v>
      </c>
      <c r="L124" s="417">
        <f>N124*$L$9</f>
        <v>10243.5</v>
      </c>
      <c r="N124" s="542">
        <v>6829</v>
      </c>
      <c r="P124" s="542">
        <v>6829</v>
      </c>
      <c r="R124" s="496">
        <v>6829</v>
      </c>
      <c r="T124" s="507">
        <v>6208</v>
      </c>
      <c r="V124" s="490">
        <v>6208</v>
      </c>
      <c r="X124" s="490">
        <v>6208</v>
      </c>
      <c r="Z124" s="462">
        <v>5912.01</v>
      </c>
      <c r="AB124" s="462">
        <v>5912.01</v>
      </c>
      <c r="AD124" s="462">
        <v>5140.8679999999995</v>
      </c>
      <c r="AF124" s="452">
        <v>5140.8679999999995</v>
      </c>
      <c r="AH124" s="382">
        <v>4470.32</v>
      </c>
      <c r="AJ124" s="363">
        <f t="shared" ca="1" si="13"/>
        <v>1</v>
      </c>
      <c r="AL124" s="146"/>
      <c r="AN124" s="146"/>
      <c r="AP124" s="146"/>
      <c r="AR124" s="146"/>
      <c r="AT124" s="146"/>
      <c r="AV124" s="146"/>
      <c r="AX124" s="146"/>
      <c r="AZ124" s="146"/>
      <c r="BB124" s="63"/>
      <c r="BD124" s="371"/>
      <c r="BE124" s="371"/>
      <c r="BF124" s="371"/>
      <c r="BG124" s="371"/>
      <c r="BH124" s="371"/>
      <c r="BI124" s="371"/>
      <c r="BJ124" s="371"/>
      <c r="BK124" s="371"/>
      <c r="BL124" s="371"/>
      <c r="BM124" s="371"/>
      <c r="BN124" s="371"/>
      <c r="BO124" s="371"/>
    </row>
    <row r="125" spans="1:67" s="376" customFormat="1" ht="21" customHeight="1" x14ac:dyDescent="0.3">
      <c r="A125" s="371"/>
      <c r="B125" s="372"/>
      <c r="C125" s="371"/>
      <c r="D125" s="439" t="s">
        <v>324</v>
      </c>
      <c r="E125" s="437">
        <f t="shared" si="21"/>
        <v>10500</v>
      </c>
      <c r="F125" s="438">
        <f t="shared" si="21"/>
        <v>6300</v>
      </c>
      <c r="G125" s="371"/>
      <c r="H125" s="416">
        <f t="shared" si="12"/>
        <v>10500</v>
      </c>
      <c r="I125" s="416">
        <f t="shared" si="12"/>
        <v>6300</v>
      </c>
      <c r="J125" s="386"/>
      <c r="K125" s="417">
        <f t="shared" si="16"/>
        <v>10470</v>
      </c>
      <c r="L125" s="417">
        <f t="shared" si="17"/>
        <v>6282</v>
      </c>
      <c r="N125" s="542">
        <v>4188</v>
      </c>
      <c r="P125" s="542">
        <v>4188</v>
      </c>
      <c r="R125" s="496">
        <v>4188</v>
      </c>
      <c r="T125" s="507">
        <v>3807</v>
      </c>
      <c r="V125" s="490">
        <v>3807</v>
      </c>
      <c r="X125" s="490">
        <v>3807</v>
      </c>
      <c r="Z125" s="462">
        <v>3625.34</v>
      </c>
      <c r="AB125" s="462">
        <v>3625.34</v>
      </c>
      <c r="AD125" s="462">
        <v>3152.4604999999997</v>
      </c>
      <c r="AF125" s="452">
        <v>3152.4604999999997</v>
      </c>
      <c r="AH125" s="382">
        <v>2741.27</v>
      </c>
      <c r="AJ125" s="363">
        <f t="shared" ca="1" si="13"/>
        <v>1</v>
      </c>
      <c r="AL125" s="146"/>
      <c r="AN125" s="146"/>
      <c r="AP125" s="146"/>
      <c r="AR125" s="146"/>
      <c r="AT125" s="146"/>
      <c r="AV125" s="146"/>
      <c r="AX125" s="146"/>
      <c r="AZ125" s="146"/>
      <c r="BB125" s="63"/>
      <c r="BD125" s="371"/>
      <c r="BE125" s="371"/>
      <c r="BF125" s="371"/>
      <c r="BG125" s="371"/>
      <c r="BH125" s="371"/>
      <c r="BI125" s="371"/>
      <c r="BJ125" s="371"/>
      <c r="BK125" s="371"/>
      <c r="BL125" s="371"/>
      <c r="BM125" s="371"/>
      <c r="BN125" s="371"/>
      <c r="BO125" s="371"/>
    </row>
    <row r="126" spans="1:67" s="376" customFormat="1" ht="21" customHeight="1" x14ac:dyDescent="0.3">
      <c r="A126" s="371"/>
      <c r="B126" s="372"/>
      <c r="C126" s="371"/>
      <c r="D126" s="439" t="s">
        <v>120</v>
      </c>
      <c r="E126" s="437">
        <f t="shared" si="21"/>
        <v>16700</v>
      </c>
      <c r="F126" s="438">
        <f t="shared" si="21"/>
        <v>10000</v>
      </c>
      <c r="G126" s="371"/>
      <c r="H126" s="416">
        <f t="shared" si="12"/>
        <v>16700</v>
      </c>
      <c r="I126" s="416">
        <f t="shared" si="12"/>
        <v>10000</v>
      </c>
      <c r="J126" s="386"/>
      <c r="K126" s="417">
        <f t="shared" si="16"/>
        <v>16635</v>
      </c>
      <c r="L126" s="417">
        <f t="shared" si="17"/>
        <v>9981</v>
      </c>
      <c r="N126" s="542">
        <v>6654</v>
      </c>
      <c r="P126" s="542">
        <v>6654</v>
      </c>
      <c r="R126" s="496">
        <v>6654</v>
      </c>
      <c r="T126" s="507">
        <v>6048.77</v>
      </c>
      <c r="V126" s="490">
        <v>6048.77</v>
      </c>
      <c r="X126" s="490">
        <v>6048.77</v>
      </c>
      <c r="Z126" s="462">
        <v>6451.39</v>
      </c>
      <c r="AB126" s="462">
        <v>6451.39</v>
      </c>
      <c r="AD126" s="462">
        <v>5609.9070000000002</v>
      </c>
      <c r="AF126" s="452">
        <v>5609.9070000000002</v>
      </c>
      <c r="AH126" s="382">
        <v>4878.18</v>
      </c>
      <c r="AJ126" s="363">
        <f t="shared" ca="1" si="13"/>
        <v>1</v>
      </c>
      <c r="AL126" s="146"/>
      <c r="AN126" s="146"/>
      <c r="AP126" s="146"/>
      <c r="AR126" s="146"/>
      <c r="AT126" s="146"/>
      <c r="AV126" s="146"/>
      <c r="AX126" s="146"/>
      <c r="AZ126" s="146"/>
      <c r="BB126" s="63"/>
      <c r="BD126" s="371"/>
      <c r="BE126" s="371"/>
      <c r="BF126" s="371"/>
      <c r="BG126" s="371"/>
      <c r="BH126" s="371"/>
      <c r="BI126" s="371"/>
      <c r="BJ126" s="371"/>
      <c r="BK126" s="371"/>
      <c r="BL126" s="371"/>
      <c r="BM126" s="371"/>
      <c r="BN126" s="371"/>
      <c r="BO126" s="371"/>
    </row>
    <row r="127" spans="1:67" s="376" customFormat="1" ht="21" customHeight="1" x14ac:dyDescent="0.3">
      <c r="A127" s="371"/>
      <c r="B127" s="372" t="s">
        <v>563</v>
      </c>
      <c r="C127" s="371"/>
      <c r="D127" s="439" t="s">
        <v>561</v>
      </c>
      <c r="E127" s="437">
        <f t="shared" si="21"/>
        <v>16500</v>
      </c>
      <c r="F127" s="438">
        <f t="shared" si="21"/>
        <v>9900</v>
      </c>
      <c r="G127" s="371"/>
      <c r="H127" s="416">
        <f t="shared" si="12"/>
        <v>16500</v>
      </c>
      <c r="I127" s="416">
        <f t="shared" si="12"/>
        <v>9900</v>
      </c>
      <c r="J127" s="386"/>
      <c r="K127" s="417">
        <f t="shared" si="16"/>
        <v>16415</v>
      </c>
      <c r="L127" s="417">
        <f t="shared" si="17"/>
        <v>9849</v>
      </c>
      <c r="N127" s="542">
        <v>6566</v>
      </c>
      <c r="P127" s="542">
        <v>6566</v>
      </c>
      <c r="R127" s="496">
        <v>6566</v>
      </c>
      <c r="T127" s="507">
        <v>5968.69</v>
      </c>
      <c r="V127" s="490">
        <v>5968.69</v>
      </c>
      <c r="X127" s="490">
        <v>5968.69</v>
      </c>
      <c r="Z127" s="462">
        <v>5968.69</v>
      </c>
      <c r="AB127" s="462">
        <v>5968.69</v>
      </c>
      <c r="AD127" s="462">
        <v>5190.0994999999994</v>
      </c>
      <c r="AF127" s="455">
        <v>5190.0994999999994</v>
      </c>
      <c r="AH127" s="382">
        <v>4513.13</v>
      </c>
      <c r="AJ127" s="363">
        <f t="shared" ca="1" si="13"/>
        <v>1</v>
      </c>
      <c r="AL127" s="146"/>
      <c r="AN127" s="146"/>
      <c r="AP127" s="146"/>
      <c r="AR127" s="146"/>
      <c r="AT127" s="146"/>
      <c r="AV127" s="146"/>
      <c r="AX127" s="146"/>
      <c r="AZ127" s="146"/>
      <c r="BB127" s="63"/>
      <c r="BD127" s="371"/>
      <c r="BE127" s="371"/>
      <c r="BF127" s="371"/>
      <c r="BG127" s="371"/>
      <c r="BH127" s="371"/>
      <c r="BI127" s="371"/>
      <c r="BJ127" s="371"/>
      <c r="BK127" s="371"/>
      <c r="BL127" s="371"/>
      <c r="BM127" s="371"/>
      <c r="BN127" s="371"/>
      <c r="BO127" s="371"/>
    </row>
    <row r="128" spans="1:67" s="376" customFormat="1" ht="21" customHeight="1" x14ac:dyDescent="0.3">
      <c r="A128" s="371"/>
      <c r="B128" s="372"/>
      <c r="C128" s="371"/>
      <c r="D128" s="439" t="s">
        <v>668</v>
      </c>
      <c r="E128" s="437">
        <f>H128</f>
        <v>7700</v>
      </c>
      <c r="F128" s="438">
        <f>I128</f>
        <v>4600</v>
      </c>
      <c r="G128" s="371"/>
      <c r="H128" s="416">
        <f t="shared" si="12"/>
        <v>7700</v>
      </c>
      <c r="I128" s="416">
        <f t="shared" si="12"/>
        <v>4600</v>
      </c>
      <c r="J128" s="386"/>
      <c r="K128" s="417">
        <f>N128*$K$9</f>
        <v>7627.5</v>
      </c>
      <c r="L128" s="417">
        <f>N128*$L$9</f>
        <v>4576.5</v>
      </c>
      <c r="N128" s="542">
        <v>3051</v>
      </c>
      <c r="P128" s="542">
        <v>3051</v>
      </c>
      <c r="R128" s="496">
        <v>3051</v>
      </c>
      <c r="T128" s="507">
        <v>2724</v>
      </c>
      <c r="V128" s="490">
        <v>2724</v>
      </c>
      <c r="X128" s="490">
        <v>2724</v>
      </c>
      <c r="Z128" s="462">
        <v>2594.36</v>
      </c>
      <c r="AB128" s="462">
        <v>2594.36</v>
      </c>
      <c r="AD128" s="462">
        <v>2255.9665</v>
      </c>
      <c r="AF128" s="452">
        <v>2255.9665</v>
      </c>
      <c r="AH128" s="382">
        <v>1961.71</v>
      </c>
      <c r="AJ128" s="363">
        <f t="shared" ca="1" si="13"/>
        <v>1</v>
      </c>
      <c r="AL128" s="146"/>
      <c r="AN128" s="146"/>
      <c r="AP128" s="146"/>
      <c r="AR128" s="146"/>
      <c r="AT128" s="146"/>
      <c r="AV128" s="146"/>
      <c r="AX128" s="146"/>
      <c r="AZ128" s="146"/>
      <c r="BB128" s="63"/>
      <c r="BD128" s="371"/>
      <c r="BE128" s="371"/>
      <c r="BF128" s="371"/>
      <c r="BG128" s="371"/>
      <c r="BH128" s="371"/>
      <c r="BI128" s="371"/>
      <c r="BJ128" s="371"/>
      <c r="BK128" s="371"/>
      <c r="BL128" s="371"/>
      <c r="BM128" s="371"/>
      <c r="BN128" s="371"/>
      <c r="BO128" s="371"/>
    </row>
    <row r="129" spans="1:67" s="376" customFormat="1" ht="21" customHeight="1" x14ac:dyDescent="0.3">
      <c r="A129" s="371"/>
      <c r="B129" s="372"/>
      <c r="C129" s="371"/>
      <c r="D129" s="439" t="s">
        <v>669</v>
      </c>
      <c r="E129" s="437">
        <f>H129</f>
        <v>9100</v>
      </c>
      <c r="F129" s="438">
        <f>I129</f>
        <v>5500</v>
      </c>
      <c r="G129" s="371"/>
      <c r="H129" s="416">
        <f t="shared" si="12"/>
        <v>9100</v>
      </c>
      <c r="I129" s="416">
        <f t="shared" si="12"/>
        <v>5500</v>
      </c>
      <c r="J129" s="386"/>
      <c r="K129" s="417">
        <f>N129*$K$9</f>
        <v>9080.4</v>
      </c>
      <c r="L129" s="417">
        <f>N129*$L$9</f>
        <v>5448.24</v>
      </c>
      <c r="N129" s="542">
        <v>3632.16</v>
      </c>
      <c r="P129" s="542">
        <v>3632.16</v>
      </c>
      <c r="R129" s="496">
        <v>3632.16</v>
      </c>
      <c r="T129" s="507">
        <v>3632.16</v>
      </c>
      <c r="V129" s="490">
        <v>3632.16</v>
      </c>
      <c r="X129" s="490">
        <v>3632.16</v>
      </c>
      <c r="Z129" s="462">
        <v>3704.44</v>
      </c>
      <c r="AB129" s="462">
        <v>3704.44</v>
      </c>
      <c r="AD129" s="462">
        <v>3222.2999999999997</v>
      </c>
      <c r="AF129" s="452">
        <v>3222.2999999999997</v>
      </c>
      <c r="AH129" s="382">
        <v>2802</v>
      </c>
      <c r="AJ129" s="363">
        <f t="shared" ca="1" si="13"/>
        <v>1</v>
      </c>
      <c r="AL129" s="146"/>
      <c r="AN129" s="146"/>
      <c r="AP129" s="146"/>
      <c r="AR129" s="146"/>
      <c r="AT129" s="146"/>
      <c r="AV129" s="146"/>
      <c r="AX129" s="146"/>
      <c r="AZ129" s="146"/>
      <c r="BB129" s="63"/>
      <c r="BD129" s="371"/>
      <c r="BE129" s="371"/>
      <c r="BF129" s="371"/>
      <c r="BG129" s="371"/>
      <c r="BH129" s="371"/>
      <c r="BI129" s="371"/>
      <c r="BJ129" s="371"/>
      <c r="BK129" s="371"/>
      <c r="BL129" s="371"/>
      <c r="BM129" s="371"/>
      <c r="BN129" s="371"/>
      <c r="BO129" s="371"/>
    </row>
    <row r="130" spans="1:67" s="376" customFormat="1" ht="21" customHeight="1" x14ac:dyDescent="0.3">
      <c r="A130" s="371"/>
      <c r="B130" s="372"/>
      <c r="C130" s="371"/>
      <c r="D130" s="439" t="s">
        <v>318</v>
      </c>
      <c r="E130" s="437">
        <f t="shared" si="21"/>
        <v>10400</v>
      </c>
      <c r="F130" s="438">
        <f t="shared" si="21"/>
        <v>6200</v>
      </c>
      <c r="G130" s="371"/>
      <c r="H130" s="416">
        <f t="shared" si="12"/>
        <v>10400</v>
      </c>
      <c r="I130" s="416">
        <f t="shared" si="12"/>
        <v>6200</v>
      </c>
      <c r="J130" s="386"/>
      <c r="K130" s="417">
        <f t="shared" si="16"/>
        <v>10310</v>
      </c>
      <c r="L130" s="417">
        <f t="shared" si="17"/>
        <v>6186</v>
      </c>
      <c r="N130" s="542">
        <v>4124</v>
      </c>
      <c r="P130" s="542">
        <v>4124</v>
      </c>
      <c r="R130" s="496">
        <v>4124</v>
      </c>
      <c r="T130" s="507">
        <v>3749</v>
      </c>
      <c r="V130" s="490">
        <v>3749</v>
      </c>
      <c r="X130" s="490">
        <v>3749</v>
      </c>
      <c r="Z130" s="462">
        <v>3570.06</v>
      </c>
      <c r="AB130" s="462">
        <v>3570.06</v>
      </c>
      <c r="AD130" s="462">
        <v>3104.4019999999996</v>
      </c>
      <c r="AF130" s="452">
        <v>3104.4019999999996</v>
      </c>
      <c r="AH130" s="382">
        <v>2699.48</v>
      </c>
      <c r="AJ130" s="363">
        <f t="shared" ca="1" si="13"/>
        <v>1</v>
      </c>
      <c r="AL130" s="146"/>
      <c r="AN130" s="146"/>
      <c r="AP130" s="146"/>
      <c r="AR130" s="146"/>
      <c r="AT130" s="146"/>
      <c r="AV130" s="146"/>
      <c r="AX130" s="146"/>
      <c r="AZ130" s="146"/>
      <c r="BB130" s="63"/>
      <c r="BD130" s="371"/>
      <c r="BE130" s="371"/>
      <c r="BF130" s="371"/>
      <c r="BG130" s="371"/>
      <c r="BH130" s="371"/>
      <c r="BI130" s="371"/>
      <c r="BJ130" s="371"/>
      <c r="BK130" s="371"/>
      <c r="BL130" s="371"/>
      <c r="BM130" s="371"/>
      <c r="BN130" s="371"/>
      <c r="BO130" s="371"/>
    </row>
    <row r="131" spans="1:67" s="376" customFormat="1" ht="21" customHeight="1" x14ac:dyDescent="0.3">
      <c r="A131" s="371"/>
      <c r="B131" s="372"/>
      <c r="C131" s="371"/>
      <c r="D131" s="439" t="s">
        <v>638</v>
      </c>
      <c r="E131" s="437">
        <f t="shared" si="21"/>
        <v>20100</v>
      </c>
      <c r="F131" s="438">
        <f t="shared" si="21"/>
        <v>12100</v>
      </c>
      <c r="G131" s="371"/>
      <c r="H131" s="416">
        <f t="shared" si="12"/>
        <v>20100</v>
      </c>
      <c r="I131" s="416">
        <f t="shared" si="12"/>
        <v>12100</v>
      </c>
      <c r="J131" s="386"/>
      <c r="K131" s="417">
        <f t="shared" si="16"/>
        <v>20017.5</v>
      </c>
      <c r="L131" s="417">
        <f t="shared" si="17"/>
        <v>12010.5</v>
      </c>
      <c r="N131" s="542">
        <v>8007</v>
      </c>
      <c r="P131" s="542">
        <v>8007</v>
      </c>
      <c r="R131" s="496">
        <v>8007</v>
      </c>
      <c r="T131" s="507">
        <v>7279</v>
      </c>
      <c r="V131" s="490">
        <v>7279</v>
      </c>
      <c r="X131" s="490">
        <v>7279</v>
      </c>
      <c r="Z131" s="462">
        <v>6617.49</v>
      </c>
      <c r="AB131" s="462">
        <v>6617.49</v>
      </c>
      <c r="AD131" s="462">
        <v>5754.3355000000001</v>
      </c>
      <c r="AF131" s="452">
        <v>5754.3355000000001</v>
      </c>
      <c r="AH131" s="382">
        <v>5003.7700000000004</v>
      </c>
      <c r="AJ131" s="363">
        <f t="shared" ca="1" si="13"/>
        <v>1</v>
      </c>
      <c r="AL131" s="146"/>
      <c r="AN131" s="146"/>
      <c r="AP131" s="146"/>
      <c r="AR131" s="146"/>
      <c r="AT131" s="146"/>
      <c r="AV131" s="146"/>
      <c r="AX131" s="146"/>
      <c r="AZ131" s="146"/>
      <c r="BB131" s="63"/>
      <c r="BD131" s="371"/>
      <c r="BE131" s="371"/>
      <c r="BF131" s="371"/>
      <c r="BG131" s="371"/>
      <c r="BH131" s="371"/>
      <c r="BI131" s="371"/>
      <c r="BJ131" s="371"/>
      <c r="BK131" s="371"/>
      <c r="BL131" s="371"/>
      <c r="BM131" s="371"/>
      <c r="BN131" s="371"/>
      <c r="BO131" s="371"/>
    </row>
    <row r="132" spans="1:67" s="376" customFormat="1" ht="21" customHeight="1" x14ac:dyDescent="0.3">
      <c r="A132" s="371"/>
      <c r="B132" s="372"/>
      <c r="C132" s="371"/>
      <c r="D132" s="439" t="s">
        <v>769</v>
      </c>
      <c r="E132" s="437">
        <f t="shared" si="21"/>
        <v>25300</v>
      </c>
      <c r="F132" s="438">
        <f t="shared" si="21"/>
        <v>15200</v>
      </c>
      <c r="G132" s="371"/>
      <c r="H132" s="416">
        <f t="shared" si="12"/>
        <v>25300</v>
      </c>
      <c r="I132" s="416">
        <f t="shared" si="12"/>
        <v>15200</v>
      </c>
      <c r="J132" s="386"/>
      <c r="K132" s="417">
        <f t="shared" si="16"/>
        <v>25265</v>
      </c>
      <c r="L132" s="417">
        <f t="shared" si="17"/>
        <v>15159</v>
      </c>
      <c r="N132" s="542">
        <v>10106</v>
      </c>
      <c r="P132" s="542">
        <v>10106</v>
      </c>
      <c r="R132" s="496">
        <v>10106</v>
      </c>
      <c r="T132" s="507">
        <v>8788</v>
      </c>
      <c r="V132" s="490">
        <v>8788</v>
      </c>
      <c r="X132" s="490">
        <v>8788</v>
      </c>
      <c r="Z132" s="462">
        <v>8369.2000000000007</v>
      </c>
      <c r="AB132" s="462">
        <v>8369.2000000000007</v>
      </c>
      <c r="AD132" s="462">
        <v>7277.5679999999993</v>
      </c>
      <c r="AF132" s="452">
        <v>7277.5679999999993</v>
      </c>
      <c r="AH132" s="382">
        <v>6328.32</v>
      </c>
      <c r="AJ132" s="363">
        <f t="shared" ca="1" si="13"/>
        <v>1</v>
      </c>
      <c r="AL132" s="146"/>
      <c r="AN132" s="146"/>
      <c r="AP132" s="146"/>
      <c r="AR132" s="146"/>
      <c r="AT132" s="146"/>
      <c r="AV132" s="146"/>
      <c r="AX132" s="146"/>
      <c r="AZ132" s="146"/>
      <c r="BB132" s="63"/>
      <c r="BD132" s="371"/>
      <c r="BE132" s="371"/>
      <c r="BF132" s="371"/>
      <c r="BG132" s="371"/>
      <c r="BH132" s="371"/>
      <c r="BI132" s="371"/>
      <c r="BJ132" s="371"/>
      <c r="BK132" s="371"/>
      <c r="BL132" s="371"/>
      <c r="BM132" s="371"/>
      <c r="BN132" s="371"/>
      <c r="BO132" s="371"/>
    </row>
    <row r="133" spans="1:67" s="376" customFormat="1" ht="21" customHeight="1" x14ac:dyDescent="0.3">
      <c r="A133" s="371"/>
      <c r="B133" s="372"/>
      <c r="C133" s="371"/>
      <c r="D133" s="439" t="s">
        <v>768</v>
      </c>
      <c r="E133" s="437">
        <f t="shared" si="21"/>
        <v>10600</v>
      </c>
      <c r="F133" s="438">
        <f t="shared" si="21"/>
        <v>6400</v>
      </c>
      <c r="G133" s="371"/>
      <c r="H133" s="416">
        <f t="shared" si="12"/>
        <v>10600</v>
      </c>
      <c r="I133" s="416">
        <f t="shared" si="12"/>
        <v>6400</v>
      </c>
      <c r="J133" s="386"/>
      <c r="K133" s="417">
        <f t="shared" si="16"/>
        <v>10510</v>
      </c>
      <c r="L133" s="417">
        <f t="shared" si="17"/>
        <v>6306</v>
      </c>
      <c r="N133" s="542">
        <v>4204</v>
      </c>
      <c r="P133" s="542">
        <v>4204</v>
      </c>
      <c r="R133" s="496">
        <v>4204</v>
      </c>
      <c r="T133" s="507">
        <v>3821.72</v>
      </c>
      <c r="V133" s="490">
        <v>3821.72</v>
      </c>
      <c r="X133" s="490">
        <v>3821.72</v>
      </c>
      <c r="Z133" s="462">
        <v>3862.47</v>
      </c>
      <c r="AB133" s="462">
        <v>3862.47</v>
      </c>
      <c r="AD133" s="462">
        <v>3656.9999999999995</v>
      </c>
      <c r="AF133" s="452">
        <v>3656.9999999999995</v>
      </c>
      <c r="AH133" s="382">
        <v>3180</v>
      </c>
      <c r="AJ133" s="363">
        <f t="shared" ca="1" si="13"/>
        <v>1</v>
      </c>
      <c r="AL133" s="146"/>
      <c r="AN133" s="146"/>
      <c r="AP133" s="146"/>
      <c r="AR133" s="146"/>
      <c r="AT133" s="146"/>
      <c r="AV133" s="146"/>
      <c r="AX133" s="146"/>
      <c r="AZ133" s="146"/>
      <c r="BB133" s="63"/>
      <c r="BD133" s="371"/>
      <c r="BE133" s="371"/>
      <c r="BF133" s="371"/>
      <c r="BG133" s="371"/>
      <c r="BH133" s="371"/>
      <c r="BI133" s="371"/>
      <c r="BJ133" s="371"/>
      <c r="BK133" s="371"/>
      <c r="BL133" s="371"/>
      <c r="BM133" s="371"/>
      <c r="BN133" s="371"/>
      <c r="BO133" s="371"/>
    </row>
    <row r="134" spans="1:67" s="376" customFormat="1" ht="21" customHeight="1" x14ac:dyDescent="0.3">
      <c r="A134" s="371"/>
      <c r="B134" s="372"/>
      <c r="C134" s="371"/>
      <c r="D134" s="439" t="s">
        <v>715</v>
      </c>
      <c r="E134" s="437">
        <f t="shared" si="21"/>
        <v>12700</v>
      </c>
      <c r="F134" s="438">
        <f t="shared" si="21"/>
        <v>7600</v>
      </c>
      <c r="G134" s="371"/>
      <c r="H134" s="416">
        <f t="shared" si="12"/>
        <v>12700</v>
      </c>
      <c r="I134" s="416">
        <f t="shared" si="12"/>
        <v>7600</v>
      </c>
      <c r="J134" s="386"/>
      <c r="K134" s="417">
        <f t="shared" si="16"/>
        <v>12637.5</v>
      </c>
      <c r="L134" s="417">
        <f t="shared" si="17"/>
        <v>7582.5</v>
      </c>
      <c r="N134" s="542">
        <v>5055</v>
      </c>
      <c r="P134" s="542">
        <v>5055</v>
      </c>
      <c r="R134" s="496">
        <v>5055</v>
      </c>
      <c r="T134" s="507">
        <v>4595.05</v>
      </c>
      <c r="V134" s="490">
        <v>4595.05</v>
      </c>
      <c r="X134" s="490">
        <v>4595.05</v>
      </c>
      <c r="Z134" s="462">
        <v>4375.09</v>
      </c>
      <c r="AB134" s="462">
        <v>4375.09</v>
      </c>
      <c r="AD134" s="462">
        <v>3804.4299999999994</v>
      </c>
      <c r="AF134" s="452">
        <v>3804.4299999999994</v>
      </c>
      <c r="AH134" s="382">
        <v>3308.2</v>
      </c>
      <c r="AJ134" s="363">
        <f t="shared" ca="1" si="13"/>
        <v>1</v>
      </c>
      <c r="AL134" s="146"/>
      <c r="AN134" s="146"/>
      <c r="AP134" s="146"/>
      <c r="AR134" s="146"/>
      <c r="AT134" s="146"/>
      <c r="AV134" s="146"/>
      <c r="AX134" s="146"/>
      <c r="AZ134" s="146"/>
      <c r="BB134" s="63"/>
      <c r="BD134" s="371"/>
      <c r="BE134" s="371"/>
      <c r="BF134" s="371"/>
      <c r="BG134" s="371"/>
      <c r="BH134" s="371"/>
      <c r="BI134" s="371"/>
      <c r="BJ134" s="371"/>
      <c r="BK134" s="371"/>
      <c r="BL134" s="371"/>
      <c r="BM134" s="371"/>
      <c r="BN134" s="371"/>
      <c r="BO134" s="371"/>
    </row>
    <row r="135" spans="1:67" s="376" customFormat="1" ht="21" customHeight="1" x14ac:dyDescent="0.3">
      <c r="A135" s="371"/>
      <c r="B135" s="372"/>
      <c r="C135" s="371"/>
      <c r="D135" s="439" t="s">
        <v>130</v>
      </c>
      <c r="E135" s="437">
        <f t="shared" si="21"/>
        <v>3900</v>
      </c>
      <c r="F135" s="438">
        <f t="shared" si="21"/>
        <v>2400</v>
      </c>
      <c r="G135" s="371"/>
      <c r="H135" s="416">
        <f t="shared" si="12"/>
        <v>3900</v>
      </c>
      <c r="I135" s="416">
        <f t="shared" si="12"/>
        <v>2400</v>
      </c>
      <c r="J135" s="386"/>
      <c r="K135" s="417">
        <f t="shared" si="16"/>
        <v>3882.5</v>
      </c>
      <c r="L135" s="417">
        <f t="shared" si="17"/>
        <v>2329.5</v>
      </c>
      <c r="N135" s="542">
        <v>1553</v>
      </c>
      <c r="P135" s="542">
        <v>1553</v>
      </c>
      <c r="R135" s="496">
        <v>1553</v>
      </c>
      <c r="T135" s="507">
        <v>1553</v>
      </c>
      <c r="V135" s="490">
        <v>1553</v>
      </c>
      <c r="X135" s="490">
        <v>1553</v>
      </c>
      <c r="Z135" s="474">
        <v>1478.78</v>
      </c>
      <c r="AB135" s="462">
        <v>1774.7949999999998</v>
      </c>
      <c r="AD135" s="462">
        <v>1543.3</v>
      </c>
      <c r="AF135" s="452">
        <v>1543.3</v>
      </c>
      <c r="AH135" s="382">
        <v>1342</v>
      </c>
      <c r="AJ135" s="363">
        <f t="shared" ca="1" si="13"/>
        <v>1</v>
      </c>
      <c r="AL135" s="146"/>
      <c r="AN135" s="146"/>
      <c r="AP135" s="146"/>
      <c r="AR135" s="146"/>
      <c r="AT135" s="146"/>
      <c r="AV135" s="146"/>
      <c r="AX135" s="146"/>
      <c r="AZ135" s="146"/>
      <c r="BB135" s="63"/>
      <c r="BD135" s="371"/>
      <c r="BE135" s="371"/>
      <c r="BF135" s="371"/>
      <c r="BG135" s="371"/>
      <c r="BH135" s="371"/>
      <c r="BI135" s="371"/>
      <c r="BJ135" s="371"/>
      <c r="BK135" s="371"/>
      <c r="BL135" s="371"/>
      <c r="BM135" s="371"/>
      <c r="BN135" s="371"/>
      <c r="BO135" s="371"/>
    </row>
    <row r="136" spans="1:67" s="376" customFormat="1" ht="21" hidden="1" customHeight="1" x14ac:dyDescent="0.3">
      <c r="A136" s="371"/>
      <c r="B136" s="372"/>
      <c r="C136" s="371"/>
      <c r="D136" s="439" t="s">
        <v>345</v>
      </c>
      <c r="E136" s="437">
        <f t="shared" si="21"/>
        <v>3800</v>
      </c>
      <c r="F136" s="438">
        <f t="shared" si="21"/>
        <v>2300</v>
      </c>
      <c r="G136" s="371"/>
      <c r="H136" s="416">
        <f t="shared" si="12"/>
        <v>3800</v>
      </c>
      <c r="I136" s="416">
        <f t="shared" si="12"/>
        <v>2300</v>
      </c>
      <c r="J136" s="386"/>
      <c r="K136" s="417">
        <f t="shared" si="16"/>
        <v>3750.1801874999996</v>
      </c>
      <c r="L136" s="417">
        <f t="shared" si="17"/>
        <v>2250.1081124999996</v>
      </c>
      <c r="N136" s="542">
        <v>1500.0720749999998</v>
      </c>
      <c r="P136" s="542">
        <v>1500.0720749999998</v>
      </c>
      <c r="R136" s="507">
        <v>1500.0720749999998</v>
      </c>
      <c r="T136" s="507">
        <v>1500.0720749999998</v>
      </c>
      <c r="V136" s="491">
        <v>1500.0720749999998</v>
      </c>
      <c r="X136" s="491">
        <v>1500.0720749999998</v>
      </c>
      <c r="Z136" s="462">
        <v>1500.0720749999998</v>
      </c>
      <c r="AB136" s="462">
        <v>1500.0720749999998</v>
      </c>
      <c r="AD136" s="462">
        <v>1304.4105</v>
      </c>
      <c r="AF136" s="452">
        <v>1304.4105</v>
      </c>
      <c r="AH136" s="382">
        <v>1134.27</v>
      </c>
      <c r="AJ136" s="363">
        <f t="shared" ca="1" si="13"/>
        <v>1</v>
      </c>
      <c r="AL136" s="146"/>
      <c r="AN136" s="146"/>
      <c r="AP136" s="146"/>
      <c r="AR136" s="146"/>
      <c r="AT136" s="146"/>
      <c r="AV136" s="146"/>
      <c r="AX136" s="146"/>
      <c r="AZ136" s="146"/>
      <c r="BB136" s="63"/>
      <c r="BD136" s="371"/>
      <c r="BE136" s="371"/>
      <c r="BF136" s="371"/>
      <c r="BG136" s="371"/>
      <c r="BH136" s="371"/>
      <c r="BI136" s="371"/>
      <c r="BJ136" s="371"/>
      <c r="BK136" s="371"/>
      <c r="BL136" s="371"/>
      <c r="BM136" s="371"/>
      <c r="BN136" s="371"/>
      <c r="BO136" s="371"/>
    </row>
    <row r="137" spans="1:67" s="376" customFormat="1" ht="21" customHeight="1" x14ac:dyDescent="0.3">
      <c r="A137" s="371"/>
      <c r="B137" s="372"/>
      <c r="C137" s="371"/>
      <c r="D137" s="439" t="s">
        <v>710</v>
      </c>
      <c r="E137" s="437">
        <f t="shared" si="21"/>
        <v>8100</v>
      </c>
      <c r="F137" s="438">
        <f t="shared" si="21"/>
        <v>4800</v>
      </c>
      <c r="G137" s="371"/>
      <c r="H137" s="416">
        <f t="shared" si="12"/>
        <v>8100</v>
      </c>
      <c r="I137" s="416">
        <f t="shared" si="12"/>
        <v>4800</v>
      </c>
      <c r="J137" s="386"/>
      <c r="K137" s="417">
        <f t="shared" si="16"/>
        <v>8002.5</v>
      </c>
      <c r="L137" s="417">
        <f t="shared" si="17"/>
        <v>4801.5</v>
      </c>
      <c r="N137" s="542">
        <v>3201</v>
      </c>
      <c r="P137" s="542">
        <v>3201</v>
      </c>
      <c r="R137" s="496">
        <v>3201</v>
      </c>
      <c r="T137" s="507">
        <v>2910</v>
      </c>
      <c r="V137" s="490">
        <v>2910</v>
      </c>
      <c r="X137" s="490">
        <v>2910</v>
      </c>
      <c r="Z137" s="462">
        <v>2771.35</v>
      </c>
      <c r="AB137" s="462">
        <v>2771.35</v>
      </c>
      <c r="AD137" s="462">
        <v>2409.8595</v>
      </c>
      <c r="AF137" s="452">
        <v>2409.8595</v>
      </c>
      <c r="AH137" s="382">
        <v>2095.5300000000002</v>
      </c>
      <c r="AJ137" s="363">
        <f t="shared" ca="1" si="13"/>
        <v>1</v>
      </c>
      <c r="AL137" s="146"/>
      <c r="AN137" s="146"/>
      <c r="AP137" s="146"/>
      <c r="AR137" s="146"/>
      <c r="AT137" s="146"/>
      <c r="AV137" s="146"/>
      <c r="AX137" s="146"/>
      <c r="AZ137" s="146"/>
      <c r="BB137" s="63"/>
      <c r="BD137" s="371"/>
      <c r="BE137" s="371"/>
      <c r="BF137" s="371"/>
      <c r="BG137" s="371"/>
      <c r="BH137" s="371"/>
      <c r="BI137" s="371"/>
      <c r="BJ137" s="371"/>
      <c r="BK137" s="371"/>
      <c r="BL137" s="371"/>
      <c r="BM137" s="371"/>
      <c r="BN137" s="371"/>
      <c r="BO137" s="371"/>
    </row>
    <row r="138" spans="1:67" s="376" customFormat="1" ht="21" customHeight="1" x14ac:dyDescent="0.3">
      <c r="A138" s="371"/>
      <c r="B138" s="372"/>
      <c r="C138" s="371"/>
      <c r="D138" s="439" t="s">
        <v>709</v>
      </c>
      <c r="E138" s="437">
        <f t="shared" si="21"/>
        <v>18700</v>
      </c>
      <c r="F138" s="438">
        <f t="shared" si="21"/>
        <v>11300</v>
      </c>
      <c r="G138" s="371"/>
      <c r="H138" s="416">
        <f t="shared" si="12"/>
        <v>18700</v>
      </c>
      <c r="I138" s="416">
        <f t="shared" si="12"/>
        <v>11300</v>
      </c>
      <c r="J138" s="386"/>
      <c r="K138" s="417">
        <f t="shared" si="16"/>
        <v>18672.5</v>
      </c>
      <c r="L138" s="417">
        <f t="shared" si="17"/>
        <v>11203.5</v>
      </c>
      <c r="N138" s="542">
        <v>7469</v>
      </c>
      <c r="P138" s="542">
        <v>7469</v>
      </c>
      <c r="R138" s="496">
        <v>7469</v>
      </c>
      <c r="T138" s="507">
        <v>6790</v>
      </c>
      <c r="V138" s="490">
        <v>6790</v>
      </c>
      <c r="X138" s="490">
        <v>6790</v>
      </c>
      <c r="Z138" s="462">
        <v>6172.04</v>
      </c>
      <c r="AB138" s="462">
        <v>6172.04</v>
      </c>
      <c r="AD138" s="462">
        <v>5366.9924999999994</v>
      </c>
      <c r="AF138" s="452">
        <v>5366.9924999999994</v>
      </c>
      <c r="AH138" s="382">
        <v>4666.95</v>
      </c>
      <c r="AJ138" s="363">
        <f t="shared" ca="1" si="13"/>
        <v>1</v>
      </c>
      <c r="AL138" s="146"/>
      <c r="AN138" s="146"/>
      <c r="AP138" s="146"/>
      <c r="AR138" s="146"/>
      <c r="AT138" s="146"/>
      <c r="AV138" s="146"/>
      <c r="AX138" s="146"/>
      <c r="AZ138" s="146"/>
      <c r="BB138" s="63"/>
      <c r="BD138" s="371"/>
      <c r="BE138" s="371"/>
      <c r="BF138" s="371"/>
      <c r="BG138" s="371"/>
      <c r="BH138" s="371"/>
      <c r="BI138" s="371"/>
      <c r="BJ138" s="371"/>
      <c r="BK138" s="371"/>
      <c r="BL138" s="371"/>
      <c r="BM138" s="371"/>
      <c r="BN138" s="371"/>
      <c r="BO138" s="371"/>
    </row>
    <row r="139" spans="1:67" s="376" customFormat="1" ht="21" customHeight="1" x14ac:dyDescent="0.3">
      <c r="A139" s="371"/>
      <c r="B139" s="372"/>
      <c r="C139" s="371"/>
      <c r="D139" s="439" t="s">
        <v>770</v>
      </c>
      <c r="E139" s="437">
        <f t="shared" si="21"/>
        <v>14500</v>
      </c>
      <c r="F139" s="438">
        <f t="shared" si="21"/>
        <v>8700</v>
      </c>
      <c r="G139" s="371"/>
      <c r="H139" s="416">
        <f t="shared" si="12"/>
        <v>14500</v>
      </c>
      <c r="I139" s="416">
        <f t="shared" si="12"/>
        <v>8700</v>
      </c>
      <c r="J139" s="386"/>
      <c r="K139" s="417">
        <f t="shared" si="16"/>
        <v>14437.5</v>
      </c>
      <c r="L139" s="417">
        <f t="shared" si="17"/>
        <v>8662.5</v>
      </c>
      <c r="N139" s="542">
        <v>5775</v>
      </c>
      <c r="P139" s="542">
        <v>5775</v>
      </c>
      <c r="R139" s="496">
        <v>5775</v>
      </c>
      <c r="T139" s="507">
        <v>5250</v>
      </c>
      <c r="V139" s="490">
        <v>5250</v>
      </c>
      <c r="X139" s="490">
        <v>5250</v>
      </c>
      <c r="Z139" s="462">
        <v>4999.04</v>
      </c>
      <c r="AB139" s="462">
        <v>4999.04</v>
      </c>
      <c r="AD139" s="462">
        <v>4347.6899999999996</v>
      </c>
      <c r="AF139" s="452">
        <v>4347.6899999999996</v>
      </c>
      <c r="AH139" s="382">
        <v>3780.6</v>
      </c>
      <c r="AJ139" s="363">
        <f t="shared" ca="1" si="13"/>
        <v>1</v>
      </c>
      <c r="AL139" s="146"/>
      <c r="AN139" s="146"/>
      <c r="AP139" s="146"/>
      <c r="AR139" s="146"/>
      <c r="AT139" s="146"/>
      <c r="AV139" s="146"/>
      <c r="AX139" s="146"/>
      <c r="AZ139" s="146"/>
      <c r="BB139" s="63"/>
      <c r="BD139" s="371"/>
      <c r="BE139" s="371"/>
      <c r="BF139" s="371"/>
      <c r="BG139" s="371"/>
      <c r="BH139" s="371"/>
      <c r="BI139" s="371"/>
      <c r="BJ139" s="371"/>
      <c r="BK139" s="371"/>
      <c r="BL139" s="371"/>
      <c r="BM139" s="371"/>
      <c r="BN139" s="371"/>
      <c r="BO139" s="371"/>
    </row>
    <row r="140" spans="1:67" s="376" customFormat="1" ht="21" customHeight="1" x14ac:dyDescent="0.3">
      <c r="A140" s="371"/>
      <c r="B140" s="372"/>
      <c r="C140" s="371"/>
      <c r="D140" s="439" t="s">
        <v>705</v>
      </c>
      <c r="E140" s="437">
        <f>H140</f>
        <v>2800</v>
      </c>
      <c r="F140" s="438">
        <f>I140</f>
        <v>1700</v>
      </c>
      <c r="G140" s="371"/>
      <c r="H140" s="416">
        <f t="shared" si="12"/>
        <v>2800</v>
      </c>
      <c r="I140" s="416">
        <f t="shared" si="12"/>
        <v>1700</v>
      </c>
      <c r="J140" s="386"/>
      <c r="K140" s="417">
        <f>N140*$K$9</f>
        <v>2787.5</v>
      </c>
      <c r="L140" s="417">
        <f>N140*$L$9</f>
        <v>1672.5</v>
      </c>
      <c r="N140" s="542">
        <v>1115</v>
      </c>
      <c r="P140" s="542">
        <v>1115</v>
      </c>
      <c r="R140" s="496">
        <v>1115</v>
      </c>
      <c r="T140" s="507">
        <v>1013.35</v>
      </c>
      <c r="V140" s="490">
        <v>1013.35</v>
      </c>
      <c r="X140" s="490">
        <v>1013.35</v>
      </c>
      <c r="Z140" s="462">
        <v>1179.44</v>
      </c>
      <c r="AB140" s="462">
        <v>1179.44</v>
      </c>
      <c r="AD140" s="462">
        <v>1025.8</v>
      </c>
      <c r="AF140" s="452">
        <v>1025.8</v>
      </c>
      <c r="AH140" s="382">
        <v>892</v>
      </c>
      <c r="AJ140" s="363">
        <f t="shared" ca="1" si="13"/>
        <v>1</v>
      </c>
      <c r="AL140" s="146"/>
      <c r="AN140" s="146"/>
      <c r="AP140" s="146"/>
      <c r="AR140" s="146"/>
      <c r="AT140" s="146"/>
      <c r="AV140" s="146"/>
      <c r="AX140" s="146"/>
      <c r="AZ140" s="146"/>
      <c r="BB140" s="63"/>
      <c r="BD140" s="371"/>
      <c r="BE140" s="371"/>
      <c r="BF140" s="371"/>
      <c r="BG140" s="371"/>
      <c r="BH140" s="371"/>
      <c r="BI140" s="371"/>
      <c r="BJ140" s="371"/>
      <c r="BK140" s="371"/>
      <c r="BL140" s="371"/>
      <c r="BM140" s="371"/>
      <c r="BN140" s="371"/>
      <c r="BO140" s="371"/>
    </row>
    <row r="141" spans="1:67" s="376" customFormat="1" ht="21" customHeight="1" x14ac:dyDescent="0.3">
      <c r="A141" s="371"/>
      <c r="B141" s="372"/>
      <c r="C141" s="371"/>
      <c r="D141" s="439" t="s">
        <v>707</v>
      </c>
      <c r="E141" s="437">
        <f t="shared" si="21"/>
        <v>9400</v>
      </c>
      <c r="F141" s="438">
        <f t="shared" si="21"/>
        <v>5600</v>
      </c>
      <c r="G141" s="371"/>
      <c r="H141" s="416">
        <f t="shared" si="12"/>
        <v>9400</v>
      </c>
      <c r="I141" s="416">
        <f t="shared" si="12"/>
        <v>5600</v>
      </c>
      <c r="J141" s="386"/>
      <c r="K141" s="417">
        <f t="shared" si="16"/>
        <v>9307.5</v>
      </c>
      <c r="L141" s="417">
        <f t="shared" si="17"/>
        <v>5584.5</v>
      </c>
      <c r="N141" s="542">
        <v>3723</v>
      </c>
      <c r="P141" s="542">
        <v>3723</v>
      </c>
      <c r="R141" s="496">
        <v>3723</v>
      </c>
      <c r="T141" s="507">
        <v>3385</v>
      </c>
      <c r="V141" s="490">
        <v>3385</v>
      </c>
      <c r="X141" s="490">
        <v>3385</v>
      </c>
      <c r="Z141" s="462">
        <v>3222.9</v>
      </c>
      <c r="AB141" s="462">
        <v>3222.9</v>
      </c>
      <c r="AD141" s="462">
        <v>2802.5154999999995</v>
      </c>
      <c r="AF141" s="452">
        <v>2802.5154999999995</v>
      </c>
      <c r="AH141" s="382">
        <v>2436.9699999999998</v>
      </c>
      <c r="AJ141" s="363">
        <f t="shared" ca="1" si="13"/>
        <v>1</v>
      </c>
      <c r="AL141" s="146"/>
      <c r="AN141" s="146"/>
      <c r="AP141" s="146"/>
      <c r="AR141" s="146"/>
      <c r="AT141" s="146"/>
      <c r="AV141" s="146"/>
      <c r="AX141" s="146"/>
      <c r="AZ141" s="146"/>
      <c r="BB141" s="63"/>
      <c r="BD141" s="371"/>
      <c r="BE141" s="371"/>
      <c r="BF141" s="371"/>
      <c r="BG141" s="371"/>
      <c r="BH141" s="371"/>
      <c r="BI141" s="371"/>
      <c r="BJ141" s="371"/>
      <c r="BK141" s="371"/>
      <c r="BL141" s="371"/>
      <c r="BM141" s="371"/>
      <c r="BN141" s="371"/>
      <c r="BO141" s="371"/>
    </row>
    <row r="142" spans="1:67" s="376" customFormat="1" ht="21" customHeight="1" x14ac:dyDescent="0.3">
      <c r="A142" s="371"/>
      <c r="B142" s="372"/>
      <c r="C142" s="371"/>
      <c r="D142" s="439" t="s">
        <v>708</v>
      </c>
      <c r="E142" s="437">
        <f t="shared" si="21"/>
        <v>14600</v>
      </c>
      <c r="F142" s="438">
        <f t="shared" si="21"/>
        <v>8800</v>
      </c>
      <c r="G142" s="371"/>
      <c r="H142" s="416">
        <f t="shared" si="12"/>
        <v>14600</v>
      </c>
      <c r="I142" s="416">
        <f t="shared" si="12"/>
        <v>8800</v>
      </c>
      <c r="J142" s="386"/>
      <c r="K142" s="417">
        <f t="shared" si="16"/>
        <v>14530</v>
      </c>
      <c r="L142" s="417">
        <f t="shared" si="17"/>
        <v>8718</v>
      </c>
      <c r="N142" s="542">
        <v>5812</v>
      </c>
      <c r="P142" s="542">
        <v>5812</v>
      </c>
      <c r="R142" s="496">
        <v>5812</v>
      </c>
      <c r="T142" s="507">
        <v>5284</v>
      </c>
      <c r="V142" s="490">
        <v>5284</v>
      </c>
      <c r="X142" s="490">
        <v>5284</v>
      </c>
      <c r="Z142" s="462">
        <v>5031.8900000000003</v>
      </c>
      <c r="AB142" s="462">
        <v>5031.8900000000003</v>
      </c>
      <c r="AD142" s="462">
        <v>4375.5544999999993</v>
      </c>
      <c r="AF142" s="452">
        <v>4375.5544999999993</v>
      </c>
      <c r="AH142" s="382">
        <v>3804.83</v>
      </c>
      <c r="AJ142" s="363">
        <f t="shared" ref="AJ142:AJ205" ca="1" si="22">N142/OFFSET(N142,0,2)</f>
        <v>1</v>
      </c>
      <c r="AL142" s="146"/>
      <c r="AN142" s="146"/>
      <c r="AP142" s="146"/>
      <c r="AR142" s="146"/>
      <c r="AT142" s="146"/>
      <c r="AV142" s="146"/>
      <c r="AX142" s="146"/>
      <c r="AZ142" s="146"/>
      <c r="BB142" s="63"/>
      <c r="BD142" s="371"/>
      <c r="BE142" s="371"/>
      <c r="BF142" s="371"/>
      <c r="BG142" s="371"/>
      <c r="BH142" s="371"/>
      <c r="BI142" s="371"/>
      <c r="BJ142" s="371"/>
      <c r="BK142" s="371"/>
      <c r="BL142" s="371"/>
      <c r="BM142" s="371"/>
      <c r="BN142" s="371"/>
      <c r="BO142" s="371"/>
    </row>
    <row r="143" spans="1:67" s="376" customFormat="1" ht="21" customHeight="1" x14ac:dyDescent="0.3">
      <c r="A143" s="371"/>
      <c r="B143" s="372"/>
      <c r="C143" s="371"/>
      <c r="D143" s="439" t="s">
        <v>233</v>
      </c>
      <c r="E143" s="437">
        <f t="shared" si="21"/>
        <v>8300</v>
      </c>
      <c r="F143" s="438">
        <f t="shared" si="21"/>
        <v>5000</v>
      </c>
      <c r="G143" s="371"/>
      <c r="H143" s="416">
        <f t="shared" ref="H143:I206" si="23">MROUND(K143+48,100)</f>
        <v>8300</v>
      </c>
      <c r="I143" s="416">
        <f t="shared" si="23"/>
        <v>5000</v>
      </c>
      <c r="J143" s="386"/>
      <c r="K143" s="417">
        <f t="shared" si="16"/>
        <v>8247.5</v>
      </c>
      <c r="L143" s="417">
        <f t="shared" si="17"/>
        <v>4948.5</v>
      </c>
      <c r="N143" s="542">
        <v>3299</v>
      </c>
      <c r="P143" s="542">
        <v>3299</v>
      </c>
      <c r="R143" s="496">
        <v>3299</v>
      </c>
      <c r="T143" s="507">
        <v>2999</v>
      </c>
      <c r="V143" s="490">
        <v>2999</v>
      </c>
      <c r="X143" s="490">
        <v>2999</v>
      </c>
      <c r="Z143" s="462">
        <v>2855.09</v>
      </c>
      <c r="AB143" s="462">
        <v>2855.09</v>
      </c>
      <c r="AD143" s="462">
        <v>2482.6889999999999</v>
      </c>
      <c r="AF143" s="452">
        <v>2482.6889999999999</v>
      </c>
      <c r="AH143" s="382">
        <v>2158.86</v>
      </c>
      <c r="AJ143" s="363">
        <f t="shared" ca="1" si="22"/>
        <v>1</v>
      </c>
      <c r="AL143" s="146"/>
      <c r="AN143" s="146"/>
      <c r="AP143" s="146"/>
      <c r="AR143" s="146"/>
      <c r="AT143" s="146"/>
      <c r="AV143" s="146"/>
      <c r="AX143" s="146"/>
      <c r="AZ143" s="146"/>
      <c r="BB143" s="63"/>
      <c r="BD143" s="371"/>
      <c r="BE143" s="371"/>
      <c r="BF143" s="371"/>
      <c r="BG143" s="371"/>
      <c r="BH143" s="371"/>
      <c r="BI143" s="371"/>
      <c r="BJ143" s="371"/>
      <c r="BK143" s="371"/>
      <c r="BL143" s="371"/>
      <c r="BM143" s="371"/>
      <c r="BN143" s="371"/>
      <c r="BO143" s="371"/>
    </row>
    <row r="144" spans="1:67" s="376" customFormat="1" ht="21" customHeight="1" x14ac:dyDescent="0.3">
      <c r="A144" s="371"/>
      <c r="B144" s="372"/>
      <c r="C144" s="371"/>
      <c r="D144" s="439" t="s">
        <v>138</v>
      </c>
      <c r="E144" s="437">
        <f t="shared" si="21"/>
        <v>9400</v>
      </c>
      <c r="F144" s="438">
        <f t="shared" si="21"/>
        <v>5700</v>
      </c>
      <c r="G144" s="371"/>
      <c r="H144" s="416">
        <f t="shared" si="23"/>
        <v>9400</v>
      </c>
      <c r="I144" s="416">
        <f t="shared" si="23"/>
        <v>5700</v>
      </c>
      <c r="J144" s="386"/>
      <c r="K144" s="417">
        <f t="shared" si="16"/>
        <v>9372.5</v>
      </c>
      <c r="L144" s="417">
        <f t="shared" si="17"/>
        <v>5623.5</v>
      </c>
      <c r="N144" s="542">
        <v>3749</v>
      </c>
      <c r="P144" s="542">
        <v>3749</v>
      </c>
      <c r="R144" s="496">
        <v>3749</v>
      </c>
      <c r="T144" s="507">
        <v>3408</v>
      </c>
      <c r="V144" s="490">
        <v>3408</v>
      </c>
      <c r="X144" s="490">
        <v>3408</v>
      </c>
      <c r="Z144" s="474">
        <v>3634.97</v>
      </c>
      <c r="AB144" s="452">
        <v>3793</v>
      </c>
      <c r="AD144" s="461">
        <v>3793</v>
      </c>
      <c r="AF144" s="452">
        <v>3792.9989999999998</v>
      </c>
      <c r="AH144" s="382">
        <v>3298.26</v>
      </c>
      <c r="AJ144" s="363">
        <f t="shared" ca="1" si="22"/>
        <v>1</v>
      </c>
      <c r="AL144" s="146"/>
      <c r="AN144" s="146"/>
      <c r="AP144" s="146"/>
      <c r="AR144" s="146"/>
      <c r="AT144" s="146"/>
      <c r="AV144" s="146"/>
      <c r="AX144" s="146"/>
      <c r="AZ144" s="146"/>
      <c r="BB144" s="63"/>
      <c r="BD144" s="371"/>
      <c r="BE144" s="371"/>
      <c r="BF144" s="371"/>
      <c r="BG144" s="371"/>
      <c r="BH144" s="371"/>
      <c r="BI144" s="371"/>
      <c r="BJ144" s="371"/>
      <c r="BK144" s="371"/>
      <c r="BL144" s="371"/>
      <c r="BM144" s="371"/>
      <c r="BN144" s="371"/>
      <c r="BO144" s="371"/>
    </row>
    <row r="145" spans="1:67" s="376" customFormat="1" ht="21" customHeight="1" x14ac:dyDescent="0.3">
      <c r="A145" s="371"/>
      <c r="B145" s="372"/>
      <c r="C145" s="371"/>
      <c r="D145" s="439" t="s">
        <v>662</v>
      </c>
      <c r="E145" s="437">
        <f t="shared" si="21"/>
        <v>13300</v>
      </c>
      <c r="F145" s="438">
        <f t="shared" si="21"/>
        <v>8000</v>
      </c>
      <c r="G145" s="371"/>
      <c r="H145" s="416">
        <f t="shared" si="23"/>
        <v>13300</v>
      </c>
      <c r="I145" s="416">
        <f t="shared" si="23"/>
        <v>8000</v>
      </c>
      <c r="J145" s="386"/>
      <c r="K145" s="417">
        <f t="shared" si="16"/>
        <v>13220</v>
      </c>
      <c r="L145" s="417">
        <f t="shared" si="17"/>
        <v>7932</v>
      </c>
      <c r="N145" s="542">
        <v>5288</v>
      </c>
      <c r="P145" s="542">
        <v>5288</v>
      </c>
      <c r="R145" s="496">
        <v>5288</v>
      </c>
      <c r="T145" s="507">
        <v>4807</v>
      </c>
      <c r="V145" s="490">
        <v>4807</v>
      </c>
      <c r="X145" s="490">
        <v>4807</v>
      </c>
      <c r="Z145" s="462">
        <v>4578.3100000000004</v>
      </c>
      <c r="AB145" s="462">
        <v>4578.3100000000004</v>
      </c>
      <c r="AD145" s="462">
        <v>3981.1389999999997</v>
      </c>
      <c r="AF145" s="452">
        <v>3981.1389999999997</v>
      </c>
      <c r="AH145" s="382">
        <v>3461.86</v>
      </c>
      <c r="AJ145" s="363">
        <f t="shared" ca="1" si="22"/>
        <v>1</v>
      </c>
      <c r="AL145" s="146"/>
      <c r="AN145" s="146"/>
      <c r="AP145" s="146"/>
      <c r="AR145" s="146"/>
      <c r="AT145" s="146"/>
      <c r="AV145" s="146"/>
      <c r="AX145" s="146"/>
      <c r="AZ145" s="146"/>
      <c r="BB145" s="63"/>
      <c r="BD145" s="371"/>
      <c r="BE145" s="371"/>
      <c r="BF145" s="371"/>
      <c r="BG145" s="371"/>
      <c r="BH145" s="371"/>
      <c r="BI145" s="371"/>
      <c r="BJ145" s="371"/>
      <c r="BK145" s="371"/>
      <c r="BL145" s="371"/>
      <c r="BM145" s="371"/>
      <c r="BN145" s="371"/>
      <c r="BO145" s="371"/>
    </row>
    <row r="146" spans="1:67" s="376" customFormat="1" ht="21" customHeight="1" x14ac:dyDescent="0.3">
      <c r="A146" s="371"/>
      <c r="B146" s="372"/>
      <c r="C146" s="371"/>
      <c r="D146" s="439" t="s">
        <v>672</v>
      </c>
      <c r="E146" s="437">
        <f>H146</f>
        <v>11400</v>
      </c>
      <c r="F146" s="438">
        <f>I146</f>
        <v>6800</v>
      </c>
      <c r="G146" s="371"/>
      <c r="H146" s="416">
        <f t="shared" si="23"/>
        <v>11400</v>
      </c>
      <c r="I146" s="416">
        <f t="shared" si="23"/>
        <v>6800</v>
      </c>
      <c r="J146" s="386"/>
      <c r="K146" s="417">
        <f>N146*$K$9</f>
        <v>11320</v>
      </c>
      <c r="L146" s="417">
        <f>N146*$L$9</f>
        <v>6792</v>
      </c>
      <c r="N146" s="542">
        <v>4528</v>
      </c>
      <c r="P146" s="542">
        <v>4528</v>
      </c>
      <c r="R146" s="496">
        <v>4528</v>
      </c>
      <c r="T146" s="507">
        <v>4116.22</v>
      </c>
      <c r="V146" s="490">
        <v>4116.22</v>
      </c>
      <c r="X146" s="490">
        <v>4116.22</v>
      </c>
      <c r="Z146" s="462">
        <v>3919.41</v>
      </c>
      <c r="AB146" s="462">
        <v>3919.41</v>
      </c>
      <c r="AD146" s="462">
        <v>3408.1859999999997</v>
      </c>
      <c r="AF146" s="452">
        <v>3408.1859999999997</v>
      </c>
      <c r="AH146" s="382">
        <v>2963.64</v>
      </c>
      <c r="AJ146" s="363">
        <f t="shared" ca="1" si="22"/>
        <v>1</v>
      </c>
      <c r="AL146" s="146"/>
      <c r="AN146" s="146"/>
      <c r="AP146" s="146"/>
      <c r="AR146" s="146"/>
      <c r="AT146" s="146"/>
      <c r="AV146" s="146"/>
      <c r="AX146" s="146"/>
      <c r="AZ146" s="146"/>
      <c r="BB146" s="63"/>
      <c r="BD146" s="371"/>
      <c r="BE146" s="371"/>
      <c r="BF146" s="371"/>
      <c r="BG146" s="371"/>
      <c r="BH146" s="371"/>
      <c r="BI146" s="371"/>
      <c r="BJ146" s="371"/>
      <c r="BK146" s="371"/>
      <c r="BL146" s="371"/>
      <c r="BM146" s="371"/>
      <c r="BN146" s="371"/>
      <c r="BO146" s="371"/>
    </row>
    <row r="147" spans="1:67" s="376" customFormat="1" ht="21" customHeight="1" x14ac:dyDescent="0.3">
      <c r="A147" s="371"/>
      <c r="B147" s="372"/>
      <c r="C147" s="371"/>
      <c r="D147" s="439" t="s">
        <v>667</v>
      </c>
      <c r="E147" s="437">
        <f t="shared" si="21"/>
        <v>9800</v>
      </c>
      <c r="F147" s="438">
        <f t="shared" si="21"/>
        <v>5900</v>
      </c>
      <c r="G147" s="371"/>
      <c r="H147" s="416">
        <f t="shared" si="23"/>
        <v>9800</v>
      </c>
      <c r="I147" s="416">
        <f t="shared" si="23"/>
        <v>5900</v>
      </c>
      <c r="J147" s="386"/>
      <c r="K147" s="417">
        <f t="shared" si="16"/>
        <v>9730</v>
      </c>
      <c r="L147" s="417">
        <f t="shared" si="17"/>
        <v>5838</v>
      </c>
      <c r="N147" s="542">
        <v>3892</v>
      </c>
      <c r="P147" s="542">
        <v>3892</v>
      </c>
      <c r="R147" s="496">
        <v>3892</v>
      </c>
      <c r="T147" s="507">
        <v>3538.16</v>
      </c>
      <c r="V147" s="490">
        <v>3538.16</v>
      </c>
      <c r="X147" s="490">
        <v>3538.16</v>
      </c>
      <c r="Z147" s="462">
        <v>3369.21</v>
      </c>
      <c r="AB147" s="462">
        <v>3369.21</v>
      </c>
      <c r="AD147" s="462">
        <v>2929.7514999999999</v>
      </c>
      <c r="AF147" s="452">
        <v>2929.7514999999999</v>
      </c>
      <c r="AH147" s="382">
        <v>2547.61</v>
      </c>
      <c r="AJ147" s="363">
        <f t="shared" ca="1" si="22"/>
        <v>1</v>
      </c>
      <c r="AL147" s="146"/>
      <c r="AN147" s="146"/>
      <c r="AP147" s="146"/>
      <c r="AR147" s="146"/>
      <c r="AT147" s="146"/>
      <c r="AV147" s="146"/>
      <c r="AX147" s="146"/>
      <c r="AZ147" s="146"/>
      <c r="BB147" s="63"/>
      <c r="BD147" s="371"/>
      <c r="BE147" s="371"/>
      <c r="BF147" s="371"/>
      <c r="BG147" s="371"/>
      <c r="BH147" s="371"/>
      <c r="BI147" s="371"/>
      <c r="BJ147" s="371"/>
      <c r="BK147" s="371"/>
      <c r="BL147" s="371"/>
      <c r="BM147" s="371"/>
      <c r="BN147" s="371"/>
      <c r="BO147" s="371"/>
    </row>
    <row r="148" spans="1:67" s="376" customFormat="1" ht="21" hidden="1" customHeight="1" x14ac:dyDescent="0.3">
      <c r="A148" s="371"/>
      <c r="B148" s="372"/>
      <c r="C148" s="371"/>
      <c r="D148" s="439" t="s">
        <v>471</v>
      </c>
      <c r="E148" s="437">
        <f t="shared" si="21"/>
        <v>4400</v>
      </c>
      <c r="F148" s="438">
        <f t="shared" si="21"/>
        <v>2700</v>
      </c>
      <c r="G148" s="371"/>
      <c r="H148" s="416">
        <f t="shared" si="23"/>
        <v>4400</v>
      </c>
      <c r="I148" s="416">
        <f t="shared" si="23"/>
        <v>2700</v>
      </c>
      <c r="J148" s="386"/>
      <c r="K148" s="417">
        <f t="shared" si="16"/>
        <v>4380.375</v>
      </c>
      <c r="L148" s="417">
        <f t="shared" si="17"/>
        <v>2628.2250000000004</v>
      </c>
      <c r="N148" s="513">
        <v>1752.15</v>
      </c>
      <c r="P148" s="513">
        <v>1752.15</v>
      </c>
      <c r="R148" s="513">
        <v>1752.15</v>
      </c>
      <c r="T148" s="513">
        <v>1752.15</v>
      </c>
      <c r="V148" s="462">
        <v>1752.15</v>
      </c>
      <c r="X148" s="462">
        <v>1752.15</v>
      </c>
      <c r="Z148" s="462">
        <v>1752.15</v>
      </c>
      <c r="AB148" s="462">
        <v>1752.15</v>
      </c>
      <c r="AD148" s="462">
        <v>1523.6004999999998</v>
      </c>
      <c r="AF148" s="452">
        <v>1523.6004999999998</v>
      </c>
      <c r="AH148" s="382">
        <v>1324.87</v>
      </c>
      <c r="AJ148" s="363">
        <f t="shared" ca="1" si="22"/>
        <v>1</v>
      </c>
      <c r="AL148" s="146"/>
      <c r="AN148" s="146"/>
      <c r="AP148" s="146"/>
      <c r="AR148" s="146"/>
      <c r="AT148" s="146"/>
      <c r="AV148" s="146"/>
      <c r="AX148" s="146"/>
      <c r="AZ148" s="146"/>
      <c r="BB148" s="63"/>
      <c r="BD148" s="371"/>
      <c r="BE148" s="371"/>
      <c r="BF148" s="371"/>
      <c r="BG148" s="371"/>
      <c r="BH148" s="371"/>
      <c r="BI148" s="371"/>
      <c r="BJ148" s="371"/>
      <c r="BK148" s="371"/>
      <c r="BL148" s="371"/>
      <c r="BM148" s="371"/>
      <c r="BN148" s="371"/>
      <c r="BO148" s="371"/>
    </row>
    <row r="149" spans="1:67" s="376" customFormat="1" ht="9.9499999999999993" customHeight="1" thickBot="1" x14ac:dyDescent="0.35">
      <c r="A149" s="371"/>
      <c r="B149" s="372"/>
      <c r="C149" s="371"/>
      <c r="D149" s="371"/>
      <c r="E149" s="373"/>
      <c r="F149" s="374"/>
      <c r="G149" s="371"/>
      <c r="H149" s="416">
        <f t="shared" si="23"/>
        <v>0</v>
      </c>
      <c r="I149" s="416">
        <f t="shared" si="23"/>
        <v>0</v>
      </c>
      <c r="J149" s="386"/>
      <c r="K149" s="417"/>
      <c r="L149" s="417"/>
      <c r="N149" s="513"/>
      <c r="P149" s="513"/>
      <c r="R149" s="513"/>
      <c r="T149" s="513"/>
      <c r="V149" s="452"/>
      <c r="X149" s="452"/>
      <c r="Z149" s="452"/>
      <c r="AB149" s="452"/>
      <c r="AD149" s="452"/>
      <c r="AF149" s="452"/>
      <c r="AH149" s="382"/>
      <c r="AJ149" s="363" t="e">
        <f t="shared" ca="1" si="22"/>
        <v>#DIV/0!</v>
      </c>
      <c r="AL149" s="146"/>
      <c r="AN149" s="146"/>
      <c r="AP149" s="146"/>
      <c r="AR149" s="146"/>
      <c r="AT149" s="146"/>
      <c r="AV149" s="146"/>
      <c r="AX149" s="146"/>
      <c r="AZ149" s="146"/>
      <c r="BB149" s="63"/>
      <c r="BD149" s="371"/>
      <c r="BE149" s="371"/>
      <c r="BF149" s="371"/>
      <c r="BG149" s="371"/>
      <c r="BH149" s="371"/>
      <c r="BI149" s="371"/>
      <c r="BJ149" s="371"/>
      <c r="BK149" s="371"/>
      <c r="BL149" s="371"/>
      <c r="BM149" s="371"/>
      <c r="BN149" s="371"/>
      <c r="BO149" s="371"/>
    </row>
    <row r="150" spans="1:67" ht="21" customHeight="1" thickBot="1" x14ac:dyDescent="0.35">
      <c r="D150" s="413" t="s">
        <v>523</v>
      </c>
      <c r="E150" s="414"/>
      <c r="F150" s="415"/>
      <c r="G150" s="386"/>
      <c r="H150" s="416">
        <f t="shared" si="23"/>
        <v>0</v>
      </c>
      <c r="I150" s="416">
        <f t="shared" si="23"/>
        <v>0</v>
      </c>
      <c r="J150" s="386"/>
      <c r="K150" s="417"/>
      <c r="L150" s="417"/>
      <c r="M150" s="389"/>
      <c r="N150" s="516">
        <v>45390</v>
      </c>
      <c r="P150" s="516">
        <v>45390</v>
      </c>
      <c r="R150" s="516">
        <v>45390</v>
      </c>
      <c r="T150" s="516">
        <v>45390</v>
      </c>
      <c r="V150" s="471">
        <v>45390</v>
      </c>
      <c r="X150" s="471">
        <v>45390</v>
      </c>
      <c r="Z150" s="471">
        <v>45390</v>
      </c>
      <c r="AB150" s="471">
        <v>45390</v>
      </c>
      <c r="AD150" s="452"/>
      <c r="AF150" s="452"/>
      <c r="AJ150" s="363">
        <f t="shared" ca="1" si="22"/>
        <v>1</v>
      </c>
      <c r="AL150" s="364"/>
      <c r="AN150" s="365"/>
      <c r="AP150" s="365"/>
      <c r="AR150" s="365"/>
      <c r="AT150" s="363"/>
      <c r="AV150" s="363"/>
      <c r="AX150" s="363"/>
      <c r="AZ150" s="363"/>
      <c r="BB150" s="366"/>
    </row>
    <row r="151" spans="1:67" ht="21" customHeight="1" x14ac:dyDescent="0.3">
      <c r="A151" s="371" t="s">
        <v>244</v>
      </c>
      <c r="B151" s="372">
        <v>45306</v>
      </c>
      <c r="C151" s="371">
        <v>990</v>
      </c>
      <c r="D151" s="418" t="s">
        <v>524</v>
      </c>
      <c r="E151" s="419">
        <f t="shared" ref="E151:F153" si="24">H151</f>
        <v>7300</v>
      </c>
      <c r="F151" s="420">
        <f t="shared" si="24"/>
        <v>4400</v>
      </c>
      <c r="G151" s="386"/>
      <c r="H151" s="416">
        <f t="shared" si="23"/>
        <v>7300</v>
      </c>
      <c r="I151" s="416">
        <f t="shared" si="23"/>
        <v>4400</v>
      </c>
      <c r="J151" s="386"/>
      <c r="K151" s="417">
        <f>N151*$K$9</f>
        <v>7250</v>
      </c>
      <c r="L151" s="417">
        <f>N151*$L$9</f>
        <v>4350</v>
      </c>
      <c r="M151" s="389"/>
      <c r="N151" s="513">
        <v>2900</v>
      </c>
      <c r="P151" s="513">
        <v>2900</v>
      </c>
      <c r="R151" s="513">
        <v>2900</v>
      </c>
      <c r="T151" s="513">
        <v>2900</v>
      </c>
      <c r="V151" s="462">
        <v>2900</v>
      </c>
      <c r="X151" s="462">
        <v>2900</v>
      </c>
      <c r="Z151" s="462">
        <v>2900</v>
      </c>
      <c r="AB151" s="462">
        <v>2900</v>
      </c>
      <c r="AD151" s="452">
        <v>2200</v>
      </c>
      <c r="AF151" s="452">
        <v>2000</v>
      </c>
      <c r="AH151" s="382">
        <v>2000</v>
      </c>
      <c r="AJ151" s="540">
        <f t="shared" ca="1" si="22"/>
        <v>1</v>
      </c>
      <c r="AL151" s="364"/>
      <c r="AN151" s="365"/>
      <c r="AP151" s="365"/>
      <c r="AR151" s="365"/>
      <c r="AT151" s="363"/>
      <c r="AV151" s="363"/>
      <c r="AX151" s="363"/>
      <c r="AZ151" s="363"/>
      <c r="BB151" s="366"/>
    </row>
    <row r="152" spans="1:67" ht="21" customHeight="1" x14ac:dyDescent="0.3">
      <c r="A152" s="371" t="s">
        <v>244</v>
      </c>
      <c r="B152" s="372">
        <v>45306</v>
      </c>
      <c r="C152" s="371">
        <v>988</v>
      </c>
      <c r="D152" s="421" t="s">
        <v>525</v>
      </c>
      <c r="E152" s="419">
        <f t="shared" si="24"/>
        <v>12300</v>
      </c>
      <c r="F152" s="420">
        <f t="shared" si="24"/>
        <v>7400</v>
      </c>
      <c r="G152" s="386"/>
      <c r="H152" s="416">
        <f t="shared" si="23"/>
        <v>12300</v>
      </c>
      <c r="I152" s="416">
        <f t="shared" si="23"/>
        <v>7400</v>
      </c>
      <c r="J152" s="386"/>
      <c r="K152" s="417">
        <f>N152*$K$9</f>
        <v>12250</v>
      </c>
      <c r="L152" s="417">
        <f>N152*$L$9</f>
        <v>7350</v>
      </c>
      <c r="M152" s="389"/>
      <c r="N152" s="513">
        <v>4900</v>
      </c>
      <c r="P152" s="513">
        <v>4900</v>
      </c>
      <c r="R152" s="513">
        <v>4900</v>
      </c>
      <c r="T152" s="513">
        <v>4900</v>
      </c>
      <c r="V152" s="462">
        <v>4900</v>
      </c>
      <c r="X152" s="462">
        <v>4900</v>
      </c>
      <c r="Z152" s="462">
        <v>4900</v>
      </c>
      <c r="AB152" s="462">
        <v>4900</v>
      </c>
      <c r="AD152" s="452">
        <v>4000</v>
      </c>
      <c r="AF152" s="452">
        <v>3630</v>
      </c>
      <c r="AH152" s="382">
        <v>3630</v>
      </c>
      <c r="AJ152" s="540">
        <f t="shared" ca="1" si="22"/>
        <v>1</v>
      </c>
      <c r="AL152" s="364"/>
      <c r="AN152" s="365"/>
      <c r="AP152" s="365"/>
      <c r="AR152" s="365"/>
      <c r="AT152" s="363"/>
      <c r="AV152" s="363"/>
      <c r="AX152" s="363"/>
      <c r="AZ152" s="363"/>
      <c r="BB152" s="366"/>
    </row>
    <row r="153" spans="1:67" ht="21" customHeight="1" x14ac:dyDescent="0.3">
      <c r="A153" s="371" t="s">
        <v>244</v>
      </c>
      <c r="B153" s="372">
        <v>45306</v>
      </c>
      <c r="C153" s="371">
        <v>988</v>
      </c>
      <c r="D153" s="421" t="s">
        <v>526</v>
      </c>
      <c r="E153" s="419">
        <f t="shared" si="24"/>
        <v>48000</v>
      </c>
      <c r="F153" s="420">
        <f t="shared" si="24"/>
        <v>28800</v>
      </c>
      <c r="G153" s="386"/>
      <c r="H153" s="416">
        <f t="shared" si="23"/>
        <v>48000</v>
      </c>
      <c r="I153" s="416">
        <f t="shared" si="23"/>
        <v>28800</v>
      </c>
      <c r="J153" s="386"/>
      <c r="K153" s="417">
        <f>N153*$K$9</f>
        <v>48000</v>
      </c>
      <c r="L153" s="417">
        <f>N153*$L$9</f>
        <v>28800</v>
      </c>
      <c r="M153" s="389"/>
      <c r="N153" s="513">
        <v>19200</v>
      </c>
      <c r="P153" s="513">
        <v>19200</v>
      </c>
      <c r="R153" s="513">
        <v>19200</v>
      </c>
      <c r="T153" s="513">
        <v>19200</v>
      </c>
      <c r="V153" s="462">
        <v>19200</v>
      </c>
      <c r="X153" s="462">
        <v>19200</v>
      </c>
      <c r="Z153" s="462">
        <v>19200</v>
      </c>
      <c r="AB153" s="462">
        <v>19200</v>
      </c>
      <c r="AD153" s="452">
        <v>16500</v>
      </c>
      <c r="AF153" s="452">
        <v>15000</v>
      </c>
      <c r="AH153" s="382">
        <v>15000</v>
      </c>
      <c r="AJ153" s="540">
        <f t="shared" ca="1" si="22"/>
        <v>1</v>
      </c>
      <c r="AL153" s="364"/>
      <c r="AN153" s="365"/>
      <c r="AP153" s="365"/>
      <c r="AR153" s="365"/>
      <c r="AT153" s="363"/>
      <c r="AV153" s="363"/>
      <c r="AX153" s="363"/>
      <c r="AZ153" s="363"/>
      <c r="BB153" s="366"/>
    </row>
    <row r="154" spans="1:67" ht="9.9499999999999993" customHeight="1" thickBot="1" x14ac:dyDescent="0.35">
      <c r="D154" s="422"/>
      <c r="E154" s="414"/>
      <c r="F154" s="415"/>
      <c r="G154" s="386"/>
      <c r="H154" s="416">
        <f t="shared" si="23"/>
        <v>0</v>
      </c>
      <c r="I154" s="416">
        <f t="shared" si="23"/>
        <v>0</v>
      </c>
      <c r="J154" s="386"/>
      <c r="K154" s="417"/>
      <c r="L154" s="417"/>
      <c r="M154" s="389"/>
      <c r="N154" s="513"/>
      <c r="P154" s="513"/>
      <c r="R154" s="513"/>
      <c r="T154" s="513"/>
      <c r="V154" s="452"/>
      <c r="X154" s="452"/>
      <c r="Z154" s="452"/>
      <c r="AB154" s="452"/>
      <c r="AD154" s="452"/>
      <c r="AF154" s="452"/>
      <c r="AJ154" s="363" t="e">
        <f t="shared" ca="1" si="22"/>
        <v>#DIV/0!</v>
      </c>
      <c r="AL154" s="364"/>
      <c r="AN154" s="365"/>
      <c r="AP154" s="365"/>
      <c r="AR154" s="365"/>
      <c r="AT154" s="363"/>
      <c r="AV154" s="363"/>
      <c r="AX154" s="363"/>
      <c r="AZ154" s="363"/>
      <c r="BB154" s="366"/>
    </row>
    <row r="155" spans="1:67" ht="21" customHeight="1" thickBot="1" x14ac:dyDescent="0.35">
      <c r="D155" s="413" t="s">
        <v>531</v>
      </c>
      <c r="E155" s="414"/>
      <c r="F155" s="415"/>
      <c r="G155" s="386"/>
      <c r="H155" s="416">
        <f t="shared" si="23"/>
        <v>0</v>
      </c>
      <c r="I155" s="416">
        <f t="shared" si="23"/>
        <v>0</v>
      </c>
      <c r="J155" s="386"/>
      <c r="K155" s="417"/>
      <c r="L155" s="417"/>
      <c r="M155" s="389"/>
      <c r="N155" s="541">
        <v>45595</v>
      </c>
      <c r="P155" s="541">
        <v>45595</v>
      </c>
      <c r="R155" s="514">
        <v>45480</v>
      </c>
      <c r="T155" s="514">
        <v>45480</v>
      </c>
      <c r="V155" s="492">
        <v>45480</v>
      </c>
      <c r="X155" s="492">
        <v>45480</v>
      </c>
      <c r="Z155" s="472">
        <v>45425</v>
      </c>
      <c r="AB155" s="472">
        <v>45322</v>
      </c>
      <c r="AD155" s="463">
        <v>230324</v>
      </c>
      <c r="AF155" s="452"/>
      <c r="AJ155" s="363">
        <f t="shared" ca="1" si="22"/>
        <v>1</v>
      </c>
      <c r="AL155" s="364"/>
      <c r="AN155" s="365"/>
      <c r="AP155" s="365"/>
      <c r="AR155" s="365"/>
      <c r="AT155" s="363"/>
      <c r="AV155" s="363"/>
      <c r="AX155" s="363"/>
      <c r="AZ155" s="363"/>
      <c r="BB155" s="366"/>
    </row>
    <row r="156" spans="1:67" ht="21" customHeight="1" x14ac:dyDescent="0.3">
      <c r="A156" s="371" t="s">
        <v>241</v>
      </c>
      <c r="B156" s="481">
        <v>45274</v>
      </c>
      <c r="C156" s="371" t="s">
        <v>642</v>
      </c>
      <c r="D156" s="418" t="s">
        <v>540</v>
      </c>
      <c r="E156" s="419">
        <f t="shared" ref="E156:F158" si="25">H156</f>
        <v>9800</v>
      </c>
      <c r="F156" s="420">
        <f t="shared" si="25"/>
        <v>5900</v>
      </c>
      <c r="G156" s="386"/>
      <c r="H156" s="416">
        <f t="shared" si="23"/>
        <v>9800</v>
      </c>
      <c r="I156" s="416">
        <f t="shared" si="23"/>
        <v>5900</v>
      </c>
      <c r="J156" s="386"/>
      <c r="K156" s="417">
        <f>N156*$K$9</f>
        <v>9750</v>
      </c>
      <c r="L156" s="417">
        <f>N156*$L$9</f>
        <v>5850</v>
      </c>
      <c r="M156" s="389"/>
      <c r="N156" s="542">
        <v>3900</v>
      </c>
      <c r="P156" s="542">
        <v>3900</v>
      </c>
      <c r="R156" s="507">
        <v>2900</v>
      </c>
      <c r="T156" s="507">
        <v>2900</v>
      </c>
      <c r="V156" s="490">
        <v>2900</v>
      </c>
      <c r="X156" s="490">
        <v>2900</v>
      </c>
      <c r="Z156" s="462">
        <v>1900</v>
      </c>
      <c r="AB156" s="462">
        <v>1900</v>
      </c>
      <c r="AD156" s="462">
        <v>1900</v>
      </c>
      <c r="AF156" s="452">
        <v>1674</v>
      </c>
      <c r="AH156" s="382">
        <v>1674</v>
      </c>
      <c r="AJ156" s="363">
        <f t="shared" ca="1" si="22"/>
        <v>1</v>
      </c>
      <c r="AL156" s="364"/>
      <c r="AN156" s="365"/>
      <c r="AP156" s="365"/>
      <c r="AR156" s="365"/>
      <c r="AT156" s="363"/>
      <c r="AV156" s="363"/>
      <c r="AX156" s="363"/>
      <c r="AZ156" s="363"/>
      <c r="BB156" s="366"/>
    </row>
    <row r="157" spans="1:67" ht="21" customHeight="1" x14ac:dyDescent="0.3">
      <c r="A157" s="371" t="s">
        <v>241</v>
      </c>
      <c r="B157" s="481">
        <v>45274</v>
      </c>
      <c r="C157" s="371" t="s">
        <v>243</v>
      </c>
      <c r="D157" s="421" t="s">
        <v>539</v>
      </c>
      <c r="E157" s="419">
        <f t="shared" si="25"/>
        <v>6300</v>
      </c>
      <c r="F157" s="420">
        <f t="shared" si="25"/>
        <v>3800</v>
      </c>
      <c r="G157" s="386"/>
      <c r="H157" s="416">
        <f t="shared" si="23"/>
        <v>6300</v>
      </c>
      <c r="I157" s="416">
        <f t="shared" si="23"/>
        <v>3800</v>
      </c>
      <c r="J157" s="386"/>
      <c r="K157" s="417">
        <f>N157*$K$9</f>
        <v>6250</v>
      </c>
      <c r="L157" s="417">
        <f>N157*$L$9</f>
        <v>3750</v>
      </c>
      <c r="M157" s="389"/>
      <c r="N157" s="507">
        <v>2500</v>
      </c>
      <c r="P157" s="507">
        <v>2500</v>
      </c>
      <c r="R157" s="507">
        <v>2500</v>
      </c>
      <c r="T157" s="507">
        <v>2500</v>
      </c>
      <c r="V157" s="490">
        <v>2500</v>
      </c>
      <c r="X157" s="490">
        <v>2500</v>
      </c>
      <c r="Z157" s="474">
        <v>2500</v>
      </c>
      <c r="AB157" s="462">
        <v>2331.73</v>
      </c>
      <c r="AD157" s="462">
        <v>2063.48</v>
      </c>
      <c r="AF157" s="452">
        <v>1587.29</v>
      </c>
      <c r="AH157" s="382">
        <v>1587.29</v>
      </c>
      <c r="AJ157" s="540">
        <f t="shared" ca="1" si="22"/>
        <v>1</v>
      </c>
      <c r="AL157" s="364"/>
      <c r="AN157" s="365"/>
      <c r="AP157" s="365"/>
      <c r="AR157" s="365"/>
      <c r="AT157" s="363"/>
      <c r="AV157" s="363"/>
      <c r="AX157" s="363"/>
      <c r="AZ157" s="363"/>
      <c r="BB157" s="366"/>
    </row>
    <row r="158" spans="1:67" ht="21" customHeight="1" x14ac:dyDescent="0.3">
      <c r="A158" s="371" t="s">
        <v>241</v>
      </c>
      <c r="B158" s="481">
        <v>45274</v>
      </c>
      <c r="C158" s="371" t="s">
        <v>642</v>
      </c>
      <c r="D158" s="421" t="s">
        <v>485</v>
      </c>
      <c r="E158" s="419">
        <f t="shared" si="25"/>
        <v>11300</v>
      </c>
      <c r="F158" s="420">
        <f t="shared" si="25"/>
        <v>6800</v>
      </c>
      <c r="G158" s="386"/>
      <c r="H158" s="416">
        <f t="shared" si="23"/>
        <v>11300</v>
      </c>
      <c r="I158" s="416">
        <f t="shared" si="23"/>
        <v>6800</v>
      </c>
      <c r="J158" s="386"/>
      <c r="K158" s="417">
        <f>N158*$K$9</f>
        <v>11250</v>
      </c>
      <c r="L158" s="417">
        <f>N158*$L$9</f>
        <v>6750</v>
      </c>
      <c r="M158" s="389"/>
      <c r="N158" s="542">
        <v>4500</v>
      </c>
      <c r="P158" s="542">
        <v>4500</v>
      </c>
      <c r="R158" s="507">
        <v>3900</v>
      </c>
      <c r="T158" s="507">
        <v>3900</v>
      </c>
      <c r="V158" s="490">
        <v>3900</v>
      </c>
      <c r="X158" s="490">
        <v>3900</v>
      </c>
      <c r="Z158" s="462">
        <v>3100</v>
      </c>
      <c r="AB158" s="462">
        <v>3100</v>
      </c>
      <c r="AD158" s="462">
        <v>3100</v>
      </c>
      <c r="AF158" s="452">
        <v>2676.94</v>
      </c>
      <c r="AH158" s="382">
        <v>2676.94</v>
      </c>
      <c r="AJ158" s="363">
        <f t="shared" ca="1" si="22"/>
        <v>1</v>
      </c>
      <c r="AL158" s="364"/>
      <c r="AN158" s="365"/>
      <c r="AP158" s="365"/>
      <c r="AR158" s="365"/>
      <c r="AT158" s="363"/>
      <c r="AV158" s="363"/>
      <c r="AX158" s="363"/>
      <c r="AZ158" s="363"/>
      <c r="BB158" s="366"/>
    </row>
    <row r="159" spans="1:67" ht="21" hidden="1" customHeight="1" x14ac:dyDescent="0.3">
      <c r="A159" s="371" t="s">
        <v>241</v>
      </c>
      <c r="B159" s="372">
        <v>45274</v>
      </c>
      <c r="C159" s="371">
        <v>4775</v>
      </c>
      <c r="D159" s="421" t="s">
        <v>351</v>
      </c>
      <c r="E159" s="419"/>
      <c r="F159" s="420"/>
      <c r="G159" s="386"/>
      <c r="H159" s="416">
        <f t="shared" si="23"/>
        <v>6700</v>
      </c>
      <c r="I159" s="416">
        <f t="shared" si="23"/>
        <v>4000</v>
      </c>
      <c r="J159" s="386"/>
      <c r="K159" s="417">
        <f>N159*$K$9</f>
        <v>6654.375</v>
      </c>
      <c r="L159" s="417">
        <f>N159*$L$9</f>
        <v>3992.625</v>
      </c>
      <c r="M159" s="389"/>
      <c r="N159" s="513">
        <v>2661.75</v>
      </c>
      <c r="P159" s="513">
        <v>2661.75</v>
      </c>
      <c r="R159" s="513">
        <v>2661.75</v>
      </c>
      <c r="T159" s="513">
        <v>2661.75</v>
      </c>
      <c r="V159" s="452">
        <v>2661.75</v>
      </c>
      <c r="X159" s="452">
        <v>2661.75</v>
      </c>
      <c r="Z159" s="452">
        <v>2661.75</v>
      </c>
      <c r="AB159" s="452">
        <v>2661.75</v>
      </c>
      <c r="AD159" s="452">
        <v>2661.75</v>
      </c>
      <c r="AF159" s="452">
        <v>2047.5</v>
      </c>
      <c r="AH159" s="382">
        <v>2047.5</v>
      </c>
      <c r="AJ159" s="363">
        <f t="shared" ca="1" si="22"/>
        <v>1</v>
      </c>
      <c r="AL159" s="364"/>
      <c r="AN159" s="365"/>
      <c r="AP159" s="365"/>
      <c r="AR159" s="365"/>
      <c r="AT159" s="363"/>
      <c r="AV159" s="363"/>
      <c r="AX159" s="363"/>
      <c r="AZ159" s="363"/>
      <c r="BB159" s="366"/>
    </row>
    <row r="160" spans="1:67" ht="20.100000000000001" customHeight="1" thickBot="1" x14ac:dyDescent="0.35">
      <c r="D160" s="422"/>
      <c r="E160" s="414"/>
      <c r="F160" s="415"/>
      <c r="G160" s="386"/>
      <c r="H160" s="416">
        <f t="shared" si="23"/>
        <v>0</v>
      </c>
      <c r="I160" s="416">
        <f t="shared" si="23"/>
        <v>0</v>
      </c>
      <c r="J160" s="386"/>
      <c r="K160" s="417">
        <f t="shared" ref="K160:K180" si="26">N160*$K$9</f>
        <v>0</v>
      </c>
      <c r="L160" s="417">
        <f t="shared" ref="L160:L180" si="27">N160*$L$9</f>
        <v>0</v>
      </c>
      <c r="M160" s="389"/>
      <c r="N160" s="513"/>
      <c r="P160" s="513"/>
      <c r="R160" s="513"/>
      <c r="T160" s="513"/>
      <c r="V160" s="452"/>
      <c r="X160" s="452"/>
      <c r="Z160" s="452"/>
      <c r="AB160" s="452"/>
      <c r="AD160" s="452"/>
      <c r="AF160" s="452"/>
      <c r="AJ160" s="363" t="e">
        <f t="shared" ca="1" si="22"/>
        <v>#DIV/0!</v>
      </c>
      <c r="AL160" s="364"/>
      <c r="AN160" s="365"/>
      <c r="AP160" s="365"/>
      <c r="AR160" s="365"/>
      <c r="AT160" s="363"/>
      <c r="AV160" s="363"/>
      <c r="AX160" s="363"/>
      <c r="AZ160" s="363"/>
      <c r="BB160" s="366"/>
    </row>
    <row r="161" spans="1:67" s="376" customFormat="1" ht="21" customHeight="1" thickBot="1" x14ac:dyDescent="0.35">
      <c r="A161" s="371"/>
      <c r="B161" s="372"/>
      <c r="C161" s="371"/>
      <c r="D161" s="423" t="s">
        <v>18</v>
      </c>
      <c r="E161" s="78"/>
      <c r="F161" s="78"/>
      <c r="G161" s="371"/>
      <c r="H161" s="416">
        <f t="shared" si="23"/>
        <v>114100</v>
      </c>
      <c r="I161" s="416">
        <f t="shared" si="23"/>
        <v>68500</v>
      </c>
      <c r="J161" s="386"/>
      <c r="K161" s="417">
        <f t="shared" si="26"/>
        <v>114080</v>
      </c>
      <c r="L161" s="417">
        <f t="shared" si="27"/>
        <v>68448</v>
      </c>
      <c r="N161" s="551">
        <v>45632</v>
      </c>
      <c r="P161" s="541">
        <v>45595</v>
      </c>
      <c r="R161" s="521">
        <v>45565</v>
      </c>
      <c r="T161" s="521">
        <v>45552</v>
      </c>
      <c r="V161" s="492">
        <v>45480</v>
      </c>
      <c r="X161" s="492">
        <v>45480</v>
      </c>
      <c r="Z161" s="472">
        <v>45425</v>
      </c>
      <c r="AB161" s="472">
        <v>45350</v>
      </c>
      <c r="AD161" s="465">
        <v>220324</v>
      </c>
      <c r="AF161" s="452"/>
      <c r="AH161" s="382"/>
      <c r="AJ161" s="363">
        <f t="shared" ca="1" si="22"/>
        <v>1.0008114924882114</v>
      </c>
      <c r="AL161" s="146"/>
      <c r="AN161" s="146"/>
      <c r="AP161" s="146"/>
      <c r="AR161" s="146"/>
      <c r="AT161" s="146"/>
      <c r="AV161" s="146"/>
      <c r="AX161" s="146"/>
      <c r="AZ161" s="146"/>
      <c r="BB161" s="63"/>
      <c r="BD161" s="371"/>
      <c r="BE161" s="371"/>
      <c r="BF161" s="371"/>
      <c r="BG161" s="371"/>
      <c r="BH161" s="371"/>
      <c r="BI161" s="371"/>
      <c r="BJ161" s="371"/>
      <c r="BK161" s="371"/>
      <c r="BL161" s="371"/>
      <c r="BM161" s="371"/>
      <c r="BN161" s="371"/>
      <c r="BO161" s="371"/>
    </row>
    <row r="162" spans="1:67" s="376" customFormat="1" ht="21" customHeight="1" x14ac:dyDescent="0.3">
      <c r="A162" s="371"/>
      <c r="B162" s="372"/>
      <c r="C162" s="371"/>
      <c r="D162" s="424" t="s">
        <v>565</v>
      </c>
      <c r="E162" s="425">
        <f>H162</f>
        <v>10500</v>
      </c>
      <c r="F162" s="426">
        <f>I162</f>
        <v>6300</v>
      </c>
      <c r="G162" s="371"/>
      <c r="H162" s="416">
        <f t="shared" si="23"/>
        <v>10500</v>
      </c>
      <c r="I162" s="416">
        <f t="shared" si="23"/>
        <v>6300</v>
      </c>
      <c r="J162" s="386"/>
      <c r="K162" s="417">
        <f t="shared" si="26"/>
        <v>10450</v>
      </c>
      <c r="L162" s="417">
        <f t="shared" si="27"/>
        <v>6270</v>
      </c>
      <c r="N162" s="542">
        <v>4180</v>
      </c>
      <c r="P162" s="542">
        <v>4180</v>
      </c>
      <c r="R162" s="496">
        <v>4180</v>
      </c>
      <c r="T162" s="507">
        <v>4179.5999999999995</v>
      </c>
      <c r="V162" s="490">
        <v>3888</v>
      </c>
      <c r="X162" s="490">
        <v>3888</v>
      </c>
      <c r="Z162" s="462">
        <v>3600</v>
      </c>
      <c r="AB162" s="462">
        <v>3600</v>
      </c>
      <c r="AD162" s="462">
        <v>3600</v>
      </c>
      <c r="AF162" s="452">
        <v>3515</v>
      </c>
      <c r="AH162" s="382">
        <v>3515</v>
      </c>
      <c r="AJ162" s="363">
        <f t="shared" ca="1" si="22"/>
        <v>1</v>
      </c>
      <c r="AL162" s="539"/>
      <c r="AN162" s="146"/>
      <c r="AP162" s="146"/>
      <c r="AR162" s="146"/>
      <c r="AT162" s="146"/>
      <c r="AV162" s="146"/>
      <c r="AX162" s="146"/>
      <c r="AZ162" s="146"/>
      <c r="BB162" s="63"/>
      <c r="BD162" s="371"/>
      <c r="BE162" s="371"/>
      <c r="BF162" s="371"/>
      <c r="BG162" s="371"/>
      <c r="BH162" s="371"/>
      <c r="BI162" s="371"/>
      <c r="BJ162" s="371"/>
      <c r="BK162" s="371"/>
      <c r="BL162" s="371"/>
      <c r="BM162" s="371"/>
      <c r="BN162" s="371"/>
      <c r="BO162" s="371"/>
    </row>
    <row r="163" spans="1:67" s="376" customFormat="1" ht="21" customHeight="1" x14ac:dyDescent="0.3">
      <c r="A163" s="371"/>
      <c r="B163" s="372"/>
      <c r="C163" s="371"/>
      <c r="D163" s="427" t="s">
        <v>566</v>
      </c>
      <c r="E163" s="425">
        <f t="shared" ref="E163:F180" si="28">H163</f>
        <v>37200</v>
      </c>
      <c r="F163" s="426">
        <f t="shared" si="28"/>
        <v>22300</v>
      </c>
      <c r="G163" s="371"/>
      <c r="H163" s="416">
        <f t="shared" si="23"/>
        <v>37200</v>
      </c>
      <c r="I163" s="416">
        <f t="shared" si="23"/>
        <v>22300</v>
      </c>
      <c r="J163" s="386"/>
      <c r="K163" s="417">
        <f t="shared" si="26"/>
        <v>37155</v>
      </c>
      <c r="L163" s="417">
        <f t="shared" si="27"/>
        <v>22293</v>
      </c>
      <c r="N163" s="542">
        <v>14862</v>
      </c>
      <c r="P163" s="542">
        <v>14862</v>
      </c>
      <c r="R163" s="496">
        <v>14862</v>
      </c>
      <c r="T163" s="507">
        <v>14860.810749999999</v>
      </c>
      <c r="V163" s="490">
        <v>13824.01</v>
      </c>
      <c r="X163" s="490">
        <v>13824.01</v>
      </c>
      <c r="Z163" s="462">
        <v>12800</v>
      </c>
      <c r="AB163" s="462">
        <v>12800</v>
      </c>
      <c r="AD163" s="462">
        <v>12800</v>
      </c>
      <c r="AF163" s="452">
        <v>11327</v>
      </c>
      <c r="AH163" s="382">
        <v>11327</v>
      </c>
      <c r="AJ163" s="363">
        <f t="shared" ca="1" si="22"/>
        <v>1</v>
      </c>
      <c r="AL163" s="539"/>
      <c r="AN163" s="146"/>
      <c r="AP163" s="146"/>
      <c r="AR163" s="146"/>
      <c r="AT163" s="146"/>
      <c r="AV163" s="146"/>
      <c r="AX163" s="146"/>
      <c r="AZ163" s="146"/>
      <c r="BB163" s="63"/>
      <c r="BD163" s="371"/>
      <c r="BE163" s="371"/>
      <c r="BF163" s="371"/>
      <c r="BG163" s="371"/>
      <c r="BH163" s="371"/>
      <c r="BI163" s="371"/>
      <c r="BJ163" s="371"/>
      <c r="BK163" s="371"/>
      <c r="BL163" s="371"/>
      <c r="BM163" s="371"/>
      <c r="BN163" s="371"/>
      <c r="BO163" s="371"/>
    </row>
    <row r="164" spans="1:67" s="376" customFormat="1" ht="21" customHeight="1" x14ac:dyDescent="0.3">
      <c r="A164" s="371"/>
      <c r="B164" s="372"/>
      <c r="C164" s="371"/>
      <c r="D164" s="427" t="s">
        <v>562</v>
      </c>
      <c r="E164" s="425">
        <f t="shared" si="28"/>
        <v>349200</v>
      </c>
      <c r="F164" s="426">
        <f t="shared" si="28"/>
        <v>209500</v>
      </c>
      <c r="G164" s="371"/>
      <c r="H164" s="416">
        <f t="shared" si="23"/>
        <v>349200</v>
      </c>
      <c r="I164" s="416">
        <f t="shared" si="23"/>
        <v>209500</v>
      </c>
      <c r="J164" s="386"/>
      <c r="K164" s="417">
        <f t="shared" si="26"/>
        <v>349120.89687499998</v>
      </c>
      <c r="L164" s="417">
        <f t="shared" si="27"/>
        <v>209472.53812499996</v>
      </c>
      <c r="N164" s="545">
        <v>139648.35874999998</v>
      </c>
      <c r="P164" s="545">
        <v>139648.35874999998</v>
      </c>
      <c r="R164" s="538">
        <v>139648.35874999998</v>
      </c>
      <c r="T164" s="517">
        <v>139648.35874999998</v>
      </c>
      <c r="V164" s="494">
        <v>129905.45</v>
      </c>
      <c r="X164" s="494">
        <v>129905.45</v>
      </c>
      <c r="Z164" s="467">
        <v>119541.83</v>
      </c>
      <c r="AB164" s="467">
        <v>119541.83</v>
      </c>
      <c r="AD164" s="467">
        <v>119541.83</v>
      </c>
      <c r="AF164" s="452">
        <v>106598</v>
      </c>
      <c r="AH164" s="382">
        <v>106598</v>
      </c>
      <c r="AJ164" s="363">
        <f t="shared" ca="1" si="22"/>
        <v>1</v>
      </c>
      <c r="AL164" s="539"/>
      <c r="AN164" s="146"/>
      <c r="AP164" s="146"/>
      <c r="AR164" s="146"/>
      <c r="AT164" s="146"/>
      <c r="AV164" s="146"/>
      <c r="AX164" s="146"/>
      <c r="AZ164" s="146"/>
      <c r="BB164" s="63"/>
      <c r="BD164" s="371"/>
      <c r="BE164" s="371"/>
      <c r="BF164" s="371"/>
      <c r="BG164" s="371"/>
      <c r="BH164" s="371"/>
      <c r="BI164" s="371"/>
      <c r="BJ164" s="371"/>
      <c r="BK164" s="371"/>
      <c r="BL164" s="371"/>
      <c r="BM164" s="371"/>
      <c r="BN164" s="371"/>
      <c r="BO164" s="371"/>
    </row>
    <row r="165" spans="1:67" s="376" customFormat="1" ht="21" customHeight="1" x14ac:dyDescent="0.3">
      <c r="A165" s="371"/>
      <c r="B165" s="372"/>
      <c r="C165" s="371"/>
      <c r="D165" s="427" t="s">
        <v>575</v>
      </c>
      <c r="E165" s="425">
        <f t="shared" si="28"/>
        <v>6400</v>
      </c>
      <c r="F165" s="426">
        <f t="shared" si="28"/>
        <v>3800</v>
      </c>
      <c r="G165" s="371"/>
      <c r="H165" s="416">
        <f t="shared" si="23"/>
        <v>6400</v>
      </c>
      <c r="I165" s="416">
        <f t="shared" si="23"/>
        <v>3800</v>
      </c>
      <c r="J165" s="386"/>
      <c r="K165" s="417">
        <f t="shared" si="26"/>
        <v>6315.625</v>
      </c>
      <c r="L165" s="417">
        <f t="shared" si="27"/>
        <v>3789.375</v>
      </c>
      <c r="N165" s="542">
        <v>2526.25</v>
      </c>
      <c r="P165" s="542">
        <v>2526.25</v>
      </c>
      <c r="R165" s="496">
        <v>2526.25</v>
      </c>
      <c r="T165" s="496">
        <v>2526.25</v>
      </c>
      <c r="V165" s="490">
        <v>2350</v>
      </c>
      <c r="X165" s="490">
        <v>2350</v>
      </c>
      <c r="Z165" s="462">
        <v>2180</v>
      </c>
      <c r="AB165" s="462">
        <v>2180</v>
      </c>
      <c r="AD165" s="462">
        <v>2180</v>
      </c>
      <c r="AF165" s="452"/>
      <c r="AH165" s="382"/>
      <c r="AJ165" s="363">
        <f t="shared" ca="1" si="22"/>
        <v>1</v>
      </c>
      <c r="AL165" s="539"/>
      <c r="AN165" s="146"/>
      <c r="AP165" s="146"/>
      <c r="AR165" s="146"/>
      <c r="AT165" s="146"/>
      <c r="AV165" s="146"/>
      <c r="AX165" s="146"/>
      <c r="AZ165" s="146"/>
      <c r="BB165" s="63"/>
      <c r="BD165" s="371"/>
      <c r="BE165" s="371"/>
      <c r="BF165" s="371"/>
      <c r="BG165" s="371"/>
      <c r="BH165" s="371"/>
      <c r="BI165" s="371"/>
      <c r="BJ165" s="371"/>
      <c r="BK165" s="371"/>
      <c r="BL165" s="371"/>
      <c r="BM165" s="371"/>
      <c r="BN165" s="371"/>
      <c r="BO165" s="371"/>
    </row>
    <row r="166" spans="1:67" s="376" customFormat="1" ht="21" customHeight="1" x14ac:dyDescent="0.3">
      <c r="A166" s="371"/>
      <c r="B166" s="372"/>
      <c r="C166" s="371"/>
      <c r="D166" s="427" t="s">
        <v>576</v>
      </c>
      <c r="E166" s="425">
        <f t="shared" si="28"/>
        <v>19500</v>
      </c>
      <c r="F166" s="426">
        <f t="shared" si="28"/>
        <v>11700</v>
      </c>
      <c r="G166" s="371"/>
      <c r="H166" s="416">
        <f t="shared" si="23"/>
        <v>19500</v>
      </c>
      <c r="I166" s="416">
        <f t="shared" si="23"/>
        <v>11700</v>
      </c>
      <c r="J166" s="386"/>
      <c r="K166" s="417">
        <f t="shared" si="26"/>
        <v>19445</v>
      </c>
      <c r="L166" s="417">
        <f t="shared" si="27"/>
        <v>11667</v>
      </c>
      <c r="N166" s="550">
        <v>7778</v>
      </c>
      <c r="P166" s="542">
        <v>7778</v>
      </c>
      <c r="R166" s="496">
        <v>7778</v>
      </c>
      <c r="T166" s="507">
        <v>7777.6357499999995</v>
      </c>
      <c r="V166" s="490">
        <v>7235.01</v>
      </c>
      <c r="X166" s="490">
        <v>7235.01</v>
      </c>
      <c r="Z166" s="462">
        <v>6050</v>
      </c>
      <c r="AB166" s="462">
        <v>6050</v>
      </c>
      <c r="AD166" s="462">
        <v>6050</v>
      </c>
      <c r="AF166" s="452"/>
      <c r="AH166" s="382"/>
      <c r="AJ166" s="363">
        <f t="shared" ca="1" si="22"/>
        <v>1</v>
      </c>
      <c r="AL166" s="539"/>
      <c r="AN166" s="146"/>
      <c r="AP166" s="146"/>
      <c r="AR166" s="146"/>
      <c r="AT166" s="146"/>
      <c r="AV166" s="146"/>
      <c r="AX166" s="146"/>
      <c r="AZ166" s="146"/>
      <c r="BB166" s="63"/>
      <c r="BD166" s="371"/>
      <c r="BE166" s="371"/>
      <c r="BF166" s="371"/>
      <c r="BG166" s="371"/>
      <c r="BH166" s="371"/>
      <c r="BI166" s="371"/>
      <c r="BJ166" s="371"/>
      <c r="BK166" s="371"/>
      <c r="BL166" s="371"/>
      <c r="BM166" s="371"/>
      <c r="BN166" s="371"/>
      <c r="BO166" s="371"/>
    </row>
    <row r="167" spans="1:67" s="376" customFormat="1" ht="21" customHeight="1" x14ac:dyDescent="0.3">
      <c r="A167" s="371"/>
      <c r="B167" s="372"/>
      <c r="C167" s="371"/>
      <c r="D167" s="427" t="s">
        <v>544</v>
      </c>
      <c r="E167" s="425">
        <f t="shared" si="28"/>
        <v>95900</v>
      </c>
      <c r="F167" s="426">
        <f t="shared" si="28"/>
        <v>57500</v>
      </c>
      <c r="G167" s="371"/>
      <c r="H167" s="416">
        <f t="shared" si="23"/>
        <v>95900</v>
      </c>
      <c r="I167" s="416">
        <f t="shared" si="23"/>
        <v>57500</v>
      </c>
      <c r="J167" s="386"/>
      <c r="K167" s="417">
        <f t="shared" si="26"/>
        <v>95805.263124999998</v>
      </c>
      <c r="L167" s="417">
        <f t="shared" si="27"/>
        <v>57483.157875000004</v>
      </c>
      <c r="N167" s="542">
        <v>38322.105250000001</v>
      </c>
      <c r="P167" s="542">
        <v>38322.105250000001</v>
      </c>
      <c r="R167" s="496">
        <v>38322.105250000001</v>
      </c>
      <c r="T167" s="507">
        <v>38322.105250000001</v>
      </c>
      <c r="V167" s="490">
        <v>35648.47</v>
      </c>
      <c r="X167" s="490">
        <v>35648.47</v>
      </c>
      <c r="Z167" s="462">
        <v>32700</v>
      </c>
      <c r="AB167" s="462">
        <v>32700</v>
      </c>
      <c r="AD167" s="462">
        <v>32700</v>
      </c>
      <c r="AF167" s="452">
        <v>24547</v>
      </c>
      <c r="AH167" s="382">
        <v>24547</v>
      </c>
      <c r="AJ167" s="363">
        <f t="shared" ca="1" si="22"/>
        <v>1</v>
      </c>
      <c r="AL167" s="539"/>
      <c r="AN167" s="146"/>
      <c r="AP167" s="146"/>
      <c r="AR167" s="146"/>
      <c r="AT167" s="146"/>
      <c r="AV167" s="146"/>
      <c r="AX167" s="146"/>
      <c r="AZ167" s="146"/>
      <c r="BB167" s="63"/>
      <c r="BD167" s="371"/>
      <c r="BE167" s="371"/>
      <c r="BF167" s="371"/>
      <c r="BG167" s="371"/>
      <c r="BH167" s="371"/>
      <c r="BI167" s="371"/>
      <c r="BJ167" s="371"/>
      <c r="BK167" s="371"/>
      <c r="BL167" s="371"/>
      <c r="BM167" s="371"/>
      <c r="BN167" s="371"/>
      <c r="BO167" s="371"/>
    </row>
    <row r="168" spans="1:67" s="376" customFormat="1" ht="21" customHeight="1" x14ac:dyDescent="0.3">
      <c r="A168" s="371"/>
      <c r="B168" s="372"/>
      <c r="C168" s="371"/>
      <c r="D168" s="427" t="s">
        <v>574</v>
      </c>
      <c r="E168" s="425">
        <f t="shared" si="28"/>
        <v>6400</v>
      </c>
      <c r="F168" s="426">
        <f t="shared" si="28"/>
        <v>3800</v>
      </c>
      <c r="G168" s="371"/>
      <c r="H168" s="416">
        <f t="shared" si="23"/>
        <v>6400</v>
      </c>
      <c r="I168" s="416">
        <f t="shared" si="23"/>
        <v>3800</v>
      </c>
      <c r="J168" s="386"/>
      <c r="K168" s="417">
        <f t="shared" si="26"/>
        <v>6315.625</v>
      </c>
      <c r="L168" s="417">
        <f t="shared" si="27"/>
        <v>3789.375</v>
      </c>
      <c r="N168" s="542">
        <v>2526.25</v>
      </c>
      <c r="P168" s="542">
        <v>2526.25</v>
      </c>
      <c r="R168" s="496">
        <v>2526.25</v>
      </c>
      <c r="T168" s="496">
        <v>2526.25</v>
      </c>
      <c r="V168" s="490">
        <v>2350</v>
      </c>
      <c r="X168" s="490">
        <v>2350</v>
      </c>
      <c r="Z168" s="462">
        <v>2180</v>
      </c>
      <c r="AB168" s="462">
        <v>2180</v>
      </c>
      <c r="AD168" s="452">
        <v>2180</v>
      </c>
      <c r="AF168" s="452">
        <v>1940</v>
      </c>
      <c r="AH168" s="382">
        <v>1940</v>
      </c>
      <c r="AJ168" s="363">
        <f t="shared" ca="1" si="22"/>
        <v>1</v>
      </c>
      <c r="AL168" s="539"/>
      <c r="AN168" s="146"/>
      <c r="AP168" s="146"/>
      <c r="AR168" s="146"/>
      <c r="AT168" s="146"/>
      <c r="AV168" s="146"/>
      <c r="AX168" s="146"/>
      <c r="AZ168" s="146"/>
      <c r="BB168" s="63"/>
      <c r="BD168" s="371"/>
      <c r="BE168" s="371"/>
      <c r="BF168" s="371"/>
      <c r="BG168" s="371"/>
      <c r="BH168" s="371"/>
      <c r="BI168" s="371"/>
      <c r="BJ168" s="371"/>
      <c r="BK168" s="371"/>
      <c r="BL168" s="371"/>
      <c r="BM168" s="371"/>
      <c r="BN168" s="371"/>
      <c r="BO168" s="371"/>
    </row>
    <row r="169" spans="1:67" s="376" customFormat="1" ht="21" customHeight="1" x14ac:dyDescent="0.3">
      <c r="A169" s="371"/>
      <c r="B169" s="372"/>
      <c r="C169" s="371"/>
      <c r="D169" s="427" t="s">
        <v>546</v>
      </c>
      <c r="E169" s="425">
        <f t="shared" si="28"/>
        <v>19500</v>
      </c>
      <c r="F169" s="426">
        <f t="shared" si="28"/>
        <v>11700</v>
      </c>
      <c r="G169" s="371"/>
      <c r="H169" s="416">
        <f t="shared" si="23"/>
        <v>19500</v>
      </c>
      <c r="I169" s="416">
        <f t="shared" si="23"/>
        <v>11700</v>
      </c>
      <c r="J169" s="386"/>
      <c r="K169" s="417">
        <f t="shared" si="26"/>
        <v>19445</v>
      </c>
      <c r="L169" s="417">
        <f t="shared" si="27"/>
        <v>11667</v>
      </c>
      <c r="N169" s="550">
        <v>7778</v>
      </c>
      <c r="P169" s="542">
        <v>7778</v>
      </c>
      <c r="R169" s="496">
        <v>7777.6357499999995</v>
      </c>
      <c r="T169" s="507">
        <v>7777.6357499999995</v>
      </c>
      <c r="V169" s="490">
        <v>7235.01</v>
      </c>
      <c r="X169" s="490">
        <v>7235.01</v>
      </c>
      <c r="Z169" s="462">
        <v>6050</v>
      </c>
      <c r="AB169" s="462">
        <v>6050</v>
      </c>
      <c r="AD169" s="452">
        <v>6050</v>
      </c>
      <c r="AF169" s="452">
        <v>5340</v>
      </c>
      <c r="AH169" s="382">
        <v>5340</v>
      </c>
      <c r="AJ169" s="363">
        <f t="shared" ca="1" si="22"/>
        <v>1</v>
      </c>
      <c r="AL169" s="539"/>
      <c r="AN169" s="146"/>
      <c r="AP169" s="146"/>
      <c r="AR169" s="146"/>
      <c r="AT169" s="146"/>
      <c r="AV169" s="146"/>
      <c r="AX169" s="146"/>
      <c r="AZ169" s="146"/>
      <c r="BB169" s="63"/>
      <c r="BD169" s="371"/>
      <c r="BE169" s="371"/>
      <c r="BF169" s="371"/>
      <c r="BG169" s="371"/>
      <c r="BH169" s="371"/>
      <c r="BI169" s="371"/>
      <c r="BJ169" s="371"/>
      <c r="BK169" s="371"/>
      <c r="BL169" s="371"/>
      <c r="BM169" s="371"/>
      <c r="BN169" s="371"/>
      <c r="BO169" s="371"/>
    </row>
    <row r="170" spans="1:67" s="376" customFormat="1" ht="21" customHeight="1" x14ac:dyDescent="0.3">
      <c r="A170" s="371"/>
      <c r="B170" s="372"/>
      <c r="C170" s="371"/>
      <c r="D170" s="427" t="s">
        <v>547</v>
      </c>
      <c r="E170" s="425">
        <f t="shared" si="28"/>
        <v>6400</v>
      </c>
      <c r="F170" s="426">
        <f t="shared" si="28"/>
        <v>3800</v>
      </c>
      <c r="G170" s="371"/>
      <c r="H170" s="416">
        <f t="shared" si="23"/>
        <v>6400</v>
      </c>
      <c r="I170" s="416">
        <f t="shared" si="23"/>
        <v>3800</v>
      </c>
      <c r="J170" s="386"/>
      <c r="K170" s="417">
        <f t="shared" si="26"/>
        <v>6315.625</v>
      </c>
      <c r="L170" s="417">
        <f t="shared" si="27"/>
        <v>3789.375</v>
      </c>
      <c r="N170" s="542">
        <v>2526.25</v>
      </c>
      <c r="P170" s="542">
        <v>2526.25</v>
      </c>
      <c r="R170" s="496">
        <v>2526.25</v>
      </c>
      <c r="T170" s="496">
        <v>2526.25</v>
      </c>
      <c r="V170" s="490">
        <v>2350</v>
      </c>
      <c r="X170" s="490">
        <v>2350</v>
      </c>
      <c r="Z170" s="462">
        <v>2180</v>
      </c>
      <c r="AB170" s="462">
        <v>2180</v>
      </c>
      <c r="AD170" s="452">
        <v>2180</v>
      </c>
      <c r="AF170" s="452">
        <v>1940</v>
      </c>
      <c r="AH170" s="382">
        <v>1940</v>
      </c>
      <c r="AJ170" s="363">
        <f t="shared" ca="1" si="22"/>
        <v>1</v>
      </c>
      <c r="AL170" s="539"/>
      <c r="AN170" s="146"/>
      <c r="AP170" s="146"/>
      <c r="AR170" s="146"/>
      <c r="AT170" s="146"/>
      <c r="AV170" s="146"/>
      <c r="AX170" s="146"/>
      <c r="AZ170" s="146"/>
      <c r="BB170" s="63"/>
      <c r="BD170" s="371"/>
      <c r="BE170" s="371"/>
      <c r="BF170" s="371"/>
      <c r="BG170" s="371"/>
      <c r="BH170" s="371"/>
      <c r="BI170" s="371"/>
      <c r="BJ170" s="371"/>
      <c r="BK170" s="371"/>
      <c r="BL170" s="371"/>
      <c r="BM170" s="371"/>
      <c r="BN170" s="371"/>
      <c r="BO170" s="371"/>
    </row>
    <row r="171" spans="1:67" s="376" customFormat="1" ht="21" customHeight="1" x14ac:dyDescent="0.3">
      <c r="A171" s="371"/>
      <c r="B171" s="372"/>
      <c r="C171" s="371"/>
      <c r="D171" s="427" t="s">
        <v>548</v>
      </c>
      <c r="E171" s="425">
        <f t="shared" si="28"/>
        <v>19500</v>
      </c>
      <c r="F171" s="426">
        <f t="shared" si="28"/>
        <v>11700</v>
      </c>
      <c r="G171" s="371"/>
      <c r="H171" s="416">
        <f t="shared" si="23"/>
        <v>19500</v>
      </c>
      <c r="I171" s="416">
        <f t="shared" si="23"/>
        <v>11700</v>
      </c>
      <c r="J171" s="386"/>
      <c r="K171" s="417">
        <f t="shared" si="26"/>
        <v>19445</v>
      </c>
      <c r="L171" s="417">
        <f t="shared" si="27"/>
        <v>11667</v>
      </c>
      <c r="N171" s="550">
        <v>7778</v>
      </c>
      <c r="P171" s="542">
        <v>7778</v>
      </c>
      <c r="R171" s="496">
        <v>7777.6357499999995</v>
      </c>
      <c r="T171" s="507">
        <v>7777.6357499999995</v>
      </c>
      <c r="V171" s="490">
        <v>7235.01</v>
      </c>
      <c r="X171" s="490">
        <v>7235.01</v>
      </c>
      <c r="Z171" s="462">
        <v>6050</v>
      </c>
      <c r="AB171" s="462">
        <v>6050</v>
      </c>
      <c r="AD171" s="452">
        <v>6050</v>
      </c>
      <c r="AF171" s="452">
        <v>5340</v>
      </c>
      <c r="AH171" s="382">
        <v>5340</v>
      </c>
      <c r="AJ171" s="363">
        <f t="shared" ca="1" si="22"/>
        <v>1</v>
      </c>
      <c r="AL171" s="539"/>
      <c r="AN171" s="146"/>
      <c r="AP171" s="146"/>
      <c r="AR171" s="146"/>
      <c r="AT171" s="146"/>
      <c r="AV171" s="146"/>
      <c r="AX171" s="146"/>
      <c r="AZ171" s="146"/>
      <c r="BB171" s="63"/>
      <c r="BD171" s="371"/>
      <c r="BE171" s="371"/>
      <c r="BF171" s="371"/>
      <c r="BG171" s="371"/>
      <c r="BH171" s="371"/>
      <c r="BI171" s="371"/>
      <c r="BJ171" s="371"/>
      <c r="BK171" s="371"/>
      <c r="BL171" s="371"/>
      <c r="BM171" s="371"/>
      <c r="BN171" s="371"/>
      <c r="BO171" s="371"/>
    </row>
    <row r="172" spans="1:67" s="376" customFormat="1" ht="21" customHeight="1" x14ac:dyDescent="0.3">
      <c r="A172" s="371"/>
      <c r="B172" s="372"/>
      <c r="C172" s="371"/>
      <c r="D172" s="427" t="s">
        <v>573</v>
      </c>
      <c r="E172" s="425">
        <f t="shared" si="28"/>
        <v>11400</v>
      </c>
      <c r="F172" s="426">
        <f t="shared" si="28"/>
        <v>6800</v>
      </c>
      <c r="G172" s="371"/>
      <c r="H172" s="416">
        <f t="shared" si="23"/>
        <v>11400</v>
      </c>
      <c r="I172" s="416">
        <f t="shared" si="23"/>
        <v>6800</v>
      </c>
      <c r="J172" s="386"/>
      <c r="K172" s="417">
        <f t="shared" si="26"/>
        <v>11323.700625000001</v>
      </c>
      <c r="L172" s="417">
        <f t="shared" si="27"/>
        <v>6794.2203750000008</v>
      </c>
      <c r="N172" s="542">
        <v>4529.4802500000005</v>
      </c>
      <c r="P172" s="542">
        <v>4529.4802500000005</v>
      </c>
      <c r="R172" s="496">
        <v>4529.4802500000005</v>
      </c>
      <c r="T172" s="507">
        <v>4529.4802500000005</v>
      </c>
      <c r="V172" s="490">
        <v>4213.47</v>
      </c>
      <c r="X172" s="490">
        <v>4213.47</v>
      </c>
      <c r="Z172" s="462">
        <v>3900</v>
      </c>
      <c r="AB172" s="462">
        <v>3900</v>
      </c>
      <c r="AD172" s="462">
        <v>3900</v>
      </c>
      <c r="AF172" s="452">
        <v>3440</v>
      </c>
      <c r="AH172" s="382">
        <v>3440</v>
      </c>
      <c r="AJ172" s="363">
        <f t="shared" ca="1" si="22"/>
        <v>1</v>
      </c>
      <c r="AL172" s="539"/>
      <c r="AN172" s="146"/>
      <c r="AP172" s="146"/>
      <c r="AR172" s="146"/>
      <c r="AT172" s="146"/>
      <c r="AV172" s="146"/>
      <c r="AX172" s="146"/>
      <c r="AZ172" s="146"/>
      <c r="BB172" s="63"/>
      <c r="BD172" s="371"/>
      <c r="BE172" s="371"/>
      <c r="BF172" s="371"/>
      <c r="BG172" s="371"/>
      <c r="BH172" s="371"/>
      <c r="BI172" s="371"/>
      <c r="BJ172" s="371"/>
      <c r="BK172" s="371"/>
      <c r="BL172" s="371"/>
      <c r="BM172" s="371"/>
      <c r="BN172" s="371"/>
      <c r="BO172" s="371"/>
    </row>
    <row r="173" spans="1:67" s="376" customFormat="1" ht="21" customHeight="1" x14ac:dyDescent="0.3">
      <c r="A173" s="371"/>
      <c r="B173" s="372"/>
      <c r="C173" s="371"/>
      <c r="D173" s="427" t="s">
        <v>572</v>
      </c>
      <c r="E173" s="425">
        <f t="shared" si="28"/>
        <v>32100</v>
      </c>
      <c r="F173" s="426">
        <f t="shared" si="28"/>
        <v>19300</v>
      </c>
      <c r="G173" s="371"/>
      <c r="H173" s="416">
        <f t="shared" si="23"/>
        <v>32100</v>
      </c>
      <c r="I173" s="416">
        <f t="shared" si="23"/>
        <v>19300</v>
      </c>
      <c r="J173" s="386"/>
      <c r="K173" s="417">
        <f t="shared" si="26"/>
        <v>32086.546249999999</v>
      </c>
      <c r="L173" s="417">
        <f t="shared" si="27"/>
        <v>19251.927750000003</v>
      </c>
      <c r="N173" s="542">
        <v>12834.6185</v>
      </c>
      <c r="P173" s="542">
        <v>12834.6185</v>
      </c>
      <c r="R173" s="496">
        <v>12834.6185</v>
      </c>
      <c r="T173" s="507">
        <v>12834.6185</v>
      </c>
      <c r="V173" s="490">
        <v>11939.18</v>
      </c>
      <c r="X173" s="490">
        <v>11939.18</v>
      </c>
      <c r="Z173" s="462">
        <v>11050</v>
      </c>
      <c r="AB173" s="462">
        <v>11050</v>
      </c>
      <c r="AD173" s="462">
        <v>11050</v>
      </c>
      <c r="AF173" s="452">
        <v>9785</v>
      </c>
      <c r="AH173" s="382">
        <v>9785</v>
      </c>
      <c r="AJ173" s="363">
        <f t="shared" ca="1" si="22"/>
        <v>1</v>
      </c>
      <c r="AL173" s="539"/>
      <c r="AN173" s="146"/>
      <c r="AP173" s="146"/>
      <c r="AR173" s="146"/>
      <c r="AT173" s="146"/>
      <c r="AV173" s="146"/>
      <c r="AX173" s="146"/>
      <c r="AZ173" s="146"/>
      <c r="BB173" s="63"/>
      <c r="BD173" s="371"/>
      <c r="BE173" s="371"/>
      <c r="BF173" s="371"/>
      <c r="BG173" s="371"/>
      <c r="BH173" s="371"/>
      <c r="BI173" s="371"/>
      <c r="BJ173" s="371"/>
      <c r="BK173" s="371"/>
      <c r="BL173" s="371"/>
      <c r="BM173" s="371"/>
      <c r="BN173" s="371"/>
      <c r="BO173" s="371"/>
    </row>
    <row r="174" spans="1:67" s="376" customFormat="1" ht="21" customHeight="1" x14ac:dyDescent="0.3">
      <c r="A174" s="371"/>
      <c r="B174" s="372"/>
      <c r="C174" s="371"/>
      <c r="D174" s="427" t="s">
        <v>551</v>
      </c>
      <c r="E174" s="425">
        <f t="shared" si="28"/>
        <v>310200</v>
      </c>
      <c r="F174" s="426">
        <f t="shared" si="28"/>
        <v>186100</v>
      </c>
      <c r="G174" s="371"/>
      <c r="H174" s="416">
        <f t="shared" si="23"/>
        <v>310200</v>
      </c>
      <c r="I174" s="416">
        <f t="shared" si="23"/>
        <v>186100</v>
      </c>
      <c r="J174" s="386"/>
      <c r="K174" s="417">
        <f t="shared" si="26"/>
        <v>310110</v>
      </c>
      <c r="L174" s="417">
        <f t="shared" si="27"/>
        <v>186066</v>
      </c>
      <c r="N174" s="545">
        <v>124044</v>
      </c>
      <c r="P174" s="545">
        <v>124044</v>
      </c>
      <c r="R174" s="538">
        <v>124044</v>
      </c>
      <c r="T174" s="517">
        <v>122646.66399999999</v>
      </c>
      <c r="V174" s="494">
        <v>114089.92</v>
      </c>
      <c r="X174" s="494">
        <v>114089.92</v>
      </c>
      <c r="Z174" s="467">
        <v>105036.75</v>
      </c>
      <c r="AB174" s="467">
        <v>105036.75</v>
      </c>
      <c r="AD174" s="467">
        <v>105036.75</v>
      </c>
      <c r="AF174" s="452">
        <v>91387</v>
      </c>
      <c r="AH174" s="382">
        <v>91387</v>
      </c>
      <c r="AJ174" s="363">
        <f t="shared" ca="1" si="22"/>
        <v>1</v>
      </c>
      <c r="AL174" s="539"/>
      <c r="AN174" s="146"/>
      <c r="AP174" s="146"/>
      <c r="AR174" s="146"/>
      <c r="AT174" s="146"/>
      <c r="AV174" s="146"/>
      <c r="AX174" s="146"/>
      <c r="AZ174" s="146"/>
      <c r="BB174" s="63"/>
      <c r="BD174" s="371"/>
      <c r="BE174" s="371"/>
      <c r="BF174" s="371"/>
      <c r="BG174" s="371"/>
      <c r="BH174" s="371"/>
      <c r="BI174" s="371"/>
      <c r="BJ174" s="371"/>
      <c r="BK174" s="371"/>
      <c r="BL174" s="371"/>
      <c r="BM174" s="371"/>
      <c r="BN174" s="371"/>
      <c r="BO174" s="371"/>
    </row>
    <row r="175" spans="1:67" s="376" customFormat="1" ht="21" customHeight="1" x14ac:dyDescent="0.3">
      <c r="A175" s="371"/>
      <c r="B175" s="372"/>
      <c r="C175" s="371"/>
      <c r="D175" s="427" t="s">
        <v>571</v>
      </c>
      <c r="E175" s="425">
        <f t="shared" si="28"/>
        <v>10400</v>
      </c>
      <c r="F175" s="426">
        <f t="shared" si="28"/>
        <v>6200</v>
      </c>
      <c r="G175" s="371"/>
      <c r="H175" s="416">
        <f t="shared" si="23"/>
        <v>10400</v>
      </c>
      <c r="I175" s="416">
        <f t="shared" si="23"/>
        <v>6200</v>
      </c>
      <c r="J175" s="386"/>
      <c r="K175" s="417">
        <f t="shared" si="26"/>
        <v>10303.875</v>
      </c>
      <c r="L175" s="417">
        <f t="shared" si="27"/>
        <v>6182.3250000000007</v>
      </c>
      <c r="N175" s="542">
        <v>4121.55</v>
      </c>
      <c r="P175" s="542">
        <v>4121.55</v>
      </c>
      <c r="R175" s="496">
        <v>4121.55</v>
      </c>
      <c r="T175" s="507">
        <v>4121.55</v>
      </c>
      <c r="V175" s="490">
        <v>3834</v>
      </c>
      <c r="X175" s="490">
        <v>3834</v>
      </c>
      <c r="Z175" s="462">
        <v>3550</v>
      </c>
      <c r="AB175" s="462">
        <v>3550</v>
      </c>
      <c r="AD175" s="462">
        <v>3550</v>
      </c>
      <c r="AF175" s="452">
        <v>3155</v>
      </c>
      <c r="AH175" s="382">
        <v>3155</v>
      </c>
      <c r="AJ175" s="363">
        <f t="shared" ca="1" si="22"/>
        <v>1</v>
      </c>
      <c r="AL175" s="539"/>
      <c r="AN175" s="146"/>
      <c r="AP175" s="146"/>
      <c r="AR175" s="146"/>
      <c r="AT175" s="146"/>
      <c r="AV175" s="146"/>
      <c r="AX175" s="146"/>
      <c r="AZ175" s="146"/>
      <c r="BB175" s="63"/>
      <c r="BD175" s="371"/>
      <c r="BE175" s="371"/>
      <c r="BF175" s="371"/>
      <c r="BG175" s="371"/>
      <c r="BH175" s="371"/>
      <c r="BI175" s="371"/>
      <c r="BJ175" s="371"/>
      <c r="BK175" s="371"/>
      <c r="BL175" s="371"/>
      <c r="BM175" s="371"/>
      <c r="BN175" s="371"/>
      <c r="BO175" s="371"/>
    </row>
    <row r="176" spans="1:67" s="376" customFormat="1" ht="21" customHeight="1" x14ac:dyDescent="0.3">
      <c r="A176" s="371"/>
      <c r="B176" s="372"/>
      <c r="C176" s="371"/>
      <c r="D176" s="427" t="s">
        <v>570</v>
      </c>
      <c r="E176" s="425">
        <f t="shared" si="28"/>
        <v>37200</v>
      </c>
      <c r="F176" s="426">
        <f t="shared" si="28"/>
        <v>22300</v>
      </c>
      <c r="G176" s="371"/>
      <c r="H176" s="416">
        <f t="shared" si="23"/>
        <v>37200</v>
      </c>
      <c r="I176" s="416">
        <f t="shared" si="23"/>
        <v>22300</v>
      </c>
      <c r="J176" s="386"/>
      <c r="K176" s="417">
        <f t="shared" si="26"/>
        <v>37152.026874999996</v>
      </c>
      <c r="L176" s="417">
        <f t="shared" si="27"/>
        <v>22291.216124999999</v>
      </c>
      <c r="N176" s="542">
        <v>14860.810749999999</v>
      </c>
      <c r="P176" s="542">
        <v>14860.810749999999</v>
      </c>
      <c r="R176" s="496">
        <v>14860.810749999999</v>
      </c>
      <c r="T176" s="507">
        <v>14860.810749999999</v>
      </c>
      <c r="V176" s="490">
        <v>13824.01</v>
      </c>
      <c r="X176" s="490">
        <v>13824.01</v>
      </c>
      <c r="Z176" s="462">
        <v>12800</v>
      </c>
      <c r="AB176" s="462">
        <v>12800</v>
      </c>
      <c r="AD176" s="462">
        <v>12800</v>
      </c>
      <c r="AF176" s="452">
        <v>11361</v>
      </c>
      <c r="AH176" s="382">
        <v>11361</v>
      </c>
      <c r="AJ176" s="363">
        <f t="shared" ca="1" si="22"/>
        <v>1</v>
      </c>
      <c r="AL176" s="539"/>
      <c r="AN176" s="146"/>
      <c r="AP176" s="146"/>
      <c r="AR176" s="146"/>
      <c r="AT176" s="146"/>
      <c r="AV176" s="146"/>
      <c r="AX176" s="146"/>
      <c r="AZ176" s="146"/>
      <c r="BB176" s="63"/>
      <c r="BD176" s="371"/>
      <c r="BE176" s="371"/>
      <c r="BF176" s="371"/>
      <c r="BG176" s="371"/>
      <c r="BH176" s="371"/>
      <c r="BI176" s="371"/>
      <c r="BJ176" s="371"/>
      <c r="BK176" s="371"/>
      <c r="BL176" s="371"/>
      <c r="BM176" s="371"/>
      <c r="BN176" s="371"/>
      <c r="BO176" s="371"/>
    </row>
    <row r="177" spans="1:67" s="376" customFormat="1" ht="21" customHeight="1" x14ac:dyDescent="0.3">
      <c r="A177" s="371"/>
      <c r="B177" s="372"/>
      <c r="C177" s="371"/>
      <c r="D177" s="427" t="s">
        <v>569</v>
      </c>
      <c r="E177" s="425">
        <f t="shared" si="28"/>
        <v>15400</v>
      </c>
      <c r="F177" s="426">
        <f t="shared" si="28"/>
        <v>9300</v>
      </c>
      <c r="G177" s="371"/>
      <c r="H177" s="416">
        <f t="shared" si="23"/>
        <v>15400</v>
      </c>
      <c r="I177" s="416">
        <f t="shared" si="23"/>
        <v>9300</v>
      </c>
      <c r="J177" s="386"/>
      <c r="K177" s="417">
        <f t="shared" si="26"/>
        <v>15356.375</v>
      </c>
      <c r="L177" s="417">
        <f t="shared" si="27"/>
        <v>9213.8250000000007</v>
      </c>
      <c r="N177" s="542">
        <v>6142.55</v>
      </c>
      <c r="P177" s="542">
        <v>6142.55</v>
      </c>
      <c r="R177" s="496">
        <v>6142.55</v>
      </c>
      <c r="T177" s="507">
        <v>6142.55</v>
      </c>
      <c r="V177" s="496">
        <v>5714</v>
      </c>
      <c r="X177" s="490">
        <v>5714</v>
      </c>
      <c r="Z177" s="462">
        <v>5100</v>
      </c>
      <c r="AB177" s="462">
        <v>5100</v>
      </c>
      <c r="AD177" s="462">
        <v>5099.99</v>
      </c>
      <c r="AF177" s="452">
        <v>4430</v>
      </c>
      <c r="AH177" s="382">
        <v>4430</v>
      </c>
      <c r="AJ177" s="363">
        <f t="shared" ca="1" si="22"/>
        <v>1</v>
      </c>
      <c r="AL177" s="539"/>
      <c r="AN177" s="146"/>
      <c r="AP177" s="146"/>
      <c r="AR177" s="146"/>
      <c r="AT177" s="146"/>
      <c r="AV177" s="146"/>
      <c r="AX177" s="146"/>
      <c r="AZ177" s="146"/>
      <c r="BB177" s="63"/>
      <c r="BD177" s="371"/>
      <c r="BE177" s="371"/>
      <c r="BF177" s="371"/>
      <c r="BG177" s="371"/>
      <c r="BH177" s="371"/>
      <c r="BI177" s="371"/>
      <c r="BJ177" s="371"/>
      <c r="BK177" s="371"/>
      <c r="BL177" s="371"/>
      <c r="BM177" s="371"/>
      <c r="BN177" s="371"/>
      <c r="BO177" s="371"/>
    </row>
    <row r="178" spans="1:67" s="376" customFormat="1" ht="21" customHeight="1" x14ac:dyDescent="0.3">
      <c r="A178" s="371"/>
      <c r="B178" s="372"/>
      <c r="C178" s="371"/>
      <c r="D178" s="427" t="s">
        <v>567</v>
      </c>
      <c r="E178" s="425">
        <f t="shared" si="28"/>
        <v>9900</v>
      </c>
      <c r="F178" s="426">
        <f t="shared" si="28"/>
        <v>6000</v>
      </c>
      <c r="G178" s="371"/>
      <c r="H178" s="416">
        <f t="shared" si="23"/>
        <v>9900</v>
      </c>
      <c r="I178" s="416">
        <f t="shared" si="23"/>
        <v>6000</v>
      </c>
      <c r="J178" s="386"/>
      <c r="K178" s="417">
        <f t="shared" si="26"/>
        <v>9870</v>
      </c>
      <c r="L178" s="417">
        <f t="shared" si="27"/>
        <v>5922</v>
      </c>
      <c r="N178" s="542">
        <v>3948</v>
      </c>
      <c r="P178" s="542">
        <v>3948</v>
      </c>
      <c r="R178" s="496">
        <v>3948</v>
      </c>
      <c r="T178" s="507">
        <v>3945.25</v>
      </c>
      <c r="V178" s="490">
        <v>3670</v>
      </c>
      <c r="X178" s="490">
        <v>3670</v>
      </c>
      <c r="Z178" s="462">
        <v>3340</v>
      </c>
      <c r="AB178" s="462">
        <v>3340</v>
      </c>
      <c r="AD178" s="462">
        <v>3340</v>
      </c>
      <c r="AF178" s="452">
        <v>3035</v>
      </c>
      <c r="AH178" s="382">
        <v>3035</v>
      </c>
      <c r="AJ178" s="363">
        <f t="shared" ca="1" si="22"/>
        <v>1</v>
      </c>
      <c r="AL178" s="539"/>
      <c r="AN178" s="146"/>
      <c r="AP178" s="146"/>
      <c r="AR178" s="146"/>
      <c r="AT178" s="146"/>
      <c r="AV178" s="146"/>
      <c r="AX178" s="146"/>
      <c r="AZ178" s="146"/>
      <c r="BB178" s="63"/>
      <c r="BD178" s="371"/>
      <c r="BE178" s="371"/>
      <c r="BF178" s="371"/>
      <c r="BG178" s="371"/>
      <c r="BH178" s="371"/>
      <c r="BI178" s="371"/>
      <c r="BJ178" s="371"/>
      <c r="BK178" s="371"/>
      <c r="BL178" s="371"/>
      <c r="BM178" s="371"/>
      <c r="BN178" s="371"/>
      <c r="BO178" s="371"/>
    </row>
    <row r="179" spans="1:67" s="376" customFormat="1" ht="21" customHeight="1" x14ac:dyDescent="0.3">
      <c r="A179" s="371"/>
      <c r="B179" s="372"/>
      <c r="C179" s="371"/>
      <c r="D179" s="427" t="s">
        <v>568</v>
      </c>
      <c r="E179" s="425">
        <f t="shared" si="28"/>
        <v>6400</v>
      </c>
      <c r="F179" s="426">
        <f t="shared" si="28"/>
        <v>3800</v>
      </c>
      <c r="G179" s="371"/>
      <c r="H179" s="416">
        <f t="shared" si="23"/>
        <v>6400</v>
      </c>
      <c r="I179" s="416">
        <f t="shared" si="23"/>
        <v>3800</v>
      </c>
      <c r="J179" s="386"/>
      <c r="K179" s="417">
        <f t="shared" si="26"/>
        <v>6315.625</v>
      </c>
      <c r="L179" s="417">
        <f t="shared" si="27"/>
        <v>3789.375</v>
      </c>
      <c r="N179" s="542">
        <v>2526.25</v>
      </c>
      <c r="P179" s="542">
        <v>2526.25</v>
      </c>
      <c r="R179" s="496">
        <v>2526.25</v>
      </c>
      <c r="T179" s="496">
        <v>2526.25</v>
      </c>
      <c r="V179" s="490">
        <v>2350</v>
      </c>
      <c r="X179" s="490">
        <v>2350</v>
      </c>
      <c r="Z179" s="462">
        <v>2180</v>
      </c>
      <c r="AB179" s="462">
        <v>2180</v>
      </c>
      <c r="AD179" s="452">
        <v>2180</v>
      </c>
      <c r="AF179" s="452">
        <v>1940</v>
      </c>
      <c r="AH179" s="382">
        <v>1940</v>
      </c>
      <c r="AJ179" s="363">
        <f t="shared" ca="1" si="22"/>
        <v>1</v>
      </c>
      <c r="AL179" s="539"/>
      <c r="AN179" s="146"/>
      <c r="AP179" s="146"/>
      <c r="AR179" s="146"/>
      <c r="AT179" s="146"/>
      <c r="AV179" s="146"/>
      <c r="AX179" s="146"/>
      <c r="AZ179" s="146"/>
      <c r="BB179" s="63"/>
      <c r="BD179" s="371"/>
      <c r="BE179" s="371"/>
      <c r="BF179" s="371"/>
      <c r="BG179" s="371"/>
      <c r="BH179" s="371"/>
      <c r="BI179" s="371"/>
      <c r="BJ179" s="371"/>
      <c r="BK179" s="371"/>
      <c r="BL179" s="371"/>
      <c r="BM179" s="371"/>
      <c r="BN179" s="371"/>
      <c r="BO179" s="371"/>
    </row>
    <row r="180" spans="1:67" s="376" customFormat="1" ht="21" customHeight="1" x14ac:dyDescent="0.3">
      <c r="A180" s="371"/>
      <c r="B180" s="372"/>
      <c r="C180" s="371"/>
      <c r="D180" s="427" t="s">
        <v>556</v>
      </c>
      <c r="E180" s="425">
        <f t="shared" si="28"/>
        <v>19500</v>
      </c>
      <c r="F180" s="426">
        <f t="shared" si="28"/>
        <v>11700</v>
      </c>
      <c r="G180" s="371"/>
      <c r="H180" s="416">
        <f t="shared" si="23"/>
        <v>19500</v>
      </c>
      <c r="I180" s="416">
        <f t="shared" si="23"/>
        <v>11700</v>
      </c>
      <c r="J180" s="386"/>
      <c r="K180" s="417">
        <f t="shared" si="26"/>
        <v>19445</v>
      </c>
      <c r="L180" s="417">
        <f t="shared" si="27"/>
        <v>11667</v>
      </c>
      <c r="N180" s="550">
        <v>7778</v>
      </c>
      <c r="P180" s="542">
        <v>7778</v>
      </c>
      <c r="R180" s="496">
        <v>7777.6357499999995</v>
      </c>
      <c r="T180" s="507">
        <v>7777.6357499999995</v>
      </c>
      <c r="V180" s="490">
        <v>7235.01</v>
      </c>
      <c r="X180" s="490">
        <v>7235.01</v>
      </c>
      <c r="Z180" s="462">
        <v>6050</v>
      </c>
      <c r="AB180" s="462">
        <v>6050</v>
      </c>
      <c r="AD180" s="452">
        <v>6050</v>
      </c>
      <c r="AF180" s="452">
        <v>5340</v>
      </c>
      <c r="AH180" s="382">
        <v>5340</v>
      </c>
      <c r="AJ180" s="363">
        <f t="shared" ca="1" si="22"/>
        <v>1</v>
      </c>
      <c r="AL180" s="539"/>
      <c r="AN180" s="146"/>
      <c r="AP180" s="146"/>
      <c r="AR180" s="146"/>
      <c r="AT180" s="146"/>
      <c r="AV180" s="146"/>
      <c r="AX180" s="146"/>
      <c r="AZ180" s="146"/>
      <c r="BB180" s="63"/>
      <c r="BD180" s="371"/>
      <c r="BE180" s="371"/>
      <c r="BF180" s="371"/>
      <c r="BG180" s="371"/>
      <c r="BH180" s="371"/>
      <c r="BI180" s="371"/>
      <c r="BJ180" s="371"/>
      <c r="BK180" s="371"/>
      <c r="BL180" s="371"/>
      <c r="BM180" s="371"/>
      <c r="BN180" s="371"/>
      <c r="BO180" s="371"/>
    </row>
    <row r="181" spans="1:67" s="376" customFormat="1" ht="20.100000000000001" customHeight="1" thickBot="1" x14ac:dyDescent="0.35">
      <c r="A181" s="371"/>
      <c r="B181" s="372"/>
      <c r="C181" s="371"/>
      <c r="D181" s="422"/>
      <c r="E181" s="414"/>
      <c r="F181" s="415"/>
      <c r="G181" s="386"/>
      <c r="H181" s="416">
        <f t="shared" si="23"/>
        <v>0</v>
      </c>
      <c r="I181" s="416">
        <f t="shared" si="23"/>
        <v>0</v>
      </c>
      <c r="J181" s="386"/>
      <c r="K181" s="417"/>
      <c r="L181" s="417"/>
      <c r="M181" s="389"/>
      <c r="N181" s="513"/>
      <c r="P181" s="513"/>
      <c r="R181" s="513"/>
      <c r="T181" s="513"/>
      <c r="V181" s="452"/>
      <c r="X181" s="452"/>
      <c r="Z181" s="452"/>
      <c r="AB181" s="452"/>
      <c r="AD181" s="452"/>
      <c r="AF181" s="452"/>
      <c r="AH181" s="382"/>
      <c r="AJ181" s="363" t="e">
        <f t="shared" ca="1" si="22"/>
        <v>#DIV/0!</v>
      </c>
      <c r="AL181" s="364"/>
      <c r="AN181" s="365"/>
      <c r="AP181" s="365"/>
      <c r="AR181" s="365"/>
      <c r="AT181" s="363"/>
      <c r="AV181" s="363"/>
      <c r="AX181" s="363"/>
      <c r="AZ181" s="363"/>
      <c r="BB181" s="366"/>
      <c r="BD181" s="371"/>
      <c r="BE181" s="371"/>
      <c r="BF181" s="371"/>
      <c r="BG181" s="371"/>
      <c r="BH181" s="371"/>
      <c r="BI181" s="371"/>
      <c r="BJ181" s="371"/>
      <c r="BK181" s="371"/>
      <c r="BL181" s="371"/>
      <c r="BM181" s="371"/>
      <c r="BN181" s="371"/>
      <c r="BO181" s="371"/>
    </row>
    <row r="182" spans="1:67" s="376" customFormat="1" ht="21" customHeight="1" thickBot="1" x14ac:dyDescent="0.35">
      <c r="A182" s="371"/>
      <c r="B182" s="372"/>
      <c r="C182" s="371"/>
      <c r="D182" s="413" t="s">
        <v>529</v>
      </c>
      <c r="E182" s="414"/>
      <c r="F182" s="415"/>
      <c r="G182" s="386"/>
      <c r="H182" s="416">
        <f t="shared" si="23"/>
        <v>0</v>
      </c>
      <c r="I182" s="416">
        <f t="shared" si="23"/>
        <v>0</v>
      </c>
      <c r="J182" s="386"/>
      <c r="K182" s="417"/>
      <c r="L182" s="417"/>
      <c r="M182" s="389"/>
      <c r="N182" s="515">
        <v>45498</v>
      </c>
      <c r="P182" s="515">
        <v>45498</v>
      </c>
      <c r="R182" s="515">
        <v>45498</v>
      </c>
      <c r="T182" s="515">
        <v>45498</v>
      </c>
      <c r="V182" s="489">
        <v>45498</v>
      </c>
      <c r="X182" s="472">
        <v>45350</v>
      </c>
      <c r="Z182" s="472">
        <v>45350</v>
      </c>
      <c r="AB182" s="472">
        <v>45350</v>
      </c>
      <c r="AD182" s="452"/>
      <c r="AF182" s="452"/>
      <c r="AH182" s="382"/>
      <c r="AJ182" s="540">
        <f t="shared" ca="1" si="22"/>
        <v>1</v>
      </c>
      <c r="AL182" s="364"/>
      <c r="AN182" s="365"/>
      <c r="AP182" s="365"/>
      <c r="AR182" s="365"/>
      <c r="AT182" s="363"/>
      <c r="AV182" s="363"/>
      <c r="AX182" s="363"/>
      <c r="AZ182" s="363"/>
      <c r="BB182" s="366"/>
      <c r="BD182" s="371"/>
      <c r="BE182" s="371"/>
      <c r="BF182" s="371"/>
      <c r="BG182" s="371"/>
      <c r="BH182" s="371"/>
      <c r="BI182" s="371"/>
      <c r="BJ182" s="371"/>
      <c r="BK182" s="371"/>
      <c r="BL182" s="371"/>
      <c r="BM182" s="371"/>
      <c r="BN182" s="371"/>
      <c r="BO182" s="371"/>
    </row>
    <row r="183" spans="1:67" s="376" customFormat="1" ht="21" customHeight="1" x14ac:dyDescent="0.3">
      <c r="A183" s="371" t="s">
        <v>200</v>
      </c>
      <c r="B183" s="372">
        <v>45330</v>
      </c>
      <c r="C183" s="371"/>
      <c r="D183" s="418" t="s">
        <v>557</v>
      </c>
      <c r="E183" s="419">
        <f>H183</f>
        <v>6000</v>
      </c>
      <c r="F183" s="420">
        <f>I183</f>
        <v>3600</v>
      </c>
      <c r="G183" s="386"/>
      <c r="H183" s="416">
        <f t="shared" si="23"/>
        <v>6000</v>
      </c>
      <c r="I183" s="416">
        <f t="shared" si="23"/>
        <v>3600</v>
      </c>
      <c r="J183" s="386"/>
      <c r="K183" s="417">
        <f>N183*$K$9</f>
        <v>6000</v>
      </c>
      <c r="L183" s="417">
        <f>N183*$L$9</f>
        <v>3600</v>
      </c>
      <c r="M183" s="389"/>
      <c r="N183" s="507">
        <v>2400</v>
      </c>
      <c r="P183" s="507">
        <v>2400</v>
      </c>
      <c r="R183" s="507">
        <v>2400</v>
      </c>
      <c r="T183" s="507">
        <v>2400</v>
      </c>
      <c r="V183" s="490">
        <v>2400</v>
      </c>
      <c r="X183" s="462">
        <v>2070</v>
      </c>
      <c r="Z183" s="462">
        <v>2070</v>
      </c>
      <c r="AB183" s="462">
        <v>2070</v>
      </c>
      <c r="AD183" s="452">
        <v>2000</v>
      </c>
      <c r="AF183" s="452">
        <v>2000</v>
      </c>
      <c r="AH183" s="382">
        <v>2000</v>
      </c>
      <c r="AJ183" s="540">
        <f t="shared" ca="1" si="22"/>
        <v>1</v>
      </c>
      <c r="AL183" s="367"/>
      <c r="AM183" s="428"/>
      <c r="AN183" s="364"/>
      <c r="AP183" s="368"/>
      <c r="AR183" s="365"/>
      <c r="AT183" s="362"/>
      <c r="AV183" s="363"/>
      <c r="AX183" s="363"/>
      <c r="AZ183" s="363"/>
      <c r="BB183" s="366"/>
      <c r="BD183" s="371"/>
      <c r="BE183" s="371"/>
      <c r="BF183" s="371"/>
      <c r="BG183" s="371"/>
      <c r="BH183" s="371"/>
      <c r="BI183" s="371"/>
      <c r="BJ183" s="371"/>
      <c r="BK183" s="371"/>
      <c r="BL183" s="371"/>
      <c r="BM183" s="371"/>
      <c r="BN183" s="371"/>
      <c r="BO183" s="371"/>
    </row>
    <row r="184" spans="1:67" s="376" customFormat="1" ht="22.5" customHeight="1" x14ac:dyDescent="0.3">
      <c r="A184" s="371" t="s">
        <v>200</v>
      </c>
      <c r="B184" s="372">
        <v>45330</v>
      </c>
      <c r="C184" s="371"/>
      <c r="D184" s="421" t="s">
        <v>558</v>
      </c>
      <c r="E184" s="419">
        <f>H184</f>
        <v>5000</v>
      </c>
      <c r="F184" s="420">
        <f>I184</f>
        <v>3000</v>
      </c>
      <c r="G184" s="386"/>
      <c r="H184" s="416">
        <f t="shared" si="23"/>
        <v>5000</v>
      </c>
      <c r="I184" s="416">
        <f t="shared" si="23"/>
        <v>3000</v>
      </c>
      <c r="J184" s="386"/>
      <c r="K184" s="417">
        <f>N184*$K$9</f>
        <v>5000</v>
      </c>
      <c r="L184" s="417">
        <f>N184*$L$9</f>
        <v>3000</v>
      </c>
      <c r="M184" s="389"/>
      <c r="N184" s="507">
        <v>2000</v>
      </c>
      <c r="P184" s="507">
        <v>2000</v>
      </c>
      <c r="R184" s="507">
        <v>2000</v>
      </c>
      <c r="T184" s="507">
        <v>2000</v>
      </c>
      <c r="V184" s="490">
        <v>2000</v>
      </c>
      <c r="X184" s="462">
        <v>1880</v>
      </c>
      <c r="Z184" s="462">
        <v>1880</v>
      </c>
      <c r="AB184" s="462">
        <v>1880</v>
      </c>
      <c r="AD184" s="452">
        <v>1800</v>
      </c>
      <c r="AF184" s="452">
        <v>1800</v>
      </c>
      <c r="AH184" s="382">
        <v>1800</v>
      </c>
      <c r="AJ184" s="540">
        <f t="shared" ca="1" si="22"/>
        <v>1</v>
      </c>
      <c r="AL184" s="367"/>
      <c r="AM184" s="428"/>
      <c r="AN184" s="364"/>
      <c r="AP184" s="368"/>
      <c r="AR184" s="365"/>
      <c r="AT184" s="362"/>
      <c r="AV184" s="363"/>
      <c r="AX184" s="363"/>
      <c r="AZ184" s="363"/>
      <c r="BB184" s="366"/>
      <c r="BD184" s="371"/>
      <c r="BE184" s="371"/>
      <c r="BF184" s="371"/>
      <c r="BG184" s="371"/>
      <c r="BH184" s="371"/>
      <c r="BI184" s="371"/>
      <c r="BJ184" s="371"/>
      <c r="BK184" s="371"/>
      <c r="BL184" s="371"/>
      <c r="BM184" s="371"/>
      <c r="BN184" s="371"/>
      <c r="BO184" s="371"/>
    </row>
    <row r="185" spans="1:67" s="376" customFormat="1" ht="20.100000000000001" customHeight="1" thickBot="1" x14ac:dyDescent="0.35">
      <c r="A185" s="371"/>
      <c r="B185" s="372"/>
      <c r="C185" s="371"/>
      <c r="D185" s="422"/>
      <c r="E185" s="414"/>
      <c r="F185" s="415"/>
      <c r="G185" s="386"/>
      <c r="H185" s="416">
        <f t="shared" si="23"/>
        <v>0</v>
      </c>
      <c r="I185" s="416">
        <f t="shared" si="23"/>
        <v>0</v>
      </c>
      <c r="J185" s="386"/>
      <c r="K185" s="417"/>
      <c r="L185" s="417"/>
      <c r="M185" s="389"/>
      <c r="N185" s="513"/>
      <c r="P185" s="513"/>
      <c r="R185" s="513"/>
      <c r="T185" s="513"/>
      <c r="V185" s="452"/>
      <c r="X185" s="452"/>
      <c r="Z185" s="452"/>
      <c r="AB185" s="452"/>
      <c r="AD185" s="452"/>
      <c r="AF185" s="452"/>
      <c r="AH185" s="382"/>
      <c r="AJ185" s="363" t="e">
        <f t="shared" ca="1" si="22"/>
        <v>#DIV/0!</v>
      </c>
      <c r="AL185" s="367"/>
      <c r="AM185" s="428"/>
      <c r="AN185" s="364"/>
      <c r="AP185" s="368"/>
      <c r="AR185" s="365"/>
      <c r="AT185" s="362"/>
      <c r="AV185" s="363"/>
      <c r="AX185" s="363"/>
      <c r="AZ185" s="363"/>
      <c r="BB185" s="366"/>
      <c r="BD185" s="371"/>
      <c r="BE185" s="371"/>
      <c r="BF185" s="371"/>
      <c r="BG185" s="371"/>
      <c r="BH185" s="371"/>
      <c r="BI185" s="371"/>
      <c r="BJ185" s="371"/>
      <c r="BK185" s="371"/>
      <c r="BL185" s="371"/>
      <c r="BM185" s="371"/>
      <c r="BN185" s="371"/>
      <c r="BO185" s="371"/>
    </row>
    <row r="186" spans="1:67" s="376" customFormat="1" ht="21" customHeight="1" thickBot="1" x14ac:dyDescent="0.35">
      <c r="A186" s="371"/>
      <c r="B186" s="372"/>
      <c r="C186" s="371"/>
      <c r="D186" s="413" t="s">
        <v>527</v>
      </c>
      <c r="E186" s="414"/>
      <c r="F186" s="415"/>
      <c r="G186" s="386"/>
      <c r="H186" s="416">
        <f t="shared" si="23"/>
        <v>0</v>
      </c>
      <c r="I186" s="416">
        <f t="shared" si="23"/>
        <v>0</v>
      </c>
      <c r="J186" s="386"/>
      <c r="K186" s="417"/>
      <c r="L186" s="417"/>
      <c r="M186" s="389"/>
      <c r="N186" s="541">
        <v>45595</v>
      </c>
      <c r="P186" s="541">
        <v>45595</v>
      </c>
      <c r="R186" s="521">
        <v>45565</v>
      </c>
      <c r="T186" s="514">
        <v>45480</v>
      </c>
      <c r="V186" s="492">
        <v>45480</v>
      </c>
      <c r="X186" s="492">
        <v>45480</v>
      </c>
      <c r="Z186" s="472">
        <v>45425</v>
      </c>
      <c r="AB186" s="472">
        <v>45377</v>
      </c>
      <c r="AD186" s="465">
        <v>220324</v>
      </c>
      <c r="AF186" s="452"/>
      <c r="AH186" s="382"/>
      <c r="AJ186" s="363">
        <f t="shared" ca="1" si="22"/>
        <v>1</v>
      </c>
      <c r="AL186" s="364"/>
      <c r="AN186" s="365"/>
      <c r="AP186" s="365"/>
      <c r="AR186" s="365"/>
      <c r="AT186" s="363"/>
      <c r="AV186" s="363"/>
      <c r="AX186" s="363"/>
      <c r="AZ186" s="363"/>
      <c r="BB186" s="367"/>
      <c r="BD186" s="371"/>
      <c r="BE186" s="371"/>
      <c r="BF186" s="371"/>
      <c r="BG186" s="371"/>
      <c r="BH186" s="371"/>
      <c r="BI186" s="371"/>
      <c r="BJ186" s="371"/>
      <c r="BK186" s="371"/>
      <c r="BL186" s="371"/>
      <c r="BM186" s="371"/>
      <c r="BN186" s="371"/>
      <c r="BO186" s="371"/>
    </row>
    <row r="187" spans="1:67" s="376" customFormat="1" ht="21" customHeight="1" x14ac:dyDescent="0.3">
      <c r="A187" s="371" t="s">
        <v>480</v>
      </c>
      <c r="B187" s="372">
        <v>45260</v>
      </c>
      <c r="C187" s="371">
        <v>1220</v>
      </c>
      <c r="D187" s="418" t="s">
        <v>475</v>
      </c>
      <c r="E187" s="419">
        <f t="shared" ref="E187:F193" si="29">H187</f>
        <v>4700</v>
      </c>
      <c r="F187" s="420">
        <f t="shared" si="29"/>
        <v>2800</v>
      </c>
      <c r="G187" s="386"/>
      <c r="H187" s="416">
        <f t="shared" si="23"/>
        <v>4700</v>
      </c>
      <c r="I187" s="416">
        <f t="shared" si="23"/>
        <v>2800</v>
      </c>
      <c r="J187" s="386"/>
      <c r="K187" s="417">
        <f t="shared" ref="K187:K194" si="30">N187*$K$9</f>
        <v>4622.5</v>
      </c>
      <c r="L187" s="417">
        <f t="shared" ref="L187:L194" si="31">N187*$L$9</f>
        <v>2773.5</v>
      </c>
      <c r="M187" s="389"/>
      <c r="N187" s="542">
        <v>1849</v>
      </c>
      <c r="P187" s="542">
        <v>1849</v>
      </c>
      <c r="R187" s="496">
        <v>1849</v>
      </c>
      <c r="T187" s="507">
        <v>1611.09</v>
      </c>
      <c r="V187" s="490">
        <v>1611.09</v>
      </c>
      <c r="X187" s="490">
        <v>1611.09</v>
      </c>
      <c r="Z187" s="462">
        <v>1611.09</v>
      </c>
      <c r="AB187" s="462">
        <v>1611.09</v>
      </c>
      <c r="AD187" s="462">
        <v>1468.9412000000002</v>
      </c>
      <c r="AF187" s="452">
        <v>1468.9412000000002</v>
      </c>
      <c r="AH187" s="382">
        <v>1184.6300000000001</v>
      </c>
      <c r="AJ187" s="363">
        <f t="shared" ca="1" si="22"/>
        <v>1</v>
      </c>
      <c r="AL187" s="364"/>
      <c r="AN187" s="365"/>
      <c r="AP187" s="365"/>
      <c r="AR187" s="365"/>
      <c r="AT187" s="363"/>
      <c r="AV187" s="363"/>
      <c r="AX187" s="363"/>
      <c r="AZ187" s="363"/>
      <c r="BB187" s="366"/>
      <c r="BD187" s="371"/>
      <c r="BE187" s="371"/>
      <c r="BF187" s="371"/>
      <c r="BG187" s="371"/>
      <c r="BH187" s="371"/>
      <c r="BI187" s="371"/>
      <c r="BJ187" s="371"/>
      <c r="BK187" s="371"/>
      <c r="BL187" s="371"/>
      <c r="BM187" s="371"/>
      <c r="BN187" s="371"/>
      <c r="BO187" s="371"/>
    </row>
    <row r="188" spans="1:67" s="376" customFormat="1" ht="21" customHeight="1" x14ac:dyDescent="0.3">
      <c r="A188" s="371" t="s">
        <v>480</v>
      </c>
      <c r="B188" s="372" t="s">
        <v>563</v>
      </c>
      <c r="C188" s="371">
        <v>1221</v>
      </c>
      <c r="D188" s="421" t="s">
        <v>476</v>
      </c>
      <c r="E188" s="419">
        <f t="shared" si="29"/>
        <v>7000</v>
      </c>
      <c r="F188" s="420">
        <f t="shared" si="29"/>
        <v>4200</v>
      </c>
      <c r="G188" s="386"/>
      <c r="H188" s="416">
        <f t="shared" si="23"/>
        <v>7000</v>
      </c>
      <c r="I188" s="416">
        <f t="shared" si="23"/>
        <v>4200</v>
      </c>
      <c r="J188" s="386"/>
      <c r="K188" s="417">
        <f t="shared" si="30"/>
        <v>6912.5</v>
      </c>
      <c r="L188" s="417">
        <f t="shared" si="31"/>
        <v>4147.5</v>
      </c>
      <c r="M188" s="389"/>
      <c r="N188" s="542">
        <v>2765</v>
      </c>
      <c r="P188" s="542">
        <v>2765</v>
      </c>
      <c r="R188" s="496">
        <v>2765</v>
      </c>
      <c r="T188" s="507">
        <v>2416.63</v>
      </c>
      <c r="V188" s="490">
        <v>2416.63</v>
      </c>
      <c r="X188" s="490">
        <v>2416.63</v>
      </c>
      <c r="Z188" s="462">
        <v>2416.63</v>
      </c>
      <c r="AB188" s="462">
        <v>2416.63</v>
      </c>
      <c r="AD188" s="462">
        <v>2213.1891999999998</v>
      </c>
      <c r="AF188" s="455">
        <v>2213.1891999999998</v>
      </c>
      <c r="AH188" s="382">
        <v>1784.83</v>
      </c>
      <c r="AJ188" s="363">
        <f t="shared" ca="1" si="22"/>
        <v>1</v>
      </c>
      <c r="AL188" s="364"/>
      <c r="AN188" s="365"/>
      <c r="AP188" s="365"/>
      <c r="AR188" s="365"/>
      <c r="AT188" s="363"/>
      <c r="AV188" s="363"/>
      <c r="AX188" s="363"/>
      <c r="AZ188" s="363"/>
      <c r="BB188" s="366"/>
      <c r="BD188" s="371"/>
      <c r="BE188" s="371"/>
      <c r="BF188" s="371"/>
      <c r="BG188" s="371"/>
      <c r="BH188" s="371"/>
      <c r="BI188" s="371"/>
      <c r="BJ188" s="371"/>
      <c r="BK188" s="371"/>
      <c r="BL188" s="371"/>
      <c r="BM188" s="371"/>
      <c r="BN188" s="371"/>
      <c r="BO188" s="371"/>
    </row>
    <row r="189" spans="1:67" s="376" customFormat="1" ht="21" customHeight="1" x14ac:dyDescent="0.3">
      <c r="A189" s="371" t="s">
        <v>480</v>
      </c>
      <c r="B189" s="372">
        <v>45260</v>
      </c>
      <c r="C189" s="371">
        <v>1230</v>
      </c>
      <c r="D189" s="421" t="s">
        <v>477</v>
      </c>
      <c r="E189" s="419">
        <f t="shared" si="29"/>
        <v>4800</v>
      </c>
      <c r="F189" s="420">
        <f t="shared" si="29"/>
        <v>2900</v>
      </c>
      <c r="G189" s="386"/>
      <c r="H189" s="416">
        <f t="shared" si="23"/>
        <v>4800</v>
      </c>
      <c r="I189" s="416">
        <f t="shared" si="23"/>
        <v>2900</v>
      </c>
      <c r="J189" s="386"/>
      <c r="K189" s="417">
        <f t="shared" si="30"/>
        <v>4780</v>
      </c>
      <c r="L189" s="417">
        <f t="shared" si="31"/>
        <v>2868</v>
      </c>
      <c r="M189" s="389"/>
      <c r="N189" s="542">
        <v>1912</v>
      </c>
      <c r="P189" s="542">
        <v>1912</v>
      </c>
      <c r="R189" s="496">
        <v>1912</v>
      </c>
      <c r="T189" s="507">
        <v>1674.27</v>
      </c>
      <c r="V189" s="490">
        <v>1674.27</v>
      </c>
      <c r="X189" s="490">
        <v>1674.27</v>
      </c>
      <c r="Z189" s="462">
        <v>1674.27</v>
      </c>
      <c r="AB189" s="462">
        <v>1674.27</v>
      </c>
      <c r="AD189" s="462">
        <v>1547.91</v>
      </c>
      <c r="AF189" s="452">
        <v>1547.2719999999999</v>
      </c>
      <c r="AH189" s="382">
        <v>1247.8</v>
      </c>
      <c r="AJ189" s="363">
        <f t="shared" ca="1" si="22"/>
        <v>1</v>
      </c>
      <c r="AL189" s="364"/>
      <c r="AN189" s="365"/>
      <c r="AP189" s="365"/>
      <c r="AR189" s="365"/>
      <c r="AT189" s="363"/>
      <c r="AV189" s="363"/>
      <c r="AX189" s="363"/>
      <c r="AZ189" s="363"/>
      <c r="BB189" s="366"/>
      <c r="BD189" s="371"/>
      <c r="BE189" s="371"/>
      <c r="BF189" s="371"/>
      <c r="BG189" s="371"/>
      <c r="BH189" s="371"/>
      <c r="BI189" s="371"/>
      <c r="BJ189" s="371"/>
      <c r="BK189" s="371"/>
      <c r="BL189" s="371"/>
      <c r="BM189" s="371"/>
      <c r="BN189" s="371"/>
      <c r="BO189" s="371"/>
    </row>
    <row r="190" spans="1:67" s="376" customFormat="1" ht="21" customHeight="1" x14ac:dyDescent="0.3">
      <c r="A190" s="371" t="s">
        <v>480</v>
      </c>
      <c r="B190" s="372" t="s">
        <v>563</v>
      </c>
      <c r="C190" s="371">
        <v>1231</v>
      </c>
      <c r="D190" s="421" t="s">
        <v>478</v>
      </c>
      <c r="E190" s="419">
        <f t="shared" si="29"/>
        <v>7600</v>
      </c>
      <c r="F190" s="420">
        <f t="shared" si="29"/>
        <v>4600</v>
      </c>
      <c r="G190" s="386"/>
      <c r="H190" s="416">
        <f t="shared" si="23"/>
        <v>7600</v>
      </c>
      <c r="I190" s="416">
        <f t="shared" si="23"/>
        <v>4600</v>
      </c>
      <c r="J190" s="386"/>
      <c r="K190" s="417">
        <f t="shared" si="30"/>
        <v>7582.5</v>
      </c>
      <c r="L190" s="417">
        <f t="shared" si="31"/>
        <v>4549.5</v>
      </c>
      <c r="M190" s="389"/>
      <c r="N190" s="542">
        <v>3033</v>
      </c>
      <c r="P190" s="542">
        <v>3033</v>
      </c>
      <c r="R190" s="496">
        <v>3033</v>
      </c>
      <c r="T190" s="507">
        <v>2669.36</v>
      </c>
      <c r="V190" s="490">
        <v>2669.36</v>
      </c>
      <c r="X190" s="490">
        <v>2669.36</v>
      </c>
      <c r="Z190" s="462">
        <v>2669.36</v>
      </c>
      <c r="AB190" s="462">
        <v>2669.36</v>
      </c>
      <c r="AD190" s="462">
        <v>2467.8108000000002</v>
      </c>
      <c r="AF190" s="455">
        <v>2467.8108000000002</v>
      </c>
      <c r="AH190" s="382">
        <v>1990.17</v>
      </c>
      <c r="AJ190" s="363">
        <f t="shared" ca="1" si="22"/>
        <v>1</v>
      </c>
      <c r="AL190" s="364"/>
      <c r="AN190" s="365"/>
      <c r="AP190" s="365"/>
      <c r="AR190" s="365"/>
      <c r="AT190" s="363"/>
      <c r="AV190" s="363"/>
      <c r="AX190" s="363"/>
      <c r="AZ190" s="363"/>
      <c r="BB190" s="366"/>
      <c r="BD190" s="371"/>
      <c r="BE190" s="371"/>
      <c r="BF190" s="371"/>
      <c r="BG190" s="371"/>
      <c r="BH190" s="371"/>
      <c r="BI190" s="371"/>
      <c r="BJ190" s="371"/>
      <c r="BK190" s="371"/>
      <c r="BL190" s="371"/>
      <c r="BM190" s="371"/>
      <c r="BN190" s="371"/>
      <c r="BO190" s="371"/>
    </row>
    <row r="191" spans="1:67" s="376" customFormat="1" ht="21" customHeight="1" x14ac:dyDescent="0.3">
      <c r="A191" s="371" t="s">
        <v>480</v>
      </c>
      <c r="B191" s="372">
        <v>45260</v>
      </c>
      <c r="C191" s="371">
        <v>1231</v>
      </c>
      <c r="D191" s="421" t="s">
        <v>479</v>
      </c>
      <c r="E191" s="419">
        <f t="shared" si="29"/>
        <v>3600</v>
      </c>
      <c r="F191" s="420">
        <f t="shared" si="29"/>
        <v>2200</v>
      </c>
      <c r="G191" s="386"/>
      <c r="H191" s="416">
        <f t="shared" si="23"/>
        <v>3600</v>
      </c>
      <c r="I191" s="416">
        <f t="shared" si="23"/>
        <v>2200</v>
      </c>
      <c r="J191" s="386"/>
      <c r="K191" s="417">
        <f t="shared" si="30"/>
        <v>3555</v>
      </c>
      <c r="L191" s="417">
        <f t="shared" si="31"/>
        <v>2133</v>
      </c>
      <c r="M191" s="389"/>
      <c r="N191" s="542">
        <v>1422</v>
      </c>
      <c r="P191" s="542">
        <v>1422</v>
      </c>
      <c r="R191" s="496">
        <v>1422</v>
      </c>
      <c r="T191" s="507">
        <v>1247.8</v>
      </c>
      <c r="V191" s="490">
        <v>1247.8</v>
      </c>
      <c r="X191" s="490">
        <v>1247.8</v>
      </c>
      <c r="Z191" s="462">
        <v>1247.8</v>
      </c>
      <c r="AB191" s="462">
        <v>1247.8</v>
      </c>
      <c r="AD191" s="462">
        <v>1155.5683999999999</v>
      </c>
      <c r="AF191" s="452">
        <v>1155.5683999999999</v>
      </c>
      <c r="AH191" s="382">
        <v>931.91</v>
      </c>
      <c r="AJ191" s="363">
        <f t="shared" ca="1" si="22"/>
        <v>1</v>
      </c>
      <c r="AL191" s="364"/>
      <c r="AN191" s="365"/>
      <c r="AP191" s="365"/>
      <c r="AR191" s="365"/>
      <c r="AT191" s="363"/>
      <c r="AV191" s="363"/>
      <c r="AX191" s="363"/>
      <c r="AZ191" s="363"/>
      <c r="BB191" s="366"/>
      <c r="BD191" s="371"/>
      <c r="BE191" s="371"/>
      <c r="BF191" s="371"/>
      <c r="BG191" s="371"/>
      <c r="BH191" s="371"/>
      <c r="BI191" s="371"/>
      <c r="BJ191" s="371"/>
      <c r="BK191" s="371"/>
      <c r="BL191" s="371"/>
      <c r="BM191" s="371"/>
      <c r="BN191" s="371"/>
      <c r="BO191" s="371"/>
    </row>
    <row r="192" spans="1:67" s="376" customFormat="1" ht="21" customHeight="1" x14ac:dyDescent="0.3">
      <c r="A192" s="371" t="s">
        <v>480</v>
      </c>
      <c r="B192" s="372">
        <v>45260</v>
      </c>
      <c r="C192" s="371">
        <v>1326</v>
      </c>
      <c r="D192" s="421" t="s">
        <v>673</v>
      </c>
      <c r="E192" s="429">
        <f t="shared" si="29"/>
        <v>5100</v>
      </c>
      <c r="F192" s="430">
        <f t="shared" si="29"/>
        <v>3100</v>
      </c>
      <c r="G192" s="386"/>
      <c r="H192" s="416">
        <f t="shared" si="23"/>
        <v>5100</v>
      </c>
      <c r="I192" s="416">
        <f t="shared" si="23"/>
        <v>3100</v>
      </c>
      <c r="J192" s="386"/>
      <c r="K192" s="417">
        <f t="shared" si="30"/>
        <v>5072.5</v>
      </c>
      <c r="L192" s="417">
        <f t="shared" si="31"/>
        <v>3043.5</v>
      </c>
      <c r="M192" s="389"/>
      <c r="N192" s="542">
        <v>2029</v>
      </c>
      <c r="P192" s="542">
        <v>2029</v>
      </c>
      <c r="R192" s="496">
        <v>2029</v>
      </c>
      <c r="T192" s="507">
        <v>1806.95</v>
      </c>
      <c r="V192" s="490">
        <v>1806.95</v>
      </c>
      <c r="X192" s="490">
        <v>1806.95</v>
      </c>
      <c r="Z192" s="462">
        <v>1806.95</v>
      </c>
      <c r="AB192" s="462">
        <v>1806.95</v>
      </c>
      <c r="AD192" s="462">
        <v>1662.84</v>
      </c>
      <c r="AF192" s="452">
        <v>1662.84</v>
      </c>
      <c r="AH192" s="382">
        <v>1341</v>
      </c>
      <c r="AJ192" s="363">
        <f t="shared" ca="1" si="22"/>
        <v>1</v>
      </c>
      <c r="AL192" s="364"/>
      <c r="AN192" s="365"/>
      <c r="AP192" s="365"/>
      <c r="AR192" s="365"/>
      <c r="AT192" s="363"/>
      <c r="AV192" s="363"/>
      <c r="AX192" s="363"/>
      <c r="AZ192" s="363"/>
      <c r="BB192" s="367"/>
      <c r="BD192" s="371"/>
      <c r="BE192" s="371"/>
      <c r="BF192" s="371"/>
      <c r="BG192" s="371"/>
      <c r="BH192" s="371"/>
      <c r="BI192" s="371"/>
      <c r="BJ192" s="371"/>
      <c r="BK192" s="371"/>
      <c r="BL192" s="371"/>
      <c r="BM192" s="371"/>
      <c r="BN192" s="371"/>
      <c r="BO192" s="371"/>
    </row>
    <row r="193" spans="1:67" s="376" customFormat="1" ht="21" customHeight="1" x14ac:dyDescent="0.3">
      <c r="A193" s="371" t="s">
        <v>480</v>
      </c>
      <c r="B193" s="372">
        <v>45260</v>
      </c>
      <c r="C193" s="371">
        <v>1326</v>
      </c>
      <c r="D193" s="421" t="s">
        <v>674</v>
      </c>
      <c r="E193" s="419">
        <f t="shared" si="29"/>
        <v>38600</v>
      </c>
      <c r="F193" s="420">
        <f t="shared" si="29"/>
        <v>23100</v>
      </c>
      <c r="G193" s="386"/>
      <c r="H193" s="416">
        <f t="shared" si="23"/>
        <v>38600</v>
      </c>
      <c r="I193" s="416">
        <f t="shared" si="23"/>
        <v>23100</v>
      </c>
      <c r="J193" s="386"/>
      <c r="K193" s="417">
        <f t="shared" si="30"/>
        <v>38502.5</v>
      </c>
      <c r="L193" s="417">
        <f t="shared" si="31"/>
        <v>23101.5</v>
      </c>
      <c r="M193" s="389"/>
      <c r="N193" s="542">
        <v>15401</v>
      </c>
      <c r="P193" s="542">
        <v>15401</v>
      </c>
      <c r="R193" s="496">
        <v>15401</v>
      </c>
      <c r="T193" s="507">
        <v>13520.52</v>
      </c>
      <c r="V193" s="490">
        <v>13520.52</v>
      </c>
      <c r="X193" s="490">
        <v>13520.52</v>
      </c>
      <c r="Z193" s="462">
        <v>13520.52</v>
      </c>
      <c r="AB193" s="462">
        <v>13520.52</v>
      </c>
      <c r="AD193" s="462">
        <v>12533.92</v>
      </c>
      <c r="AF193" s="452">
        <v>12533.92</v>
      </c>
      <c r="AH193" s="382">
        <v>10108</v>
      </c>
      <c r="AJ193" s="363">
        <f t="shared" ca="1" si="22"/>
        <v>1</v>
      </c>
      <c r="AL193" s="364"/>
      <c r="AN193" s="365"/>
      <c r="AP193" s="365"/>
      <c r="AR193" s="365"/>
      <c r="AT193" s="363"/>
      <c r="AV193" s="363"/>
      <c r="AX193" s="363"/>
      <c r="AZ193" s="363"/>
      <c r="BB193" s="367"/>
      <c r="BD193" s="371"/>
      <c r="BE193" s="371"/>
      <c r="BF193" s="371"/>
      <c r="BG193" s="371"/>
      <c r="BH193" s="371"/>
      <c r="BI193" s="371"/>
      <c r="BJ193" s="371"/>
      <c r="BK193" s="371"/>
      <c r="BL193" s="371"/>
      <c r="BM193" s="371"/>
      <c r="BN193" s="371"/>
      <c r="BO193" s="371"/>
    </row>
    <row r="194" spans="1:67" s="376" customFormat="1" ht="24.95" customHeight="1" thickBot="1" x14ac:dyDescent="0.35">
      <c r="A194" s="371"/>
      <c r="B194" s="372"/>
      <c r="C194" s="371"/>
      <c r="D194" s="422"/>
      <c r="E194" s="414"/>
      <c r="F194" s="415"/>
      <c r="G194" s="386"/>
      <c r="H194" s="416">
        <f t="shared" si="23"/>
        <v>0</v>
      </c>
      <c r="I194" s="416">
        <f t="shared" si="23"/>
        <v>0</v>
      </c>
      <c r="J194" s="386"/>
      <c r="K194" s="417">
        <f t="shared" si="30"/>
        <v>0</v>
      </c>
      <c r="L194" s="417">
        <f t="shared" si="31"/>
        <v>0</v>
      </c>
      <c r="M194" s="389"/>
      <c r="N194" s="513"/>
      <c r="P194" s="513"/>
      <c r="R194" s="513"/>
      <c r="T194" s="513"/>
      <c r="V194" s="452"/>
      <c r="X194" s="452"/>
      <c r="Z194" s="452"/>
      <c r="AB194" s="452"/>
      <c r="AD194" s="452"/>
      <c r="AF194" s="452"/>
      <c r="AH194" s="382"/>
      <c r="AJ194" s="363" t="e">
        <f t="shared" ca="1" si="22"/>
        <v>#DIV/0!</v>
      </c>
      <c r="AL194" s="364"/>
      <c r="AN194" s="365"/>
      <c r="AP194" s="365"/>
      <c r="AR194" s="365"/>
      <c r="AT194" s="363"/>
      <c r="AV194" s="363"/>
      <c r="AX194" s="363"/>
      <c r="AZ194" s="363"/>
      <c r="BB194" s="367"/>
      <c r="BD194" s="371"/>
      <c r="BE194" s="371"/>
      <c r="BF194" s="371"/>
      <c r="BG194" s="371"/>
      <c r="BH194" s="371"/>
      <c r="BI194" s="371"/>
      <c r="BJ194" s="371"/>
      <c r="BK194" s="371"/>
      <c r="BL194" s="371"/>
      <c r="BM194" s="371"/>
      <c r="BN194" s="371"/>
      <c r="BO194" s="371"/>
    </row>
    <row r="195" spans="1:67" s="376" customFormat="1" ht="21" customHeight="1" thickBot="1" x14ac:dyDescent="0.35">
      <c r="A195" s="371"/>
      <c r="B195" s="372"/>
      <c r="C195" s="371"/>
      <c r="D195" s="413" t="s">
        <v>528</v>
      </c>
      <c r="E195" s="414"/>
      <c r="F195" s="415"/>
      <c r="G195" s="386"/>
      <c r="H195" s="416">
        <f t="shared" si="23"/>
        <v>0</v>
      </c>
      <c r="I195" s="416">
        <f t="shared" si="23"/>
        <v>0</v>
      </c>
      <c r="J195" s="386"/>
      <c r="K195" s="417"/>
      <c r="L195" s="417"/>
      <c r="M195" s="389"/>
      <c r="N195" s="551">
        <v>45632</v>
      </c>
      <c r="P195" s="541">
        <v>45595</v>
      </c>
      <c r="R195" s="521">
        <v>45565</v>
      </c>
      <c r="T195" s="521">
        <v>45552</v>
      </c>
      <c r="V195" s="492">
        <v>45480</v>
      </c>
      <c r="X195" s="492">
        <v>45480</v>
      </c>
      <c r="Z195" s="472">
        <v>45425</v>
      </c>
      <c r="AB195" s="472">
        <v>45327</v>
      </c>
      <c r="AD195" s="463">
        <v>220324</v>
      </c>
      <c r="AF195" s="452"/>
      <c r="AH195" s="382"/>
      <c r="AJ195" s="363">
        <f t="shared" ca="1" si="22"/>
        <v>1.0008114924882114</v>
      </c>
      <c r="AL195" s="364"/>
      <c r="AN195" s="365"/>
      <c r="AP195" s="365"/>
      <c r="AR195" s="365"/>
      <c r="AT195" s="363"/>
      <c r="AV195" s="363"/>
      <c r="AX195" s="363"/>
      <c r="AZ195" s="363"/>
      <c r="BB195" s="367"/>
      <c r="BD195" s="371"/>
      <c r="BE195" s="371"/>
      <c r="BF195" s="371"/>
      <c r="BG195" s="371"/>
      <c r="BH195" s="371"/>
      <c r="BI195" s="371"/>
      <c r="BJ195" s="371"/>
      <c r="BK195" s="371"/>
      <c r="BL195" s="371"/>
      <c r="BM195" s="371"/>
      <c r="BN195" s="371"/>
      <c r="BO195" s="371"/>
    </row>
    <row r="196" spans="1:67" s="376" customFormat="1" ht="21" customHeight="1" x14ac:dyDescent="0.3">
      <c r="A196" s="371" t="s">
        <v>238</v>
      </c>
      <c r="B196" s="372"/>
      <c r="C196" s="371"/>
      <c r="D196" s="418" t="s">
        <v>755</v>
      </c>
      <c r="E196" s="419">
        <f t="shared" ref="E196:E206" si="32">H196</f>
        <v>4500</v>
      </c>
      <c r="F196" s="420">
        <f t="shared" ref="F196:F206" si="33">I196</f>
        <v>2700</v>
      </c>
      <c r="G196" s="386"/>
      <c r="H196" s="416">
        <f t="shared" si="23"/>
        <v>4500</v>
      </c>
      <c r="I196" s="416">
        <f t="shared" si="23"/>
        <v>2700</v>
      </c>
      <c r="J196" s="386"/>
      <c r="K196" s="417">
        <f t="shared" ref="K196:K206" si="34">N196*$K$9</f>
        <v>4466.45</v>
      </c>
      <c r="L196" s="417">
        <f t="shared" ref="L196:L206" si="35">N196*$L$9</f>
        <v>2679.87</v>
      </c>
      <c r="M196" s="389"/>
      <c r="N196" s="542">
        <v>1786.58</v>
      </c>
      <c r="P196" s="542">
        <v>1786.58</v>
      </c>
      <c r="R196" s="496">
        <v>1786.58</v>
      </c>
      <c r="T196" s="507">
        <v>1624.1676000000002</v>
      </c>
      <c r="V196" s="490">
        <v>1476.5160000000001</v>
      </c>
      <c r="X196" s="490">
        <v>1476.5160000000001</v>
      </c>
      <c r="Z196" s="462">
        <v>1476.5160000000001</v>
      </c>
      <c r="AB196" s="462">
        <v>1476.5160000000001</v>
      </c>
      <c r="AD196" s="462">
        <v>1476.5160000000001</v>
      </c>
      <c r="AF196" s="455">
        <v>1476.5160000000001</v>
      </c>
      <c r="AH196" s="382">
        <v>1230.43</v>
      </c>
      <c r="AJ196" s="363">
        <f t="shared" ca="1" si="22"/>
        <v>1</v>
      </c>
      <c r="AL196" s="536"/>
      <c r="AN196" s="365"/>
      <c r="AP196" s="365"/>
      <c r="AR196" s="365"/>
      <c r="AT196" s="363"/>
      <c r="AV196" s="363"/>
      <c r="AX196" s="363"/>
      <c r="AZ196" s="363"/>
      <c r="BB196" s="366"/>
      <c r="BD196" s="371"/>
      <c r="BE196" s="371"/>
      <c r="BF196" s="371"/>
      <c r="BG196" s="371"/>
      <c r="BH196" s="371"/>
      <c r="BI196" s="371"/>
      <c r="BJ196" s="371"/>
      <c r="BK196" s="371"/>
      <c r="BL196" s="371"/>
      <c r="BM196" s="371"/>
      <c r="BN196" s="371"/>
      <c r="BO196" s="371"/>
    </row>
    <row r="197" spans="1:67" ht="21" customHeight="1" x14ac:dyDescent="0.3">
      <c r="A197" s="371" t="s">
        <v>238</v>
      </c>
      <c r="D197" s="418" t="s">
        <v>756</v>
      </c>
      <c r="E197" s="419">
        <f t="shared" si="32"/>
        <v>8500</v>
      </c>
      <c r="F197" s="420">
        <f t="shared" si="33"/>
        <v>5100</v>
      </c>
      <c r="G197" s="386"/>
      <c r="H197" s="416">
        <f t="shared" si="23"/>
        <v>8500</v>
      </c>
      <c r="I197" s="416">
        <f t="shared" si="23"/>
        <v>5100</v>
      </c>
      <c r="J197" s="386"/>
      <c r="K197" s="417">
        <f t="shared" si="34"/>
        <v>8482.625</v>
      </c>
      <c r="L197" s="417">
        <f t="shared" si="35"/>
        <v>5089.5750000000007</v>
      </c>
      <c r="M197" s="389"/>
      <c r="N197" s="542">
        <v>3393.05</v>
      </c>
      <c r="P197" s="542">
        <v>3393.05</v>
      </c>
      <c r="R197" s="496">
        <v>3393.05</v>
      </c>
      <c r="T197" s="507">
        <v>3084.6024000000007</v>
      </c>
      <c r="V197" s="490">
        <v>2804.1840000000002</v>
      </c>
      <c r="X197" s="490">
        <v>2804.1840000000002</v>
      </c>
      <c r="Z197" s="462">
        <v>2804.1840000000002</v>
      </c>
      <c r="AB197" s="462">
        <v>2804.1840000000002</v>
      </c>
      <c r="AD197" s="462">
        <v>2804.1840000000002</v>
      </c>
      <c r="AF197" s="452">
        <v>2804.1840000000002</v>
      </c>
      <c r="AH197" s="382">
        <v>2336.8200000000002</v>
      </c>
      <c r="AJ197" s="363">
        <f t="shared" ca="1" si="22"/>
        <v>1</v>
      </c>
      <c r="AL197" s="536"/>
      <c r="AN197" s="365"/>
      <c r="AP197" s="365"/>
      <c r="AR197" s="365"/>
      <c r="AT197" s="363"/>
      <c r="AV197" s="363"/>
      <c r="AX197" s="363"/>
      <c r="AZ197" s="363"/>
      <c r="BB197" s="366"/>
    </row>
    <row r="198" spans="1:67" ht="21" hidden="1" customHeight="1" x14ac:dyDescent="0.3">
      <c r="A198" s="371" t="s">
        <v>238</v>
      </c>
      <c r="C198" s="476"/>
      <c r="D198" s="421" t="s">
        <v>354</v>
      </c>
      <c r="E198" s="419">
        <f t="shared" si="32"/>
        <v>3600</v>
      </c>
      <c r="F198" s="420">
        <f t="shared" si="33"/>
        <v>2200</v>
      </c>
      <c r="G198" s="386"/>
      <c r="H198" s="416">
        <f t="shared" si="23"/>
        <v>3600</v>
      </c>
      <c r="I198" s="416">
        <f t="shared" si="23"/>
        <v>2200</v>
      </c>
      <c r="J198" s="386"/>
      <c r="K198" s="417">
        <f t="shared" si="34"/>
        <v>3534.3000000000006</v>
      </c>
      <c r="L198" s="417">
        <f t="shared" si="35"/>
        <v>2120.5800000000004</v>
      </c>
      <c r="M198" s="389"/>
      <c r="N198" s="542">
        <v>1413.7200000000003</v>
      </c>
      <c r="P198" s="542">
        <v>1413.7200000000003</v>
      </c>
      <c r="R198" s="493">
        <v>1413.7200000000003</v>
      </c>
      <c r="T198" s="507">
        <v>1413.7200000000003</v>
      </c>
      <c r="V198" s="490">
        <v>1285.2</v>
      </c>
      <c r="X198" s="490">
        <v>1285.2</v>
      </c>
      <c r="Z198" s="452">
        <v>1285.2</v>
      </c>
      <c r="AB198" s="452">
        <v>1285.2</v>
      </c>
      <c r="AD198" s="452">
        <v>1285.2</v>
      </c>
      <c r="AF198" s="452">
        <v>1285.2</v>
      </c>
      <c r="AH198" s="382">
        <v>1071</v>
      </c>
      <c r="AJ198" s="363">
        <f t="shared" ca="1" si="22"/>
        <v>1</v>
      </c>
      <c r="AL198" s="536"/>
      <c r="AN198" s="365"/>
      <c r="AP198" s="365"/>
      <c r="AR198" s="365"/>
      <c r="AT198" s="363"/>
      <c r="AV198" s="363"/>
      <c r="AX198" s="363"/>
      <c r="AZ198" s="363"/>
      <c r="BB198" s="366"/>
    </row>
    <row r="199" spans="1:67" ht="21" customHeight="1" x14ac:dyDescent="0.3">
      <c r="A199" s="371" t="s">
        <v>238</v>
      </c>
      <c r="D199" s="421" t="s">
        <v>757</v>
      </c>
      <c r="E199" s="419">
        <f t="shared" si="32"/>
        <v>11600</v>
      </c>
      <c r="F199" s="420">
        <f t="shared" si="33"/>
        <v>7000</v>
      </c>
      <c r="G199" s="386"/>
      <c r="H199" s="416">
        <f t="shared" si="23"/>
        <v>11600</v>
      </c>
      <c r="I199" s="416">
        <f t="shared" si="23"/>
        <v>7000</v>
      </c>
      <c r="J199" s="386"/>
      <c r="K199" s="417">
        <f t="shared" si="34"/>
        <v>11591.025</v>
      </c>
      <c r="L199" s="417">
        <f t="shared" si="35"/>
        <v>6954.6149999999998</v>
      </c>
      <c r="M199" s="389"/>
      <c r="N199" s="542">
        <v>4636.41</v>
      </c>
      <c r="P199" s="542">
        <v>4636.41</v>
      </c>
      <c r="R199" s="496">
        <v>4636.41</v>
      </c>
      <c r="T199" s="496">
        <v>4215.2000000000007</v>
      </c>
      <c r="V199" s="490">
        <v>3832</v>
      </c>
      <c r="X199" s="490">
        <v>3832</v>
      </c>
      <c r="Z199" s="462"/>
      <c r="AB199" s="462">
        <v>1182.4079999999999</v>
      </c>
      <c r="AD199" s="462">
        <v>1182.4079999999999</v>
      </c>
      <c r="AF199" s="452">
        <v>1182.4079999999999</v>
      </c>
      <c r="AH199" s="382">
        <v>985.34</v>
      </c>
      <c r="AJ199" s="363">
        <f t="shared" ca="1" si="22"/>
        <v>1</v>
      </c>
      <c r="AL199" s="536"/>
      <c r="AN199" s="365"/>
      <c r="AP199" s="365"/>
      <c r="AR199" s="365"/>
      <c r="AT199" s="363"/>
      <c r="AV199" s="363"/>
      <c r="AX199" s="363"/>
      <c r="AZ199" s="363"/>
      <c r="BB199" s="366"/>
    </row>
    <row r="200" spans="1:67" ht="21" customHeight="1" x14ac:dyDescent="0.3">
      <c r="A200" s="371" t="s">
        <v>238</v>
      </c>
      <c r="D200" s="421" t="s">
        <v>733</v>
      </c>
      <c r="E200" s="419">
        <f t="shared" si="32"/>
        <v>3200</v>
      </c>
      <c r="F200" s="420">
        <f t="shared" si="33"/>
        <v>1900</v>
      </c>
      <c r="G200" s="386"/>
      <c r="H200" s="416">
        <f t="shared" si="23"/>
        <v>3200</v>
      </c>
      <c r="I200" s="416">
        <f t="shared" si="23"/>
        <v>1900</v>
      </c>
      <c r="J200" s="386"/>
      <c r="K200" s="417">
        <f t="shared" si="34"/>
        <v>3133.375</v>
      </c>
      <c r="L200" s="417">
        <f t="shared" si="35"/>
        <v>1880.0249999999999</v>
      </c>
      <c r="M200" s="389"/>
      <c r="N200" s="550">
        <v>1253.3499999999999</v>
      </c>
      <c r="P200" s="542">
        <v>1253.3499999999999</v>
      </c>
      <c r="R200" s="496">
        <v>1253.3499999999999</v>
      </c>
      <c r="T200" s="507">
        <v>1300.6487999999999</v>
      </c>
      <c r="V200" s="490">
        <v>1182.4079999999999</v>
      </c>
      <c r="X200" s="490">
        <v>1182.4079999999999</v>
      </c>
      <c r="Z200" s="462">
        <v>1182.4079999999999</v>
      </c>
      <c r="AB200" s="462">
        <v>1182.4079999999999</v>
      </c>
      <c r="AD200" s="462">
        <v>1182.4079999999999</v>
      </c>
      <c r="AF200" s="452">
        <v>1182.4079999999999</v>
      </c>
      <c r="AH200" s="382">
        <v>985.34</v>
      </c>
      <c r="AJ200" s="363">
        <f t="shared" ca="1" si="22"/>
        <v>1</v>
      </c>
      <c r="AL200" s="536"/>
      <c r="AN200" s="365"/>
      <c r="AP200" s="365"/>
      <c r="AR200" s="365"/>
      <c r="AT200" s="363"/>
      <c r="AV200" s="363"/>
      <c r="AX200" s="363"/>
      <c r="AZ200" s="363"/>
      <c r="BB200" s="366"/>
    </row>
    <row r="201" spans="1:67" ht="21" customHeight="1" x14ac:dyDescent="0.3">
      <c r="A201" s="371" t="s">
        <v>238</v>
      </c>
      <c r="D201" s="421" t="s">
        <v>761</v>
      </c>
      <c r="E201" s="419">
        <f t="shared" si="32"/>
        <v>5200</v>
      </c>
      <c r="F201" s="420">
        <f t="shared" si="33"/>
        <v>3200</v>
      </c>
      <c r="G201" s="386"/>
      <c r="H201" s="416">
        <f t="shared" si="23"/>
        <v>5200</v>
      </c>
      <c r="I201" s="416">
        <f t="shared" si="23"/>
        <v>3200</v>
      </c>
      <c r="J201" s="386"/>
      <c r="K201" s="417">
        <f t="shared" si="34"/>
        <v>5191.5750000000007</v>
      </c>
      <c r="L201" s="417">
        <f t="shared" si="35"/>
        <v>3114.9450000000002</v>
      </c>
      <c r="M201" s="389"/>
      <c r="N201" s="542">
        <v>2076.63</v>
      </c>
      <c r="P201" s="542">
        <v>2076.63</v>
      </c>
      <c r="R201" s="496">
        <v>2076.63</v>
      </c>
      <c r="T201" s="507">
        <v>2154.9990000000003</v>
      </c>
      <c r="V201" s="490">
        <v>1959.09</v>
      </c>
      <c r="X201" s="490">
        <v>1959.09</v>
      </c>
      <c r="Z201" s="462">
        <v>1182.4079999999999</v>
      </c>
      <c r="AB201" s="462">
        <v>1182.4079999999999</v>
      </c>
      <c r="AD201" s="462">
        <v>1182.4079999999999</v>
      </c>
      <c r="AF201" s="452">
        <v>1182.4079999999999</v>
      </c>
      <c r="AH201" s="382">
        <v>985.34</v>
      </c>
      <c r="AJ201" s="363">
        <f t="shared" ca="1" si="22"/>
        <v>1</v>
      </c>
      <c r="AL201" s="536"/>
      <c r="AN201" s="365"/>
      <c r="AP201" s="365"/>
      <c r="AR201" s="365"/>
      <c r="AT201" s="363"/>
      <c r="AV201" s="363"/>
      <c r="AX201" s="363"/>
      <c r="AZ201" s="363"/>
      <c r="BB201" s="366"/>
    </row>
    <row r="202" spans="1:67" ht="21" customHeight="1" x14ac:dyDescent="0.3">
      <c r="A202" s="371" t="s">
        <v>238</v>
      </c>
      <c r="D202" s="421" t="s">
        <v>735</v>
      </c>
      <c r="E202" s="419">
        <f t="shared" si="32"/>
        <v>4300</v>
      </c>
      <c r="F202" s="420">
        <f t="shared" si="33"/>
        <v>2600</v>
      </c>
      <c r="G202" s="386"/>
      <c r="H202" s="416">
        <f t="shared" si="23"/>
        <v>4300</v>
      </c>
      <c r="I202" s="416">
        <f t="shared" si="23"/>
        <v>2600</v>
      </c>
      <c r="J202" s="386"/>
      <c r="K202" s="417">
        <f t="shared" si="34"/>
        <v>4262.7</v>
      </c>
      <c r="L202" s="417">
        <f t="shared" si="35"/>
        <v>2557.62</v>
      </c>
      <c r="M202" s="389"/>
      <c r="N202" s="542">
        <v>1705.08</v>
      </c>
      <c r="P202" s="542">
        <v>1705.08</v>
      </c>
      <c r="R202" s="496">
        <v>1705.08</v>
      </c>
      <c r="T202" s="507">
        <v>1769.4204000000002</v>
      </c>
      <c r="V202" s="490">
        <v>1608.5640000000001</v>
      </c>
      <c r="X202" s="490">
        <v>1608.5640000000001</v>
      </c>
      <c r="Z202" s="462">
        <v>1608.5640000000001</v>
      </c>
      <c r="AB202" s="462">
        <v>1608.5640000000001</v>
      </c>
      <c r="AD202" s="462">
        <v>1608.5640000000001</v>
      </c>
      <c r="AF202" s="452">
        <v>1608.5640000000001</v>
      </c>
      <c r="AH202" s="382">
        <v>1340.47</v>
      </c>
      <c r="AJ202" s="363">
        <f t="shared" ca="1" si="22"/>
        <v>1</v>
      </c>
      <c r="AL202" s="536"/>
      <c r="AN202" s="365"/>
      <c r="AP202" s="365"/>
      <c r="AR202" s="365"/>
      <c r="AT202" s="363"/>
      <c r="AV202" s="363"/>
      <c r="AX202" s="363"/>
      <c r="AZ202" s="363"/>
      <c r="BB202" s="366"/>
    </row>
    <row r="203" spans="1:67" ht="21" customHeight="1" x14ac:dyDescent="0.3">
      <c r="A203" s="371" t="s">
        <v>238</v>
      </c>
      <c r="D203" s="421" t="s">
        <v>760</v>
      </c>
      <c r="E203" s="419">
        <f t="shared" si="32"/>
        <v>7700</v>
      </c>
      <c r="F203" s="420">
        <f t="shared" si="33"/>
        <v>4600</v>
      </c>
      <c r="G203" s="386"/>
      <c r="H203" s="416">
        <f t="shared" si="23"/>
        <v>7700</v>
      </c>
      <c r="I203" s="416">
        <f t="shared" si="23"/>
        <v>4600</v>
      </c>
      <c r="J203" s="386"/>
      <c r="K203" s="417">
        <f t="shared" si="34"/>
        <v>7641.05</v>
      </c>
      <c r="L203" s="417">
        <f t="shared" si="35"/>
        <v>4584.63</v>
      </c>
      <c r="M203" s="389"/>
      <c r="N203" s="542">
        <v>3056.42</v>
      </c>
      <c r="P203" s="542">
        <v>3056.42</v>
      </c>
      <c r="R203" s="496">
        <v>3056.42</v>
      </c>
      <c r="T203" s="507">
        <v>3171.7510000000002</v>
      </c>
      <c r="V203" s="490">
        <v>2883.41</v>
      </c>
      <c r="X203" s="490">
        <v>2883.41</v>
      </c>
      <c r="Z203" s="462">
        <v>1608.5640000000001</v>
      </c>
      <c r="AB203" s="462">
        <v>1608.5640000000001</v>
      </c>
      <c r="AD203" s="462">
        <v>1608.5640000000001</v>
      </c>
      <c r="AF203" s="452">
        <v>1608.5640000000001</v>
      </c>
      <c r="AH203" s="382">
        <v>1340.47</v>
      </c>
      <c r="AJ203" s="363">
        <f t="shared" ca="1" si="22"/>
        <v>1</v>
      </c>
      <c r="AL203" s="536"/>
      <c r="AN203" s="365"/>
      <c r="AP203" s="365"/>
      <c r="AR203" s="365"/>
      <c r="AT203" s="363"/>
      <c r="AV203" s="363"/>
      <c r="AX203" s="363"/>
      <c r="AZ203" s="363"/>
      <c r="BB203" s="366"/>
    </row>
    <row r="204" spans="1:67" ht="21" customHeight="1" x14ac:dyDescent="0.3">
      <c r="A204" s="371" t="s">
        <v>238</v>
      </c>
      <c r="D204" s="421" t="s">
        <v>759</v>
      </c>
      <c r="E204" s="419">
        <f t="shared" si="32"/>
        <v>4400</v>
      </c>
      <c r="F204" s="420">
        <f t="shared" si="33"/>
        <v>2700</v>
      </c>
      <c r="G204" s="386"/>
      <c r="H204" s="416">
        <f t="shared" si="23"/>
        <v>4400</v>
      </c>
      <c r="I204" s="416">
        <f t="shared" si="23"/>
        <v>2700</v>
      </c>
      <c r="J204" s="386"/>
      <c r="K204" s="417">
        <f t="shared" si="34"/>
        <v>4370.8499999999995</v>
      </c>
      <c r="L204" s="417">
        <f t="shared" si="35"/>
        <v>2622.5099999999998</v>
      </c>
      <c r="M204" s="389"/>
      <c r="N204" s="542">
        <v>1748.34</v>
      </c>
      <c r="P204" s="542">
        <v>1748.34</v>
      </c>
      <c r="R204" s="496">
        <v>1748.34</v>
      </c>
      <c r="T204" s="507">
        <v>1814.3180000000002</v>
      </c>
      <c r="V204" s="490">
        <v>1649.38</v>
      </c>
      <c r="X204" s="490">
        <v>1649.38</v>
      </c>
      <c r="Z204" s="462">
        <v>1608.5640000000001</v>
      </c>
      <c r="AB204" s="462">
        <v>1608.5640000000001</v>
      </c>
      <c r="AD204" s="462">
        <v>1608.5640000000001</v>
      </c>
      <c r="AF204" s="452">
        <v>1608.5640000000001</v>
      </c>
      <c r="AH204" s="382">
        <v>1340.47</v>
      </c>
      <c r="AJ204" s="363">
        <f t="shared" ca="1" si="22"/>
        <v>1</v>
      </c>
      <c r="AL204" s="536"/>
      <c r="AN204" s="365"/>
      <c r="AP204" s="365"/>
      <c r="AR204" s="365"/>
      <c r="AT204" s="363"/>
      <c r="AV204" s="363"/>
      <c r="AX204" s="363"/>
      <c r="AZ204" s="363"/>
      <c r="BB204" s="366"/>
    </row>
    <row r="205" spans="1:67" ht="21" customHeight="1" x14ac:dyDescent="0.3">
      <c r="A205" s="371" t="s">
        <v>238</v>
      </c>
      <c r="D205" s="421" t="s">
        <v>758</v>
      </c>
      <c r="E205" s="419">
        <f t="shared" si="32"/>
        <v>7300</v>
      </c>
      <c r="F205" s="420">
        <f t="shared" si="33"/>
        <v>4400</v>
      </c>
      <c r="G205" s="386"/>
      <c r="H205" s="416">
        <f t="shared" si="23"/>
        <v>7300</v>
      </c>
      <c r="I205" s="416">
        <f t="shared" si="23"/>
        <v>4400</v>
      </c>
      <c r="J205" s="386"/>
      <c r="K205" s="417">
        <f t="shared" si="34"/>
        <v>7230.6500000000005</v>
      </c>
      <c r="L205" s="417">
        <f t="shared" si="35"/>
        <v>4338.3900000000003</v>
      </c>
      <c r="M205" s="389"/>
      <c r="N205" s="542">
        <v>2892.26</v>
      </c>
      <c r="P205" s="542">
        <v>2892.26</v>
      </c>
      <c r="R205" s="496">
        <v>2892.26</v>
      </c>
      <c r="T205" s="507">
        <v>3001.4050000000007</v>
      </c>
      <c r="V205" s="490">
        <v>2728.55</v>
      </c>
      <c r="X205" s="490">
        <v>2728.55</v>
      </c>
      <c r="Z205" s="462">
        <v>1608.5640000000001</v>
      </c>
      <c r="AB205" s="462">
        <v>1608.5640000000001</v>
      </c>
      <c r="AD205" s="462">
        <v>1608.5640000000001</v>
      </c>
      <c r="AF205" s="452">
        <v>1608.5640000000001</v>
      </c>
      <c r="AH205" s="382">
        <v>1340.47</v>
      </c>
      <c r="AJ205" s="363">
        <f t="shared" ca="1" si="22"/>
        <v>1</v>
      </c>
      <c r="AL205" s="536"/>
      <c r="AN205" s="365"/>
      <c r="AP205" s="365"/>
      <c r="AR205" s="365"/>
      <c r="AT205" s="363"/>
      <c r="AV205" s="363"/>
      <c r="AX205" s="363"/>
      <c r="AZ205" s="363"/>
      <c r="BB205" s="366"/>
    </row>
    <row r="206" spans="1:67" ht="21" customHeight="1" x14ac:dyDescent="0.3">
      <c r="A206" s="371" t="s">
        <v>238</v>
      </c>
      <c r="D206" s="421" t="s">
        <v>762</v>
      </c>
      <c r="E206" s="419">
        <f t="shared" si="32"/>
        <v>4000</v>
      </c>
      <c r="F206" s="420">
        <f t="shared" si="33"/>
        <v>2400</v>
      </c>
      <c r="G206" s="386"/>
      <c r="H206" s="416">
        <f t="shared" si="23"/>
        <v>4000</v>
      </c>
      <c r="I206" s="416">
        <f t="shared" si="23"/>
        <v>2400</v>
      </c>
      <c r="J206" s="386"/>
      <c r="K206" s="417">
        <f t="shared" si="34"/>
        <v>3903.625</v>
      </c>
      <c r="L206" s="417">
        <f t="shared" si="35"/>
        <v>2342.1750000000002</v>
      </c>
      <c r="M206" s="389"/>
      <c r="N206" s="542">
        <v>1561.45</v>
      </c>
      <c r="P206" s="542">
        <v>1561.45</v>
      </c>
      <c r="R206" s="496">
        <v>1561.45</v>
      </c>
      <c r="T206" s="507">
        <v>1419.5016000000003</v>
      </c>
      <c r="V206" s="490">
        <v>1290.4560000000001</v>
      </c>
      <c r="X206" s="490">
        <v>1290.4560000000001</v>
      </c>
      <c r="Z206" s="462">
        <v>1290.4560000000001</v>
      </c>
      <c r="AB206" s="462">
        <v>1290.4560000000001</v>
      </c>
      <c r="AD206" s="462">
        <v>1290.4560000000001</v>
      </c>
      <c r="AF206" s="452">
        <v>1290.4560000000001</v>
      </c>
      <c r="AH206" s="382">
        <v>1075.3800000000001</v>
      </c>
      <c r="AJ206" s="363">
        <f t="shared" ref="AJ206:AJ254" ca="1" si="36">N206/OFFSET(N206,0,2)</f>
        <v>1</v>
      </c>
      <c r="AL206" s="536"/>
      <c r="AN206" s="365"/>
      <c r="AP206" s="365"/>
      <c r="AR206" s="365"/>
      <c r="AT206" s="363"/>
      <c r="AV206" s="363"/>
      <c r="AX206" s="363"/>
      <c r="AZ206" s="363"/>
      <c r="BB206" s="366"/>
    </row>
    <row r="207" spans="1:67" ht="9.9499999999999993" customHeight="1" thickBot="1" x14ac:dyDescent="0.35">
      <c r="D207" s="422"/>
      <c r="G207" s="386"/>
      <c r="H207" s="416">
        <f t="shared" ref="H207:I253" si="37">MROUND(K207+48,100)</f>
        <v>0</v>
      </c>
      <c r="I207" s="416">
        <f t="shared" si="37"/>
        <v>0</v>
      </c>
      <c r="J207" s="386"/>
      <c r="K207" s="417">
        <f t="shared" ref="K207:K215" si="38">N207*$K$9</f>
        <v>0</v>
      </c>
      <c r="L207" s="417">
        <f t="shared" ref="L207:L215" si="39">N207*$L$9</f>
        <v>0</v>
      </c>
      <c r="M207" s="389"/>
      <c r="N207" s="513"/>
      <c r="P207" s="513"/>
      <c r="R207" s="513"/>
      <c r="T207" s="513"/>
      <c r="V207" s="452"/>
      <c r="X207" s="452"/>
      <c r="Z207" s="452"/>
      <c r="AB207" s="452"/>
      <c r="AD207" s="452"/>
      <c r="AF207" s="452"/>
      <c r="AJ207" s="363" t="e">
        <f t="shared" ca="1" si="36"/>
        <v>#DIV/0!</v>
      </c>
      <c r="AL207" s="364"/>
      <c r="AN207" s="365"/>
      <c r="AP207" s="365"/>
      <c r="AR207" s="365"/>
      <c r="AT207" s="363"/>
      <c r="AV207" s="363"/>
      <c r="AX207" s="363"/>
      <c r="AZ207" s="363"/>
      <c r="BB207" s="366"/>
    </row>
    <row r="208" spans="1:67" s="376" customFormat="1" ht="21" customHeight="1" thickBot="1" x14ac:dyDescent="0.35">
      <c r="A208" s="371"/>
      <c r="B208" s="372"/>
      <c r="C208" s="371"/>
      <c r="D208" s="413" t="s">
        <v>1</v>
      </c>
      <c r="E208" s="373"/>
      <c r="F208" s="374"/>
      <c r="G208" s="371"/>
      <c r="H208" s="416">
        <f t="shared" si="37"/>
        <v>114000</v>
      </c>
      <c r="I208" s="416">
        <f t="shared" si="37"/>
        <v>68400</v>
      </c>
      <c r="J208" s="386"/>
      <c r="K208" s="417">
        <f t="shared" si="38"/>
        <v>113987.5</v>
      </c>
      <c r="L208" s="417">
        <f t="shared" si="39"/>
        <v>68392.5</v>
      </c>
      <c r="N208" s="541">
        <v>45595</v>
      </c>
      <c r="P208" s="541">
        <v>45595</v>
      </c>
      <c r="R208" s="521">
        <v>45565</v>
      </c>
      <c r="T208" s="514">
        <v>45480</v>
      </c>
      <c r="V208" s="492">
        <v>45480</v>
      </c>
      <c r="X208" s="492">
        <v>45480</v>
      </c>
      <c r="Z208" s="472">
        <v>45425</v>
      </c>
      <c r="AB208" s="472">
        <v>45385</v>
      </c>
      <c r="AD208" s="464" t="s">
        <v>564</v>
      </c>
      <c r="AF208" s="452"/>
      <c r="AH208" s="382"/>
      <c r="AJ208" s="363">
        <f t="shared" ca="1" si="36"/>
        <v>1</v>
      </c>
      <c r="AL208" s="146"/>
      <c r="AN208" s="146"/>
      <c r="AP208" s="146"/>
      <c r="AR208" s="146"/>
      <c r="AT208" s="146"/>
      <c r="AV208" s="146"/>
      <c r="AX208" s="146"/>
      <c r="AZ208" s="146"/>
      <c r="BB208" s="63"/>
      <c r="BD208" s="371"/>
      <c r="BE208" s="371"/>
      <c r="BF208" s="371"/>
      <c r="BG208" s="371"/>
      <c r="BH208" s="371"/>
      <c r="BI208" s="371"/>
      <c r="BJ208" s="371"/>
      <c r="BK208" s="371"/>
      <c r="BL208" s="371"/>
      <c r="BM208" s="371"/>
      <c r="BN208" s="371"/>
      <c r="BO208" s="371"/>
    </row>
    <row r="209" spans="1:67" s="376" customFormat="1" ht="21" customHeight="1" x14ac:dyDescent="0.3">
      <c r="A209" s="371"/>
      <c r="B209" s="372"/>
      <c r="C209" s="371"/>
      <c r="D209" s="436" t="s">
        <v>225</v>
      </c>
      <c r="E209" s="437">
        <f t="shared" ref="E209:F214" si="40">H209</f>
        <v>5700</v>
      </c>
      <c r="F209" s="438">
        <f t="shared" si="40"/>
        <v>3400</v>
      </c>
      <c r="G209" s="371"/>
      <c r="H209" s="416">
        <f t="shared" si="37"/>
        <v>5700</v>
      </c>
      <c r="I209" s="416">
        <f t="shared" si="37"/>
        <v>3400</v>
      </c>
      <c r="J209" s="386"/>
      <c r="K209" s="417">
        <f t="shared" si="38"/>
        <v>5625</v>
      </c>
      <c r="L209" s="417">
        <f t="shared" si="39"/>
        <v>3375</v>
      </c>
      <c r="N209" s="542">
        <v>2250</v>
      </c>
      <c r="P209" s="542">
        <v>2250</v>
      </c>
      <c r="R209" s="496">
        <v>2250</v>
      </c>
      <c r="T209" s="507">
        <v>2142</v>
      </c>
      <c r="V209" s="490">
        <v>2142</v>
      </c>
      <c r="X209" s="490">
        <v>2142</v>
      </c>
      <c r="Z209" s="462">
        <v>2142</v>
      </c>
      <c r="AB209" s="462">
        <v>2142</v>
      </c>
      <c r="AD209" s="462">
        <v>1800</v>
      </c>
      <c r="AF209" s="452">
        <v>1501</v>
      </c>
      <c r="AH209" s="382">
        <v>1501</v>
      </c>
      <c r="AJ209" s="363">
        <f t="shared" ca="1" si="36"/>
        <v>1</v>
      </c>
      <c r="AL209" s="146"/>
      <c r="AN209" s="146"/>
      <c r="AP209" s="146"/>
      <c r="AR209" s="146"/>
      <c r="AT209" s="146"/>
      <c r="AV209" s="146"/>
      <c r="AX209" s="146"/>
      <c r="AZ209" s="146"/>
      <c r="BB209" s="63"/>
      <c r="BD209" s="371"/>
      <c r="BE209" s="371"/>
      <c r="BF209" s="371"/>
      <c r="BG209" s="371"/>
      <c r="BH209" s="371"/>
      <c r="BI209" s="371"/>
      <c r="BJ209" s="371"/>
      <c r="BK209" s="371"/>
      <c r="BL209" s="371"/>
      <c r="BM209" s="371"/>
      <c r="BN209" s="371"/>
      <c r="BO209" s="371"/>
    </row>
    <row r="210" spans="1:67" s="376" customFormat="1" ht="21" customHeight="1" x14ac:dyDescent="0.3">
      <c r="A210" s="371"/>
      <c r="B210" s="372"/>
      <c r="C210" s="371"/>
      <c r="D210" s="439" t="s">
        <v>538</v>
      </c>
      <c r="E210" s="444">
        <f t="shared" si="40"/>
        <v>5400</v>
      </c>
      <c r="F210" s="445">
        <f t="shared" si="40"/>
        <v>3300</v>
      </c>
      <c r="G210" s="371"/>
      <c r="H210" s="416">
        <f t="shared" si="37"/>
        <v>5400</v>
      </c>
      <c r="I210" s="416">
        <f t="shared" si="37"/>
        <v>3300</v>
      </c>
      <c r="J210" s="386"/>
      <c r="K210" s="417">
        <f t="shared" si="38"/>
        <v>5375</v>
      </c>
      <c r="L210" s="417">
        <f t="shared" si="39"/>
        <v>3225</v>
      </c>
      <c r="N210" s="542">
        <v>2150</v>
      </c>
      <c r="P210" s="542">
        <v>2150</v>
      </c>
      <c r="R210" s="496">
        <v>2150</v>
      </c>
      <c r="T210" s="507">
        <v>2023</v>
      </c>
      <c r="V210" s="490">
        <v>2023</v>
      </c>
      <c r="X210" s="490">
        <v>2023</v>
      </c>
      <c r="Z210" s="474">
        <v>2023</v>
      </c>
      <c r="AB210" s="462">
        <v>2000</v>
      </c>
      <c r="AD210" s="462">
        <v>1699.99</v>
      </c>
      <c r="AF210" s="452">
        <v>1361</v>
      </c>
      <c r="AH210" s="382">
        <v>1361</v>
      </c>
      <c r="AJ210" s="363">
        <f t="shared" ca="1" si="36"/>
        <v>1</v>
      </c>
      <c r="AL210" s="146"/>
      <c r="AN210" s="146"/>
      <c r="AP210" s="146"/>
      <c r="AR210" s="146"/>
      <c r="AT210" s="146"/>
      <c r="AV210" s="146"/>
      <c r="AX210" s="146"/>
      <c r="AZ210" s="146"/>
      <c r="BB210" s="63"/>
      <c r="BD210" s="371"/>
      <c r="BE210" s="371"/>
      <c r="BF210" s="371"/>
      <c r="BG210" s="371"/>
      <c r="BH210" s="371"/>
      <c r="BI210" s="371"/>
      <c r="BJ210" s="371"/>
      <c r="BK210" s="371"/>
      <c r="BL210" s="371"/>
      <c r="BM210" s="371"/>
      <c r="BN210" s="371"/>
      <c r="BO210" s="371"/>
    </row>
    <row r="211" spans="1:67" s="376" customFormat="1" ht="21" customHeight="1" x14ac:dyDescent="0.3">
      <c r="A211" s="371"/>
      <c r="B211" s="372"/>
      <c r="C211" s="371"/>
      <c r="D211" s="439" t="s">
        <v>651</v>
      </c>
      <c r="E211" s="437">
        <f t="shared" si="40"/>
        <v>5900</v>
      </c>
      <c r="F211" s="438">
        <f>I211</f>
        <v>3600</v>
      </c>
      <c r="G211" s="371"/>
      <c r="H211" s="416">
        <f t="shared" si="37"/>
        <v>5900</v>
      </c>
      <c r="I211" s="416">
        <f t="shared" si="37"/>
        <v>3600</v>
      </c>
      <c r="J211" s="386"/>
      <c r="K211" s="417">
        <f t="shared" si="38"/>
        <v>5875</v>
      </c>
      <c r="L211" s="417">
        <f t="shared" si="39"/>
        <v>3525</v>
      </c>
      <c r="N211" s="542">
        <v>2350</v>
      </c>
      <c r="P211" s="542">
        <v>2350</v>
      </c>
      <c r="R211" s="496">
        <v>2350</v>
      </c>
      <c r="T211" s="507">
        <v>2261</v>
      </c>
      <c r="V211" s="490">
        <v>2261</v>
      </c>
      <c r="X211" s="490">
        <v>2261</v>
      </c>
      <c r="Z211" s="462">
        <v>2261</v>
      </c>
      <c r="AB211" s="462">
        <v>2261</v>
      </c>
      <c r="AD211" s="462">
        <v>1900</v>
      </c>
      <c r="AF211" s="452">
        <v>1601</v>
      </c>
      <c r="AH211" s="382">
        <v>1601</v>
      </c>
      <c r="AJ211" s="363">
        <f t="shared" ca="1" si="36"/>
        <v>1</v>
      </c>
      <c r="AL211" s="146"/>
      <c r="AN211" s="146"/>
      <c r="AP211" s="146"/>
      <c r="AR211" s="146"/>
      <c r="AT211" s="146"/>
      <c r="AV211" s="146"/>
      <c r="AX211" s="146"/>
      <c r="AZ211" s="146"/>
      <c r="BB211" s="63"/>
      <c r="BD211" s="371"/>
      <c r="BE211" s="371"/>
      <c r="BF211" s="371"/>
      <c r="BG211" s="371"/>
      <c r="BH211" s="371"/>
      <c r="BI211" s="371"/>
      <c r="BJ211" s="371"/>
      <c r="BK211" s="371"/>
      <c r="BL211" s="371"/>
      <c r="BM211" s="371"/>
      <c r="BN211" s="371"/>
      <c r="BO211" s="371"/>
    </row>
    <row r="212" spans="1:67" s="376" customFormat="1" ht="21" hidden="1" customHeight="1" x14ac:dyDescent="0.3">
      <c r="A212" s="371"/>
      <c r="B212" s="372"/>
      <c r="C212" s="371"/>
      <c r="D212" s="449" t="s">
        <v>536</v>
      </c>
      <c r="E212" s="437">
        <f t="shared" si="40"/>
        <v>5700</v>
      </c>
      <c r="F212" s="438">
        <f t="shared" si="40"/>
        <v>3400</v>
      </c>
      <c r="G212" s="371"/>
      <c r="H212" s="416">
        <f t="shared" si="37"/>
        <v>5700</v>
      </c>
      <c r="I212" s="416">
        <f t="shared" si="37"/>
        <v>3400</v>
      </c>
      <c r="J212" s="386"/>
      <c r="K212" s="417">
        <f t="shared" si="38"/>
        <v>5652.5</v>
      </c>
      <c r="L212" s="417">
        <f t="shared" si="39"/>
        <v>3391.5</v>
      </c>
      <c r="N212" s="542">
        <v>2261</v>
      </c>
      <c r="P212" s="542">
        <v>2261</v>
      </c>
      <c r="R212" s="496">
        <v>2261</v>
      </c>
      <c r="T212" s="507">
        <v>2261</v>
      </c>
      <c r="V212" s="490">
        <v>2261</v>
      </c>
      <c r="X212" s="490">
        <v>2261</v>
      </c>
      <c r="Z212" s="462">
        <v>2261</v>
      </c>
      <c r="AB212" s="462">
        <v>2261</v>
      </c>
      <c r="AD212" s="462">
        <v>1900</v>
      </c>
      <c r="AF212" s="452">
        <v>1601</v>
      </c>
      <c r="AH212" s="382">
        <v>1601</v>
      </c>
      <c r="AJ212" s="363">
        <f t="shared" ca="1" si="36"/>
        <v>1</v>
      </c>
      <c r="AL212" s="146"/>
      <c r="AN212" s="146"/>
      <c r="AP212" s="146"/>
      <c r="AR212" s="146"/>
      <c r="AT212" s="146"/>
      <c r="AV212" s="146"/>
      <c r="AX212" s="146"/>
      <c r="AZ212" s="146"/>
      <c r="BB212" s="63"/>
      <c r="BD212" s="371"/>
      <c r="BE212" s="371"/>
      <c r="BF212" s="371"/>
      <c r="BG212" s="371"/>
      <c r="BH212" s="371"/>
      <c r="BI212" s="371"/>
      <c r="BJ212" s="371"/>
      <c r="BK212" s="371"/>
      <c r="BL212" s="371"/>
      <c r="BM212" s="371"/>
      <c r="BN212" s="371"/>
      <c r="BO212" s="371"/>
    </row>
    <row r="213" spans="1:67" s="376" customFormat="1" ht="21" customHeight="1" x14ac:dyDescent="0.3">
      <c r="A213" s="371"/>
      <c r="B213" s="372"/>
      <c r="C213" s="371"/>
      <c r="D213" s="439" t="s">
        <v>6</v>
      </c>
      <c r="E213" s="437">
        <f t="shared" si="40"/>
        <v>6900</v>
      </c>
      <c r="F213" s="438">
        <f t="shared" si="40"/>
        <v>4200</v>
      </c>
      <c r="G213" s="371"/>
      <c r="H213" s="416">
        <f t="shared" si="37"/>
        <v>6900</v>
      </c>
      <c r="I213" s="416">
        <f t="shared" si="37"/>
        <v>4200</v>
      </c>
      <c r="J213" s="386"/>
      <c r="K213" s="417">
        <f t="shared" si="38"/>
        <v>6875</v>
      </c>
      <c r="L213" s="417">
        <f t="shared" si="39"/>
        <v>4125</v>
      </c>
      <c r="N213" s="542">
        <v>2750</v>
      </c>
      <c r="P213" s="542">
        <v>2750</v>
      </c>
      <c r="R213" s="496">
        <v>2750</v>
      </c>
      <c r="T213" s="507">
        <v>2499</v>
      </c>
      <c r="V213" s="490">
        <v>2499</v>
      </c>
      <c r="X213" s="490">
        <v>2499</v>
      </c>
      <c r="Z213" s="462">
        <v>2499</v>
      </c>
      <c r="AB213" s="462">
        <v>2499</v>
      </c>
      <c r="AD213" s="461">
        <v>2100</v>
      </c>
      <c r="AF213" s="452">
        <v>1726</v>
      </c>
      <c r="AH213" s="382">
        <v>1726</v>
      </c>
      <c r="AJ213" s="363">
        <f t="shared" ca="1" si="36"/>
        <v>1</v>
      </c>
      <c r="AL213" s="146"/>
      <c r="AN213" s="146"/>
      <c r="AP213" s="146"/>
      <c r="AR213" s="146"/>
      <c r="AT213" s="146"/>
      <c r="AV213" s="146"/>
      <c r="AX213" s="146"/>
      <c r="AZ213" s="146"/>
      <c r="BB213" s="63"/>
      <c r="BD213" s="371"/>
      <c r="BE213" s="371"/>
      <c r="BF213" s="371"/>
      <c r="BG213" s="371"/>
      <c r="BH213" s="371"/>
      <c r="BI213" s="371"/>
      <c r="BJ213" s="371"/>
      <c r="BK213" s="371"/>
      <c r="BL213" s="371"/>
      <c r="BM213" s="371"/>
      <c r="BN213" s="371"/>
      <c r="BO213" s="371"/>
    </row>
    <row r="214" spans="1:67" s="376" customFormat="1" ht="21" customHeight="1" x14ac:dyDescent="0.3">
      <c r="A214" s="371"/>
      <c r="B214" s="372"/>
      <c r="C214" s="371"/>
      <c r="D214" s="439" t="s">
        <v>7</v>
      </c>
      <c r="E214" s="437">
        <f t="shared" si="40"/>
        <v>13300</v>
      </c>
      <c r="F214" s="438">
        <f t="shared" si="40"/>
        <v>8000</v>
      </c>
      <c r="G214" s="371"/>
      <c r="H214" s="416">
        <f t="shared" si="37"/>
        <v>13300</v>
      </c>
      <c r="I214" s="416">
        <f t="shared" si="37"/>
        <v>8000</v>
      </c>
      <c r="J214" s="386"/>
      <c r="K214" s="417">
        <f t="shared" si="38"/>
        <v>13225</v>
      </c>
      <c r="L214" s="417">
        <f t="shared" si="39"/>
        <v>7935</v>
      </c>
      <c r="N214" s="542">
        <v>5290</v>
      </c>
      <c r="P214" s="542">
        <v>5290</v>
      </c>
      <c r="R214" s="496">
        <v>5290</v>
      </c>
      <c r="T214" s="507">
        <v>4900</v>
      </c>
      <c r="V214" s="490">
        <v>4900</v>
      </c>
      <c r="X214" s="490">
        <v>4900</v>
      </c>
      <c r="Z214" s="462">
        <v>4427</v>
      </c>
      <c r="AB214" s="462">
        <v>4427</v>
      </c>
      <c r="AD214" s="462">
        <v>3720</v>
      </c>
      <c r="AF214" s="452">
        <v>2801</v>
      </c>
      <c r="AH214" s="382">
        <v>2801</v>
      </c>
      <c r="AJ214" s="363">
        <f t="shared" ca="1" si="36"/>
        <v>1</v>
      </c>
      <c r="AL214" s="146"/>
      <c r="AN214" s="146"/>
      <c r="AP214" s="146"/>
      <c r="AR214" s="146"/>
      <c r="AT214" s="146"/>
      <c r="AV214" s="146"/>
      <c r="AX214" s="146"/>
      <c r="AZ214" s="146"/>
      <c r="BB214" s="63"/>
      <c r="BD214" s="371"/>
      <c r="BE214" s="371"/>
      <c r="BF214" s="371"/>
      <c r="BG214" s="371"/>
      <c r="BH214" s="371"/>
      <c r="BI214" s="371"/>
      <c r="BJ214" s="371"/>
      <c r="BK214" s="371"/>
      <c r="BL214" s="371"/>
      <c r="BM214" s="371"/>
      <c r="BN214" s="371"/>
      <c r="BO214" s="371"/>
    </row>
    <row r="215" spans="1:67" s="376" customFormat="1" ht="9.9499999999999993" customHeight="1" thickBot="1" x14ac:dyDescent="0.35">
      <c r="A215" s="371"/>
      <c r="B215" s="372"/>
      <c r="C215" s="371"/>
      <c r="D215" s="371"/>
      <c r="E215" s="373"/>
      <c r="F215" s="374"/>
      <c r="G215" s="371"/>
      <c r="H215" s="416">
        <f t="shared" si="37"/>
        <v>0</v>
      </c>
      <c r="I215" s="416">
        <f t="shared" si="37"/>
        <v>0</v>
      </c>
      <c r="J215" s="386"/>
      <c r="K215" s="417">
        <f t="shared" si="38"/>
        <v>0</v>
      </c>
      <c r="L215" s="417">
        <f t="shared" si="39"/>
        <v>0</v>
      </c>
      <c r="N215" s="513"/>
      <c r="P215" s="513"/>
      <c r="R215" s="513"/>
      <c r="T215" s="513"/>
      <c r="V215" s="452"/>
      <c r="X215" s="452"/>
      <c r="Z215" s="452"/>
      <c r="AB215" s="452"/>
      <c r="AD215" s="452"/>
      <c r="AF215" s="452"/>
      <c r="AH215" s="382"/>
      <c r="AJ215" s="363" t="e">
        <f t="shared" ca="1" si="36"/>
        <v>#DIV/0!</v>
      </c>
      <c r="AL215" s="146"/>
      <c r="AN215" s="146"/>
      <c r="AP215" s="146"/>
      <c r="AR215" s="146"/>
      <c r="AT215" s="146"/>
      <c r="AV215" s="146"/>
      <c r="AX215" s="146"/>
      <c r="AZ215" s="146"/>
      <c r="BB215" s="63"/>
      <c r="BD215" s="371"/>
      <c r="BE215" s="371"/>
      <c r="BF215" s="371"/>
      <c r="BG215" s="371"/>
      <c r="BH215" s="371"/>
      <c r="BI215" s="371"/>
      <c r="BJ215" s="371"/>
      <c r="BK215" s="371"/>
      <c r="BL215" s="371"/>
      <c r="BM215" s="371"/>
      <c r="BN215" s="371"/>
      <c r="BO215" s="371"/>
    </row>
    <row r="216" spans="1:67" s="376" customFormat="1" ht="21" customHeight="1" thickBot="1" x14ac:dyDescent="0.35">
      <c r="A216" s="371"/>
      <c r="B216" s="372"/>
      <c r="C216" s="371"/>
      <c r="D216" s="413" t="s">
        <v>639</v>
      </c>
      <c r="E216" s="414"/>
      <c r="F216" s="415"/>
      <c r="G216" s="386"/>
      <c r="H216" s="416">
        <f t="shared" si="37"/>
        <v>0</v>
      </c>
      <c r="I216" s="416">
        <f t="shared" si="37"/>
        <v>0</v>
      </c>
      <c r="J216" s="386"/>
      <c r="K216" s="417"/>
      <c r="L216" s="417"/>
      <c r="M216" s="389"/>
      <c r="N216" s="541">
        <v>45595</v>
      </c>
      <c r="P216" s="541">
        <v>45595</v>
      </c>
      <c r="R216" s="521">
        <v>45565</v>
      </c>
      <c r="T216" s="514">
        <v>45480</v>
      </c>
      <c r="V216" s="492">
        <v>45480</v>
      </c>
      <c r="X216" s="492">
        <v>45480</v>
      </c>
      <c r="Z216" s="472">
        <v>45425</v>
      </c>
      <c r="AB216" s="472">
        <v>45341</v>
      </c>
      <c r="AD216" s="466">
        <v>220324</v>
      </c>
      <c r="AF216" s="452"/>
      <c r="AH216" s="382"/>
      <c r="AJ216" s="363">
        <f t="shared" ca="1" si="36"/>
        <v>1</v>
      </c>
      <c r="AL216" s="367"/>
      <c r="AM216" s="428"/>
      <c r="AN216" s="364"/>
      <c r="AP216" s="368"/>
      <c r="AR216" s="365"/>
      <c r="AT216" s="362"/>
      <c r="AV216" s="363"/>
      <c r="AX216" s="363"/>
      <c r="AZ216" s="363"/>
      <c r="BB216" s="366"/>
      <c r="BD216" s="371"/>
      <c r="BE216" s="371"/>
      <c r="BF216" s="371"/>
      <c r="BG216" s="371"/>
      <c r="BH216" s="371"/>
      <c r="BI216" s="371"/>
      <c r="BJ216" s="371"/>
      <c r="BK216" s="371"/>
      <c r="BL216" s="371"/>
      <c r="BM216" s="371"/>
      <c r="BN216" s="371"/>
      <c r="BO216" s="371"/>
    </row>
    <row r="217" spans="1:67" s="376" customFormat="1" ht="21" customHeight="1" x14ac:dyDescent="0.3">
      <c r="A217" s="371" t="s">
        <v>237</v>
      </c>
      <c r="B217" s="372"/>
      <c r="C217" s="371">
        <v>2397</v>
      </c>
      <c r="D217" s="418" t="s">
        <v>207</v>
      </c>
      <c r="E217" s="419">
        <f>H217</f>
        <v>53100</v>
      </c>
      <c r="F217" s="420">
        <f>I217</f>
        <v>31900</v>
      </c>
      <c r="G217" s="386"/>
      <c r="H217" s="416">
        <f t="shared" si="37"/>
        <v>53100</v>
      </c>
      <c r="I217" s="416">
        <f t="shared" si="37"/>
        <v>31900</v>
      </c>
      <c r="J217" s="386"/>
      <c r="K217" s="417">
        <f>N217*$K$9</f>
        <v>53095</v>
      </c>
      <c r="L217" s="417">
        <f>N217*$L$9</f>
        <v>31857</v>
      </c>
      <c r="M217" s="389"/>
      <c r="N217" s="542">
        <v>21238</v>
      </c>
      <c r="P217" s="542">
        <v>21238</v>
      </c>
      <c r="R217" s="496">
        <v>21238</v>
      </c>
      <c r="T217" s="507">
        <v>18467.79</v>
      </c>
      <c r="V217" s="490">
        <v>18467.79</v>
      </c>
      <c r="X217" s="490">
        <v>18467.79</v>
      </c>
      <c r="Z217" s="474">
        <v>18467.79</v>
      </c>
      <c r="AB217" s="462">
        <v>16489.099999999999</v>
      </c>
      <c r="AD217" s="452">
        <v>16489.099999999999</v>
      </c>
      <c r="AF217" s="452">
        <v>16111.87</v>
      </c>
      <c r="AH217" s="382">
        <v>16111.87</v>
      </c>
      <c r="AJ217" s="363">
        <f t="shared" ca="1" si="36"/>
        <v>1</v>
      </c>
      <c r="AL217" s="364"/>
      <c r="AN217" s="365"/>
      <c r="AP217" s="365"/>
      <c r="AR217" s="365"/>
      <c r="AT217" s="363"/>
      <c r="AV217" s="363"/>
      <c r="AX217" s="363"/>
      <c r="AZ217" s="363"/>
      <c r="BB217" s="366"/>
      <c r="BD217" s="371"/>
      <c r="BE217" s="371"/>
      <c r="BF217" s="371"/>
      <c r="BG217" s="371"/>
      <c r="BH217" s="371"/>
      <c r="BI217" s="371"/>
      <c r="BJ217" s="371"/>
      <c r="BK217" s="371"/>
      <c r="BL217" s="371"/>
      <c r="BM217" s="371"/>
      <c r="BN217" s="371"/>
      <c r="BO217" s="371"/>
    </row>
    <row r="218" spans="1:67" s="376" customFormat="1" ht="21" customHeight="1" x14ac:dyDescent="0.3">
      <c r="A218" s="371" t="s">
        <v>237</v>
      </c>
      <c r="B218" s="372"/>
      <c r="C218" s="371"/>
      <c r="D218" s="421" t="s">
        <v>501</v>
      </c>
      <c r="E218" s="419">
        <f>H218</f>
        <v>21900</v>
      </c>
      <c r="F218" s="420">
        <f>I218</f>
        <v>13200</v>
      </c>
      <c r="G218" s="386"/>
      <c r="H218" s="416">
        <f t="shared" si="37"/>
        <v>21900</v>
      </c>
      <c r="I218" s="416">
        <f t="shared" si="37"/>
        <v>13200</v>
      </c>
      <c r="J218" s="386"/>
      <c r="K218" s="417">
        <f>N218*$K$9</f>
        <v>21845</v>
      </c>
      <c r="L218" s="417">
        <f>N218*$L$9</f>
        <v>13107</v>
      </c>
      <c r="M218" s="389"/>
      <c r="N218" s="542">
        <v>8738</v>
      </c>
      <c r="P218" s="542">
        <v>8738</v>
      </c>
      <c r="R218" s="496">
        <v>8738</v>
      </c>
      <c r="T218" s="507">
        <v>7597.76</v>
      </c>
      <c r="V218" s="490">
        <v>7597.76</v>
      </c>
      <c r="X218" s="490">
        <v>7597.76</v>
      </c>
      <c r="Z218" s="474">
        <v>7597.76</v>
      </c>
      <c r="AB218" s="462">
        <v>6783.72</v>
      </c>
      <c r="AD218" s="452">
        <v>6783.72</v>
      </c>
      <c r="AF218" s="452">
        <v>5360</v>
      </c>
      <c r="AH218" s="382">
        <v>5360</v>
      </c>
      <c r="AJ218" s="363">
        <f t="shared" ca="1" si="36"/>
        <v>1</v>
      </c>
      <c r="AL218" s="364"/>
      <c r="AN218" s="365"/>
      <c r="AP218" s="365"/>
      <c r="AR218" s="365"/>
      <c r="AT218" s="363"/>
      <c r="AV218" s="363"/>
      <c r="AX218" s="363"/>
      <c r="AZ218" s="363"/>
      <c r="BB218" s="366"/>
      <c r="BD218" s="371"/>
      <c r="BE218" s="371"/>
      <c r="BF218" s="371"/>
      <c r="BG218" s="371"/>
      <c r="BH218" s="371"/>
      <c r="BI218" s="371"/>
      <c r="BJ218" s="371"/>
      <c r="BK218" s="371"/>
      <c r="BL218" s="371"/>
      <c r="BM218" s="371"/>
      <c r="BN218" s="371"/>
      <c r="BO218" s="371"/>
    </row>
    <row r="219" spans="1:67" s="376" customFormat="1" ht="9.9499999999999993" customHeight="1" thickBot="1" x14ac:dyDescent="0.35">
      <c r="A219" s="371"/>
      <c r="B219" s="372"/>
      <c r="C219" s="371"/>
      <c r="D219" s="422"/>
      <c r="E219" s="414"/>
      <c r="F219" s="415"/>
      <c r="G219" s="386"/>
      <c r="H219" s="416">
        <f t="shared" si="37"/>
        <v>0</v>
      </c>
      <c r="I219" s="416">
        <f t="shared" si="37"/>
        <v>0</v>
      </c>
      <c r="J219" s="386"/>
      <c r="K219" s="417"/>
      <c r="L219" s="417"/>
      <c r="M219" s="389"/>
      <c r="N219" s="513"/>
      <c r="P219" s="513"/>
      <c r="R219" s="513"/>
      <c r="T219" s="513"/>
      <c r="V219" s="452"/>
      <c r="X219" s="452"/>
      <c r="Z219" s="452"/>
      <c r="AB219" s="452"/>
      <c r="AD219" s="452"/>
      <c r="AF219" s="452"/>
      <c r="AH219" s="382"/>
      <c r="AJ219" s="363" t="e">
        <f t="shared" ca="1" si="36"/>
        <v>#DIV/0!</v>
      </c>
      <c r="AL219" s="364"/>
      <c r="AN219" s="365"/>
      <c r="AP219" s="365"/>
      <c r="AR219" s="365"/>
      <c r="AT219" s="363"/>
      <c r="AV219" s="363"/>
      <c r="AX219" s="363"/>
      <c r="AZ219" s="363"/>
      <c r="BB219" s="366"/>
      <c r="BD219" s="371"/>
      <c r="BE219" s="371"/>
      <c r="BF219" s="371"/>
      <c r="BG219" s="371"/>
      <c r="BH219" s="371"/>
      <c r="BI219" s="371"/>
      <c r="BJ219" s="371"/>
      <c r="BK219" s="371"/>
      <c r="BL219" s="371"/>
      <c r="BM219" s="371"/>
      <c r="BN219" s="371"/>
      <c r="BO219" s="371"/>
    </row>
    <row r="220" spans="1:67" s="376" customFormat="1" ht="21" customHeight="1" thickBot="1" x14ac:dyDescent="0.35">
      <c r="A220" s="371"/>
      <c r="B220" s="372"/>
      <c r="C220" s="371"/>
      <c r="D220" s="413" t="s">
        <v>533</v>
      </c>
      <c r="E220" s="414"/>
      <c r="F220" s="415"/>
      <c r="G220" s="446"/>
      <c r="H220" s="416">
        <f t="shared" si="37"/>
        <v>0</v>
      </c>
      <c r="I220" s="416">
        <f t="shared" si="37"/>
        <v>0</v>
      </c>
      <c r="J220" s="386"/>
      <c r="K220" s="417"/>
      <c r="L220" s="417"/>
      <c r="M220" s="389"/>
      <c r="N220" s="518">
        <v>45455</v>
      </c>
      <c r="P220" s="518">
        <v>45455</v>
      </c>
      <c r="R220" s="518">
        <v>45455</v>
      </c>
      <c r="T220" s="518">
        <v>45455</v>
      </c>
      <c r="V220" s="484">
        <v>45455</v>
      </c>
      <c r="X220" s="484">
        <v>45455</v>
      </c>
      <c r="Z220" s="472">
        <v>45350</v>
      </c>
      <c r="AB220" s="472">
        <v>45350</v>
      </c>
      <c r="AD220" s="452"/>
      <c r="AF220" s="452"/>
      <c r="AH220" s="382"/>
      <c r="AJ220" s="540">
        <f t="shared" ca="1" si="36"/>
        <v>1</v>
      </c>
      <c r="AL220" s="364"/>
      <c r="AN220" s="365"/>
      <c r="AP220" s="365"/>
      <c r="AR220" s="365"/>
      <c r="AT220" s="363"/>
      <c r="AV220" s="363"/>
      <c r="AX220" s="363"/>
      <c r="AZ220" s="363"/>
      <c r="BB220" s="366"/>
      <c r="BD220" s="371"/>
      <c r="BE220" s="371"/>
      <c r="BF220" s="371"/>
      <c r="BG220" s="371"/>
      <c r="BH220" s="371"/>
      <c r="BI220" s="371"/>
      <c r="BJ220" s="371"/>
      <c r="BK220" s="371"/>
      <c r="BL220" s="371"/>
      <c r="BM220" s="371"/>
      <c r="BN220" s="371"/>
      <c r="BO220" s="371"/>
    </row>
    <row r="221" spans="1:67" s="376" customFormat="1" ht="21" customHeight="1" x14ac:dyDescent="0.3">
      <c r="A221" s="371" t="s">
        <v>522</v>
      </c>
      <c r="B221" s="372"/>
      <c r="C221" s="371"/>
      <c r="D221" s="418" t="s">
        <v>346</v>
      </c>
      <c r="E221" s="419">
        <f t="shared" ref="E221:F223" si="41">H221</f>
        <v>5000</v>
      </c>
      <c r="F221" s="420">
        <f t="shared" si="41"/>
        <v>3000</v>
      </c>
      <c r="G221" s="386"/>
      <c r="H221" s="416">
        <f t="shared" si="37"/>
        <v>5000</v>
      </c>
      <c r="I221" s="416">
        <f t="shared" si="37"/>
        <v>3000</v>
      </c>
      <c r="J221" s="386"/>
      <c r="K221" s="417">
        <f>N221*$K$9</f>
        <v>5000</v>
      </c>
      <c r="L221" s="417">
        <f>N221*$L$9</f>
        <v>3000</v>
      </c>
      <c r="M221" s="389"/>
      <c r="N221" s="513">
        <v>2000</v>
      </c>
      <c r="P221" s="513">
        <v>2000</v>
      </c>
      <c r="R221" s="513">
        <v>2000</v>
      </c>
      <c r="T221" s="513">
        <v>2000</v>
      </c>
      <c r="V221" s="468">
        <v>2000</v>
      </c>
      <c r="X221" s="468">
        <v>2000</v>
      </c>
      <c r="Z221" s="452">
        <v>1900</v>
      </c>
      <c r="AB221" s="452">
        <v>1900</v>
      </c>
      <c r="AD221" s="452">
        <v>1600</v>
      </c>
      <c r="AF221" s="452">
        <v>1500</v>
      </c>
      <c r="AH221" s="382">
        <v>1500</v>
      </c>
      <c r="AJ221" s="540">
        <f t="shared" ca="1" si="36"/>
        <v>1</v>
      </c>
      <c r="AL221" s="367"/>
      <c r="AN221" s="363"/>
      <c r="AP221" s="363"/>
      <c r="AR221" s="363"/>
      <c r="AT221" s="363"/>
      <c r="AV221" s="369"/>
      <c r="AX221" s="363"/>
      <c r="AZ221" s="363"/>
      <c r="BB221" s="367"/>
      <c r="BD221" s="371"/>
      <c r="BE221" s="371"/>
      <c r="BF221" s="371"/>
      <c r="BG221" s="371"/>
      <c r="BH221" s="371"/>
      <c r="BI221" s="371"/>
      <c r="BJ221" s="371"/>
      <c r="BK221" s="371"/>
      <c r="BL221" s="371"/>
      <c r="BM221" s="371"/>
      <c r="BN221" s="371"/>
      <c r="BO221" s="371"/>
    </row>
    <row r="222" spans="1:67" s="376" customFormat="1" ht="21" customHeight="1" x14ac:dyDescent="0.3">
      <c r="A222" s="371" t="s">
        <v>522</v>
      </c>
      <c r="B222" s="372"/>
      <c r="C222" s="371"/>
      <c r="D222" s="421" t="s">
        <v>347</v>
      </c>
      <c r="E222" s="419">
        <f t="shared" si="41"/>
        <v>5000</v>
      </c>
      <c r="F222" s="420">
        <f t="shared" si="41"/>
        <v>3000</v>
      </c>
      <c r="G222" s="386"/>
      <c r="H222" s="416">
        <f t="shared" si="37"/>
        <v>5000</v>
      </c>
      <c r="I222" s="416">
        <f t="shared" si="37"/>
        <v>3000</v>
      </c>
      <c r="J222" s="386"/>
      <c r="K222" s="417">
        <f>N222*$K$9</f>
        <v>5000</v>
      </c>
      <c r="L222" s="417">
        <f>N222*$L$9</f>
        <v>3000</v>
      </c>
      <c r="M222" s="389"/>
      <c r="N222" s="513">
        <v>2000</v>
      </c>
      <c r="P222" s="513">
        <v>2000</v>
      </c>
      <c r="R222" s="513">
        <v>2000</v>
      </c>
      <c r="T222" s="513">
        <v>2000</v>
      </c>
      <c r="V222" s="468">
        <v>2000</v>
      </c>
      <c r="X222" s="468">
        <v>2000</v>
      </c>
      <c r="Z222" s="452">
        <v>1900</v>
      </c>
      <c r="AB222" s="452">
        <v>1900</v>
      </c>
      <c r="AD222" s="452">
        <v>1600</v>
      </c>
      <c r="AF222" s="452">
        <v>1500</v>
      </c>
      <c r="AH222" s="382">
        <v>1500</v>
      </c>
      <c r="AJ222" s="540">
        <f t="shared" ca="1" si="36"/>
        <v>1</v>
      </c>
      <c r="AL222" s="367"/>
      <c r="AN222" s="363"/>
      <c r="AP222" s="363"/>
      <c r="AR222" s="363"/>
      <c r="AT222" s="363"/>
      <c r="AV222" s="369"/>
      <c r="AX222" s="363"/>
      <c r="AZ222" s="363"/>
      <c r="BB222" s="367"/>
      <c r="BD222" s="371"/>
      <c r="BE222" s="371"/>
      <c r="BF222" s="371"/>
      <c r="BG222" s="371"/>
      <c r="BH222" s="371"/>
      <c r="BI222" s="371"/>
      <c r="BJ222" s="371"/>
      <c r="BK222" s="371"/>
      <c r="BL222" s="371"/>
      <c r="BM222" s="371"/>
      <c r="BN222" s="371"/>
      <c r="BO222" s="371"/>
    </row>
    <row r="223" spans="1:67" s="376" customFormat="1" ht="21" customHeight="1" x14ac:dyDescent="0.3">
      <c r="A223" s="371" t="s">
        <v>522</v>
      </c>
      <c r="B223" s="372"/>
      <c r="C223" s="371"/>
      <c r="D223" s="421" t="s">
        <v>348</v>
      </c>
      <c r="E223" s="419">
        <f t="shared" si="41"/>
        <v>5000</v>
      </c>
      <c r="F223" s="420">
        <f t="shared" si="41"/>
        <v>3000</v>
      </c>
      <c r="G223" s="386"/>
      <c r="H223" s="416">
        <f t="shared" si="37"/>
        <v>5000</v>
      </c>
      <c r="I223" s="416">
        <f t="shared" si="37"/>
        <v>3000</v>
      </c>
      <c r="J223" s="386"/>
      <c r="K223" s="417">
        <f>N223*$K$9</f>
        <v>5000</v>
      </c>
      <c r="L223" s="417">
        <f>N223*$L$9</f>
        <v>3000</v>
      </c>
      <c r="M223" s="389"/>
      <c r="N223" s="513">
        <v>2000</v>
      </c>
      <c r="P223" s="513">
        <v>2000</v>
      </c>
      <c r="R223" s="513">
        <v>2000</v>
      </c>
      <c r="T223" s="513">
        <v>2000</v>
      </c>
      <c r="V223" s="468">
        <v>2000</v>
      </c>
      <c r="X223" s="468">
        <v>2000</v>
      </c>
      <c r="Z223" s="452">
        <v>1900</v>
      </c>
      <c r="AB223" s="452">
        <v>1900</v>
      </c>
      <c r="AD223" s="452">
        <v>1600</v>
      </c>
      <c r="AF223" s="452">
        <v>1500</v>
      </c>
      <c r="AH223" s="382">
        <v>1500</v>
      </c>
      <c r="AJ223" s="540">
        <f t="shared" ca="1" si="36"/>
        <v>1</v>
      </c>
      <c r="AL223" s="367"/>
      <c r="AN223" s="363"/>
      <c r="AP223" s="363"/>
      <c r="AR223" s="363"/>
      <c r="AT223" s="363"/>
      <c r="AV223" s="369"/>
      <c r="AX223" s="363"/>
      <c r="AZ223" s="363"/>
      <c r="BB223" s="367"/>
      <c r="BD223" s="371"/>
      <c r="BE223" s="371"/>
      <c r="BF223" s="371"/>
      <c r="BG223" s="371"/>
      <c r="BH223" s="371"/>
      <c r="BI223" s="371"/>
      <c r="BJ223" s="371"/>
      <c r="BK223" s="371"/>
      <c r="BL223" s="371"/>
      <c r="BM223" s="371"/>
      <c r="BN223" s="371"/>
      <c r="BO223" s="371"/>
    </row>
    <row r="224" spans="1:67" s="376" customFormat="1" ht="9.9499999999999993" customHeight="1" thickBot="1" x14ac:dyDescent="0.35">
      <c r="A224" s="371"/>
      <c r="B224" s="372"/>
      <c r="C224" s="371"/>
      <c r="D224" s="422"/>
      <c r="E224" s="414"/>
      <c r="F224" s="415"/>
      <c r="G224" s="386"/>
      <c r="H224" s="416">
        <f t="shared" si="37"/>
        <v>0</v>
      </c>
      <c r="I224" s="416">
        <f t="shared" si="37"/>
        <v>0</v>
      </c>
      <c r="J224" s="386"/>
      <c r="K224" s="417">
        <f t="shared" ref="K224:K231" si="42">N224*$K$9</f>
        <v>0</v>
      </c>
      <c r="L224" s="417">
        <f t="shared" ref="L224:L231" si="43">N224*$L$9</f>
        <v>0</v>
      </c>
      <c r="M224" s="389"/>
      <c r="N224" s="513"/>
      <c r="P224" s="513"/>
      <c r="R224" s="513"/>
      <c r="T224" s="513"/>
      <c r="V224" s="452"/>
      <c r="X224" s="452"/>
      <c r="Z224" s="452"/>
      <c r="AB224" s="452"/>
      <c r="AD224" s="452"/>
      <c r="AF224" s="452"/>
      <c r="AH224" s="382"/>
      <c r="AJ224" s="363" t="e">
        <f t="shared" ca="1" si="36"/>
        <v>#DIV/0!</v>
      </c>
      <c r="AL224" s="367"/>
      <c r="AN224" s="363"/>
      <c r="AP224" s="363"/>
      <c r="AR224" s="363"/>
      <c r="AT224" s="363"/>
      <c r="AV224" s="369"/>
      <c r="AX224" s="363"/>
      <c r="AZ224" s="363"/>
      <c r="BB224" s="367"/>
      <c r="BD224" s="371"/>
      <c r="BE224" s="371"/>
      <c r="BF224" s="371"/>
      <c r="BG224" s="371"/>
      <c r="BH224" s="371"/>
      <c r="BI224" s="371"/>
      <c r="BJ224" s="371"/>
      <c r="BK224" s="371"/>
      <c r="BL224" s="371"/>
      <c r="BM224" s="371"/>
      <c r="BN224" s="371"/>
      <c r="BO224" s="371"/>
    </row>
    <row r="225" spans="1:67" s="376" customFormat="1" ht="21" customHeight="1" thickBot="1" x14ac:dyDescent="0.35">
      <c r="A225" s="371"/>
      <c r="B225" s="372"/>
      <c r="C225" s="371"/>
      <c r="D225" s="413" t="s">
        <v>9</v>
      </c>
      <c r="E225" s="373"/>
      <c r="F225" s="374"/>
      <c r="G225" s="371"/>
      <c r="H225" s="416">
        <f t="shared" si="37"/>
        <v>114000</v>
      </c>
      <c r="I225" s="416">
        <f t="shared" si="37"/>
        <v>68400</v>
      </c>
      <c r="J225" s="386"/>
      <c r="K225" s="417">
        <f t="shared" si="42"/>
        <v>113987.5</v>
      </c>
      <c r="L225" s="417">
        <f t="shared" si="43"/>
        <v>68392.5</v>
      </c>
      <c r="N225" s="541">
        <v>45595</v>
      </c>
      <c r="P225" s="541">
        <v>45595</v>
      </c>
      <c r="R225" s="521">
        <v>45565</v>
      </c>
      <c r="T225" s="514">
        <v>45480</v>
      </c>
      <c r="V225" s="492">
        <v>45480</v>
      </c>
      <c r="X225" s="492">
        <v>45480</v>
      </c>
      <c r="Z225" s="472">
        <v>45425</v>
      </c>
      <c r="AB225" s="472">
        <v>45317</v>
      </c>
      <c r="AD225" s="463">
        <v>220324</v>
      </c>
      <c r="AF225" s="452"/>
      <c r="AH225" s="382"/>
      <c r="AJ225" s="363">
        <f t="shared" ca="1" si="36"/>
        <v>1</v>
      </c>
      <c r="AL225" s="146"/>
      <c r="AN225" s="146"/>
      <c r="AP225" s="146"/>
      <c r="AR225" s="146"/>
      <c r="AT225" s="146"/>
      <c r="AV225" s="146"/>
      <c r="AX225" s="146"/>
      <c r="AZ225" s="146"/>
      <c r="BB225" s="63"/>
      <c r="BD225" s="371"/>
      <c r="BE225" s="371"/>
      <c r="BF225" s="371"/>
      <c r="BG225" s="371"/>
      <c r="BH225" s="371"/>
      <c r="BI225" s="371"/>
      <c r="BJ225" s="371"/>
      <c r="BK225" s="371"/>
      <c r="BL225" s="371"/>
      <c r="BM225" s="371"/>
      <c r="BN225" s="371"/>
      <c r="BO225" s="371"/>
    </row>
    <row r="226" spans="1:67" s="376" customFormat="1" ht="21" customHeight="1" x14ac:dyDescent="0.3">
      <c r="A226" s="371"/>
      <c r="B226" s="372"/>
      <c r="C226" s="371"/>
      <c r="D226" s="436" t="s">
        <v>311</v>
      </c>
      <c r="E226" s="437">
        <f>H226</f>
        <v>8800</v>
      </c>
      <c r="F226" s="438">
        <f>I226</f>
        <v>5300</v>
      </c>
      <c r="G226" s="371"/>
      <c r="H226" s="416">
        <f t="shared" si="37"/>
        <v>8800</v>
      </c>
      <c r="I226" s="416">
        <f t="shared" si="37"/>
        <v>5300</v>
      </c>
      <c r="J226" s="386"/>
      <c r="K226" s="417">
        <f t="shared" si="42"/>
        <v>8750</v>
      </c>
      <c r="L226" s="417">
        <f t="shared" si="43"/>
        <v>5250</v>
      </c>
      <c r="N226" s="542">
        <v>3500</v>
      </c>
      <c r="P226" s="542">
        <v>3500</v>
      </c>
      <c r="R226" s="496">
        <v>3500</v>
      </c>
      <c r="T226" s="507">
        <v>3500</v>
      </c>
      <c r="V226" s="490">
        <v>3500</v>
      </c>
      <c r="X226" s="490">
        <v>3500</v>
      </c>
      <c r="Z226" s="462">
        <v>3500</v>
      </c>
      <c r="AB226" s="462">
        <v>3500</v>
      </c>
      <c r="AD226" s="462">
        <v>3500</v>
      </c>
      <c r="AF226" s="452">
        <v>3500</v>
      </c>
      <c r="AH226" s="382">
        <v>3500</v>
      </c>
      <c r="AJ226" s="363">
        <f t="shared" ca="1" si="36"/>
        <v>1</v>
      </c>
      <c r="AL226" s="146"/>
      <c r="AN226" s="146"/>
      <c r="AP226" s="146"/>
      <c r="AR226" s="146"/>
      <c r="AT226" s="146"/>
      <c r="AV226" s="146"/>
      <c r="AX226" s="146"/>
      <c r="AZ226" s="146"/>
      <c r="BB226" s="63"/>
      <c r="BD226" s="371"/>
      <c r="BE226" s="371"/>
      <c r="BF226" s="371"/>
      <c r="BG226" s="371"/>
      <c r="BH226" s="371"/>
      <c r="BI226" s="371"/>
      <c r="BJ226" s="371"/>
      <c r="BK226" s="371"/>
      <c r="BL226" s="371"/>
      <c r="BM226" s="371"/>
      <c r="BN226" s="371"/>
      <c r="BO226" s="371"/>
    </row>
    <row r="227" spans="1:67" s="376" customFormat="1" ht="21" customHeight="1" x14ac:dyDescent="0.3">
      <c r="A227" s="371"/>
      <c r="B227" s="372"/>
      <c r="C227" s="371"/>
      <c r="D227" s="439" t="s">
        <v>310</v>
      </c>
      <c r="E227" s="437">
        <f t="shared" ref="E227:F235" si="44">H227</f>
        <v>6300</v>
      </c>
      <c r="F227" s="438">
        <f t="shared" si="44"/>
        <v>3800</v>
      </c>
      <c r="G227" s="371"/>
      <c r="H227" s="416">
        <f t="shared" si="37"/>
        <v>6300</v>
      </c>
      <c r="I227" s="416">
        <f t="shared" si="37"/>
        <v>3800</v>
      </c>
      <c r="J227" s="386"/>
      <c r="K227" s="417">
        <f t="shared" si="42"/>
        <v>6250</v>
      </c>
      <c r="L227" s="417">
        <f t="shared" si="43"/>
        <v>3750</v>
      </c>
      <c r="N227" s="542">
        <v>2500</v>
      </c>
      <c r="P227" s="542">
        <v>2500</v>
      </c>
      <c r="R227" s="496">
        <v>2500</v>
      </c>
      <c r="T227" s="507">
        <v>2400</v>
      </c>
      <c r="V227" s="490">
        <v>2400</v>
      </c>
      <c r="X227" s="490">
        <v>2400</v>
      </c>
      <c r="Z227" s="462">
        <v>1800</v>
      </c>
      <c r="AB227" s="462">
        <v>1800</v>
      </c>
      <c r="AD227" s="462">
        <v>1800</v>
      </c>
      <c r="AF227" s="452">
        <v>1800</v>
      </c>
      <c r="AH227" s="382">
        <v>1800</v>
      </c>
      <c r="AJ227" s="363">
        <f t="shared" ca="1" si="36"/>
        <v>1</v>
      </c>
      <c r="AL227" s="146"/>
      <c r="AN227" s="146"/>
      <c r="AP227" s="146"/>
      <c r="AR227" s="146"/>
      <c r="AT227" s="146"/>
      <c r="AV227" s="146"/>
      <c r="AX227" s="146"/>
      <c r="AZ227" s="146"/>
      <c r="BB227" s="63"/>
      <c r="BD227" s="371"/>
      <c r="BE227" s="371"/>
      <c r="BF227" s="371"/>
      <c r="BG227" s="371"/>
      <c r="BH227" s="371"/>
      <c r="BI227" s="371"/>
      <c r="BJ227" s="371"/>
      <c r="BK227" s="371"/>
      <c r="BL227" s="371"/>
      <c r="BM227" s="371"/>
      <c r="BN227" s="371"/>
      <c r="BO227" s="371"/>
    </row>
    <row r="228" spans="1:67" s="376" customFormat="1" ht="21" customHeight="1" x14ac:dyDescent="0.3">
      <c r="A228" s="371"/>
      <c r="B228" s="372"/>
      <c r="C228" s="371"/>
      <c r="D228" s="439" t="s">
        <v>312</v>
      </c>
      <c r="E228" s="437">
        <f t="shared" si="44"/>
        <v>8200</v>
      </c>
      <c r="F228" s="438">
        <f t="shared" si="44"/>
        <v>4900</v>
      </c>
      <c r="G228" s="371"/>
      <c r="H228" s="416">
        <f t="shared" si="37"/>
        <v>8200</v>
      </c>
      <c r="I228" s="416">
        <f t="shared" si="37"/>
        <v>4900</v>
      </c>
      <c r="J228" s="386"/>
      <c r="K228" s="417">
        <f t="shared" si="42"/>
        <v>8125</v>
      </c>
      <c r="L228" s="417">
        <f t="shared" si="43"/>
        <v>4875</v>
      </c>
      <c r="N228" s="542">
        <v>3250</v>
      </c>
      <c r="P228" s="542">
        <v>3250</v>
      </c>
      <c r="R228" s="496">
        <v>3250</v>
      </c>
      <c r="T228" s="507">
        <v>3200</v>
      </c>
      <c r="V228" s="490">
        <v>3200</v>
      </c>
      <c r="X228" s="490">
        <v>3200</v>
      </c>
      <c r="Z228" s="462">
        <v>2600</v>
      </c>
      <c r="AB228" s="462">
        <v>2600</v>
      </c>
      <c r="AD228" s="462">
        <v>2600</v>
      </c>
      <c r="AF228" s="452">
        <v>2600</v>
      </c>
      <c r="AH228" s="382">
        <v>2600</v>
      </c>
      <c r="AJ228" s="363">
        <f t="shared" ca="1" si="36"/>
        <v>1</v>
      </c>
      <c r="AL228" s="146"/>
      <c r="AN228" s="146"/>
      <c r="AP228" s="146"/>
      <c r="AR228" s="146"/>
      <c r="AT228" s="146"/>
      <c r="AV228" s="146"/>
      <c r="AX228" s="146"/>
      <c r="AZ228" s="146"/>
      <c r="BB228" s="63"/>
      <c r="BD228" s="371"/>
      <c r="BE228" s="371"/>
      <c r="BF228" s="371"/>
      <c r="BG228" s="371"/>
      <c r="BH228" s="371"/>
      <c r="BI228" s="371"/>
      <c r="BJ228" s="371"/>
      <c r="BK228" s="371"/>
      <c r="BL228" s="371"/>
      <c r="BM228" s="371"/>
      <c r="BN228" s="371"/>
      <c r="BO228" s="371"/>
    </row>
    <row r="229" spans="1:67" s="376" customFormat="1" ht="21" customHeight="1" x14ac:dyDescent="0.3">
      <c r="A229" s="371"/>
      <c r="B229" s="372"/>
      <c r="C229" s="371"/>
      <c r="D229" s="439" t="s">
        <v>515</v>
      </c>
      <c r="E229" s="437">
        <f t="shared" si="44"/>
        <v>30000</v>
      </c>
      <c r="F229" s="438">
        <f t="shared" si="44"/>
        <v>18000</v>
      </c>
      <c r="G229" s="371"/>
      <c r="H229" s="416">
        <f t="shared" si="37"/>
        <v>30000</v>
      </c>
      <c r="I229" s="416">
        <f t="shared" si="37"/>
        <v>18000</v>
      </c>
      <c r="J229" s="386"/>
      <c r="K229" s="417">
        <f t="shared" si="42"/>
        <v>30000</v>
      </c>
      <c r="L229" s="417">
        <f t="shared" si="43"/>
        <v>18000</v>
      </c>
      <c r="N229" s="542">
        <v>12000</v>
      </c>
      <c r="P229" s="542">
        <v>12000</v>
      </c>
      <c r="R229" s="496">
        <v>12000</v>
      </c>
      <c r="T229" s="507">
        <v>11900</v>
      </c>
      <c r="V229" s="490">
        <v>11900</v>
      </c>
      <c r="X229" s="490">
        <v>11900</v>
      </c>
      <c r="Z229" s="462">
        <v>8900</v>
      </c>
      <c r="AB229" s="462">
        <v>8900</v>
      </c>
      <c r="AD229" s="462">
        <v>8900</v>
      </c>
      <c r="AF229" s="452">
        <v>8900</v>
      </c>
      <c r="AH229" s="382">
        <v>8900</v>
      </c>
      <c r="AJ229" s="363">
        <f t="shared" ca="1" si="36"/>
        <v>1</v>
      </c>
      <c r="AL229" s="146"/>
      <c r="AN229" s="146"/>
      <c r="AP229" s="146"/>
      <c r="AR229" s="146"/>
      <c r="AT229" s="146"/>
      <c r="AV229" s="146"/>
      <c r="AX229" s="146"/>
      <c r="AZ229" s="146"/>
      <c r="BB229" s="63"/>
      <c r="BD229" s="371"/>
      <c r="BE229" s="371"/>
      <c r="BF229" s="371"/>
      <c r="BG229" s="371"/>
      <c r="BH229" s="371"/>
      <c r="BI229" s="371"/>
      <c r="BJ229" s="371"/>
      <c r="BK229" s="371"/>
      <c r="BL229" s="371"/>
      <c r="BM229" s="371"/>
      <c r="BN229" s="371"/>
      <c r="BO229" s="371"/>
    </row>
    <row r="230" spans="1:67" s="376" customFormat="1" ht="21" customHeight="1" x14ac:dyDescent="0.3">
      <c r="A230" s="371"/>
      <c r="B230" s="372"/>
      <c r="C230" s="371"/>
      <c r="D230" s="439" t="s">
        <v>640</v>
      </c>
      <c r="E230" s="437">
        <f t="shared" si="44"/>
        <v>12500</v>
      </c>
      <c r="F230" s="438">
        <f t="shared" si="44"/>
        <v>7500</v>
      </c>
      <c r="G230" s="371"/>
      <c r="H230" s="416">
        <f t="shared" si="37"/>
        <v>12500</v>
      </c>
      <c r="I230" s="416">
        <f t="shared" si="37"/>
        <v>7500</v>
      </c>
      <c r="J230" s="386"/>
      <c r="K230" s="417">
        <f t="shared" si="42"/>
        <v>12500</v>
      </c>
      <c r="L230" s="417">
        <f t="shared" si="43"/>
        <v>7500</v>
      </c>
      <c r="N230" s="542">
        <v>5000</v>
      </c>
      <c r="P230" s="542">
        <v>5000</v>
      </c>
      <c r="R230" s="496">
        <v>4500</v>
      </c>
      <c r="T230" s="507">
        <v>4500</v>
      </c>
      <c r="V230" s="490">
        <v>4500</v>
      </c>
      <c r="X230" s="490">
        <v>4500</v>
      </c>
      <c r="Z230" s="462">
        <v>3900</v>
      </c>
      <c r="AB230" s="462">
        <v>3900</v>
      </c>
      <c r="AD230" s="462">
        <v>3900</v>
      </c>
      <c r="AF230" s="452">
        <v>3900</v>
      </c>
      <c r="AH230" s="382">
        <v>3900</v>
      </c>
      <c r="AJ230" s="363">
        <f t="shared" ca="1" si="36"/>
        <v>1</v>
      </c>
      <c r="AL230" s="146"/>
      <c r="AN230" s="146"/>
      <c r="AP230" s="146"/>
      <c r="AR230" s="146"/>
      <c r="AT230" s="146"/>
      <c r="AV230" s="146"/>
      <c r="AX230" s="146"/>
      <c r="AZ230" s="146"/>
      <c r="BB230" s="63"/>
      <c r="BD230" s="371"/>
      <c r="BE230" s="371"/>
      <c r="BF230" s="371"/>
      <c r="BG230" s="371"/>
      <c r="BH230" s="371"/>
      <c r="BI230" s="371"/>
      <c r="BJ230" s="371"/>
      <c r="BK230" s="371"/>
      <c r="BL230" s="371"/>
      <c r="BM230" s="371"/>
      <c r="BN230" s="371"/>
      <c r="BO230" s="371"/>
    </row>
    <row r="231" spans="1:67" s="376" customFormat="1" ht="21" customHeight="1" x14ac:dyDescent="0.3">
      <c r="A231" s="371"/>
      <c r="B231" s="372"/>
      <c r="C231" s="371"/>
      <c r="D231" s="439" t="s">
        <v>313</v>
      </c>
      <c r="E231" s="437">
        <f t="shared" si="44"/>
        <v>9000</v>
      </c>
      <c r="F231" s="438">
        <f t="shared" si="44"/>
        <v>5400</v>
      </c>
      <c r="G231" s="371"/>
      <c r="H231" s="416">
        <f t="shared" si="37"/>
        <v>9000</v>
      </c>
      <c r="I231" s="416">
        <f t="shared" si="37"/>
        <v>5400</v>
      </c>
      <c r="J231" s="386"/>
      <c r="K231" s="417">
        <f t="shared" si="42"/>
        <v>9000</v>
      </c>
      <c r="L231" s="417">
        <f t="shared" si="43"/>
        <v>5400</v>
      </c>
      <c r="N231" s="542">
        <v>3600</v>
      </c>
      <c r="P231" s="542">
        <v>3600</v>
      </c>
      <c r="R231" s="496">
        <v>3600</v>
      </c>
      <c r="T231" s="507">
        <v>3600</v>
      </c>
      <c r="V231" s="490">
        <v>3600</v>
      </c>
      <c r="X231" s="490">
        <v>3600</v>
      </c>
      <c r="Z231" s="462">
        <v>3600</v>
      </c>
      <c r="AB231" s="462">
        <v>3600</v>
      </c>
      <c r="AD231" s="462">
        <v>3600</v>
      </c>
      <c r="AF231" s="452">
        <v>3600</v>
      </c>
      <c r="AH231" s="382">
        <v>3600</v>
      </c>
      <c r="AJ231" s="363">
        <f t="shared" ca="1" si="36"/>
        <v>1</v>
      </c>
      <c r="AL231" s="146"/>
      <c r="AN231" s="146"/>
      <c r="AP231" s="146"/>
      <c r="AR231" s="146"/>
      <c r="AT231" s="146"/>
      <c r="AV231" s="146"/>
      <c r="AX231" s="146"/>
      <c r="AZ231" s="146"/>
      <c r="BB231" s="63"/>
      <c r="BD231" s="371"/>
      <c r="BE231" s="371"/>
      <c r="BF231" s="371"/>
      <c r="BG231" s="371"/>
      <c r="BH231" s="371"/>
      <c r="BI231" s="371"/>
      <c r="BJ231" s="371"/>
      <c r="BK231" s="371"/>
      <c r="BL231" s="371"/>
      <c r="BM231" s="371"/>
      <c r="BN231" s="371"/>
      <c r="BO231" s="371"/>
    </row>
    <row r="232" spans="1:67" s="376" customFormat="1" ht="21" customHeight="1" x14ac:dyDescent="0.3">
      <c r="A232" s="371" t="s">
        <v>241</v>
      </c>
      <c r="B232" s="372">
        <v>45274</v>
      </c>
      <c r="C232" s="371"/>
      <c r="D232" s="439" t="s">
        <v>643</v>
      </c>
      <c r="E232" s="437">
        <f t="shared" si="44"/>
        <v>9800</v>
      </c>
      <c r="F232" s="438">
        <f t="shared" si="44"/>
        <v>5900</v>
      </c>
      <c r="G232" s="371"/>
      <c r="H232" s="416">
        <f t="shared" si="37"/>
        <v>9800</v>
      </c>
      <c r="I232" s="416">
        <f t="shared" si="37"/>
        <v>5900</v>
      </c>
      <c r="J232" s="386"/>
      <c r="K232" s="417">
        <f>N232*$K$9</f>
        <v>9750</v>
      </c>
      <c r="L232" s="417">
        <f>N232*$L$9</f>
        <v>5850</v>
      </c>
      <c r="N232" s="542">
        <v>3900</v>
      </c>
      <c r="P232" s="542">
        <v>3900</v>
      </c>
      <c r="R232" s="496">
        <v>3000</v>
      </c>
      <c r="T232" s="507">
        <v>2900</v>
      </c>
      <c r="V232" s="490">
        <v>2900</v>
      </c>
      <c r="X232" s="490">
        <v>2900</v>
      </c>
      <c r="Z232" s="462">
        <v>1900</v>
      </c>
      <c r="AB232" s="462">
        <v>1900</v>
      </c>
      <c r="AD232" s="462">
        <v>1900</v>
      </c>
      <c r="AF232" s="452">
        <v>1674</v>
      </c>
      <c r="AH232" s="382">
        <v>1674</v>
      </c>
      <c r="AJ232" s="363">
        <f t="shared" ca="1" si="36"/>
        <v>1</v>
      </c>
      <c r="AL232" s="146"/>
      <c r="AN232" s="146"/>
      <c r="AP232" s="146"/>
      <c r="AR232" s="146"/>
      <c r="AT232" s="146"/>
      <c r="AV232" s="146"/>
      <c r="AX232" s="146"/>
      <c r="AZ232" s="146"/>
      <c r="BB232" s="63"/>
      <c r="BD232" s="371"/>
      <c r="BE232" s="371"/>
      <c r="BF232" s="371"/>
      <c r="BG232" s="371"/>
      <c r="BH232" s="371"/>
      <c r="BI232" s="371"/>
      <c r="BJ232" s="371"/>
      <c r="BK232" s="371"/>
      <c r="BL232" s="371"/>
      <c r="BM232" s="371"/>
      <c r="BN232" s="371"/>
      <c r="BO232" s="371"/>
    </row>
    <row r="233" spans="1:67" s="376" customFormat="1" ht="21" customHeight="1" x14ac:dyDescent="0.3">
      <c r="A233" s="371" t="s">
        <v>241</v>
      </c>
      <c r="B233" s="372">
        <v>45274</v>
      </c>
      <c r="C233" s="371"/>
      <c r="D233" s="439" t="s">
        <v>644</v>
      </c>
      <c r="E233" s="437">
        <f t="shared" si="44"/>
        <v>11300</v>
      </c>
      <c r="F233" s="438">
        <f t="shared" si="44"/>
        <v>6800</v>
      </c>
      <c r="G233" s="371"/>
      <c r="H233" s="416">
        <f t="shared" si="37"/>
        <v>11300</v>
      </c>
      <c r="I233" s="416">
        <f t="shared" si="37"/>
        <v>6800</v>
      </c>
      <c r="J233" s="386"/>
      <c r="K233" s="417">
        <f>N233*$K$9</f>
        <v>11250</v>
      </c>
      <c r="L233" s="417">
        <f>N233*$L$9</f>
        <v>6750</v>
      </c>
      <c r="N233" s="542">
        <v>4500</v>
      </c>
      <c r="P233" s="542">
        <v>4500</v>
      </c>
      <c r="R233" s="496">
        <v>4200</v>
      </c>
      <c r="T233" s="507">
        <v>3900</v>
      </c>
      <c r="V233" s="490">
        <v>3900</v>
      </c>
      <c r="X233" s="490">
        <v>3900</v>
      </c>
      <c r="Z233" s="462">
        <v>3100</v>
      </c>
      <c r="AB233" s="462">
        <v>3100</v>
      </c>
      <c r="AD233" s="462">
        <v>3100</v>
      </c>
      <c r="AF233" s="452">
        <v>1674</v>
      </c>
      <c r="AH233" s="382">
        <v>1674</v>
      </c>
      <c r="AJ233" s="363">
        <f t="shared" ca="1" si="36"/>
        <v>1</v>
      </c>
      <c r="AL233" s="146"/>
      <c r="AN233" s="146"/>
      <c r="AP233" s="146"/>
      <c r="AR233" s="146"/>
      <c r="AT233" s="146"/>
      <c r="AV233" s="146"/>
      <c r="AX233" s="146"/>
      <c r="AZ233" s="146"/>
      <c r="BB233" s="63"/>
      <c r="BD233" s="371"/>
      <c r="BE233" s="371"/>
      <c r="BF233" s="371"/>
      <c r="BG233" s="371"/>
      <c r="BH233" s="371"/>
      <c r="BI233" s="371"/>
      <c r="BJ233" s="371"/>
      <c r="BK233" s="371"/>
      <c r="BL233" s="371"/>
      <c r="BM233" s="371"/>
      <c r="BN233" s="371"/>
      <c r="BO233" s="371"/>
    </row>
    <row r="234" spans="1:67" s="376" customFormat="1" ht="21" customHeight="1" x14ac:dyDescent="0.3">
      <c r="A234" s="371" t="s">
        <v>241</v>
      </c>
      <c r="B234" s="372">
        <v>45274</v>
      </c>
      <c r="C234" s="371"/>
      <c r="D234" s="486" t="s">
        <v>711</v>
      </c>
      <c r="E234" s="487">
        <f t="shared" si="44"/>
        <v>2000</v>
      </c>
      <c r="F234" s="485">
        <f t="shared" si="44"/>
        <v>1200</v>
      </c>
      <c r="G234" s="371"/>
      <c r="H234" s="416">
        <f t="shared" si="37"/>
        <v>2000</v>
      </c>
      <c r="I234" s="416">
        <f t="shared" si="37"/>
        <v>1200</v>
      </c>
      <c r="J234" s="386"/>
      <c r="K234" s="417">
        <f>N234*$K$9</f>
        <v>1920</v>
      </c>
      <c r="L234" s="417">
        <f>N234*$L$9</f>
        <v>1152</v>
      </c>
      <c r="N234" s="542">
        <v>768</v>
      </c>
      <c r="P234" s="542">
        <v>768</v>
      </c>
      <c r="R234" s="496">
        <v>768</v>
      </c>
      <c r="T234" s="507">
        <v>720</v>
      </c>
      <c r="V234" s="490">
        <v>720</v>
      </c>
      <c r="X234" s="490">
        <v>720</v>
      </c>
      <c r="Z234" s="462"/>
      <c r="AB234" s="462"/>
      <c r="AD234" s="462"/>
      <c r="AF234" s="452"/>
      <c r="AH234" s="382"/>
      <c r="AJ234" s="363">
        <f t="shared" ca="1" si="36"/>
        <v>1</v>
      </c>
      <c r="AL234" s="146"/>
      <c r="AN234" s="146"/>
      <c r="AP234" s="146"/>
      <c r="AR234" s="146"/>
      <c r="AT234" s="146"/>
      <c r="AV234" s="146"/>
      <c r="AX234" s="146"/>
      <c r="AZ234" s="146"/>
      <c r="BB234" s="63"/>
      <c r="BD234" s="371"/>
      <c r="BE234" s="371"/>
      <c r="BF234" s="371"/>
      <c r="BG234" s="371"/>
      <c r="BH234" s="371"/>
      <c r="BI234" s="371"/>
      <c r="BJ234" s="371"/>
      <c r="BK234" s="371"/>
      <c r="BL234" s="371"/>
      <c r="BM234" s="371"/>
      <c r="BN234" s="371"/>
      <c r="BO234" s="371"/>
    </row>
    <row r="235" spans="1:67" s="376" customFormat="1" ht="21" customHeight="1" x14ac:dyDescent="0.3">
      <c r="A235" s="371" t="s">
        <v>241</v>
      </c>
      <c r="B235" s="372">
        <v>45274</v>
      </c>
      <c r="C235" s="371"/>
      <c r="D235" s="486" t="s">
        <v>712</v>
      </c>
      <c r="E235" s="487">
        <f t="shared" si="44"/>
        <v>55000</v>
      </c>
      <c r="F235" s="485">
        <f t="shared" si="44"/>
        <v>33000</v>
      </c>
      <c r="G235" s="371"/>
      <c r="H235" s="416">
        <f t="shared" si="37"/>
        <v>55000</v>
      </c>
      <c r="I235" s="416">
        <f t="shared" si="37"/>
        <v>33000</v>
      </c>
      <c r="J235" s="386"/>
      <c r="K235" s="417">
        <f>N235*$K$9</f>
        <v>54922.5</v>
      </c>
      <c r="L235" s="417">
        <f>N235*$L$9</f>
        <v>32953.5</v>
      </c>
      <c r="N235" s="542">
        <v>21969</v>
      </c>
      <c r="P235" s="542">
        <v>21969</v>
      </c>
      <c r="R235" s="496">
        <v>20400</v>
      </c>
      <c r="T235" s="507">
        <v>20400</v>
      </c>
      <c r="V235" s="490">
        <v>20400</v>
      </c>
      <c r="X235" s="490">
        <v>20400</v>
      </c>
      <c r="Z235" s="462"/>
      <c r="AB235" s="462"/>
      <c r="AD235" s="462"/>
      <c r="AF235" s="452"/>
      <c r="AH235" s="382"/>
      <c r="AJ235" s="363">
        <f t="shared" ca="1" si="36"/>
        <v>1</v>
      </c>
      <c r="AL235" s="146"/>
      <c r="AN235" s="146"/>
      <c r="AP235" s="146"/>
      <c r="AR235" s="146"/>
      <c r="AT235" s="146"/>
      <c r="AV235" s="146"/>
      <c r="AX235" s="146"/>
      <c r="AZ235" s="146"/>
      <c r="BB235" s="63"/>
      <c r="BD235" s="371"/>
      <c r="BE235" s="371"/>
      <c r="BF235" s="371"/>
      <c r="BG235" s="371"/>
      <c r="BH235" s="371"/>
      <c r="BI235" s="371"/>
      <c r="BJ235" s="371"/>
      <c r="BK235" s="371"/>
      <c r="BL235" s="371"/>
      <c r="BM235" s="371"/>
      <c r="BN235" s="371"/>
      <c r="BO235" s="371"/>
    </row>
    <row r="236" spans="1:67" s="376" customFormat="1" ht="9.9499999999999993" customHeight="1" thickBot="1" x14ac:dyDescent="0.35">
      <c r="A236" s="371"/>
      <c r="B236" s="372"/>
      <c r="C236" s="371"/>
      <c r="D236" s="422"/>
      <c r="E236" s="414"/>
      <c r="F236" s="415"/>
      <c r="G236" s="386"/>
      <c r="H236" s="416">
        <f t="shared" si="37"/>
        <v>0</v>
      </c>
      <c r="I236" s="416">
        <f t="shared" si="37"/>
        <v>0</v>
      </c>
      <c r="J236" s="386"/>
      <c r="K236" s="417"/>
      <c r="L236" s="417"/>
      <c r="M236" s="389"/>
      <c r="N236" s="513"/>
      <c r="P236" s="513"/>
      <c r="R236" s="513"/>
      <c r="T236" s="513"/>
      <c r="V236" s="452"/>
      <c r="X236" s="452"/>
      <c r="Z236" s="452"/>
      <c r="AB236" s="452"/>
      <c r="AD236" s="452"/>
      <c r="AF236" s="452"/>
      <c r="AH236" s="382"/>
      <c r="AJ236" s="363" t="e">
        <f t="shared" ca="1" si="36"/>
        <v>#DIV/0!</v>
      </c>
      <c r="AL236" s="367"/>
      <c r="AN236" s="363"/>
      <c r="AP236" s="363"/>
      <c r="AR236" s="363"/>
      <c r="AT236" s="363"/>
      <c r="AV236" s="369"/>
      <c r="AX236" s="363"/>
      <c r="AZ236" s="363"/>
      <c r="BB236" s="367"/>
      <c r="BD236" s="371"/>
      <c r="BE236" s="371"/>
      <c r="BF236" s="371"/>
      <c r="BG236" s="371"/>
      <c r="BH236" s="371"/>
      <c r="BI236" s="371"/>
      <c r="BJ236" s="371"/>
      <c r="BK236" s="371"/>
      <c r="BL236" s="371"/>
      <c r="BM236" s="371"/>
      <c r="BN236" s="371"/>
      <c r="BO236" s="371"/>
    </row>
    <row r="237" spans="1:67" s="376" customFormat="1" ht="21" customHeight="1" thickBot="1" x14ac:dyDescent="0.35">
      <c r="A237" s="371"/>
      <c r="B237" s="372"/>
      <c r="C237" s="371"/>
      <c r="D237" s="413" t="s">
        <v>680</v>
      </c>
      <c r="E237" s="414"/>
      <c r="F237" s="415"/>
      <c r="G237" s="386"/>
      <c r="H237" s="416">
        <f t="shared" si="37"/>
        <v>0</v>
      </c>
      <c r="I237" s="416">
        <f t="shared" si="37"/>
        <v>0</v>
      </c>
      <c r="J237" s="386"/>
      <c r="K237" s="417"/>
      <c r="L237" s="417"/>
      <c r="M237" s="389"/>
      <c r="N237" s="541">
        <v>45595</v>
      </c>
      <c r="P237" s="541">
        <v>45595</v>
      </c>
      <c r="R237" s="520">
        <v>45565</v>
      </c>
      <c r="T237" s="515">
        <v>45482</v>
      </c>
      <c r="V237" s="489">
        <v>45482</v>
      </c>
      <c r="X237" s="484">
        <v>45455</v>
      </c>
      <c r="Z237" s="472">
        <v>45425</v>
      </c>
      <c r="AB237" s="472">
        <v>45350</v>
      </c>
      <c r="AD237" s="463">
        <v>230324</v>
      </c>
      <c r="AF237" s="452"/>
      <c r="AH237" s="382"/>
      <c r="AJ237" s="363">
        <f t="shared" ca="1" si="36"/>
        <v>1</v>
      </c>
      <c r="AL237" s="364"/>
      <c r="AN237" s="365"/>
      <c r="AP237" s="365"/>
      <c r="AR237" s="365"/>
      <c r="AT237" s="363"/>
      <c r="AV237" s="363"/>
      <c r="AX237" s="363"/>
      <c r="AZ237" s="363"/>
      <c r="BB237" s="366"/>
      <c r="BD237" s="371"/>
      <c r="BE237" s="371"/>
      <c r="BF237" s="371"/>
      <c r="BG237" s="371"/>
      <c r="BH237" s="371"/>
      <c r="BI237" s="371"/>
      <c r="BJ237" s="371"/>
      <c r="BK237" s="371"/>
      <c r="BL237" s="371"/>
      <c r="BM237" s="371"/>
      <c r="BN237" s="371"/>
      <c r="BO237" s="371"/>
    </row>
    <row r="238" spans="1:67" s="376" customFormat="1" ht="21" customHeight="1" x14ac:dyDescent="0.3">
      <c r="A238" s="371" t="s">
        <v>647</v>
      </c>
      <c r="B238" s="477" t="s">
        <v>675</v>
      </c>
      <c r="C238" s="371" t="s">
        <v>645</v>
      </c>
      <c r="D238" s="418" t="s">
        <v>205</v>
      </c>
      <c r="E238" s="419">
        <f t="shared" ref="E238:F240" si="45">H238</f>
        <v>4400</v>
      </c>
      <c r="F238" s="420">
        <f t="shared" si="45"/>
        <v>2700</v>
      </c>
      <c r="G238" s="386"/>
      <c r="H238" s="416">
        <f t="shared" si="37"/>
        <v>4400</v>
      </c>
      <c r="I238" s="416">
        <f t="shared" si="37"/>
        <v>2700</v>
      </c>
      <c r="J238" s="386"/>
      <c r="K238" s="417">
        <f>N238*$K$9</f>
        <v>4400</v>
      </c>
      <c r="L238" s="417">
        <f>N238*$L$9</f>
        <v>2640</v>
      </c>
      <c r="M238" s="389"/>
      <c r="N238" s="542">
        <v>1760</v>
      </c>
      <c r="P238" s="542">
        <v>1760</v>
      </c>
      <c r="R238" s="496">
        <v>1760</v>
      </c>
      <c r="T238" s="507">
        <v>1760</v>
      </c>
      <c r="V238" s="490">
        <v>1760</v>
      </c>
      <c r="X238" s="468">
        <v>1760</v>
      </c>
      <c r="Z238" s="462">
        <v>1760</v>
      </c>
      <c r="AB238" s="462">
        <v>1760</v>
      </c>
      <c r="AD238" s="462">
        <v>1760</v>
      </c>
      <c r="AF238" s="452">
        <v>1530</v>
      </c>
      <c r="AH238" s="382">
        <v>1530</v>
      </c>
      <c r="AJ238" s="363">
        <f t="shared" ca="1" si="36"/>
        <v>1</v>
      </c>
      <c r="AL238" s="364"/>
      <c r="AN238" s="365"/>
      <c r="AP238" s="365"/>
      <c r="AR238" s="365"/>
      <c r="AT238" s="363"/>
      <c r="AV238" s="363"/>
      <c r="AX238" s="363"/>
      <c r="AZ238" s="363"/>
      <c r="BB238" s="366"/>
      <c r="BD238" s="371"/>
      <c r="BE238" s="371"/>
      <c r="BF238" s="371"/>
      <c r="BG238" s="371"/>
      <c r="BH238" s="371"/>
      <c r="BI238" s="371"/>
      <c r="BJ238" s="371"/>
      <c r="BK238" s="371"/>
      <c r="BL238" s="371"/>
      <c r="BM238" s="371"/>
      <c r="BN238" s="371"/>
      <c r="BO238" s="371"/>
    </row>
    <row r="239" spans="1:67" ht="21" customHeight="1" x14ac:dyDescent="0.3">
      <c r="A239" s="371" t="s">
        <v>242</v>
      </c>
      <c r="B239" s="477" t="s">
        <v>675</v>
      </c>
      <c r="C239" s="371" t="s">
        <v>646</v>
      </c>
      <c r="D239" s="421" t="s">
        <v>560</v>
      </c>
      <c r="E239" s="419">
        <f t="shared" si="45"/>
        <v>6300</v>
      </c>
      <c r="F239" s="420">
        <f t="shared" si="45"/>
        <v>3800</v>
      </c>
      <c r="G239" s="386"/>
      <c r="H239" s="416">
        <f t="shared" si="37"/>
        <v>6300</v>
      </c>
      <c r="I239" s="416">
        <f t="shared" si="37"/>
        <v>3800</v>
      </c>
      <c r="J239" s="386"/>
      <c r="K239" s="417">
        <f>N239*$K$9</f>
        <v>6300</v>
      </c>
      <c r="L239" s="417">
        <f>N239*$L$9</f>
        <v>3780</v>
      </c>
      <c r="M239" s="389"/>
      <c r="N239" s="542">
        <v>2520</v>
      </c>
      <c r="P239" s="542">
        <v>2520</v>
      </c>
      <c r="R239" s="496">
        <v>2520</v>
      </c>
      <c r="T239" s="507">
        <v>2520</v>
      </c>
      <c r="V239" s="490">
        <v>2520</v>
      </c>
      <c r="X239" s="468">
        <v>2520</v>
      </c>
      <c r="Z239" s="462">
        <v>2520</v>
      </c>
      <c r="AB239" s="462">
        <v>2520</v>
      </c>
      <c r="AD239" s="462">
        <v>2520</v>
      </c>
      <c r="AF239" s="452">
        <v>2190</v>
      </c>
      <c r="AH239" s="382">
        <v>2190</v>
      </c>
      <c r="AJ239" s="363">
        <f t="shared" ca="1" si="36"/>
        <v>1</v>
      </c>
      <c r="AL239" s="364"/>
      <c r="AN239" s="365"/>
      <c r="AP239" s="365"/>
      <c r="AR239" s="365"/>
      <c r="AT239" s="363"/>
      <c r="AV239" s="363"/>
      <c r="AX239" s="363"/>
      <c r="AZ239" s="363"/>
      <c r="BB239" s="366"/>
    </row>
    <row r="240" spans="1:67" ht="21" customHeight="1" x14ac:dyDescent="0.3">
      <c r="A240" s="371" t="s">
        <v>474</v>
      </c>
      <c r="B240" s="479" t="s">
        <v>676</v>
      </c>
      <c r="C240" s="371" t="s">
        <v>765</v>
      </c>
      <c r="D240" s="421" t="s">
        <v>559</v>
      </c>
      <c r="E240" s="419">
        <f t="shared" si="45"/>
        <v>15600</v>
      </c>
      <c r="F240" s="420">
        <f t="shared" si="45"/>
        <v>9400</v>
      </c>
      <c r="G240" s="446"/>
      <c r="H240" s="416">
        <f t="shared" si="37"/>
        <v>15600</v>
      </c>
      <c r="I240" s="416">
        <f t="shared" si="37"/>
        <v>9400</v>
      </c>
      <c r="J240" s="386"/>
      <c r="K240" s="417">
        <f>N240*$K$9</f>
        <v>15525</v>
      </c>
      <c r="L240" s="417">
        <f>N240*$L$9</f>
        <v>9315</v>
      </c>
      <c r="M240" s="389"/>
      <c r="N240" s="542">
        <v>6210</v>
      </c>
      <c r="P240" s="542">
        <v>6210</v>
      </c>
      <c r="R240" s="496">
        <v>6210</v>
      </c>
      <c r="T240" s="507">
        <v>6210</v>
      </c>
      <c r="V240" s="490">
        <v>6210</v>
      </c>
      <c r="X240" s="468">
        <v>6210</v>
      </c>
      <c r="Z240" s="462">
        <v>6210</v>
      </c>
      <c r="AB240" s="462">
        <v>6210</v>
      </c>
      <c r="AD240" s="462">
        <v>6210</v>
      </c>
      <c r="AF240" s="452">
        <v>6210</v>
      </c>
      <c r="AH240" s="382">
        <v>6210</v>
      </c>
      <c r="AJ240" s="363">
        <f t="shared" ca="1" si="36"/>
        <v>1</v>
      </c>
      <c r="AL240" s="364"/>
      <c r="AN240" s="365"/>
      <c r="AP240" s="365"/>
      <c r="AR240" s="365"/>
      <c r="AT240" s="363"/>
      <c r="AV240" s="363"/>
      <c r="AX240" s="363"/>
      <c r="AZ240" s="363"/>
      <c r="BB240" s="366"/>
    </row>
    <row r="241" spans="1:67" ht="21" customHeight="1" thickBot="1" x14ac:dyDescent="0.35">
      <c r="D241" s="422"/>
      <c r="E241" s="414"/>
      <c r="F241" s="415"/>
      <c r="G241" s="446"/>
      <c r="H241" s="416">
        <f t="shared" si="37"/>
        <v>0</v>
      </c>
      <c r="I241" s="416">
        <f t="shared" si="37"/>
        <v>0</v>
      </c>
      <c r="J241" s="386"/>
      <c r="K241" s="417"/>
      <c r="L241" s="417"/>
      <c r="M241" s="389"/>
      <c r="N241" s="513"/>
      <c r="P241" s="513"/>
      <c r="R241" s="513"/>
      <c r="T241" s="513"/>
      <c r="V241" s="452"/>
      <c r="X241" s="452"/>
      <c r="Z241" s="452"/>
      <c r="AB241" s="452"/>
      <c r="AD241" s="452"/>
      <c r="AF241" s="452"/>
      <c r="AJ241" s="363" t="e">
        <f t="shared" ca="1" si="36"/>
        <v>#DIV/0!</v>
      </c>
      <c r="AL241" s="364"/>
      <c r="AN241" s="365"/>
      <c r="AP241" s="365"/>
      <c r="AR241" s="365"/>
      <c r="AT241" s="363"/>
      <c r="AV241" s="363"/>
      <c r="AX241" s="363"/>
      <c r="AZ241" s="363"/>
      <c r="BB241" s="366"/>
    </row>
    <row r="242" spans="1:67" ht="21" customHeight="1" thickBot="1" x14ac:dyDescent="0.35">
      <c r="D242" s="413" t="s">
        <v>534</v>
      </c>
      <c r="G242" s="386"/>
      <c r="H242" s="416">
        <f t="shared" si="37"/>
        <v>0</v>
      </c>
      <c r="I242" s="416">
        <f t="shared" si="37"/>
        <v>0</v>
      </c>
      <c r="J242" s="386"/>
      <c r="K242" s="448"/>
      <c r="L242" s="448"/>
      <c r="M242" s="389"/>
      <c r="N242" s="551">
        <v>45632</v>
      </c>
      <c r="P242" s="541">
        <v>45595</v>
      </c>
      <c r="R242" s="520">
        <v>45565</v>
      </c>
      <c r="T242" s="515">
        <v>45482</v>
      </c>
      <c r="V242" s="489">
        <v>45482</v>
      </c>
      <c r="X242" s="484">
        <v>45455</v>
      </c>
      <c r="Z242" s="472">
        <v>45425</v>
      </c>
      <c r="AB242" s="472">
        <v>45350</v>
      </c>
      <c r="AD242" s="463">
        <v>230324</v>
      </c>
      <c r="AF242" s="452"/>
      <c r="AJ242" s="363">
        <f t="shared" ca="1" si="36"/>
        <v>1.0008114924882114</v>
      </c>
    </row>
    <row r="243" spans="1:67" ht="21" customHeight="1" x14ac:dyDescent="0.3">
      <c r="A243" s="371" t="s">
        <v>239</v>
      </c>
      <c r="B243" s="372">
        <v>45352</v>
      </c>
      <c r="C243" s="371">
        <v>812</v>
      </c>
      <c r="D243" s="418" t="s">
        <v>145</v>
      </c>
      <c r="E243" s="419">
        <f t="shared" ref="E243:F254" si="46">H243</f>
        <v>15900</v>
      </c>
      <c r="F243" s="420">
        <f t="shared" si="46"/>
        <v>9500</v>
      </c>
      <c r="G243" s="386"/>
      <c r="H243" s="416">
        <f t="shared" si="37"/>
        <v>15900</v>
      </c>
      <c r="I243" s="416">
        <f t="shared" si="37"/>
        <v>9500</v>
      </c>
      <c r="J243" s="386"/>
      <c r="K243" s="417">
        <f t="shared" ref="K243:K254" si="47">N243*$K$9</f>
        <v>15830</v>
      </c>
      <c r="L243" s="417">
        <f t="shared" ref="L243:L254" si="48">N243*$L$9</f>
        <v>9498</v>
      </c>
      <c r="M243" s="389"/>
      <c r="N243" s="550">
        <v>6332</v>
      </c>
      <c r="P243" s="542">
        <v>6030</v>
      </c>
      <c r="R243" s="496">
        <v>6030</v>
      </c>
      <c r="T243" s="507">
        <v>5110</v>
      </c>
      <c r="V243" s="490">
        <v>5110</v>
      </c>
      <c r="X243" s="468">
        <v>5110</v>
      </c>
      <c r="Z243" s="474">
        <v>5110</v>
      </c>
      <c r="AB243" s="462">
        <v>4687.93</v>
      </c>
      <c r="AD243" s="462">
        <v>4687.93</v>
      </c>
      <c r="AF243" s="452">
        <v>3551.46</v>
      </c>
      <c r="AH243" s="382">
        <v>3551.46</v>
      </c>
      <c r="AJ243" s="363">
        <f t="shared" ca="1" si="36"/>
        <v>1.0500829187396352</v>
      </c>
      <c r="AL243" s="364"/>
      <c r="AN243" s="365"/>
      <c r="AP243" s="365"/>
      <c r="AR243" s="365"/>
      <c r="AT243" s="363"/>
      <c r="AV243" s="363"/>
      <c r="AX243" s="363"/>
      <c r="AZ243" s="363"/>
      <c r="BB243" s="366"/>
    </row>
    <row r="244" spans="1:67" ht="21" hidden="1" customHeight="1" x14ac:dyDescent="0.3">
      <c r="A244" s="371" t="s">
        <v>240</v>
      </c>
      <c r="B244" s="372">
        <v>45358</v>
      </c>
      <c r="C244" s="371">
        <v>777</v>
      </c>
      <c r="D244" s="421" t="s">
        <v>148</v>
      </c>
      <c r="E244" s="419">
        <f t="shared" si="46"/>
        <v>3100</v>
      </c>
      <c r="F244" s="420">
        <f t="shared" si="46"/>
        <v>1900</v>
      </c>
      <c r="G244" s="386"/>
      <c r="H244" s="416">
        <f t="shared" si="37"/>
        <v>3100</v>
      </c>
      <c r="I244" s="416">
        <f t="shared" si="37"/>
        <v>1900</v>
      </c>
      <c r="J244" s="386"/>
      <c r="K244" s="417">
        <f t="shared" si="47"/>
        <v>3095</v>
      </c>
      <c r="L244" s="417">
        <f t="shared" si="48"/>
        <v>1857</v>
      </c>
      <c r="M244" s="389"/>
      <c r="N244" s="543">
        <v>1238</v>
      </c>
      <c r="P244" s="543">
        <v>1238</v>
      </c>
      <c r="R244" s="455">
        <v>1238</v>
      </c>
      <c r="T244" s="513">
        <v>1238</v>
      </c>
      <c r="V244" s="474">
        <v>1238</v>
      </c>
      <c r="X244" s="474">
        <v>1238</v>
      </c>
      <c r="Z244" s="474">
        <v>1238</v>
      </c>
      <c r="AB244" s="461">
        <v>1400</v>
      </c>
      <c r="AD244" s="461">
        <v>1248</v>
      </c>
      <c r="AF244" s="452">
        <v>1248</v>
      </c>
      <c r="AH244" s="382">
        <v>1248</v>
      </c>
      <c r="AJ244" s="363">
        <f t="shared" ca="1" si="36"/>
        <v>1</v>
      </c>
      <c r="AL244" s="364"/>
      <c r="AN244" s="365"/>
      <c r="AP244" s="365"/>
      <c r="AR244" s="365"/>
      <c r="AT244" s="363"/>
      <c r="AV244" s="363"/>
      <c r="AX244" s="363"/>
      <c r="AZ244" s="363"/>
      <c r="BB244" s="366"/>
      <c r="BF244" s="371">
        <f>AL244*1.3</f>
        <v>0</v>
      </c>
    </row>
    <row r="245" spans="1:67" ht="21" customHeight="1" x14ac:dyDescent="0.3">
      <c r="A245" s="371" t="s">
        <v>339</v>
      </c>
      <c r="B245" s="372" t="s">
        <v>679</v>
      </c>
      <c r="C245" s="371">
        <v>4740</v>
      </c>
      <c r="D245" s="421" t="s">
        <v>203</v>
      </c>
      <c r="E245" s="419">
        <f t="shared" si="46"/>
        <v>8500</v>
      </c>
      <c r="F245" s="420">
        <f t="shared" si="46"/>
        <v>5100</v>
      </c>
      <c r="G245" s="386"/>
      <c r="H245" s="416">
        <f t="shared" si="37"/>
        <v>8500</v>
      </c>
      <c r="I245" s="416">
        <f t="shared" si="37"/>
        <v>5100</v>
      </c>
      <c r="J245" s="386"/>
      <c r="K245" s="417">
        <f t="shared" si="47"/>
        <v>8500</v>
      </c>
      <c r="L245" s="417">
        <f t="shared" si="48"/>
        <v>5100</v>
      </c>
      <c r="M245" s="389"/>
      <c r="N245" s="542">
        <v>3400</v>
      </c>
      <c r="P245" s="542">
        <v>3400</v>
      </c>
      <c r="R245" s="496">
        <v>3400</v>
      </c>
      <c r="T245" s="507">
        <v>3400</v>
      </c>
      <c r="V245" s="490">
        <v>3400</v>
      </c>
      <c r="X245" s="468">
        <v>3400</v>
      </c>
      <c r="Z245" s="462">
        <v>3400</v>
      </c>
      <c r="AB245" s="462">
        <v>3400</v>
      </c>
      <c r="AD245" s="462">
        <v>1530.09</v>
      </c>
      <c r="AF245" s="452">
        <v>1530.09</v>
      </c>
      <c r="AH245" s="382">
        <v>1530.09</v>
      </c>
      <c r="AJ245" s="363">
        <f t="shared" ca="1" si="36"/>
        <v>1</v>
      </c>
      <c r="AL245" s="364"/>
      <c r="AN245" s="365"/>
      <c r="AP245" s="365"/>
      <c r="AR245" s="365"/>
      <c r="AT245" s="363"/>
      <c r="AV245" s="363"/>
      <c r="AX245" s="363"/>
      <c r="AZ245" s="363"/>
      <c r="BB245" s="366"/>
    </row>
    <row r="246" spans="1:67" ht="21" hidden="1" customHeight="1" x14ac:dyDescent="0.3">
      <c r="A246" s="371" t="s">
        <v>238</v>
      </c>
      <c r="B246" s="372">
        <v>45278</v>
      </c>
      <c r="C246" s="371">
        <v>1357</v>
      </c>
      <c r="D246" s="421" t="s">
        <v>615</v>
      </c>
      <c r="E246" s="419">
        <f t="shared" si="46"/>
        <v>3000</v>
      </c>
      <c r="F246" s="420">
        <f t="shared" si="46"/>
        <v>1800</v>
      </c>
      <c r="G246" s="386"/>
      <c r="H246" s="416">
        <f t="shared" si="37"/>
        <v>3000</v>
      </c>
      <c r="I246" s="416">
        <f t="shared" si="37"/>
        <v>1800</v>
      </c>
      <c r="J246" s="386"/>
      <c r="K246" s="417">
        <f t="shared" si="47"/>
        <v>2956.0199999999995</v>
      </c>
      <c r="L246" s="417">
        <f t="shared" si="48"/>
        <v>1773.6119999999999</v>
      </c>
      <c r="M246" s="389"/>
      <c r="N246" s="543">
        <v>1182.4079999999999</v>
      </c>
      <c r="P246" s="543">
        <v>1182.4079999999999</v>
      </c>
      <c r="R246" s="513">
        <v>1182.4079999999999</v>
      </c>
      <c r="T246" s="513">
        <v>1182.4079999999999</v>
      </c>
      <c r="V246" s="462">
        <v>1182.4079999999999</v>
      </c>
      <c r="X246" s="462">
        <v>1182.4079999999999</v>
      </c>
      <c r="Z246" s="462">
        <v>1182.4079999999999</v>
      </c>
      <c r="AB246" s="462">
        <v>1182.4079999999999</v>
      </c>
      <c r="AD246" s="462">
        <v>1182.4079999999999</v>
      </c>
      <c r="AF246" s="452">
        <v>1182.4079999999999</v>
      </c>
      <c r="AH246" s="382">
        <v>985.34</v>
      </c>
      <c r="AJ246" s="363">
        <f t="shared" ca="1" si="36"/>
        <v>1</v>
      </c>
      <c r="AL246" s="364">
        <f>AH246*1.2</f>
        <v>1182.4079999999999</v>
      </c>
      <c r="AN246" s="365"/>
      <c r="AP246" s="365"/>
      <c r="AR246" s="365"/>
      <c r="AT246" s="363"/>
      <c r="AV246" s="363"/>
      <c r="AX246" s="363"/>
      <c r="AZ246" s="363"/>
      <c r="BB246" s="366"/>
    </row>
    <row r="247" spans="1:67" ht="21" hidden="1" customHeight="1" x14ac:dyDescent="0.3">
      <c r="A247" s="371" t="s">
        <v>238</v>
      </c>
      <c r="B247" s="372">
        <v>45278</v>
      </c>
      <c r="C247" s="371">
        <v>1357</v>
      </c>
      <c r="D247" s="421" t="s">
        <v>614</v>
      </c>
      <c r="E247" s="419">
        <f t="shared" si="46"/>
        <v>4100</v>
      </c>
      <c r="F247" s="420">
        <f t="shared" si="46"/>
        <v>2500</v>
      </c>
      <c r="G247" s="386"/>
      <c r="H247" s="416">
        <f t="shared" si="37"/>
        <v>4100</v>
      </c>
      <c r="I247" s="416">
        <f t="shared" si="37"/>
        <v>2500</v>
      </c>
      <c r="J247" s="386"/>
      <c r="K247" s="417">
        <f t="shared" si="47"/>
        <v>4021.4100000000003</v>
      </c>
      <c r="L247" s="417">
        <f t="shared" si="48"/>
        <v>2412.846</v>
      </c>
      <c r="M247" s="389"/>
      <c r="N247" s="543">
        <v>1608.5640000000001</v>
      </c>
      <c r="P247" s="543">
        <v>1608.5640000000001</v>
      </c>
      <c r="R247" s="513">
        <v>1608.5640000000001</v>
      </c>
      <c r="T247" s="513">
        <v>1608.5640000000001</v>
      </c>
      <c r="V247" s="462">
        <v>1608.5640000000001</v>
      </c>
      <c r="X247" s="462">
        <v>1608.5640000000001</v>
      </c>
      <c r="Z247" s="462">
        <v>1608.5640000000001</v>
      </c>
      <c r="AB247" s="462">
        <v>1608.5640000000001</v>
      </c>
      <c r="AD247" s="462">
        <v>1608.5640000000001</v>
      </c>
      <c r="AF247" s="452">
        <v>1608.5640000000001</v>
      </c>
      <c r="AH247" s="382">
        <v>1340.47</v>
      </c>
      <c r="AJ247" s="363">
        <f t="shared" ca="1" si="36"/>
        <v>1</v>
      </c>
      <c r="AL247" s="364">
        <f>AH247*1.2</f>
        <v>1608.5640000000001</v>
      </c>
      <c r="AN247" s="365"/>
      <c r="AP247" s="365"/>
      <c r="AR247" s="365"/>
      <c r="AT247" s="363"/>
      <c r="AV247" s="363"/>
      <c r="AX247" s="363"/>
      <c r="AZ247" s="363"/>
      <c r="BB247" s="366"/>
    </row>
    <row r="248" spans="1:67" ht="21" customHeight="1" x14ac:dyDescent="0.3">
      <c r="A248" s="371" t="s">
        <v>650</v>
      </c>
      <c r="B248" s="372">
        <v>45407</v>
      </c>
      <c r="C248" s="371">
        <v>1357</v>
      </c>
      <c r="D248" s="421" t="s">
        <v>652</v>
      </c>
      <c r="E248" s="419">
        <v>23500</v>
      </c>
      <c r="F248" s="420">
        <v>14500</v>
      </c>
      <c r="G248" s="386"/>
      <c r="H248" s="416">
        <f t="shared" si="37"/>
        <v>0</v>
      </c>
      <c r="I248" s="416">
        <f t="shared" si="37"/>
        <v>0</v>
      </c>
      <c r="J248" s="386"/>
      <c r="K248" s="417">
        <f t="shared" si="47"/>
        <v>0</v>
      </c>
      <c r="L248" s="417">
        <f t="shared" si="48"/>
        <v>0</v>
      </c>
      <c r="M248" s="389"/>
      <c r="N248" s="542"/>
      <c r="P248" s="542"/>
      <c r="R248" s="507"/>
      <c r="T248" s="507"/>
      <c r="V248" s="496"/>
      <c r="X248" s="455"/>
      <c r="Z248" s="455">
        <v>9000</v>
      </c>
      <c r="AB248" s="462">
        <v>8200</v>
      </c>
      <c r="AD248" s="462"/>
      <c r="AF248" s="452"/>
      <c r="AJ248" s="363" t="e">
        <f t="shared" ca="1" si="36"/>
        <v>#DIV/0!</v>
      </c>
      <c r="AL248" s="364"/>
      <c r="AN248" s="365"/>
      <c r="AP248" s="365"/>
      <c r="AR248" s="365"/>
      <c r="AT248" s="363"/>
      <c r="AV248" s="363"/>
      <c r="AX248" s="363"/>
      <c r="AZ248" s="363"/>
      <c r="BB248" s="366"/>
    </row>
    <row r="249" spans="1:67" ht="21" customHeight="1" x14ac:dyDescent="0.3">
      <c r="A249" s="371" t="s">
        <v>650</v>
      </c>
      <c r="B249" s="372">
        <v>45407</v>
      </c>
      <c r="C249" s="371">
        <v>1357</v>
      </c>
      <c r="D249" s="421" t="s">
        <v>653</v>
      </c>
      <c r="E249" s="419">
        <v>13000</v>
      </c>
      <c r="F249" s="420">
        <v>8200</v>
      </c>
      <c r="G249" s="386"/>
      <c r="H249" s="416">
        <f t="shared" si="37"/>
        <v>0</v>
      </c>
      <c r="I249" s="416">
        <f t="shared" si="37"/>
        <v>0</v>
      </c>
      <c r="J249" s="386"/>
      <c r="K249" s="417">
        <f t="shared" si="47"/>
        <v>0</v>
      </c>
      <c r="L249" s="417">
        <f t="shared" si="48"/>
        <v>0</v>
      </c>
      <c r="M249" s="389"/>
      <c r="N249" s="542"/>
      <c r="P249" s="542"/>
      <c r="R249" s="507"/>
      <c r="T249" s="507"/>
      <c r="V249" s="496"/>
      <c r="X249" s="455"/>
      <c r="Z249" s="455">
        <v>4800</v>
      </c>
      <c r="AB249" s="462">
        <v>5400</v>
      </c>
      <c r="AD249" s="462"/>
      <c r="AF249" s="452"/>
      <c r="AJ249" s="363" t="e">
        <f t="shared" ca="1" si="36"/>
        <v>#DIV/0!</v>
      </c>
      <c r="AL249" s="364"/>
      <c r="AN249" s="365"/>
      <c r="AP249" s="365"/>
      <c r="AR249" s="365"/>
      <c r="AT249" s="363"/>
      <c r="AV249" s="363"/>
      <c r="AX249" s="363"/>
      <c r="AZ249" s="363"/>
      <c r="BB249" s="366"/>
    </row>
    <row r="250" spans="1:67" ht="21" customHeight="1" x14ac:dyDescent="0.3">
      <c r="A250" s="371" t="s">
        <v>650</v>
      </c>
      <c r="B250" s="372">
        <v>45407</v>
      </c>
      <c r="C250" s="371">
        <v>1357</v>
      </c>
      <c r="D250" s="421" t="s">
        <v>682</v>
      </c>
      <c r="E250" s="419">
        <v>3700</v>
      </c>
      <c r="F250" s="420">
        <v>2300</v>
      </c>
      <c r="G250" s="386"/>
      <c r="H250" s="416">
        <f t="shared" si="37"/>
        <v>0</v>
      </c>
      <c r="I250" s="416">
        <f t="shared" si="37"/>
        <v>0</v>
      </c>
      <c r="J250" s="386"/>
      <c r="K250" s="417">
        <f t="shared" si="47"/>
        <v>0</v>
      </c>
      <c r="L250" s="417">
        <f t="shared" si="48"/>
        <v>0</v>
      </c>
      <c r="M250" s="389"/>
      <c r="N250" s="542"/>
      <c r="P250" s="542"/>
      <c r="R250" s="507"/>
      <c r="T250" s="507"/>
      <c r="V250" s="491"/>
      <c r="X250" s="462"/>
      <c r="Z250" s="462">
        <v>1480</v>
      </c>
      <c r="AB250" s="462">
        <v>5400</v>
      </c>
      <c r="AD250" s="462"/>
      <c r="AF250" s="452"/>
      <c r="AJ250" s="363" t="e">
        <f t="shared" ca="1" si="36"/>
        <v>#DIV/0!</v>
      </c>
      <c r="AL250" s="364"/>
      <c r="AN250" s="365"/>
      <c r="AP250" s="365"/>
      <c r="AR250" s="365"/>
      <c r="AT250" s="363"/>
      <c r="AV250" s="363"/>
      <c r="AX250" s="363"/>
      <c r="AZ250" s="363"/>
      <c r="BB250" s="366"/>
    </row>
    <row r="251" spans="1:67" ht="21" customHeight="1" x14ac:dyDescent="0.3">
      <c r="A251" s="371" t="s">
        <v>649</v>
      </c>
      <c r="B251" s="480" t="s">
        <v>678</v>
      </c>
      <c r="C251" s="371">
        <v>531</v>
      </c>
      <c r="D251" s="421" t="s">
        <v>156</v>
      </c>
      <c r="E251" s="419">
        <f>H251</f>
        <v>8800</v>
      </c>
      <c r="F251" s="420">
        <f>I251</f>
        <v>5300</v>
      </c>
      <c r="G251" s="386"/>
      <c r="H251" s="416">
        <f>MROUND(K251+48,100)</f>
        <v>8800</v>
      </c>
      <c r="I251" s="416">
        <f>MROUND(L251+48,100)</f>
        <v>5300</v>
      </c>
      <c r="J251" s="386"/>
      <c r="K251" s="417">
        <f>N251*$K$9</f>
        <v>8717.125</v>
      </c>
      <c r="L251" s="417">
        <f>N251*$L$9</f>
        <v>5230.2749999999996</v>
      </c>
      <c r="M251" s="389"/>
      <c r="N251" s="542">
        <v>3486.85</v>
      </c>
      <c r="P251" s="542">
        <v>3486.85</v>
      </c>
      <c r="R251" s="507">
        <v>2994</v>
      </c>
      <c r="T251" s="507">
        <v>2994</v>
      </c>
      <c r="V251" s="490">
        <v>2994</v>
      </c>
      <c r="X251" s="462">
        <v>2830.24</v>
      </c>
      <c r="Z251" s="462">
        <v>2830.24</v>
      </c>
      <c r="AB251" s="462">
        <v>2830.24</v>
      </c>
      <c r="AD251" s="462">
        <v>2621</v>
      </c>
      <c r="AF251" s="455">
        <v>2621</v>
      </c>
      <c r="AH251" s="382">
        <v>2339.0100000000002</v>
      </c>
      <c r="AJ251" s="363">
        <f ca="1">N251/OFFSET(N251,0,2)</f>
        <v>1</v>
      </c>
      <c r="AL251" s="364"/>
      <c r="AN251" s="365"/>
      <c r="AP251" s="365"/>
      <c r="AR251" s="365"/>
      <c r="AT251" s="363"/>
      <c r="AV251" s="363"/>
      <c r="AX251" s="363"/>
      <c r="AZ251" s="363"/>
      <c r="BB251" s="366"/>
    </row>
    <row r="252" spans="1:67" ht="21" customHeight="1" x14ac:dyDescent="0.3">
      <c r="A252" s="371" t="s">
        <v>649</v>
      </c>
      <c r="B252" s="480" t="s">
        <v>678</v>
      </c>
      <c r="C252" s="371">
        <v>531</v>
      </c>
      <c r="D252" s="421" t="s">
        <v>771</v>
      </c>
      <c r="E252" s="419">
        <f t="shared" si="46"/>
        <v>9200</v>
      </c>
      <c r="F252" s="420">
        <f t="shared" si="46"/>
        <v>5600</v>
      </c>
      <c r="G252" s="386"/>
      <c r="H252" s="416">
        <f t="shared" si="37"/>
        <v>9200</v>
      </c>
      <c r="I252" s="416">
        <f t="shared" si="37"/>
        <v>5600</v>
      </c>
      <c r="J252" s="386"/>
      <c r="K252" s="417">
        <f t="shared" si="47"/>
        <v>9186.2249999999985</v>
      </c>
      <c r="L252" s="417">
        <f t="shared" si="48"/>
        <v>5511.7349999999997</v>
      </c>
      <c r="M252" s="389"/>
      <c r="N252" s="542">
        <v>3674.49</v>
      </c>
      <c r="P252" s="542">
        <v>3674.49</v>
      </c>
      <c r="R252" s="507"/>
      <c r="T252" s="507">
        <v>2994</v>
      </c>
      <c r="V252" s="490">
        <v>2994</v>
      </c>
      <c r="X252" s="462">
        <v>2830.24</v>
      </c>
      <c r="Z252" s="462">
        <v>2830.24</v>
      </c>
      <c r="AB252" s="462">
        <v>2830.24</v>
      </c>
      <c r="AD252" s="462">
        <v>2621</v>
      </c>
      <c r="AF252" s="455">
        <v>2621</v>
      </c>
      <c r="AH252" s="382">
        <v>2339.0100000000002</v>
      </c>
      <c r="AJ252" s="363">
        <f t="shared" ca="1" si="36"/>
        <v>1</v>
      </c>
      <c r="AL252" s="364"/>
      <c r="AN252" s="365"/>
      <c r="AP252" s="365"/>
      <c r="AR252" s="365"/>
      <c r="AT252" s="363"/>
      <c r="AV252" s="363"/>
      <c r="AX252" s="363"/>
      <c r="AZ252" s="363"/>
      <c r="BB252" s="366"/>
    </row>
    <row r="253" spans="1:67" ht="21" customHeight="1" x14ac:dyDescent="0.3">
      <c r="A253" s="371" t="s">
        <v>648</v>
      </c>
      <c r="B253" s="478" t="s">
        <v>677</v>
      </c>
      <c r="C253" s="371" t="s">
        <v>208</v>
      </c>
      <c r="D253" s="421" t="s">
        <v>331</v>
      </c>
      <c r="E253" s="419">
        <f t="shared" si="46"/>
        <v>8000</v>
      </c>
      <c r="F253" s="420">
        <f t="shared" si="46"/>
        <v>4800</v>
      </c>
      <c r="G253" s="386"/>
      <c r="H253" s="416">
        <f t="shared" si="37"/>
        <v>8000</v>
      </c>
      <c r="I253" s="416">
        <f t="shared" si="37"/>
        <v>4800</v>
      </c>
      <c r="J253" s="386"/>
      <c r="K253" s="417">
        <f t="shared" si="47"/>
        <v>8000</v>
      </c>
      <c r="L253" s="417">
        <f t="shared" si="48"/>
        <v>4800</v>
      </c>
      <c r="M253" s="389"/>
      <c r="N253" s="542">
        <v>3200</v>
      </c>
      <c r="P253" s="542">
        <v>3200</v>
      </c>
      <c r="R253" s="507">
        <v>2881.01</v>
      </c>
      <c r="T253" s="507">
        <v>2881.01</v>
      </c>
      <c r="V253" s="490">
        <v>2881.01</v>
      </c>
      <c r="X253" s="462">
        <v>2881.01</v>
      </c>
      <c r="Z253" s="462">
        <v>2881.01</v>
      </c>
      <c r="AB253" s="462">
        <v>2881.01</v>
      </c>
      <c r="AD253" s="462">
        <v>2881.01</v>
      </c>
      <c r="AF253" s="452">
        <v>2881.01</v>
      </c>
      <c r="AH253" s="382">
        <v>2881.01</v>
      </c>
      <c r="AJ253" s="363">
        <f t="shared" ca="1" si="36"/>
        <v>1</v>
      </c>
      <c r="AL253" s="364"/>
      <c r="AN253" s="365"/>
      <c r="AP253" s="365"/>
      <c r="AR253" s="365"/>
      <c r="AT253" s="363"/>
      <c r="AV253" s="363"/>
      <c r="AX253" s="363"/>
      <c r="AZ253" s="363"/>
      <c r="BB253" s="367"/>
    </row>
    <row r="254" spans="1:67" ht="21" hidden="1" customHeight="1" x14ac:dyDescent="0.3">
      <c r="A254" s="371" t="s">
        <v>202</v>
      </c>
      <c r="C254" s="371" t="s">
        <v>202</v>
      </c>
      <c r="D254" s="421" t="s">
        <v>155</v>
      </c>
      <c r="E254" s="419">
        <f t="shared" si="46"/>
        <v>4550</v>
      </c>
      <c r="F254" s="420">
        <f t="shared" si="46"/>
        <v>2750</v>
      </c>
      <c r="G254" s="386"/>
      <c r="H254" s="416">
        <f>MROUND(K254+24,50)</f>
        <v>4550</v>
      </c>
      <c r="I254" s="416">
        <f>MROUND(L254+24,50)</f>
        <v>2750</v>
      </c>
      <c r="J254" s="386"/>
      <c r="K254" s="417">
        <f t="shared" si="47"/>
        <v>4537.5</v>
      </c>
      <c r="L254" s="417">
        <f t="shared" si="48"/>
        <v>2722.5</v>
      </c>
      <c r="M254" s="389"/>
      <c r="N254" s="513">
        <v>1815</v>
      </c>
      <c r="P254" s="513">
        <v>1815</v>
      </c>
      <c r="R254" s="513">
        <v>1815</v>
      </c>
      <c r="T254" s="513">
        <v>1815</v>
      </c>
      <c r="V254" s="452">
        <v>1815</v>
      </c>
      <c r="X254" s="452">
        <v>1815</v>
      </c>
      <c r="Z254" s="452">
        <v>1815</v>
      </c>
      <c r="AB254" s="452">
        <v>1815</v>
      </c>
      <c r="AD254" s="452">
        <v>1815</v>
      </c>
      <c r="AF254" s="452">
        <v>1815</v>
      </c>
      <c r="AH254" s="382">
        <v>1815</v>
      </c>
      <c r="AJ254" s="363">
        <f t="shared" ca="1" si="36"/>
        <v>1</v>
      </c>
      <c r="AL254" s="365"/>
      <c r="AN254" s="365"/>
      <c r="AP254" s="365"/>
      <c r="AR254" s="365"/>
      <c r="AT254" s="363"/>
      <c r="AV254" s="363"/>
      <c r="AX254" s="363"/>
      <c r="AZ254" s="363"/>
      <c r="BB254" s="367"/>
    </row>
    <row r="255" spans="1:67" s="376" customFormat="1" ht="21" customHeight="1" x14ac:dyDescent="0.3">
      <c r="A255" s="371"/>
      <c r="B255" s="372"/>
      <c r="C255" s="371"/>
      <c r="D255" s="371"/>
      <c r="E255" s="373"/>
      <c r="F255" s="374"/>
      <c r="G255" s="371"/>
      <c r="H255" s="447"/>
      <c r="I255" s="447"/>
      <c r="J255" s="371"/>
      <c r="K255" s="448"/>
      <c r="L255" s="448"/>
      <c r="N255" s="511"/>
      <c r="P255" s="511"/>
      <c r="R255" s="511"/>
      <c r="T255" s="511"/>
      <c r="V255" s="378"/>
      <c r="X255" s="378"/>
      <c r="Z255" s="378"/>
      <c r="AB255" s="378"/>
      <c r="AD255" s="378"/>
      <c r="AF255" s="378"/>
      <c r="AH255" s="378"/>
      <c r="AJ255" s="363"/>
      <c r="AL255" s="146"/>
      <c r="AN255" s="146"/>
      <c r="AP255" s="146"/>
      <c r="AR255" s="146"/>
      <c r="AT255" s="146"/>
      <c r="AV255" s="146"/>
      <c r="AX255" s="146"/>
      <c r="AZ255" s="146"/>
      <c r="BB255" s="63"/>
      <c r="BD255" s="371"/>
      <c r="BE255" s="371"/>
      <c r="BF255" s="371"/>
      <c r="BG255" s="371"/>
      <c r="BH255" s="371"/>
      <c r="BI255" s="371"/>
      <c r="BJ255" s="371"/>
      <c r="BK255" s="371"/>
      <c r="BL255" s="371"/>
      <c r="BM255" s="371"/>
      <c r="BN255" s="371"/>
      <c r="BO255" s="371"/>
    </row>
    <row r="256" spans="1:67" s="376" customFormat="1" ht="21" customHeight="1" x14ac:dyDescent="0.3">
      <c r="A256" s="371"/>
      <c r="B256" s="372" t="s">
        <v>731</v>
      </c>
      <c r="C256" s="371"/>
      <c r="D256" s="371"/>
      <c r="E256" s="373"/>
      <c r="F256" s="374"/>
      <c r="G256" s="371"/>
      <c r="H256" s="447"/>
      <c r="I256" s="447"/>
      <c r="J256" s="371"/>
      <c r="K256" s="448"/>
      <c r="L256" s="448"/>
      <c r="N256" s="511"/>
      <c r="P256" s="511"/>
      <c r="R256" s="511"/>
      <c r="T256" s="511"/>
      <c r="V256" s="378"/>
      <c r="X256" s="378"/>
      <c r="Z256" s="378"/>
      <c r="AB256" s="378"/>
      <c r="AD256" s="378"/>
      <c r="AF256" s="378"/>
      <c r="AH256" s="378"/>
      <c r="AJ256" s="363"/>
      <c r="AL256" s="546"/>
      <c r="AN256" s="146"/>
      <c r="AP256" s="146"/>
      <c r="AR256" s="146"/>
      <c r="AT256" s="146"/>
      <c r="AV256" s="146"/>
      <c r="AX256" s="146"/>
      <c r="AZ256" s="146"/>
      <c r="BB256" s="63"/>
      <c r="BD256" s="371"/>
      <c r="BE256" s="371"/>
      <c r="BF256" s="371"/>
      <c r="BG256" s="371"/>
      <c r="BH256" s="371"/>
      <c r="BI256" s="371"/>
      <c r="BJ256" s="371"/>
      <c r="BK256" s="371"/>
      <c r="BL256" s="371"/>
      <c r="BM256" s="371"/>
      <c r="BN256" s="371"/>
      <c r="BO256" s="371"/>
    </row>
    <row r="257" spans="1:67" s="376" customFormat="1" ht="21" customHeight="1" x14ac:dyDescent="0.3">
      <c r="A257" s="371"/>
      <c r="B257" s="372"/>
      <c r="C257" s="371"/>
      <c r="D257" s="371"/>
      <c r="E257" s="373"/>
      <c r="F257" s="374"/>
      <c r="G257" s="371"/>
      <c r="H257" s="447"/>
      <c r="I257" s="447"/>
      <c r="J257" s="371"/>
      <c r="K257" s="448"/>
      <c r="L257" s="448"/>
      <c r="N257" s="511"/>
      <c r="P257" s="511"/>
      <c r="R257" s="511"/>
      <c r="T257" s="511"/>
      <c r="V257" s="378"/>
      <c r="X257" s="378"/>
      <c r="Z257" s="378"/>
      <c r="AB257" s="378"/>
      <c r="AD257" s="378"/>
      <c r="AF257" s="378"/>
      <c r="AH257" s="378"/>
      <c r="AJ257" s="363"/>
      <c r="AL257" s="146"/>
      <c r="AN257" s="146"/>
      <c r="AP257" s="146"/>
      <c r="AR257" s="146"/>
      <c r="AT257" s="146"/>
      <c r="AV257" s="146"/>
      <c r="AX257" s="146"/>
      <c r="AZ257" s="146"/>
      <c r="BB257" s="63"/>
      <c r="BD257" s="371"/>
      <c r="BE257" s="371"/>
      <c r="BF257" s="371"/>
      <c r="BG257" s="371"/>
      <c r="BH257" s="371"/>
      <c r="BI257" s="371"/>
      <c r="BJ257" s="371"/>
      <c r="BK257" s="371"/>
      <c r="BL257" s="371"/>
      <c r="BM257" s="371"/>
      <c r="BN257" s="371"/>
      <c r="BO257" s="371"/>
    </row>
    <row r="258" spans="1:67" ht="21" customHeight="1" x14ac:dyDescent="0.3">
      <c r="N258" s="511"/>
      <c r="P258" s="511"/>
      <c r="R258" s="511"/>
      <c r="T258" s="511"/>
      <c r="V258" s="378"/>
      <c r="X258" s="378"/>
      <c r="Z258" s="378"/>
      <c r="AB258" s="378"/>
      <c r="AD258" s="378"/>
      <c r="AF258" s="378"/>
      <c r="AH258" s="378"/>
    </row>
    <row r="259" spans="1:67" s="376" customFormat="1" ht="21" customHeight="1" x14ac:dyDescent="0.3">
      <c r="A259" s="371"/>
      <c r="B259" s="372"/>
      <c r="C259" s="371"/>
      <c r="D259" s="371"/>
      <c r="E259" s="373"/>
      <c r="F259" s="374"/>
      <c r="G259" s="371"/>
      <c r="H259" s="375"/>
      <c r="I259" s="375"/>
      <c r="K259" s="377"/>
      <c r="L259" s="377"/>
      <c r="N259" s="511"/>
      <c r="P259" s="511"/>
      <c r="R259" s="511"/>
      <c r="T259" s="511"/>
      <c r="V259" s="378"/>
      <c r="X259" s="378"/>
      <c r="Z259" s="378"/>
      <c r="AB259" s="378"/>
      <c r="AD259" s="378"/>
      <c r="AF259" s="378"/>
      <c r="AH259" s="378"/>
      <c r="AJ259" s="146"/>
      <c r="AL259" s="146"/>
      <c r="AN259" s="146"/>
      <c r="AP259" s="146"/>
      <c r="AR259" s="146"/>
      <c r="AT259" s="146"/>
      <c r="AV259" s="146"/>
      <c r="AX259" s="146"/>
      <c r="AZ259" s="146"/>
      <c r="BB259" s="63"/>
      <c r="BD259" s="371"/>
      <c r="BE259" s="371"/>
      <c r="BF259" s="371"/>
      <c r="BG259" s="371"/>
      <c r="BH259" s="371"/>
      <c r="BI259" s="371"/>
      <c r="BJ259" s="371"/>
      <c r="BK259" s="371"/>
      <c r="BL259" s="371"/>
      <c r="BM259" s="371"/>
      <c r="BN259" s="371"/>
      <c r="BO259" s="371"/>
    </row>
    <row r="260" spans="1:67" s="376" customFormat="1" ht="21" customHeight="1" x14ac:dyDescent="0.3">
      <c r="A260" s="371"/>
      <c r="B260" s="372"/>
      <c r="C260" s="371"/>
      <c r="D260" s="371"/>
      <c r="E260" s="373"/>
      <c r="F260" s="374"/>
      <c r="G260" s="371"/>
      <c r="H260" s="375"/>
      <c r="I260" s="375"/>
      <c r="K260" s="377"/>
      <c r="L260" s="377"/>
      <c r="N260" s="511"/>
      <c r="P260" s="511"/>
      <c r="R260" s="511"/>
      <c r="T260" s="511"/>
      <c r="V260" s="378"/>
      <c r="X260" s="378"/>
      <c r="Z260" s="378"/>
      <c r="AB260" s="378"/>
      <c r="AD260" s="378"/>
      <c r="AF260" s="378"/>
      <c r="AH260" s="378"/>
      <c r="AJ260" s="146"/>
      <c r="AL260" s="146"/>
      <c r="AN260" s="146"/>
      <c r="AP260" s="146"/>
      <c r="AR260" s="146"/>
      <c r="AT260" s="146"/>
      <c r="AV260" s="146"/>
      <c r="AX260" s="146"/>
      <c r="AZ260" s="146"/>
      <c r="BB260" s="63"/>
      <c r="BD260" s="371"/>
      <c r="BE260" s="371"/>
      <c r="BF260" s="371"/>
      <c r="BG260" s="371"/>
      <c r="BH260" s="371"/>
      <c r="BI260" s="371"/>
      <c r="BJ260" s="371"/>
      <c r="BK260" s="371"/>
      <c r="BL260" s="371"/>
      <c r="BM260" s="371"/>
      <c r="BN260" s="371"/>
      <c r="BO260" s="371"/>
    </row>
    <row r="261" spans="1:67" s="376" customFormat="1" ht="21" customHeight="1" x14ac:dyDescent="0.3">
      <c r="A261" s="371"/>
      <c r="B261" s="372"/>
      <c r="C261" s="371"/>
      <c r="D261" s="371"/>
      <c r="E261" s="373"/>
      <c r="F261" s="374"/>
      <c r="G261" s="371"/>
      <c r="H261" s="375"/>
      <c r="I261" s="375"/>
      <c r="K261" s="377"/>
      <c r="L261" s="377"/>
      <c r="N261" s="511"/>
      <c r="P261" s="511"/>
      <c r="R261" s="511"/>
      <c r="T261" s="511"/>
      <c r="V261" s="378"/>
      <c r="X261" s="378"/>
      <c r="Z261" s="378"/>
      <c r="AB261" s="378"/>
      <c r="AD261" s="378"/>
      <c r="AF261" s="378"/>
      <c r="AH261" s="378"/>
      <c r="AJ261" s="146"/>
      <c r="AL261" s="146"/>
      <c r="AN261" s="146"/>
      <c r="AP261" s="146"/>
      <c r="AR261" s="146"/>
      <c r="AT261" s="146"/>
      <c r="AV261" s="146"/>
      <c r="AX261" s="146"/>
      <c r="AZ261" s="146"/>
      <c r="BB261" s="63"/>
      <c r="BD261" s="371"/>
      <c r="BE261" s="371"/>
      <c r="BF261" s="371"/>
      <c r="BG261" s="371"/>
      <c r="BH261" s="371"/>
      <c r="BI261" s="371"/>
      <c r="BJ261" s="371"/>
      <c r="BK261" s="371"/>
      <c r="BL261" s="371"/>
      <c r="BM261" s="371"/>
      <c r="BN261" s="371"/>
      <c r="BO261" s="371"/>
    </row>
    <row r="262" spans="1:67" s="376" customFormat="1" ht="21" customHeight="1" x14ac:dyDescent="0.3">
      <c r="A262" s="371"/>
      <c r="B262" s="372"/>
      <c r="C262" s="371"/>
      <c r="D262" s="371"/>
      <c r="E262" s="373"/>
      <c r="F262" s="374"/>
      <c r="G262" s="371"/>
      <c r="H262" s="375"/>
      <c r="I262" s="375"/>
      <c r="K262" s="377"/>
      <c r="L262" s="377"/>
      <c r="N262" s="511"/>
      <c r="P262" s="511"/>
      <c r="R262" s="511"/>
      <c r="T262" s="511"/>
      <c r="V262" s="378"/>
      <c r="X262" s="378"/>
      <c r="Z262" s="378"/>
      <c r="AB262" s="378"/>
      <c r="AD262" s="378"/>
      <c r="AF262" s="378"/>
      <c r="AH262" s="378"/>
      <c r="AJ262" s="146"/>
      <c r="AL262" s="146"/>
      <c r="AN262" s="146"/>
      <c r="AP262" s="146"/>
      <c r="AR262" s="146"/>
      <c r="AT262" s="146"/>
      <c r="AV262" s="146"/>
      <c r="AX262" s="146"/>
      <c r="AZ262" s="146"/>
      <c r="BB262" s="63"/>
      <c r="BD262" s="371"/>
      <c r="BE262" s="371"/>
      <c r="BF262" s="371"/>
      <c r="BG262" s="371"/>
      <c r="BH262" s="371"/>
      <c r="BI262" s="371"/>
      <c r="BJ262" s="371"/>
      <c r="BK262" s="371"/>
      <c r="BL262" s="371"/>
      <c r="BM262" s="371"/>
      <c r="BN262" s="371"/>
      <c r="BO262" s="371"/>
    </row>
    <row r="263" spans="1:67" s="376" customFormat="1" ht="21" customHeight="1" x14ac:dyDescent="0.3">
      <c r="A263" s="371"/>
      <c r="B263" s="372"/>
      <c r="C263" s="371"/>
      <c r="D263" s="371"/>
      <c r="E263" s="373"/>
      <c r="F263" s="374"/>
      <c r="G263" s="371"/>
      <c r="H263" s="375"/>
      <c r="I263" s="375"/>
      <c r="K263" s="377"/>
      <c r="L263" s="377"/>
      <c r="N263" s="511"/>
      <c r="P263" s="511"/>
      <c r="R263" s="511"/>
      <c r="T263" s="511"/>
      <c r="V263" s="378"/>
      <c r="X263" s="378"/>
      <c r="Z263" s="378"/>
      <c r="AB263" s="378"/>
      <c r="AD263" s="378"/>
      <c r="AF263" s="378"/>
      <c r="AH263" s="378"/>
      <c r="AJ263" s="146"/>
      <c r="AL263" s="146"/>
      <c r="AN263" s="146"/>
      <c r="AP263" s="146"/>
      <c r="AR263" s="146"/>
      <c r="AT263" s="146"/>
      <c r="AV263" s="146"/>
      <c r="AX263" s="146"/>
      <c r="AZ263" s="146"/>
      <c r="BB263" s="63"/>
      <c r="BD263" s="371"/>
      <c r="BE263" s="371"/>
      <c r="BF263" s="371"/>
      <c r="BG263" s="371"/>
      <c r="BH263" s="371"/>
      <c r="BI263" s="371"/>
      <c r="BJ263" s="371"/>
      <c r="BK263" s="371"/>
      <c r="BL263" s="371"/>
      <c r="BM263" s="371"/>
      <c r="BN263" s="371"/>
      <c r="BO263" s="371"/>
    </row>
    <row r="264" spans="1:67" s="376" customFormat="1" ht="21" customHeight="1" x14ac:dyDescent="0.3">
      <c r="A264" s="371"/>
      <c r="B264" s="372"/>
      <c r="C264" s="371"/>
      <c r="D264" s="371"/>
      <c r="E264" s="373"/>
      <c r="F264" s="374"/>
      <c r="G264" s="371"/>
      <c r="H264" s="375"/>
      <c r="I264" s="375"/>
      <c r="K264" s="377"/>
      <c r="L264" s="377"/>
      <c r="N264" s="511"/>
      <c r="P264" s="511"/>
      <c r="R264" s="511"/>
      <c r="T264" s="511"/>
      <c r="V264" s="378"/>
      <c r="X264" s="378"/>
      <c r="Z264" s="378"/>
      <c r="AB264" s="378"/>
      <c r="AD264" s="378"/>
      <c r="AF264" s="378"/>
      <c r="AH264" s="378"/>
      <c r="AJ264" s="146"/>
      <c r="AL264" s="146"/>
      <c r="AN264" s="146"/>
      <c r="AP264" s="146"/>
      <c r="AR264" s="146"/>
      <c r="AT264" s="146"/>
      <c r="AV264" s="146"/>
      <c r="AX264" s="146"/>
      <c r="AZ264" s="146"/>
      <c r="BB264" s="63"/>
      <c r="BD264" s="371"/>
      <c r="BE264" s="371"/>
      <c r="BF264" s="371"/>
      <c r="BG264" s="371"/>
      <c r="BH264" s="371"/>
      <c r="BI264" s="371"/>
      <c r="BJ264" s="371"/>
      <c r="BK264" s="371"/>
      <c r="BL264" s="371"/>
      <c r="BM264" s="371"/>
      <c r="BN264" s="371"/>
      <c r="BO264" s="371"/>
    </row>
    <row r="265" spans="1:67" s="376" customFormat="1" ht="21" customHeight="1" x14ac:dyDescent="0.3">
      <c r="A265" s="371"/>
      <c r="B265" s="372"/>
      <c r="C265" s="371"/>
      <c r="D265" s="371"/>
      <c r="E265" s="373"/>
      <c r="F265" s="374"/>
      <c r="G265" s="371"/>
      <c r="H265" s="375"/>
      <c r="I265" s="375"/>
      <c r="K265" s="377"/>
      <c r="L265" s="377"/>
      <c r="N265" s="511"/>
      <c r="P265" s="511"/>
      <c r="R265" s="511"/>
      <c r="T265" s="511"/>
      <c r="V265" s="378"/>
      <c r="X265" s="378"/>
      <c r="Z265" s="378"/>
      <c r="AB265" s="378"/>
      <c r="AD265" s="378"/>
      <c r="AF265" s="378"/>
      <c r="AH265" s="378"/>
      <c r="AJ265" s="146"/>
      <c r="AL265" s="146"/>
      <c r="AN265" s="146"/>
      <c r="AP265" s="146"/>
      <c r="AR265" s="146"/>
      <c r="AT265" s="146"/>
      <c r="AV265" s="146"/>
      <c r="AX265" s="146"/>
      <c r="AZ265" s="146"/>
      <c r="BB265" s="63"/>
      <c r="BD265" s="371"/>
      <c r="BE265" s="371"/>
      <c r="BF265" s="371"/>
      <c r="BG265" s="371"/>
      <c r="BH265" s="371"/>
      <c r="BI265" s="371"/>
      <c r="BJ265" s="371"/>
      <c r="BK265" s="371"/>
      <c r="BL265" s="371"/>
      <c r="BM265" s="371"/>
      <c r="BN265" s="371"/>
      <c r="BO265" s="371"/>
    </row>
    <row r="266" spans="1:67" s="376" customFormat="1" ht="21" customHeight="1" x14ac:dyDescent="0.3">
      <c r="A266" s="371"/>
      <c r="B266" s="372"/>
      <c r="C266" s="371"/>
      <c r="D266" s="371"/>
      <c r="E266" s="373"/>
      <c r="F266" s="374"/>
      <c r="G266" s="371"/>
      <c r="H266" s="375"/>
      <c r="I266" s="375"/>
      <c r="K266" s="377"/>
      <c r="L266" s="377"/>
      <c r="N266" s="511"/>
      <c r="P266" s="511"/>
      <c r="R266" s="511"/>
      <c r="T266" s="511"/>
      <c r="V266" s="378"/>
      <c r="X266" s="378"/>
      <c r="Z266" s="378"/>
      <c r="AB266" s="378"/>
      <c r="AD266" s="378"/>
      <c r="AF266" s="378"/>
      <c r="AH266" s="378"/>
      <c r="AJ266" s="146"/>
      <c r="AL266" s="146"/>
      <c r="AN266" s="146"/>
      <c r="AP266" s="146"/>
      <c r="AR266" s="146"/>
      <c r="AT266" s="146"/>
      <c r="AV266" s="146"/>
      <c r="AX266" s="146"/>
      <c r="AZ266" s="146"/>
      <c r="BB266" s="63"/>
      <c r="BD266" s="371"/>
      <c r="BE266" s="371"/>
      <c r="BF266" s="371"/>
      <c r="BG266" s="371"/>
      <c r="BH266" s="371"/>
      <c r="BI266" s="371"/>
      <c r="BJ266" s="371"/>
      <c r="BK266" s="371"/>
      <c r="BL266" s="371"/>
      <c r="BM266" s="371"/>
      <c r="BN266" s="371"/>
      <c r="BO266" s="371"/>
    </row>
    <row r="267" spans="1:67" s="376" customFormat="1" ht="21" customHeight="1" x14ac:dyDescent="0.3">
      <c r="A267" s="371"/>
      <c r="B267" s="372"/>
      <c r="C267" s="371"/>
      <c r="D267" s="371"/>
      <c r="E267" s="373"/>
      <c r="F267" s="374"/>
      <c r="G267" s="371"/>
      <c r="H267" s="375"/>
      <c r="I267" s="375"/>
      <c r="K267" s="377"/>
      <c r="L267" s="377"/>
      <c r="N267" s="511"/>
      <c r="P267" s="511"/>
      <c r="R267" s="511"/>
      <c r="T267" s="511"/>
      <c r="V267" s="378"/>
      <c r="X267" s="378"/>
      <c r="Z267" s="378"/>
      <c r="AB267" s="378"/>
      <c r="AD267" s="378"/>
      <c r="AF267" s="378"/>
      <c r="AH267" s="378"/>
      <c r="AJ267" s="146"/>
      <c r="AL267" s="146"/>
      <c r="AN267" s="146"/>
      <c r="AP267" s="146"/>
      <c r="AR267" s="146"/>
      <c r="AT267" s="146"/>
      <c r="AV267" s="146"/>
      <c r="AX267" s="146"/>
      <c r="AZ267" s="146"/>
      <c r="BB267" s="63"/>
      <c r="BD267" s="371"/>
      <c r="BE267" s="371"/>
      <c r="BF267" s="371"/>
      <c r="BG267" s="371"/>
      <c r="BH267" s="371"/>
      <c r="BI267" s="371"/>
      <c r="BJ267" s="371"/>
      <c r="BK267" s="371"/>
      <c r="BL267" s="371"/>
      <c r="BM267" s="371"/>
      <c r="BN267" s="371"/>
      <c r="BO267" s="371"/>
    </row>
    <row r="268" spans="1:67" s="376" customFormat="1" ht="21" customHeight="1" x14ac:dyDescent="0.3">
      <c r="A268" s="371"/>
      <c r="B268" s="372"/>
      <c r="C268" s="371"/>
      <c r="D268" s="371"/>
      <c r="E268" s="373"/>
      <c r="F268" s="374"/>
      <c r="G268" s="371"/>
      <c r="H268" s="375"/>
      <c r="I268" s="375"/>
      <c r="K268" s="377"/>
      <c r="L268" s="377"/>
      <c r="N268" s="511"/>
      <c r="P268" s="511"/>
      <c r="R268" s="511"/>
      <c r="T268" s="511"/>
      <c r="V268" s="378"/>
      <c r="X268" s="378"/>
      <c r="Z268" s="378"/>
      <c r="AB268" s="378"/>
      <c r="AD268" s="378"/>
      <c r="AF268" s="378"/>
      <c r="AH268" s="378"/>
      <c r="AJ268" s="146"/>
      <c r="AL268" s="146"/>
      <c r="AN268" s="146"/>
      <c r="AP268" s="146"/>
      <c r="AR268" s="146"/>
      <c r="AT268" s="146"/>
      <c r="AV268" s="146"/>
      <c r="AX268" s="146"/>
      <c r="AZ268" s="146"/>
      <c r="BB268" s="63"/>
      <c r="BD268" s="371"/>
      <c r="BE268" s="371"/>
      <c r="BF268" s="371"/>
      <c r="BG268" s="371"/>
      <c r="BH268" s="371"/>
      <c r="BI268" s="371"/>
      <c r="BJ268" s="371"/>
      <c r="BK268" s="371"/>
      <c r="BL268" s="371"/>
      <c r="BM268" s="371"/>
      <c r="BN268" s="371"/>
      <c r="BO268" s="371"/>
    </row>
    <row r="269" spans="1:67" s="376" customFormat="1" ht="21" customHeight="1" x14ac:dyDescent="0.3">
      <c r="A269" s="371"/>
      <c r="B269" s="372"/>
      <c r="C269" s="371"/>
      <c r="D269" s="371"/>
      <c r="E269" s="373"/>
      <c r="F269" s="374"/>
      <c r="G269" s="371"/>
      <c r="H269" s="375"/>
      <c r="I269" s="375"/>
      <c r="K269" s="377"/>
      <c r="L269" s="377"/>
      <c r="N269" s="511"/>
      <c r="P269" s="511"/>
      <c r="R269" s="511"/>
      <c r="T269" s="511"/>
      <c r="V269" s="378"/>
      <c r="X269" s="378"/>
      <c r="Z269" s="378"/>
      <c r="AB269" s="378"/>
      <c r="AD269" s="378"/>
      <c r="AF269" s="378"/>
      <c r="AH269" s="378"/>
      <c r="AJ269" s="146"/>
      <c r="AL269" s="146"/>
      <c r="AN269" s="146"/>
      <c r="AP269" s="146"/>
      <c r="AR269" s="146"/>
      <c r="AT269" s="146"/>
      <c r="AV269" s="146"/>
      <c r="AX269" s="146"/>
      <c r="AZ269" s="146"/>
      <c r="BB269" s="63"/>
      <c r="BD269" s="371"/>
      <c r="BE269" s="371"/>
      <c r="BF269" s="371"/>
      <c r="BG269" s="371"/>
      <c r="BH269" s="371"/>
      <c r="BI269" s="371"/>
      <c r="BJ269" s="371"/>
      <c r="BK269" s="371"/>
      <c r="BL269" s="371"/>
      <c r="BM269" s="371"/>
      <c r="BN269" s="371"/>
      <c r="BO269" s="371"/>
    </row>
    <row r="270" spans="1:67" s="376" customFormat="1" ht="21" customHeight="1" x14ac:dyDescent="0.3">
      <c r="A270" s="371"/>
      <c r="B270" s="372"/>
      <c r="C270" s="371"/>
      <c r="D270" s="371"/>
      <c r="E270" s="373"/>
      <c r="F270" s="374"/>
      <c r="G270" s="371"/>
      <c r="H270" s="375"/>
      <c r="I270" s="375"/>
      <c r="K270" s="377"/>
      <c r="L270" s="377"/>
      <c r="N270" s="511"/>
      <c r="P270" s="511"/>
      <c r="R270" s="511"/>
      <c r="T270" s="511"/>
      <c r="V270" s="378"/>
      <c r="X270" s="378"/>
      <c r="Z270" s="378"/>
      <c r="AB270" s="378"/>
      <c r="AD270" s="378"/>
      <c r="AF270" s="378"/>
      <c r="AH270" s="378"/>
      <c r="AJ270" s="146"/>
      <c r="AL270" s="146"/>
      <c r="AN270" s="146"/>
      <c r="AP270" s="146"/>
      <c r="AR270" s="146"/>
      <c r="AT270" s="146"/>
      <c r="AV270" s="146"/>
      <c r="AX270" s="146"/>
      <c r="AZ270" s="146"/>
      <c r="BB270" s="63"/>
      <c r="BD270" s="371"/>
      <c r="BE270" s="371"/>
      <c r="BF270" s="371"/>
      <c r="BG270" s="371"/>
      <c r="BH270" s="371"/>
      <c r="BI270" s="371"/>
      <c r="BJ270" s="371"/>
      <c r="BK270" s="371"/>
      <c r="BL270" s="371"/>
      <c r="BM270" s="371"/>
      <c r="BN270" s="371"/>
      <c r="BO270" s="371"/>
    </row>
    <row r="271" spans="1:67" s="376" customFormat="1" ht="21" customHeight="1" x14ac:dyDescent="0.3">
      <c r="A271" s="371"/>
      <c r="B271" s="372"/>
      <c r="C271" s="371"/>
      <c r="D271" s="371"/>
      <c r="E271" s="373"/>
      <c r="F271" s="374"/>
      <c r="G271" s="371"/>
      <c r="H271" s="375"/>
      <c r="I271" s="375"/>
      <c r="K271" s="377"/>
      <c r="L271" s="377"/>
      <c r="N271" s="511"/>
      <c r="P271" s="511"/>
      <c r="R271" s="511"/>
      <c r="T271" s="511"/>
      <c r="V271" s="378"/>
      <c r="X271" s="378"/>
      <c r="Z271" s="378"/>
      <c r="AB271" s="378"/>
      <c r="AD271" s="378"/>
      <c r="AF271" s="378"/>
      <c r="AH271" s="378"/>
      <c r="AJ271" s="146"/>
      <c r="AL271" s="146"/>
      <c r="AN271" s="146"/>
      <c r="AP271" s="146"/>
      <c r="AR271" s="146"/>
      <c r="AT271" s="146"/>
      <c r="AV271" s="146"/>
      <c r="AX271" s="146"/>
      <c r="AZ271" s="146"/>
      <c r="BB271" s="63"/>
      <c r="BD271" s="371"/>
      <c r="BE271" s="371"/>
      <c r="BF271" s="371"/>
      <c r="BG271" s="371"/>
      <c r="BH271" s="371"/>
      <c r="BI271" s="371"/>
      <c r="BJ271" s="371"/>
      <c r="BK271" s="371"/>
      <c r="BL271" s="371"/>
      <c r="BM271" s="371"/>
      <c r="BN271" s="371"/>
      <c r="BO271" s="371"/>
    </row>
    <row r="272" spans="1:67" s="376" customFormat="1" ht="21" customHeight="1" x14ac:dyDescent="0.3">
      <c r="A272" s="371"/>
      <c r="B272" s="372"/>
      <c r="C272" s="371"/>
      <c r="D272" s="371"/>
      <c r="E272" s="373"/>
      <c r="F272" s="374"/>
      <c r="G272" s="371"/>
      <c r="H272" s="375"/>
      <c r="I272" s="375"/>
      <c r="K272" s="377"/>
      <c r="L272" s="377"/>
      <c r="N272" s="511"/>
      <c r="P272" s="511"/>
      <c r="R272" s="511"/>
      <c r="T272" s="511"/>
      <c r="V272" s="378"/>
      <c r="X272" s="378"/>
      <c r="Z272" s="378"/>
      <c r="AB272" s="378"/>
      <c r="AD272" s="378"/>
      <c r="AF272" s="378"/>
      <c r="AH272" s="378"/>
      <c r="AJ272" s="146"/>
      <c r="AL272" s="146"/>
      <c r="AN272" s="146"/>
      <c r="AP272" s="146"/>
      <c r="AR272" s="146"/>
      <c r="AT272" s="146"/>
      <c r="AV272" s="146"/>
      <c r="AX272" s="146"/>
      <c r="AZ272" s="146"/>
      <c r="BB272" s="63"/>
      <c r="BD272" s="371"/>
      <c r="BE272" s="371"/>
      <c r="BF272" s="371"/>
      <c r="BG272" s="371"/>
      <c r="BH272" s="371"/>
      <c r="BI272" s="371"/>
      <c r="BJ272" s="371"/>
      <c r="BK272" s="371"/>
      <c r="BL272" s="371"/>
      <c r="BM272" s="371"/>
      <c r="BN272" s="371"/>
      <c r="BO272" s="371"/>
    </row>
    <row r="273" spans="1:67" s="376" customFormat="1" ht="21" customHeight="1" x14ac:dyDescent="0.3">
      <c r="A273" s="371"/>
      <c r="B273" s="372"/>
      <c r="C273" s="371"/>
      <c r="D273" s="371"/>
      <c r="E273" s="373"/>
      <c r="F273" s="374"/>
      <c r="G273" s="371"/>
      <c r="H273" s="375"/>
      <c r="I273" s="375"/>
      <c r="K273" s="377"/>
      <c r="L273" s="377"/>
      <c r="N273" s="511"/>
      <c r="P273" s="511"/>
      <c r="R273" s="511"/>
      <c r="T273" s="511"/>
      <c r="V273" s="378"/>
      <c r="X273" s="378"/>
      <c r="Z273" s="378"/>
      <c r="AB273" s="378"/>
      <c r="AD273" s="378"/>
      <c r="AF273" s="378"/>
      <c r="AH273" s="378"/>
      <c r="AJ273" s="146"/>
      <c r="AL273" s="146"/>
      <c r="AN273" s="146"/>
      <c r="AP273" s="146"/>
      <c r="AR273" s="146"/>
      <c r="AT273" s="146"/>
      <c r="AV273" s="146"/>
      <c r="AX273" s="146"/>
      <c r="AZ273" s="146"/>
      <c r="BB273" s="63"/>
      <c r="BD273" s="371"/>
      <c r="BE273" s="371"/>
      <c r="BF273" s="371"/>
      <c r="BG273" s="371"/>
      <c r="BH273" s="371"/>
      <c r="BI273" s="371"/>
      <c r="BJ273" s="371"/>
      <c r="BK273" s="371"/>
      <c r="BL273" s="371"/>
      <c r="BM273" s="371"/>
      <c r="BN273" s="371"/>
      <c r="BO273" s="371"/>
    </row>
    <row r="274" spans="1:67" s="376" customFormat="1" ht="21" customHeight="1" x14ac:dyDescent="0.3">
      <c r="A274" s="371"/>
      <c r="B274" s="372"/>
      <c r="C274" s="371"/>
      <c r="D274" s="371"/>
      <c r="E274" s="373"/>
      <c r="F274" s="374"/>
      <c r="G274" s="371"/>
      <c r="H274" s="375"/>
      <c r="I274" s="375"/>
      <c r="K274" s="377"/>
      <c r="L274" s="377"/>
      <c r="N274" s="511"/>
      <c r="P274" s="511"/>
      <c r="R274" s="511"/>
      <c r="T274" s="511"/>
      <c r="V274" s="378"/>
      <c r="X274" s="378"/>
      <c r="Z274" s="378"/>
      <c r="AB274" s="378"/>
      <c r="AD274" s="378"/>
      <c r="AF274" s="378"/>
      <c r="AH274" s="378"/>
      <c r="AJ274" s="146"/>
      <c r="AL274" s="146"/>
      <c r="AN274" s="146"/>
      <c r="AP274" s="146"/>
      <c r="AR274" s="146"/>
      <c r="AT274" s="146"/>
      <c r="AV274" s="146"/>
      <c r="AX274" s="146"/>
      <c r="AZ274" s="146"/>
      <c r="BB274" s="63"/>
      <c r="BD274" s="371"/>
      <c r="BE274" s="371"/>
      <c r="BF274" s="371"/>
      <c r="BG274" s="371"/>
      <c r="BH274" s="371"/>
      <c r="BI274" s="371"/>
      <c r="BJ274" s="371"/>
      <c r="BK274" s="371"/>
      <c r="BL274" s="371"/>
      <c r="BM274" s="371"/>
      <c r="BN274" s="371"/>
      <c r="BO274" s="371"/>
    </row>
    <row r="275" spans="1:67" s="376" customFormat="1" ht="21" customHeight="1" x14ac:dyDescent="0.3">
      <c r="A275" s="371"/>
      <c r="B275" s="372"/>
      <c r="C275" s="371"/>
      <c r="D275" s="371"/>
      <c r="E275" s="373"/>
      <c r="F275" s="374"/>
      <c r="G275" s="371"/>
      <c r="H275" s="375"/>
      <c r="I275" s="375"/>
      <c r="K275" s="377"/>
      <c r="L275" s="377"/>
      <c r="N275" s="511"/>
      <c r="P275" s="511"/>
      <c r="R275" s="511"/>
      <c r="T275" s="511"/>
      <c r="V275" s="378"/>
      <c r="X275" s="378"/>
      <c r="Z275" s="378"/>
      <c r="AB275" s="378"/>
      <c r="AD275" s="378"/>
      <c r="AF275" s="378"/>
      <c r="AH275" s="378"/>
      <c r="AJ275" s="146"/>
      <c r="AL275" s="146"/>
      <c r="AN275" s="146"/>
      <c r="AP275" s="146"/>
      <c r="AR275" s="146"/>
      <c r="AT275" s="146"/>
      <c r="AV275" s="146"/>
      <c r="AX275" s="146"/>
      <c r="AZ275" s="146"/>
      <c r="BB275" s="63"/>
      <c r="BD275" s="371"/>
      <c r="BE275" s="371"/>
      <c r="BF275" s="371"/>
      <c r="BG275" s="371"/>
      <c r="BH275" s="371"/>
      <c r="BI275" s="371"/>
      <c r="BJ275" s="371"/>
      <c r="BK275" s="371"/>
      <c r="BL275" s="371"/>
      <c r="BM275" s="371"/>
      <c r="BN275" s="371"/>
      <c r="BO275" s="371"/>
    </row>
    <row r="276" spans="1:67" s="376" customFormat="1" ht="21" customHeight="1" x14ac:dyDescent="0.3">
      <c r="A276" s="371"/>
      <c r="B276" s="372"/>
      <c r="C276" s="371"/>
      <c r="D276" s="371"/>
      <c r="E276" s="373"/>
      <c r="F276" s="374"/>
      <c r="G276" s="371"/>
      <c r="H276" s="375"/>
      <c r="I276" s="375"/>
      <c r="K276" s="377"/>
      <c r="L276" s="377"/>
      <c r="N276" s="511"/>
      <c r="P276" s="511"/>
      <c r="R276" s="511"/>
      <c r="T276" s="511"/>
      <c r="V276" s="378"/>
      <c r="X276" s="378"/>
      <c r="Z276" s="378"/>
      <c r="AB276" s="378"/>
      <c r="AD276" s="378"/>
      <c r="AF276" s="378"/>
      <c r="AH276" s="378"/>
      <c r="AJ276" s="146"/>
      <c r="AL276" s="146"/>
      <c r="AN276" s="146"/>
      <c r="AP276" s="146"/>
      <c r="AR276" s="146"/>
      <c r="AT276" s="146"/>
      <c r="AV276" s="146"/>
      <c r="AX276" s="146"/>
      <c r="AZ276" s="146"/>
      <c r="BB276" s="63"/>
      <c r="BD276" s="371"/>
      <c r="BE276" s="371"/>
      <c r="BF276" s="371"/>
      <c r="BG276" s="371"/>
      <c r="BH276" s="371"/>
      <c r="BI276" s="371"/>
      <c r="BJ276" s="371"/>
      <c r="BK276" s="371"/>
      <c r="BL276" s="371"/>
      <c r="BM276" s="371"/>
      <c r="BN276" s="371"/>
      <c r="BO276" s="371"/>
    </row>
    <row r="277" spans="1:67" s="376" customFormat="1" ht="21" customHeight="1" x14ac:dyDescent="0.3">
      <c r="A277" s="371"/>
      <c r="B277" s="372"/>
      <c r="C277" s="371"/>
      <c r="D277" s="371"/>
      <c r="E277" s="373"/>
      <c r="F277" s="374"/>
      <c r="G277" s="371"/>
      <c r="H277" s="375"/>
      <c r="I277" s="375"/>
      <c r="K277" s="377"/>
      <c r="L277" s="377"/>
      <c r="N277" s="511"/>
      <c r="P277" s="511"/>
      <c r="R277" s="511"/>
      <c r="T277" s="511"/>
      <c r="V277" s="378"/>
      <c r="X277" s="378"/>
      <c r="Z277" s="378"/>
      <c r="AB277" s="378"/>
      <c r="AD277" s="378"/>
      <c r="AF277" s="378"/>
      <c r="AH277" s="378"/>
      <c r="AJ277" s="146"/>
      <c r="AL277" s="146"/>
      <c r="AN277" s="146"/>
      <c r="AP277" s="146"/>
      <c r="AR277" s="146"/>
      <c r="AT277" s="146"/>
      <c r="AV277" s="146"/>
      <c r="AX277" s="146"/>
      <c r="AZ277" s="146"/>
      <c r="BB277" s="63"/>
      <c r="BD277" s="371"/>
      <c r="BE277" s="371"/>
      <c r="BF277" s="371"/>
      <c r="BG277" s="371"/>
      <c r="BH277" s="371"/>
      <c r="BI277" s="371"/>
      <c r="BJ277" s="371"/>
      <c r="BK277" s="371"/>
      <c r="BL277" s="371"/>
      <c r="BM277" s="371"/>
      <c r="BN277" s="371"/>
      <c r="BO277" s="371"/>
    </row>
    <row r="278" spans="1:67" s="376" customFormat="1" ht="21" customHeight="1" x14ac:dyDescent="0.3">
      <c r="A278" s="371"/>
      <c r="B278" s="372"/>
      <c r="C278" s="371"/>
      <c r="D278" s="371"/>
      <c r="E278" s="373"/>
      <c r="F278" s="374"/>
      <c r="G278" s="371"/>
      <c r="H278" s="375"/>
      <c r="I278" s="375"/>
      <c r="K278" s="377"/>
      <c r="L278" s="377"/>
      <c r="N278" s="511"/>
      <c r="P278" s="511"/>
      <c r="R278" s="511"/>
      <c r="T278" s="511"/>
      <c r="V278" s="378"/>
      <c r="X278" s="378"/>
      <c r="Z278" s="378"/>
      <c r="AB278" s="378"/>
      <c r="AD278" s="378"/>
      <c r="AF278" s="378"/>
      <c r="AH278" s="378"/>
      <c r="AJ278" s="146"/>
      <c r="AL278" s="146"/>
      <c r="AN278" s="146"/>
      <c r="AP278" s="146"/>
      <c r="AR278" s="146"/>
      <c r="AT278" s="146"/>
      <c r="AV278" s="146"/>
      <c r="AX278" s="146"/>
      <c r="AZ278" s="146"/>
      <c r="BB278" s="63"/>
      <c r="BD278" s="371"/>
      <c r="BE278" s="371"/>
      <c r="BF278" s="371"/>
      <c r="BG278" s="371"/>
      <c r="BH278" s="371"/>
      <c r="BI278" s="371"/>
      <c r="BJ278" s="371"/>
      <c r="BK278" s="371"/>
      <c r="BL278" s="371"/>
      <c r="BM278" s="371"/>
      <c r="BN278" s="371"/>
      <c r="BO278" s="371"/>
    </row>
    <row r="279" spans="1:67" s="376" customFormat="1" ht="21" customHeight="1" x14ac:dyDescent="0.3">
      <c r="A279" s="371"/>
      <c r="B279" s="372"/>
      <c r="C279" s="371"/>
      <c r="D279" s="371"/>
      <c r="E279" s="373"/>
      <c r="F279" s="374"/>
      <c r="G279" s="371"/>
      <c r="H279" s="375"/>
      <c r="I279" s="375"/>
      <c r="K279" s="377"/>
      <c r="L279" s="377"/>
      <c r="N279" s="511"/>
      <c r="P279" s="511"/>
      <c r="R279" s="511"/>
      <c r="T279" s="511"/>
      <c r="V279" s="378"/>
      <c r="X279" s="378"/>
      <c r="Z279" s="378"/>
      <c r="AB279" s="378"/>
      <c r="AD279" s="378"/>
      <c r="AF279" s="378"/>
      <c r="AH279" s="378"/>
      <c r="AJ279" s="146"/>
      <c r="AL279" s="146"/>
      <c r="AN279" s="146"/>
      <c r="AP279" s="146"/>
      <c r="AR279" s="146"/>
      <c r="AT279" s="146"/>
      <c r="AV279" s="146"/>
      <c r="AX279" s="146"/>
      <c r="AZ279" s="146"/>
      <c r="BB279" s="63"/>
      <c r="BD279" s="371"/>
      <c r="BE279" s="371"/>
      <c r="BF279" s="371"/>
      <c r="BG279" s="371"/>
      <c r="BH279" s="371"/>
      <c r="BI279" s="371"/>
      <c r="BJ279" s="371"/>
      <c r="BK279" s="371"/>
      <c r="BL279" s="371"/>
      <c r="BM279" s="371"/>
      <c r="BN279" s="371"/>
      <c r="BO279" s="371"/>
    </row>
    <row r="280" spans="1:67" s="376" customFormat="1" ht="21" customHeight="1" x14ac:dyDescent="0.3">
      <c r="A280" s="371"/>
      <c r="B280" s="372"/>
      <c r="C280" s="371"/>
      <c r="D280" s="371"/>
      <c r="E280" s="373"/>
      <c r="F280" s="374"/>
      <c r="G280" s="371"/>
      <c r="H280" s="375"/>
      <c r="I280" s="375"/>
      <c r="K280" s="377"/>
      <c r="L280" s="377"/>
      <c r="N280" s="511"/>
      <c r="P280" s="511"/>
      <c r="R280" s="511"/>
      <c r="T280" s="511"/>
      <c r="V280" s="378"/>
      <c r="X280" s="378"/>
      <c r="Z280" s="378"/>
      <c r="AB280" s="378"/>
      <c r="AD280" s="378"/>
      <c r="AF280" s="378"/>
      <c r="AH280" s="378"/>
      <c r="AJ280" s="146"/>
      <c r="AL280" s="146"/>
      <c r="AN280" s="146"/>
      <c r="AP280" s="146"/>
      <c r="AR280" s="146"/>
      <c r="AT280" s="146"/>
      <c r="AV280" s="146"/>
      <c r="AX280" s="146"/>
      <c r="AZ280" s="146"/>
      <c r="BB280" s="63"/>
      <c r="BD280" s="371"/>
      <c r="BE280" s="371"/>
      <c r="BF280" s="371"/>
      <c r="BG280" s="371"/>
      <c r="BH280" s="371"/>
      <c r="BI280" s="371"/>
      <c r="BJ280" s="371"/>
      <c r="BK280" s="371"/>
      <c r="BL280" s="371"/>
      <c r="BM280" s="371"/>
      <c r="BN280" s="371"/>
      <c r="BO280" s="371"/>
    </row>
    <row r="281" spans="1:67" s="376" customFormat="1" ht="21" customHeight="1" x14ac:dyDescent="0.3">
      <c r="A281" s="371"/>
      <c r="B281" s="372"/>
      <c r="C281" s="371"/>
      <c r="D281" s="371"/>
      <c r="E281" s="373"/>
      <c r="F281" s="374"/>
      <c r="G281" s="371"/>
      <c r="H281" s="375"/>
      <c r="I281" s="375"/>
      <c r="K281" s="377"/>
      <c r="L281" s="377"/>
      <c r="N281" s="511"/>
      <c r="P281" s="511"/>
      <c r="R281" s="511"/>
      <c r="T281" s="511"/>
      <c r="V281" s="378"/>
      <c r="X281" s="378"/>
      <c r="Z281" s="378"/>
      <c r="AB281" s="378"/>
      <c r="AD281" s="378"/>
      <c r="AF281" s="378"/>
      <c r="AH281" s="378"/>
      <c r="AJ281" s="146"/>
      <c r="AL281" s="146"/>
      <c r="AN281" s="146"/>
      <c r="AP281" s="146"/>
      <c r="AR281" s="146"/>
      <c r="AT281" s="146"/>
      <c r="AV281" s="146"/>
      <c r="AX281" s="146"/>
      <c r="AZ281" s="146"/>
      <c r="BB281" s="63"/>
      <c r="BD281" s="371"/>
      <c r="BE281" s="371"/>
      <c r="BF281" s="371"/>
      <c r="BG281" s="371"/>
      <c r="BH281" s="371"/>
      <c r="BI281" s="371"/>
      <c r="BJ281" s="371"/>
      <c r="BK281" s="371"/>
      <c r="BL281" s="371"/>
      <c r="BM281" s="371"/>
      <c r="BN281" s="371"/>
      <c r="BO281" s="371"/>
    </row>
    <row r="282" spans="1:67" s="376" customFormat="1" ht="21" customHeight="1" x14ac:dyDescent="0.3">
      <c r="A282" s="371"/>
      <c r="B282" s="372"/>
      <c r="C282" s="371"/>
      <c r="D282" s="371"/>
      <c r="E282" s="373"/>
      <c r="F282" s="374"/>
      <c r="G282" s="371"/>
      <c r="H282" s="375"/>
      <c r="I282" s="375"/>
      <c r="K282" s="377"/>
      <c r="L282" s="377"/>
      <c r="N282" s="511"/>
      <c r="P282" s="511"/>
      <c r="R282" s="511"/>
      <c r="T282" s="511"/>
      <c r="V282" s="378"/>
      <c r="X282" s="378"/>
      <c r="Z282" s="378"/>
      <c r="AB282" s="378"/>
      <c r="AD282" s="378"/>
      <c r="AF282" s="378"/>
      <c r="AH282" s="378"/>
      <c r="AJ282" s="146"/>
      <c r="AL282" s="146"/>
      <c r="AN282" s="146"/>
      <c r="AP282" s="146"/>
      <c r="AR282" s="146"/>
      <c r="AT282" s="146"/>
      <c r="AV282" s="146"/>
      <c r="AX282" s="146"/>
      <c r="AZ282" s="146"/>
      <c r="BB282" s="63"/>
      <c r="BD282" s="371"/>
      <c r="BE282" s="371"/>
      <c r="BF282" s="371"/>
      <c r="BG282" s="371"/>
      <c r="BH282" s="371"/>
      <c r="BI282" s="371"/>
      <c r="BJ282" s="371"/>
      <c r="BK282" s="371"/>
      <c r="BL282" s="371"/>
      <c r="BM282" s="371"/>
      <c r="BN282" s="371"/>
      <c r="BO282" s="371"/>
    </row>
    <row r="283" spans="1:67" s="376" customFormat="1" ht="21" customHeight="1" x14ac:dyDescent="0.3">
      <c r="A283" s="371"/>
      <c r="B283" s="372"/>
      <c r="C283" s="371"/>
      <c r="D283" s="371"/>
      <c r="E283" s="373"/>
      <c r="F283" s="374"/>
      <c r="G283" s="371"/>
      <c r="H283" s="375"/>
      <c r="I283" s="375"/>
      <c r="K283" s="377"/>
      <c r="L283" s="377"/>
      <c r="N283" s="511"/>
      <c r="P283" s="511"/>
      <c r="R283" s="511"/>
      <c r="T283" s="511"/>
      <c r="V283" s="378"/>
      <c r="X283" s="378"/>
      <c r="Z283" s="378"/>
      <c r="AB283" s="378"/>
      <c r="AD283" s="378"/>
      <c r="AF283" s="378"/>
      <c r="AH283" s="378"/>
      <c r="AJ283" s="146"/>
      <c r="AL283" s="146"/>
      <c r="AN283" s="146"/>
      <c r="AP283" s="146"/>
      <c r="AR283" s="146"/>
      <c r="AT283" s="146"/>
      <c r="AV283" s="146"/>
      <c r="AX283" s="146"/>
      <c r="AZ283" s="146"/>
      <c r="BB283" s="63"/>
      <c r="BD283" s="371"/>
      <c r="BE283" s="371"/>
      <c r="BF283" s="371"/>
      <c r="BG283" s="371"/>
      <c r="BH283" s="371"/>
      <c r="BI283" s="371"/>
      <c r="BJ283" s="371"/>
      <c r="BK283" s="371"/>
      <c r="BL283" s="371"/>
      <c r="BM283" s="371"/>
      <c r="BN283" s="371"/>
      <c r="BO283" s="371"/>
    </row>
    <row r="284" spans="1:67" s="376" customFormat="1" ht="21" customHeight="1" x14ac:dyDescent="0.3">
      <c r="A284" s="371"/>
      <c r="B284" s="372"/>
      <c r="C284" s="371"/>
      <c r="D284" s="371"/>
      <c r="E284" s="373"/>
      <c r="F284" s="374"/>
      <c r="G284" s="371"/>
      <c r="H284" s="375"/>
      <c r="I284" s="375"/>
      <c r="K284" s="377"/>
      <c r="L284" s="377"/>
      <c r="N284" s="511"/>
      <c r="P284" s="511"/>
      <c r="R284" s="511"/>
      <c r="T284" s="511"/>
      <c r="V284" s="378"/>
      <c r="X284" s="378"/>
      <c r="Z284" s="378"/>
      <c r="AB284" s="378"/>
      <c r="AD284" s="378"/>
      <c r="AF284" s="378"/>
      <c r="AH284" s="378"/>
      <c r="AJ284" s="146"/>
      <c r="AL284" s="146"/>
      <c r="AN284" s="146"/>
      <c r="AP284" s="146"/>
      <c r="AR284" s="146"/>
      <c r="AT284" s="146"/>
      <c r="AV284" s="146"/>
      <c r="AX284" s="146"/>
      <c r="AZ284" s="146"/>
      <c r="BB284" s="63"/>
      <c r="BD284" s="371"/>
      <c r="BE284" s="371"/>
      <c r="BF284" s="371"/>
      <c r="BG284" s="371"/>
      <c r="BH284" s="371"/>
      <c r="BI284" s="371"/>
      <c r="BJ284" s="371"/>
      <c r="BK284" s="371"/>
      <c r="BL284" s="371"/>
      <c r="BM284" s="371"/>
      <c r="BN284" s="371"/>
      <c r="BO284" s="371"/>
    </row>
    <row r="285" spans="1:67" s="376" customFormat="1" ht="21" customHeight="1" x14ac:dyDescent="0.3">
      <c r="A285" s="371"/>
      <c r="B285" s="372"/>
      <c r="C285" s="371"/>
      <c r="D285" s="371"/>
      <c r="E285" s="373"/>
      <c r="F285" s="374"/>
      <c r="G285" s="371"/>
      <c r="H285" s="375"/>
      <c r="I285" s="375"/>
      <c r="K285" s="377"/>
      <c r="L285" s="377"/>
      <c r="N285" s="511"/>
      <c r="P285" s="511"/>
      <c r="R285" s="511"/>
      <c r="T285" s="511"/>
      <c r="V285" s="378"/>
      <c r="X285" s="378"/>
      <c r="Z285" s="378"/>
      <c r="AB285" s="378"/>
      <c r="AD285" s="378"/>
      <c r="AF285" s="378"/>
      <c r="AH285" s="378"/>
      <c r="AJ285" s="146"/>
      <c r="AL285" s="146"/>
      <c r="AN285" s="146"/>
      <c r="AP285" s="146"/>
      <c r="AR285" s="146"/>
      <c r="AT285" s="146"/>
      <c r="AV285" s="146"/>
      <c r="AX285" s="146"/>
      <c r="AZ285" s="146"/>
      <c r="BB285" s="63"/>
      <c r="BD285" s="371"/>
      <c r="BE285" s="371"/>
      <c r="BF285" s="371"/>
      <c r="BG285" s="371"/>
      <c r="BH285" s="371"/>
      <c r="BI285" s="371"/>
      <c r="BJ285" s="371"/>
      <c r="BK285" s="371"/>
      <c r="BL285" s="371"/>
      <c r="BM285" s="371"/>
      <c r="BN285" s="371"/>
      <c r="BO285" s="371"/>
    </row>
    <row r="286" spans="1:67" s="376" customFormat="1" ht="21" customHeight="1" x14ac:dyDescent="0.3">
      <c r="A286" s="371"/>
      <c r="B286" s="372"/>
      <c r="C286" s="371"/>
      <c r="D286" s="371"/>
      <c r="E286" s="373"/>
      <c r="F286" s="374"/>
      <c r="G286" s="371"/>
      <c r="H286" s="375"/>
      <c r="I286" s="375"/>
      <c r="K286" s="377"/>
      <c r="L286" s="377"/>
      <c r="N286" s="511"/>
      <c r="P286" s="511"/>
      <c r="R286" s="511"/>
      <c r="T286" s="511"/>
      <c r="V286" s="378"/>
      <c r="X286" s="378"/>
      <c r="Z286" s="378"/>
      <c r="AB286" s="378"/>
      <c r="AD286" s="378"/>
      <c r="AF286" s="378"/>
      <c r="AH286" s="378"/>
      <c r="AJ286" s="146"/>
      <c r="AL286" s="146"/>
      <c r="AN286" s="146"/>
      <c r="AP286" s="146"/>
      <c r="AR286" s="146"/>
      <c r="AT286" s="146"/>
      <c r="AV286" s="146"/>
      <c r="AX286" s="146"/>
      <c r="AZ286" s="146"/>
      <c r="BB286" s="63"/>
      <c r="BD286" s="371"/>
      <c r="BE286" s="371"/>
      <c r="BF286" s="371"/>
      <c r="BG286" s="371"/>
      <c r="BH286" s="371"/>
      <c r="BI286" s="371"/>
      <c r="BJ286" s="371"/>
      <c r="BK286" s="371"/>
      <c r="BL286" s="371"/>
      <c r="BM286" s="371"/>
      <c r="BN286" s="371"/>
      <c r="BO286" s="371"/>
    </row>
    <row r="287" spans="1:67" s="376" customFormat="1" ht="21" customHeight="1" x14ac:dyDescent="0.3">
      <c r="A287" s="371"/>
      <c r="B287" s="372"/>
      <c r="C287" s="371"/>
      <c r="D287" s="371"/>
      <c r="E287" s="373"/>
      <c r="F287" s="374"/>
      <c r="G287" s="371"/>
      <c r="H287" s="375"/>
      <c r="I287" s="375"/>
      <c r="K287" s="377"/>
      <c r="L287" s="377"/>
      <c r="N287" s="511"/>
      <c r="P287" s="511"/>
      <c r="R287" s="511"/>
      <c r="T287" s="511"/>
      <c r="V287" s="378"/>
      <c r="X287" s="378"/>
      <c r="Z287" s="378"/>
      <c r="AB287" s="378"/>
      <c r="AD287" s="378"/>
      <c r="AF287" s="378"/>
      <c r="AH287" s="378"/>
      <c r="AJ287" s="146"/>
      <c r="AL287" s="146"/>
      <c r="AN287" s="146"/>
      <c r="AP287" s="146"/>
      <c r="AR287" s="146"/>
      <c r="AT287" s="146"/>
      <c r="AV287" s="146"/>
      <c r="AX287" s="146"/>
      <c r="AZ287" s="146"/>
      <c r="BB287" s="63"/>
      <c r="BD287" s="371"/>
      <c r="BE287" s="371"/>
      <c r="BF287" s="371"/>
      <c r="BG287" s="371"/>
      <c r="BH287" s="371"/>
      <c r="BI287" s="371"/>
      <c r="BJ287" s="371"/>
      <c r="BK287" s="371"/>
      <c r="BL287" s="371"/>
      <c r="BM287" s="371"/>
      <c r="BN287" s="371"/>
      <c r="BO287" s="371"/>
    </row>
    <row r="288" spans="1:67" s="376" customFormat="1" ht="21" customHeight="1" x14ac:dyDescent="0.3">
      <c r="A288" s="371"/>
      <c r="B288" s="372"/>
      <c r="C288" s="371"/>
      <c r="D288" s="371"/>
      <c r="E288" s="373"/>
      <c r="F288" s="374"/>
      <c r="G288" s="371"/>
      <c r="H288" s="375"/>
      <c r="I288" s="375"/>
      <c r="K288" s="377"/>
      <c r="L288" s="377"/>
      <c r="N288" s="511"/>
      <c r="P288" s="511"/>
      <c r="R288" s="511"/>
      <c r="T288" s="511"/>
      <c r="V288" s="378"/>
      <c r="X288" s="378"/>
      <c r="Z288" s="378"/>
      <c r="AB288" s="378"/>
      <c r="AD288" s="378"/>
      <c r="AF288" s="378"/>
      <c r="AH288" s="378"/>
      <c r="AJ288" s="146"/>
      <c r="AL288" s="146"/>
      <c r="AN288" s="146"/>
      <c r="AP288" s="146"/>
      <c r="AR288" s="146"/>
      <c r="AT288" s="146"/>
      <c r="AV288" s="146"/>
      <c r="AX288" s="146"/>
      <c r="AZ288" s="146"/>
      <c r="BB288" s="63"/>
      <c r="BD288" s="371"/>
      <c r="BE288" s="371"/>
      <c r="BF288" s="371"/>
      <c r="BG288" s="371"/>
      <c r="BH288" s="371"/>
      <c r="BI288" s="371"/>
      <c r="BJ288" s="371"/>
      <c r="BK288" s="371"/>
      <c r="BL288" s="371"/>
      <c r="BM288" s="371"/>
      <c r="BN288" s="371"/>
      <c r="BO288" s="371"/>
    </row>
    <row r="289" spans="1:67" s="376" customFormat="1" ht="21" customHeight="1" x14ac:dyDescent="0.3">
      <c r="A289" s="371"/>
      <c r="B289" s="372"/>
      <c r="C289" s="371"/>
      <c r="D289" s="371"/>
      <c r="E289" s="373"/>
      <c r="F289" s="374"/>
      <c r="G289" s="371"/>
      <c r="H289" s="375"/>
      <c r="I289" s="375"/>
      <c r="K289" s="377"/>
      <c r="L289" s="377"/>
      <c r="N289" s="511"/>
      <c r="P289" s="511"/>
      <c r="R289" s="511"/>
      <c r="T289" s="511"/>
      <c r="V289" s="378"/>
      <c r="X289" s="378"/>
      <c r="Z289" s="378"/>
      <c r="AB289" s="378"/>
      <c r="AD289" s="378"/>
      <c r="AF289" s="378"/>
      <c r="AH289" s="378"/>
      <c r="AJ289" s="146"/>
      <c r="AL289" s="146"/>
      <c r="AN289" s="146"/>
      <c r="AP289" s="146"/>
      <c r="AR289" s="146"/>
      <c r="AT289" s="146"/>
      <c r="AV289" s="146"/>
      <c r="AX289" s="146"/>
      <c r="AZ289" s="146"/>
      <c r="BB289" s="63"/>
      <c r="BD289" s="371"/>
      <c r="BE289" s="371"/>
      <c r="BF289" s="371"/>
      <c r="BG289" s="371"/>
      <c r="BH289" s="371"/>
      <c r="BI289" s="371"/>
      <c r="BJ289" s="371"/>
      <c r="BK289" s="371"/>
      <c r="BL289" s="371"/>
      <c r="BM289" s="371"/>
      <c r="BN289" s="371"/>
      <c r="BO289" s="371"/>
    </row>
    <row r="290" spans="1:67" s="376" customFormat="1" ht="21" customHeight="1" x14ac:dyDescent="0.3">
      <c r="A290" s="371"/>
      <c r="B290" s="372"/>
      <c r="C290" s="371"/>
      <c r="D290" s="371"/>
      <c r="E290" s="373"/>
      <c r="F290" s="374"/>
      <c r="G290" s="371"/>
      <c r="H290" s="375"/>
      <c r="I290" s="375"/>
      <c r="K290" s="377"/>
      <c r="L290" s="377"/>
      <c r="N290" s="511"/>
      <c r="P290" s="511"/>
      <c r="R290" s="511"/>
      <c r="T290" s="511"/>
      <c r="V290" s="378"/>
      <c r="X290" s="378"/>
      <c r="Z290" s="378"/>
      <c r="AB290" s="378"/>
      <c r="AD290" s="378"/>
      <c r="AF290" s="378"/>
      <c r="AH290" s="378"/>
      <c r="AJ290" s="146"/>
      <c r="AL290" s="146"/>
      <c r="AN290" s="146"/>
      <c r="AP290" s="146"/>
      <c r="AR290" s="146"/>
      <c r="AT290" s="146"/>
      <c r="AV290" s="146"/>
      <c r="AX290" s="146"/>
      <c r="AZ290" s="146"/>
      <c r="BB290" s="63"/>
      <c r="BD290" s="371"/>
      <c r="BE290" s="371"/>
      <c r="BF290" s="371"/>
      <c r="BG290" s="371"/>
      <c r="BH290" s="371"/>
      <c r="BI290" s="371"/>
      <c r="BJ290" s="371"/>
      <c r="BK290" s="371"/>
      <c r="BL290" s="371"/>
      <c r="BM290" s="371"/>
      <c r="BN290" s="371"/>
      <c r="BO290" s="371"/>
    </row>
    <row r="291" spans="1:67" s="376" customFormat="1" ht="21" customHeight="1" x14ac:dyDescent="0.3">
      <c r="A291" s="371"/>
      <c r="B291" s="372"/>
      <c r="C291" s="371"/>
      <c r="D291" s="371"/>
      <c r="E291" s="373"/>
      <c r="F291" s="374"/>
      <c r="G291" s="371"/>
      <c r="H291" s="375"/>
      <c r="I291" s="375"/>
      <c r="K291" s="377"/>
      <c r="L291" s="377"/>
      <c r="N291" s="511"/>
      <c r="P291" s="511"/>
      <c r="R291" s="511"/>
      <c r="T291" s="511"/>
      <c r="V291" s="378"/>
      <c r="X291" s="378"/>
      <c r="Z291" s="378"/>
      <c r="AB291" s="378"/>
      <c r="AD291" s="378"/>
      <c r="AF291" s="378"/>
      <c r="AH291" s="378"/>
      <c r="AJ291" s="146"/>
      <c r="AL291" s="146"/>
      <c r="AN291" s="146"/>
      <c r="AP291" s="146"/>
      <c r="AR291" s="146"/>
      <c r="AT291" s="146"/>
      <c r="AV291" s="146"/>
      <c r="AX291" s="146"/>
      <c r="AZ291" s="146"/>
      <c r="BB291" s="63"/>
      <c r="BD291" s="371"/>
      <c r="BE291" s="371"/>
      <c r="BF291" s="371"/>
      <c r="BG291" s="371"/>
      <c r="BH291" s="371"/>
      <c r="BI291" s="371"/>
      <c r="BJ291" s="371"/>
      <c r="BK291" s="371"/>
      <c r="BL291" s="371"/>
      <c r="BM291" s="371"/>
      <c r="BN291" s="371"/>
      <c r="BO291" s="371"/>
    </row>
    <row r="292" spans="1:67" s="376" customFormat="1" ht="21" customHeight="1" x14ac:dyDescent="0.3">
      <c r="A292" s="371"/>
      <c r="B292" s="372"/>
      <c r="C292" s="371"/>
      <c r="D292" s="371"/>
      <c r="E292" s="373"/>
      <c r="F292" s="374"/>
      <c r="G292" s="371"/>
      <c r="H292" s="375"/>
      <c r="I292" s="375"/>
      <c r="K292" s="377"/>
      <c r="L292" s="377"/>
      <c r="N292" s="511"/>
      <c r="P292" s="511"/>
      <c r="R292" s="511"/>
      <c r="T292" s="511"/>
      <c r="V292" s="378"/>
      <c r="X292" s="378"/>
      <c r="Z292" s="378"/>
      <c r="AB292" s="378"/>
      <c r="AD292" s="378"/>
      <c r="AF292" s="378"/>
      <c r="AH292" s="378"/>
      <c r="AJ292" s="146"/>
      <c r="AL292" s="146"/>
      <c r="AN292" s="146"/>
      <c r="AP292" s="146"/>
      <c r="AR292" s="146"/>
      <c r="AT292" s="146"/>
      <c r="AV292" s="146"/>
      <c r="AX292" s="146"/>
      <c r="AZ292" s="146"/>
      <c r="BB292" s="63"/>
      <c r="BD292" s="371"/>
      <c r="BE292" s="371"/>
      <c r="BF292" s="371"/>
      <c r="BG292" s="371"/>
      <c r="BH292" s="371"/>
      <c r="BI292" s="371"/>
      <c r="BJ292" s="371"/>
      <c r="BK292" s="371"/>
      <c r="BL292" s="371"/>
      <c r="BM292" s="371"/>
      <c r="BN292" s="371"/>
      <c r="BO292" s="371"/>
    </row>
    <row r="293" spans="1:67" s="376" customFormat="1" ht="21" customHeight="1" x14ac:dyDescent="0.3">
      <c r="A293" s="371"/>
      <c r="B293" s="372"/>
      <c r="C293" s="371"/>
      <c r="D293" s="371"/>
      <c r="E293" s="373"/>
      <c r="F293" s="374"/>
      <c r="G293" s="371"/>
      <c r="H293" s="375"/>
      <c r="I293" s="375"/>
      <c r="K293" s="377"/>
      <c r="L293" s="377"/>
      <c r="N293" s="511"/>
      <c r="P293" s="511"/>
      <c r="R293" s="511"/>
      <c r="T293" s="511"/>
      <c r="V293" s="378"/>
      <c r="X293" s="378"/>
      <c r="Z293" s="378"/>
      <c r="AB293" s="378"/>
      <c r="AD293" s="378"/>
      <c r="AF293" s="378"/>
      <c r="AH293" s="378"/>
      <c r="AJ293" s="146"/>
      <c r="AL293" s="146"/>
      <c r="AN293" s="146"/>
      <c r="AP293" s="146"/>
      <c r="AR293" s="146"/>
      <c r="AT293" s="146"/>
      <c r="AV293" s="146"/>
      <c r="AX293" s="146"/>
      <c r="AZ293" s="146"/>
      <c r="BB293" s="63"/>
      <c r="BD293" s="371"/>
      <c r="BE293" s="371"/>
      <c r="BF293" s="371"/>
      <c r="BG293" s="371"/>
      <c r="BH293" s="371"/>
      <c r="BI293" s="371"/>
      <c r="BJ293" s="371"/>
      <c r="BK293" s="371"/>
      <c r="BL293" s="371"/>
      <c r="BM293" s="371"/>
      <c r="BN293" s="371"/>
      <c r="BO293" s="371"/>
    </row>
    <row r="294" spans="1:67" s="376" customFormat="1" ht="21" customHeight="1" x14ac:dyDescent="0.3">
      <c r="A294" s="371"/>
      <c r="B294" s="372"/>
      <c r="C294" s="371"/>
      <c r="D294" s="371"/>
      <c r="E294" s="373"/>
      <c r="F294" s="374"/>
      <c r="G294" s="371"/>
      <c r="H294" s="375"/>
      <c r="I294" s="375"/>
      <c r="K294" s="377"/>
      <c r="L294" s="377"/>
      <c r="N294" s="511"/>
      <c r="P294" s="511"/>
      <c r="R294" s="511"/>
      <c r="T294" s="511"/>
      <c r="V294" s="378"/>
      <c r="X294" s="378"/>
      <c r="Z294" s="378"/>
      <c r="AB294" s="378"/>
      <c r="AD294" s="378"/>
      <c r="AF294" s="378"/>
      <c r="AH294" s="378"/>
      <c r="AJ294" s="146"/>
      <c r="AL294" s="146"/>
      <c r="AN294" s="146"/>
      <c r="AP294" s="146"/>
      <c r="AR294" s="146"/>
      <c r="AT294" s="146"/>
      <c r="AV294" s="146"/>
      <c r="AX294" s="146"/>
      <c r="AZ294" s="146"/>
      <c r="BB294" s="63"/>
      <c r="BD294" s="371"/>
      <c r="BE294" s="371"/>
      <c r="BF294" s="371"/>
      <c r="BG294" s="371"/>
      <c r="BH294" s="371"/>
      <c r="BI294" s="371"/>
      <c r="BJ294" s="371"/>
      <c r="BK294" s="371"/>
      <c r="BL294" s="371"/>
      <c r="BM294" s="371"/>
      <c r="BN294" s="371"/>
      <c r="BO294" s="371"/>
    </row>
    <row r="295" spans="1:67" s="376" customFormat="1" ht="21" customHeight="1" x14ac:dyDescent="0.3">
      <c r="A295" s="371"/>
      <c r="B295" s="372"/>
      <c r="C295" s="371"/>
      <c r="D295" s="371"/>
      <c r="E295" s="373"/>
      <c r="F295" s="374"/>
      <c r="G295" s="371"/>
      <c r="H295" s="375"/>
      <c r="I295" s="375"/>
      <c r="K295" s="377"/>
      <c r="L295" s="377"/>
      <c r="N295" s="511"/>
      <c r="P295" s="511"/>
      <c r="R295" s="511"/>
      <c r="T295" s="511"/>
      <c r="V295" s="378"/>
      <c r="X295" s="378"/>
      <c r="Z295" s="378"/>
      <c r="AB295" s="378"/>
      <c r="AD295" s="378"/>
      <c r="AF295" s="378"/>
      <c r="AH295" s="378"/>
      <c r="AJ295" s="146"/>
      <c r="AL295" s="146"/>
      <c r="AN295" s="146"/>
      <c r="AP295" s="146"/>
      <c r="AR295" s="146"/>
      <c r="AT295" s="146"/>
      <c r="AV295" s="146"/>
      <c r="AX295" s="146"/>
      <c r="AZ295" s="146"/>
      <c r="BB295" s="63"/>
      <c r="BD295" s="371"/>
      <c r="BE295" s="371"/>
      <c r="BF295" s="371"/>
      <c r="BG295" s="371"/>
      <c r="BH295" s="371"/>
      <c r="BI295" s="371"/>
      <c r="BJ295" s="371"/>
      <c r="BK295" s="371"/>
      <c r="BL295" s="371"/>
      <c r="BM295" s="371"/>
      <c r="BN295" s="371"/>
      <c r="BO295" s="371"/>
    </row>
    <row r="296" spans="1:67" s="376" customFormat="1" ht="21" customHeight="1" x14ac:dyDescent="0.3">
      <c r="A296" s="371"/>
      <c r="B296" s="372"/>
      <c r="C296" s="371"/>
      <c r="D296" s="371"/>
      <c r="E296" s="373"/>
      <c r="F296" s="374"/>
      <c r="G296" s="371"/>
      <c r="H296" s="375"/>
      <c r="I296" s="375"/>
      <c r="K296" s="377"/>
      <c r="L296" s="377"/>
      <c r="N296" s="511"/>
      <c r="P296" s="511"/>
      <c r="R296" s="511"/>
      <c r="T296" s="511"/>
      <c r="V296" s="378"/>
      <c r="X296" s="378"/>
      <c r="Z296" s="378"/>
      <c r="AB296" s="378"/>
      <c r="AD296" s="378"/>
      <c r="AF296" s="378"/>
      <c r="AH296" s="378"/>
      <c r="AJ296" s="146"/>
      <c r="AL296" s="146"/>
      <c r="AN296" s="146"/>
      <c r="AP296" s="146"/>
      <c r="AR296" s="146"/>
      <c r="AT296" s="146"/>
      <c r="AV296" s="146"/>
      <c r="AX296" s="146"/>
      <c r="AZ296" s="146"/>
      <c r="BB296" s="63"/>
      <c r="BD296" s="371"/>
      <c r="BE296" s="371"/>
      <c r="BF296" s="371"/>
      <c r="BG296" s="371"/>
      <c r="BH296" s="371"/>
      <c r="BI296" s="371"/>
      <c r="BJ296" s="371"/>
      <c r="BK296" s="371"/>
      <c r="BL296" s="371"/>
      <c r="BM296" s="371"/>
      <c r="BN296" s="371"/>
      <c r="BO296" s="371"/>
    </row>
    <row r="297" spans="1:67" s="376" customFormat="1" ht="21" customHeight="1" x14ac:dyDescent="0.3">
      <c r="A297" s="371"/>
      <c r="B297" s="372"/>
      <c r="C297" s="371"/>
      <c r="D297" s="371"/>
      <c r="E297" s="373"/>
      <c r="F297" s="374"/>
      <c r="G297" s="371"/>
      <c r="H297" s="375"/>
      <c r="I297" s="375"/>
      <c r="K297" s="377"/>
      <c r="L297" s="377"/>
      <c r="N297" s="511"/>
      <c r="P297" s="511"/>
      <c r="R297" s="511"/>
      <c r="T297" s="511"/>
      <c r="V297" s="378"/>
      <c r="X297" s="378"/>
      <c r="Z297" s="378"/>
      <c r="AB297" s="378"/>
      <c r="AD297" s="378"/>
      <c r="AF297" s="378"/>
      <c r="AH297" s="378"/>
      <c r="AJ297" s="146"/>
      <c r="AL297" s="146"/>
      <c r="AN297" s="146"/>
      <c r="AP297" s="146"/>
      <c r="AR297" s="146"/>
      <c r="AT297" s="146"/>
      <c r="AV297" s="146"/>
      <c r="AX297" s="146"/>
      <c r="AZ297" s="146"/>
      <c r="BB297" s="63"/>
      <c r="BD297" s="371"/>
      <c r="BE297" s="371"/>
      <c r="BF297" s="371"/>
      <c r="BG297" s="371"/>
      <c r="BH297" s="371"/>
      <c r="BI297" s="371"/>
      <c r="BJ297" s="371"/>
      <c r="BK297" s="371"/>
      <c r="BL297" s="371"/>
      <c r="BM297" s="371"/>
      <c r="BN297" s="371"/>
      <c r="BO297" s="371"/>
    </row>
    <row r="298" spans="1:67" s="376" customFormat="1" ht="21" customHeight="1" x14ac:dyDescent="0.3">
      <c r="A298" s="371"/>
      <c r="B298" s="372"/>
      <c r="C298" s="371"/>
      <c r="D298" s="371"/>
      <c r="E298" s="373"/>
      <c r="F298" s="374"/>
      <c r="G298" s="371"/>
      <c r="H298" s="375"/>
      <c r="I298" s="375"/>
      <c r="K298" s="377"/>
      <c r="L298" s="377"/>
      <c r="N298" s="511"/>
      <c r="P298" s="511"/>
      <c r="R298" s="511"/>
      <c r="T298" s="511"/>
      <c r="V298" s="378"/>
      <c r="X298" s="378"/>
      <c r="Z298" s="378"/>
      <c r="AB298" s="378"/>
      <c r="AD298" s="378"/>
      <c r="AF298" s="378"/>
      <c r="AH298" s="378"/>
      <c r="AJ298" s="146"/>
      <c r="AL298" s="146"/>
      <c r="AN298" s="146"/>
      <c r="AP298" s="146"/>
      <c r="AR298" s="146"/>
      <c r="AT298" s="146"/>
      <c r="AV298" s="146"/>
      <c r="AX298" s="146"/>
      <c r="AZ298" s="146"/>
      <c r="BB298" s="63"/>
      <c r="BD298" s="371"/>
      <c r="BE298" s="371"/>
      <c r="BF298" s="371"/>
      <c r="BG298" s="371"/>
      <c r="BH298" s="371"/>
      <c r="BI298" s="371"/>
      <c r="BJ298" s="371"/>
      <c r="BK298" s="371"/>
      <c r="BL298" s="371"/>
      <c r="BM298" s="371"/>
      <c r="BN298" s="371"/>
      <c r="BO298" s="371"/>
    </row>
    <row r="299" spans="1:67" s="376" customFormat="1" ht="21" customHeight="1" x14ac:dyDescent="0.3">
      <c r="A299" s="371"/>
      <c r="B299" s="372"/>
      <c r="C299" s="371"/>
      <c r="D299" s="371"/>
      <c r="E299" s="373"/>
      <c r="F299" s="374"/>
      <c r="G299" s="371"/>
      <c r="H299" s="375"/>
      <c r="I299" s="375"/>
      <c r="K299" s="377"/>
      <c r="L299" s="377"/>
      <c r="N299" s="511"/>
      <c r="P299" s="511"/>
      <c r="R299" s="511"/>
      <c r="T299" s="511"/>
      <c r="V299" s="378"/>
      <c r="X299" s="378"/>
      <c r="Z299" s="378"/>
      <c r="AB299" s="378"/>
      <c r="AD299" s="378"/>
      <c r="AF299" s="378"/>
      <c r="AH299" s="378"/>
      <c r="AJ299" s="146"/>
      <c r="AL299" s="146"/>
      <c r="AN299" s="146"/>
      <c r="AP299" s="146"/>
      <c r="AR299" s="146"/>
      <c r="AT299" s="146"/>
      <c r="AV299" s="146"/>
      <c r="AX299" s="146"/>
      <c r="AZ299" s="146"/>
      <c r="BB299" s="63"/>
      <c r="BD299" s="371"/>
      <c r="BE299" s="371"/>
      <c r="BF299" s="371"/>
      <c r="BG299" s="371"/>
      <c r="BH299" s="371"/>
      <c r="BI299" s="371"/>
      <c r="BJ299" s="371"/>
      <c r="BK299" s="371"/>
      <c r="BL299" s="371"/>
      <c r="BM299" s="371"/>
      <c r="BN299" s="371"/>
      <c r="BO299" s="371"/>
    </row>
    <row r="300" spans="1:67" s="376" customFormat="1" ht="21" customHeight="1" x14ac:dyDescent="0.3">
      <c r="A300" s="371"/>
      <c r="B300" s="372"/>
      <c r="C300" s="371"/>
      <c r="D300" s="371"/>
      <c r="E300" s="373"/>
      <c r="F300" s="374"/>
      <c r="G300" s="371"/>
      <c r="H300" s="375"/>
      <c r="I300" s="375"/>
      <c r="K300" s="377"/>
      <c r="L300" s="377"/>
      <c r="N300" s="511"/>
      <c r="P300" s="511"/>
      <c r="R300" s="511"/>
      <c r="T300" s="511"/>
      <c r="V300" s="378"/>
      <c r="X300" s="378"/>
      <c r="Z300" s="378"/>
      <c r="AB300" s="378"/>
      <c r="AD300" s="378"/>
      <c r="AF300" s="378"/>
      <c r="AH300" s="378"/>
      <c r="AJ300" s="146"/>
      <c r="AL300" s="146"/>
      <c r="AN300" s="146"/>
      <c r="AP300" s="146"/>
      <c r="AR300" s="146"/>
      <c r="AT300" s="146"/>
      <c r="AV300" s="146"/>
      <c r="AX300" s="146"/>
      <c r="AZ300" s="146"/>
      <c r="BB300" s="63"/>
      <c r="BD300" s="371"/>
      <c r="BE300" s="371"/>
      <c r="BF300" s="371"/>
      <c r="BG300" s="371"/>
      <c r="BH300" s="371"/>
      <c r="BI300" s="371"/>
      <c r="BJ300" s="371"/>
      <c r="BK300" s="371"/>
      <c r="BL300" s="371"/>
      <c r="BM300" s="371"/>
      <c r="BN300" s="371"/>
      <c r="BO300" s="371"/>
    </row>
    <row r="301" spans="1:67" s="376" customFormat="1" ht="21" customHeight="1" x14ac:dyDescent="0.3">
      <c r="A301" s="371"/>
      <c r="B301" s="372"/>
      <c r="C301" s="371"/>
      <c r="D301" s="371"/>
      <c r="E301" s="373"/>
      <c r="F301" s="374"/>
      <c r="G301" s="371"/>
      <c r="H301" s="375"/>
      <c r="I301" s="375"/>
      <c r="K301" s="377"/>
      <c r="L301" s="377"/>
      <c r="N301" s="511"/>
      <c r="P301" s="511"/>
      <c r="R301" s="511"/>
      <c r="T301" s="511"/>
      <c r="V301" s="378"/>
      <c r="X301" s="378"/>
      <c r="Z301" s="378"/>
      <c r="AB301" s="378"/>
      <c r="AD301" s="378"/>
      <c r="AF301" s="378"/>
      <c r="AH301" s="378"/>
      <c r="AJ301" s="146"/>
      <c r="AL301" s="146"/>
      <c r="AN301" s="146"/>
      <c r="AP301" s="146"/>
      <c r="AR301" s="146"/>
      <c r="AT301" s="146"/>
      <c r="AV301" s="146"/>
      <c r="AX301" s="146"/>
      <c r="AZ301" s="146"/>
      <c r="BB301" s="63"/>
      <c r="BD301" s="371"/>
      <c r="BE301" s="371"/>
      <c r="BF301" s="371"/>
      <c r="BG301" s="371"/>
      <c r="BH301" s="371"/>
      <c r="BI301" s="371"/>
      <c r="BJ301" s="371"/>
      <c r="BK301" s="371"/>
      <c r="BL301" s="371"/>
      <c r="BM301" s="371"/>
      <c r="BN301" s="371"/>
      <c r="BO301" s="371"/>
    </row>
    <row r="302" spans="1:67" s="376" customFormat="1" ht="21" customHeight="1" x14ac:dyDescent="0.3">
      <c r="A302" s="371"/>
      <c r="B302" s="372"/>
      <c r="C302" s="371"/>
      <c r="D302" s="371"/>
      <c r="E302" s="373"/>
      <c r="F302" s="374"/>
      <c r="G302" s="371"/>
      <c r="H302" s="375"/>
      <c r="I302" s="375"/>
      <c r="K302" s="377"/>
      <c r="L302" s="377"/>
      <c r="N302" s="511"/>
      <c r="P302" s="511"/>
      <c r="R302" s="511"/>
      <c r="T302" s="511"/>
      <c r="V302" s="378"/>
      <c r="X302" s="378"/>
      <c r="Z302" s="378"/>
      <c r="AB302" s="378"/>
      <c r="AD302" s="378"/>
      <c r="AF302" s="378"/>
      <c r="AH302" s="378"/>
      <c r="AJ302" s="146"/>
      <c r="AL302" s="146"/>
      <c r="AN302" s="146"/>
      <c r="AP302" s="146"/>
      <c r="AR302" s="146"/>
      <c r="AT302" s="146"/>
      <c r="AV302" s="146"/>
      <c r="AX302" s="146"/>
      <c r="AZ302" s="146"/>
      <c r="BB302" s="63"/>
      <c r="BD302" s="371"/>
      <c r="BE302" s="371"/>
      <c r="BF302" s="371"/>
      <c r="BG302" s="371"/>
      <c r="BH302" s="371"/>
      <c r="BI302" s="371"/>
      <c r="BJ302" s="371"/>
      <c r="BK302" s="371"/>
      <c r="BL302" s="371"/>
      <c r="BM302" s="371"/>
      <c r="BN302" s="371"/>
      <c r="BO302" s="371"/>
    </row>
    <row r="303" spans="1:67" s="376" customFormat="1" ht="21" customHeight="1" x14ac:dyDescent="0.3">
      <c r="A303" s="371"/>
      <c r="B303" s="372"/>
      <c r="C303" s="371"/>
      <c r="D303" s="371"/>
      <c r="E303" s="373"/>
      <c r="F303" s="374"/>
      <c r="G303" s="371"/>
      <c r="H303" s="375"/>
      <c r="I303" s="375"/>
      <c r="K303" s="377"/>
      <c r="L303" s="377"/>
      <c r="N303" s="511"/>
      <c r="P303" s="511"/>
      <c r="R303" s="511"/>
      <c r="T303" s="511"/>
      <c r="V303" s="378"/>
      <c r="X303" s="378"/>
      <c r="Z303" s="378"/>
      <c r="AB303" s="378"/>
      <c r="AD303" s="378"/>
      <c r="AF303" s="378"/>
      <c r="AH303" s="378"/>
      <c r="AJ303" s="146"/>
      <c r="AL303" s="146"/>
      <c r="AN303" s="146"/>
      <c r="AP303" s="146"/>
      <c r="AR303" s="146"/>
      <c r="AT303" s="146"/>
      <c r="AV303" s="146"/>
      <c r="AX303" s="146"/>
      <c r="AZ303" s="146"/>
      <c r="BB303" s="63"/>
      <c r="BD303" s="371"/>
      <c r="BE303" s="371"/>
      <c r="BF303" s="371"/>
      <c r="BG303" s="371"/>
      <c r="BH303" s="371"/>
      <c r="BI303" s="371"/>
      <c r="BJ303" s="371"/>
      <c r="BK303" s="371"/>
      <c r="BL303" s="371"/>
      <c r="BM303" s="371"/>
      <c r="BN303" s="371"/>
      <c r="BO303" s="371"/>
    </row>
    <row r="304" spans="1:67" s="376" customFormat="1" ht="21" customHeight="1" x14ac:dyDescent="0.3">
      <c r="A304" s="371"/>
      <c r="B304" s="372"/>
      <c r="C304" s="371"/>
      <c r="D304" s="371"/>
      <c r="E304" s="373"/>
      <c r="F304" s="374"/>
      <c r="G304" s="371"/>
      <c r="H304" s="375"/>
      <c r="I304" s="375"/>
      <c r="K304" s="377"/>
      <c r="L304" s="377"/>
      <c r="N304" s="511"/>
      <c r="P304" s="511"/>
      <c r="R304" s="511"/>
      <c r="T304" s="511"/>
      <c r="V304" s="378"/>
      <c r="X304" s="378"/>
      <c r="Z304" s="378"/>
      <c r="AB304" s="378"/>
      <c r="AD304" s="378"/>
      <c r="AF304" s="378"/>
      <c r="AH304" s="378"/>
      <c r="AJ304" s="146"/>
      <c r="AL304" s="146"/>
      <c r="AN304" s="146"/>
      <c r="AP304" s="146"/>
      <c r="AR304" s="146"/>
      <c r="AT304" s="146"/>
      <c r="AV304" s="146"/>
      <c r="AX304" s="146"/>
      <c r="AZ304" s="146"/>
      <c r="BB304" s="63"/>
      <c r="BD304" s="371"/>
      <c r="BE304" s="371"/>
      <c r="BF304" s="371"/>
      <c r="BG304" s="371"/>
      <c r="BH304" s="371"/>
      <c r="BI304" s="371"/>
      <c r="BJ304" s="371"/>
      <c r="BK304" s="371"/>
      <c r="BL304" s="371"/>
      <c r="BM304" s="371"/>
      <c r="BN304" s="371"/>
      <c r="BO304" s="371"/>
    </row>
    <row r="305" spans="1:67" s="376" customFormat="1" ht="21" customHeight="1" x14ac:dyDescent="0.3">
      <c r="A305" s="371"/>
      <c r="B305" s="372"/>
      <c r="C305" s="371"/>
      <c r="D305" s="371"/>
      <c r="E305" s="373"/>
      <c r="F305" s="374"/>
      <c r="G305" s="371"/>
      <c r="H305" s="375"/>
      <c r="I305" s="375"/>
      <c r="K305" s="377"/>
      <c r="L305" s="377"/>
      <c r="N305" s="511"/>
      <c r="P305" s="511"/>
      <c r="R305" s="511"/>
      <c r="T305" s="511"/>
      <c r="V305" s="378"/>
      <c r="X305" s="378"/>
      <c r="Z305" s="378"/>
      <c r="AB305" s="378"/>
      <c r="AD305" s="378"/>
      <c r="AF305" s="378"/>
      <c r="AH305" s="378"/>
      <c r="AJ305" s="146"/>
      <c r="AL305" s="146"/>
      <c r="AN305" s="146"/>
      <c r="AP305" s="146"/>
      <c r="AR305" s="146"/>
      <c r="AT305" s="146"/>
      <c r="AV305" s="146"/>
      <c r="AX305" s="146"/>
      <c r="AZ305" s="146"/>
      <c r="BB305" s="63"/>
      <c r="BD305" s="371"/>
      <c r="BE305" s="371"/>
      <c r="BF305" s="371"/>
      <c r="BG305" s="371"/>
      <c r="BH305" s="371"/>
      <c r="BI305" s="371"/>
      <c r="BJ305" s="371"/>
      <c r="BK305" s="371"/>
      <c r="BL305" s="371"/>
      <c r="BM305" s="371"/>
      <c r="BN305" s="371"/>
      <c r="BO305" s="371"/>
    </row>
    <row r="306" spans="1:67" s="376" customFormat="1" ht="21" customHeight="1" x14ac:dyDescent="0.3">
      <c r="A306" s="371"/>
      <c r="B306" s="372"/>
      <c r="C306" s="371"/>
      <c r="D306" s="371"/>
      <c r="E306" s="373"/>
      <c r="F306" s="374"/>
      <c r="G306" s="371"/>
      <c r="H306" s="375"/>
      <c r="I306" s="375"/>
      <c r="K306" s="377"/>
      <c r="L306" s="377"/>
      <c r="N306" s="511"/>
      <c r="P306" s="511"/>
      <c r="R306" s="511"/>
      <c r="T306" s="511"/>
      <c r="V306" s="378"/>
      <c r="X306" s="378"/>
      <c r="Z306" s="378"/>
      <c r="AB306" s="378"/>
      <c r="AD306" s="378"/>
      <c r="AF306" s="378"/>
      <c r="AH306" s="378"/>
      <c r="AJ306" s="146"/>
      <c r="AL306" s="146"/>
      <c r="AN306" s="146"/>
      <c r="AP306" s="146"/>
      <c r="AR306" s="146"/>
      <c r="AT306" s="146"/>
      <c r="AV306" s="146"/>
      <c r="AX306" s="146"/>
      <c r="AZ306" s="146"/>
      <c r="BB306" s="63"/>
      <c r="BD306" s="371"/>
      <c r="BE306" s="371"/>
      <c r="BF306" s="371"/>
      <c r="BG306" s="371"/>
      <c r="BH306" s="371"/>
      <c r="BI306" s="371"/>
      <c r="BJ306" s="371"/>
      <c r="BK306" s="371"/>
      <c r="BL306" s="371"/>
      <c r="BM306" s="371"/>
      <c r="BN306" s="371"/>
      <c r="BO306" s="371"/>
    </row>
    <row r="307" spans="1:67" s="376" customFormat="1" ht="21" customHeight="1" x14ac:dyDescent="0.3">
      <c r="A307" s="371"/>
      <c r="B307" s="372"/>
      <c r="C307" s="371"/>
      <c r="D307" s="371"/>
      <c r="E307" s="373"/>
      <c r="F307" s="374"/>
      <c r="G307" s="371"/>
      <c r="H307" s="375"/>
      <c r="I307" s="375"/>
      <c r="K307" s="377"/>
      <c r="L307" s="377"/>
      <c r="N307" s="511"/>
      <c r="P307" s="511"/>
      <c r="R307" s="511"/>
      <c r="T307" s="511"/>
      <c r="V307" s="378"/>
      <c r="X307" s="378"/>
      <c r="Z307" s="378"/>
      <c r="AB307" s="378"/>
      <c r="AD307" s="378"/>
      <c r="AF307" s="378"/>
      <c r="AH307" s="378"/>
      <c r="AJ307" s="146"/>
      <c r="AL307" s="146"/>
      <c r="AN307" s="146"/>
      <c r="AP307" s="146"/>
      <c r="AR307" s="146"/>
      <c r="AT307" s="146"/>
      <c r="AV307" s="146"/>
      <c r="AX307" s="146"/>
      <c r="AZ307" s="146"/>
      <c r="BB307" s="63"/>
      <c r="BD307" s="371"/>
      <c r="BE307" s="371"/>
      <c r="BF307" s="371"/>
      <c r="BG307" s="371"/>
      <c r="BH307" s="371"/>
      <c r="BI307" s="371"/>
      <c r="BJ307" s="371"/>
      <c r="BK307" s="371"/>
      <c r="BL307" s="371"/>
      <c r="BM307" s="371"/>
      <c r="BN307" s="371"/>
      <c r="BO307" s="371"/>
    </row>
    <row r="308" spans="1:67" s="376" customFormat="1" ht="21" customHeight="1" x14ac:dyDescent="0.3">
      <c r="A308" s="371"/>
      <c r="B308" s="372"/>
      <c r="C308" s="371"/>
      <c r="D308" s="371"/>
      <c r="E308" s="373"/>
      <c r="F308" s="374"/>
      <c r="G308" s="371"/>
      <c r="H308" s="375"/>
      <c r="I308" s="375"/>
      <c r="K308" s="377"/>
      <c r="L308" s="377"/>
      <c r="N308" s="511"/>
      <c r="P308" s="511"/>
      <c r="R308" s="511"/>
      <c r="T308" s="511"/>
      <c r="V308" s="378"/>
      <c r="X308" s="378"/>
      <c r="Z308" s="378"/>
      <c r="AB308" s="378"/>
      <c r="AD308" s="378"/>
      <c r="AF308" s="378"/>
      <c r="AH308" s="378"/>
      <c r="AJ308" s="146"/>
      <c r="AL308" s="146"/>
      <c r="AN308" s="146"/>
      <c r="AP308" s="146"/>
      <c r="AR308" s="146"/>
      <c r="AT308" s="146"/>
      <c r="AV308" s="146"/>
      <c r="AX308" s="146"/>
      <c r="AZ308" s="146"/>
      <c r="BB308" s="63"/>
      <c r="BD308" s="371"/>
      <c r="BE308" s="371"/>
      <c r="BF308" s="371"/>
      <c r="BG308" s="371"/>
      <c r="BH308" s="371"/>
      <c r="BI308" s="371"/>
      <c r="BJ308" s="371"/>
      <c r="BK308" s="371"/>
      <c r="BL308" s="371"/>
      <c r="BM308" s="371"/>
      <c r="BN308" s="371"/>
      <c r="BO308" s="371"/>
    </row>
    <row r="309" spans="1:67" s="376" customFormat="1" ht="21" customHeight="1" x14ac:dyDescent="0.3">
      <c r="A309" s="371"/>
      <c r="B309" s="372"/>
      <c r="C309" s="371"/>
      <c r="D309" s="371"/>
      <c r="E309" s="373"/>
      <c r="F309" s="374"/>
      <c r="G309" s="371"/>
      <c r="H309" s="375"/>
      <c r="I309" s="375"/>
      <c r="K309" s="377"/>
      <c r="L309" s="377"/>
      <c r="N309" s="511"/>
      <c r="P309" s="511"/>
      <c r="R309" s="511"/>
      <c r="T309" s="511"/>
      <c r="V309" s="378"/>
      <c r="X309" s="378"/>
      <c r="Z309" s="378"/>
      <c r="AB309" s="378"/>
      <c r="AD309" s="378"/>
      <c r="AF309" s="378"/>
      <c r="AH309" s="378"/>
      <c r="AJ309" s="146"/>
      <c r="AL309" s="146"/>
      <c r="AN309" s="146"/>
      <c r="AP309" s="146"/>
      <c r="AR309" s="146"/>
      <c r="AT309" s="146"/>
      <c r="AV309" s="146"/>
      <c r="AX309" s="146"/>
      <c r="AZ309" s="146"/>
      <c r="BB309" s="63"/>
      <c r="BD309" s="371"/>
      <c r="BE309" s="371"/>
      <c r="BF309" s="371"/>
      <c r="BG309" s="371"/>
      <c r="BH309" s="371"/>
      <c r="BI309" s="371"/>
      <c r="BJ309" s="371"/>
      <c r="BK309" s="371"/>
      <c r="BL309" s="371"/>
      <c r="BM309" s="371"/>
      <c r="BN309" s="371"/>
      <c r="BO309" s="371"/>
    </row>
    <row r="310" spans="1:67" s="376" customFormat="1" ht="21" customHeight="1" x14ac:dyDescent="0.3">
      <c r="A310" s="371"/>
      <c r="B310" s="372"/>
      <c r="C310" s="371"/>
      <c r="D310" s="371"/>
      <c r="E310" s="373"/>
      <c r="F310" s="374"/>
      <c r="G310" s="371"/>
      <c r="H310" s="375"/>
      <c r="I310" s="375"/>
      <c r="K310" s="377"/>
      <c r="L310" s="377"/>
      <c r="N310" s="511"/>
      <c r="P310" s="511"/>
      <c r="R310" s="511"/>
      <c r="T310" s="511"/>
      <c r="V310" s="378"/>
      <c r="X310" s="378"/>
      <c r="Z310" s="378"/>
      <c r="AB310" s="378"/>
      <c r="AD310" s="378"/>
      <c r="AF310" s="378"/>
      <c r="AH310" s="378"/>
      <c r="AJ310" s="146"/>
      <c r="AL310" s="146"/>
      <c r="AN310" s="146"/>
      <c r="AP310" s="146"/>
      <c r="AR310" s="146"/>
      <c r="AT310" s="146"/>
      <c r="AV310" s="146"/>
      <c r="AX310" s="146"/>
      <c r="AZ310" s="146"/>
      <c r="BB310" s="63"/>
      <c r="BD310" s="371"/>
      <c r="BE310" s="371"/>
      <c r="BF310" s="371"/>
      <c r="BG310" s="371"/>
      <c r="BH310" s="371"/>
      <c r="BI310" s="371"/>
      <c r="BJ310" s="371"/>
      <c r="BK310" s="371"/>
      <c r="BL310" s="371"/>
      <c r="BM310" s="371"/>
      <c r="BN310" s="371"/>
      <c r="BO310" s="371"/>
    </row>
    <row r="311" spans="1:67" s="376" customFormat="1" ht="21" customHeight="1" x14ac:dyDescent="0.3">
      <c r="A311" s="371"/>
      <c r="B311" s="372"/>
      <c r="C311" s="371"/>
      <c r="D311" s="371"/>
      <c r="E311" s="373"/>
      <c r="F311" s="374"/>
      <c r="G311" s="371"/>
      <c r="H311" s="375"/>
      <c r="I311" s="375"/>
      <c r="K311" s="377"/>
      <c r="L311" s="377"/>
      <c r="N311" s="511"/>
      <c r="P311" s="511"/>
      <c r="R311" s="511"/>
      <c r="T311" s="511"/>
      <c r="V311" s="378"/>
      <c r="X311" s="378"/>
      <c r="Z311" s="378"/>
      <c r="AB311" s="378"/>
      <c r="AD311" s="378"/>
      <c r="AF311" s="378"/>
      <c r="AH311" s="378"/>
      <c r="AJ311" s="146"/>
      <c r="AL311" s="146"/>
      <c r="AN311" s="146"/>
      <c r="AP311" s="146"/>
      <c r="AR311" s="146"/>
      <c r="AT311" s="146"/>
      <c r="AV311" s="146"/>
      <c r="AX311" s="146"/>
      <c r="AZ311" s="146"/>
      <c r="BB311" s="63"/>
      <c r="BD311" s="371"/>
      <c r="BE311" s="371"/>
      <c r="BF311" s="371"/>
      <c r="BG311" s="371"/>
      <c r="BH311" s="371"/>
      <c r="BI311" s="371"/>
      <c r="BJ311" s="371"/>
      <c r="BK311" s="371"/>
      <c r="BL311" s="371"/>
      <c r="BM311" s="371"/>
      <c r="BN311" s="371"/>
      <c r="BO311" s="371"/>
    </row>
    <row r="312" spans="1:67" s="376" customFormat="1" ht="21" customHeight="1" x14ac:dyDescent="0.3">
      <c r="A312" s="371"/>
      <c r="B312" s="372"/>
      <c r="C312" s="371"/>
      <c r="D312" s="371"/>
      <c r="E312" s="373"/>
      <c r="F312" s="374"/>
      <c r="G312" s="371"/>
      <c r="H312" s="375"/>
      <c r="I312" s="375"/>
      <c r="K312" s="377"/>
      <c r="L312" s="377"/>
      <c r="N312" s="511"/>
      <c r="P312" s="511"/>
      <c r="R312" s="511"/>
      <c r="T312" s="511"/>
      <c r="V312" s="378"/>
      <c r="X312" s="378"/>
      <c r="Z312" s="378"/>
      <c r="AB312" s="378"/>
      <c r="AD312" s="378"/>
      <c r="AF312" s="378"/>
      <c r="AH312" s="378"/>
      <c r="AJ312" s="146"/>
      <c r="AL312" s="146"/>
      <c r="AN312" s="146"/>
      <c r="AP312" s="146"/>
      <c r="AR312" s="146"/>
      <c r="AT312" s="146"/>
      <c r="AV312" s="146"/>
      <c r="AX312" s="146"/>
      <c r="AZ312" s="146"/>
      <c r="BB312" s="63"/>
      <c r="BD312" s="371"/>
      <c r="BE312" s="371"/>
      <c r="BF312" s="371"/>
      <c r="BG312" s="371"/>
      <c r="BH312" s="371"/>
      <c r="BI312" s="371"/>
      <c r="BJ312" s="371"/>
      <c r="BK312" s="371"/>
      <c r="BL312" s="371"/>
      <c r="BM312" s="371"/>
      <c r="BN312" s="371"/>
      <c r="BO312" s="371"/>
    </row>
    <row r="313" spans="1:67" s="376" customFormat="1" ht="21" customHeight="1" x14ac:dyDescent="0.3">
      <c r="A313" s="371"/>
      <c r="B313" s="372"/>
      <c r="C313" s="371"/>
      <c r="D313" s="371"/>
      <c r="E313" s="373"/>
      <c r="F313" s="374"/>
      <c r="G313" s="371"/>
      <c r="H313" s="375"/>
      <c r="I313" s="375"/>
      <c r="K313" s="377"/>
      <c r="L313" s="377"/>
      <c r="N313" s="511"/>
      <c r="P313" s="511"/>
      <c r="R313" s="511"/>
      <c r="T313" s="511"/>
      <c r="V313" s="378"/>
      <c r="X313" s="378"/>
      <c r="Z313" s="378"/>
      <c r="AB313" s="378"/>
      <c r="AD313" s="378"/>
      <c r="AF313" s="378"/>
      <c r="AH313" s="378"/>
      <c r="AJ313" s="146"/>
      <c r="AL313" s="146"/>
      <c r="AN313" s="146"/>
      <c r="AP313" s="146"/>
      <c r="AR313" s="146"/>
      <c r="AT313" s="146"/>
      <c r="AV313" s="146"/>
      <c r="AX313" s="146"/>
      <c r="AZ313" s="146"/>
      <c r="BB313" s="63"/>
      <c r="BD313" s="371"/>
      <c r="BE313" s="371"/>
      <c r="BF313" s="371"/>
      <c r="BG313" s="371"/>
      <c r="BH313" s="371"/>
      <c r="BI313" s="371"/>
      <c r="BJ313" s="371"/>
      <c r="BK313" s="371"/>
      <c r="BL313" s="371"/>
      <c r="BM313" s="371"/>
      <c r="BN313" s="371"/>
      <c r="BO313" s="371"/>
    </row>
    <row r="314" spans="1:67" s="376" customFormat="1" ht="21" customHeight="1" x14ac:dyDescent="0.3">
      <c r="A314" s="371"/>
      <c r="B314" s="372"/>
      <c r="C314" s="371"/>
      <c r="D314" s="371"/>
      <c r="E314" s="373"/>
      <c r="F314" s="374"/>
      <c r="G314" s="371"/>
      <c r="H314" s="375"/>
      <c r="I314" s="375"/>
      <c r="K314" s="377"/>
      <c r="L314" s="377"/>
      <c r="N314" s="511"/>
      <c r="P314" s="511"/>
      <c r="R314" s="511"/>
      <c r="T314" s="511"/>
      <c r="V314" s="378"/>
      <c r="X314" s="378"/>
      <c r="Z314" s="378"/>
      <c r="AB314" s="378"/>
      <c r="AD314" s="378"/>
      <c r="AF314" s="378"/>
      <c r="AH314" s="378"/>
      <c r="AJ314" s="146"/>
      <c r="AL314" s="146"/>
      <c r="AN314" s="146"/>
      <c r="AP314" s="146"/>
      <c r="AR314" s="146"/>
      <c r="AT314" s="146"/>
      <c r="AV314" s="146"/>
      <c r="AX314" s="146"/>
      <c r="AZ314" s="146"/>
      <c r="BB314" s="63"/>
      <c r="BD314" s="371"/>
      <c r="BE314" s="371"/>
      <c r="BF314" s="371"/>
      <c r="BG314" s="371"/>
      <c r="BH314" s="371"/>
      <c r="BI314" s="371"/>
      <c r="BJ314" s="371"/>
      <c r="BK314" s="371"/>
      <c r="BL314" s="371"/>
      <c r="BM314" s="371"/>
      <c r="BN314" s="371"/>
      <c r="BO314" s="371"/>
    </row>
    <row r="315" spans="1:67" s="376" customFormat="1" ht="21" customHeight="1" x14ac:dyDescent="0.3">
      <c r="A315" s="371"/>
      <c r="B315" s="372"/>
      <c r="C315" s="371"/>
      <c r="D315" s="371"/>
      <c r="E315" s="373"/>
      <c r="F315" s="374"/>
      <c r="G315" s="371"/>
      <c r="H315" s="375"/>
      <c r="I315" s="375"/>
      <c r="K315" s="377"/>
      <c r="L315" s="377"/>
      <c r="N315" s="511"/>
      <c r="P315" s="511"/>
      <c r="R315" s="511"/>
      <c r="T315" s="511"/>
      <c r="V315" s="378"/>
      <c r="X315" s="378"/>
      <c r="Z315" s="378"/>
      <c r="AB315" s="378"/>
      <c r="AD315" s="378"/>
      <c r="AF315" s="378"/>
      <c r="AH315" s="378"/>
      <c r="AJ315" s="146"/>
      <c r="AL315" s="146"/>
      <c r="AN315" s="146"/>
      <c r="AP315" s="146"/>
      <c r="AR315" s="146"/>
      <c r="AT315" s="146"/>
      <c r="AV315" s="146"/>
      <c r="AX315" s="146"/>
      <c r="AZ315" s="146"/>
      <c r="BB315" s="63"/>
      <c r="BD315" s="371"/>
      <c r="BE315" s="371"/>
      <c r="BF315" s="371"/>
      <c r="BG315" s="371"/>
      <c r="BH315" s="371"/>
      <c r="BI315" s="371"/>
      <c r="BJ315" s="371"/>
      <c r="BK315" s="371"/>
      <c r="BL315" s="371"/>
      <c r="BM315" s="371"/>
      <c r="BN315" s="371"/>
      <c r="BO315" s="371"/>
    </row>
    <row r="316" spans="1:67" s="376" customFormat="1" ht="21" customHeight="1" x14ac:dyDescent="0.3">
      <c r="A316" s="371"/>
      <c r="B316" s="372"/>
      <c r="C316" s="371"/>
      <c r="D316" s="371"/>
      <c r="E316" s="373"/>
      <c r="F316" s="374"/>
      <c r="G316" s="371"/>
      <c r="H316" s="375"/>
      <c r="I316" s="375"/>
      <c r="K316" s="377"/>
      <c r="L316" s="377"/>
      <c r="N316" s="511"/>
      <c r="P316" s="511"/>
      <c r="R316" s="511"/>
      <c r="T316" s="511"/>
      <c r="V316" s="378"/>
      <c r="X316" s="378"/>
      <c r="Z316" s="378"/>
      <c r="AB316" s="378"/>
      <c r="AD316" s="378"/>
      <c r="AF316" s="378"/>
      <c r="AH316" s="378"/>
      <c r="AJ316" s="146"/>
      <c r="AL316" s="146"/>
      <c r="AN316" s="146"/>
      <c r="AP316" s="146"/>
      <c r="AR316" s="146"/>
      <c r="AT316" s="146"/>
      <c r="AV316" s="146"/>
      <c r="AX316" s="146"/>
      <c r="AZ316" s="146"/>
      <c r="BB316" s="63"/>
      <c r="BD316" s="371"/>
      <c r="BE316" s="371"/>
      <c r="BF316" s="371"/>
      <c r="BG316" s="371"/>
      <c r="BH316" s="371"/>
      <c r="BI316" s="371"/>
      <c r="BJ316" s="371"/>
      <c r="BK316" s="371"/>
      <c r="BL316" s="371"/>
      <c r="BM316" s="371"/>
      <c r="BN316" s="371"/>
      <c r="BO316" s="371"/>
    </row>
    <row r="317" spans="1:67" s="376" customFormat="1" ht="21" customHeight="1" x14ac:dyDescent="0.3">
      <c r="A317" s="371"/>
      <c r="B317" s="372"/>
      <c r="C317" s="371"/>
      <c r="D317" s="371"/>
      <c r="E317" s="373"/>
      <c r="F317" s="374"/>
      <c r="G317" s="371"/>
      <c r="H317" s="375"/>
      <c r="I317" s="375"/>
      <c r="K317" s="377"/>
      <c r="L317" s="377"/>
      <c r="N317" s="511"/>
      <c r="P317" s="511"/>
      <c r="R317" s="511"/>
      <c r="T317" s="511"/>
      <c r="V317" s="378"/>
      <c r="X317" s="378"/>
      <c r="Z317" s="378"/>
      <c r="AB317" s="378"/>
      <c r="AD317" s="378"/>
      <c r="AF317" s="378"/>
      <c r="AH317" s="378"/>
      <c r="AJ317" s="146"/>
      <c r="AL317" s="146"/>
      <c r="AN317" s="146"/>
      <c r="AP317" s="146"/>
      <c r="AR317" s="146"/>
      <c r="AT317" s="146"/>
      <c r="AV317" s="146"/>
      <c r="AX317" s="146"/>
      <c r="AZ317" s="146"/>
      <c r="BB317" s="63"/>
      <c r="BD317" s="371"/>
      <c r="BE317" s="371"/>
      <c r="BF317" s="371"/>
      <c r="BG317" s="371"/>
      <c r="BH317" s="371"/>
      <c r="BI317" s="371"/>
      <c r="BJ317" s="371"/>
      <c r="BK317" s="371"/>
      <c r="BL317" s="371"/>
      <c r="BM317" s="371"/>
      <c r="BN317" s="371"/>
      <c r="BO317" s="371"/>
    </row>
    <row r="318" spans="1:67" s="376" customFormat="1" ht="21" customHeight="1" x14ac:dyDescent="0.3">
      <c r="A318" s="371"/>
      <c r="B318" s="372"/>
      <c r="C318" s="371"/>
      <c r="D318" s="371"/>
      <c r="E318" s="373"/>
      <c r="F318" s="374"/>
      <c r="G318" s="371"/>
      <c r="H318" s="375"/>
      <c r="I318" s="375"/>
      <c r="K318" s="377"/>
      <c r="L318" s="377"/>
      <c r="N318" s="511"/>
      <c r="P318" s="511"/>
      <c r="R318" s="511"/>
      <c r="T318" s="511"/>
      <c r="V318" s="378"/>
      <c r="X318" s="378"/>
      <c r="Z318" s="378"/>
      <c r="AB318" s="378"/>
      <c r="AD318" s="378"/>
      <c r="AF318" s="378"/>
      <c r="AH318" s="378"/>
      <c r="AJ318" s="146"/>
      <c r="AL318" s="146"/>
      <c r="AN318" s="146"/>
      <c r="AP318" s="146"/>
      <c r="AR318" s="146"/>
      <c r="AT318" s="146"/>
      <c r="AV318" s="146"/>
      <c r="AX318" s="146"/>
      <c r="AZ318" s="146"/>
      <c r="BB318" s="63"/>
      <c r="BD318" s="371"/>
      <c r="BE318" s="371"/>
      <c r="BF318" s="371"/>
      <c r="BG318" s="371"/>
      <c r="BH318" s="371"/>
      <c r="BI318" s="371"/>
      <c r="BJ318" s="371"/>
      <c r="BK318" s="371"/>
      <c r="BL318" s="371"/>
      <c r="BM318" s="371"/>
      <c r="BN318" s="371"/>
      <c r="BO318" s="371"/>
    </row>
    <row r="319" spans="1:67" s="376" customFormat="1" ht="21" customHeight="1" x14ac:dyDescent="0.3">
      <c r="A319" s="371"/>
      <c r="B319" s="372"/>
      <c r="C319" s="371"/>
      <c r="D319" s="371"/>
      <c r="E319" s="373"/>
      <c r="F319" s="374"/>
      <c r="G319" s="371"/>
      <c r="H319" s="375"/>
      <c r="I319" s="375"/>
      <c r="K319" s="377"/>
      <c r="L319" s="377"/>
      <c r="N319" s="511"/>
      <c r="P319" s="511"/>
      <c r="R319" s="511"/>
      <c r="T319" s="511"/>
      <c r="V319" s="378"/>
      <c r="X319" s="378"/>
      <c r="Z319" s="378"/>
      <c r="AB319" s="378"/>
      <c r="AD319" s="378"/>
      <c r="AF319" s="378"/>
      <c r="AH319" s="378"/>
      <c r="AJ319" s="146"/>
      <c r="AL319" s="146"/>
      <c r="AN319" s="146"/>
      <c r="AP319" s="146"/>
      <c r="AR319" s="146"/>
      <c r="AT319" s="146"/>
      <c r="AV319" s="146"/>
      <c r="AX319" s="146"/>
      <c r="AZ319" s="146"/>
      <c r="BB319" s="63"/>
      <c r="BD319" s="371"/>
      <c r="BE319" s="371"/>
      <c r="BF319" s="371"/>
      <c r="BG319" s="371"/>
      <c r="BH319" s="371"/>
      <c r="BI319" s="371"/>
      <c r="BJ319" s="371"/>
      <c r="BK319" s="371"/>
      <c r="BL319" s="371"/>
      <c r="BM319" s="371"/>
      <c r="BN319" s="371"/>
      <c r="BO319" s="371"/>
    </row>
    <row r="320" spans="1:67" s="376" customFormat="1" ht="21" customHeight="1" x14ac:dyDescent="0.3">
      <c r="A320" s="371"/>
      <c r="B320" s="372"/>
      <c r="C320" s="371"/>
      <c r="D320" s="371"/>
      <c r="E320" s="373"/>
      <c r="F320" s="374"/>
      <c r="G320" s="371"/>
      <c r="H320" s="375"/>
      <c r="I320" s="375"/>
      <c r="K320" s="377"/>
      <c r="L320" s="377"/>
      <c r="N320" s="511"/>
      <c r="P320" s="511"/>
      <c r="R320" s="511"/>
      <c r="T320" s="511"/>
      <c r="V320" s="378"/>
      <c r="X320" s="378"/>
      <c r="Z320" s="378"/>
      <c r="AB320" s="378"/>
      <c r="AD320" s="378"/>
      <c r="AF320" s="378"/>
      <c r="AH320" s="378"/>
      <c r="AJ320" s="146"/>
      <c r="AL320" s="146"/>
      <c r="AN320" s="146"/>
      <c r="AP320" s="146"/>
      <c r="AR320" s="146"/>
      <c r="AT320" s="146"/>
      <c r="AV320" s="146"/>
      <c r="AX320" s="146"/>
      <c r="AZ320" s="146"/>
      <c r="BB320" s="63"/>
      <c r="BD320" s="371"/>
      <c r="BE320" s="371"/>
      <c r="BF320" s="371"/>
      <c r="BG320" s="371"/>
      <c r="BH320" s="371"/>
      <c r="BI320" s="371"/>
      <c r="BJ320" s="371"/>
      <c r="BK320" s="371"/>
      <c r="BL320" s="371"/>
      <c r="BM320" s="371"/>
      <c r="BN320" s="371"/>
      <c r="BO320" s="371"/>
    </row>
    <row r="321" spans="1:67" s="376" customFormat="1" ht="21" customHeight="1" x14ac:dyDescent="0.3">
      <c r="A321" s="371"/>
      <c r="B321" s="372"/>
      <c r="C321" s="371"/>
      <c r="D321" s="371"/>
      <c r="E321" s="373"/>
      <c r="F321" s="374"/>
      <c r="G321" s="371"/>
      <c r="H321" s="375"/>
      <c r="I321" s="375"/>
      <c r="K321" s="377"/>
      <c r="L321" s="377"/>
      <c r="N321" s="511"/>
      <c r="P321" s="511"/>
      <c r="R321" s="511"/>
      <c r="T321" s="511"/>
      <c r="V321" s="378"/>
      <c r="X321" s="378"/>
      <c r="Z321" s="378"/>
      <c r="AB321" s="378"/>
      <c r="AD321" s="378"/>
      <c r="AF321" s="378"/>
      <c r="AH321" s="378"/>
      <c r="AJ321" s="146"/>
      <c r="AL321" s="146"/>
      <c r="AN321" s="146"/>
      <c r="AP321" s="146"/>
      <c r="AR321" s="146"/>
      <c r="AT321" s="146"/>
      <c r="AV321" s="146"/>
      <c r="AX321" s="146"/>
      <c r="AZ321" s="146"/>
      <c r="BB321" s="63"/>
      <c r="BD321" s="371"/>
      <c r="BE321" s="371"/>
      <c r="BF321" s="371"/>
      <c r="BG321" s="371"/>
      <c r="BH321" s="371"/>
      <c r="BI321" s="371"/>
      <c r="BJ321" s="371"/>
      <c r="BK321" s="371"/>
      <c r="BL321" s="371"/>
      <c r="BM321" s="371"/>
      <c r="BN321" s="371"/>
      <c r="BO321" s="371"/>
    </row>
    <row r="322" spans="1:67" s="376" customFormat="1" ht="21" customHeight="1" x14ac:dyDescent="0.3">
      <c r="A322" s="371"/>
      <c r="B322" s="372"/>
      <c r="C322" s="371"/>
      <c r="D322" s="371"/>
      <c r="E322" s="373"/>
      <c r="F322" s="374"/>
      <c r="G322" s="371"/>
      <c r="H322" s="375"/>
      <c r="I322" s="375"/>
      <c r="K322" s="377"/>
      <c r="L322" s="377"/>
      <c r="N322" s="511"/>
      <c r="P322" s="511"/>
      <c r="R322" s="511"/>
      <c r="T322" s="511"/>
      <c r="V322" s="378"/>
      <c r="X322" s="378"/>
      <c r="Z322" s="378"/>
      <c r="AB322" s="378"/>
      <c r="AD322" s="378"/>
      <c r="AF322" s="378"/>
      <c r="AH322" s="378"/>
      <c r="AJ322" s="146"/>
      <c r="AL322" s="146"/>
      <c r="AN322" s="146"/>
      <c r="AP322" s="146"/>
      <c r="AR322" s="146"/>
      <c r="AT322" s="146"/>
      <c r="AV322" s="146"/>
      <c r="AX322" s="146"/>
      <c r="AZ322" s="146"/>
      <c r="BB322" s="63"/>
      <c r="BD322" s="371"/>
      <c r="BE322" s="371"/>
      <c r="BF322" s="371"/>
      <c r="BG322" s="371"/>
      <c r="BH322" s="371"/>
      <c r="BI322" s="371"/>
      <c r="BJ322" s="371"/>
      <c r="BK322" s="371"/>
      <c r="BL322" s="371"/>
      <c r="BM322" s="371"/>
      <c r="BN322" s="371"/>
      <c r="BO322" s="371"/>
    </row>
    <row r="323" spans="1:67" s="376" customFormat="1" ht="21" customHeight="1" x14ac:dyDescent="0.3">
      <c r="A323" s="371"/>
      <c r="B323" s="372"/>
      <c r="C323" s="371"/>
      <c r="D323" s="371"/>
      <c r="E323" s="373"/>
      <c r="F323" s="374"/>
      <c r="G323" s="371"/>
      <c r="H323" s="375"/>
      <c r="I323" s="375"/>
      <c r="K323" s="377"/>
      <c r="L323" s="377"/>
      <c r="N323" s="511"/>
      <c r="P323" s="511"/>
      <c r="R323" s="511"/>
      <c r="T323" s="511"/>
      <c r="V323" s="378"/>
      <c r="X323" s="378"/>
      <c r="Z323" s="378"/>
      <c r="AB323" s="378"/>
      <c r="AD323" s="378"/>
      <c r="AF323" s="378"/>
      <c r="AH323" s="378"/>
      <c r="AJ323" s="146"/>
      <c r="AL323" s="146"/>
      <c r="AN323" s="146"/>
      <c r="AP323" s="146"/>
      <c r="AR323" s="146"/>
      <c r="AT323" s="146"/>
      <c r="AV323" s="146"/>
      <c r="AX323" s="146"/>
      <c r="AZ323" s="146"/>
      <c r="BB323" s="63"/>
      <c r="BD323" s="371"/>
      <c r="BE323" s="371"/>
      <c r="BF323" s="371"/>
      <c r="BG323" s="371"/>
      <c r="BH323" s="371"/>
      <c r="BI323" s="371"/>
      <c r="BJ323" s="371"/>
      <c r="BK323" s="371"/>
      <c r="BL323" s="371"/>
      <c r="BM323" s="371"/>
      <c r="BN323" s="371"/>
      <c r="BO323" s="371"/>
    </row>
    <row r="324" spans="1:67" s="376" customFormat="1" ht="21" customHeight="1" x14ac:dyDescent="0.3">
      <c r="A324" s="371"/>
      <c r="B324" s="372"/>
      <c r="C324" s="371"/>
      <c r="D324" s="371"/>
      <c r="E324" s="373"/>
      <c r="F324" s="374"/>
      <c r="G324" s="371"/>
      <c r="H324" s="375"/>
      <c r="I324" s="375"/>
      <c r="K324" s="377"/>
      <c r="L324" s="377"/>
      <c r="N324" s="511"/>
      <c r="P324" s="511"/>
      <c r="R324" s="511"/>
      <c r="T324" s="511"/>
      <c r="V324" s="378"/>
      <c r="X324" s="378"/>
      <c r="Z324" s="378"/>
      <c r="AB324" s="378"/>
      <c r="AD324" s="378"/>
      <c r="AF324" s="378"/>
      <c r="AH324" s="378"/>
      <c r="AJ324" s="146"/>
      <c r="AL324" s="146"/>
      <c r="AN324" s="146"/>
      <c r="AP324" s="146"/>
      <c r="AR324" s="146"/>
      <c r="AT324" s="146"/>
      <c r="AV324" s="146"/>
      <c r="AX324" s="146"/>
      <c r="AZ324" s="146"/>
      <c r="BB324" s="63"/>
      <c r="BD324" s="371"/>
      <c r="BE324" s="371"/>
      <c r="BF324" s="371"/>
      <c r="BG324" s="371"/>
      <c r="BH324" s="371"/>
      <c r="BI324" s="371"/>
      <c r="BJ324" s="371"/>
      <c r="BK324" s="371"/>
      <c r="BL324" s="371"/>
      <c r="BM324" s="371"/>
      <c r="BN324" s="371"/>
      <c r="BO324" s="371"/>
    </row>
    <row r="325" spans="1:67" s="376" customFormat="1" ht="21" customHeight="1" x14ac:dyDescent="0.3">
      <c r="A325" s="371"/>
      <c r="B325" s="372"/>
      <c r="C325" s="371"/>
      <c r="D325" s="371"/>
      <c r="E325" s="373"/>
      <c r="F325" s="374"/>
      <c r="G325" s="371"/>
      <c r="H325" s="375"/>
      <c r="I325" s="375"/>
      <c r="K325" s="377"/>
      <c r="L325" s="377"/>
      <c r="N325" s="511"/>
      <c r="P325" s="511"/>
      <c r="R325" s="511"/>
      <c r="T325" s="511"/>
      <c r="V325" s="378"/>
      <c r="X325" s="378"/>
      <c r="Z325" s="378"/>
      <c r="AB325" s="378"/>
      <c r="AD325" s="378"/>
      <c r="AF325" s="378"/>
      <c r="AH325" s="378"/>
      <c r="AJ325" s="146"/>
      <c r="AL325" s="146"/>
      <c r="AN325" s="146"/>
      <c r="AP325" s="146"/>
      <c r="AR325" s="146"/>
      <c r="AT325" s="146"/>
      <c r="AV325" s="146"/>
      <c r="AX325" s="146"/>
      <c r="AZ325" s="146"/>
      <c r="BB325" s="63"/>
      <c r="BD325" s="371"/>
      <c r="BE325" s="371"/>
      <c r="BF325" s="371"/>
      <c r="BG325" s="371"/>
      <c r="BH325" s="371"/>
      <c r="BI325" s="371"/>
      <c r="BJ325" s="371"/>
      <c r="BK325" s="371"/>
      <c r="BL325" s="371"/>
      <c r="BM325" s="371"/>
      <c r="BN325" s="371"/>
      <c r="BO325" s="371"/>
    </row>
    <row r="326" spans="1:67" s="376" customFormat="1" ht="21" customHeight="1" x14ac:dyDescent="0.3">
      <c r="A326" s="371"/>
      <c r="B326" s="372"/>
      <c r="C326" s="371"/>
      <c r="D326" s="371"/>
      <c r="E326" s="373"/>
      <c r="F326" s="374"/>
      <c r="G326" s="371"/>
      <c r="H326" s="375"/>
      <c r="I326" s="375"/>
      <c r="K326" s="377"/>
      <c r="L326" s="377"/>
      <c r="N326" s="511"/>
      <c r="P326" s="511"/>
      <c r="R326" s="511"/>
      <c r="T326" s="511"/>
      <c r="V326" s="378"/>
      <c r="X326" s="378"/>
      <c r="Z326" s="378"/>
      <c r="AB326" s="378"/>
      <c r="AD326" s="378"/>
      <c r="AF326" s="378"/>
      <c r="AH326" s="378"/>
      <c r="AJ326" s="146"/>
      <c r="AL326" s="146"/>
      <c r="AN326" s="146"/>
      <c r="AP326" s="146"/>
      <c r="AR326" s="146"/>
      <c r="AT326" s="146"/>
      <c r="AV326" s="146"/>
      <c r="AX326" s="146"/>
      <c r="AZ326" s="146"/>
      <c r="BB326" s="63"/>
      <c r="BD326" s="371"/>
      <c r="BE326" s="371"/>
      <c r="BF326" s="371"/>
      <c r="BG326" s="371"/>
      <c r="BH326" s="371"/>
      <c r="BI326" s="371"/>
      <c r="BJ326" s="371"/>
      <c r="BK326" s="371"/>
      <c r="BL326" s="371"/>
      <c r="BM326" s="371"/>
      <c r="BN326" s="371"/>
      <c r="BO326" s="371"/>
    </row>
    <row r="327" spans="1:67" s="376" customFormat="1" ht="21" customHeight="1" x14ac:dyDescent="0.3">
      <c r="A327" s="371"/>
      <c r="B327" s="372"/>
      <c r="C327" s="371"/>
      <c r="D327" s="371"/>
      <c r="E327" s="373"/>
      <c r="F327" s="374"/>
      <c r="G327" s="371"/>
      <c r="H327" s="375"/>
      <c r="I327" s="375"/>
      <c r="K327" s="377"/>
      <c r="L327" s="377"/>
      <c r="N327" s="511"/>
      <c r="P327" s="511"/>
      <c r="R327" s="511"/>
      <c r="T327" s="511"/>
      <c r="V327" s="378"/>
      <c r="X327" s="378"/>
      <c r="Z327" s="378"/>
      <c r="AB327" s="378"/>
      <c r="AD327" s="378"/>
      <c r="AF327" s="378"/>
      <c r="AH327" s="378"/>
      <c r="AJ327" s="146"/>
      <c r="AL327" s="146"/>
      <c r="AN327" s="146"/>
      <c r="AP327" s="146"/>
      <c r="AR327" s="146"/>
      <c r="AT327" s="146"/>
      <c r="AV327" s="146"/>
      <c r="AX327" s="146"/>
      <c r="AZ327" s="146"/>
      <c r="BB327" s="63"/>
      <c r="BD327" s="371"/>
      <c r="BE327" s="371"/>
      <c r="BF327" s="371"/>
      <c r="BG327" s="371"/>
      <c r="BH327" s="371"/>
      <c r="BI327" s="371"/>
      <c r="BJ327" s="371"/>
      <c r="BK327" s="371"/>
      <c r="BL327" s="371"/>
      <c r="BM327" s="371"/>
      <c r="BN327" s="371"/>
      <c r="BO327" s="371"/>
    </row>
    <row r="328" spans="1:67" s="376" customFormat="1" ht="21" customHeight="1" x14ac:dyDescent="0.3">
      <c r="A328" s="371"/>
      <c r="B328" s="372"/>
      <c r="C328" s="371"/>
      <c r="D328" s="371"/>
      <c r="E328" s="373"/>
      <c r="F328" s="374"/>
      <c r="G328" s="371"/>
      <c r="H328" s="375"/>
      <c r="I328" s="375"/>
      <c r="K328" s="377"/>
      <c r="L328" s="377"/>
      <c r="N328" s="511"/>
      <c r="P328" s="511"/>
      <c r="R328" s="511"/>
      <c r="T328" s="511"/>
      <c r="V328" s="378"/>
      <c r="X328" s="378"/>
      <c r="Z328" s="378"/>
      <c r="AB328" s="378"/>
      <c r="AD328" s="378"/>
      <c r="AF328" s="378"/>
      <c r="AH328" s="378"/>
      <c r="AJ328" s="146"/>
      <c r="AL328" s="146"/>
      <c r="AN328" s="146"/>
      <c r="AP328" s="146"/>
      <c r="AR328" s="146"/>
      <c r="AT328" s="146"/>
      <c r="AV328" s="146"/>
      <c r="AX328" s="146"/>
      <c r="AZ328" s="146"/>
      <c r="BB328" s="63"/>
      <c r="BD328" s="371"/>
      <c r="BE328" s="371"/>
      <c r="BF328" s="371"/>
      <c r="BG328" s="371"/>
      <c r="BH328" s="371"/>
      <c r="BI328" s="371"/>
      <c r="BJ328" s="371"/>
      <c r="BK328" s="371"/>
      <c r="BL328" s="371"/>
      <c r="BM328" s="371"/>
      <c r="BN328" s="371"/>
      <c r="BO328" s="371"/>
    </row>
    <row r="329" spans="1:67" s="376" customFormat="1" ht="21" customHeight="1" x14ac:dyDescent="0.3">
      <c r="A329" s="371"/>
      <c r="B329" s="372"/>
      <c r="C329" s="371"/>
      <c r="D329" s="371"/>
      <c r="E329" s="373"/>
      <c r="F329" s="374"/>
      <c r="G329" s="371"/>
      <c r="H329" s="375"/>
      <c r="I329" s="375"/>
      <c r="K329" s="377"/>
      <c r="L329" s="377"/>
      <c r="N329" s="511"/>
      <c r="P329" s="511"/>
      <c r="R329" s="511"/>
      <c r="T329" s="511"/>
      <c r="V329" s="378"/>
      <c r="X329" s="378"/>
      <c r="Z329" s="378"/>
      <c r="AB329" s="378"/>
      <c r="AD329" s="378"/>
      <c r="AF329" s="378"/>
      <c r="AH329" s="378"/>
      <c r="AJ329" s="146"/>
      <c r="AL329" s="146"/>
      <c r="AN329" s="146"/>
      <c r="AP329" s="146"/>
      <c r="AR329" s="146"/>
      <c r="AT329" s="146"/>
      <c r="AV329" s="146"/>
      <c r="AX329" s="146"/>
      <c r="AZ329" s="146"/>
      <c r="BB329" s="63"/>
      <c r="BD329" s="371"/>
      <c r="BE329" s="371"/>
      <c r="BF329" s="371"/>
      <c r="BG329" s="371"/>
      <c r="BH329" s="371"/>
      <c r="BI329" s="371"/>
      <c r="BJ329" s="371"/>
      <c r="BK329" s="371"/>
      <c r="BL329" s="371"/>
      <c r="BM329" s="371"/>
      <c r="BN329" s="371"/>
      <c r="BO329" s="371"/>
    </row>
    <row r="330" spans="1:67" s="376" customFormat="1" ht="21" customHeight="1" x14ac:dyDescent="0.3">
      <c r="A330" s="371"/>
      <c r="B330" s="372"/>
      <c r="C330" s="371"/>
      <c r="D330" s="371"/>
      <c r="E330" s="373"/>
      <c r="F330" s="374"/>
      <c r="G330" s="371"/>
      <c r="H330" s="375"/>
      <c r="I330" s="375"/>
      <c r="K330" s="377"/>
      <c r="L330" s="377"/>
      <c r="N330" s="511"/>
      <c r="P330" s="511"/>
      <c r="R330" s="511"/>
      <c r="T330" s="511"/>
      <c r="V330" s="378"/>
      <c r="X330" s="378"/>
      <c r="Z330" s="378"/>
      <c r="AB330" s="378"/>
      <c r="AD330" s="378"/>
      <c r="AF330" s="378"/>
      <c r="AH330" s="378"/>
      <c r="AJ330" s="146"/>
      <c r="AL330" s="146"/>
      <c r="AN330" s="146"/>
      <c r="AP330" s="146"/>
      <c r="AR330" s="146"/>
      <c r="AT330" s="146"/>
      <c r="AV330" s="146"/>
      <c r="AX330" s="146"/>
      <c r="AZ330" s="146"/>
      <c r="BB330" s="63"/>
      <c r="BD330" s="371"/>
      <c r="BE330" s="371"/>
      <c r="BF330" s="371"/>
      <c r="BG330" s="371"/>
      <c r="BH330" s="371"/>
      <c r="BI330" s="371"/>
      <c r="BJ330" s="371"/>
      <c r="BK330" s="371"/>
      <c r="BL330" s="371"/>
      <c r="BM330" s="371"/>
      <c r="BN330" s="371"/>
      <c r="BO330" s="371"/>
    </row>
    <row r="331" spans="1:67" s="376" customFormat="1" ht="21" customHeight="1" x14ac:dyDescent="0.3">
      <c r="A331" s="371"/>
      <c r="B331" s="372"/>
      <c r="C331" s="371"/>
      <c r="D331" s="371"/>
      <c r="E331" s="373"/>
      <c r="F331" s="374"/>
      <c r="G331" s="371"/>
      <c r="H331" s="375"/>
      <c r="I331" s="375"/>
      <c r="K331" s="377"/>
      <c r="L331" s="377"/>
      <c r="N331" s="511"/>
      <c r="P331" s="511"/>
      <c r="R331" s="511"/>
      <c r="T331" s="511"/>
      <c r="V331" s="378"/>
      <c r="X331" s="378"/>
      <c r="Z331" s="378"/>
      <c r="AB331" s="378"/>
      <c r="AD331" s="378"/>
      <c r="AF331" s="378"/>
      <c r="AH331" s="378"/>
      <c r="AJ331" s="146"/>
      <c r="AL331" s="146"/>
      <c r="AN331" s="146"/>
      <c r="AP331" s="146"/>
      <c r="AR331" s="146"/>
      <c r="AT331" s="146"/>
      <c r="AV331" s="146"/>
      <c r="AX331" s="146"/>
      <c r="AZ331" s="146"/>
      <c r="BB331" s="63"/>
      <c r="BD331" s="371"/>
      <c r="BE331" s="371"/>
      <c r="BF331" s="371"/>
      <c r="BG331" s="371"/>
      <c r="BH331" s="371"/>
      <c r="BI331" s="371"/>
      <c r="BJ331" s="371"/>
      <c r="BK331" s="371"/>
      <c r="BL331" s="371"/>
      <c r="BM331" s="371"/>
      <c r="BN331" s="371"/>
      <c r="BO331" s="371"/>
    </row>
    <row r="332" spans="1:67" s="376" customFormat="1" ht="21" customHeight="1" x14ac:dyDescent="0.3">
      <c r="A332" s="371"/>
      <c r="B332" s="372"/>
      <c r="C332" s="371"/>
      <c r="D332" s="371"/>
      <c r="E332" s="373"/>
      <c r="F332" s="374"/>
      <c r="G332" s="371"/>
      <c r="H332" s="375"/>
      <c r="I332" s="375"/>
      <c r="K332" s="377"/>
      <c r="L332" s="377"/>
      <c r="N332" s="511"/>
      <c r="P332" s="511"/>
      <c r="R332" s="511"/>
      <c r="T332" s="511"/>
      <c r="V332" s="378"/>
      <c r="X332" s="378"/>
      <c r="Z332" s="378"/>
      <c r="AB332" s="378"/>
      <c r="AD332" s="378"/>
      <c r="AF332" s="378"/>
      <c r="AH332" s="378"/>
      <c r="AJ332" s="146"/>
      <c r="AL332" s="146"/>
      <c r="AN332" s="146"/>
      <c r="AP332" s="146"/>
      <c r="AR332" s="146"/>
      <c r="AT332" s="146"/>
      <c r="AV332" s="146"/>
      <c r="AX332" s="146"/>
      <c r="AZ332" s="146"/>
      <c r="BB332" s="63"/>
      <c r="BD332" s="371"/>
      <c r="BE332" s="371"/>
      <c r="BF332" s="371"/>
      <c r="BG332" s="371"/>
      <c r="BH332" s="371"/>
      <c r="BI332" s="371"/>
      <c r="BJ332" s="371"/>
      <c r="BK332" s="371"/>
      <c r="BL332" s="371"/>
      <c r="BM332" s="371"/>
      <c r="BN332" s="371"/>
      <c r="BO332" s="371"/>
    </row>
    <row r="333" spans="1:67" s="376" customFormat="1" ht="21" customHeight="1" x14ac:dyDescent="0.3">
      <c r="A333" s="371"/>
      <c r="B333" s="372"/>
      <c r="C333" s="371"/>
      <c r="D333" s="371"/>
      <c r="E333" s="373"/>
      <c r="F333" s="374"/>
      <c r="G333" s="371"/>
      <c r="H333" s="375"/>
      <c r="I333" s="375"/>
      <c r="K333" s="377"/>
      <c r="L333" s="377"/>
      <c r="N333" s="511"/>
      <c r="P333" s="511"/>
      <c r="R333" s="511"/>
      <c r="T333" s="511"/>
      <c r="V333" s="378"/>
      <c r="X333" s="378"/>
      <c r="Z333" s="378"/>
      <c r="AB333" s="378"/>
      <c r="AD333" s="378"/>
      <c r="AF333" s="378"/>
      <c r="AH333" s="378"/>
      <c r="AJ333" s="146"/>
      <c r="AL333" s="146"/>
      <c r="AN333" s="146"/>
      <c r="AP333" s="146"/>
      <c r="AR333" s="146"/>
      <c r="AT333" s="146"/>
      <c r="AV333" s="146"/>
      <c r="AX333" s="146"/>
      <c r="AZ333" s="146"/>
      <c r="BB333" s="63"/>
      <c r="BD333" s="371"/>
      <c r="BE333" s="371"/>
      <c r="BF333" s="371"/>
      <c r="BG333" s="371"/>
      <c r="BH333" s="371"/>
      <c r="BI333" s="371"/>
      <c r="BJ333" s="371"/>
      <c r="BK333" s="371"/>
      <c r="BL333" s="371"/>
      <c r="BM333" s="371"/>
      <c r="BN333" s="371"/>
      <c r="BO333" s="371"/>
    </row>
    <row r="334" spans="1:67" s="376" customFormat="1" ht="21" customHeight="1" x14ac:dyDescent="0.3">
      <c r="A334" s="371"/>
      <c r="B334" s="372"/>
      <c r="C334" s="371"/>
      <c r="D334" s="371"/>
      <c r="E334" s="373"/>
      <c r="F334" s="374"/>
      <c r="G334" s="371"/>
      <c r="H334" s="375"/>
      <c r="I334" s="375"/>
      <c r="K334" s="377"/>
      <c r="L334" s="377"/>
      <c r="N334" s="511"/>
      <c r="P334" s="511"/>
      <c r="R334" s="511"/>
      <c r="T334" s="511"/>
      <c r="V334" s="378"/>
      <c r="X334" s="378"/>
      <c r="Z334" s="378"/>
      <c r="AB334" s="378"/>
      <c r="AD334" s="378"/>
      <c r="AF334" s="378"/>
      <c r="AH334" s="378"/>
      <c r="AJ334" s="146"/>
      <c r="AL334" s="146"/>
      <c r="AN334" s="146"/>
      <c r="AP334" s="146"/>
      <c r="AR334" s="146"/>
      <c r="AT334" s="146"/>
      <c r="AV334" s="146"/>
      <c r="AX334" s="146"/>
      <c r="AZ334" s="146"/>
      <c r="BB334" s="63"/>
      <c r="BD334" s="371"/>
      <c r="BE334" s="371"/>
      <c r="BF334" s="371"/>
      <c r="BG334" s="371"/>
      <c r="BH334" s="371"/>
      <c r="BI334" s="371"/>
      <c r="BJ334" s="371"/>
      <c r="BK334" s="371"/>
      <c r="BL334" s="371"/>
      <c r="BM334" s="371"/>
      <c r="BN334" s="371"/>
      <c r="BO334" s="371"/>
    </row>
    <row r="335" spans="1:67" s="376" customFormat="1" ht="21" customHeight="1" x14ac:dyDescent="0.3">
      <c r="A335" s="371"/>
      <c r="B335" s="372"/>
      <c r="C335" s="371"/>
      <c r="D335" s="371"/>
      <c r="E335" s="373"/>
      <c r="F335" s="374"/>
      <c r="G335" s="371"/>
      <c r="H335" s="375"/>
      <c r="I335" s="375"/>
      <c r="K335" s="377"/>
      <c r="L335" s="377"/>
      <c r="N335" s="511"/>
      <c r="P335" s="511"/>
      <c r="R335" s="511"/>
      <c r="T335" s="511"/>
      <c r="V335" s="378"/>
      <c r="X335" s="378"/>
      <c r="Z335" s="378"/>
      <c r="AB335" s="378"/>
      <c r="AD335" s="378"/>
      <c r="AF335" s="378"/>
      <c r="AH335" s="378"/>
      <c r="AJ335" s="146"/>
      <c r="AL335" s="146"/>
      <c r="AN335" s="146"/>
      <c r="AP335" s="146"/>
      <c r="AR335" s="146"/>
      <c r="AT335" s="146"/>
      <c r="AV335" s="146"/>
      <c r="AX335" s="146"/>
      <c r="AZ335" s="146"/>
      <c r="BB335" s="63"/>
      <c r="BD335" s="371"/>
      <c r="BE335" s="371"/>
      <c r="BF335" s="371"/>
      <c r="BG335" s="371"/>
      <c r="BH335" s="371"/>
      <c r="BI335" s="371"/>
      <c r="BJ335" s="371"/>
      <c r="BK335" s="371"/>
      <c r="BL335" s="371"/>
      <c r="BM335" s="371"/>
      <c r="BN335" s="371"/>
      <c r="BO335" s="371"/>
    </row>
    <row r="336" spans="1:67" s="376" customFormat="1" ht="21" customHeight="1" x14ac:dyDescent="0.3">
      <c r="A336" s="371"/>
      <c r="B336" s="372"/>
      <c r="C336" s="371"/>
      <c r="D336" s="371"/>
      <c r="E336" s="373"/>
      <c r="F336" s="374"/>
      <c r="G336" s="371"/>
      <c r="H336" s="375"/>
      <c r="I336" s="375"/>
      <c r="K336" s="377"/>
      <c r="L336" s="377"/>
      <c r="N336" s="511"/>
      <c r="P336" s="511"/>
      <c r="R336" s="511"/>
      <c r="T336" s="511"/>
      <c r="V336" s="378"/>
      <c r="X336" s="378"/>
      <c r="Z336" s="378"/>
      <c r="AB336" s="378"/>
      <c r="AD336" s="378"/>
      <c r="AF336" s="378"/>
      <c r="AH336" s="378"/>
      <c r="AJ336" s="146"/>
      <c r="AL336" s="146"/>
      <c r="AN336" s="146"/>
      <c r="AP336" s="146"/>
      <c r="AR336" s="146"/>
      <c r="AT336" s="146"/>
      <c r="AV336" s="146"/>
      <c r="AX336" s="146"/>
      <c r="AZ336" s="146"/>
      <c r="BB336" s="63"/>
      <c r="BD336" s="371"/>
      <c r="BE336" s="371"/>
      <c r="BF336" s="371"/>
      <c r="BG336" s="371"/>
      <c r="BH336" s="371"/>
      <c r="BI336" s="371"/>
      <c r="BJ336" s="371"/>
      <c r="BK336" s="371"/>
      <c r="BL336" s="371"/>
      <c r="BM336" s="371"/>
      <c r="BN336" s="371"/>
      <c r="BO336" s="371"/>
    </row>
    <row r="337" spans="1:67" s="376" customFormat="1" ht="21" customHeight="1" x14ac:dyDescent="0.3">
      <c r="A337" s="371"/>
      <c r="B337" s="372"/>
      <c r="C337" s="371"/>
      <c r="D337" s="371"/>
      <c r="E337" s="373"/>
      <c r="F337" s="374"/>
      <c r="G337" s="371"/>
      <c r="H337" s="375"/>
      <c r="I337" s="375"/>
      <c r="K337" s="377"/>
      <c r="L337" s="377"/>
      <c r="N337" s="511"/>
      <c r="P337" s="511"/>
      <c r="R337" s="511"/>
      <c r="T337" s="511"/>
      <c r="V337" s="378"/>
      <c r="X337" s="378"/>
      <c r="Z337" s="378"/>
      <c r="AB337" s="378"/>
      <c r="AD337" s="378"/>
      <c r="AF337" s="378"/>
      <c r="AH337" s="378"/>
      <c r="AJ337" s="146"/>
      <c r="AL337" s="146"/>
      <c r="AN337" s="146"/>
      <c r="AP337" s="146"/>
      <c r="AR337" s="146"/>
      <c r="AT337" s="146"/>
      <c r="AV337" s="146"/>
      <c r="AX337" s="146"/>
      <c r="AZ337" s="146"/>
      <c r="BB337" s="63"/>
      <c r="BD337" s="371"/>
      <c r="BE337" s="371"/>
      <c r="BF337" s="371"/>
      <c r="BG337" s="371"/>
      <c r="BH337" s="371"/>
      <c r="BI337" s="371"/>
      <c r="BJ337" s="371"/>
      <c r="BK337" s="371"/>
      <c r="BL337" s="371"/>
      <c r="BM337" s="371"/>
      <c r="BN337" s="371"/>
      <c r="BO337" s="371"/>
    </row>
    <row r="338" spans="1:67" s="376" customFormat="1" ht="21" customHeight="1" x14ac:dyDescent="0.3">
      <c r="A338" s="371"/>
      <c r="B338" s="372"/>
      <c r="C338" s="371"/>
      <c r="D338" s="371"/>
      <c r="E338" s="373"/>
      <c r="F338" s="374"/>
      <c r="G338" s="371"/>
      <c r="H338" s="375"/>
      <c r="I338" s="375"/>
      <c r="K338" s="377"/>
      <c r="L338" s="377"/>
      <c r="N338" s="511"/>
      <c r="P338" s="511"/>
      <c r="R338" s="511"/>
      <c r="T338" s="511"/>
      <c r="V338" s="378"/>
      <c r="X338" s="378"/>
      <c r="Z338" s="378"/>
      <c r="AB338" s="378"/>
      <c r="AD338" s="378"/>
      <c r="AF338" s="378"/>
      <c r="AH338" s="378"/>
      <c r="AJ338" s="146"/>
      <c r="AL338" s="146"/>
      <c r="AN338" s="146"/>
      <c r="AP338" s="146"/>
      <c r="AR338" s="146"/>
      <c r="AT338" s="146"/>
      <c r="AV338" s="146"/>
      <c r="AX338" s="146"/>
      <c r="AZ338" s="146"/>
      <c r="BB338" s="63"/>
      <c r="BD338" s="371"/>
      <c r="BE338" s="371"/>
      <c r="BF338" s="371"/>
      <c r="BG338" s="371"/>
      <c r="BH338" s="371"/>
      <c r="BI338" s="371"/>
      <c r="BJ338" s="371"/>
      <c r="BK338" s="371"/>
      <c r="BL338" s="371"/>
      <c r="BM338" s="371"/>
      <c r="BN338" s="371"/>
      <c r="BO338" s="371"/>
    </row>
    <row r="339" spans="1:67" s="376" customFormat="1" ht="21" customHeight="1" x14ac:dyDescent="0.3">
      <c r="A339" s="371"/>
      <c r="B339" s="372"/>
      <c r="C339" s="371"/>
      <c r="D339" s="371"/>
      <c r="E339" s="373"/>
      <c r="F339" s="374"/>
      <c r="G339" s="371"/>
      <c r="H339" s="375"/>
      <c r="I339" s="375"/>
      <c r="K339" s="377"/>
      <c r="L339" s="377"/>
      <c r="N339" s="511"/>
      <c r="P339" s="511"/>
      <c r="R339" s="511"/>
      <c r="T339" s="511"/>
      <c r="V339" s="378"/>
      <c r="X339" s="378"/>
      <c r="Z339" s="378"/>
      <c r="AB339" s="378"/>
      <c r="AD339" s="378"/>
      <c r="AF339" s="378"/>
      <c r="AH339" s="378"/>
      <c r="AJ339" s="146"/>
      <c r="AL339" s="146"/>
      <c r="AN339" s="146"/>
      <c r="AP339" s="146"/>
      <c r="AR339" s="146"/>
      <c r="AT339" s="146"/>
      <c r="AV339" s="146"/>
      <c r="AX339" s="146"/>
      <c r="AZ339" s="146"/>
      <c r="BB339" s="63"/>
      <c r="BD339" s="371"/>
      <c r="BE339" s="371"/>
      <c r="BF339" s="371"/>
      <c r="BG339" s="371"/>
      <c r="BH339" s="371"/>
      <c r="BI339" s="371"/>
      <c r="BJ339" s="371"/>
      <c r="BK339" s="371"/>
      <c r="BL339" s="371"/>
      <c r="BM339" s="371"/>
      <c r="BN339" s="371"/>
      <c r="BO339" s="371"/>
    </row>
    <row r="340" spans="1:67" s="376" customFormat="1" ht="21" customHeight="1" x14ac:dyDescent="0.3">
      <c r="A340" s="371"/>
      <c r="B340" s="372"/>
      <c r="C340" s="371"/>
      <c r="D340" s="371"/>
      <c r="E340" s="373"/>
      <c r="F340" s="374"/>
      <c r="G340" s="371"/>
      <c r="H340" s="375"/>
      <c r="I340" s="375"/>
      <c r="K340" s="377"/>
      <c r="L340" s="377"/>
      <c r="N340" s="511"/>
      <c r="P340" s="511"/>
      <c r="R340" s="511"/>
      <c r="T340" s="511"/>
      <c r="V340" s="378"/>
      <c r="X340" s="378"/>
      <c r="Z340" s="378"/>
      <c r="AB340" s="378"/>
      <c r="AD340" s="378"/>
      <c r="AF340" s="378"/>
      <c r="AH340" s="378"/>
      <c r="AJ340" s="146"/>
      <c r="AL340" s="146"/>
      <c r="AN340" s="146"/>
      <c r="AP340" s="146"/>
      <c r="AR340" s="146"/>
      <c r="AT340" s="146"/>
      <c r="AV340" s="146"/>
      <c r="AX340" s="146"/>
      <c r="AZ340" s="146"/>
      <c r="BB340" s="63"/>
      <c r="BD340" s="371"/>
      <c r="BE340" s="371"/>
      <c r="BF340" s="371"/>
      <c r="BG340" s="371"/>
      <c r="BH340" s="371"/>
      <c r="BI340" s="371"/>
      <c r="BJ340" s="371"/>
      <c r="BK340" s="371"/>
      <c r="BL340" s="371"/>
      <c r="BM340" s="371"/>
      <c r="BN340" s="371"/>
      <c r="BO340" s="371"/>
    </row>
    <row r="341" spans="1:67" s="376" customFormat="1" ht="21" customHeight="1" x14ac:dyDescent="0.3">
      <c r="A341" s="371"/>
      <c r="B341" s="372"/>
      <c r="C341" s="371"/>
      <c r="D341" s="371"/>
      <c r="E341" s="373"/>
      <c r="F341" s="374"/>
      <c r="G341" s="371"/>
      <c r="H341" s="375"/>
      <c r="I341" s="375"/>
      <c r="K341" s="377"/>
      <c r="L341" s="377"/>
      <c r="N341" s="511"/>
      <c r="P341" s="511"/>
      <c r="R341" s="511"/>
      <c r="T341" s="511"/>
      <c r="V341" s="378"/>
      <c r="X341" s="378"/>
      <c r="Z341" s="378"/>
      <c r="AB341" s="378"/>
      <c r="AD341" s="378"/>
      <c r="AF341" s="378"/>
      <c r="AH341" s="378"/>
      <c r="AJ341" s="146"/>
      <c r="AL341" s="146"/>
      <c r="AN341" s="146"/>
      <c r="AP341" s="146"/>
      <c r="AR341" s="146"/>
      <c r="AT341" s="146"/>
      <c r="AV341" s="146"/>
      <c r="AX341" s="146"/>
      <c r="AZ341" s="146"/>
      <c r="BB341" s="63"/>
      <c r="BD341" s="371"/>
      <c r="BE341" s="371"/>
      <c r="BF341" s="371"/>
      <c r="BG341" s="371"/>
      <c r="BH341" s="371"/>
      <c r="BI341" s="371"/>
      <c r="BJ341" s="371"/>
      <c r="BK341" s="371"/>
      <c r="BL341" s="371"/>
      <c r="BM341" s="371"/>
      <c r="BN341" s="371"/>
      <c r="BO341" s="371"/>
    </row>
    <row r="342" spans="1:67" s="376" customFormat="1" ht="21" customHeight="1" x14ac:dyDescent="0.3">
      <c r="A342" s="371"/>
      <c r="B342" s="372"/>
      <c r="C342" s="371"/>
      <c r="D342" s="371"/>
      <c r="E342" s="373"/>
      <c r="F342" s="374"/>
      <c r="G342" s="371"/>
      <c r="H342" s="375"/>
      <c r="I342" s="375"/>
      <c r="K342" s="377"/>
      <c r="L342" s="377"/>
      <c r="N342" s="511"/>
      <c r="P342" s="511"/>
      <c r="R342" s="511"/>
      <c r="T342" s="511"/>
      <c r="V342" s="378"/>
      <c r="X342" s="378"/>
      <c r="Z342" s="378"/>
      <c r="AB342" s="378"/>
      <c r="AD342" s="378"/>
      <c r="AF342" s="378"/>
      <c r="AH342" s="378"/>
      <c r="AJ342" s="146"/>
      <c r="AL342" s="146"/>
      <c r="AN342" s="146"/>
      <c r="AP342" s="146"/>
      <c r="AR342" s="146"/>
      <c r="AT342" s="146"/>
      <c r="AV342" s="146"/>
      <c r="AX342" s="146"/>
      <c r="AZ342" s="146"/>
      <c r="BB342" s="63"/>
      <c r="BD342" s="371"/>
      <c r="BE342" s="371"/>
      <c r="BF342" s="371"/>
      <c r="BG342" s="371"/>
      <c r="BH342" s="371"/>
      <c r="BI342" s="371"/>
      <c r="BJ342" s="371"/>
      <c r="BK342" s="371"/>
      <c r="BL342" s="371"/>
      <c r="BM342" s="371"/>
      <c r="BN342" s="371"/>
      <c r="BO342" s="371"/>
    </row>
    <row r="343" spans="1:67" s="376" customFormat="1" ht="21" customHeight="1" x14ac:dyDescent="0.3">
      <c r="A343" s="371"/>
      <c r="B343" s="372"/>
      <c r="C343" s="371"/>
      <c r="D343" s="371"/>
      <c r="E343" s="373"/>
      <c r="F343" s="374"/>
      <c r="G343" s="371"/>
      <c r="H343" s="375"/>
      <c r="I343" s="375"/>
      <c r="K343" s="377"/>
      <c r="L343" s="377"/>
      <c r="N343" s="511"/>
      <c r="P343" s="511"/>
      <c r="R343" s="511"/>
      <c r="T343" s="511"/>
      <c r="V343" s="378"/>
      <c r="X343" s="378"/>
      <c r="Z343" s="378"/>
      <c r="AB343" s="378"/>
      <c r="AD343" s="378"/>
      <c r="AF343" s="378"/>
      <c r="AH343" s="378"/>
      <c r="AJ343" s="146"/>
      <c r="AL343" s="146"/>
      <c r="AN343" s="146"/>
      <c r="AP343" s="146"/>
      <c r="AR343" s="146"/>
      <c r="AT343" s="146"/>
      <c r="AV343" s="146"/>
      <c r="AX343" s="146"/>
      <c r="AZ343" s="146"/>
      <c r="BB343" s="63"/>
      <c r="BD343" s="371"/>
      <c r="BE343" s="371"/>
      <c r="BF343" s="371"/>
      <c r="BG343" s="371"/>
      <c r="BH343" s="371"/>
      <c r="BI343" s="371"/>
      <c r="BJ343" s="371"/>
      <c r="BK343" s="371"/>
      <c r="BL343" s="371"/>
      <c r="BM343" s="371"/>
      <c r="BN343" s="371"/>
      <c r="BO343" s="371"/>
    </row>
    <row r="344" spans="1:67" s="376" customFormat="1" ht="21" customHeight="1" x14ac:dyDescent="0.3">
      <c r="A344" s="371"/>
      <c r="B344" s="372"/>
      <c r="C344" s="371"/>
      <c r="D344" s="371"/>
      <c r="E344" s="373"/>
      <c r="F344" s="374"/>
      <c r="G344" s="371"/>
      <c r="H344" s="375"/>
      <c r="I344" s="375"/>
      <c r="K344" s="377"/>
      <c r="L344" s="377"/>
      <c r="N344" s="511"/>
      <c r="P344" s="511"/>
      <c r="R344" s="511"/>
      <c r="T344" s="511"/>
      <c r="V344" s="378"/>
      <c r="X344" s="378"/>
      <c r="Z344" s="378"/>
      <c r="AB344" s="378"/>
      <c r="AD344" s="378"/>
      <c r="AF344" s="378"/>
      <c r="AH344" s="378"/>
      <c r="AJ344" s="146"/>
      <c r="AL344" s="146"/>
      <c r="AN344" s="146"/>
      <c r="AP344" s="146"/>
      <c r="AR344" s="146"/>
      <c r="AT344" s="146"/>
      <c r="AV344" s="146"/>
      <c r="AX344" s="146"/>
      <c r="AZ344" s="146"/>
      <c r="BB344" s="63"/>
      <c r="BD344" s="371"/>
      <c r="BE344" s="371"/>
      <c r="BF344" s="371"/>
      <c r="BG344" s="371"/>
      <c r="BH344" s="371"/>
      <c r="BI344" s="371"/>
      <c r="BJ344" s="371"/>
      <c r="BK344" s="371"/>
      <c r="BL344" s="371"/>
      <c r="BM344" s="371"/>
      <c r="BN344" s="371"/>
      <c r="BO344" s="371"/>
    </row>
    <row r="345" spans="1:67" s="376" customFormat="1" ht="21" customHeight="1" x14ac:dyDescent="0.3">
      <c r="A345" s="371"/>
      <c r="B345" s="372"/>
      <c r="C345" s="371"/>
      <c r="D345" s="371"/>
      <c r="E345" s="373"/>
      <c r="F345" s="374"/>
      <c r="G345" s="371"/>
      <c r="H345" s="375"/>
      <c r="I345" s="375"/>
      <c r="K345" s="377"/>
      <c r="L345" s="377"/>
      <c r="N345" s="511"/>
      <c r="P345" s="511"/>
      <c r="R345" s="511"/>
      <c r="T345" s="511"/>
      <c r="V345" s="378"/>
      <c r="X345" s="378"/>
      <c r="Z345" s="378"/>
      <c r="AB345" s="378"/>
      <c r="AD345" s="378"/>
      <c r="AF345" s="378"/>
      <c r="AH345" s="378"/>
      <c r="AJ345" s="146"/>
      <c r="AL345" s="146"/>
      <c r="AN345" s="146"/>
      <c r="AP345" s="146"/>
      <c r="AR345" s="146"/>
      <c r="AT345" s="146"/>
      <c r="AV345" s="146"/>
      <c r="AX345" s="146"/>
      <c r="AZ345" s="146"/>
      <c r="BB345" s="63"/>
      <c r="BD345" s="371"/>
      <c r="BE345" s="371"/>
      <c r="BF345" s="371"/>
      <c r="BG345" s="371"/>
      <c r="BH345" s="371"/>
      <c r="BI345" s="371"/>
      <c r="BJ345" s="371"/>
      <c r="BK345" s="371"/>
      <c r="BL345" s="371"/>
      <c r="BM345" s="371"/>
      <c r="BN345" s="371"/>
      <c r="BO345" s="371"/>
    </row>
    <row r="346" spans="1:67" s="376" customFormat="1" ht="21" customHeight="1" x14ac:dyDescent="0.3">
      <c r="A346" s="371"/>
      <c r="B346" s="372"/>
      <c r="C346" s="371"/>
      <c r="D346" s="371"/>
      <c r="E346" s="373"/>
      <c r="F346" s="374"/>
      <c r="G346" s="371"/>
      <c r="H346" s="375"/>
      <c r="I346" s="375"/>
      <c r="K346" s="377"/>
      <c r="L346" s="377"/>
      <c r="N346" s="511"/>
      <c r="P346" s="511"/>
      <c r="R346" s="511"/>
      <c r="T346" s="511"/>
      <c r="V346" s="378"/>
      <c r="X346" s="378"/>
      <c r="Z346" s="378"/>
      <c r="AB346" s="378"/>
      <c r="AD346" s="378"/>
      <c r="AF346" s="378"/>
      <c r="AH346" s="378"/>
      <c r="AJ346" s="146"/>
      <c r="AL346" s="146"/>
      <c r="AN346" s="146"/>
      <c r="AP346" s="146"/>
      <c r="AR346" s="146"/>
      <c r="AT346" s="146"/>
      <c r="AV346" s="146"/>
      <c r="AX346" s="146"/>
      <c r="AZ346" s="146"/>
      <c r="BB346" s="63"/>
      <c r="BD346" s="371"/>
      <c r="BE346" s="371"/>
      <c r="BF346" s="371"/>
      <c r="BG346" s="371"/>
      <c r="BH346" s="371"/>
      <c r="BI346" s="371"/>
      <c r="BJ346" s="371"/>
      <c r="BK346" s="371"/>
      <c r="BL346" s="371"/>
      <c r="BM346" s="371"/>
      <c r="BN346" s="371"/>
      <c r="BO346" s="371"/>
    </row>
    <row r="347" spans="1:67" s="376" customFormat="1" ht="21" customHeight="1" x14ac:dyDescent="0.3">
      <c r="A347" s="371"/>
      <c r="B347" s="372"/>
      <c r="C347" s="371"/>
      <c r="D347" s="371"/>
      <c r="E347" s="373"/>
      <c r="F347" s="374"/>
      <c r="G347" s="371"/>
      <c r="H347" s="375"/>
      <c r="I347" s="375"/>
      <c r="K347" s="377"/>
      <c r="L347" s="377"/>
      <c r="N347" s="511"/>
      <c r="P347" s="511"/>
      <c r="R347" s="511"/>
      <c r="T347" s="511"/>
      <c r="V347" s="378"/>
      <c r="X347" s="378"/>
      <c r="Z347" s="378"/>
      <c r="AB347" s="378"/>
      <c r="AD347" s="378"/>
      <c r="AF347" s="378"/>
      <c r="AH347" s="378"/>
      <c r="AJ347" s="146"/>
      <c r="AL347" s="146"/>
      <c r="AN347" s="146"/>
      <c r="AP347" s="146"/>
      <c r="AR347" s="146"/>
      <c r="AT347" s="146"/>
      <c r="AV347" s="146"/>
      <c r="AX347" s="146"/>
      <c r="AZ347" s="146"/>
      <c r="BB347" s="63"/>
      <c r="BD347" s="371"/>
      <c r="BE347" s="371"/>
      <c r="BF347" s="371"/>
      <c r="BG347" s="371"/>
      <c r="BH347" s="371"/>
      <c r="BI347" s="371"/>
      <c r="BJ347" s="371"/>
      <c r="BK347" s="371"/>
      <c r="BL347" s="371"/>
      <c r="BM347" s="371"/>
      <c r="BN347" s="371"/>
      <c r="BO347" s="371"/>
    </row>
    <row r="348" spans="1:67" s="376" customFormat="1" ht="21" customHeight="1" x14ac:dyDescent="0.3">
      <c r="A348" s="371"/>
      <c r="B348" s="372"/>
      <c r="C348" s="371"/>
      <c r="D348" s="371"/>
      <c r="E348" s="373"/>
      <c r="F348" s="374"/>
      <c r="G348" s="371"/>
      <c r="H348" s="375"/>
      <c r="I348" s="375"/>
      <c r="K348" s="377"/>
      <c r="L348" s="377"/>
      <c r="N348" s="511"/>
      <c r="P348" s="511"/>
      <c r="R348" s="511"/>
      <c r="T348" s="511"/>
      <c r="V348" s="378"/>
      <c r="X348" s="378"/>
      <c r="Z348" s="378"/>
      <c r="AB348" s="378"/>
      <c r="AD348" s="378"/>
      <c r="AF348" s="378"/>
      <c r="AH348" s="378"/>
      <c r="AJ348" s="146"/>
      <c r="AL348" s="146"/>
      <c r="AN348" s="146"/>
      <c r="AP348" s="146"/>
      <c r="AR348" s="146"/>
      <c r="AT348" s="146"/>
      <c r="AV348" s="146"/>
      <c r="AX348" s="146"/>
      <c r="AZ348" s="146"/>
      <c r="BB348" s="63"/>
      <c r="BD348" s="371"/>
      <c r="BE348" s="371"/>
      <c r="BF348" s="371"/>
      <c r="BG348" s="371"/>
      <c r="BH348" s="371"/>
      <c r="BI348" s="371"/>
      <c r="BJ348" s="371"/>
      <c r="BK348" s="371"/>
      <c r="BL348" s="371"/>
      <c r="BM348" s="371"/>
      <c r="BN348" s="371"/>
      <c r="BO348" s="371"/>
    </row>
    <row r="349" spans="1:67" s="376" customFormat="1" ht="21" customHeight="1" x14ac:dyDescent="0.3">
      <c r="A349" s="371"/>
      <c r="B349" s="372"/>
      <c r="C349" s="371"/>
      <c r="D349" s="371"/>
      <c r="E349" s="373"/>
      <c r="F349" s="374"/>
      <c r="G349" s="371"/>
      <c r="H349" s="375"/>
      <c r="I349" s="375"/>
      <c r="K349" s="377"/>
      <c r="L349" s="377"/>
      <c r="N349" s="511"/>
      <c r="P349" s="511"/>
      <c r="R349" s="511"/>
      <c r="T349" s="511"/>
      <c r="V349" s="378"/>
      <c r="X349" s="378"/>
      <c r="Z349" s="378"/>
      <c r="AB349" s="378"/>
      <c r="AD349" s="378"/>
      <c r="AF349" s="378"/>
      <c r="AH349" s="378"/>
      <c r="AJ349" s="146"/>
      <c r="AL349" s="146"/>
      <c r="AN349" s="146"/>
      <c r="AP349" s="146"/>
      <c r="AR349" s="146"/>
      <c r="AT349" s="146"/>
      <c r="AV349" s="146"/>
      <c r="AX349" s="146"/>
      <c r="AZ349" s="146"/>
      <c r="BB349" s="63"/>
      <c r="BD349" s="371"/>
      <c r="BE349" s="371"/>
      <c r="BF349" s="371"/>
      <c r="BG349" s="371"/>
      <c r="BH349" s="371"/>
      <c r="BI349" s="371"/>
      <c r="BJ349" s="371"/>
      <c r="BK349" s="371"/>
      <c r="BL349" s="371"/>
      <c r="BM349" s="371"/>
      <c r="BN349" s="371"/>
      <c r="BO349" s="371"/>
    </row>
    <row r="350" spans="1:67" s="376" customFormat="1" ht="21" customHeight="1" x14ac:dyDescent="0.3">
      <c r="A350" s="371"/>
      <c r="B350" s="372"/>
      <c r="C350" s="371"/>
      <c r="D350" s="371"/>
      <c r="E350" s="373"/>
      <c r="F350" s="374"/>
      <c r="G350" s="371"/>
      <c r="H350" s="375"/>
      <c r="I350" s="375"/>
      <c r="K350" s="377"/>
      <c r="L350" s="377"/>
      <c r="N350" s="511"/>
      <c r="P350" s="511"/>
      <c r="R350" s="511"/>
      <c r="T350" s="511"/>
      <c r="V350" s="378"/>
      <c r="X350" s="378"/>
      <c r="Z350" s="378"/>
      <c r="AB350" s="378"/>
      <c r="AD350" s="378"/>
      <c r="AF350" s="378"/>
      <c r="AH350" s="378"/>
      <c r="AJ350" s="146"/>
      <c r="AL350" s="146"/>
      <c r="AN350" s="146"/>
      <c r="AP350" s="146"/>
      <c r="AR350" s="146"/>
      <c r="AT350" s="146"/>
      <c r="AV350" s="146"/>
      <c r="AX350" s="146"/>
      <c r="AZ350" s="146"/>
      <c r="BB350" s="63"/>
      <c r="BD350" s="371"/>
      <c r="BE350" s="371"/>
      <c r="BF350" s="371"/>
      <c r="BG350" s="371"/>
      <c r="BH350" s="371"/>
      <c r="BI350" s="371"/>
      <c r="BJ350" s="371"/>
      <c r="BK350" s="371"/>
      <c r="BL350" s="371"/>
      <c r="BM350" s="371"/>
      <c r="BN350" s="371"/>
      <c r="BO350" s="371"/>
    </row>
    <row r="351" spans="1:67" s="376" customFormat="1" ht="21" customHeight="1" x14ac:dyDescent="0.3">
      <c r="A351" s="371"/>
      <c r="B351" s="372"/>
      <c r="C351" s="371"/>
      <c r="D351" s="371"/>
      <c r="E351" s="373"/>
      <c r="F351" s="374"/>
      <c r="G351" s="371"/>
      <c r="H351" s="375"/>
      <c r="I351" s="375"/>
      <c r="K351" s="377"/>
      <c r="L351" s="377"/>
      <c r="N351" s="511"/>
      <c r="P351" s="511"/>
      <c r="R351" s="511"/>
      <c r="T351" s="511"/>
      <c r="V351" s="378"/>
      <c r="X351" s="378"/>
      <c r="Z351" s="378"/>
      <c r="AB351" s="378"/>
      <c r="AD351" s="378"/>
      <c r="AF351" s="378"/>
      <c r="AH351" s="378"/>
      <c r="AJ351" s="146"/>
      <c r="AL351" s="146"/>
      <c r="AN351" s="146"/>
      <c r="AP351" s="146"/>
      <c r="AR351" s="146"/>
      <c r="AT351" s="146"/>
      <c r="AV351" s="146"/>
      <c r="AX351" s="146"/>
      <c r="AZ351" s="146"/>
      <c r="BB351" s="63"/>
      <c r="BD351" s="371"/>
      <c r="BE351" s="371"/>
      <c r="BF351" s="371"/>
      <c r="BG351" s="371"/>
      <c r="BH351" s="371"/>
      <c r="BI351" s="371"/>
      <c r="BJ351" s="371"/>
      <c r="BK351" s="371"/>
      <c r="BL351" s="371"/>
      <c r="BM351" s="371"/>
      <c r="BN351" s="371"/>
      <c r="BO351" s="371"/>
    </row>
    <row r="352" spans="1:67" s="376" customFormat="1" ht="21" customHeight="1" x14ac:dyDescent="0.3">
      <c r="A352" s="371"/>
      <c r="B352" s="372"/>
      <c r="C352" s="371"/>
      <c r="D352" s="371"/>
      <c r="E352" s="373"/>
      <c r="F352" s="374"/>
      <c r="G352" s="371"/>
      <c r="H352" s="375"/>
      <c r="I352" s="375"/>
      <c r="K352" s="377"/>
      <c r="L352" s="377"/>
      <c r="N352" s="511"/>
      <c r="P352" s="511"/>
      <c r="R352" s="511"/>
      <c r="T352" s="511"/>
      <c r="V352" s="378"/>
      <c r="X352" s="378"/>
      <c r="Z352" s="378"/>
      <c r="AB352" s="378"/>
      <c r="AD352" s="378"/>
      <c r="AF352" s="378"/>
      <c r="AH352" s="378"/>
      <c r="AJ352" s="146"/>
      <c r="AL352" s="146"/>
      <c r="AN352" s="146"/>
      <c r="AP352" s="146"/>
      <c r="AR352" s="146"/>
      <c r="AT352" s="146"/>
      <c r="AV352" s="146"/>
      <c r="AX352" s="146"/>
      <c r="AZ352" s="146"/>
      <c r="BB352" s="63"/>
      <c r="BD352" s="371"/>
      <c r="BE352" s="371"/>
      <c r="BF352" s="371"/>
      <c r="BG352" s="371"/>
      <c r="BH352" s="371"/>
      <c r="BI352" s="371"/>
      <c r="BJ352" s="371"/>
      <c r="BK352" s="371"/>
      <c r="BL352" s="371"/>
      <c r="BM352" s="371"/>
      <c r="BN352" s="371"/>
      <c r="BO352" s="371"/>
    </row>
    <row r="353" spans="1:67" s="376" customFormat="1" ht="21" customHeight="1" x14ac:dyDescent="0.3">
      <c r="A353" s="371"/>
      <c r="B353" s="372"/>
      <c r="C353" s="371"/>
      <c r="D353" s="371"/>
      <c r="E353" s="373"/>
      <c r="F353" s="374"/>
      <c r="G353" s="371"/>
      <c r="H353" s="375"/>
      <c r="I353" s="375"/>
      <c r="K353" s="377"/>
      <c r="L353" s="377"/>
      <c r="N353" s="511"/>
      <c r="P353" s="511"/>
      <c r="R353" s="511"/>
      <c r="T353" s="511"/>
      <c r="V353" s="378"/>
      <c r="X353" s="378"/>
      <c r="Z353" s="378"/>
      <c r="AB353" s="378"/>
      <c r="AD353" s="378"/>
      <c r="AF353" s="378"/>
      <c r="AH353" s="378"/>
      <c r="AJ353" s="146"/>
      <c r="AL353" s="146"/>
      <c r="AN353" s="146"/>
      <c r="AP353" s="146"/>
      <c r="AR353" s="146"/>
      <c r="AT353" s="146"/>
      <c r="AV353" s="146"/>
      <c r="AX353" s="146"/>
      <c r="AZ353" s="146"/>
      <c r="BB353" s="63"/>
      <c r="BD353" s="371"/>
      <c r="BE353" s="371"/>
      <c r="BF353" s="371"/>
      <c r="BG353" s="371"/>
      <c r="BH353" s="371"/>
      <c r="BI353" s="371"/>
      <c r="BJ353" s="371"/>
      <c r="BK353" s="371"/>
      <c r="BL353" s="371"/>
      <c r="BM353" s="371"/>
      <c r="BN353" s="371"/>
      <c r="BO353" s="371"/>
    </row>
    <row r="354" spans="1:67" s="376" customFormat="1" ht="21" customHeight="1" x14ac:dyDescent="0.3">
      <c r="A354" s="371"/>
      <c r="B354" s="372"/>
      <c r="C354" s="371"/>
      <c r="D354" s="371"/>
      <c r="E354" s="373"/>
      <c r="F354" s="374"/>
      <c r="G354" s="371"/>
      <c r="H354" s="375"/>
      <c r="I354" s="375"/>
      <c r="K354" s="377"/>
      <c r="L354" s="377"/>
      <c r="N354" s="511"/>
      <c r="P354" s="511"/>
      <c r="R354" s="511"/>
      <c r="T354" s="511"/>
      <c r="V354" s="378"/>
      <c r="X354" s="378"/>
      <c r="Z354" s="378"/>
      <c r="AB354" s="378"/>
      <c r="AD354" s="378"/>
      <c r="AF354" s="378"/>
      <c r="AH354" s="378"/>
      <c r="AJ354" s="146"/>
      <c r="AL354" s="146"/>
      <c r="AN354" s="146"/>
      <c r="AP354" s="146"/>
      <c r="AR354" s="146"/>
      <c r="AT354" s="146"/>
      <c r="AV354" s="146"/>
      <c r="AX354" s="146"/>
      <c r="AZ354" s="146"/>
      <c r="BB354" s="63"/>
      <c r="BD354" s="371"/>
      <c r="BE354" s="371"/>
      <c r="BF354" s="371"/>
      <c r="BG354" s="371"/>
      <c r="BH354" s="371"/>
      <c r="BI354" s="371"/>
      <c r="BJ354" s="371"/>
      <c r="BK354" s="371"/>
      <c r="BL354" s="371"/>
      <c r="BM354" s="371"/>
      <c r="BN354" s="371"/>
      <c r="BO354" s="371"/>
    </row>
    <row r="355" spans="1:67" s="376" customFormat="1" ht="21" customHeight="1" x14ac:dyDescent="0.3">
      <c r="A355" s="371"/>
      <c r="B355" s="372"/>
      <c r="C355" s="371"/>
      <c r="D355" s="371"/>
      <c r="E355" s="373"/>
      <c r="F355" s="374"/>
      <c r="G355" s="371"/>
      <c r="H355" s="375"/>
      <c r="I355" s="375"/>
      <c r="K355" s="377"/>
      <c r="L355" s="377"/>
      <c r="N355" s="511"/>
      <c r="P355" s="511"/>
      <c r="R355" s="511"/>
      <c r="T355" s="511"/>
      <c r="V355" s="378"/>
      <c r="X355" s="378"/>
      <c r="Z355" s="378"/>
      <c r="AB355" s="378"/>
      <c r="AD355" s="378"/>
      <c r="AF355" s="378"/>
      <c r="AH355" s="378"/>
      <c r="AJ355" s="146"/>
      <c r="AL355" s="146"/>
      <c r="AN355" s="146"/>
      <c r="AP355" s="146"/>
      <c r="AR355" s="146"/>
      <c r="AT355" s="146"/>
      <c r="AV355" s="146"/>
      <c r="AX355" s="146"/>
      <c r="AZ355" s="146"/>
      <c r="BB355" s="63"/>
      <c r="BD355" s="371"/>
      <c r="BE355" s="371"/>
      <c r="BF355" s="371"/>
      <c r="BG355" s="371"/>
      <c r="BH355" s="371"/>
      <c r="BI355" s="371"/>
      <c r="BJ355" s="371"/>
      <c r="BK355" s="371"/>
      <c r="BL355" s="371"/>
      <c r="BM355" s="371"/>
      <c r="BN355" s="371"/>
      <c r="BO355" s="371"/>
    </row>
    <row r="356" spans="1:67" s="376" customFormat="1" ht="21" customHeight="1" x14ac:dyDescent="0.3">
      <c r="A356" s="371"/>
      <c r="B356" s="372"/>
      <c r="C356" s="371"/>
      <c r="D356" s="371"/>
      <c r="E356" s="373"/>
      <c r="F356" s="374"/>
      <c r="G356" s="371"/>
      <c r="H356" s="375"/>
      <c r="I356" s="375"/>
      <c r="K356" s="377"/>
      <c r="L356" s="377"/>
      <c r="N356" s="511"/>
      <c r="P356" s="511"/>
      <c r="R356" s="511"/>
      <c r="T356" s="511"/>
      <c r="V356" s="378"/>
      <c r="X356" s="378"/>
      <c r="Z356" s="378"/>
      <c r="AB356" s="378"/>
      <c r="AD356" s="378"/>
      <c r="AF356" s="378"/>
      <c r="AH356" s="378"/>
      <c r="AJ356" s="146"/>
      <c r="AL356" s="146"/>
      <c r="AN356" s="146"/>
      <c r="AP356" s="146"/>
      <c r="AR356" s="146"/>
      <c r="AT356" s="146"/>
      <c r="AV356" s="146"/>
      <c r="AX356" s="146"/>
      <c r="AZ356" s="146"/>
      <c r="BB356" s="63"/>
      <c r="BD356" s="371"/>
      <c r="BE356" s="371"/>
      <c r="BF356" s="371"/>
      <c r="BG356" s="371"/>
      <c r="BH356" s="371"/>
      <c r="BI356" s="371"/>
      <c r="BJ356" s="371"/>
      <c r="BK356" s="371"/>
      <c r="BL356" s="371"/>
      <c r="BM356" s="371"/>
      <c r="BN356" s="371"/>
      <c r="BO356" s="371"/>
    </row>
    <row r="357" spans="1:67" s="376" customFormat="1" ht="21" customHeight="1" x14ac:dyDescent="0.3">
      <c r="A357" s="371"/>
      <c r="B357" s="372"/>
      <c r="C357" s="371"/>
      <c r="D357" s="371"/>
      <c r="E357" s="373"/>
      <c r="F357" s="374"/>
      <c r="G357" s="371"/>
      <c r="H357" s="375"/>
      <c r="I357" s="375"/>
      <c r="K357" s="377"/>
      <c r="L357" s="377"/>
      <c r="N357" s="511"/>
      <c r="P357" s="511"/>
      <c r="R357" s="511"/>
      <c r="T357" s="511"/>
      <c r="V357" s="378"/>
      <c r="X357" s="378"/>
      <c r="Z357" s="378"/>
      <c r="AB357" s="378"/>
      <c r="AD357" s="378"/>
      <c r="AF357" s="378"/>
      <c r="AH357" s="378"/>
      <c r="AJ357" s="146"/>
      <c r="AL357" s="146"/>
      <c r="AN357" s="146"/>
      <c r="AP357" s="146"/>
      <c r="AR357" s="146"/>
      <c r="AT357" s="146"/>
      <c r="AV357" s="146"/>
      <c r="AX357" s="146"/>
      <c r="AZ357" s="146"/>
      <c r="BB357" s="63"/>
      <c r="BD357" s="371"/>
      <c r="BE357" s="371"/>
      <c r="BF357" s="371"/>
      <c r="BG357" s="371"/>
      <c r="BH357" s="371"/>
      <c r="BI357" s="371"/>
      <c r="BJ357" s="371"/>
      <c r="BK357" s="371"/>
      <c r="BL357" s="371"/>
      <c r="BM357" s="371"/>
      <c r="BN357" s="371"/>
      <c r="BO357" s="371"/>
    </row>
    <row r="358" spans="1:67" s="376" customFormat="1" ht="21" customHeight="1" x14ac:dyDescent="0.3">
      <c r="A358" s="371"/>
      <c r="B358" s="372"/>
      <c r="C358" s="371"/>
      <c r="D358" s="371"/>
      <c r="E358" s="373"/>
      <c r="F358" s="374"/>
      <c r="G358" s="371"/>
      <c r="H358" s="375"/>
      <c r="I358" s="375"/>
      <c r="K358" s="377"/>
      <c r="L358" s="377"/>
      <c r="N358" s="511"/>
      <c r="P358" s="511"/>
      <c r="R358" s="511"/>
      <c r="T358" s="511"/>
      <c r="V358" s="378"/>
      <c r="X358" s="378"/>
      <c r="Z358" s="378"/>
      <c r="AB358" s="378"/>
      <c r="AD358" s="378"/>
      <c r="AF358" s="378"/>
      <c r="AH358" s="378"/>
      <c r="AJ358" s="146"/>
      <c r="AL358" s="146"/>
      <c r="AN358" s="146"/>
      <c r="AP358" s="146"/>
      <c r="AR358" s="146"/>
      <c r="AT358" s="146"/>
      <c r="AV358" s="146"/>
      <c r="AX358" s="146"/>
      <c r="AZ358" s="146"/>
      <c r="BB358" s="63"/>
      <c r="BD358" s="371"/>
      <c r="BE358" s="371"/>
      <c r="BF358" s="371"/>
      <c r="BG358" s="371"/>
      <c r="BH358" s="371"/>
      <c r="BI358" s="371"/>
      <c r="BJ358" s="371"/>
      <c r="BK358" s="371"/>
      <c r="BL358" s="371"/>
      <c r="BM358" s="371"/>
      <c r="BN358" s="371"/>
      <c r="BO358" s="371"/>
    </row>
    <row r="359" spans="1:67" s="376" customFormat="1" ht="21" customHeight="1" x14ac:dyDescent="0.3">
      <c r="A359" s="371"/>
      <c r="B359" s="372"/>
      <c r="C359" s="371"/>
      <c r="D359" s="371"/>
      <c r="E359" s="373"/>
      <c r="F359" s="374"/>
      <c r="G359" s="371"/>
      <c r="H359" s="375"/>
      <c r="I359" s="375"/>
      <c r="K359" s="377"/>
      <c r="L359" s="377"/>
      <c r="N359" s="511"/>
      <c r="P359" s="511"/>
      <c r="R359" s="511"/>
      <c r="T359" s="511"/>
      <c r="V359" s="378"/>
      <c r="X359" s="378"/>
      <c r="Z359" s="378"/>
      <c r="AB359" s="378"/>
      <c r="AD359" s="378"/>
      <c r="AF359" s="378"/>
      <c r="AH359" s="378"/>
      <c r="AJ359" s="146"/>
      <c r="AL359" s="146"/>
      <c r="AN359" s="146"/>
      <c r="AP359" s="146"/>
      <c r="AR359" s="146"/>
      <c r="AT359" s="146"/>
      <c r="AV359" s="146"/>
      <c r="AX359" s="146"/>
      <c r="AZ359" s="146"/>
      <c r="BB359" s="63"/>
      <c r="BD359" s="371"/>
      <c r="BE359" s="371"/>
      <c r="BF359" s="371"/>
      <c r="BG359" s="371"/>
      <c r="BH359" s="371"/>
      <c r="BI359" s="371"/>
      <c r="BJ359" s="371"/>
      <c r="BK359" s="371"/>
      <c r="BL359" s="371"/>
      <c r="BM359" s="371"/>
      <c r="BN359" s="371"/>
      <c r="BO359" s="371"/>
    </row>
    <row r="360" spans="1:67" s="376" customFormat="1" ht="21" customHeight="1" x14ac:dyDescent="0.3">
      <c r="A360" s="371"/>
      <c r="B360" s="372"/>
      <c r="C360" s="371"/>
      <c r="D360" s="371"/>
      <c r="E360" s="373"/>
      <c r="F360" s="374"/>
      <c r="G360" s="371"/>
      <c r="H360" s="375"/>
      <c r="I360" s="375"/>
      <c r="K360" s="377"/>
      <c r="L360" s="377"/>
      <c r="N360" s="511"/>
      <c r="P360" s="511"/>
      <c r="R360" s="511"/>
      <c r="T360" s="511"/>
      <c r="V360" s="378"/>
      <c r="X360" s="378"/>
      <c r="Z360" s="378"/>
      <c r="AB360" s="378"/>
      <c r="AD360" s="378"/>
      <c r="AF360" s="378"/>
      <c r="AH360" s="378"/>
      <c r="AJ360" s="146"/>
      <c r="AL360" s="146"/>
      <c r="AN360" s="146"/>
      <c r="AP360" s="146"/>
      <c r="AR360" s="146"/>
      <c r="AT360" s="146"/>
      <c r="AV360" s="146"/>
      <c r="AX360" s="146"/>
      <c r="AZ360" s="146"/>
      <c r="BB360" s="63"/>
      <c r="BD360" s="371"/>
      <c r="BE360" s="371"/>
      <c r="BF360" s="371"/>
      <c r="BG360" s="371"/>
      <c r="BH360" s="371"/>
      <c r="BI360" s="371"/>
      <c r="BJ360" s="371"/>
      <c r="BK360" s="371"/>
      <c r="BL360" s="371"/>
      <c r="BM360" s="371"/>
      <c r="BN360" s="371"/>
      <c r="BO360" s="371"/>
    </row>
    <row r="361" spans="1:67" s="376" customFormat="1" ht="21" customHeight="1" x14ac:dyDescent="0.3">
      <c r="A361" s="371"/>
      <c r="B361" s="372"/>
      <c r="C361" s="371"/>
      <c r="D361" s="371"/>
      <c r="E361" s="373"/>
      <c r="F361" s="374"/>
      <c r="G361" s="371"/>
      <c r="H361" s="375"/>
      <c r="I361" s="375"/>
      <c r="K361" s="377"/>
      <c r="L361" s="377"/>
      <c r="N361" s="511"/>
      <c r="P361" s="511"/>
      <c r="R361" s="511"/>
      <c r="T361" s="511"/>
      <c r="V361" s="378"/>
      <c r="X361" s="378"/>
      <c r="Z361" s="378"/>
      <c r="AB361" s="378"/>
      <c r="AD361" s="378"/>
      <c r="AF361" s="378"/>
      <c r="AH361" s="378"/>
      <c r="AJ361" s="146"/>
      <c r="AL361" s="146"/>
      <c r="AN361" s="146"/>
      <c r="AP361" s="146"/>
      <c r="AR361" s="146"/>
      <c r="AT361" s="146"/>
      <c r="AV361" s="146"/>
      <c r="AX361" s="146"/>
      <c r="AZ361" s="146"/>
      <c r="BB361" s="63"/>
      <c r="BD361" s="371"/>
      <c r="BE361" s="371"/>
      <c r="BF361" s="371"/>
      <c r="BG361" s="371"/>
      <c r="BH361" s="371"/>
      <c r="BI361" s="371"/>
      <c r="BJ361" s="371"/>
      <c r="BK361" s="371"/>
      <c r="BL361" s="371"/>
      <c r="BM361" s="371"/>
      <c r="BN361" s="371"/>
      <c r="BO361" s="371"/>
    </row>
    <row r="362" spans="1:67" s="376" customFormat="1" ht="21" customHeight="1" x14ac:dyDescent="0.3">
      <c r="A362" s="371"/>
      <c r="B362" s="372"/>
      <c r="C362" s="371"/>
      <c r="D362" s="371"/>
      <c r="E362" s="373"/>
      <c r="F362" s="374"/>
      <c r="G362" s="371"/>
      <c r="H362" s="375"/>
      <c r="I362" s="375"/>
      <c r="K362" s="377"/>
      <c r="L362" s="377"/>
      <c r="N362" s="511"/>
      <c r="P362" s="511"/>
      <c r="R362" s="511"/>
      <c r="T362" s="511"/>
      <c r="V362" s="378"/>
      <c r="X362" s="378"/>
      <c r="Z362" s="378"/>
      <c r="AB362" s="378"/>
      <c r="AD362" s="378"/>
      <c r="AF362" s="378"/>
      <c r="AH362" s="378"/>
      <c r="AJ362" s="146"/>
      <c r="AL362" s="146"/>
      <c r="AN362" s="146"/>
      <c r="AP362" s="146"/>
      <c r="AR362" s="146"/>
      <c r="AT362" s="146"/>
      <c r="AV362" s="146"/>
      <c r="AX362" s="146"/>
      <c r="AZ362" s="146"/>
      <c r="BB362" s="63"/>
      <c r="BD362" s="371"/>
      <c r="BE362" s="371"/>
      <c r="BF362" s="371"/>
      <c r="BG362" s="371"/>
      <c r="BH362" s="371"/>
      <c r="BI362" s="371"/>
      <c r="BJ362" s="371"/>
      <c r="BK362" s="371"/>
      <c r="BL362" s="371"/>
      <c r="BM362" s="371"/>
      <c r="BN362" s="371"/>
      <c r="BO362" s="371"/>
    </row>
    <row r="363" spans="1:67" s="376" customFormat="1" ht="21" customHeight="1" x14ac:dyDescent="0.3">
      <c r="A363" s="371"/>
      <c r="B363" s="372"/>
      <c r="C363" s="371"/>
      <c r="D363" s="371"/>
      <c r="E363" s="373"/>
      <c r="F363" s="374"/>
      <c r="G363" s="371"/>
      <c r="H363" s="375"/>
      <c r="I363" s="375"/>
      <c r="K363" s="377"/>
      <c r="L363" s="377"/>
      <c r="N363" s="511"/>
      <c r="P363" s="511"/>
      <c r="R363" s="511"/>
      <c r="T363" s="511"/>
      <c r="V363" s="378"/>
      <c r="X363" s="378"/>
      <c r="Z363" s="378"/>
      <c r="AB363" s="378"/>
      <c r="AD363" s="378"/>
      <c r="AF363" s="378"/>
      <c r="AH363" s="378"/>
      <c r="AJ363" s="146"/>
      <c r="AL363" s="146"/>
      <c r="AN363" s="146"/>
      <c r="AP363" s="146"/>
      <c r="AR363" s="146"/>
      <c r="AT363" s="146"/>
      <c r="AV363" s="146"/>
      <c r="AX363" s="146"/>
      <c r="AZ363" s="146"/>
      <c r="BB363" s="63"/>
      <c r="BD363" s="371"/>
      <c r="BE363" s="371"/>
      <c r="BF363" s="371"/>
      <c r="BG363" s="371"/>
      <c r="BH363" s="371"/>
      <c r="BI363" s="371"/>
      <c r="BJ363" s="371"/>
      <c r="BK363" s="371"/>
      <c r="BL363" s="371"/>
      <c r="BM363" s="371"/>
      <c r="BN363" s="371"/>
      <c r="BO363" s="371"/>
    </row>
    <row r="364" spans="1:67" s="376" customFormat="1" ht="21" customHeight="1" x14ac:dyDescent="0.3">
      <c r="A364" s="371"/>
      <c r="B364" s="372"/>
      <c r="C364" s="371"/>
      <c r="D364" s="371"/>
      <c r="E364" s="373"/>
      <c r="F364" s="374"/>
      <c r="G364" s="371"/>
      <c r="H364" s="375"/>
      <c r="I364" s="375"/>
      <c r="K364" s="377"/>
      <c r="L364" s="377"/>
      <c r="N364" s="511"/>
      <c r="P364" s="511"/>
      <c r="R364" s="511"/>
      <c r="T364" s="511"/>
      <c r="V364" s="378"/>
      <c r="X364" s="378"/>
      <c r="Z364" s="378"/>
      <c r="AB364" s="378"/>
      <c r="AD364" s="378"/>
      <c r="AF364" s="378"/>
      <c r="AH364" s="378"/>
      <c r="AJ364" s="146"/>
      <c r="AL364" s="146"/>
      <c r="AN364" s="146"/>
      <c r="AP364" s="146"/>
      <c r="AR364" s="146"/>
      <c r="AT364" s="146"/>
      <c r="AV364" s="146"/>
      <c r="AX364" s="146"/>
      <c r="AZ364" s="146"/>
      <c r="BB364" s="63"/>
      <c r="BD364" s="371"/>
      <c r="BE364" s="371"/>
      <c r="BF364" s="371"/>
      <c r="BG364" s="371"/>
      <c r="BH364" s="371"/>
      <c r="BI364" s="371"/>
      <c r="BJ364" s="371"/>
      <c r="BK364" s="371"/>
      <c r="BL364" s="371"/>
      <c r="BM364" s="371"/>
      <c r="BN364" s="371"/>
      <c r="BO364" s="371"/>
    </row>
    <row r="365" spans="1:67" s="376" customFormat="1" ht="21" customHeight="1" x14ac:dyDescent="0.3">
      <c r="A365" s="371"/>
      <c r="B365" s="372"/>
      <c r="C365" s="371"/>
      <c r="D365" s="371"/>
      <c r="E365" s="373"/>
      <c r="F365" s="374"/>
      <c r="G365" s="371"/>
      <c r="H365" s="375"/>
      <c r="I365" s="375"/>
      <c r="K365" s="377"/>
      <c r="L365" s="377"/>
      <c r="N365" s="511"/>
      <c r="P365" s="511"/>
      <c r="R365" s="511"/>
      <c r="T365" s="511"/>
      <c r="V365" s="378"/>
      <c r="X365" s="378"/>
      <c r="Z365" s="378"/>
      <c r="AB365" s="378"/>
      <c r="AD365" s="378"/>
      <c r="AF365" s="378"/>
      <c r="AH365" s="378"/>
      <c r="AJ365" s="146"/>
      <c r="AL365" s="146"/>
      <c r="AN365" s="146"/>
      <c r="AP365" s="146"/>
      <c r="AR365" s="146"/>
      <c r="AT365" s="146"/>
      <c r="AV365" s="146"/>
      <c r="AX365" s="146"/>
      <c r="AZ365" s="146"/>
      <c r="BB365" s="63"/>
      <c r="BD365" s="371"/>
      <c r="BE365" s="371"/>
      <c r="BF365" s="371"/>
      <c r="BG365" s="371"/>
      <c r="BH365" s="371"/>
      <c r="BI365" s="371"/>
      <c r="BJ365" s="371"/>
      <c r="BK365" s="371"/>
      <c r="BL365" s="371"/>
      <c r="BM365" s="371"/>
      <c r="BN365" s="371"/>
      <c r="BO365" s="371"/>
    </row>
    <row r="366" spans="1:67" s="376" customFormat="1" ht="21" customHeight="1" x14ac:dyDescent="0.3">
      <c r="A366" s="371"/>
      <c r="B366" s="372"/>
      <c r="C366" s="371"/>
      <c r="D366" s="371"/>
      <c r="E366" s="373"/>
      <c r="F366" s="374"/>
      <c r="G366" s="371"/>
      <c r="H366" s="375"/>
      <c r="I366" s="375"/>
      <c r="K366" s="377"/>
      <c r="L366" s="377"/>
      <c r="N366" s="511"/>
      <c r="P366" s="511"/>
      <c r="R366" s="511"/>
      <c r="T366" s="511"/>
      <c r="V366" s="378"/>
      <c r="X366" s="378"/>
      <c r="Z366" s="378"/>
      <c r="AB366" s="378"/>
      <c r="AD366" s="378"/>
      <c r="AF366" s="378"/>
      <c r="AH366" s="378"/>
      <c r="AJ366" s="146"/>
      <c r="AL366" s="146"/>
      <c r="AN366" s="146"/>
      <c r="AP366" s="146"/>
      <c r="AR366" s="146"/>
      <c r="AT366" s="146"/>
      <c r="AV366" s="146"/>
      <c r="AX366" s="146"/>
      <c r="AZ366" s="146"/>
      <c r="BB366" s="63"/>
      <c r="BD366" s="371"/>
      <c r="BE366" s="371"/>
      <c r="BF366" s="371"/>
      <c r="BG366" s="371"/>
      <c r="BH366" s="371"/>
      <c r="BI366" s="371"/>
      <c r="BJ366" s="371"/>
      <c r="BK366" s="371"/>
      <c r="BL366" s="371"/>
      <c r="BM366" s="371"/>
      <c r="BN366" s="371"/>
      <c r="BO366" s="371"/>
    </row>
    <row r="367" spans="1:67" s="376" customFormat="1" ht="21" customHeight="1" x14ac:dyDescent="0.3">
      <c r="A367" s="371"/>
      <c r="B367" s="372"/>
      <c r="C367" s="371"/>
      <c r="D367" s="371"/>
      <c r="E367" s="373"/>
      <c r="F367" s="374"/>
      <c r="G367" s="371"/>
      <c r="H367" s="375"/>
      <c r="I367" s="375"/>
      <c r="K367" s="377"/>
      <c r="L367" s="377"/>
      <c r="N367" s="511"/>
      <c r="P367" s="511"/>
      <c r="R367" s="511"/>
      <c r="T367" s="511"/>
      <c r="V367" s="378"/>
      <c r="X367" s="378"/>
      <c r="Z367" s="378"/>
      <c r="AB367" s="378"/>
      <c r="AD367" s="378"/>
      <c r="AF367" s="378"/>
      <c r="AH367" s="378"/>
      <c r="AJ367" s="146"/>
      <c r="AL367" s="146"/>
      <c r="AN367" s="146"/>
      <c r="AP367" s="146"/>
      <c r="AR367" s="146"/>
      <c r="AT367" s="146"/>
      <c r="AV367" s="146"/>
      <c r="AX367" s="146"/>
      <c r="AZ367" s="146"/>
      <c r="BB367" s="63"/>
      <c r="BD367" s="371"/>
      <c r="BE367" s="371"/>
      <c r="BF367" s="371"/>
      <c r="BG367" s="371"/>
      <c r="BH367" s="371"/>
      <c r="BI367" s="371"/>
      <c r="BJ367" s="371"/>
      <c r="BK367" s="371"/>
      <c r="BL367" s="371"/>
      <c r="BM367" s="371"/>
      <c r="BN367" s="371"/>
      <c r="BO367" s="371"/>
    </row>
    <row r="368" spans="1:67" s="376" customFormat="1" ht="21" customHeight="1" x14ac:dyDescent="0.3">
      <c r="A368" s="371"/>
      <c r="B368" s="372"/>
      <c r="C368" s="371"/>
      <c r="D368" s="371"/>
      <c r="E368" s="373"/>
      <c r="F368" s="374"/>
      <c r="G368" s="371"/>
      <c r="H368" s="375"/>
      <c r="I368" s="375"/>
      <c r="K368" s="377"/>
      <c r="L368" s="377"/>
      <c r="N368" s="511"/>
      <c r="P368" s="511"/>
      <c r="R368" s="511"/>
      <c r="T368" s="511"/>
      <c r="V368" s="378"/>
      <c r="X368" s="378"/>
      <c r="Z368" s="378"/>
      <c r="AB368" s="378"/>
      <c r="AD368" s="378"/>
      <c r="AF368" s="378"/>
      <c r="AH368" s="378"/>
      <c r="AJ368" s="146"/>
      <c r="AL368" s="146"/>
      <c r="AN368" s="146"/>
      <c r="AP368" s="146"/>
      <c r="AR368" s="146"/>
      <c r="AT368" s="146"/>
      <c r="AV368" s="146"/>
      <c r="AX368" s="146"/>
      <c r="AZ368" s="146"/>
      <c r="BB368" s="63"/>
      <c r="BD368" s="371"/>
      <c r="BE368" s="371"/>
      <c r="BF368" s="371"/>
      <c r="BG368" s="371"/>
      <c r="BH368" s="371"/>
      <c r="BI368" s="371"/>
      <c r="BJ368" s="371"/>
      <c r="BK368" s="371"/>
      <c r="BL368" s="371"/>
      <c r="BM368" s="371"/>
      <c r="BN368" s="371"/>
      <c r="BO368" s="371"/>
    </row>
    <row r="369" spans="1:67" s="376" customFormat="1" ht="21" customHeight="1" x14ac:dyDescent="0.3">
      <c r="A369" s="371"/>
      <c r="B369" s="372"/>
      <c r="C369" s="371"/>
      <c r="D369" s="371"/>
      <c r="E369" s="373"/>
      <c r="F369" s="374"/>
      <c r="G369" s="371"/>
      <c r="H369" s="375"/>
      <c r="I369" s="375"/>
      <c r="K369" s="377"/>
      <c r="L369" s="377"/>
      <c r="N369" s="511"/>
      <c r="P369" s="511"/>
      <c r="R369" s="511"/>
      <c r="T369" s="511"/>
      <c r="V369" s="378"/>
      <c r="X369" s="378"/>
      <c r="Z369" s="378"/>
      <c r="AB369" s="378"/>
      <c r="AD369" s="378"/>
      <c r="AF369" s="378"/>
      <c r="AH369" s="378"/>
      <c r="AJ369" s="146"/>
      <c r="AL369" s="146"/>
      <c r="AN369" s="146"/>
      <c r="AP369" s="146"/>
      <c r="AR369" s="146"/>
      <c r="AT369" s="146"/>
      <c r="AV369" s="146"/>
      <c r="AX369" s="146"/>
      <c r="AZ369" s="146"/>
      <c r="BB369" s="63"/>
      <c r="BD369" s="371"/>
      <c r="BE369" s="371"/>
      <c r="BF369" s="371"/>
      <c r="BG369" s="371"/>
      <c r="BH369" s="371"/>
      <c r="BI369" s="371"/>
      <c r="BJ369" s="371"/>
      <c r="BK369" s="371"/>
      <c r="BL369" s="371"/>
      <c r="BM369" s="371"/>
      <c r="BN369" s="371"/>
      <c r="BO369" s="371"/>
    </row>
    <row r="370" spans="1:67" s="376" customFormat="1" ht="21" customHeight="1" x14ac:dyDescent="0.3">
      <c r="A370" s="371"/>
      <c r="B370" s="372"/>
      <c r="C370" s="371"/>
      <c r="D370" s="371"/>
      <c r="E370" s="373"/>
      <c r="F370" s="374"/>
      <c r="G370" s="371"/>
      <c r="H370" s="375"/>
      <c r="I370" s="375"/>
      <c r="K370" s="377"/>
      <c r="L370" s="377"/>
      <c r="N370" s="511"/>
      <c r="P370" s="511"/>
      <c r="R370" s="511"/>
      <c r="T370" s="511"/>
      <c r="V370" s="378"/>
      <c r="X370" s="378"/>
      <c r="Z370" s="378"/>
      <c r="AB370" s="378"/>
      <c r="AD370" s="378"/>
      <c r="AF370" s="378"/>
      <c r="AH370" s="378"/>
      <c r="AJ370" s="146"/>
      <c r="AL370" s="146"/>
      <c r="AN370" s="146"/>
      <c r="AP370" s="146"/>
      <c r="AR370" s="146"/>
      <c r="AT370" s="146"/>
      <c r="AV370" s="146"/>
      <c r="AX370" s="146"/>
      <c r="AZ370" s="146"/>
      <c r="BB370" s="63"/>
      <c r="BD370" s="371"/>
      <c r="BE370" s="371"/>
      <c r="BF370" s="371"/>
      <c r="BG370" s="371"/>
      <c r="BH370" s="371"/>
      <c r="BI370" s="371"/>
      <c r="BJ370" s="371"/>
      <c r="BK370" s="371"/>
      <c r="BL370" s="371"/>
      <c r="BM370" s="371"/>
      <c r="BN370" s="371"/>
      <c r="BO370" s="371"/>
    </row>
    <row r="371" spans="1:67" s="376" customFormat="1" ht="21" customHeight="1" x14ac:dyDescent="0.3">
      <c r="A371" s="371"/>
      <c r="B371" s="372"/>
      <c r="C371" s="371"/>
      <c r="D371" s="371"/>
      <c r="E371" s="373"/>
      <c r="F371" s="374"/>
      <c r="G371" s="371"/>
      <c r="H371" s="375"/>
      <c r="I371" s="375"/>
      <c r="K371" s="377"/>
      <c r="L371" s="377"/>
      <c r="N371" s="511"/>
      <c r="P371" s="511"/>
      <c r="R371" s="511"/>
      <c r="T371" s="511"/>
      <c r="V371" s="378"/>
      <c r="X371" s="378"/>
      <c r="Z371" s="378"/>
      <c r="AB371" s="378"/>
      <c r="AD371" s="378"/>
      <c r="AF371" s="378"/>
      <c r="AH371" s="378"/>
      <c r="AJ371" s="146"/>
      <c r="AL371" s="146"/>
      <c r="AN371" s="146"/>
      <c r="AP371" s="146"/>
      <c r="AR371" s="146"/>
      <c r="AT371" s="146"/>
      <c r="AV371" s="146"/>
      <c r="AX371" s="146"/>
      <c r="AZ371" s="146"/>
      <c r="BB371" s="63"/>
      <c r="BD371" s="371"/>
      <c r="BE371" s="371"/>
      <c r="BF371" s="371"/>
      <c r="BG371" s="371"/>
      <c r="BH371" s="371"/>
      <c r="BI371" s="371"/>
      <c r="BJ371" s="371"/>
      <c r="BK371" s="371"/>
      <c r="BL371" s="371"/>
      <c r="BM371" s="371"/>
      <c r="BN371" s="371"/>
      <c r="BO371" s="371"/>
    </row>
    <row r="372" spans="1:67" s="376" customFormat="1" ht="21" customHeight="1" x14ac:dyDescent="0.3">
      <c r="A372" s="371"/>
      <c r="B372" s="372"/>
      <c r="C372" s="371"/>
      <c r="D372" s="371"/>
      <c r="E372" s="373"/>
      <c r="F372" s="374"/>
      <c r="G372" s="371"/>
      <c r="H372" s="375"/>
      <c r="I372" s="375"/>
      <c r="K372" s="377"/>
      <c r="L372" s="377"/>
      <c r="N372" s="511"/>
      <c r="P372" s="511"/>
      <c r="R372" s="511"/>
      <c r="T372" s="511"/>
      <c r="V372" s="378"/>
      <c r="X372" s="378"/>
      <c r="Z372" s="378"/>
      <c r="AB372" s="378"/>
      <c r="AD372" s="378"/>
      <c r="AF372" s="378"/>
      <c r="AH372" s="378"/>
      <c r="AJ372" s="146"/>
      <c r="AL372" s="146"/>
      <c r="AN372" s="146"/>
      <c r="AP372" s="146"/>
      <c r="AR372" s="146"/>
      <c r="AT372" s="146"/>
      <c r="AV372" s="146"/>
      <c r="AX372" s="146"/>
      <c r="AZ372" s="146"/>
      <c r="BB372" s="63"/>
      <c r="BD372" s="371"/>
      <c r="BE372" s="371"/>
      <c r="BF372" s="371"/>
      <c r="BG372" s="371"/>
      <c r="BH372" s="371"/>
      <c r="BI372" s="371"/>
      <c r="BJ372" s="371"/>
      <c r="BK372" s="371"/>
      <c r="BL372" s="371"/>
      <c r="BM372" s="371"/>
      <c r="BN372" s="371"/>
      <c r="BO372" s="371"/>
    </row>
    <row r="373" spans="1:67" s="376" customFormat="1" ht="21" customHeight="1" x14ac:dyDescent="0.3">
      <c r="A373" s="371"/>
      <c r="B373" s="372"/>
      <c r="C373" s="371"/>
      <c r="D373" s="371"/>
      <c r="E373" s="373"/>
      <c r="F373" s="374"/>
      <c r="G373" s="371"/>
      <c r="H373" s="375"/>
      <c r="I373" s="375"/>
      <c r="K373" s="377"/>
      <c r="L373" s="377"/>
      <c r="N373" s="511"/>
      <c r="P373" s="511"/>
      <c r="R373" s="511"/>
      <c r="T373" s="511"/>
      <c r="V373" s="378"/>
      <c r="X373" s="378"/>
      <c r="Z373" s="378"/>
      <c r="AB373" s="378"/>
      <c r="AD373" s="378"/>
      <c r="AF373" s="378"/>
      <c r="AH373" s="378"/>
      <c r="AJ373" s="146"/>
      <c r="AL373" s="146"/>
      <c r="AN373" s="146"/>
      <c r="AP373" s="146"/>
      <c r="AR373" s="146"/>
      <c r="AT373" s="146"/>
      <c r="AV373" s="146"/>
      <c r="AX373" s="146"/>
      <c r="AZ373" s="146"/>
      <c r="BB373" s="63"/>
      <c r="BD373" s="371"/>
      <c r="BE373" s="371"/>
      <c r="BF373" s="371"/>
      <c r="BG373" s="371"/>
      <c r="BH373" s="371"/>
      <c r="BI373" s="371"/>
      <c r="BJ373" s="371"/>
      <c r="BK373" s="371"/>
      <c r="BL373" s="371"/>
      <c r="BM373" s="371"/>
      <c r="BN373" s="371"/>
      <c r="BO373" s="371"/>
    </row>
    <row r="374" spans="1:67" s="376" customFormat="1" ht="21" customHeight="1" x14ac:dyDescent="0.3">
      <c r="A374" s="371"/>
      <c r="B374" s="372"/>
      <c r="C374" s="371"/>
      <c r="D374" s="371"/>
      <c r="E374" s="373"/>
      <c r="F374" s="374"/>
      <c r="G374" s="371"/>
      <c r="H374" s="375"/>
      <c r="I374" s="375"/>
      <c r="K374" s="377"/>
      <c r="L374" s="377"/>
      <c r="N374" s="511"/>
      <c r="P374" s="511"/>
      <c r="R374" s="511"/>
      <c r="T374" s="511"/>
      <c r="V374" s="378"/>
      <c r="X374" s="378"/>
      <c r="Z374" s="378"/>
      <c r="AB374" s="378"/>
      <c r="AD374" s="378"/>
      <c r="AF374" s="378"/>
      <c r="AH374" s="378"/>
      <c r="AJ374" s="146"/>
      <c r="AL374" s="146"/>
      <c r="AN374" s="146"/>
      <c r="AP374" s="146"/>
      <c r="AR374" s="146"/>
      <c r="AT374" s="146"/>
      <c r="AV374" s="146"/>
      <c r="AX374" s="146"/>
      <c r="AZ374" s="146"/>
      <c r="BB374" s="63"/>
      <c r="BD374" s="371"/>
      <c r="BE374" s="371"/>
      <c r="BF374" s="371"/>
      <c r="BG374" s="371"/>
      <c r="BH374" s="371"/>
      <c r="BI374" s="371"/>
      <c r="BJ374" s="371"/>
      <c r="BK374" s="371"/>
      <c r="BL374" s="371"/>
      <c r="BM374" s="371"/>
      <c r="BN374" s="371"/>
      <c r="BO374" s="371"/>
    </row>
    <row r="375" spans="1:67" s="376" customFormat="1" ht="21" customHeight="1" x14ac:dyDescent="0.3">
      <c r="A375" s="371"/>
      <c r="B375" s="372"/>
      <c r="C375" s="371"/>
      <c r="D375" s="371"/>
      <c r="E375" s="373"/>
      <c r="F375" s="374"/>
      <c r="G375" s="371"/>
      <c r="H375" s="375"/>
      <c r="I375" s="375"/>
      <c r="K375" s="377"/>
      <c r="L375" s="377"/>
      <c r="N375" s="511"/>
      <c r="P375" s="511"/>
      <c r="R375" s="511"/>
      <c r="T375" s="511"/>
      <c r="V375" s="378"/>
      <c r="X375" s="378"/>
      <c r="Z375" s="378"/>
      <c r="AB375" s="378"/>
      <c r="AD375" s="378"/>
      <c r="AF375" s="378"/>
      <c r="AH375" s="378"/>
      <c r="AJ375" s="146"/>
      <c r="AL375" s="146"/>
      <c r="AN375" s="146"/>
      <c r="AP375" s="146"/>
      <c r="AR375" s="146"/>
      <c r="AT375" s="146"/>
      <c r="AV375" s="146"/>
      <c r="AX375" s="146"/>
      <c r="AZ375" s="146"/>
      <c r="BB375" s="63"/>
      <c r="BD375" s="371"/>
      <c r="BE375" s="371"/>
      <c r="BF375" s="371"/>
      <c r="BG375" s="371"/>
      <c r="BH375" s="371"/>
      <c r="BI375" s="371"/>
      <c r="BJ375" s="371"/>
      <c r="BK375" s="371"/>
      <c r="BL375" s="371"/>
      <c r="BM375" s="371"/>
      <c r="BN375" s="371"/>
      <c r="BO375" s="371"/>
    </row>
    <row r="376" spans="1:67" s="376" customFormat="1" ht="21" customHeight="1" x14ac:dyDescent="0.3">
      <c r="A376" s="371"/>
      <c r="B376" s="372"/>
      <c r="C376" s="371"/>
      <c r="D376" s="371"/>
      <c r="E376" s="373"/>
      <c r="F376" s="374"/>
      <c r="G376" s="371"/>
      <c r="H376" s="375"/>
      <c r="I376" s="375"/>
      <c r="K376" s="377"/>
      <c r="L376" s="377"/>
      <c r="N376" s="511"/>
      <c r="P376" s="511"/>
      <c r="R376" s="511"/>
      <c r="T376" s="511"/>
      <c r="V376" s="378"/>
      <c r="X376" s="378"/>
      <c r="Z376" s="378"/>
      <c r="AB376" s="378"/>
      <c r="AD376" s="378"/>
      <c r="AF376" s="378"/>
      <c r="AH376" s="378"/>
      <c r="AJ376" s="146"/>
      <c r="AL376" s="146"/>
      <c r="AN376" s="146"/>
      <c r="AP376" s="146"/>
      <c r="AR376" s="146"/>
      <c r="AT376" s="146"/>
      <c r="AV376" s="146"/>
      <c r="AX376" s="146"/>
      <c r="AZ376" s="146"/>
      <c r="BB376" s="63"/>
      <c r="BD376" s="371"/>
      <c r="BE376" s="371"/>
      <c r="BF376" s="371"/>
      <c r="BG376" s="371"/>
      <c r="BH376" s="371"/>
      <c r="BI376" s="371"/>
      <c r="BJ376" s="371"/>
      <c r="BK376" s="371"/>
      <c r="BL376" s="371"/>
      <c r="BM376" s="371"/>
      <c r="BN376" s="371"/>
      <c r="BO376" s="371"/>
    </row>
    <row r="377" spans="1:67" s="376" customFormat="1" ht="21" customHeight="1" x14ac:dyDescent="0.3">
      <c r="A377" s="371"/>
      <c r="B377" s="372"/>
      <c r="C377" s="371"/>
      <c r="D377" s="371"/>
      <c r="E377" s="373"/>
      <c r="F377" s="374"/>
      <c r="G377" s="371"/>
      <c r="H377" s="375"/>
      <c r="I377" s="375"/>
      <c r="K377" s="377"/>
      <c r="L377" s="377"/>
      <c r="N377" s="511"/>
      <c r="P377" s="511"/>
      <c r="R377" s="511"/>
      <c r="T377" s="511"/>
      <c r="V377" s="378"/>
      <c r="X377" s="378"/>
      <c r="Z377" s="378"/>
      <c r="AB377" s="378"/>
      <c r="AD377" s="378"/>
      <c r="AF377" s="378"/>
      <c r="AH377" s="378"/>
      <c r="AJ377" s="146"/>
      <c r="AL377" s="146"/>
      <c r="AN377" s="146"/>
      <c r="AP377" s="146"/>
      <c r="AR377" s="146"/>
      <c r="AT377" s="146"/>
      <c r="AV377" s="146"/>
      <c r="AX377" s="146"/>
      <c r="AZ377" s="146"/>
      <c r="BB377" s="63"/>
      <c r="BD377" s="371"/>
      <c r="BE377" s="371"/>
      <c r="BF377" s="371"/>
      <c r="BG377" s="371"/>
      <c r="BH377" s="371"/>
      <c r="BI377" s="371"/>
      <c r="BJ377" s="371"/>
      <c r="BK377" s="371"/>
      <c r="BL377" s="371"/>
      <c r="BM377" s="371"/>
      <c r="BN377" s="371"/>
      <c r="BO377" s="371"/>
    </row>
    <row r="378" spans="1:67" s="376" customFormat="1" ht="21" customHeight="1" x14ac:dyDescent="0.3">
      <c r="A378" s="371"/>
      <c r="B378" s="372"/>
      <c r="C378" s="371"/>
      <c r="D378" s="371"/>
      <c r="E378" s="373"/>
      <c r="F378" s="374"/>
      <c r="G378" s="371"/>
      <c r="H378" s="375"/>
      <c r="I378" s="375"/>
      <c r="K378" s="377"/>
      <c r="L378" s="377"/>
      <c r="N378" s="511"/>
      <c r="P378" s="511"/>
      <c r="R378" s="511"/>
      <c r="T378" s="511"/>
      <c r="V378" s="378"/>
      <c r="X378" s="378"/>
      <c r="Z378" s="378"/>
      <c r="AB378" s="378"/>
      <c r="AD378" s="378"/>
      <c r="AF378" s="378"/>
      <c r="AH378" s="378"/>
      <c r="AJ378" s="146"/>
      <c r="AL378" s="146"/>
      <c r="AN378" s="146"/>
      <c r="AP378" s="146"/>
      <c r="AR378" s="146"/>
      <c r="AT378" s="146"/>
      <c r="AV378" s="146"/>
      <c r="AX378" s="146"/>
      <c r="AZ378" s="146"/>
      <c r="BB378" s="63"/>
      <c r="BD378" s="371"/>
      <c r="BE378" s="371"/>
      <c r="BF378" s="371"/>
      <c r="BG378" s="371"/>
      <c r="BH378" s="371"/>
      <c r="BI378" s="371"/>
      <c r="BJ378" s="371"/>
      <c r="BK378" s="371"/>
      <c r="BL378" s="371"/>
      <c r="BM378" s="371"/>
      <c r="BN378" s="371"/>
      <c r="BO378" s="371"/>
    </row>
    <row r="379" spans="1:67" s="376" customFormat="1" ht="21" customHeight="1" x14ac:dyDescent="0.3">
      <c r="A379" s="371"/>
      <c r="B379" s="372"/>
      <c r="C379" s="371"/>
      <c r="D379" s="371"/>
      <c r="E379" s="373"/>
      <c r="F379" s="374"/>
      <c r="G379" s="371"/>
      <c r="H379" s="375"/>
      <c r="I379" s="375"/>
      <c r="K379" s="377"/>
      <c r="L379" s="377"/>
      <c r="N379" s="511"/>
      <c r="P379" s="511"/>
      <c r="R379" s="511"/>
      <c r="T379" s="511"/>
      <c r="V379" s="378"/>
      <c r="X379" s="378"/>
      <c r="Z379" s="378"/>
      <c r="AB379" s="378"/>
      <c r="AD379" s="378"/>
      <c r="AF379" s="378"/>
      <c r="AH379" s="378"/>
      <c r="AJ379" s="146"/>
      <c r="AL379" s="146"/>
      <c r="AN379" s="146"/>
      <c r="AP379" s="146"/>
      <c r="AR379" s="146"/>
      <c r="AT379" s="146"/>
      <c r="AV379" s="146"/>
      <c r="AX379" s="146"/>
      <c r="AZ379" s="146"/>
      <c r="BB379" s="63"/>
      <c r="BD379" s="371"/>
      <c r="BE379" s="371"/>
      <c r="BF379" s="371"/>
      <c r="BG379" s="371"/>
      <c r="BH379" s="371"/>
      <c r="BI379" s="371"/>
      <c r="BJ379" s="371"/>
      <c r="BK379" s="371"/>
      <c r="BL379" s="371"/>
      <c r="BM379" s="371"/>
      <c r="BN379" s="371"/>
      <c r="BO379" s="371"/>
    </row>
    <row r="380" spans="1:67" s="376" customFormat="1" ht="21" customHeight="1" x14ac:dyDescent="0.3">
      <c r="A380" s="371"/>
      <c r="B380" s="372"/>
      <c r="C380" s="371"/>
      <c r="D380" s="371"/>
      <c r="E380" s="373"/>
      <c r="F380" s="374"/>
      <c r="G380" s="371"/>
      <c r="H380" s="375"/>
      <c r="I380" s="375"/>
      <c r="K380" s="377"/>
      <c r="L380" s="377"/>
      <c r="N380" s="511"/>
      <c r="P380" s="511"/>
      <c r="R380" s="511"/>
      <c r="T380" s="511"/>
      <c r="V380" s="378"/>
      <c r="X380" s="378"/>
      <c r="Z380" s="378"/>
      <c r="AB380" s="378"/>
      <c r="AD380" s="378"/>
      <c r="AF380" s="378"/>
      <c r="AH380" s="378"/>
      <c r="AJ380" s="146"/>
      <c r="AL380" s="146"/>
      <c r="AN380" s="146"/>
      <c r="AP380" s="146"/>
      <c r="AR380" s="146"/>
      <c r="AT380" s="146"/>
      <c r="AV380" s="146"/>
      <c r="AX380" s="146"/>
      <c r="AZ380" s="146"/>
      <c r="BB380" s="63"/>
      <c r="BD380" s="371"/>
      <c r="BE380" s="371"/>
      <c r="BF380" s="371"/>
      <c r="BG380" s="371"/>
      <c r="BH380" s="371"/>
      <c r="BI380" s="371"/>
      <c r="BJ380" s="371"/>
      <c r="BK380" s="371"/>
      <c r="BL380" s="371"/>
      <c r="BM380" s="371"/>
      <c r="BN380" s="371"/>
      <c r="BO380" s="371"/>
    </row>
    <row r="381" spans="1:67" s="376" customFormat="1" ht="21" customHeight="1" x14ac:dyDescent="0.3">
      <c r="A381" s="371"/>
      <c r="B381" s="372"/>
      <c r="C381" s="371"/>
      <c r="D381" s="371"/>
      <c r="E381" s="373"/>
      <c r="F381" s="374"/>
      <c r="G381" s="371"/>
      <c r="H381" s="375"/>
      <c r="I381" s="375"/>
      <c r="K381" s="377"/>
      <c r="L381" s="377"/>
      <c r="N381" s="511"/>
      <c r="P381" s="511"/>
      <c r="R381" s="511"/>
      <c r="T381" s="511"/>
      <c r="V381" s="378"/>
      <c r="X381" s="378"/>
      <c r="Z381" s="378"/>
      <c r="AB381" s="378"/>
      <c r="AD381" s="378"/>
      <c r="AF381" s="378"/>
      <c r="AH381" s="378"/>
      <c r="AJ381" s="146"/>
      <c r="AL381" s="146"/>
      <c r="AN381" s="146"/>
      <c r="AP381" s="146"/>
      <c r="AR381" s="146"/>
      <c r="AT381" s="146"/>
      <c r="AV381" s="146"/>
      <c r="AX381" s="146"/>
      <c r="AZ381" s="146"/>
      <c r="BB381" s="63"/>
      <c r="BD381" s="371"/>
      <c r="BE381" s="371"/>
      <c r="BF381" s="371"/>
      <c r="BG381" s="371"/>
      <c r="BH381" s="371"/>
      <c r="BI381" s="371"/>
      <c r="BJ381" s="371"/>
      <c r="BK381" s="371"/>
      <c r="BL381" s="371"/>
      <c r="BM381" s="371"/>
      <c r="BN381" s="371"/>
      <c r="BO381" s="371"/>
    </row>
    <row r="382" spans="1:67" s="376" customFormat="1" ht="21" customHeight="1" x14ac:dyDescent="0.3">
      <c r="A382" s="371"/>
      <c r="B382" s="372"/>
      <c r="C382" s="371"/>
      <c r="D382" s="371"/>
      <c r="E382" s="373"/>
      <c r="F382" s="374"/>
      <c r="G382" s="371"/>
      <c r="H382" s="375"/>
      <c r="I382" s="375"/>
      <c r="K382" s="377"/>
      <c r="L382" s="377"/>
      <c r="N382" s="511"/>
      <c r="P382" s="511"/>
      <c r="R382" s="511"/>
      <c r="T382" s="511"/>
      <c r="V382" s="378"/>
      <c r="X382" s="378"/>
      <c r="Z382" s="378"/>
      <c r="AB382" s="378"/>
      <c r="AD382" s="378"/>
      <c r="AF382" s="378"/>
      <c r="AH382" s="378"/>
      <c r="AJ382" s="146"/>
      <c r="AL382" s="146"/>
      <c r="AN382" s="146"/>
      <c r="AP382" s="146"/>
      <c r="AR382" s="146"/>
      <c r="AT382" s="146"/>
      <c r="AV382" s="146"/>
      <c r="AX382" s="146"/>
      <c r="AZ382" s="146"/>
      <c r="BB382" s="63"/>
      <c r="BD382" s="371"/>
      <c r="BE382" s="371"/>
      <c r="BF382" s="371"/>
      <c r="BG382" s="371"/>
      <c r="BH382" s="371"/>
      <c r="BI382" s="371"/>
      <c r="BJ382" s="371"/>
      <c r="BK382" s="371"/>
      <c r="BL382" s="371"/>
      <c r="BM382" s="371"/>
      <c r="BN382" s="371"/>
      <c r="BO382" s="371"/>
    </row>
    <row r="383" spans="1:67" s="376" customFormat="1" ht="21" customHeight="1" x14ac:dyDescent="0.3">
      <c r="A383" s="371"/>
      <c r="B383" s="372"/>
      <c r="C383" s="371"/>
      <c r="D383" s="371"/>
      <c r="E383" s="373"/>
      <c r="F383" s="374"/>
      <c r="G383" s="371"/>
      <c r="H383" s="375"/>
      <c r="I383" s="375"/>
      <c r="K383" s="377"/>
      <c r="L383" s="377"/>
      <c r="N383" s="511"/>
      <c r="P383" s="511"/>
      <c r="R383" s="511"/>
      <c r="T383" s="511"/>
      <c r="V383" s="378"/>
      <c r="X383" s="378"/>
      <c r="Z383" s="378"/>
      <c r="AB383" s="378"/>
      <c r="AD383" s="378"/>
      <c r="AF383" s="378"/>
      <c r="AH383" s="378"/>
      <c r="AJ383" s="146"/>
      <c r="AL383" s="146"/>
      <c r="AN383" s="146"/>
      <c r="AP383" s="146"/>
      <c r="AR383" s="146"/>
      <c r="AT383" s="146"/>
      <c r="AV383" s="146"/>
      <c r="AX383" s="146"/>
      <c r="AZ383" s="146"/>
      <c r="BB383" s="63"/>
      <c r="BD383" s="371"/>
      <c r="BE383" s="371"/>
      <c r="BF383" s="371"/>
      <c r="BG383" s="371"/>
      <c r="BH383" s="371"/>
      <c r="BI383" s="371"/>
      <c r="BJ383" s="371"/>
      <c r="BK383" s="371"/>
      <c r="BL383" s="371"/>
      <c r="BM383" s="371"/>
      <c r="BN383" s="371"/>
      <c r="BO383" s="371"/>
    </row>
    <row r="384" spans="1:67" s="376" customFormat="1" ht="21" customHeight="1" x14ac:dyDescent="0.3">
      <c r="A384" s="371"/>
      <c r="B384" s="372"/>
      <c r="C384" s="371"/>
      <c r="D384" s="371"/>
      <c r="E384" s="373"/>
      <c r="F384" s="374"/>
      <c r="G384" s="371"/>
      <c r="H384" s="375"/>
      <c r="I384" s="375"/>
      <c r="K384" s="377"/>
      <c r="L384" s="377"/>
      <c r="N384" s="511"/>
      <c r="P384" s="511"/>
      <c r="R384" s="511"/>
      <c r="T384" s="511"/>
      <c r="V384" s="378"/>
      <c r="X384" s="378"/>
      <c r="Z384" s="378"/>
      <c r="AB384" s="378"/>
      <c r="AD384" s="378"/>
      <c r="AF384" s="378"/>
      <c r="AH384" s="378"/>
      <c r="AJ384" s="146"/>
      <c r="AL384" s="146"/>
      <c r="AN384" s="146"/>
      <c r="AP384" s="146"/>
      <c r="AR384" s="146"/>
      <c r="AT384" s="146"/>
      <c r="AV384" s="146"/>
      <c r="AX384" s="146"/>
      <c r="AZ384" s="146"/>
      <c r="BB384" s="63"/>
      <c r="BD384" s="371"/>
      <c r="BE384" s="371"/>
      <c r="BF384" s="371"/>
      <c r="BG384" s="371"/>
      <c r="BH384" s="371"/>
      <c r="BI384" s="371"/>
      <c r="BJ384" s="371"/>
      <c r="BK384" s="371"/>
      <c r="BL384" s="371"/>
      <c r="BM384" s="371"/>
      <c r="BN384" s="371"/>
      <c r="BO384" s="371"/>
    </row>
    <row r="385" spans="1:67" s="376" customFormat="1" ht="21" customHeight="1" x14ac:dyDescent="0.3">
      <c r="A385" s="371"/>
      <c r="B385" s="372"/>
      <c r="C385" s="371"/>
      <c r="D385" s="371"/>
      <c r="E385" s="373"/>
      <c r="F385" s="374"/>
      <c r="G385" s="371"/>
      <c r="H385" s="375"/>
      <c r="I385" s="375"/>
      <c r="K385" s="377"/>
      <c r="L385" s="377"/>
      <c r="N385" s="511"/>
      <c r="P385" s="511"/>
      <c r="R385" s="511"/>
      <c r="T385" s="511"/>
      <c r="V385" s="378"/>
      <c r="X385" s="378"/>
      <c r="Z385" s="378"/>
      <c r="AB385" s="378"/>
      <c r="AD385" s="378"/>
      <c r="AF385" s="378"/>
      <c r="AH385" s="378"/>
      <c r="AJ385" s="146"/>
      <c r="AL385" s="146"/>
      <c r="AN385" s="146"/>
      <c r="AP385" s="146"/>
      <c r="AR385" s="146"/>
      <c r="AT385" s="146"/>
      <c r="AV385" s="146"/>
      <c r="AX385" s="146"/>
      <c r="AZ385" s="146"/>
      <c r="BB385" s="63"/>
      <c r="BD385" s="371"/>
      <c r="BE385" s="371"/>
      <c r="BF385" s="371"/>
      <c r="BG385" s="371"/>
      <c r="BH385" s="371"/>
      <c r="BI385" s="371"/>
      <c r="BJ385" s="371"/>
      <c r="BK385" s="371"/>
      <c r="BL385" s="371"/>
      <c r="BM385" s="371"/>
      <c r="BN385" s="371"/>
      <c r="BO385" s="371"/>
    </row>
    <row r="386" spans="1:67" s="376" customFormat="1" ht="21" customHeight="1" x14ac:dyDescent="0.3">
      <c r="A386" s="371"/>
      <c r="B386" s="372"/>
      <c r="C386" s="371"/>
      <c r="D386" s="371"/>
      <c r="E386" s="373"/>
      <c r="F386" s="374"/>
      <c r="G386" s="371"/>
      <c r="H386" s="375"/>
      <c r="I386" s="375"/>
      <c r="K386" s="377"/>
      <c r="L386" s="377"/>
      <c r="N386" s="511"/>
      <c r="P386" s="511"/>
      <c r="R386" s="511"/>
      <c r="T386" s="511"/>
      <c r="V386" s="378"/>
      <c r="X386" s="378"/>
      <c r="Z386" s="378"/>
      <c r="AB386" s="378"/>
      <c r="AD386" s="378"/>
      <c r="AF386" s="378"/>
      <c r="AH386" s="378"/>
      <c r="AJ386" s="146"/>
      <c r="AL386" s="146"/>
      <c r="AN386" s="146"/>
      <c r="AP386" s="146"/>
      <c r="AR386" s="146"/>
      <c r="AT386" s="146"/>
      <c r="AV386" s="146"/>
      <c r="AX386" s="146"/>
      <c r="AZ386" s="146"/>
      <c r="BB386" s="63"/>
      <c r="BD386" s="371"/>
      <c r="BE386" s="371"/>
      <c r="BF386" s="371"/>
      <c r="BG386" s="371"/>
      <c r="BH386" s="371"/>
      <c r="BI386" s="371"/>
      <c r="BJ386" s="371"/>
      <c r="BK386" s="371"/>
      <c r="BL386" s="371"/>
      <c r="BM386" s="371"/>
      <c r="BN386" s="371"/>
      <c r="BO386" s="371"/>
    </row>
    <row r="387" spans="1:67" s="376" customFormat="1" ht="21" customHeight="1" x14ac:dyDescent="0.3">
      <c r="A387" s="371"/>
      <c r="B387" s="372"/>
      <c r="C387" s="371"/>
      <c r="D387" s="371"/>
      <c r="E387" s="373"/>
      <c r="F387" s="374"/>
      <c r="G387" s="371"/>
      <c r="H387" s="375"/>
      <c r="I387" s="375"/>
      <c r="K387" s="377"/>
      <c r="L387" s="377"/>
      <c r="N387" s="511"/>
      <c r="P387" s="511"/>
      <c r="R387" s="511"/>
      <c r="T387" s="511"/>
      <c r="V387" s="378"/>
      <c r="X387" s="378"/>
      <c r="Z387" s="378"/>
      <c r="AB387" s="378"/>
      <c r="AD387" s="378"/>
      <c r="AF387" s="378"/>
      <c r="AH387" s="378"/>
      <c r="AJ387" s="146"/>
      <c r="AL387" s="146"/>
      <c r="AN387" s="146"/>
      <c r="AP387" s="146"/>
      <c r="AR387" s="146"/>
      <c r="AT387" s="146"/>
      <c r="AV387" s="146"/>
      <c r="AX387" s="146"/>
      <c r="AZ387" s="146"/>
      <c r="BB387" s="63"/>
      <c r="BD387" s="371"/>
      <c r="BE387" s="371"/>
      <c r="BF387" s="371"/>
      <c r="BG387" s="371"/>
      <c r="BH387" s="371"/>
      <c r="BI387" s="371"/>
      <c r="BJ387" s="371"/>
      <c r="BK387" s="371"/>
      <c r="BL387" s="371"/>
      <c r="BM387" s="371"/>
      <c r="BN387" s="371"/>
      <c r="BO387" s="371"/>
    </row>
    <row r="388" spans="1:67" s="376" customFormat="1" ht="21" customHeight="1" x14ac:dyDescent="0.3">
      <c r="A388" s="371"/>
      <c r="B388" s="372"/>
      <c r="C388" s="371"/>
      <c r="D388" s="371"/>
      <c r="E388" s="373"/>
      <c r="F388" s="374"/>
      <c r="G388" s="371"/>
      <c r="H388" s="375"/>
      <c r="I388" s="375"/>
      <c r="K388" s="377"/>
      <c r="L388" s="377"/>
      <c r="N388" s="511"/>
      <c r="P388" s="511"/>
      <c r="R388" s="511"/>
      <c r="T388" s="511"/>
      <c r="V388" s="378"/>
      <c r="X388" s="378"/>
      <c r="Z388" s="378"/>
      <c r="AB388" s="378"/>
      <c r="AD388" s="378"/>
      <c r="AF388" s="378"/>
      <c r="AH388" s="378"/>
      <c r="AJ388" s="146"/>
      <c r="AL388" s="146"/>
      <c r="AN388" s="146"/>
      <c r="AP388" s="146"/>
      <c r="AR388" s="146"/>
      <c r="AT388" s="146"/>
      <c r="AV388" s="146"/>
      <c r="AX388" s="146"/>
      <c r="AZ388" s="146"/>
      <c r="BB388" s="63"/>
      <c r="BD388" s="371"/>
      <c r="BE388" s="371"/>
      <c r="BF388" s="371"/>
      <c r="BG388" s="371"/>
      <c r="BH388" s="371"/>
      <c r="BI388" s="371"/>
      <c r="BJ388" s="371"/>
      <c r="BK388" s="371"/>
      <c r="BL388" s="371"/>
      <c r="BM388" s="371"/>
      <c r="BN388" s="371"/>
      <c r="BO388" s="371"/>
    </row>
    <row r="389" spans="1:67" s="376" customFormat="1" ht="21" customHeight="1" x14ac:dyDescent="0.3">
      <c r="A389" s="371"/>
      <c r="B389" s="372"/>
      <c r="C389" s="371"/>
      <c r="D389" s="371"/>
      <c r="E389" s="373"/>
      <c r="F389" s="374"/>
      <c r="G389" s="371"/>
      <c r="H389" s="375"/>
      <c r="I389" s="375"/>
      <c r="K389" s="377"/>
      <c r="L389" s="377"/>
      <c r="N389" s="511"/>
      <c r="P389" s="511"/>
      <c r="R389" s="511"/>
      <c r="T389" s="511"/>
      <c r="V389" s="378"/>
      <c r="X389" s="378"/>
      <c r="Z389" s="378"/>
      <c r="AB389" s="378"/>
      <c r="AD389" s="378"/>
      <c r="AF389" s="378"/>
      <c r="AH389" s="378"/>
      <c r="AJ389" s="146"/>
      <c r="AL389" s="146"/>
      <c r="AN389" s="146"/>
      <c r="AP389" s="146"/>
      <c r="AR389" s="146"/>
      <c r="AT389" s="146"/>
      <c r="AV389" s="146"/>
      <c r="AX389" s="146"/>
      <c r="AZ389" s="146"/>
      <c r="BB389" s="63"/>
      <c r="BD389" s="371"/>
      <c r="BE389" s="371"/>
      <c r="BF389" s="371"/>
      <c r="BG389" s="371"/>
      <c r="BH389" s="371"/>
      <c r="BI389" s="371"/>
      <c r="BJ389" s="371"/>
      <c r="BK389" s="371"/>
      <c r="BL389" s="371"/>
      <c r="BM389" s="371"/>
      <c r="BN389" s="371"/>
      <c r="BO389" s="371"/>
    </row>
    <row r="390" spans="1:67" s="376" customFormat="1" ht="21" customHeight="1" x14ac:dyDescent="0.3">
      <c r="A390" s="371"/>
      <c r="B390" s="372"/>
      <c r="C390" s="371"/>
      <c r="D390" s="371"/>
      <c r="E390" s="373"/>
      <c r="F390" s="374"/>
      <c r="G390" s="371"/>
      <c r="H390" s="375"/>
      <c r="I390" s="375"/>
      <c r="K390" s="377"/>
      <c r="L390" s="377"/>
      <c r="N390" s="511"/>
      <c r="P390" s="511"/>
      <c r="R390" s="511"/>
      <c r="T390" s="511"/>
      <c r="V390" s="378"/>
      <c r="X390" s="378"/>
      <c r="Z390" s="378"/>
      <c r="AB390" s="378"/>
      <c r="AD390" s="378"/>
      <c r="AF390" s="378"/>
      <c r="AH390" s="378"/>
      <c r="AJ390" s="146"/>
      <c r="AL390" s="146"/>
      <c r="AN390" s="146"/>
      <c r="AP390" s="146"/>
      <c r="AR390" s="146"/>
      <c r="AT390" s="146"/>
      <c r="AV390" s="146"/>
      <c r="AX390" s="146"/>
      <c r="AZ390" s="146"/>
      <c r="BB390" s="63"/>
      <c r="BD390" s="371"/>
      <c r="BE390" s="371"/>
      <c r="BF390" s="371"/>
      <c r="BG390" s="371"/>
      <c r="BH390" s="371"/>
      <c r="BI390" s="371"/>
      <c r="BJ390" s="371"/>
      <c r="BK390" s="371"/>
      <c r="BL390" s="371"/>
      <c r="BM390" s="371"/>
      <c r="BN390" s="371"/>
      <c r="BO390" s="371"/>
    </row>
    <row r="391" spans="1:67" s="376" customFormat="1" ht="21" customHeight="1" x14ac:dyDescent="0.3">
      <c r="A391" s="371"/>
      <c r="B391" s="372"/>
      <c r="C391" s="371"/>
      <c r="D391" s="371"/>
      <c r="E391" s="373"/>
      <c r="F391" s="374"/>
      <c r="G391" s="371"/>
      <c r="H391" s="375"/>
      <c r="I391" s="375"/>
      <c r="K391" s="377"/>
      <c r="L391" s="377"/>
      <c r="N391" s="511"/>
      <c r="P391" s="511"/>
      <c r="R391" s="511"/>
      <c r="T391" s="511"/>
      <c r="V391" s="378"/>
      <c r="X391" s="378"/>
      <c r="Z391" s="378"/>
      <c r="AB391" s="378"/>
      <c r="AD391" s="378"/>
      <c r="AF391" s="378"/>
      <c r="AH391" s="378"/>
      <c r="AJ391" s="146"/>
      <c r="AL391" s="146"/>
      <c r="AN391" s="146"/>
      <c r="AP391" s="146"/>
      <c r="AR391" s="146"/>
      <c r="AT391" s="146"/>
      <c r="AV391" s="146"/>
      <c r="AX391" s="146"/>
      <c r="AZ391" s="146"/>
      <c r="BB391" s="63"/>
      <c r="BD391" s="371"/>
      <c r="BE391" s="371"/>
      <c r="BF391" s="371"/>
      <c r="BG391" s="371"/>
      <c r="BH391" s="371"/>
      <c r="BI391" s="371"/>
      <c r="BJ391" s="371"/>
      <c r="BK391" s="371"/>
      <c r="BL391" s="371"/>
      <c r="BM391" s="371"/>
      <c r="BN391" s="371"/>
      <c r="BO391" s="371"/>
    </row>
    <row r="392" spans="1:67" s="376" customFormat="1" ht="21" customHeight="1" x14ac:dyDescent="0.3">
      <c r="A392" s="371"/>
      <c r="B392" s="372"/>
      <c r="C392" s="371"/>
      <c r="D392" s="371"/>
      <c r="E392" s="373"/>
      <c r="F392" s="374"/>
      <c r="G392" s="371"/>
      <c r="H392" s="375"/>
      <c r="I392" s="375"/>
      <c r="K392" s="377"/>
      <c r="L392" s="377"/>
      <c r="N392" s="511"/>
      <c r="P392" s="511"/>
      <c r="R392" s="511"/>
      <c r="T392" s="511"/>
      <c r="V392" s="378"/>
      <c r="X392" s="378"/>
      <c r="Z392" s="378"/>
      <c r="AB392" s="378"/>
      <c r="AD392" s="378"/>
      <c r="AF392" s="378"/>
      <c r="AH392" s="378"/>
      <c r="AJ392" s="146"/>
      <c r="AL392" s="146"/>
      <c r="AN392" s="146"/>
      <c r="AP392" s="146"/>
      <c r="AR392" s="146"/>
      <c r="AT392" s="146"/>
      <c r="AV392" s="146"/>
      <c r="AX392" s="146"/>
      <c r="AZ392" s="146"/>
      <c r="BB392" s="63"/>
      <c r="BD392" s="371"/>
      <c r="BE392" s="371"/>
      <c r="BF392" s="371"/>
      <c r="BG392" s="371"/>
      <c r="BH392" s="371"/>
      <c r="BI392" s="371"/>
      <c r="BJ392" s="371"/>
      <c r="BK392" s="371"/>
      <c r="BL392" s="371"/>
      <c r="BM392" s="371"/>
      <c r="BN392" s="371"/>
      <c r="BO392" s="371"/>
    </row>
    <row r="393" spans="1:67" s="376" customFormat="1" ht="21" customHeight="1" x14ac:dyDescent="0.3">
      <c r="A393" s="371"/>
      <c r="B393" s="372"/>
      <c r="C393" s="371"/>
      <c r="D393" s="371"/>
      <c r="E393" s="373"/>
      <c r="F393" s="374"/>
      <c r="G393" s="371"/>
      <c r="H393" s="375"/>
      <c r="I393" s="375"/>
      <c r="K393" s="377"/>
      <c r="L393" s="377"/>
      <c r="N393" s="511"/>
      <c r="P393" s="511"/>
      <c r="R393" s="511"/>
      <c r="T393" s="511"/>
      <c r="V393" s="378"/>
      <c r="X393" s="378"/>
      <c r="Z393" s="378"/>
      <c r="AB393" s="378"/>
      <c r="AD393" s="378"/>
      <c r="AF393" s="378"/>
      <c r="AH393" s="378"/>
      <c r="AJ393" s="146"/>
      <c r="AL393" s="146"/>
      <c r="AN393" s="146"/>
      <c r="AP393" s="146"/>
      <c r="AR393" s="146"/>
      <c r="AT393" s="146"/>
      <c r="AV393" s="146"/>
      <c r="AX393" s="146"/>
      <c r="AZ393" s="146"/>
      <c r="BB393" s="63"/>
      <c r="BD393" s="371"/>
      <c r="BE393" s="371"/>
      <c r="BF393" s="371"/>
      <c r="BG393" s="371"/>
      <c r="BH393" s="371"/>
      <c r="BI393" s="371"/>
      <c r="BJ393" s="371"/>
      <c r="BK393" s="371"/>
      <c r="BL393" s="371"/>
      <c r="BM393" s="371"/>
      <c r="BN393" s="371"/>
      <c r="BO393" s="371"/>
    </row>
    <row r="394" spans="1:67" s="376" customFormat="1" ht="21" customHeight="1" x14ac:dyDescent="0.3">
      <c r="A394" s="371"/>
      <c r="B394" s="372"/>
      <c r="C394" s="371"/>
      <c r="D394" s="371"/>
      <c r="E394" s="373"/>
      <c r="F394" s="374"/>
      <c r="G394" s="371"/>
      <c r="H394" s="375"/>
      <c r="I394" s="375"/>
      <c r="K394" s="377"/>
      <c r="L394" s="377"/>
      <c r="N394" s="511"/>
      <c r="P394" s="511"/>
      <c r="R394" s="511"/>
      <c r="T394" s="511"/>
      <c r="V394" s="378"/>
      <c r="X394" s="378"/>
      <c r="Z394" s="378"/>
      <c r="AB394" s="378"/>
      <c r="AD394" s="378"/>
      <c r="AF394" s="378"/>
      <c r="AH394" s="378"/>
      <c r="AJ394" s="146"/>
      <c r="AL394" s="146"/>
      <c r="AN394" s="146"/>
      <c r="AP394" s="146"/>
      <c r="AR394" s="146"/>
      <c r="AT394" s="146"/>
      <c r="AV394" s="146"/>
      <c r="AX394" s="146"/>
      <c r="AZ394" s="146"/>
      <c r="BB394" s="63"/>
      <c r="BD394" s="371"/>
      <c r="BE394" s="371"/>
      <c r="BF394" s="371"/>
      <c r="BG394" s="371"/>
      <c r="BH394" s="371"/>
      <c r="BI394" s="371"/>
      <c r="BJ394" s="371"/>
      <c r="BK394" s="371"/>
      <c r="BL394" s="371"/>
      <c r="BM394" s="371"/>
      <c r="BN394" s="371"/>
      <c r="BO394" s="371"/>
    </row>
    <row r="395" spans="1:67" s="376" customFormat="1" ht="21" customHeight="1" x14ac:dyDescent="0.3">
      <c r="A395" s="371"/>
      <c r="B395" s="372"/>
      <c r="C395" s="371"/>
      <c r="D395" s="371"/>
      <c r="E395" s="373"/>
      <c r="F395" s="374"/>
      <c r="G395" s="371"/>
      <c r="H395" s="375"/>
      <c r="I395" s="375"/>
      <c r="K395" s="377"/>
      <c r="L395" s="377"/>
      <c r="N395" s="511"/>
      <c r="P395" s="511"/>
      <c r="R395" s="511"/>
      <c r="T395" s="511"/>
      <c r="V395" s="378"/>
      <c r="X395" s="378"/>
      <c r="Z395" s="378"/>
      <c r="AB395" s="378"/>
      <c r="AD395" s="378"/>
      <c r="AF395" s="378"/>
      <c r="AH395" s="378"/>
      <c r="AJ395" s="146"/>
      <c r="AL395" s="146"/>
      <c r="AN395" s="146"/>
      <c r="AP395" s="146"/>
      <c r="AR395" s="146"/>
      <c r="AT395" s="146"/>
      <c r="AV395" s="146"/>
      <c r="AX395" s="146"/>
      <c r="AZ395" s="146"/>
      <c r="BB395" s="63"/>
      <c r="BD395" s="371"/>
      <c r="BE395" s="371"/>
      <c r="BF395" s="371"/>
      <c r="BG395" s="371"/>
      <c r="BH395" s="371"/>
      <c r="BI395" s="371"/>
      <c r="BJ395" s="371"/>
      <c r="BK395" s="371"/>
      <c r="BL395" s="371"/>
      <c r="BM395" s="371"/>
      <c r="BN395" s="371"/>
      <c r="BO395" s="371"/>
    </row>
    <row r="396" spans="1:67" s="376" customFormat="1" ht="21" customHeight="1" x14ac:dyDescent="0.3">
      <c r="A396" s="371"/>
      <c r="B396" s="372"/>
      <c r="C396" s="371"/>
      <c r="D396" s="371"/>
      <c r="E396" s="373"/>
      <c r="F396" s="374"/>
      <c r="G396" s="371"/>
      <c r="H396" s="375"/>
      <c r="I396" s="375"/>
      <c r="K396" s="377"/>
      <c r="L396" s="377"/>
      <c r="N396" s="511"/>
      <c r="P396" s="511"/>
      <c r="R396" s="511"/>
      <c r="T396" s="511"/>
      <c r="V396" s="378"/>
      <c r="X396" s="378"/>
      <c r="Z396" s="378"/>
      <c r="AB396" s="378"/>
      <c r="AD396" s="378"/>
      <c r="AF396" s="378"/>
      <c r="AH396" s="378"/>
      <c r="AJ396" s="146"/>
      <c r="AL396" s="146"/>
      <c r="AN396" s="146"/>
      <c r="AP396" s="146"/>
      <c r="AR396" s="146"/>
      <c r="AT396" s="146"/>
      <c r="AV396" s="146"/>
      <c r="AX396" s="146"/>
      <c r="AZ396" s="146"/>
      <c r="BB396" s="63"/>
      <c r="BD396" s="371"/>
      <c r="BE396" s="371"/>
      <c r="BF396" s="371"/>
      <c r="BG396" s="371"/>
      <c r="BH396" s="371"/>
      <c r="BI396" s="371"/>
      <c r="BJ396" s="371"/>
      <c r="BK396" s="371"/>
      <c r="BL396" s="371"/>
      <c r="BM396" s="371"/>
      <c r="BN396" s="371"/>
      <c r="BO396" s="371"/>
    </row>
    <row r="397" spans="1:67" s="376" customFormat="1" ht="21" customHeight="1" x14ac:dyDescent="0.3">
      <c r="A397" s="371"/>
      <c r="B397" s="372"/>
      <c r="C397" s="371"/>
      <c r="D397" s="371"/>
      <c r="E397" s="373"/>
      <c r="F397" s="374"/>
      <c r="G397" s="371"/>
      <c r="H397" s="375"/>
      <c r="I397" s="375"/>
      <c r="K397" s="377"/>
      <c r="L397" s="377"/>
      <c r="N397" s="511"/>
      <c r="P397" s="511"/>
      <c r="R397" s="511"/>
      <c r="T397" s="511"/>
      <c r="V397" s="378"/>
      <c r="X397" s="378"/>
      <c r="Z397" s="378"/>
      <c r="AB397" s="378"/>
      <c r="AD397" s="378"/>
      <c r="AF397" s="378"/>
      <c r="AH397" s="378"/>
      <c r="AJ397" s="146"/>
      <c r="AL397" s="146"/>
      <c r="AN397" s="146"/>
      <c r="AP397" s="146"/>
      <c r="AR397" s="146"/>
      <c r="AT397" s="146"/>
      <c r="AV397" s="146"/>
      <c r="AX397" s="146"/>
      <c r="AZ397" s="146"/>
      <c r="BB397" s="63"/>
      <c r="BD397" s="371"/>
      <c r="BE397" s="371"/>
      <c r="BF397" s="371"/>
      <c r="BG397" s="371"/>
      <c r="BH397" s="371"/>
      <c r="BI397" s="371"/>
      <c r="BJ397" s="371"/>
      <c r="BK397" s="371"/>
      <c r="BL397" s="371"/>
      <c r="BM397" s="371"/>
      <c r="BN397" s="371"/>
      <c r="BO397" s="371"/>
    </row>
    <row r="398" spans="1:67" s="376" customFormat="1" ht="21" customHeight="1" x14ac:dyDescent="0.3">
      <c r="A398" s="371"/>
      <c r="B398" s="372"/>
      <c r="C398" s="371"/>
      <c r="D398" s="371"/>
      <c r="E398" s="373"/>
      <c r="F398" s="374"/>
      <c r="G398" s="371"/>
      <c r="H398" s="375"/>
      <c r="I398" s="375"/>
      <c r="K398" s="377"/>
      <c r="L398" s="377"/>
      <c r="N398" s="511"/>
      <c r="P398" s="511"/>
      <c r="R398" s="511"/>
      <c r="T398" s="511"/>
      <c r="V398" s="378"/>
      <c r="X398" s="378"/>
      <c r="Z398" s="378"/>
      <c r="AB398" s="378"/>
      <c r="AD398" s="378"/>
      <c r="AF398" s="378"/>
      <c r="AH398" s="378"/>
      <c r="AJ398" s="146"/>
      <c r="AL398" s="146"/>
      <c r="AN398" s="146"/>
      <c r="AP398" s="146"/>
      <c r="AR398" s="146"/>
      <c r="AT398" s="146"/>
      <c r="AV398" s="146"/>
      <c r="AX398" s="146"/>
      <c r="AZ398" s="146"/>
      <c r="BB398" s="63"/>
      <c r="BD398" s="371"/>
      <c r="BE398" s="371"/>
      <c r="BF398" s="371"/>
      <c r="BG398" s="371"/>
      <c r="BH398" s="371"/>
      <c r="BI398" s="371"/>
      <c r="BJ398" s="371"/>
      <c r="BK398" s="371"/>
      <c r="BL398" s="371"/>
      <c r="BM398" s="371"/>
      <c r="BN398" s="371"/>
      <c r="BO398" s="371"/>
    </row>
    <row r="399" spans="1:67" s="376" customFormat="1" ht="21" customHeight="1" x14ac:dyDescent="0.3">
      <c r="A399" s="371"/>
      <c r="B399" s="372"/>
      <c r="C399" s="371"/>
      <c r="D399" s="371"/>
      <c r="E399" s="373"/>
      <c r="F399" s="374"/>
      <c r="G399" s="371"/>
      <c r="H399" s="375"/>
      <c r="I399" s="375"/>
      <c r="K399" s="377"/>
      <c r="L399" s="377"/>
      <c r="N399" s="511"/>
      <c r="P399" s="511"/>
      <c r="R399" s="511"/>
      <c r="T399" s="511"/>
      <c r="V399" s="378"/>
      <c r="X399" s="378"/>
      <c r="Z399" s="378"/>
      <c r="AB399" s="378"/>
      <c r="AD399" s="378"/>
      <c r="AF399" s="378"/>
      <c r="AH399" s="378"/>
      <c r="AJ399" s="146"/>
      <c r="AL399" s="146"/>
      <c r="AN399" s="146"/>
      <c r="AP399" s="146"/>
      <c r="AR399" s="146"/>
      <c r="AT399" s="146"/>
      <c r="AV399" s="146"/>
      <c r="AX399" s="146"/>
      <c r="AZ399" s="146"/>
      <c r="BB399" s="63"/>
      <c r="BD399" s="371"/>
      <c r="BE399" s="371"/>
      <c r="BF399" s="371"/>
      <c r="BG399" s="371"/>
      <c r="BH399" s="371"/>
      <c r="BI399" s="371"/>
      <c r="BJ399" s="371"/>
      <c r="BK399" s="371"/>
      <c r="BL399" s="371"/>
      <c r="BM399" s="371"/>
      <c r="BN399" s="371"/>
      <c r="BO399" s="371"/>
    </row>
    <row r="400" spans="1:67" s="376" customFormat="1" ht="21" customHeight="1" x14ac:dyDescent="0.3">
      <c r="A400" s="371"/>
      <c r="B400" s="372"/>
      <c r="C400" s="371"/>
      <c r="D400" s="371"/>
      <c r="E400" s="373"/>
      <c r="F400" s="374"/>
      <c r="G400" s="371"/>
      <c r="H400" s="375"/>
      <c r="I400" s="375"/>
      <c r="K400" s="377"/>
      <c r="L400" s="377"/>
      <c r="N400" s="511"/>
      <c r="P400" s="511"/>
      <c r="R400" s="511"/>
      <c r="T400" s="511"/>
      <c r="V400" s="378"/>
      <c r="X400" s="378"/>
      <c r="Z400" s="378"/>
      <c r="AB400" s="378"/>
      <c r="AD400" s="378"/>
      <c r="AF400" s="378"/>
      <c r="AH400" s="378"/>
      <c r="AJ400" s="146"/>
      <c r="AL400" s="146"/>
      <c r="AN400" s="146"/>
      <c r="AP400" s="146"/>
      <c r="AR400" s="146"/>
      <c r="AT400" s="146"/>
      <c r="AV400" s="146"/>
      <c r="AX400" s="146"/>
      <c r="AZ400" s="146"/>
      <c r="BB400" s="63"/>
      <c r="BD400" s="371"/>
      <c r="BE400" s="371"/>
      <c r="BF400" s="371"/>
      <c r="BG400" s="371"/>
      <c r="BH400" s="371"/>
      <c r="BI400" s="371"/>
      <c r="BJ400" s="371"/>
      <c r="BK400" s="371"/>
      <c r="BL400" s="371"/>
      <c r="BM400" s="371"/>
      <c r="BN400" s="371"/>
      <c r="BO400" s="371"/>
    </row>
  </sheetData>
  <printOptions horizontalCentered="1"/>
  <pageMargins left="0.51181102362204722" right="0.51181102362204722" top="0.55118110236220474" bottom="0.35433070866141736" header="0.31496062992125984" footer="0.11811023622047245"/>
  <pageSetup paperSize="9" orientation="portrait" verticalDpi="4294967293" r:id="rId1"/>
  <headerFooter>
    <oddHeader>&amp;LQUÍMICOS&amp;R"El Origen"</oddHeader>
    <oddFooter>&amp;L&amp;P&amp;R&amp;D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1D968-DBA9-434E-852D-EFFABE9C0B72}">
  <sheetPr>
    <tabColor theme="5" tint="0.39997558519241921"/>
  </sheetPr>
  <dimension ref="A1:BQ401"/>
  <sheetViews>
    <sheetView tabSelected="1" topLeftCell="A78" zoomScaleNormal="100" workbookViewId="0">
      <selection activeCell="AN94" sqref="AN94"/>
    </sheetView>
  </sheetViews>
  <sheetFormatPr baseColWidth="10" defaultColWidth="11.5703125" defaultRowHeight="21" customHeight="1" x14ac:dyDescent="0.3"/>
  <cols>
    <col min="1" max="1" width="5.85546875" style="371" customWidth="1"/>
    <col min="2" max="2" width="10.140625" style="372" customWidth="1"/>
    <col min="3" max="3" width="7.5703125" style="371" customWidth="1"/>
    <col min="4" max="4" width="50.7109375" style="371" customWidth="1"/>
    <col min="5" max="5" width="15.7109375" style="373" customWidth="1"/>
    <col min="6" max="6" width="15.7109375" style="374" customWidth="1"/>
    <col min="7" max="7" width="1.7109375" style="371" customWidth="1"/>
    <col min="8" max="9" width="14.7109375" style="375" hidden="1" customWidth="1"/>
    <col min="10" max="10" width="1.7109375" style="376" hidden="1" customWidth="1"/>
    <col min="11" max="12" width="14.7109375" style="377" hidden="1" customWidth="1"/>
    <col min="13" max="13" width="1.7109375" style="376" hidden="1" customWidth="1"/>
    <col min="14" max="14" width="14.7109375" style="519" customWidth="1"/>
    <col min="15" max="15" width="1.7109375" style="376" customWidth="1"/>
    <col min="16" max="16" width="14.7109375" style="519" customWidth="1"/>
    <col min="17" max="17" width="1.7109375" style="376" customWidth="1"/>
    <col min="18" max="18" width="14.7109375" style="519" hidden="1" customWidth="1"/>
    <col min="19" max="19" width="1.7109375" style="376" hidden="1" customWidth="1"/>
    <col min="20" max="20" width="14.7109375" style="519" hidden="1" customWidth="1"/>
    <col min="21" max="21" width="1.7109375" style="376" hidden="1" customWidth="1"/>
    <col min="22" max="22" width="14.7109375" style="519" hidden="1" customWidth="1"/>
    <col min="23" max="23" width="1.7109375" style="376" hidden="1" customWidth="1"/>
    <col min="24" max="24" width="14.7109375" style="382" hidden="1" customWidth="1"/>
    <col min="25" max="25" width="1.7109375" style="376" hidden="1" customWidth="1"/>
    <col min="26" max="26" width="14.7109375" style="382" hidden="1" customWidth="1"/>
    <col min="27" max="27" width="1.7109375" style="376" hidden="1" customWidth="1"/>
    <col min="28" max="28" width="14.7109375" style="382" hidden="1" customWidth="1"/>
    <col min="29" max="29" width="1.7109375" style="376" hidden="1" customWidth="1"/>
    <col min="30" max="30" width="14.7109375" style="382" hidden="1" customWidth="1"/>
    <col min="31" max="31" width="1.7109375" style="376" hidden="1" customWidth="1"/>
    <col min="32" max="32" width="14.7109375" style="382" hidden="1" customWidth="1"/>
    <col min="33" max="33" width="1.7109375" style="376" hidden="1" customWidth="1"/>
    <col min="34" max="34" width="14.7109375" style="382" hidden="1" customWidth="1"/>
    <col min="35" max="35" width="1.7109375" style="376" hidden="1" customWidth="1"/>
    <col min="36" max="36" width="14.7109375" style="382" hidden="1" customWidth="1"/>
    <col min="37" max="37" width="1.7109375" style="376" hidden="1" customWidth="1"/>
    <col min="38" max="38" width="16.5703125" style="146" customWidth="1"/>
    <col min="39" max="39" width="1.7109375" style="376" customWidth="1"/>
    <col min="40" max="40" width="16.5703125" style="146" customWidth="1"/>
    <col min="41" max="41" width="1.7109375" style="376" customWidth="1"/>
    <col min="42" max="42" width="16.5703125" style="146" customWidth="1"/>
    <col min="43" max="43" width="1.7109375" style="376" hidden="1" customWidth="1"/>
    <col min="44" max="44" width="16.5703125" style="146" customWidth="1"/>
    <col min="45" max="45" width="1.7109375" style="376" customWidth="1"/>
    <col min="46" max="46" width="16.5703125" style="146" customWidth="1"/>
    <col min="47" max="47" width="1.7109375" style="376" customWidth="1"/>
    <col min="48" max="48" width="16.5703125" style="146" customWidth="1"/>
    <col min="49" max="49" width="1.7109375" style="376" customWidth="1"/>
    <col min="50" max="50" width="15.7109375" style="146" customWidth="1"/>
    <col min="51" max="51" width="1.7109375" style="376" customWidth="1"/>
    <col min="52" max="52" width="15.7109375" style="146" customWidth="1"/>
    <col min="53" max="53" width="1.7109375" style="376" customWidth="1"/>
    <col min="54" max="54" width="14.85546875" style="146" customWidth="1"/>
    <col min="55" max="55" width="1.7109375" style="376" customWidth="1"/>
    <col min="56" max="56" width="13.85546875" style="63" customWidth="1"/>
    <col min="57" max="57" width="1.7109375" style="376" customWidth="1"/>
    <col min="58" max="62" width="11.5703125" style="371"/>
    <col min="63" max="63" width="11.5703125" style="371" customWidth="1"/>
    <col min="64" max="16384" width="11.5703125" style="371"/>
  </cols>
  <sheetData>
    <row r="1" spans="1:69" ht="21" customHeight="1" x14ac:dyDescent="0.3">
      <c r="N1" s="511"/>
      <c r="P1" s="511"/>
      <c r="R1" s="511"/>
      <c r="T1" s="511"/>
      <c r="V1" s="511"/>
      <c r="X1" s="378"/>
      <c r="Z1" s="378"/>
      <c r="AB1" s="378"/>
      <c r="AD1" s="378"/>
      <c r="AF1" s="378"/>
      <c r="AH1" s="378"/>
      <c r="AJ1" s="378"/>
    </row>
    <row r="2" spans="1:69" ht="21" customHeight="1" x14ac:dyDescent="0.3">
      <c r="N2" s="511"/>
      <c r="P2" s="511"/>
      <c r="R2" s="511"/>
      <c r="T2" s="511"/>
      <c r="V2" s="511"/>
      <c r="X2" s="378"/>
      <c r="Z2" s="378"/>
      <c r="AB2" s="378"/>
      <c r="AD2" s="378"/>
      <c r="AF2" s="378"/>
      <c r="AH2" s="378"/>
      <c r="AJ2" s="378"/>
    </row>
    <row r="3" spans="1:69" ht="21" customHeight="1" x14ac:dyDescent="0.3">
      <c r="N3" s="511"/>
      <c r="P3" s="511"/>
      <c r="R3" s="511"/>
      <c r="T3" s="511"/>
      <c r="V3" s="511"/>
      <c r="X3" s="378"/>
      <c r="Z3" s="378"/>
      <c r="AB3" s="378"/>
      <c r="AD3" s="378"/>
      <c r="AF3" s="378"/>
      <c r="AH3" s="378"/>
      <c r="AJ3" s="378"/>
    </row>
    <row r="4" spans="1:69" ht="21" customHeight="1" thickBot="1" x14ac:dyDescent="0.35">
      <c r="N4" s="511"/>
      <c r="P4" s="511"/>
      <c r="R4" s="511"/>
      <c r="T4" s="511"/>
      <c r="V4" s="511"/>
      <c r="X4" s="378"/>
      <c r="Z4" s="378"/>
      <c r="AB4" s="378"/>
      <c r="AD4" s="378"/>
      <c r="AF4" s="378"/>
      <c r="AH4" s="378"/>
      <c r="AJ4" s="378"/>
    </row>
    <row r="5" spans="1:69" ht="21" customHeight="1" thickBot="1" x14ac:dyDescent="0.35">
      <c r="H5" s="379" t="s">
        <v>535</v>
      </c>
      <c r="I5" s="379"/>
      <c r="J5" s="380"/>
      <c r="K5" s="381">
        <v>2.5</v>
      </c>
      <c r="L5" s="381">
        <v>1.5</v>
      </c>
      <c r="N5" s="554" t="s">
        <v>772</v>
      </c>
      <c r="P5" s="542"/>
      <c r="R5" s="542" t="s">
        <v>766</v>
      </c>
      <c r="T5" s="496" t="s">
        <v>763</v>
      </c>
      <c r="V5" s="507"/>
      <c r="X5" s="493"/>
      <c r="Z5" s="452"/>
      <c r="AB5" s="452"/>
      <c r="AD5" s="452"/>
      <c r="AF5" s="452"/>
      <c r="AH5" s="452"/>
    </row>
    <row r="6" spans="1:69" ht="21" customHeight="1" x14ac:dyDescent="0.3">
      <c r="F6" s="501"/>
      <c r="G6" s="502"/>
      <c r="H6" s="503"/>
      <c r="I6" s="503"/>
      <c r="J6" s="504"/>
      <c r="K6" s="505"/>
      <c r="L6" s="505"/>
      <c r="M6" s="504"/>
      <c r="N6" s="555">
        <v>45663</v>
      </c>
      <c r="P6" s="544"/>
      <c r="R6" s="544">
        <v>45594</v>
      </c>
      <c r="T6" s="506">
        <v>45565</v>
      </c>
      <c r="V6" s="506">
        <v>45552</v>
      </c>
      <c r="X6" s="506">
        <v>45503</v>
      </c>
      <c r="Z6" s="452"/>
      <c r="AB6" s="452"/>
      <c r="AD6" s="452"/>
      <c r="AF6" s="452"/>
      <c r="AH6" s="452"/>
    </row>
    <row r="7" spans="1:69" ht="21" customHeight="1" x14ac:dyDescent="0.3">
      <c r="D7" s="383" t="s">
        <v>209</v>
      </c>
      <c r="E7" s="384"/>
      <c r="F7" s="385"/>
      <c r="G7" s="386"/>
      <c r="H7" s="387" t="s">
        <v>753</v>
      </c>
      <c r="I7" s="388"/>
      <c r="J7" s="389"/>
      <c r="K7" s="390"/>
      <c r="L7" s="390"/>
      <c r="M7" s="389"/>
      <c r="N7" s="548">
        <v>45665</v>
      </c>
      <c r="O7" s="457"/>
      <c r="P7" s="548">
        <v>45630</v>
      </c>
      <c r="Q7" s="457"/>
      <c r="R7" s="544" t="s">
        <v>767</v>
      </c>
      <c r="S7" s="457"/>
      <c r="T7" s="509">
        <v>45569</v>
      </c>
      <c r="U7" s="457"/>
      <c r="V7" s="509">
        <v>45524</v>
      </c>
      <c r="W7" s="457"/>
      <c r="X7" s="509">
        <v>45524</v>
      </c>
      <c r="Y7" s="457"/>
      <c r="Z7" s="469">
        <v>45473</v>
      </c>
      <c r="AA7" s="457"/>
      <c r="AB7" s="469">
        <v>45425</v>
      </c>
      <c r="AC7" s="457"/>
      <c r="AD7" s="469">
        <v>45409</v>
      </c>
      <c r="AE7" s="457"/>
      <c r="AF7" s="459">
        <v>45373</v>
      </c>
      <c r="AG7" s="457"/>
      <c r="AH7" s="456">
        <v>45349</v>
      </c>
      <c r="AI7" s="457"/>
      <c r="AJ7" s="458">
        <v>45330</v>
      </c>
      <c r="AL7" s="350"/>
      <c r="AN7" s="350"/>
      <c r="AP7" s="350"/>
      <c r="AR7" s="351"/>
      <c r="AT7" s="349"/>
      <c r="AV7" s="349"/>
      <c r="AX7" s="352"/>
      <c r="AZ7" s="353"/>
      <c r="BB7" s="353"/>
      <c r="BD7" s="103"/>
    </row>
    <row r="8" spans="1:69" ht="21" customHeight="1" x14ac:dyDescent="0.3">
      <c r="A8" s="392" t="s">
        <v>19</v>
      </c>
      <c r="B8" s="393"/>
      <c r="G8" s="386"/>
      <c r="H8" s="394" t="s">
        <v>39</v>
      </c>
      <c r="I8" s="394" t="s">
        <v>173</v>
      </c>
      <c r="J8" s="395"/>
      <c r="K8" s="396" t="s">
        <v>39</v>
      </c>
      <c r="L8" s="396" t="s">
        <v>173</v>
      </c>
      <c r="M8" s="395"/>
      <c r="N8" s="549" t="s">
        <v>763</v>
      </c>
      <c r="O8" s="398"/>
      <c r="P8" s="549" t="s">
        <v>737</v>
      </c>
      <c r="Q8" s="398"/>
      <c r="R8" s="512"/>
      <c r="S8" s="398"/>
      <c r="T8" s="512"/>
      <c r="U8" s="398"/>
      <c r="V8" s="512"/>
      <c r="W8" s="398"/>
      <c r="X8" s="499"/>
      <c r="Y8" s="398"/>
      <c r="Z8" s="470"/>
      <c r="AA8" s="398"/>
      <c r="AB8" s="470"/>
      <c r="AC8" s="398"/>
      <c r="AD8" s="470"/>
      <c r="AE8" s="398"/>
      <c r="AF8" s="460"/>
      <c r="AG8" s="398"/>
      <c r="AH8" s="454"/>
      <c r="AI8" s="398"/>
      <c r="AJ8" s="397"/>
      <c r="AK8" s="398"/>
      <c r="AL8" s="355"/>
      <c r="AM8" s="398"/>
      <c r="AN8" s="355"/>
      <c r="AO8" s="398"/>
      <c r="AP8" s="355"/>
      <c r="AQ8" s="398"/>
      <c r="AR8" s="356"/>
      <c r="AS8" s="398"/>
      <c r="AT8" s="357"/>
      <c r="AU8" s="398"/>
      <c r="AV8" s="357"/>
      <c r="AW8" s="398"/>
      <c r="AX8" s="358"/>
      <c r="AY8" s="398"/>
      <c r="AZ8" s="359"/>
      <c r="BA8" s="398"/>
      <c r="BB8" s="359"/>
      <c r="BC8" s="398"/>
      <c r="BD8" s="360"/>
      <c r="BE8" s="383"/>
    </row>
    <row r="9" spans="1:69" ht="21" hidden="1" customHeight="1" thickBot="1" x14ac:dyDescent="0.35">
      <c r="D9" s="399" t="s">
        <v>355</v>
      </c>
      <c r="E9" s="400"/>
      <c r="F9" s="401"/>
      <c r="G9" s="386"/>
      <c r="H9" s="402"/>
      <c r="I9" s="403"/>
      <c r="J9" s="404"/>
      <c r="K9" s="405">
        <v>2.5</v>
      </c>
      <c r="L9" s="406">
        <v>1.5</v>
      </c>
      <c r="M9" s="404"/>
      <c r="N9" s="507"/>
      <c r="O9" s="407"/>
      <c r="P9" s="507"/>
      <c r="Q9" s="407"/>
      <c r="R9" s="507"/>
      <c r="S9" s="407"/>
      <c r="T9" s="507"/>
      <c r="U9" s="407"/>
      <c r="V9" s="507"/>
      <c r="W9" s="407"/>
      <c r="X9" s="491"/>
      <c r="Y9" s="407"/>
      <c r="Z9" s="462"/>
      <c r="AA9" s="407"/>
      <c r="AB9" s="462"/>
      <c r="AC9" s="407"/>
      <c r="AD9" s="462"/>
      <c r="AE9" s="407"/>
      <c r="AF9" s="461"/>
      <c r="AG9" s="407"/>
      <c r="AH9" s="452"/>
      <c r="AI9" s="407"/>
      <c r="AK9" s="407"/>
      <c r="AL9" s="361"/>
      <c r="AM9" s="407"/>
      <c r="AN9" s="361"/>
      <c r="AO9" s="407"/>
      <c r="AP9" s="361"/>
      <c r="AQ9" s="407"/>
      <c r="AR9" s="361"/>
      <c r="AS9" s="407"/>
      <c r="AT9" s="361"/>
      <c r="AU9" s="407"/>
      <c r="AV9" s="361"/>
      <c r="AW9" s="407"/>
      <c r="AX9" s="361"/>
      <c r="AY9" s="407"/>
      <c r="AZ9" s="361"/>
      <c r="BA9" s="407"/>
      <c r="BB9" s="361"/>
      <c r="BC9" s="407"/>
      <c r="BD9" s="78"/>
      <c r="BE9" s="78"/>
    </row>
    <row r="10" spans="1:69" ht="5.0999999999999996" customHeight="1" thickBot="1" x14ac:dyDescent="0.35">
      <c r="D10" s="408"/>
      <c r="E10" s="409"/>
      <c r="F10" s="410"/>
      <c r="H10" s="411"/>
      <c r="I10" s="411"/>
      <c r="J10" s="407"/>
      <c r="K10" s="412"/>
      <c r="L10" s="412"/>
      <c r="M10" s="407"/>
      <c r="N10" s="507"/>
      <c r="O10" s="407"/>
      <c r="P10" s="507"/>
      <c r="Q10" s="407"/>
      <c r="R10" s="507"/>
      <c r="S10" s="407"/>
      <c r="T10" s="507"/>
      <c r="U10" s="407"/>
      <c r="V10" s="507"/>
      <c r="W10" s="407"/>
      <c r="X10" s="491"/>
      <c r="Y10" s="407"/>
      <c r="Z10" s="462"/>
      <c r="AA10" s="407"/>
      <c r="AB10" s="462"/>
      <c r="AC10" s="407"/>
      <c r="AD10" s="462"/>
      <c r="AE10" s="407"/>
      <c r="AF10" s="461"/>
      <c r="AG10" s="407"/>
      <c r="AH10" s="452"/>
      <c r="AI10" s="407"/>
      <c r="AK10" s="407"/>
      <c r="AM10" s="407"/>
      <c r="AO10" s="407"/>
      <c r="AQ10" s="407"/>
      <c r="AS10" s="407"/>
      <c r="AU10" s="407"/>
      <c r="AW10" s="407"/>
      <c r="AY10" s="407"/>
      <c r="BA10" s="407"/>
      <c r="BC10" s="407"/>
      <c r="BD10" s="78"/>
      <c r="BE10" s="78"/>
    </row>
    <row r="11" spans="1:69" s="376" customFormat="1" ht="21" customHeight="1" thickBot="1" x14ac:dyDescent="0.35">
      <c r="A11" s="371"/>
      <c r="B11" s="372"/>
      <c r="C11" s="371"/>
      <c r="D11" s="431" t="s">
        <v>38</v>
      </c>
      <c r="E11" s="414"/>
      <c r="F11" s="415"/>
      <c r="G11" s="371"/>
      <c r="H11" s="416">
        <f>MROUND(K11+24,50)</f>
        <v>114200</v>
      </c>
      <c r="I11" s="416">
        <f>MROUND(L11+24,50)</f>
        <v>68500</v>
      </c>
      <c r="J11" s="386"/>
      <c r="K11" s="417">
        <f t="shared" ref="K11:K99" si="0">N11*$K$9</f>
        <v>114162.5</v>
      </c>
      <c r="L11" s="417">
        <f t="shared" ref="L11:L99" si="1">N11*$L$9</f>
        <v>68497.5</v>
      </c>
      <c r="M11" s="389"/>
      <c r="N11" s="553">
        <v>45665</v>
      </c>
      <c r="P11" s="544">
        <v>45595</v>
      </c>
      <c r="R11" s="544">
        <v>45595</v>
      </c>
      <c r="T11" s="537" t="s">
        <v>764</v>
      </c>
      <c r="V11" s="525" t="s">
        <v>725</v>
      </c>
      <c r="X11" s="525" t="s">
        <v>725</v>
      </c>
      <c r="Z11" s="482">
        <v>45455</v>
      </c>
      <c r="AB11" s="471">
        <v>45425</v>
      </c>
      <c r="AD11" s="471">
        <v>45386</v>
      </c>
      <c r="AF11" s="461" t="s">
        <v>564</v>
      </c>
      <c r="AH11" s="452"/>
      <c r="AJ11" s="382"/>
      <c r="AL11" s="363"/>
      <c r="AN11" s="146"/>
      <c r="AP11" s="146"/>
      <c r="AR11" s="146"/>
      <c r="AT11" s="146"/>
      <c r="AV11" s="146"/>
      <c r="AX11" s="146"/>
      <c r="AZ11" s="146"/>
      <c r="BB11" s="146"/>
      <c r="BD11" s="63"/>
      <c r="BF11" s="371"/>
      <c r="BG11" s="371"/>
      <c r="BH11" s="371"/>
      <c r="BI11" s="371"/>
      <c r="BJ11" s="371"/>
      <c r="BK11" s="371"/>
      <c r="BL11" s="371"/>
      <c r="BM11" s="371"/>
      <c r="BN11" s="371"/>
      <c r="BO11" s="371"/>
      <c r="BP11" s="371"/>
      <c r="BQ11" s="371"/>
    </row>
    <row r="12" spans="1:69" ht="5.25" customHeight="1" x14ac:dyDescent="0.3">
      <c r="D12" s="408"/>
      <c r="E12" s="409"/>
      <c r="F12" s="410"/>
      <c r="H12" s="411"/>
      <c r="I12" s="411"/>
      <c r="J12" s="407"/>
      <c r="K12" s="412"/>
      <c r="L12" s="412"/>
      <c r="M12" s="407"/>
      <c r="N12" s="552"/>
      <c r="O12" s="407"/>
      <c r="P12" s="542"/>
      <c r="Q12" s="407"/>
      <c r="R12" s="542"/>
      <c r="S12" s="407"/>
      <c r="T12" s="496"/>
      <c r="U12" s="407"/>
      <c r="V12" s="507"/>
      <c r="W12" s="407"/>
      <c r="X12" s="490"/>
      <c r="Y12" s="407"/>
      <c r="Z12" s="468"/>
      <c r="AA12" s="407"/>
      <c r="AB12" s="462"/>
      <c r="AC12" s="407"/>
      <c r="AD12" s="462"/>
      <c r="AE12" s="407"/>
      <c r="AF12" s="461"/>
      <c r="AG12" s="407"/>
      <c r="AH12" s="452"/>
      <c r="AI12" s="407"/>
      <c r="AK12" s="407"/>
      <c r="AM12" s="407"/>
      <c r="AO12" s="407"/>
      <c r="AQ12" s="407"/>
      <c r="AS12" s="407"/>
      <c r="AU12" s="407"/>
      <c r="AW12" s="407"/>
      <c r="AY12" s="407"/>
      <c r="BA12" s="407"/>
      <c r="BC12" s="407"/>
      <c r="BD12" s="78"/>
      <c r="BE12" s="78"/>
    </row>
    <row r="13" spans="1:69" s="376" customFormat="1" ht="21" customHeight="1" x14ac:dyDescent="0.3">
      <c r="A13" s="371"/>
      <c r="B13" s="372"/>
      <c r="C13" s="371"/>
      <c r="D13" s="421" t="s">
        <v>610</v>
      </c>
      <c r="E13" s="419">
        <f t="shared" ref="E13:F28" si="2">H13</f>
        <v>10200</v>
      </c>
      <c r="F13" s="420">
        <f t="shared" si="2"/>
        <v>6200</v>
      </c>
      <c r="G13" s="371"/>
      <c r="H13" s="416">
        <f>MROUND(K13+48,100)</f>
        <v>10200</v>
      </c>
      <c r="I13" s="416">
        <f>MROUND(L13+48,100)</f>
        <v>6200</v>
      </c>
      <c r="J13" s="386"/>
      <c r="K13" s="417">
        <f>N13*$K$9</f>
        <v>10175.549999999999</v>
      </c>
      <c r="L13" s="417">
        <f>N13*$L$9</f>
        <v>6105.33</v>
      </c>
      <c r="M13" s="389"/>
      <c r="N13" s="552">
        <v>4070.22</v>
      </c>
      <c r="P13" s="542">
        <v>3728.02</v>
      </c>
      <c r="R13" s="542">
        <v>3728.02</v>
      </c>
      <c r="T13" s="496">
        <v>3728.02</v>
      </c>
      <c r="V13" s="507">
        <v>3728.02</v>
      </c>
      <c r="X13" s="507">
        <v>3517</v>
      </c>
      <c r="Z13" s="468">
        <v>3349.5</v>
      </c>
      <c r="AB13" s="462">
        <v>3190</v>
      </c>
      <c r="AD13" s="462">
        <v>3190</v>
      </c>
      <c r="AF13" s="468">
        <v>2949.2056000000007</v>
      </c>
      <c r="AH13" s="452">
        <v>2681.0960000000005</v>
      </c>
      <c r="AJ13" s="382">
        <v>2437.36</v>
      </c>
      <c r="AL13" s="363">
        <f ca="1">N13/OFFSET(N13,0,2)</f>
        <v>1.0917913530506811</v>
      </c>
      <c r="AN13" s="539"/>
      <c r="AP13" s="146"/>
      <c r="AR13" s="146"/>
      <c r="AT13" s="146"/>
      <c r="AV13" s="146"/>
      <c r="AX13" s="146"/>
      <c r="AZ13" s="146"/>
      <c r="BB13" s="146"/>
      <c r="BD13" s="63"/>
      <c r="BF13" s="371"/>
      <c r="BG13" s="371"/>
      <c r="BH13" s="371"/>
      <c r="BI13" s="371"/>
      <c r="BJ13" s="371"/>
      <c r="BK13" s="371"/>
      <c r="BL13" s="371"/>
      <c r="BM13" s="371"/>
      <c r="BN13" s="371"/>
      <c r="BO13" s="371"/>
      <c r="BP13" s="371"/>
      <c r="BQ13" s="371"/>
    </row>
    <row r="14" spans="1:69" s="376" customFormat="1" ht="21" customHeight="1" x14ac:dyDescent="0.3">
      <c r="A14" s="371"/>
      <c r="B14" s="372"/>
      <c r="C14" s="371"/>
      <c r="D14" s="421" t="s">
        <v>579</v>
      </c>
      <c r="E14" s="419">
        <f t="shared" si="2"/>
        <v>12000</v>
      </c>
      <c r="F14" s="420">
        <f t="shared" si="2"/>
        <v>7200</v>
      </c>
      <c r="G14" s="371"/>
      <c r="H14" s="416">
        <f t="shared" ref="H14:I77" si="3">MROUND(K14+48,100)</f>
        <v>12000</v>
      </c>
      <c r="I14" s="416">
        <f t="shared" si="3"/>
        <v>7200</v>
      </c>
      <c r="J14" s="386"/>
      <c r="K14" s="417">
        <f>N14*$K$9</f>
        <v>11935</v>
      </c>
      <c r="L14" s="417">
        <f>N14*$L$9</f>
        <v>7161</v>
      </c>
      <c r="M14" s="389"/>
      <c r="N14" s="552">
        <v>4774</v>
      </c>
      <c r="P14" s="550">
        <v>4774</v>
      </c>
      <c r="R14" s="542">
        <v>4499.7</v>
      </c>
      <c r="T14" s="496">
        <v>4499.7</v>
      </c>
      <c r="V14" s="507">
        <v>4499.7</v>
      </c>
      <c r="X14" s="507">
        <v>4245</v>
      </c>
      <c r="Z14" s="468">
        <v>4042.5</v>
      </c>
      <c r="AB14" s="474">
        <v>3850</v>
      </c>
      <c r="AD14" s="462">
        <v>3825</v>
      </c>
      <c r="AF14" s="468">
        <v>3561.6834000000003</v>
      </c>
      <c r="AH14" s="452">
        <v>3237.8940000000002</v>
      </c>
      <c r="AJ14" s="382">
        <v>2943.54</v>
      </c>
      <c r="AL14" s="363">
        <f t="shared" ref="AL14:AL77" ca="1" si="4">N14/OFFSET(N14,0,2)</f>
        <v>1</v>
      </c>
      <c r="AN14" s="539"/>
      <c r="AP14" s="146"/>
      <c r="AR14" s="146"/>
      <c r="AT14" s="146"/>
      <c r="AV14" s="146"/>
      <c r="AX14" s="146"/>
      <c r="AZ14" s="146"/>
      <c r="BB14" s="146"/>
      <c r="BD14" s="63"/>
      <c r="BF14" s="371"/>
      <c r="BG14" s="371"/>
      <c r="BH14" s="371"/>
      <c r="BI14" s="371"/>
      <c r="BJ14" s="371"/>
      <c r="BK14" s="371"/>
      <c r="BL14" s="371"/>
      <c r="BM14" s="371"/>
      <c r="BN14" s="371"/>
      <c r="BO14" s="371"/>
      <c r="BP14" s="371"/>
      <c r="BQ14" s="371"/>
    </row>
    <row r="15" spans="1:69" s="376" customFormat="1" ht="21" customHeight="1" x14ac:dyDescent="0.3">
      <c r="A15" s="371"/>
      <c r="B15" s="372"/>
      <c r="C15" s="371"/>
      <c r="D15" s="421" t="s">
        <v>580</v>
      </c>
      <c r="E15" s="419">
        <f t="shared" si="2"/>
        <v>19900</v>
      </c>
      <c r="F15" s="420">
        <f t="shared" si="2"/>
        <v>12000</v>
      </c>
      <c r="G15" s="371"/>
      <c r="H15" s="416">
        <f t="shared" si="3"/>
        <v>19900</v>
      </c>
      <c r="I15" s="416">
        <f t="shared" si="3"/>
        <v>12000</v>
      </c>
      <c r="J15" s="386"/>
      <c r="K15" s="417">
        <f>N15*$K$9</f>
        <v>19837.125</v>
      </c>
      <c r="L15" s="417">
        <f>N15*$L$9</f>
        <v>11902.275000000001</v>
      </c>
      <c r="M15" s="389"/>
      <c r="N15" s="552">
        <v>7934.85</v>
      </c>
      <c r="P15" s="542">
        <v>7479.3600000000006</v>
      </c>
      <c r="R15" s="542">
        <v>7479.3600000000006</v>
      </c>
      <c r="T15" s="496">
        <v>7479.3600000000006</v>
      </c>
      <c r="V15" s="507">
        <v>7479.3600000000006</v>
      </c>
      <c r="X15" s="507">
        <v>7056</v>
      </c>
      <c r="Z15" s="468">
        <v>6719.99</v>
      </c>
      <c r="AB15" s="462">
        <v>6400</v>
      </c>
      <c r="AD15" s="462">
        <v>6400</v>
      </c>
      <c r="AF15" s="468">
        <v>5931.952400000001</v>
      </c>
      <c r="AH15" s="452">
        <v>5392.6840000000002</v>
      </c>
      <c r="AJ15" s="382">
        <v>4902.4399999999996</v>
      </c>
      <c r="AL15" s="363">
        <f t="shared" ca="1" si="4"/>
        <v>1.0608995956873315</v>
      </c>
      <c r="AN15" s="539"/>
      <c r="AP15" s="146"/>
      <c r="AR15" s="146"/>
      <c r="AT15" s="146"/>
      <c r="AV15" s="146"/>
      <c r="AX15" s="146"/>
      <c r="AZ15" s="146"/>
      <c r="BB15" s="146"/>
      <c r="BD15" s="63"/>
      <c r="BF15" s="371"/>
      <c r="BG15" s="371"/>
      <c r="BH15" s="371"/>
      <c r="BI15" s="371"/>
      <c r="BJ15" s="371"/>
      <c r="BK15" s="371"/>
      <c r="BL15" s="371"/>
      <c r="BM15" s="371"/>
      <c r="BN15" s="371"/>
      <c r="BO15" s="371"/>
      <c r="BP15" s="371"/>
      <c r="BQ15" s="371"/>
    </row>
    <row r="16" spans="1:69" s="376" customFormat="1" ht="21" customHeight="1" x14ac:dyDescent="0.3">
      <c r="A16" s="371"/>
      <c r="B16" s="372"/>
      <c r="C16" s="371"/>
      <c r="D16" s="421" t="s">
        <v>752</v>
      </c>
      <c r="E16" s="419">
        <f t="shared" si="2"/>
        <v>22200</v>
      </c>
      <c r="F16" s="420">
        <f t="shared" si="2"/>
        <v>13300</v>
      </c>
      <c r="G16" s="371"/>
      <c r="H16" s="416">
        <f t="shared" si="3"/>
        <v>22200</v>
      </c>
      <c r="I16" s="416">
        <f t="shared" si="3"/>
        <v>13300</v>
      </c>
      <c r="J16" s="386"/>
      <c r="K16" s="417">
        <f>N16*$K$9</f>
        <v>22161.8</v>
      </c>
      <c r="L16" s="417">
        <f>N16*$L$9</f>
        <v>13297.079999999998</v>
      </c>
      <c r="M16" s="389"/>
      <c r="N16" s="552">
        <v>8864.7199999999993</v>
      </c>
      <c r="P16" s="542">
        <v>8355.98</v>
      </c>
      <c r="R16" s="542">
        <v>8355.98</v>
      </c>
      <c r="T16" s="496">
        <v>8355.98</v>
      </c>
      <c r="V16" s="507">
        <v>8355.98</v>
      </c>
      <c r="X16" s="507">
        <v>7883</v>
      </c>
      <c r="Z16" s="468">
        <v>7507.5</v>
      </c>
      <c r="AB16" s="462">
        <v>7150</v>
      </c>
      <c r="AD16" s="462">
        <v>7150</v>
      </c>
      <c r="AF16" s="468">
        <v>6823.7708000000002</v>
      </c>
      <c r="AH16" s="452">
        <v>6203.4279999999999</v>
      </c>
      <c r="AJ16" s="382">
        <v>5639.48</v>
      </c>
      <c r="AL16" s="363">
        <f t="shared" ca="1" si="4"/>
        <v>1.0608833434259057</v>
      </c>
      <c r="AN16" s="539"/>
      <c r="AP16" s="146"/>
      <c r="AR16" s="146"/>
      <c r="AT16" s="146"/>
      <c r="AV16" s="146"/>
      <c r="AX16" s="146"/>
      <c r="AZ16" s="146"/>
      <c r="BB16" s="146"/>
      <c r="BD16" s="63"/>
      <c r="BF16" s="371"/>
      <c r="BG16" s="371"/>
      <c r="BH16" s="371"/>
      <c r="BI16" s="371"/>
      <c r="BJ16" s="371"/>
      <c r="BK16" s="371"/>
      <c r="BL16" s="371"/>
      <c r="BM16" s="371"/>
      <c r="BN16" s="371"/>
      <c r="BO16" s="371"/>
      <c r="BP16" s="371"/>
      <c r="BQ16" s="371"/>
    </row>
    <row r="17" spans="1:69" s="376" customFormat="1" ht="21" customHeight="1" x14ac:dyDescent="0.3">
      <c r="A17" s="371"/>
      <c r="B17" s="372" t="s">
        <v>563</v>
      </c>
      <c r="C17" s="371"/>
      <c r="D17" s="421" t="s">
        <v>254</v>
      </c>
      <c r="E17" s="419">
        <f t="shared" si="2"/>
        <v>8600</v>
      </c>
      <c r="F17" s="420">
        <f t="shared" si="2"/>
        <v>5200</v>
      </c>
      <c r="G17" s="371"/>
      <c r="H17" s="416">
        <f t="shared" si="3"/>
        <v>8600</v>
      </c>
      <c r="I17" s="416">
        <f t="shared" si="3"/>
        <v>5200</v>
      </c>
      <c r="J17" s="386"/>
      <c r="K17" s="417">
        <f>N17*$K$9</f>
        <v>8548.75</v>
      </c>
      <c r="L17" s="417">
        <f>N17*$L$9</f>
        <v>5129.25</v>
      </c>
      <c r="M17" s="389"/>
      <c r="N17" s="552">
        <v>3419.5</v>
      </c>
      <c r="P17" s="542">
        <v>3132.3</v>
      </c>
      <c r="R17" s="542">
        <v>3132.3</v>
      </c>
      <c r="T17" s="496">
        <v>3132.3</v>
      </c>
      <c r="V17" s="507">
        <v>3132.3</v>
      </c>
      <c r="X17" s="507">
        <v>2955</v>
      </c>
      <c r="Z17" s="468">
        <v>2814.01</v>
      </c>
      <c r="AB17" s="462">
        <v>2680</v>
      </c>
      <c r="AD17" s="462">
        <v>2680</v>
      </c>
      <c r="AF17" s="468">
        <v>2729.5059000000006</v>
      </c>
      <c r="AH17" s="455">
        <v>2481.3690000000001</v>
      </c>
      <c r="AJ17" s="382">
        <v>2255.79</v>
      </c>
      <c r="AL17" s="363">
        <f t="shared" ca="1" si="4"/>
        <v>1.0916898125977716</v>
      </c>
      <c r="AN17" s="539"/>
      <c r="AP17" s="146"/>
      <c r="AR17" s="146"/>
      <c r="AT17" s="146"/>
      <c r="AV17" s="146"/>
      <c r="AX17" s="146"/>
      <c r="AZ17" s="146"/>
      <c r="BB17" s="146"/>
      <c r="BD17" s="63"/>
      <c r="BF17" s="371"/>
      <c r="BG17" s="371"/>
      <c r="BH17" s="371"/>
      <c r="BI17" s="371"/>
      <c r="BJ17" s="371"/>
      <c r="BK17" s="371"/>
      <c r="BL17" s="371"/>
      <c r="BM17" s="371"/>
      <c r="BN17" s="371"/>
      <c r="BO17" s="371"/>
      <c r="BP17" s="371"/>
      <c r="BQ17" s="371"/>
    </row>
    <row r="18" spans="1:69" s="376" customFormat="1" ht="21" customHeight="1" x14ac:dyDescent="0.3">
      <c r="A18" s="371"/>
      <c r="B18" s="372"/>
      <c r="C18" s="371"/>
      <c r="D18" s="421" t="s">
        <v>685</v>
      </c>
      <c r="E18" s="419">
        <f t="shared" si="2"/>
        <v>16300</v>
      </c>
      <c r="F18" s="420">
        <f t="shared" si="2"/>
        <v>9800</v>
      </c>
      <c r="G18" s="371"/>
      <c r="H18" s="416">
        <f t="shared" si="3"/>
        <v>16300</v>
      </c>
      <c r="I18" s="416">
        <f t="shared" si="3"/>
        <v>9800</v>
      </c>
      <c r="J18" s="386"/>
      <c r="K18" s="417">
        <f t="shared" si="0"/>
        <v>16268.125</v>
      </c>
      <c r="L18" s="417">
        <f t="shared" si="1"/>
        <v>9760.875</v>
      </c>
      <c r="M18" s="389"/>
      <c r="N18" s="552">
        <v>6507.25</v>
      </c>
      <c r="P18" s="542">
        <v>5960.38</v>
      </c>
      <c r="R18" s="542">
        <v>5960.38</v>
      </c>
      <c r="T18" s="496">
        <v>5960.38</v>
      </c>
      <c r="V18" s="507">
        <v>5960.38</v>
      </c>
      <c r="X18" s="507">
        <v>5623</v>
      </c>
      <c r="Z18" s="468">
        <v>5355</v>
      </c>
      <c r="AB18" s="462">
        <v>5100</v>
      </c>
      <c r="AD18" s="462">
        <v>5100</v>
      </c>
      <c r="AF18" s="468">
        <v>4720.0527000000011</v>
      </c>
      <c r="AH18" s="452">
        <v>4290.9570000000003</v>
      </c>
      <c r="AJ18" s="382">
        <v>3900.87</v>
      </c>
      <c r="AL18" s="363">
        <f t="shared" ca="1" si="4"/>
        <v>1.091750861522252</v>
      </c>
      <c r="AN18" s="539"/>
      <c r="AP18" s="146"/>
      <c r="AR18" s="146"/>
      <c r="AT18" s="146"/>
      <c r="AV18" s="146"/>
      <c r="AX18" s="146"/>
      <c r="AZ18" s="146"/>
      <c r="BB18" s="146"/>
      <c r="BD18" s="63"/>
      <c r="BF18" s="371"/>
      <c r="BG18" s="371"/>
      <c r="BH18" s="371"/>
      <c r="BI18" s="371"/>
      <c r="BJ18" s="371"/>
      <c r="BK18" s="371"/>
      <c r="BL18" s="371"/>
      <c r="BM18" s="371"/>
      <c r="BN18" s="371"/>
      <c r="BO18" s="371"/>
      <c r="BP18" s="371"/>
      <c r="BQ18" s="371"/>
    </row>
    <row r="19" spans="1:69" s="376" customFormat="1" ht="21" customHeight="1" x14ac:dyDescent="0.3">
      <c r="A19" s="371"/>
      <c r="B19" s="372"/>
      <c r="C19" s="371"/>
      <c r="D19" s="421" t="s">
        <v>686</v>
      </c>
      <c r="E19" s="419">
        <f t="shared" si="2"/>
        <v>44400</v>
      </c>
      <c r="F19" s="420">
        <f t="shared" si="2"/>
        <v>26700</v>
      </c>
      <c r="G19" s="371"/>
      <c r="H19" s="416">
        <f t="shared" si="3"/>
        <v>44400</v>
      </c>
      <c r="I19" s="416">
        <f t="shared" si="3"/>
        <v>26700</v>
      </c>
      <c r="J19" s="386"/>
      <c r="K19" s="417">
        <f t="shared" si="0"/>
        <v>44338.675000000003</v>
      </c>
      <c r="L19" s="417">
        <f t="shared" si="1"/>
        <v>26603.205000000002</v>
      </c>
      <c r="M19" s="389"/>
      <c r="N19" s="552">
        <v>17735.47</v>
      </c>
      <c r="P19" s="542">
        <v>16244.5</v>
      </c>
      <c r="R19" s="542">
        <v>16244.5</v>
      </c>
      <c r="T19" s="496">
        <v>16244.5</v>
      </c>
      <c r="V19" s="507">
        <v>16244.5</v>
      </c>
      <c r="X19" s="507">
        <v>15325</v>
      </c>
      <c r="Z19" s="468">
        <v>14595</v>
      </c>
      <c r="AB19" s="462"/>
      <c r="AD19" s="462"/>
      <c r="AF19" s="468"/>
      <c r="AH19" s="452"/>
      <c r="AJ19" s="382"/>
      <c r="AL19" s="363">
        <f t="shared" ca="1" si="4"/>
        <v>1.0917830650373974</v>
      </c>
      <c r="AN19" s="539"/>
      <c r="AP19" s="146"/>
      <c r="AR19" s="146"/>
      <c r="AT19" s="146"/>
      <c r="AV19" s="146"/>
      <c r="AX19" s="146"/>
      <c r="AZ19" s="146"/>
      <c r="BB19" s="146"/>
      <c r="BD19" s="63"/>
      <c r="BF19" s="371"/>
      <c r="BG19" s="371"/>
      <c r="BH19" s="371"/>
      <c r="BI19" s="371"/>
      <c r="BJ19" s="371"/>
      <c r="BK19" s="371"/>
      <c r="BL19" s="371"/>
      <c r="BM19" s="371"/>
      <c r="BN19" s="371"/>
      <c r="BO19" s="371"/>
      <c r="BP19" s="371"/>
      <c r="BQ19" s="371"/>
    </row>
    <row r="20" spans="1:69" s="376" customFormat="1" ht="21" customHeight="1" x14ac:dyDescent="0.3">
      <c r="A20" s="371"/>
      <c r="B20" s="372"/>
      <c r="C20" s="371"/>
      <c r="D20" s="421" t="s">
        <v>587</v>
      </c>
      <c r="E20" s="419">
        <f t="shared" si="2"/>
        <v>17200</v>
      </c>
      <c r="F20" s="420">
        <f t="shared" si="2"/>
        <v>10300</v>
      </c>
      <c r="G20" s="371"/>
      <c r="H20" s="416">
        <f t="shared" si="3"/>
        <v>17200</v>
      </c>
      <c r="I20" s="416">
        <f t="shared" si="3"/>
        <v>10300</v>
      </c>
      <c r="J20" s="386"/>
      <c r="K20" s="417">
        <f t="shared" si="0"/>
        <v>17116.05</v>
      </c>
      <c r="L20" s="417">
        <f t="shared" si="1"/>
        <v>10269.630000000001</v>
      </c>
      <c r="M20" s="389"/>
      <c r="N20" s="552">
        <v>6846.42</v>
      </c>
      <c r="P20" s="542">
        <v>6270.96</v>
      </c>
      <c r="R20" s="542">
        <v>6270.96</v>
      </c>
      <c r="T20" s="496">
        <v>6270.96</v>
      </c>
      <c r="V20" s="507">
        <v>6270.96</v>
      </c>
      <c r="X20" s="507">
        <v>5916</v>
      </c>
      <c r="Z20" s="468">
        <v>5634.11</v>
      </c>
      <c r="AB20" s="462">
        <v>5365.8055000000013</v>
      </c>
      <c r="AD20" s="462">
        <v>5365.8055000000013</v>
      </c>
      <c r="AF20" s="468">
        <v>5365.8055000000013</v>
      </c>
      <c r="AH20" s="452">
        <v>4878.005000000001</v>
      </c>
      <c r="AJ20" s="382">
        <v>4434.55</v>
      </c>
      <c r="AL20" s="363">
        <f t="shared" ca="1" si="4"/>
        <v>1.0917658540319186</v>
      </c>
      <c r="AN20" s="539"/>
      <c r="AP20" s="146"/>
      <c r="AR20" s="146"/>
      <c r="AT20" s="146"/>
      <c r="AV20" s="146"/>
      <c r="AX20" s="146"/>
      <c r="AZ20" s="146"/>
      <c r="BB20" s="146"/>
      <c r="BD20" s="63"/>
      <c r="BF20" s="371"/>
      <c r="BG20" s="371"/>
      <c r="BH20" s="371"/>
      <c r="BI20" s="371"/>
      <c r="BJ20" s="371"/>
      <c r="BK20" s="371"/>
      <c r="BL20" s="371"/>
      <c r="BM20" s="371"/>
      <c r="BN20" s="371"/>
      <c r="BO20" s="371"/>
      <c r="BP20" s="371"/>
      <c r="BQ20" s="371"/>
    </row>
    <row r="21" spans="1:69" s="376" customFormat="1" ht="21" customHeight="1" x14ac:dyDescent="0.3">
      <c r="A21" s="371"/>
      <c r="B21" s="372"/>
      <c r="C21" s="371"/>
      <c r="D21" s="421" t="s">
        <v>687</v>
      </c>
      <c r="E21" s="419">
        <f t="shared" si="2"/>
        <v>47400</v>
      </c>
      <c r="F21" s="420">
        <f t="shared" si="2"/>
        <v>28500</v>
      </c>
      <c r="G21" s="371"/>
      <c r="H21" s="416">
        <f t="shared" si="3"/>
        <v>47400</v>
      </c>
      <c r="I21" s="416">
        <f t="shared" si="3"/>
        <v>28500</v>
      </c>
      <c r="J21" s="386"/>
      <c r="K21" s="417">
        <f t="shared" si="0"/>
        <v>47377</v>
      </c>
      <c r="L21" s="417">
        <f t="shared" si="1"/>
        <v>28426.199999999997</v>
      </c>
      <c r="M21" s="389"/>
      <c r="N21" s="552">
        <v>18950.8</v>
      </c>
      <c r="P21" s="542">
        <v>17357.5</v>
      </c>
      <c r="R21" s="542">
        <v>17357.5</v>
      </c>
      <c r="T21" s="496">
        <v>17357.5</v>
      </c>
      <c r="V21" s="507">
        <v>17357.5</v>
      </c>
      <c r="X21" s="507">
        <v>16375</v>
      </c>
      <c r="Z21" s="468">
        <v>15595.14</v>
      </c>
      <c r="AB21" s="462"/>
      <c r="AD21" s="462"/>
      <c r="AF21" s="468"/>
      <c r="AH21" s="452"/>
      <c r="AJ21" s="382"/>
      <c r="AL21" s="363">
        <f t="shared" ca="1" si="4"/>
        <v>1.0917931729799797</v>
      </c>
      <c r="AN21" s="539"/>
      <c r="AP21" s="146"/>
      <c r="AR21" s="146"/>
      <c r="AT21" s="146"/>
      <c r="AV21" s="146"/>
      <c r="AX21" s="146"/>
      <c r="AZ21" s="146"/>
      <c r="BB21" s="146"/>
      <c r="BD21" s="63"/>
      <c r="BF21" s="371"/>
      <c r="BG21" s="371"/>
      <c r="BH21" s="371"/>
      <c r="BI21" s="371"/>
      <c r="BJ21" s="371"/>
      <c r="BK21" s="371"/>
      <c r="BL21" s="371"/>
      <c r="BM21" s="371"/>
      <c r="BN21" s="371"/>
      <c r="BO21" s="371"/>
      <c r="BP21" s="371"/>
      <c r="BQ21" s="371"/>
    </row>
    <row r="22" spans="1:69" s="376" customFormat="1" ht="21" customHeight="1" x14ac:dyDescent="0.3">
      <c r="A22" s="371"/>
      <c r="B22" s="372"/>
      <c r="C22" s="371"/>
      <c r="D22" s="421" t="s">
        <v>688</v>
      </c>
      <c r="E22" s="419">
        <f t="shared" si="2"/>
        <v>2000</v>
      </c>
      <c r="F22" s="420">
        <f t="shared" si="2"/>
        <v>1200</v>
      </c>
      <c r="G22" s="371"/>
      <c r="H22" s="416">
        <f t="shared" si="3"/>
        <v>2000</v>
      </c>
      <c r="I22" s="416">
        <f t="shared" si="3"/>
        <v>1200</v>
      </c>
      <c r="J22" s="386"/>
      <c r="K22" s="417">
        <f t="shared" si="0"/>
        <v>1980.25</v>
      </c>
      <c r="L22" s="417">
        <f t="shared" si="1"/>
        <v>1188.1500000000001</v>
      </c>
      <c r="M22" s="389"/>
      <c r="N22" s="552">
        <v>792.1</v>
      </c>
      <c r="P22" s="542">
        <v>747.30000000000007</v>
      </c>
      <c r="R22" s="542">
        <v>747.30000000000007</v>
      </c>
      <c r="T22" s="496">
        <v>747.30000000000007</v>
      </c>
      <c r="V22" s="507">
        <v>747.30000000000007</v>
      </c>
      <c r="X22" s="507">
        <v>705</v>
      </c>
      <c r="Z22" s="468">
        <v>671.07</v>
      </c>
      <c r="AB22" s="462"/>
      <c r="AD22" s="462">
        <v>1295</v>
      </c>
      <c r="AF22" s="468">
        <v>1464.0879000000002</v>
      </c>
      <c r="AH22" s="452">
        <v>1330.989</v>
      </c>
      <c r="AJ22" s="382">
        <v>1209.99</v>
      </c>
      <c r="AL22" s="363">
        <f t="shared" ca="1" si="4"/>
        <v>1.0599491502743208</v>
      </c>
      <c r="AN22" s="539"/>
      <c r="AP22" s="146"/>
      <c r="AR22" s="146"/>
      <c r="AT22" s="146"/>
      <c r="AV22" s="146"/>
      <c r="AX22" s="146"/>
      <c r="AZ22" s="146"/>
      <c r="BB22" s="146"/>
      <c r="BD22" s="63"/>
      <c r="BF22" s="371"/>
      <c r="BG22" s="371"/>
      <c r="BH22" s="371"/>
      <c r="BI22" s="371"/>
      <c r="BJ22" s="371"/>
      <c r="BK22" s="371"/>
      <c r="BL22" s="371"/>
      <c r="BM22" s="371"/>
      <c r="BN22" s="371"/>
      <c r="BO22" s="371"/>
      <c r="BP22" s="371"/>
      <c r="BQ22" s="371"/>
    </row>
    <row r="23" spans="1:69" s="376" customFormat="1" ht="21" customHeight="1" x14ac:dyDescent="0.3">
      <c r="A23" s="371"/>
      <c r="B23" s="372"/>
      <c r="C23" s="371"/>
      <c r="D23" s="421" t="s">
        <v>689</v>
      </c>
      <c r="E23" s="419">
        <f t="shared" si="2"/>
        <v>4100</v>
      </c>
      <c r="F23" s="420">
        <f t="shared" si="2"/>
        <v>2500</v>
      </c>
      <c r="G23" s="371"/>
      <c r="H23" s="416">
        <f t="shared" si="3"/>
        <v>4100</v>
      </c>
      <c r="I23" s="416">
        <f t="shared" si="3"/>
        <v>2500</v>
      </c>
      <c r="J23" s="386"/>
      <c r="K23" s="417">
        <f t="shared" si="0"/>
        <v>4014.6749999999997</v>
      </c>
      <c r="L23" s="417">
        <f t="shared" si="1"/>
        <v>2408.8049999999998</v>
      </c>
      <c r="M23" s="389"/>
      <c r="N23" s="552">
        <v>1605.87</v>
      </c>
      <c r="P23" s="542">
        <v>1513.68</v>
      </c>
      <c r="R23" s="542">
        <v>1513.68</v>
      </c>
      <c r="T23" s="496">
        <v>1513.68</v>
      </c>
      <c r="V23" s="507">
        <v>1513.68</v>
      </c>
      <c r="X23" s="507">
        <v>1428</v>
      </c>
      <c r="Z23" s="468">
        <v>1360</v>
      </c>
      <c r="AB23" s="462"/>
      <c r="AD23" s="462">
        <v>1995</v>
      </c>
      <c r="AF23" s="468">
        <v>2156.2200000000003</v>
      </c>
      <c r="AH23" s="452">
        <v>1960.2</v>
      </c>
      <c r="AJ23" s="382">
        <v>1782</v>
      </c>
      <c r="AL23" s="363">
        <f t="shared" ca="1" si="4"/>
        <v>1.060904550499445</v>
      </c>
      <c r="AN23" s="539"/>
      <c r="AP23" s="146"/>
      <c r="AR23" s="146"/>
      <c r="AT23" s="146"/>
      <c r="AV23" s="146"/>
      <c r="AX23" s="146"/>
      <c r="AZ23" s="146"/>
      <c r="BB23" s="146"/>
      <c r="BD23" s="63"/>
      <c r="BF23" s="371"/>
      <c r="BG23" s="371"/>
      <c r="BH23" s="371"/>
      <c r="BI23" s="371"/>
      <c r="BJ23" s="371"/>
      <c r="BK23" s="371"/>
      <c r="BL23" s="371"/>
      <c r="BM23" s="371"/>
      <c r="BN23" s="371"/>
      <c r="BO23" s="371"/>
      <c r="BP23" s="371"/>
      <c r="BQ23" s="371"/>
    </row>
    <row r="24" spans="1:69" s="376" customFormat="1" ht="21" customHeight="1" x14ac:dyDescent="0.3">
      <c r="A24" s="371"/>
      <c r="B24" s="372"/>
      <c r="C24" s="371"/>
      <c r="D24" s="421" t="s">
        <v>690</v>
      </c>
      <c r="E24" s="419">
        <f t="shared" si="2"/>
        <v>6100</v>
      </c>
      <c r="F24" s="420">
        <f t="shared" si="2"/>
        <v>3700</v>
      </c>
      <c r="G24" s="371"/>
      <c r="H24" s="416">
        <f t="shared" si="3"/>
        <v>6100</v>
      </c>
      <c r="I24" s="416">
        <f t="shared" si="3"/>
        <v>3700</v>
      </c>
      <c r="J24" s="386"/>
      <c r="K24" s="417">
        <f>N24*$K$9</f>
        <v>6021.9750000000004</v>
      </c>
      <c r="L24" s="417">
        <f>N24*$L$9</f>
        <v>3613.1849999999999</v>
      </c>
      <c r="M24" s="389"/>
      <c r="N24" s="552">
        <v>2408.79</v>
      </c>
      <c r="P24" s="542">
        <v>2270.52</v>
      </c>
      <c r="R24" s="542">
        <v>2270.52</v>
      </c>
      <c r="T24" s="496">
        <v>2270.52</v>
      </c>
      <c r="V24" s="507">
        <v>2270.52</v>
      </c>
      <c r="X24" s="507">
        <v>2142</v>
      </c>
      <c r="Z24" s="468">
        <v>2040</v>
      </c>
      <c r="AB24" s="462"/>
      <c r="AD24" s="462">
        <v>1295</v>
      </c>
      <c r="AF24" s="468">
        <v>1464.0879000000002</v>
      </c>
      <c r="AH24" s="452">
        <v>1330.989</v>
      </c>
      <c r="AJ24" s="382">
        <v>1209.99</v>
      </c>
      <c r="AL24" s="363">
        <f t="shared" ca="1" si="4"/>
        <v>1.0608979440832937</v>
      </c>
      <c r="AN24" s="539"/>
      <c r="AP24" s="146"/>
      <c r="AR24" s="146"/>
      <c r="AT24" s="146"/>
      <c r="AV24" s="146"/>
      <c r="AX24" s="146"/>
      <c r="AZ24" s="146"/>
      <c r="BB24" s="146"/>
      <c r="BD24" s="63"/>
      <c r="BF24" s="371"/>
      <c r="BG24" s="371"/>
      <c r="BH24" s="371"/>
      <c r="BI24" s="371"/>
      <c r="BJ24" s="371"/>
      <c r="BK24" s="371"/>
      <c r="BL24" s="371"/>
      <c r="BM24" s="371"/>
      <c r="BN24" s="371"/>
      <c r="BO24" s="371"/>
      <c r="BP24" s="371"/>
      <c r="BQ24" s="371"/>
    </row>
    <row r="25" spans="1:69" s="376" customFormat="1" ht="21" customHeight="1" x14ac:dyDescent="0.3">
      <c r="A25" s="371"/>
      <c r="B25" s="372"/>
      <c r="C25" s="371"/>
      <c r="D25" s="421" t="s">
        <v>691</v>
      </c>
      <c r="E25" s="419">
        <f t="shared" si="2"/>
        <v>10600</v>
      </c>
      <c r="F25" s="420">
        <f t="shared" si="2"/>
        <v>6400</v>
      </c>
      <c r="G25" s="371"/>
      <c r="H25" s="416">
        <f t="shared" si="3"/>
        <v>10600</v>
      </c>
      <c r="I25" s="416">
        <f t="shared" si="3"/>
        <v>6400</v>
      </c>
      <c r="J25" s="386"/>
      <c r="K25" s="417">
        <f>N25*$K$9</f>
        <v>10538.475</v>
      </c>
      <c r="L25" s="417">
        <f>N25*$L$9</f>
        <v>6323.0850000000009</v>
      </c>
      <c r="M25" s="389"/>
      <c r="N25" s="552">
        <v>4215.3900000000003</v>
      </c>
      <c r="P25" s="542">
        <v>3973.94</v>
      </c>
      <c r="R25" s="542">
        <v>3973.94</v>
      </c>
      <c r="T25" s="496">
        <v>3973.94</v>
      </c>
      <c r="V25" s="507">
        <v>3973.94</v>
      </c>
      <c r="X25" s="507">
        <v>3749</v>
      </c>
      <c r="Z25" s="468">
        <v>3570</v>
      </c>
      <c r="AB25" s="462"/>
      <c r="AD25" s="462">
        <v>1995</v>
      </c>
      <c r="AF25" s="468">
        <v>2156.2200000000003</v>
      </c>
      <c r="AH25" s="452">
        <v>1960.2</v>
      </c>
      <c r="AJ25" s="382">
        <v>1782</v>
      </c>
      <c r="AL25" s="363">
        <f t="shared" ca="1" si="4"/>
        <v>1.0607583405889369</v>
      </c>
      <c r="AN25" s="539"/>
      <c r="AP25" s="146"/>
      <c r="AR25" s="146"/>
      <c r="AT25" s="146"/>
      <c r="AV25" s="146"/>
      <c r="AX25" s="146"/>
      <c r="AZ25" s="146"/>
      <c r="BB25" s="146"/>
      <c r="BD25" s="63"/>
      <c r="BF25" s="371"/>
      <c r="BG25" s="371"/>
      <c r="BH25" s="371"/>
      <c r="BI25" s="371"/>
      <c r="BJ25" s="371"/>
      <c r="BK25" s="371"/>
      <c r="BL25" s="371"/>
      <c r="BM25" s="371"/>
      <c r="BN25" s="371"/>
      <c r="BO25" s="371"/>
      <c r="BP25" s="371"/>
      <c r="BQ25" s="371"/>
    </row>
    <row r="26" spans="1:69" s="376" customFormat="1" ht="21" customHeight="1" x14ac:dyDescent="0.3">
      <c r="A26" s="371"/>
      <c r="B26" s="372"/>
      <c r="C26" s="371"/>
      <c r="D26" s="421" t="s">
        <v>692</v>
      </c>
      <c r="E26" s="419">
        <f t="shared" si="2"/>
        <v>3900</v>
      </c>
      <c r="F26" s="420">
        <f t="shared" si="2"/>
        <v>2400</v>
      </c>
      <c r="G26" s="371"/>
      <c r="H26" s="416">
        <f t="shared" si="3"/>
        <v>3900</v>
      </c>
      <c r="I26" s="416">
        <f t="shared" si="3"/>
        <v>2400</v>
      </c>
      <c r="J26" s="386"/>
      <c r="K26" s="417">
        <f>N26*$K$9</f>
        <v>3843.4249999999997</v>
      </c>
      <c r="L26" s="417">
        <f>N26*$L$9</f>
        <v>2306.0549999999998</v>
      </c>
      <c r="M26" s="389"/>
      <c r="N26" s="552">
        <v>1537.37</v>
      </c>
      <c r="P26" s="542">
        <v>1408.11</v>
      </c>
      <c r="R26" s="542">
        <v>1408.11</v>
      </c>
      <c r="T26" s="496">
        <v>1380.1200000000001</v>
      </c>
      <c r="V26" s="507">
        <v>1380.1200000000001</v>
      </c>
      <c r="X26" s="507">
        <v>1302</v>
      </c>
      <c r="Z26" s="468">
        <v>1302</v>
      </c>
      <c r="AB26" s="462">
        <v>1240</v>
      </c>
      <c r="AD26" s="462">
        <v>1240</v>
      </c>
      <c r="AF26" s="468">
        <v>1451.2982000000002</v>
      </c>
      <c r="AH26" s="452">
        <v>1319.3620000000001</v>
      </c>
      <c r="AJ26" s="382">
        <v>1199.42</v>
      </c>
      <c r="AL26" s="363">
        <f t="shared" ca="1" si="4"/>
        <v>1.091796805647286</v>
      </c>
      <c r="AN26" s="539"/>
      <c r="AP26" s="146"/>
      <c r="AR26" s="146"/>
      <c r="AT26" s="146"/>
      <c r="AV26" s="146"/>
      <c r="AX26" s="146"/>
      <c r="AZ26" s="146"/>
      <c r="BB26" s="146"/>
      <c r="BD26" s="63"/>
      <c r="BF26" s="371"/>
      <c r="BG26" s="371"/>
      <c r="BH26" s="371"/>
      <c r="BI26" s="371"/>
      <c r="BJ26" s="371"/>
      <c r="BK26" s="371"/>
      <c r="BL26" s="371"/>
      <c r="BM26" s="371"/>
      <c r="BN26" s="371"/>
      <c r="BO26" s="371"/>
      <c r="BP26" s="371"/>
      <c r="BQ26" s="371"/>
    </row>
    <row r="27" spans="1:69" s="376" customFormat="1" ht="21" customHeight="1" x14ac:dyDescent="0.3">
      <c r="A27" s="371"/>
      <c r="B27" s="372"/>
      <c r="C27" s="371"/>
      <c r="D27" s="421" t="s">
        <v>256</v>
      </c>
      <c r="E27" s="419">
        <f t="shared" si="2"/>
        <v>12600</v>
      </c>
      <c r="F27" s="420">
        <f t="shared" si="2"/>
        <v>7600</v>
      </c>
      <c r="G27" s="371"/>
      <c r="H27" s="416">
        <f t="shared" si="3"/>
        <v>12600</v>
      </c>
      <c r="I27" s="416">
        <f t="shared" si="3"/>
        <v>7600</v>
      </c>
      <c r="J27" s="386"/>
      <c r="K27" s="417">
        <f t="shared" ref="K27:K35" si="5">N27*$K$9</f>
        <v>12567.9</v>
      </c>
      <c r="L27" s="417">
        <f t="shared" ref="L27:L35" si="6">N27*$L$9</f>
        <v>7540.74</v>
      </c>
      <c r="M27" s="389"/>
      <c r="N27" s="552">
        <v>5027.16</v>
      </c>
      <c r="P27" s="542">
        <v>4604.6400000000003</v>
      </c>
      <c r="R27" s="542">
        <v>4604.6400000000003</v>
      </c>
      <c r="T27" s="496">
        <v>4604.6400000000003</v>
      </c>
      <c r="V27" s="507">
        <v>4604.6400000000003</v>
      </c>
      <c r="X27" s="507">
        <v>4344</v>
      </c>
      <c r="Z27" s="468">
        <v>4136.99</v>
      </c>
      <c r="AB27" s="462"/>
      <c r="AD27" s="462"/>
      <c r="AF27" s="468"/>
      <c r="AH27" s="452"/>
      <c r="AJ27" s="382"/>
      <c r="AL27" s="363">
        <f t="shared" ca="1" si="4"/>
        <v>1.0917596163869487</v>
      </c>
      <c r="AN27" s="539"/>
      <c r="AP27" s="146"/>
      <c r="AR27" s="146"/>
      <c r="AT27" s="146"/>
      <c r="AV27" s="146"/>
      <c r="AX27" s="146"/>
      <c r="AZ27" s="146"/>
      <c r="BB27" s="146"/>
      <c r="BD27" s="63"/>
      <c r="BF27" s="371"/>
      <c r="BG27" s="371"/>
      <c r="BH27" s="371"/>
      <c r="BI27" s="371"/>
      <c r="BJ27" s="371"/>
      <c r="BK27" s="371"/>
      <c r="BL27" s="371"/>
      <c r="BM27" s="371"/>
      <c r="BN27" s="371"/>
      <c r="BO27" s="371"/>
      <c r="BP27" s="371"/>
      <c r="BQ27" s="371"/>
    </row>
    <row r="28" spans="1:69" s="376" customFormat="1" ht="21" customHeight="1" x14ac:dyDescent="0.3">
      <c r="A28" s="371"/>
      <c r="B28" s="372"/>
      <c r="C28" s="371"/>
      <c r="D28" s="421" t="s">
        <v>611</v>
      </c>
      <c r="E28" s="419">
        <f t="shared" si="2"/>
        <v>16300</v>
      </c>
      <c r="F28" s="420">
        <f t="shared" si="2"/>
        <v>9800</v>
      </c>
      <c r="G28" s="371"/>
      <c r="H28" s="416">
        <f t="shared" si="3"/>
        <v>16300</v>
      </c>
      <c r="I28" s="416">
        <f t="shared" si="3"/>
        <v>9800</v>
      </c>
      <c r="J28" s="386"/>
      <c r="K28" s="417">
        <f t="shared" si="5"/>
        <v>16204.375</v>
      </c>
      <c r="L28" s="417">
        <f t="shared" si="6"/>
        <v>9722.625</v>
      </c>
      <c r="M28" s="389"/>
      <c r="N28" s="552">
        <v>6481.75</v>
      </c>
      <c r="P28" s="542">
        <v>5937.06</v>
      </c>
      <c r="R28" s="542">
        <v>5937.06</v>
      </c>
      <c r="T28" s="496">
        <v>5937.06</v>
      </c>
      <c r="V28" s="507">
        <v>5937.06</v>
      </c>
      <c r="X28" s="507">
        <v>5601</v>
      </c>
      <c r="Z28" s="468">
        <v>5334</v>
      </c>
      <c r="AB28" s="474">
        <v>5080</v>
      </c>
      <c r="AD28" s="468">
        <v>5052.9237000000012</v>
      </c>
      <c r="AF28" s="468">
        <v>5052.9237000000012</v>
      </c>
      <c r="AH28" s="452">
        <v>4593.5670000000009</v>
      </c>
      <c r="AJ28" s="382">
        <v>4175.97</v>
      </c>
      <c r="AL28" s="363">
        <f t="shared" ca="1" si="4"/>
        <v>1.0917440618757432</v>
      </c>
      <c r="AN28" s="539"/>
      <c r="AP28" s="146"/>
      <c r="AR28" s="146"/>
      <c r="AT28" s="146"/>
      <c r="AV28" s="146"/>
      <c r="AX28" s="146"/>
      <c r="AZ28" s="146"/>
      <c r="BB28" s="146"/>
      <c r="BD28" s="63"/>
      <c r="BF28" s="371"/>
      <c r="BG28" s="371"/>
      <c r="BH28" s="371"/>
      <c r="BI28" s="371"/>
      <c r="BJ28" s="371"/>
      <c r="BK28" s="371"/>
      <c r="BL28" s="371"/>
      <c r="BM28" s="371"/>
      <c r="BN28" s="371"/>
      <c r="BO28" s="371"/>
      <c r="BP28" s="371"/>
      <c r="BQ28" s="371"/>
    </row>
    <row r="29" spans="1:69" s="376" customFormat="1" ht="21" customHeight="1" x14ac:dyDescent="0.3">
      <c r="A29" s="371"/>
      <c r="B29" s="372"/>
      <c r="C29" s="371"/>
      <c r="D29" s="421" t="s">
        <v>684</v>
      </c>
      <c r="E29" s="419">
        <f t="shared" ref="E29:F44" si="7">H29</f>
        <v>8100</v>
      </c>
      <c r="F29" s="420">
        <f t="shared" si="7"/>
        <v>4900</v>
      </c>
      <c r="G29" s="371"/>
      <c r="H29" s="416">
        <f t="shared" si="3"/>
        <v>8100</v>
      </c>
      <c r="I29" s="416">
        <f t="shared" si="3"/>
        <v>4900</v>
      </c>
      <c r="J29" s="386"/>
      <c r="K29" s="417">
        <f t="shared" si="5"/>
        <v>8012.3249999999998</v>
      </c>
      <c r="L29" s="417">
        <f t="shared" si="6"/>
        <v>4807.3949999999995</v>
      </c>
      <c r="M29" s="389"/>
      <c r="N29" s="552">
        <v>3204.93</v>
      </c>
      <c r="P29" s="542">
        <v>3021</v>
      </c>
      <c r="R29" s="542">
        <v>3021</v>
      </c>
      <c r="T29" s="496">
        <v>3021</v>
      </c>
      <c r="V29" s="496">
        <v>3021</v>
      </c>
      <c r="X29" s="507">
        <v>2850</v>
      </c>
      <c r="Z29" s="468">
        <v>2714.24</v>
      </c>
      <c r="AB29" s="462">
        <v>2585</v>
      </c>
      <c r="AD29" s="462">
        <v>2585</v>
      </c>
      <c r="AF29" s="461">
        <v>2499</v>
      </c>
      <c r="AH29" s="452">
        <v>2262.7000000000003</v>
      </c>
      <c r="AJ29" s="382">
        <v>2057</v>
      </c>
      <c r="AL29" s="363">
        <f t="shared" ca="1" si="4"/>
        <v>1.0608838133068519</v>
      </c>
      <c r="AN29" s="539"/>
      <c r="AP29" s="146"/>
      <c r="AR29" s="146"/>
      <c r="AT29" s="146"/>
      <c r="AV29" s="146"/>
      <c r="AX29" s="146"/>
      <c r="AZ29" s="146"/>
      <c r="BB29" s="146"/>
      <c r="BD29" s="63"/>
      <c r="BF29" s="371"/>
      <c r="BG29" s="371"/>
      <c r="BH29" s="371"/>
      <c r="BI29" s="371"/>
      <c r="BJ29" s="371"/>
      <c r="BK29" s="371"/>
      <c r="BL29" s="371"/>
      <c r="BM29" s="371"/>
      <c r="BN29" s="371"/>
      <c r="BO29" s="371"/>
      <c r="BP29" s="371"/>
      <c r="BQ29" s="371"/>
    </row>
    <row r="30" spans="1:69" s="376" customFormat="1" ht="21" customHeight="1" x14ac:dyDescent="0.3">
      <c r="A30" s="371"/>
      <c r="B30" s="372"/>
      <c r="C30" s="371"/>
      <c r="D30" s="421" t="s">
        <v>683</v>
      </c>
      <c r="E30" s="419">
        <f t="shared" si="7"/>
        <v>10900</v>
      </c>
      <c r="F30" s="420">
        <f t="shared" si="7"/>
        <v>6500</v>
      </c>
      <c r="G30" s="371"/>
      <c r="H30" s="416">
        <f t="shared" si="3"/>
        <v>10900</v>
      </c>
      <c r="I30" s="416">
        <f t="shared" si="3"/>
        <v>6500</v>
      </c>
      <c r="J30" s="386"/>
      <c r="K30" s="417">
        <f t="shared" si="5"/>
        <v>10832.95</v>
      </c>
      <c r="L30" s="417">
        <f t="shared" si="6"/>
        <v>6499.77</v>
      </c>
      <c r="M30" s="389"/>
      <c r="N30" s="552">
        <v>4333.18</v>
      </c>
      <c r="P30" s="542">
        <v>4085.2400000000002</v>
      </c>
      <c r="R30" s="542">
        <v>4085.2400000000002</v>
      </c>
      <c r="T30" s="496">
        <v>4085.2400000000002</v>
      </c>
      <c r="V30" s="507">
        <v>4085.2400000000002</v>
      </c>
      <c r="X30" s="507">
        <v>3854</v>
      </c>
      <c r="Z30" s="468">
        <v>3669.75</v>
      </c>
      <c r="AB30" s="474">
        <v>3495</v>
      </c>
      <c r="AD30" s="462"/>
      <c r="AF30" s="461"/>
      <c r="AH30" s="452"/>
      <c r="AJ30" s="382"/>
      <c r="AL30" s="363">
        <f t="shared" ca="1" si="4"/>
        <v>1.0606916607102643</v>
      </c>
      <c r="AN30" s="539"/>
      <c r="AP30" s="146"/>
      <c r="AR30" s="146"/>
      <c r="AT30" s="146"/>
      <c r="AV30" s="146"/>
      <c r="AX30" s="146"/>
      <c r="AZ30" s="146"/>
      <c r="BB30" s="146"/>
      <c r="BD30" s="63"/>
      <c r="BF30" s="371"/>
      <c r="BG30" s="371"/>
      <c r="BH30" s="371"/>
      <c r="BI30" s="371"/>
      <c r="BJ30" s="371"/>
      <c r="BK30" s="371"/>
      <c r="BL30" s="371"/>
      <c r="BM30" s="371"/>
      <c r="BN30" s="371"/>
      <c r="BO30" s="371"/>
      <c r="BP30" s="371"/>
      <c r="BQ30" s="371"/>
    </row>
    <row r="31" spans="1:69" s="376" customFormat="1" ht="21" customHeight="1" x14ac:dyDescent="0.3">
      <c r="A31" s="371"/>
      <c r="B31" s="372"/>
      <c r="C31" s="371"/>
      <c r="D31" s="421" t="s">
        <v>602</v>
      </c>
      <c r="E31" s="419">
        <f t="shared" si="7"/>
        <v>9100</v>
      </c>
      <c r="F31" s="420">
        <f t="shared" si="7"/>
        <v>5500</v>
      </c>
      <c r="G31" s="371"/>
      <c r="H31" s="416">
        <f t="shared" si="3"/>
        <v>9100</v>
      </c>
      <c r="I31" s="416">
        <f t="shared" si="3"/>
        <v>5500</v>
      </c>
      <c r="J31" s="386"/>
      <c r="K31" s="417">
        <f t="shared" si="5"/>
        <v>9027.2250000000004</v>
      </c>
      <c r="L31" s="417">
        <f t="shared" si="6"/>
        <v>5416.335</v>
      </c>
      <c r="M31" s="389"/>
      <c r="N31" s="552">
        <v>3610.89</v>
      </c>
      <c r="P31" s="542">
        <v>3308.26</v>
      </c>
      <c r="R31" s="542">
        <v>3308.26</v>
      </c>
      <c r="T31" s="496">
        <v>3308.26</v>
      </c>
      <c r="V31" s="507">
        <v>3308.26</v>
      </c>
      <c r="X31" s="507">
        <v>3121</v>
      </c>
      <c r="Z31" s="468">
        <v>2971.5</v>
      </c>
      <c r="AB31" s="462">
        <v>2830</v>
      </c>
      <c r="AD31" s="462">
        <v>2830</v>
      </c>
      <c r="AF31" s="468">
        <v>2563.0825000000004</v>
      </c>
      <c r="AH31" s="452">
        <v>2330.0750000000003</v>
      </c>
      <c r="AJ31" s="382">
        <v>2118.25</v>
      </c>
      <c r="AL31" s="363">
        <f t="shared" ca="1" si="4"/>
        <v>1.0914770906760654</v>
      </c>
      <c r="AN31" s="539"/>
      <c r="AP31" s="146"/>
      <c r="AR31" s="146"/>
      <c r="AT31" s="146"/>
      <c r="AV31" s="146"/>
      <c r="AX31" s="146"/>
      <c r="AZ31" s="146"/>
      <c r="BB31" s="146"/>
      <c r="BD31" s="63"/>
      <c r="BF31" s="371"/>
      <c r="BG31" s="371"/>
      <c r="BH31" s="371"/>
      <c r="BI31" s="371"/>
      <c r="BJ31" s="371"/>
      <c r="BK31" s="371"/>
      <c r="BL31" s="371"/>
      <c r="BM31" s="371"/>
      <c r="BN31" s="371"/>
      <c r="BO31" s="371"/>
      <c r="BP31" s="371"/>
      <c r="BQ31" s="371"/>
    </row>
    <row r="32" spans="1:69" s="376" customFormat="1" ht="21" hidden="1" customHeight="1" x14ac:dyDescent="0.3">
      <c r="A32" s="371"/>
      <c r="B32" s="372"/>
      <c r="C32" s="371"/>
      <c r="D32" s="421" t="s">
        <v>607</v>
      </c>
      <c r="E32" s="419">
        <f t="shared" si="7"/>
        <v>18800</v>
      </c>
      <c r="F32" s="420">
        <f t="shared" si="7"/>
        <v>11300</v>
      </c>
      <c r="G32" s="371"/>
      <c r="H32" s="416">
        <f t="shared" si="3"/>
        <v>18800</v>
      </c>
      <c r="I32" s="416">
        <f t="shared" si="3"/>
        <v>11300</v>
      </c>
      <c r="J32" s="386"/>
      <c r="K32" s="417">
        <f t="shared" si="5"/>
        <v>18712.3125</v>
      </c>
      <c r="L32" s="417">
        <f t="shared" si="6"/>
        <v>11227.387500000001</v>
      </c>
      <c r="M32" s="389"/>
      <c r="N32" s="542">
        <v>7484.9250000000002</v>
      </c>
      <c r="P32" s="542">
        <v>7484.9250000000002</v>
      </c>
      <c r="R32" s="542">
        <v>7484.9250000000002</v>
      </c>
      <c r="T32" s="496">
        <v>7484.9250000000002</v>
      </c>
      <c r="V32" s="507">
        <v>7484.9250000000002</v>
      </c>
      <c r="X32" s="495">
        <v>7061.25</v>
      </c>
      <c r="Z32" s="468">
        <v>7061.25</v>
      </c>
      <c r="AB32" s="462">
        <v>6725</v>
      </c>
      <c r="AD32" s="462">
        <v>6725</v>
      </c>
      <c r="AF32" s="468">
        <v>6118.0867000000017</v>
      </c>
      <c r="AH32" s="452">
        <v>5561.8970000000008</v>
      </c>
      <c r="AJ32" s="382">
        <v>5056.2700000000004</v>
      </c>
      <c r="AL32" s="363">
        <f t="shared" ca="1" si="4"/>
        <v>1</v>
      </c>
      <c r="AN32" s="539"/>
      <c r="AP32" s="146"/>
      <c r="AR32" s="146"/>
      <c r="AT32" s="146"/>
      <c r="AV32" s="146"/>
      <c r="AX32" s="146"/>
      <c r="AZ32" s="146"/>
      <c r="BB32" s="146"/>
      <c r="BD32" s="63"/>
      <c r="BF32" s="371"/>
      <c r="BG32" s="371"/>
      <c r="BH32" s="371"/>
      <c r="BI32" s="371"/>
      <c r="BJ32" s="371"/>
      <c r="BK32" s="371"/>
      <c r="BL32" s="371"/>
      <c r="BM32" s="371"/>
      <c r="BN32" s="371"/>
      <c r="BO32" s="371"/>
      <c r="BP32" s="371"/>
      <c r="BQ32" s="371"/>
    </row>
    <row r="33" spans="1:69" s="376" customFormat="1" ht="21" hidden="1" customHeight="1" x14ac:dyDescent="0.3">
      <c r="A33" s="371"/>
      <c r="B33" s="372"/>
      <c r="C33" s="371"/>
      <c r="D33" s="421" t="s">
        <v>606</v>
      </c>
      <c r="E33" s="419">
        <f t="shared" si="7"/>
        <v>60500</v>
      </c>
      <c r="F33" s="420">
        <f t="shared" si="7"/>
        <v>36300</v>
      </c>
      <c r="G33" s="371"/>
      <c r="H33" s="416">
        <f t="shared" si="3"/>
        <v>60500</v>
      </c>
      <c r="I33" s="416">
        <f t="shared" si="3"/>
        <v>36300</v>
      </c>
      <c r="J33" s="386"/>
      <c r="K33" s="417">
        <f t="shared" si="5"/>
        <v>60477.637499999997</v>
      </c>
      <c r="L33" s="417">
        <f t="shared" si="6"/>
        <v>36286.582500000004</v>
      </c>
      <c r="M33" s="389"/>
      <c r="N33" s="542">
        <v>24191.055</v>
      </c>
      <c r="P33" s="542">
        <v>24191.055</v>
      </c>
      <c r="R33" s="542">
        <v>24191.055</v>
      </c>
      <c r="T33" s="496">
        <v>24191.055</v>
      </c>
      <c r="V33" s="507">
        <v>24191.055</v>
      </c>
      <c r="X33" s="495">
        <v>22821.75</v>
      </c>
      <c r="Z33" s="468">
        <v>22821.75</v>
      </c>
      <c r="AB33" s="462">
        <v>21735</v>
      </c>
      <c r="AD33" s="462">
        <v>21735</v>
      </c>
      <c r="AF33" s="468">
        <v>19765.616200000004</v>
      </c>
      <c r="AH33" s="452">
        <v>17968.742000000002</v>
      </c>
      <c r="AJ33" s="382">
        <v>16335.22</v>
      </c>
      <c r="AL33" s="363">
        <f t="shared" ca="1" si="4"/>
        <v>1</v>
      </c>
      <c r="AN33" s="539"/>
      <c r="AP33" s="146"/>
      <c r="AR33" s="146"/>
      <c r="AT33" s="146"/>
      <c r="AV33" s="146"/>
      <c r="AX33" s="146"/>
      <c r="AZ33" s="146"/>
      <c r="BB33" s="146"/>
      <c r="BD33" s="63"/>
      <c r="BF33" s="371"/>
      <c r="BG33" s="371"/>
      <c r="BH33" s="371"/>
      <c r="BI33" s="371"/>
      <c r="BJ33" s="371"/>
      <c r="BK33" s="371"/>
      <c r="BL33" s="371"/>
      <c r="BM33" s="371"/>
      <c r="BN33" s="371"/>
      <c r="BO33" s="371"/>
      <c r="BP33" s="371"/>
      <c r="BQ33" s="371"/>
    </row>
    <row r="34" spans="1:69" s="376" customFormat="1" ht="21" customHeight="1" x14ac:dyDescent="0.3">
      <c r="A34" s="371"/>
      <c r="B34" s="372"/>
      <c r="C34" s="371"/>
      <c r="D34" s="421" t="s">
        <v>589</v>
      </c>
      <c r="E34" s="419">
        <f t="shared" si="7"/>
        <v>11500</v>
      </c>
      <c r="F34" s="420">
        <f t="shared" si="7"/>
        <v>6900</v>
      </c>
      <c r="G34" s="371"/>
      <c r="H34" s="416">
        <f t="shared" si="3"/>
        <v>11500</v>
      </c>
      <c r="I34" s="416">
        <f t="shared" si="3"/>
        <v>6900</v>
      </c>
      <c r="J34" s="386"/>
      <c r="K34" s="417">
        <f t="shared" si="5"/>
        <v>11451.525</v>
      </c>
      <c r="L34" s="417">
        <f t="shared" si="6"/>
        <v>6870.9149999999991</v>
      </c>
      <c r="M34" s="389"/>
      <c r="N34" s="552">
        <v>4580.6099999999997</v>
      </c>
      <c r="P34" s="542">
        <v>4195.4800000000005</v>
      </c>
      <c r="R34" s="542">
        <v>4195.4800000000005</v>
      </c>
      <c r="T34" s="496">
        <v>4195.4800000000005</v>
      </c>
      <c r="V34" s="507">
        <v>4195.4800000000005</v>
      </c>
      <c r="X34" s="507">
        <v>3958</v>
      </c>
      <c r="Z34" s="468">
        <v>3769.51</v>
      </c>
      <c r="AB34" s="462">
        <v>3590</v>
      </c>
      <c r="AD34" s="462">
        <v>3590</v>
      </c>
      <c r="AF34" s="468">
        <v>3268.7545000000005</v>
      </c>
      <c r="AH34" s="452">
        <v>2971.5950000000003</v>
      </c>
      <c r="AJ34" s="382">
        <v>2701.45</v>
      </c>
      <c r="AL34" s="363">
        <f t="shared" ca="1" si="4"/>
        <v>1.0917964094692381</v>
      </c>
      <c r="AN34" s="539"/>
      <c r="AP34" s="146"/>
      <c r="AR34" s="146"/>
      <c r="AT34" s="146"/>
      <c r="AV34" s="146"/>
      <c r="AX34" s="146"/>
      <c r="AZ34" s="146"/>
      <c r="BB34" s="146"/>
      <c r="BD34" s="63"/>
      <c r="BF34" s="371"/>
      <c r="BG34" s="371"/>
      <c r="BH34" s="371"/>
      <c r="BI34" s="371"/>
      <c r="BJ34" s="371"/>
      <c r="BK34" s="371"/>
      <c r="BL34" s="371"/>
      <c r="BM34" s="371"/>
      <c r="BN34" s="371"/>
      <c r="BO34" s="371"/>
      <c r="BP34" s="371"/>
      <c r="BQ34" s="371"/>
    </row>
    <row r="35" spans="1:69" s="376" customFormat="1" ht="21" customHeight="1" x14ac:dyDescent="0.3">
      <c r="A35" s="371"/>
      <c r="B35" s="372"/>
      <c r="C35" s="371"/>
      <c r="D35" s="421" t="s">
        <v>275</v>
      </c>
      <c r="E35" s="419">
        <f t="shared" si="7"/>
        <v>14600</v>
      </c>
      <c r="F35" s="420">
        <f t="shared" si="7"/>
        <v>8800</v>
      </c>
      <c r="G35" s="371"/>
      <c r="H35" s="416">
        <f t="shared" si="3"/>
        <v>14600</v>
      </c>
      <c r="I35" s="416">
        <f t="shared" si="3"/>
        <v>8800</v>
      </c>
      <c r="J35" s="386"/>
      <c r="K35" s="417">
        <f t="shared" si="5"/>
        <v>14593.475</v>
      </c>
      <c r="L35" s="417">
        <f t="shared" si="6"/>
        <v>8756.0850000000009</v>
      </c>
      <c r="M35" s="389"/>
      <c r="N35" s="552">
        <v>5837.39</v>
      </c>
      <c r="P35" s="542">
        <v>5346.64</v>
      </c>
      <c r="R35" s="542">
        <v>5346.64</v>
      </c>
      <c r="T35" s="496">
        <v>5346.64</v>
      </c>
      <c r="V35" s="507">
        <v>5346.64</v>
      </c>
      <c r="X35" s="507">
        <v>5044</v>
      </c>
      <c r="Z35" s="468">
        <v>4803.75</v>
      </c>
      <c r="AB35" s="462">
        <v>4575</v>
      </c>
      <c r="AD35" s="462">
        <v>4575</v>
      </c>
      <c r="AF35" s="468">
        <v>4240.7233000000006</v>
      </c>
      <c r="AH35" s="452">
        <v>3855.2030000000004</v>
      </c>
      <c r="AJ35" s="382">
        <v>3504.73</v>
      </c>
      <c r="AL35" s="363">
        <f t="shared" ca="1" si="4"/>
        <v>1.0917866173896129</v>
      </c>
      <c r="AN35" s="539"/>
      <c r="AP35" s="146"/>
      <c r="AR35" s="146"/>
      <c r="AT35" s="146"/>
      <c r="AV35" s="146"/>
      <c r="AX35" s="146"/>
      <c r="AZ35" s="146"/>
      <c r="BB35" s="146"/>
      <c r="BD35" s="63"/>
      <c r="BF35" s="371"/>
      <c r="BG35" s="371"/>
      <c r="BH35" s="371"/>
      <c r="BI35" s="371"/>
      <c r="BJ35" s="371"/>
      <c r="BK35" s="371"/>
      <c r="BL35" s="371"/>
      <c r="BM35" s="371"/>
      <c r="BN35" s="371"/>
      <c r="BO35" s="371"/>
      <c r="BP35" s="371"/>
      <c r="BQ35" s="371"/>
    </row>
    <row r="36" spans="1:69" s="376" customFormat="1" ht="21" customHeight="1" x14ac:dyDescent="0.3">
      <c r="A36" s="371"/>
      <c r="B36" s="372"/>
      <c r="C36" s="371"/>
      <c r="D36" s="421" t="s">
        <v>585</v>
      </c>
      <c r="E36" s="419">
        <f t="shared" si="7"/>
        <v>8300</v>
      </c>
      <c r="F36" s="420">
        <f t="shared" si="7"/>
        <v>5000</v>
      </c>
      <c r="G36" s="371"/>
      <c r="H36" s="416">
        <f t="shared" si="3"/>
        <v>8300</v>
      </c>
      <c r="I36" s="416">
        <f t="shared" si="3"/>
        <v>5000</v>
      </c>
      <c r="J36" s="386"/>
      <c r="K36" s="417">
        <f t="shared" si="0"/>
        <v>8213.7999999999993</v>
      </c>
      <c r="L36" s="417">
        <f t="shared" si="1"/>
        <v>4928.28</v>
      </c>
      <c r="M36" s="389"/>
      <c r="N36" s="552">
        <v>3285.52</v>
      </c>
      <c r="P36" s="542">
        <v>3009.34</v>
      </c>
      <c r="R36" s="542">
        <v>3009.34</v>
      </c>
      <c r="T36" s="496">
        <v>3009.34</v>
      </c>
      <c r="V36" s="507">
        <v>3009.34</v>
      </c>
      <c r="X36" s="507">
        <v>2839</v>
      </c>
      <c r="Z36" s="468">
        <v>2703.75</v>
      </c>
      <c r="AB36" s="462">
        <v>2575</v>
      </c>
      <c r="AD36" s="462">
        <v>2575</v>
      </c>
      <c r="AF36" s="468">
        <v>2689.5638000000008</v>
      </c>
      <c r="AH36" s="452">
        <v>2445.0580000000004</v>
      </c>
      <c r="AJ36" s="382">
        <v>2222.7800000000002</v>
      </c>
      <c r="AL36" s="363">
        <f t="shared" ca="1" si="4"/>
        <v>1.0917742760871154</v>
      </c>
      <c r="AN36" s="539"/>
      <c r="AP36" s="146"/>
      <c r="AR36" s="146"/>
      <c r="AT36" s="146"/>
      <c r="AV36" s="146"/>
      <c r="AX36" s="146"/>
      <c r="AZ36" s="146"/>
      <c r="BB36" s="146"/>
      <c r="BD36" s="63"/>
      <c r="BF36" s="371"/>
      <c r="BG36" s="371"/>
      <c r="BH36" s="371"/>
      <c r="BI36" s="371"/>
      <c r="BJ36" s="371"/>
      <c r="BK36" s="371"/>
      <c r="BL36" s="371"/>
      <c r="BM36" s="371"/>
      <c r="BN36" s="371"/>
      <c r="BO36" s="371"/>
      <c r="BP36" s="371"/>
      <c r="BQ36" s="371"/>
    </row>
    <row r="37" spans="1:69" s="376" customFormat="1" ht="21" customHeight="1" x14ac:dyDescent="0.3">
      <c r="A37" s="371"/>
      <c r="B37" s="372"/>
      <c r="C37" s="371"/>
      <c r="D37" s="421" t="s">
        <v>586</v>
      </c>
      <c r="E37" s="419">
        <f t="shared" si="7"/>
        <v>10900</v>
      </c>
      <c r="F37" s="420">
        <f t="shared" si="7"/>
        <v>6600</v>
      </c>
      <c r="G37" s="371"/>
      <c r="H37" s="416">
        <f t="shared" si="3"/>
        <v>10900</v>
      </c>
      <c r="I37" s="416">
        <f t="shared" si="3"/>
        <v>6600</v>
      </c>
      <c r="J37" s="386"/>
      <c r="K37" s="417">
        <f t="shared" si="0"/>
        <v>10861.375</v>
      </c>
      <c r="L37" s="417">
        <f t="shared" si="1"/>
        <v>6516.8250000000007</v>
      </c>
      <c r="M37" s="389"/>
      <c r="N37" s="552">
        <v>4344.55</v>
      </c>
      <c r="P37" s="542">
        <v>3979.2612000000004</v>
      </c>
      <c r="R37" s="542">
        <v>3979.2612000000004</v>
      </c>
      <c r="T37" s="496">
        <v>3979.2612000000004</v>
      </c>
      <c r="V37" s="507">
        <v>3979.2612000000004</v>
      </c>
      <c r="X37" s="507">
        <v>3754.02</v>
      </c>
      <c r="Z37" s="468">
        <v>3575.25</v>
      </c>
      <c r="AB37" s="462">
        <v>3405</v>
      </c>
      <c r="AD37" s="462">
        <v>3405</v>
      </c>
      <c r="AF37" s="468">
        <v>3561.6834000000003</v>
      </c>
      <c r="AH37" s="452">
        <v>3237.8940000000002</v>
      </c>
      <c r="AJ37" s="382">
        <v>2943.54</v>
      </c>
      <c r="AL37" s="363">
        <f t="shared" ca="1" si="4"/>
        <v>1.0917981458467716</v>
      </c>
      <c r="AN37" s="539"/>
      <c r="AP37" s="146"/>
      <c r="AR37" s="146"/>
      <c r="AT37" s="146"/>
      <c r="AV37" s="146"/>
      <c r="AX37" s="146"/>
      <c r="AZ37" s="146"/>
      <c r="BB37" s="146"/>
      <c r="BD37" s="63"/>
      <c r="BF37" s="371"/>
      <c r="BG37" s="371"/>
      <c r="BH37" s="371"/>
      <c r="BI37" s="371"/>
      <c r="BJ37" s="371"/>
      <c r="BK37" s="371"/>
      <c r="BL37" s="371"/>
      <c r="BM37" s="371"/>
      <c r="BN37" s="371"/>
      <c r="BO37" s="371"/>
      <c r="BP37" s="371"/>
      <c r="BQ37" s="371"/>
    </row>
    <row r="38" spans="1:69" s="376" customFormat="1" ht="21" customHeight="1" x14ac:dyDescent="0.3">
      <c r="A38" s="371"/>
      <c r="B38" s="372"/>
      <c r="C38" s="371"/>
      <c r="D38" s="421" t="s">
        <v>258</v>
      </c>
      <c r="E38" s="419">
        <f t="shared" si="7"/>
        <v>15700</v>
      </c>
      <c r="F38" s="420">
        <f t="shared" si="7"/>
        <v>9500</v>
      </c>
      <c r="G38" s="371"/>
      <c r="H38" s="416">
        <f t="shared" si="3"/>
        <v>15700</v>
      </c>
      <c r="I38" s="416">
        <f t="shared" si="3"/>
        <v>9500</v>
      </c>
      <c r="J38" s="386"/>
      <c r="K38" s="417">
        <f t="shared" si="0"/>
        <v>15677.15</v>
      </c>
      <c r="L38" s="417">
        <f t="shared" si="1"/>
        <v>9406.2899999999991</v>
      </c>
      <c r="M38" s="389"/>
      <c r="N38" s="552">
        <v>6270.86</v>
      </c>
      <c r="P38" s="490">
        <v>5744.14</v>
      </c>
      <c r="R38" s="490">
        <v>5744.14</v>
      </c>
      <c r="T38" s="496">
        <v>5744.14</v>
      </c>
      <c r="V38" s="507">
        <v>5744.14</v>
      </c>
      <c r="X38" s="507">
        <v>5419</v>
      </c>
      <c r="Z38" s="468">
        <v>5160.46</v>
      </c>
      <c r="AB38" s="462">
        <v>4914.72</v>
      </c>
      <c r="AD38" s="462">
        <v>4914.72</v>
      </c>
      <c r="AF38" s="468">
        <v>4249.0481000000009</v>
      </c>
      <c r="AH38" s="455">
        <v>3862.7710000000006</v>
      </c>
      <c r="AJ38" s="382">
        <v>3511.61</v>
      </c>
      <c r="AL38" s="363">
        <f t="shared" ca="1" si="4"/>
        <v>1.0916969293923893</v>
      </c>
      <c r="AN38" s="547"/>
      <c r="AP38" s="146"/>
      <c r="AR38" s="146"/>
      <c r="AT38" s="146"/>
      <c r="AV38" s="146"/>
      <c r="AX38" s="146"/>
      <c r="AZ38" s="146"/>
      <c r="BB38" s="146"/>
      <c r="BD38" s="63"/>
      <c r="BF38" s="371"/>
      <c r="BG38" s="371"/>
      <c r="BH38" s="371"/>
      <c r="BI38" s="371"/>
      <c r="BJ38" s="371"/>
      <c r="BK38" s="371"/>
      <c r="BL38" s="371"/>
      <c r="BM38" s="371"/>
      <c r="BN38" s="371"/>
      <c r="BO38" s="371"/>
      <c r="BP38" s="371"/>
      <c r="BQ38" s="371"/>
    </row>
    <row r="39" spans="1:69" s="376" customFormat="1" ht="21" customHeight="1" x14ac:dyDescent="0.3">
      <c r="A39" s="371"/>
      <c r="B39" s="372"/>
      <c r="C39" s="371"/>
      <c r="D39" s="421" t="s">
        <v>259</v>
      </c>
      <c r="E39" s="419">
        <f t="shared" si="7"/>
        <v>26100</v>
      </c>
      <c r="F39" s="420">
        <f t="shared" si="7"/>
        <v>15700</v>
      </c>
      <c r="G39" s="371"/>
      <c r="H39" s="416">
        <f t="shared" si="3"/>
        <v>26100</v>
      </c>
      <c r="I39" s="416">
        <f t="shared" si="3"/>
        <v>15700</v>
      </c>
      <c r="J39" s="386"/>
      <c r="K39" s="417">
        <f t="shared" si="0"/>
        <v>26062.075000000001</v>
      </c>
      <c r="L39" s="417">
        <f t="shared" si="1"/>
        <v>15637.244999999999</v>
      </c>
      <c r="M39" s="389"/>
      <c r="N39" s="552">
        <v>10424.83</v>
      </c>
      <c r="P39" s="542">
        <v>9548.4800000000014</v>
      </c>
      <c r="R39" s="542">
        <v>9548.4800000000014</v>
      </c>
      <c r="T39" s="496">
        <v>9548.4800000000014</v>
      </c>
      <c r="V39" s="507">
        <v>9548.4800000000014</v>
      </c>
      <c r="X39" s="507">
        <v>9008</v>
      </c>
      <c r="Z39" s="468">
        <v>8578.89</v>
      </c>
      <c r="AB39" s="462">
        <v>8170.36</v>
      </c>
      <c r="AD39" s="462">
        <v>8170.36</v>
      </c>
      <c r="AF39" s="468">
        <v>7278.7913000000008</v>
      </c>
      <c r="AH39" s="452">
        <v>6617.0830000000005</v>
      </c>
      <c r="AJ39" s="382">
        <v>6015.53</v>
      </c>
      <c r="AL39" s="363">
        <f t="shared" ca="1" si="4"/>
        <v>1.0917790056637284</v>
      </c>
      <c r="AN39" s="539"/>
      <c r="AP39" s="146"/>
      <c r="AR39" s="146"/>
      <c r="AT39" s="146"/>
      <c r="AV39" s="146"/>
      <c r="AX39" s="146"/>
      <c r="AZ39" s="146"/>
      <c r="BB39" s="146"/>
      <c r="BD39" s="63"/>
      <c r="BF39" s="371"/>
      <c r="BG39" s="371"/>
      <c r="BH39" s="371"/>
      <c r="BI39" s="371"/>
      <c r="BJ39" s="371"/>
      <c r="BK39" s="371"/>
      <c r="BL39" s="371"/>
      <c r="BM39" s="371"/>
      <c r="BN39" s="371"/>
      <c r="BO39" s="371"/>
      <c r="BP39" s="371"/>
      <c r="BQ39" s="371"/>
    </row>
    <row r="40" spans="1:69" s="376" customFormat="1" ht="21" customHeight="1" x14ac:dyDescent="0.3">
      <c r="A40" s="371"/>
      <c r="B40" s="372"/>
      <c r="C40" s="371"/>
      <c r="D40" s="421" t="s">
        <v>654</v>
      </c>
      <c r="E40" s="419">
        <f t="shared" si="7"/>
        <v>55500</v>
      </c>
      <c r="F40" s="420">
        <f t="shared" si="7"/>
        <v>33300</v>
      </c>
      <c r="G40" s="371"/>
      <c r="H40" s="416">
        <f t="shared" si="3"/>
        <v>55500</v>
      </c>
      <c r="I40" s="416">
        <f t="shared" si="3"/>
        <v>33300</v>
      </c>
      <c r="J40" s="386"/>
      <c r="K40" s="417">
        <f t="shared" si="0"/>
        <v>55483.225000000006</v>
      </c>
      <c r="L40" s="417">
        <f t="shared" si="1"/>
        <v>33289.934999999998</v>
      </c>
      <c r="M40" s="389"/>
      <c r="N40" s="552">
        <v>22193.29</v>
      </c>
      <c r="P40" s="542">
        <v>20327.620000000003</v>
      </c>
      <c r="R40" s="542">
        <v>20327.620000000003</v>
      </c>
      <c r="T40" s="496">
        <v>20327.620000000003</v>
      </c>
      <c r="V40" s="507">
        <v>20327.620000000003</v>
      </c>
      <c r="X40" s="507">
        <v>19177</v>
      </c>
      <c r="Z40" s="468">
        <v>18263.47</v>
      </c>
      <c r="AB40" s="462">
        <v>17393.78</v>
      </c>
      <c r="AD40" s="462"/>
      <c r="AF40" s="468"/>
      <c r="AH40" s="452"/>
      <c r="AJ40" s="382"/>
      <c r="AL40" s="363">
        <f t="shared" ca="1" si="4"/>
        <v>1.0917800509848177</v>
      </c>
      <c r="AN40" s="539"/>
      <c r="AP40" s="146"/>
      <c r="AR40" s="146"/>
      <c r="AT40" s="146"/>
      <c r="AV40" s="146"/>
      <c r="AX40" s="146"/>
      <c r="AZ40" s="146"/>
      <c r="BB40" s="146"/>
      <c r="BD40" s="63"/>
      <c r="BF40" s="371"/>
      <c r="BG40" s="371"/>
      <c r="BH40" s="371"/>
      <c r="BI40" s="371"/>
      <c r="BJ40" s="371"/>
      <c r="BK40" s="371"/>
      <c r="BL40" s="371"/>
      <c r="BM40" s="371"/>
      <c r="BN40" s="371"/>
      <c r="BO40" s="371"/>
      <c r="BP40" s="371"/>
      <c r="BQ40" s="371"/>
    </row>
    <row r="41" spans="1:69" s="376" customFormat="1" ht="21" customHeight="1" x14ac:dyDescent="0.3">
      <c r="A41" s="371"/>
      <c r="B41" s="372"/>
      <c r="C41" s="371"/>
      <c r="D41" s="421" t="s">
        <v>726</v>
      </c>
      <c r="E41" s="419">
        <f t="shared" si="7"/>
        <v>11300</v>
      </c>
      <c r="F41" s="420">
        <f t="shared" si="7"/>
        <v>6800</v>
      </c>
      <c r="G41" s="371"/>
      <c r="H41" s="416">
        <f t="shared" si="3"/>
        <v>11300</v>
      </c>
      <c r="I41" s="416">
        <f t="shared" si="3"/>
        <v>6800</v>
      </c>
      <c r="J41" s="386"/>
      <c r="K41" s="417">
        <f t="shared" si="0"/>
        <v>11251.35</v>
      </c>
      <c r="L41" s="417">
        <f t="shared" si="1"/>
        <v>6750.8099999999995</v>
      </c>
      <c r="M41" s="389"/>
      <c r="N41" s="552">
        <v>4500.54</v>
      </c>
      <c r="P41" s="542">
        <v>3967.5800000000004</v>
      </c>
      <c r="R41" s="542">
        <v>3967.5800000000004</v>
      </c>
      <c r="T41" s="496">
        <v>3967.5800000000004</v>
      </c>
      <c r="V41" s="507">
        <v>3967.5800000000004</v>
      </c>
      <c r="X41" s="507">
        <v>3743</v>
      </c>
      <c r="Z41" s="468">
        <v>3564.75</v>
      </c>
      <c r="AB41" s="462">
        <v>3395</v>
      </c>
      <c r="AD41" s="462">
        <v>3395</v>
      </c>
      <c r="AF41" s="468">
        <v>3295.3866000000007</v>
      </c>
      <c r="AH41" s="452">
        <v>2995.8060000000005</v>
      </c>
      <c r="AJ41" s="382">
        <v>2723.46</v>
      </c>
      <c r="AL41" s="363">
        <f t="shared" ca="1" si="4"/>
        <v>1.134328734392249</v>
      </c>
      <c r="AN41" s="539"/>
      <c r="AP41" s="146"/>
      <c r="AR41" s="146"/>
      <c r="AT41" s="146"/>
      <c r="AV41" s="146"/>
      <c r="AX41" s="146"/>
      <c r="AZ41" s="146"/>
      <c r="BB41" s="146"/>
      <c r="BD41" s="63"/>
      <c r="BF41" s="371"/>
      <c r="BG41" s="371"/>
      <c r="BH41" s="371"/>
      <c r="BI41" s="371"/>
      <c r="BJ41" s="371"/>
      <c r="BK41" s="371"/>
      <c r="BL41" s="371"/>
      <c r="BM41" s="371"/>
      <c r="BN41" s="371"/>
      <c r="BO41" s="371"/>
      <c r="BP41" s="371"/>
      <c r="BQ41" s="371"/>
    </row>
    <row r="42" spans="1:69" s="376" customFormat="1" ht="21" customHeight="1" x14ac:dyDescent="0.3">
      <c r="A42" s="371"/>
      <c r="B42" s="372"/>
      <c r="C42" s="371"/>
      <c r="D42" s="421" t="s">
        <v>727</v>
      </c>
      <c r="E42" s="419">
        <f t="shared" si="7"/>
        <v>16800</v>
      </c>
      <c r="F42" s="420">
        <f t="shared" si="7"/>
        <v>10100</v>
      </c>
      <c r="G42" s="371"/>
      <c r="H42" s="416">
        <f t="shared" si="3"/>
        <v>16800</v>
      </c>
      <c r="I42" s="416">
        <f t="shared" si="3"/>
        <v>10100</v>
      </c>
      <c r="J42" s="386"/>
      <c r="K42" s="417">
        <f t="shared" si="0"/>
        <v>16746.625</v>
      </c>
      <c r="L42" s="417">
        <f t="shared" si="1"/>
        <v>10047.974999999999</v>
      </c>
      <c r="M42" s="389"/>
      <c r="N42" s="552">
        <v>6698.65</v>
      </c>
      <c r="P42" s="542">
        <v>6135.4072000000006</v>
      </c>
      <c r="R42" s="542">
        <v>6135.4072000000006</v>
      </c>
      <c r="T42" s="496">
        <v>6135.4072000000006</v>
      </c>
      <c r="V42" s="507">
        <v>6135.4072000000006</v>
      </c>
      <c r="X42" s="507">
        <v>5788.12</v>
      </c>
      <c r="Z42" s="468">
        <v>5512.5</v>
      </c>
      <c r="AB42" s="462">
        <v>5250</v>
      </c>
      <c r="AD42" s="462">
        <v>5250</v>
      </c>
      <c r="AF42" s="468">
        <v>5092.8416000000016</v>
      </c>
      <c r="AH42" s="455">
        <v>4629.8560000000007</v>
      </c>
      <c r="AJ42" s="382">
        <v>4208.96</v>
      </c>
      <c r="AL42" s="363">
        <f t="shared" ca="1" si="4"/>
        <v>1.0918020241590483</v>
      </c>
      <c r="AN42" s="539"/>
      <c r="AP42" s="146"/>
      <c r="AR42" s="146"/>
      <c r="AT42" s="146"/>
      <c r="AV42" s="146"/>
      <c r="AX42" s="146"/>
      <c r="AZ42" s="146"/>
      <c r="BB42" s="146"/>
      <c r="BD42" s="63"/>
      <c r="BF42" s="371"/>
      <c r="BG42" s="371"/>
      <c r="BH42" s="371"/>
      <c r="BI42" s="371"/>
      <c r="BJ42" s="371"/>
      <c r="BK42" s="371"/>
      <c r="BL42" s="371"/>
      <c r="BM42" s="371"/>
      <c r="BN42" s="371"/>
      <c r="BO42" s="371"/>
      <c r="BP42" s="371"/>
      <c r="BQ42" s="371"/>
    </row>
    <row r="43" spans="1:69" s="376" customFormat="1" ht="21" customHeight="1" x14ac:dyDescent="0.3">
      <c r="A43" s="371"/>
      <c r="B43" s="372"/>
      <c r="C43" s="371"/>
      <c r="D43" s="421" t="s">
        <v>728</v>
      </c>
      <c r="E43" s="419">
        <f t="shared" si="7"/>
        <v>30600</v>
      </c>
      <c r="F43" s="420">
        <f t="shared" si="7"/>
        <v>18400</v>
      </c>
      <c r="G43" s="371"/>
      <c r="H43" s="416">
        <f t="shared" si="3"/>
        <v>30600</v>
      </c>
      <c r="I43" s="416">
        <f t="shared" si="3"/>
        <v>18400</v>
      </c>
      <c r="J43" s="386"/>
      <c r="K43" s="417">
        <f t="shared" si="0"/>
        <v>30526.674999999999</v>
      </c>
      <c r="L43" s="417">
        <f t="shared" si="1"/>
        <v>18316.005000000001</v>
      </c>
      <c r="M43" s="389"/>
      <c r="N43" s="552">
        <v>12210.67</v>
      </c>
      <c r="P43" s="542">
        <v>11184.060000000001</v>
      </c>
      <c r="R43" s="542">
        <v>11184.060000000001</v>
      </c>
      <c r="T43" s="496">
        <v>11184.060000000001</v>
      </c>
      <c r="V43" s="507">
        <v>11184.060000000001</v>
      </c>
      <c r="X43" s="507">
        <v>10551</v>
      </c>
      <c r="Z43" s="468">
        <v>10048.51</v>
      </c>
      <c r="AB43" s="474">
        <v>9570</v>
      </c>
      <c r="AD43" s="462">
        <v>8285.35</v>
      </c>
      <c r="AF43" s="462">
        <v>8285.35</v>
      </c>
      <c r="AH43" s="455"/>
      <c r="AJ43" s="382">
        <v>4208.96</v>
      </c>
      <c r="AL43" s="363">
        <f t="shared" ca="1" si="4"/>
        <v>1.0917922471803618</v>
      </c>
      <c r="AN43" s="539"/>
      <c r="AP43" s="146"/>
      <c r="AR43" s="146"/>
      <c r="AT43" s="146"/>
      <c r="AV43" s="146"/>
      <c r="AX43" s="146"/>
      <c r="AZ43" s="146"/>
      <c r="BB43" s="146"/>
      <c r="BD43" s="63"/>
      <c r="BF43" s="371"/>
      <c r="BG43" s="371"/>
      <c r="BH43" s="371"/>
      <c r="BI43" s="371"/>
      <c r="BJ43" s="371"/>
      <c r="BK43" s="371"/>
      <c r="BL43" s="371"/>
      <c r="BM43" s="371"/>
      <c r="BN43" s="371"/>
      <c r="BO43" s="371"/>
      <c r="BP43" s="371"/>
      <c r="BQ43" s="371"/>
    </row>
    <row r="44" spans="1:69" s="376" customFormat="1" ht="21" customHeight="1" x14ac:dyDescent="0.3">
      <c r="A44" s="371"/>
      <c r="B44" s="372"/>
      <c r="C44" s="371"/>
      <c r="D44" s="418" t="s">
        <v>595</v>
      </c>
      <c r="E44" s="419">
        <f t="shared" si="7"/>
        <v>4300</v>
      </c>
      <c r="F44" s="420">
        <f t="shared" si="7"/>
        <v>2600</v>
      </c>
      <c r="G44" s="371"/>
      <c r="H44" s="416">
        <f t="shared" si="3"/>
        <v>4300</v>
      </c>
      <c r="I44" s="416">
        <f t="shared" si="3"/>
        <v>2600</v>
      </c>
      <c r="J44" s="386"/>
      <c r="K44" s="417">
        <f t="shared" si="0"/>
        <v>4224.45</v>
      </c>
      <c r="L44" s="417">
        <f t="shared" si="1"/>
        <v>2534.67</v>
      </c>
      <c r="M44" s="389"/>
      <c r="N44" s="552">
        <v>1689.78</v>
      </c>
      <c r="P44" s="542">
        <v>1547.6954000000001</v>
      </c>
      <c r="R44" s="542">
        <v>1547.6954000000001</v>
      </c>
      <c r="T44" s="496">
        <v>1547.6954000000001</v>
      </c>
      <c r="V44" s="507">
        <v>1547.6954000000001</v>
      </c>
      <c r="X44" s="507">
        <v>1460.09</v>
      </c>
      <c r="Z44" s="468">
        <v>1390.56</v>
      </c>
      <c r="AB44" s="462">
        <v>1324.3450000000003</v>
      </c>
      <c r="AD44" s="462">
        <v>1324.3450000000003</v>
      </c>
      <c r="AF44" s="468">
        <v>1324.3450000000003</v>
      </c>
      <c r="AH44" s="452">
        <v>1203.95</v>
      </c>
      <c r="AJ44" s="382">
        <v>1094.5</v>
      </c>
      <c r="AL44" s="363">
        <f t="shared" ca="1" si="4"/>
        <v>1.09180398158449</v>
      </c>
      <c r="AN44" s="539"/>
      <c r="AP44" s="146"/>
      <c r="AR44" s="146"/>
      <c r="AT44" s="146"/>
      <c r="AV44" s="146"/>
      <c r="AX44" s="146"/>
      <c r="AZ44" s="146"/>
      <c r="BB44" s="146"/>
      <c r="BD44" s="63"/>
      <c r="BF44" s="371"/>
      <c r="BG44" s="371"/>
      <c r="BH44" s="371"/>
      <c r="BI44" s="371"/>
      <c r="BJ44" s="371"/>
      <c r="BK44" s="371"/>
      <c r="BL44" s="371"/>
      <c r="BM44" s="371"/>
      <c r="BN44" s="371"/>
      <c r="BO44" s="371"/>
      <c r="BP44" s="371"/>
      <c r="BQ44" s="371"/>
    </row>
    <row r="45" spans="1:69" s="376" customFormat="1" ht="21" customHeight="1" x14ac:dyDescent="0.3">
      <c r="A45" s="371"/>
      <c r="B45" s="372"/>
      <c r="C45" s="371"/>
      <c r="D45" s="418" t="s">
        <v>596</v>
      </c>
      <c r="E45" s="432">
        <f t="shared" ref="E45:F47" si="8">H45</f>
        <v>6100</v>
      </c>
      <c r="F45" s="433">
        <f t="shared" si="8"/>
        <v>3700</v>
      </c>
      <c r="G45" s="371"/>
      <c r="H45" s="416">
        <f t="shared" si="3"/>
        <v>6100</v>
      </c>
      <c r="I45" s="416">
        <f t="shared" si="3"/>
        <v>3700</v>
      </c>
      <c r="J45" s="386"/>
      <c r="K45" s="417">
        <f t="shared" si="0"/>
        <v>6071.2750000000005</v>
      </c>
      <c r="L45" s="417">
        <f t="shared" si="1"/>
        <v>3642.7650000000003</v>
      </c>
      <c r="M45" s="389"/>
      <c r="N45" s="552">
        <v>2428.5100000000002</v>
      </c>
      <c r="P45" s="542">
        <v>2224.94</v>
      </c>
      <c r="R45" s="542">
        <v>2224.94</v>
      </c>
      <c r="T45" s="496">
        <v>2224.94</v>
      </c>
      <c r="V45" s="507">
        <v>2224.94</v>
      </c>
      <c r="X45" s="507">
        <v>2099</v>
      </c>
      <c r="Z45" s="468">
        <v>1998.49</v>
      </c>
      <c r="AB45" s="462">
        <v>1903.3179000000005</v>
      </c>
      <c r="AD45" s="462">
        <v>1903.3179000000005</v>
      </c>
      <c r="AF45" s="468">
        <v>1903.3179000000005</v>
      </c>
      <c r="AH45" s="452">
        <v>1730.2890000000002</v>
      </c>
      <c r="AJ45" s="382">
        <v>1572.99</v>
      </c>
      <c r="AL45" s="363">
        <f t="shared" ca="1" si="4"/>
        <v>1.0914946021016299</v>
      </c>
      <c r="AN45" s="539"/>
      <c r="AP45" s="146"/>
      <c r="AR45" s="146"/>
      <c r="AT45" s="146"/>
      <c r="AV45" s="146"/>
      <c r="AX45" s="146"/>
      <c r="AZ45" s="146"/>
      <c r="BB45" s="146"/>
      <c r="BD45" s="63"/>
      <c r="BF45" s="371"/>
      <c r="BG45" s="371"/>
      <c r="BH45" s="371"/>
      <c r="BI45" s="371"/>
      <c r="BJ45" s="371"/>
      <c r="BK45" s="371"/>
      <c r="BL45" s="371"/>
      <c r="BM45" s="371"/>
      <c r="BN45" s="371"/>
      <c r="BO45" s="371"/>
      <c r="BP45" s="371"/>
      <c r="BQ45" s="371"/>
    </row>
    <row r="46" spans="1:69" s="376" customFormat="1" ht="21" customHeight="1" x14ac:dyDescent="0.3">
      <c r="A46" s="371"/>
      <c r="B46" s="372"/>
      <c r="C46" s="371"/>
      <c r="D46" s="418" t="s">
        <v>597</v>
      </c>
      <c r="E46" s="419">
        <f t="shared" si="8"/>
        <v>10100</v>
      </c>
      <c r="F46" s="420">
        <f t="shared" si="8"/>
        <v>6100</v>
      </c>
      <c r="G46" s="371"/>
      <c r="H46" s="416">
        <f t="shared" si="3"/>
        <v>10100</v>
      </c>
      <c r="I46" s="416">
        <f t="shared" si="3"/>
        <v>6100</v>
      </c>
      <c r="J46" s="386"/>
      <c r="K46" s="417">
        <f t="shared" si="0"/>
        <v>10019.775</v>
      </c>
      <c r="L46" s="417">
        <f t="shared" si="1"/>
        <v>6011.8649999999998</v>
      </c>
      <c r="M46" s="389"/>
      <c r="N46" s="552">
        <v>4007.91</v>
      </c>
      <c r="P46" s="542">
        <v>3670.9178000000002</v>
      </c>
      <c r="R46" s="542">
        <v>3670.9178000000002</v>
      </c>
      <c r="T46" s="496">
        <v>3670.9178000000002</v>
      </c>
      <c r="V46" s="507">
        <v>3670.9178000000002</v>
      </c>
      <c r="X46" s="507">
        <v>3463.13</v>
      </c>
      <c r="Z46" s="468">
        <v>3298.22</v>
      </c>
      <c r="AB46" s="462">
        <v>3142</v>
      </c>
      <c r="AD46" s="462">
        <v>3142</v>
      </c>
      <c r="AF46" s="461">
        <v>3142</v>
      </c>
      <c r="AH46" s="452">
        <v>2855.6000000000004</v>
      </c>
      <c r="AJ46" s="382">
        <v>2596</v>
      </c>
      <c r="AL46" s="363">
        <f t="shared" ca="1" si="4"/>
        <v>1.0918005301017635</v>
      </c>
      <c r="AN46" s="539"/>
      <c r="AP46" s="146"/>
      <c r="AR46" s="146"/>
      <c r="AT46" s="146"/>
      <c r="AV46" s="146"/>
      <c r="AX46" s="146"/>
      <c r="AZ46" s="146"/>
      <c r="BB46" s="146"/>
      <c r="BD46" s="63"/>
      <c r="BF46" s="371"/>
      <c r="BG46" s="371"/>
      <c r="BH46" s="371"/>
      <c r="BI46" s="371"/>
      <c r="BJ46" s="371"/>
      <c r="BK46" s="371"/>
      <c r="BL46" s="371"/>
      <c r="BM46" s="371"/>
      <c r="BN46" s="371"/>
      <c r="BO46" s="371"/>
      <c r="BP46" s="371"/>
      <c r="BQ46" s="371"/>
    </row>
    <row r="47" spans="1:69" s="376" customFormat="1" ht="21" customHeight="1" x14ac:dyDescent="0.3">
      <c r="A47" s="371"/>
      <c r="B47" s="372"/>
      <c r="C47" s="371"/>
      <c r="D47" s="418" t="s">
        <v>598</v>
      </c>
      <c r="E47" s="419">
        <f t="shared" si="8"/>
        <v>21200</v>
      </c>
      <c r="F47" s="420">
        <f t="shared" si="8"/>
        <v>12700</v>
      </c>
      <c r="G47" s="371"/>
      <c r="H47" s="416">
        <f t="shared" si="3"/>
        <v>21200</v>
      </c>
      <c r="I47" s="416">
        <f t="shared" si="3"/>
        <v>12700</v>
      </c>
      <c r="J47" s="386"/>
      <c r="K47" s="417">
        <f t="shared" si="0"/>
        <v>21140.149999999998</v>
      </c>
      <c r="L47" s="417">
        <f t="shared" si="1"/>
        <v>12684.09</v>
      </c>
      <c r="M47" s="389"/>
      <c r="N47" s="552">
        <v>8456.06</v>
      </c>
      <c r="P47" s="542">
        <v>7745.42</v>
      </c>
      <c r="R47" s="542">
        <v>7745.42</v>
      </c>
      <c r="T47" s="496">
        <v>7745.42</v>
      </c>
      <c r="V47" s="507">
        <v>7745.42</v>
      </c>
      <c r="X47" s="507">
        <v>7307</v>
      </c>
      <c r="Z47" s="468">
        <v>6958.74</v>
      </c>
      <c r="AB47" s="462">
        <v>6628</v>
      </c>
      <c r="AD47" s="462">
        <v>6628</v>
      </c>
      <c r="AF47" s="468">
        <v>7290.1169000000018</v>
      </c>
      <c r="AH47" s="452">
        <v>6627.3790000000008</v>
      </c>
      <c r="AJ47" s="382">
        <v>6024.89</v>
      </c>
      <c r="AL47" s="363">
        <f t="shared" ca="1" si="4"/>
        <v>1.0917497049869471</v>
      </c>
      <c r="AN47" s="539"/>
      <c r="AP47" s="146"/>
      <c r="AR47" s="146"/>
      <c r="AT47" s="146"/>
      <c r="AV47" s="146"/>
      <c r="AX47" s="146"/>
      <c r="AZ47" s="146"/>
      <c r="BB47" s="146"/>
      <c r="BD47" s="63"/>
      <c r="BF47" s="371"/>
      <c r="BG47" s="371"/>
      <c r="BH47" s="371"/>
      <c r="BI47" s="371"/>
      <c r="BJ47" s="371"/>
      <c r="BK47" s="371"/>
      <c r="BL47" s="371"/>
      <c r="BM47" s="371"/>
      <c r="BN47" s="371"/>
      <c r="BO47" s="371"/>
      <c r="BP47" s="371"/>
      <c r="BQ47" s="371"/>
    </row>
    <row r="48" spans="1:69" s="376" customFormat="1" ht="21" hidden="1" customHeight="1" x14ac:dyDescent="0.3">
      <c r="A48" s="371"/>
      <c r="B48" s="372"/>
      <c r="C48" s="371"/>
      <c r="D48" s="418" t="s">
        <v>599</v>
      </c>
      <c r="E48" s="419"/>
      <c r="F48" s="420"/>
      <c r="G48" s="371"/>
      <c r="H48" s="416">
        <f t="shared" si="3"/>
        <v>0</v>
      </c>
      <c r="I48" s="416">
        <f t="shared" si="3"/>
        <v>0</v>
      </c>
      <c r="J48" s="386"/>
      <c r="K48" s="417">
        <f t="shared" si="0"/>
        <v>0</v>
      </c>
      <c r="L48" s="417">
        <f t="shared" si="1"/>
        <v>0</v>
      </c>
      <c r="M48" s="389"/>
      <c r="N48" s="496">
        <v>0</v>
      </c>
      <c r="P48" s="496">
        <v>0</v>
      </c>
      <c r="R48" s="496">
        <v>0</v>
      </c>
      <c r="T48" s="496">
        <v>0</v>
      </c>
      <c r="V48" s="507">
        <v>0</v>
      </c>
      <c r="X48" s="490">
        <v>0</v>
      </c>
      <c r="Z48" s="468">
        <v>0</v>
      </c>
      <c r="AB48" s="468">
        <v>0</v>
      </c>
      <c r="AD48" s="468">
        <v>0</v>
      </c>
      <c r="AF48" s="468">
        <v>0</v>
      </c>
      <c r="AH48" s="452">
        <v>0</v>
      </c>
      <c r="AJ48" s="382"/>
      <c r="AL48" s="363" t="e">
        <f t="shared" ca="1" si="4"/>
        <v>#DIV/0!</v>
      </c>
      <c r="AN48" s="539"/>
      <c r="AP48" s="146"/>
      <c r="AR48" s="146"/>
      <c r="AT48" s="146"/>
      <c r="AV48" s="146"/>
      <c r="AX48" s="146"/>
      <c r="AZ48" s="146"/>
      <c r="BB48" s="146"/>
      <c r="BD48" s="63"/>
      <c r="BF48" s="371"/>
      <c r="BG48" s="371"/>
      <c r="BH48" s="371"/>
      <c r="BI48" s="371"/>
      <c r="BJ48" s="371"/>
      <c r="BK48" s="371"/>
      <c r="BL48" s="371"/>
      <c r="BM48" s="371"/>
      <c r="BN48" s="371"/>
      <c r="BO48" s="371"/>
      <c r="BP48" s="371"/>
      <c r="BQ48" s="371"/>
    </row>
    <row r="49" spans="1:69" s="376" customFormat="1" ht="21" hidden="1" customHeight="1" x14ac:dyDescent="0.3">
      <c r="A49" s="371"/>
      <c r="B49" s="372"/>
      <c r="C49" s="371"/>
      <c r="D49" s="421" t="s">
        <v>693</v>
      </c>
      <c r="E49" s="419">
        <f t="shared" ref="E49:F56" si="9">H49</f>
        <v>3700</v>
      </c>
      <c r="F49" s="420">
        <f t="shared" si="9"/>
        <v>2200</v>
      </c>
      <c r="G49" s="371"/>
      <c r="H49" s="416">
        <f t="shared" si="3"/>
        <v>3700</v>
      </c>
      <c r="I49" s="416">
        <f t="shared" si="3"/>
        <v>2200</v>
      </c>
      <c r="J49" s="386"/>
      <c r="K49" s="417">
        <f t="shared" si="0"/>
        <v>3604.0000000000005</v>
      </c>
      <c r="L49" s="417">
        <f t="shared" si="1"/>
        <v>2162.4</v>
      </c>
      <c r="M49" s="389"/>
      <c r="N49" s="496">
        <v>1441.6000000000001</v>
      </c>
      <c r="P49" s="496">
        <v>1441.6000000000001</v>
      </c>
      <c r="R49" s="496">
        <v>1441.6000000000001</v>
      </c>
      <c r="T49" s="496">
        <v>1441.6000000000001</v>
      </c>
      <c r="V49" s="507">
        <v>1441.6000000000001</v>
      </c>
      <c r="X49" s="495">
        <v>1360</v>
      </c>
      <c r="Z49" s="468">
        <v>1360</v>
      </c>
      <c r="AB49" s="462"/>
      <c r="AD49" s="462"/>
      <c r="AF49" s="468"/>
      <c r="AH49" s="452"/>
      <c r="AJ49" s="382"/>
      <c r="AL49" s="363">
        <f t="shared" ca="1" si="4"/>
        <v>1</v>
      </c>
      <c r="AN49" s="539"/>
      <c r="AP49" s="146"/>
      <c r="AR49" s="146"/>
      <c r="AT49" s="146"/>
      <c r="AV49" s="146"/>
      <c r="AX49" s="146"/>
      <c r="AZ49" s="146"/>
      <c r="BB49" s="146"/>
      <c r="BD49" s="63"/>
      <c r="BF49" s="371"/>
      <c r="BG49" s="371"/>
      <c r="BH49" s="371"/>
      <c r="BI49" s="371"/>
      <c r="BJ49" s="371"/>
      <c r="BK49" s="371"/>
      <c r="BL49" s="371"/>
      <c r="BM49" s="371"/>
      <c r="BN49" s="371"/>
      <c r="BO49" s="371"/>
      <c r="BP49" s="371"/>
      <c r="BQ49" s="371"/>
    </row>
    <row r="50" spans="1:69" s="376" customFormat="1" ht="21" hidden="1" customHeight="1" x14ac:dyDescent="0.3">
      <c r="A50" s="371"/>
      <c r="B50" s="372"/>
      <c r="C50" s="371"/>
      <c r="D50" s="421" t="s">
        <v>694</v>
      </c>
      <c r="E50" s="419">
        <f t="shared" si="9"/>
        <v>5500</v>
      </c>
      <c r="F50" s="420">
        <f t="shared" si="9"/>
        <v>3300</v>
      </c>
      <c r="G50" s="371"/>
      <c r="H50" s="416">
        <f t="shared" si="3"/>
        <v>5500</v>
      </c>
      <c r="I50" s="416">
        <f t="shared" si="3"/>
        <v>3300</v>
      </c>
      <c r="J50" s="386"/>
      <c r="K50" s="417">
        <f t="shared" si="0"/>
        <v>5406</v>
      </c>
      <c r="L50" s="417">
        <f t="shared" si="1"/>
        <v>3243.6000000000004</v>
      </c>
      <c r="M50" s="389"/>
      <c r="N50" s="496">
        <v>2162.4</v>
      </c>
      <c r="P50" s="496">
        <v>2162.4</v>
      </c>
      <c r="R50" s="496">
        <v>2162.4</v>
      </c>
      <c r="T50" s="496">
        <v>2162.4</v>
      </c>
      <c r="V50" s="507">
        <v>2162.4</v>
      </c>
      <c r="X50" s="495">
        <v>2040</v>
      </c>
      <c r="Z50" s="468">
        <v>2040</v>
      </c>
      <c r="AB50" s="462"/>
      <c r="AD50" s="462"/>
      <c r="AF50" s="468"/>
      <c r="AH50" s="452"/>
      <c r="AJ50" s="382"/>
      <c r="AL50" s="363">
        <f t="shared" ca="1" si="4"/>
        <v>1</v>
      </c>
      <c r="AN50" s="539"/>
      <c r="AP50" s="146"/>
      <c r="AR50" s="146"/>
      <c r="AT50" s="146"/>
      <c r="AV50" s="146"/>
      <c r="AX50" s="146"/>
      <c r="AZ50" s="146"/>
      <c r="BB50" s="146"/>
      <c r="BD50" s="63"/>
      <c r="BF50" s="371"/>
      <c r="BG50" s="371"/>
      <c r="BH50" s="371"/>
      <c r="BI50" s="371"/>
      <c r="BJ50" s="371"/>
      <c r="BK50" s="371"/>
      <c r="BL50" s="371"/>
      <c r="BM50" s="371"/>
      <c r="BN50" s="371"/>
      <c r="BO50" s="371"/>
      <c r="BP50" s="371"/>
      <c r="BQ50" s="371"/>
    </row>
    <row r="51" spans="1:69" s="376" customFormat="1" ht="21" customHeight="1" x14ac:dyDescent="0.3">
      <c r="A51" s="371"/>
      <c r="B51" s="372"/>
      <c r="C51" s="371"/>
      <c r="D51" s="421" t="s">
        <v>742</v>
      </c>
      <c r="E51" s="419">
        <f t="shared" si="9"/>
        <v>5500</v>
      </c>
      <c r="F51" s="420">
        <f t="shared" si="9"/>
        <v>3300</v>
      </c>
      <c r="G51" s="371"/>
      <c r="H51" s="416">
        <f t="shared" si="3"/>
        <v>5500</v>
      </c>
      <c r="I51" s="416">
        <f t="shared" si="3"/>
        <v>3300</v>
      </c>
      <c r="J51" s="386"/>
      <c r="K51" s="417">
        <f t="shared" si="0"/>
        <v>5419.5249999999996</v>
      </c>
      <c r="L51" s="417">
        <f t="shared" si="1"/>
        <v>3251.7150000000001</v>
      </c>
      <c r="M51" s="389"/>
      <c r="N51" s="552">
        <v>2167.81</v>
      </c>
      <c r="P51" s="542">
        <v>1985.5390000000002</v>
      </c>
      <c r="R51" s="542">
        <v>1985.5390000000002</v>
      </c>
      <c r="T51" s="496">
        <v>1985.5390000000002</v>
      </c>
      <c r="V51" s="507">
        <v>1985.5390000000002</v>
      </c>
      <c r="X51" s="507">
        <v>1873.15</v>
      </c>
      <c r="Z51" s="468">
        <v>1783.95</v>
      </c>
      <c r="AB51" s="462"/>
      <c r="AD51" s="462"/>
      <c r="AF51" s="468"/>
      <c r="AH51" s="452"/>
      <c r="AJ51" s="382"/>
      <c r="AL51" s="363">
        <f t="shared" ca="1" si="4"/>
        <v>1.0917992545097326</v>
      </c>
      <c r="AN51" s="539"/>
      <c r="AP51" s="146"/>
      <c r="AR51" s="146"/>
      <c r="AT51" s="146"/>
      <c r="AV51" s="146"/>
      <c r="AX51" s="146"/>
      <c r="AZ51" s="146"/>
      <c r="BB51" s="146"/>
      <c r="BD51" s="63"/>
      <c r="BF51" s="371"/>
      <c r="BG51" s="371"/>
      <c r="BH51" s="371"/>
      <c r="BI51" s="371"/>
      <c r="BJ51" s="371"/>
      <c r="BK51" s="371"/>
      <c r="BL51" s="371"/>
      <c r="BM51" s="371"/>
      <c r="BN51" s="371"/>
      <c r="BO51" s="371"/>
      <c r="BP51" s="371"/>
      <c r="BQ51" s="371"/>
    </row>
    <row r="52" spans="1:69" s="376" customFormat="1" ht="21" hidden="1" customHeight="1" x14ac:dyDescent="0.3">
      <c r="A52" s="371"/>
      <c r="B52" s="372"/>
      <c r="C52" s="371"/>
      <c r="D52" s="421" t="s">
        <v>696</v>
      </c>
      <c r="E52" s="419">
        <f t="shared" si="9"/>
        <v>13400</v>
      </c>
      <c r="F52" s="420">
        <f t="shared" si="9"/>
        <v>8100</v>
      </c>
      <c r="G52" s="371"/>
      <c r="H52" s="416">
        <f t="shared" si="3"/>
        <v>13400</v>
      </c>
      <c r="I52" s="416">
        <f t="shared" si="3"/>
        <v>8100</v>
      </c>
      <c r="J52" s="386"/>
      <c r="K52" s="417">
        <f t="shared" si="0"/>
        <v>13337.291000000001</v>
      </c>
      <c r="L52" s="417">
        <f t="shared" si="1"/>
        <v>8002.3746000000001</v>
      </c>
      <c r="M52" s="389"/>
      <c r="N52" s="542">
        <v>5334.9164000000001</v>
      </c>
      <c r="P52" s="542">
        <v>5334.9164000000001</v>
      </c>
      <c r="R52" s="542">
        <v>5334.9164000000001</v>
      </c>
      <c r="T52" s="496">
        <v>5334.9164000000001</v>
      </c>
      <c r="V52" s="507">
        <v>5334.9164000000001</v>
      </c>
      <c r="X52" s="495">
        <v>5032.9399999999996</v>
      </c>
      <c r="Z52" s="468">
        <v>5032.9399999999996</v>
      </c>
      <c r="AB52" s="462"/>
      <c r="AD52" s="462"/>
      <c r="AF52" s="468"/>
      <c r="AH52" s="452"/>
      <c r="AJ52" s="382"/>
      <c r="AL52" s="363">
        <f t="shared" ca="1" si="4"/>
        <v>1</v>
      </c>
      <c r="AN52" s="539"/>
      <c r="AP52" s="146"/>
      <c r="AR52" s="146"/>
      <c r="AT52" s="146"/>
      <c r="AV52" s="146"/>
      <c r="AX52" s="146"/>
      <c r="AZ52" s="146"/>
      <c r="BB52" s="146"/>
      <c r="BD52" s="63"/>
      <c r="BF52" s="371"/>
      <c r="BG52" s="371"/>
      <c r="BH52" s="371"/>
      <c r="BI52" s="371"/>
      <c r="BJ52" s="371"/>
      <c r="BK52" s="371"/>
      <c r="BL52" s="371"/>
      <c r="BM52" s="371"/>
      <c r="BN52" s="371"/>
      <c r="BO52" s="371"/>
      <c r="BP52" s="371"/>
      <c r="BQ52" s="371"/>
    </row>
    <row r="53" spans="1:69" s="376" customFormat="1" ht="21" customHeight="1" x14ac:dyDescent="0.3">
      <c r="A53" s="371"/>
      <c r="B53" s="372"/>
      <c r="C53" s="371"/>
      <c r="D53" s="421" t="s">
        <v>738</v>
      </c>
      <c r="E53" s="419">
        <f t="shared" si="9"/>
        <v>2100</v>
      </c>
      <c r="F53" s="420">
        <f t="shared" si="9"/>
        <v>1300</v>
      </c>
      <c r="G53" s="371"/>
      <c r="H53" s="416">
        <f t="shared" si="3"/>
        <v>2100</v>
      </c>
      <c r="I53" s="416">
        <f t="shared" si="3"/>
        <v>1300</v>
      </c>
      <c r="J53" s="386"/>
      <c r="K53" s="417">
        <f>N53*$K$9</f>
        <v>2092.1999999999998</v>
      </c>
      <c r="L53" s="417">
        <f>N53*$L$9</f>
        <v>1255.32</v>
      </c>
      <c r="M53" s="389"/>
      <c r="N53" s="552">
        <v>836.88</v>
      </c>
      <c r="P53" s="542">
        <v>788.84140000000014</v>
      </c>
      <c r="R53" s="542">
        <v>788.84140000000014</v>
      </c>
      <c r="T53" s="496">
        <v>788.84140000000014</v>
      </c>
      <c r="V53" s="507">
        <v>788.84140000000014</v>
      </c>
      <c r="X53" s="507">
        <v>744.19</v>
      </c>
      <c r="Z53" s="468">
        <v>708.75</v>
      </c>
      <c r="AB53" s="474"/>
      <c r="AD53" s="468"/>
      <c r="AF53" s="468"/>
      <c r="AH53" s="452"/>
      <c r="AJ53" s="382"/>
      <c r="AL53" s="363">
        <f t="shared" ca="1" si="4"/>
        <v>1.0608976658679423</v>
      </c>
      <c r="AN53" s="539"/>
      <c r="AP53" s="146"/>
      <c r="AR53" s="146"/>
      <c r="AT53" s="146"/>
      <c r="AV53" s="146"/>
      <c r="AX53" s="146"/>
      <c r="AZ53" s="146"/>
      <c r="BB53" s="146"/>
      <c r="BD53" s="63"/>
      <c r="BF53" s="371"/>
      <c r="BG53" s="371"/>
      <c r="BH53" s="371"/>
      <c r="BI53" s="371"/>
      <c r="BJ53" s="371"/>
      <c r="BK53" s="371"/>
      <c r="BL53" s="371"/>
      <c r="BM53" s="371"/>
      <c r="BN53" s="371"/>
      <c r="BO53" s="371"/>
      <c r="BP53" s="371"/>
      <c r="BQ53" s="371"/>
    </row>
    <row r="54" spans="1:69" s="376" customFormat="1" ht="21" customHeight="1" x14ac:dyDescent="0.3">
      <c r="A54" s="371"/>
      <c r="B54" s="372"/>
      <c r="C54" s="371"/>
      <c r="D54" s="421" t="s">
        <v>739</v>
      </c>
      <c r="E54" s="419">
        <f t="shared" si="9"/>
        <v>4500</v>
      </c>
      <c r="F54" s="420">
        <f t="shared" si="9"/>
        <v>2700</v>
      </c>
      <c r="G54" s="371"/>
      <c r="H54" s="416">
        <f t="shared" si="3"/>
        <v>4500</v>
      </c>
      <c r="I54" s="416">
        <f t="shared" si="3"/>
        <v>2700</v>
      </c>
      <c r="J54" s="386"/>
      <c r="K54" s="417">
        <f>N54*$K$9</f>
        <v>4432.375</v>
      </c>
      <c r="L54" s="417">
        <f>N54*$L$9</f>
        <v>2659.4250000000002</v>
      </c>
      <c r="M54" s="389"/>
      <c r="N54" s="552">
        <v>1772.95</v>
      </c>
      <c r="P54" s="542">
        <v>1671.6200000000001</v>
      </c>
      <c r="R54" s="542">
        <v>1671.6200000000001</v>
      </c>
      <c r="T54" s="496">
        <v>1671.6200000000001</v>
      </c>
      <c r="V54" s="507">
        <v>1671.6200000000001</v>
      </c>
      <c r="X54" s="507">
        <v>1577</v>
      </c>
      <c r="Z54" s="468">
        <v>1501.49</v>
      </c>
      <c r="AB54" s="462"/>
      <c r="AD54" s="462"/>
      <c r="AF54" s="468"/>
      <c r="AH54" s="452"/>
      <c r="AJ54" s="382"/>
      <c r="AL54" s="363">
        <f t="shared" ca="1" si="4"/>
        <v>1.0606178437683205</v>
      </c>
      <c r="AN54" s="539"/>
      <c r="AP54" s="146"/>
      <c r="AR54" s="146"/>
      <c r="AT54" s="146"/>
      <c r="AV54" s="146"/>
      <c r="AX54" s="146"/>
      <c r="AZ54" s="146"/>
      <c r="BB54" s="146"/>
      <c r="BD54" s="63"/>
      <c r="BF54" s="371"/>
      <c r="BG54" s="371"/>
      <c r="BH54" s="371"/>
      <c r="BI54" s="371"/>
      <c r="BJ54" s="371"/>
      <c r="BK54" s="371"/>
      <c r="BL54" s="371"/>
      <c r="BM54" s="371"/>
      <c r="BN54" s="371"/>
      <c r="BO54" s="371"/>
      <c r="BP54" s="371"/>
      <c r="BQ54" s="371"/>
    </row>
    <row r="55" spans="1:69" s="376" customFormat="1" ht="21" customHeight="1" x14ac:dyDescent="0.3">
      <c r="A55" s="371"/>
      <c r="B55" s="372"/>
      <c r="C55" s="371"/>
      <c r="D55" s="421" t="s">
        <v>740</v>
      </c>
      <c r="E55" s="419">
        <f t="shared" si="9"/>
        <v>6900</v>
      </c>
      <c r="F55" s="420">
        <f t="shared" si="9"/>
        <v>4100</v>
      </c>
      <c r="G55" s="371"/>
      <c r="H55" s="416">
        <f t="shared" si="3"/>
        <v>6900</v>
      </c>
      <c r="I55" s="416">
        <f t="shared" si="3"/>
        <v>4100</v>
      </c>
      <c r="J55" s="386"/>
      <c r="K55" s="417">
        <f>N55*$K$9</f>
        <v>6819.0250000000005</v>
      </c>
      <c r="L55" s="417">
        <f>N55*$L$9</f>
        <v>4091.415</v>
      </c>
      <c r="M55" s="389"/>
      <c r="N55" s="552">
        <v>2727.61</v>
      </c>
      <c r="P55" s="542">
        <v>2571.56</v>
      </c>
      <c r="R55" s="542">
        <v>2571.56</v>
      </c>
      <c r="T55" s="496">
        <v>2571.56</v>
      </c>
      <c r="V55" s="507">
        <v>2571.56</v>
      </c>
      <c r="X55" s="507">
        <v>2426</v>
      </c>
      <c r="Z55" s="468">
        <v>2310</v>
      </c>
      <c r="AB55" s="462"/>
      <c r="AD55" s="462"/>
      <c r="AF55" s="468"/>
      <c r="AH55" s="452"/>
      <c r="AJ55" s="382"/>
      <c r="AL55" s="363">
        <f t="shared" ca="1" si="4"/>
        <v>1.0606830095350683</v>
      </c>
      <c r="AN55" s="539"/>
      <c r="AP55" s="146"/>
      <c r="AR55" s="146"/>
      <c r="AT55" s="146"/>
      <c r="AV55" s="146"/>
      <c r="AX55" s="146"/>
      <c r="AZ55" s="146"/>
      <c r="BB55" s="146"/>
      <c r="BD55" s="63"/>
      <c r="BF55" s="371"/>
      <c r="BG55" s="371"/>
      <c r="BH55" s="371"/>
      <c r="BI55" s="371"/>
      <c r="BJ55" s="371"/>
      <c r="BK55" s="371"/>
      <c r="BL55" s="371"/>
      <c r="BM55" s="371"/>
      <c r="BN55" s="371"/>
      <c r="BO55" s="371"/>
      <c r="BP55" s="371"/>
      <c r="BQ55" s="371"/>
    </row>
    <row r="56" spans="1:69" s="376" customFormat="1" ht="21" customHeight="1" x14ac:dyDescent="0.3">
      <c r="A56" s="371"/>
      <c r="B56" s="372"/>
      <c r="C56" s="371"/>
      <c r="D56" s="421" t="s">
        <v>741</v>
      </c>
      <c r="E56" s="419">
        <f t="shared" si="9"/>
        <v>14000</v>
      </c>
      <c r="F56" s="420">
        <f t="shared" si="9"/>
        <v>8400</v>
      </c>
      <c r="G56" s="371"/>
      <c r="H56" s="416">
        <f t="shared" si="3"/>
        <v>14000</v>
      </c>
      <c r="I56" s="416">
        <f t="shared" si="3"/>
        <v>8400</v>
      </c>
      <c r="J56" s="386"/>
      <c r="K56" s="417">
        <f>N56*$K$9</f>
        <v>13947.95</v>
      </c>
      <c r="L56" s="417">
        <f>N56*$L$9</f>
        <v>8368.77</v>
      </c>
      <c r="M56" s="389"/>
      <c r="N56" s="552">
        <v>5579.18</v>
      </c>
      <c r="P56" s="542">
        <v>5111</v>
      </c>
      <c r="R56" s="542">
        <v>5111</v>
      </c>
      <c r="T56" s="496">
        <v>5258.9250000000002</v>
      </c>
      <c r="V56" s="507">
        <v>5258.9250000000002</v>
      </c>
      <c r="X56" s="507">
        <v>4961.25</v>
      </c>
      <c r="Z56" s="468">
        <v>4725</v>
      </c>
      <c r="AB56" s="462"/>
      <c r="AD56" s="462"/>
      <c r="AF56" s="468"/>
      <c r="AH56" s="452"/>
      <c r="AJ56" s="382"/>
      <c r="AL56" s="363">
        <f t="shared" ca="1" si="4"/>
        <v>1.0916024261396988</v>
      </c>
      <c r="AN56" s="539"/>
      <c r="AP56" s="146"/>
      <c r="AR56" s="146"/>
      <c r="AT56" s="146"/>
      <c r="AV56" s="146"/>
      <c r="AX56" s="146"/>
      <c r="AZ56" s="146"/>
      <c r="BB56" s="146"/>
      <c r="BD56" s="63"/>
      <c r="BF56" s="371"/>
      <c r="BG56" s="371"/>
      <c r="BH56" s="371"/>
      <c r="BI56" s="371"/>
      <c r="BJ56" s="371"/>
      <c r="BK56" s="371"/>
      <c r="BL56" s="371"/>
      <c r="BM56" s="371"/>
      <c r="BN56" s="371"/>
      <c r="BO56" s="371"/>
      <c r="BP56" s="371"/>
      <c r="BQ56" s="371"/>
    </row>
    <row r="57" spans="1:69" s="376" customFormat="1" ht="21" customHeight="1" x14ac:dyDescent="0.3">
      <c r="A57" s="371"/>
      <c r="B57" s="372"/>
      <c r="C57" s="371"/>
      <c r="D57" s="421" t="s">
        <v>268</v>
      </c>
      <c r="E57" s="419">
        <f>H57</f>
        <v>12600</v>
      </c>
      <c r="F57" s="420">
        <f>I57</f>
        <v>7600</v>
      </c>
      <c r="G57" s="371"/>
      <c r="H57" s="416">
        <f t="shared" si="3"/>
        <v>12600</v>
      </c>
      <c r="I57" s="416">
        <f t="shared" si="3"/>
        <v>7600</v>
      </c>
      <c r="J57" s="386"/>
      <c r="K57" s="417">
        <f>N57*$K$9</f>
        <v>12518.599999999999</v>
      </c>
      <c r="L57" s="417">
        <f>N57*$L$9</f>
        <v>7511.16</v>
      </c>
      <c r="M57" s="389"/>
      <c r="N57" s="552">
        <v>5007.4399999999996</v>
      </c>
      <c r="P57" s="542">
        <v>4862.22</v>
      </c>
      <c r="R57" s="542">
        <v>4862.22</v>
      </c>
      <c r="T57" s="496">
        <v>4862.22</v>
      </c>
      <c r="V57" s="507">
        <v>4862.22</v>
      </c>
      <c r="X57" s="507">
        <v>4587</v>
      </c>
      <c r="Z57" s="468">
        <v>4368</v>
      </c>
      <c r="AB57" s="462">
        <v>4160</v>
      </c>
      <c r="AD57" s="462">
        <v>4160</v>
      </c>
      <c r="AF57" s="468">
        <v>4234.0562000000009</v>
      </c>
      <c r="AH57" s="455">
        <v>3849.1420000000003</v>
      </c>
      <c r="AJ57" s="382">
        <v>3499.22</v>
      </c>
      <c r="AL57" s="363">
        <f t="shared" ca="1" si="4"/>
        <v>1.0298670154785261</v>
      </c>
      <c r="AN57" s="539"/>
      <c r="AP57" s="146"/>
      <c r="AR57" s="146"/>
      <c r="AT57" s="146"/>
      <c r="AV57" s="146"/>
      <c r="AX57" s="146"/>
      <c r="AZ57" s="146"/>
      <c r="BB57" s="146"/>
      <c r="BD57" s="63"/>
      <c r="BF57" s="371"/>
      <c r="BG57" s="371"/>
      <c r="BH57" s="371"/>
      <c r="BI57" s="371"/>
      <c r="BJ57" s="371"/>
      <c r="BK57" s="371"/>
      <c r="BL57" s="371"/>
      <c r="BM57" s="371"/>
      <c r="BN57" s="371"/>
      <c r="BO57" s="371"/>
      <c r="BP57" s="371"/>
      <c r="BQ57" s="371"/>
    </row>
    <row r="58" spans="1:69" s="376" customFormat="1" ht="21" customHeight="1" x14ac:dyDescent="0.3">
      <c r="A58" s="371"/>
      <c r="B58" s="372"/>
      <c r="C58" s="371"/>
      <c r="D58" s="421" t="s">
        <v>600</v>
      </c>
      <c r="E58" s="419">
        <f t="shared" ref="E58:F74" si="10">H58</f>
        <v>2600</v>
      </c>
      <c r="F58" s="420">
        <f t="shared" si="10"/>
        <v>1600</v>
      </c>
      <c r="G58" s="371"/>
      <c r="H58" s="416">
        <f t="shared" si="3"/>
        <v>2600</v>
      </c>
      <c r="I58" s="416">
        <f t="shared" si="3"/>
        <v>1600</v>
      </c>
      <c r="J58" s="386"/>
      <c r="K58" s="417">
        <f t="shared" si="0"/>
        <v>2535.9499999999998</v>
      </c>
      <c r="L58" s="417">
        <f t="shared" si="1"/>
        <v>1521.57</v>
      </c>
      <c r="M58" s="389"/>
      <c r="N58" s="552">
        <v>1014.38</v>
      </c>
      <c r="P58" s="542">
        <v>929.62</v>
      </c>
      <c r="R58" s="542">
        <v>929.62</v>
      </c>
      <c r="T58" s="496">
        <v>929.62</v>
      </c>
      <c r="V58" s="507">
        <v>929.62</v>
      </c>
      <c r="X58" s="507">
        <v>877</v>
      </c>
      <c r="Z58" s="468">
        <v>834.76</v>
      </c>
      <c r="AB58" s="462">
        <v>795</v>
      </c>
      <c r="AD58" s="462">
        <v>795</v>
      </c>
      <c r="AF58" s="468">
        <v>683.33</v>
      </c>
      <c r="AH58" s="452">
        <v>653.63100000000009</v>
      </c>
      <c r="AJ58" s="382">
        <v>594.21</v>
      </c>
      <c r="AL58" s="363">
        <f t="shared" ca="1" si="4"/>
        <v>1.0911770400808933</v>
      </c>
      <c r="AN58" s="539"/>
      <c r="AP58" s="146"/>
      <c r="AR58" s="146"/>
      <c r="AT58" s="146"/>
      <c r="AV58" s="146"/>
      <c r="AX58" s="146"/>
      <c r="AZ58" s="146"/>
      <c r="BB58" s="146"/>
      <c r="BD58" s="63"/>
      <c r="BF58" s="371"/>
      <c r="BG58" s="371"/>
      <c r="BH58" s="371"/>
      <c r="BI58" s="371"/>
      <c r="BJ58" s="371"/>
      <c r="BK58" s="371"/>
      <c r="BL58" s="371"/>
      <c r="BM58" s="371"/>
      <c r="BN58" s="371"/>
      <c r="BO58" s="371"/>
      <c r="BP58" s="371"/>
      <c r="BQ58" s="371"/>
    </row>
    <row r="59" spans="1:69" s="376" customFormat="1" ht="21" customHeight="1" x14ac:dyDescent="0.3">
      <c r="A59" s="371"/>
      <c r="B59" s="372"/>
      <c r="C59" s="371"/>
      <c r="D59" s="421" t="s">
        <v>272</v>
      </c>
      <c r="E59" s="419">
        <f t="shared" si="10"/>
        <v>8000</v>
      </c>
      <c r="F59" s="420">
        <f t="shared" si="10"/>
        <v>4800</v>
      </c>
      <c r="G59" s="371"/>
      <c r="H59" s="416">
        <f t="shared" si="3"/>
        <v>8000</v>
      </c>
      <c r="I59" s="416">
        <f t="shared" si="3"/>
        <v>4800</v>
      </c>
      <c r="J59" s="386"/>
      <c r="K59" s="417">
        <f t="shared" si="0"/>
        <v>7942.6750000000002</v>
      </c>
      <c r="L59" s="417">
        <f t="shared" si="1"/>
        <v>4765.6050000000005</v>
      </c>
      <c r="M59" s="389"/>
      <c r="N59" s="552">
        <v>3177.07</v>
      </c>
      <c r="P59" s="542">
        <v>2771.3593999999998</v>
      </c>
      <c r="R59" s="542">
        <v>2771.3593999999998</v>
      </c>
      <c r="T59" s="496">
        <v>2771.3593999999998</v>
      </c>
      <c r="V59" s="507">
        <v>2771.3593999999998</v>
      </c>
      <c r="X59" s="495">
        <v>2614.4899999999998</v>
      </c>
      <c r="Z59" s="468">
        <v>2614.4899999999998</v>
      </c>
      <c r="AB59" s="462">
        <v>2490</v>
      </c>
      <c r="AD59" s="462">
        <v>2490</v>
      </c>
      <c r="AF59" s="468">
        <v>2056.35</v>
      </c>
      <c r="AH59" s="452">
        <v>1878.9430000000002</v>
      </c>
      <c r="AJ59" s="382">
        <v>1708.13</v>
      </c>
      <c r="AL59" s="363">
        <f t="shared" ca="1" si="4"/>
        <v>1.1463940764954557</v>
      </c>
      <c r="AN59" s="539"/>
      <c r="AP59" s="146"/>
      <c r="AR59" s="146"/>
      <c r="AT59" s="146"/>
      <c r="AV59" s="146"/>
      <c r="AX59" s="146"/>
      <c r="AZ59" s="146"/>
      <c r="BB59" s="146"/>
      <c r="BD59" s="63"/>
      <c r="BF59" s="371"/>
      <c r="BG59" s="371"/>
      <c r="BH59" s="371"/>
      <c r="BI59" s="371"/>
      <c r="BJ59" s="371"/>
      <c r="BK59" s="371"/>
      <c r="BL59" s="371"/>
      <c r="BM59" s="371"/>
      <c r="BN59" s="371"/>
      <c r="BO59" s="371"/>
      <c r="BP59" s="371"/>
      <c r="BQ59" s="371"/>
    </row>
    <row r="60" spans="1:69" s="376" customFormat="1" ht="21" customHeight="1" x14ac:dyDescent="0.3">
      <c r="A60" s="371"/>
      <c r="B60" s="372"/>
      <c r="C60" s="371"/>
      <c r="D60" s="421" t="s">
        <v>273</v>
      </c>
      <c r="E60" s="419">
        <f t="shared" si="10"/>
        <v>17700</v>
      </c>
      <c r="F60" s="420">
        <f t="shared" si="10"/>
        <v>10700</v>
      </c>
      <c r="G60" s="371"/>
      <c r="H60" s="416">
        <f t="shared" si="3"/>
        <v>17700</v>
      </c>
      <c r="I60" s="416">
        <f t="shared" si="3"/>
        <v>10700</v>
      </c>
      <c r="J60" s="386"/>
      <c r="K60" s="417">
        <f t="shared" si="0"/>
        <v>17687.625</v>
      </c>
      <c r="L60" s="417">
        <f t="shared" si="1"/>
        <v>10612.575000000001</v>
      </c>
      <c r="M60" s="389"/>
      <c r="N60" s="552">
        <v>7075.05</v>
      </c>
      <c r="P60" s="542">
        <v>6171.5956000000006</v>
      </c>
      <c r="R60" s="542">
        <v>6171.5956000000006</v>
      </c>
      <c r="T60" s="496">
        <v>6171.5956000000006</v>
      </c>
      <c r="V60" s="507">
        <v>6171.5956000000006</v>
      </c>
      <c r="X60" s="495">
        <v>5822.26</v>
      </c>
      <c r="Z60" s="468">
        <v>5822.26</v>
      </c>
      <c r="AB60" s="462">
        <v>5545</v>
      </c>
      <c r="AD60" s="462">
        <v>5545</v>
      </c>
      <c r="AF60" s="468">
        <v>4560.87</v>
      </c>
      <c r="AH60" s="452">
        <v>4374.161000000001</v>
      </c>
      <c r="AJ60" s="382">
        <v>3976.51</v>
      </c>
      <c r="AL60" s="363">
        <f t="shared" ca="1" si="4"/>
        <v>1.1463891120798646</v>
      </c>
      <c r="AN60" s="539"/>
      <c r="AP60" s="146"/>
      <c r="AR60" s="146"/>
      <c r="AT60" s="146"/>
      <c r="AV60" s="146"/>
      <c r="AX60" s="146"/>
      <c r="AZ60" s="146"/>
      <c r="BB60" s="146"/>
      <c r="BD60" s="63"/>
      <c r="BF60" s="371"/>
      <c r="BG60" s="371"/>
      <c r="BH60" s="371"/>
      <c r="BI60" s="371"/>
      <c r="BJ60" s="371"/>
      <c r="BK60" s="371"/>
      <c r="BL60" s="371"/>
      <c r="BM60" s="371"/>
      <c r="BN60" s="371"/>
      <c r="BO60" s="371"/>
      <c r="BP60" s="371"/>
      <c r="BQ60" s="371"/>
    </row>
    <row r="61" spans="1:69" s="376" customFormat="1" ht="21" customHeight="1" x14ac:dyDescent="0.3">
      <c r="A61" s="371"/>
      <c r="B61" s="372"/>
      <c r="C61" s="371"/>
      <c r="D61" s="421" t="s">
        <v>601</v>
      </c>
      <c r="E61" s="419">
        <f t="shared" si="10"/>
        <v>69900</v>
      </c>
      <c r="F61" s="420">
        <f t="shared" si="10"/>
        <v>42000</v>
      </c>
      <c r="G61" s="371"/>
      <c r="H61" s="416">
        <f t="shared" si="3"/>
        <v>69900</v>
      </c>
      <c r="I61" s="416">
        <f t="shared" si="3"/>
        <v>42000</v>
      </c>
      <c r="J61" s="386"/>
      <c r="K61" s="417">
        <f t="shared" si="0"/>
        <v>69884.899999999994</v>
      </c>
      <c r="L61" s="417">
        <f t="shared" si="1"/>
        <v>41930.94</v>
      </c>
      <c r="M61" s="389"/>
      <c r="N61" s="552">
        <v>27953.96</v>
      </c>
      <c r="P61" s="542">
        <v>24384.346000000001</v>
      </c>
      <c r="R61" s="542">
        <v>24384.346000000001</v>
      </c>
      <c r="T61" s="496">
        <v>24384.346000000001</v>
      </c>
      <c r="V61" s="507">
        <v>24384.346000000001</v>
      </c>
      <c r="X61" s="495">
        <v>23004.1</v>
      </c>
      <c r="Z61" s="468">
        <v>23004.1</v>
      </c>
      <c r="AB61" s="462">
        <v>21908.67</v>
      </c>
      <c r="AD61" s="462">
        <v>21908.67</v>
      </c>
      <c r="AF61" s="468">
        <v>18236.43</v>
      </c>
      <c r="AH61" s="452">
        <v>17443.547000000002</v>
      </c>
      <c r="AJ61" s="382">
        <v>15857.77</v>
      </c>
      <c r="AL61" s="363">
        <f t="shared" ca="1" si="4"/>
        <v>1.146389573048217</v>
      </c>
      <c r="AN61" s="539"/>
      <c r="AP61" s="146"/>
      <c r="AR61" s="146"/>
      <c r="AT61" s="146"/>
      <c r="AV61" s="146"/>
      <c r="AX61" s="146"/>
      <c r="AZ61" s="146"/>
      <c r="BB61" s="146"/>
      <c r="BD61" s="63"/>
      <c r="BF61" s="371"/>
      <c r="BG61" s="371"/>
      <c r="BH61" s="371"/>
      <c r="BI61" s="371"/>
      <c r="BJ61" s="371"/>
      <c r="BK61" s="371"/>
      <c r="BL61" s="371"/>
      <c r="BM61" s="371"/>
      <c r="BN61" s="371"/>
      <c r="BO61" s="371"/>
      <c r="BP61" s="371"/>
      <c r="BQ61" s="371"/>
    </row>
    <row r="62" spans="1:69" s="376" customFormat="1" ht="21" customHeight="1" x14ac:dyDescent="0.3">
      <c r="A62" s="371"/>
      <c r="B62" s="372"/>
      <c r="C62" s="371"/>
      <c r="D62" s="421" t="s">
        <v>605</v>
      </c>
      <c r="E62" s="419">
        <f t="shared" si="10"/>
        <v>11000</v>
      </c>
      <c r="F62" s="420">
        <f t="shared" si="10"/>
        <v>6600</v>
      </c>
      <c r="G62" s="371"/>
      <c r="H62" s="416">
        <f t="shared" si="3"/>
        <v>11000</v>
      </c>
      <c r="I62" s="416">
        <f t="shared" si="3"/>
        <v>6600</v>
      </c>
      <c r="J62" s="386"/>
      <c r="K62" s="417">
        <f t="shared" si="0"/>
        <v>10915.775000000001</v>
      </c>
      <c r="L62" s="417">
        <f t="shared" si="1"/>
        <v>6549.4650000000001</v>
      </c>
      <c r="M62" s="389"/>
      <c r="N62" s="552">
        <v>4366.3100000000004</v>
      </c>
      <c r="P62" s="542">
        <v>3919.6786000000002</v>
      </c>
      <c r="R62" s="542">
        <v>3919.6786000000002</v>
      </c>
      <c r="T62" s="496">
        <v>3919.6786000000002</v>
      </c>
      <c r="V62" s="507">
        <v>3919.6786000000002</v>
      </c>
      <c r="X62" s="495">
        <v>3697.81</v>
      </c>
      <c r="Z62" s="468">
        <v>3697.81</v>
      </c>
      <c r="AB62" s="462">
        <v>3521.73</v>
      </c>
      <c r="AD62" s="462">
        <v>3521.73</v>
      </c>
      <c r="AF62" s="468">
        <v>3521.7292000000002</v>
      </c>
      <c r="AH62" s="452">
        <v>3201.5720000000001</v>
      </c>
      <c r="AJ62" s="382">
        <v>2910.52</v>
      </c>
      <c r="AL62" s="363">
        <f t="shared" ca="1" si="4"/>
        <v>1.1139459240357106</v>
      </c>
      <c r="AN62" s="539"/>
      <c r="AP62" s="146"/>
      <c r="AR62" s="146"/>
      <c r="AT62" s="146"/>
      <c r="AV62" s="146"/>
      <c r="AX62" s="146"/>
      <c r="AZ62" s="146"/>
      <c r="BB62" s="146"/>
      <c r="BD62" s="63"/>
      <c r="BF62" s="371"/>
      <c r="BG62" s="371"/>
      <c r="BH62" s="371"/>
      <c r="BI62" s="371"/>
      <c r="BJ62" s="371"/>
      <c r="BK62" s="371"/>
      <c r="BL62" s="371"/>
      <c r="BM62" s="371"/>
      <c r="BN62" s="371"/>
      <c r="BO62" s="371"/>
      <c r="BP62" s="371"/>
      <c r="BQ62" s="371"/>
    </row>
    <row r="63" spans="1:69" s="376" customFormat="1" ht="21" customHeight="1" x14ac:dyDescent="0.3">
      <c r="A63" s="371"/>
      <c r="B63" s="372"/>
      <c r="C63" s="371"/>
      <c r="D63" s="421" t="s">
        <v>603</v>
      </c>
      <c r="E63" s="419">
        <f t="shared" si="10"/>
        <v>11300</v>
      </c>
      <c r="F63" s="420">
        <f t="shared" si="10"/>
        <v>6800</v>
      </c>
      <c r="G63" s="371"/>
      <c r="H63" s="416">
        <f t="shared" si="3"/>
        <v>11300</v>
      </c>
      <c r="I63" s="416">
        <f t="shared" si="3"/>
        <v>6800</v>
      </c>
      <c r="J63" s="386"/>
      <c r="K63" s="417">
        <f t="shared" si="0"/>
        <v>11251.35</v>
      </c>
      <c r="L63" s="417">
        <f t="shared" si="1"/>
        <v>6750.8099999999995</v>
      </c>
      <c r="M63" s="389"/>
      <c r="N63" s="552">
        <v>4500.54</v>
      </c>
      <c r="P63" s="490">
        <v>4247</v>
      </c>
      <c r="R63" s="490">
        <v>4247</v>
      </c>
      <c r="T63" s="496">
        <v>4243.18</v>
      </c>
      <c r="V63" s="507">
        <v>4243.18</v>
      </c>
      <c r="X63" s="496">
        <v>4003</v>
      </c>
      <c r="Z63" s="468">
        <v>3811.49</v>
      </c>
      <c r="AB63" s="462">
        <v>3630</v>
      </c>
      <c r="AD63" s="462">
        <v>3630</v>
      </c>
      <c r="AF63" s="468">
        <v>3355.2937000000002</v>
      </c>
      <c r="AH63" s="452">
        <v>3050.2669999999998</v>
      </c>
      <c r="AJ63" s="382">
        <v>2772.97</v>
      </c>
      <c r="AL63" s="363">
        <f t="shared" ca="1" si="4"/>
        <v>1.0596986107840829</v>
      </c>
      <c r="AN63" s="547"/>
      <c r="AP63" s="146"/>
      <c r="AR63" s="146"/>
      <c r="AT63" s="146"/>
      <c r="AV63" s="146"/>
      <c r="AX63" s="146"/>
      <c r="AZ63" s="146"/>
      <c r="BB63" s="146"/>
      <c r="BD63" s="63"/>
      <c r="BF63" s="371"/>
      <c r="BG63" s="371"/>
      <c r="BH63" s="371"/>
      <c r="BI63" s="371"/>
      <c r="BJ63" s="371"/>
      <c r="BK63" s="371"/>
      <c r="BL63" s="371"/>
      <c r="BM63" s="371"/>
      <c r="BN63" s="371"/>
      <c r="BO63" s="371"/>
      <c r="BP63" s="371"/>
      <c r="BQ63" s="371"/>
    </row>
    <row r="64" spans="1:69" s="376" customFormat="1" ht="21" customHeight="1" x14ac:dyDescent="0.3">
      <c r="A64" s="371"/>
      <c r="B64" s="372"/>
      <c r="C64" s="371"/>
      <c r="D64" s="421" t="s">
        <v>604</v>
      </c>
      <c r="E64" s="419">
        <f t="shared" si="10"/>
        <v>15300</v>
      </c>
      <c r="F64" s="420">
        <f t="shared" si="10"/>
        <v>9200</v>
      </c>
      <c r="G64" s="371"/>
      <c r="H64" s="416">
        <f t="shared" si="3"/>
        <v>15300</v>
      </c>
      <c r="I64" s="416">
        <f t="shared" si="3"/>
        <v>9200</v>
      </c>
      <c r="J64" s="386"/>
      <c r="K64" s="417">
        <f t="shared" si="0"/>
        <v>15249.8</v>
      </c>
      <c r="L64" s="417">
        <f t="shared" si="1"/>
        <v>9149.880000000001</v>
      </c>
      <c r="M64" s="389"/>
      <c r="N64" s="552">
        <v>6099.92</v>
      </c>
      <c r="P64" s="542">
        <v>5750.5</v>
      </c>
      <c r="R64" s="542">
        <v>5750.5</v>
      </c>
      <c r="T64" s="496">
        <v>5750.5</v>
      </c>
      <c r="V64" s="507">
        <v>5750.5</v>
      </c>
      <c r="X64" s="507">
        <v>5425</v>
      </c>
      <c r="Z64" s="468">
        <v>5166</v>
      </c>
      <c r="AB64" s="462">
        <v>4920</v>
      </c>
      <c r="AD64" s="462">
        <v>4920</v>
      </c>
      <c r="AF64" s="468">
        <v>4546.9985000000006</v>
      </c>
      <c r="AH64" s="452">
        <v>4133.6350000000002</v>
      </c>
      <c r="AJ64" s="382">
        <v>3757.85</v>
      </c>
      <c r="AL64" s="363">
        <f t="shared" ca="1" si="4"/>
        <v>1.060763411877228</v>
      </c>
      <c r="AN64" s="539"/>
      <c r="AP64" s="146"/>
      <c r="AR64" s="146"/>
      <c r="AT64" s="146"/>
      <c r="AV64" s="146"/>
      <c r="AX64" s="146"/>
      <c r="AZ64" s="146"/>
      <c r="BB64" s="146"/>
      <c r="BD64" s="63"/>
      <c r="BF64" s="371"/>
      <c r="BG64" s="371"/>
      <c r="BH64" s="371"/>
      <c r="BI64" s="371"/>
      <c r="BJ64" s="371"/>
      <c r="BK64" s="371"/>
      <c r="BL64" s="371"/>
      <c r="BM64" s="371"/>
      <c r="BN64" s="371"/>
      <c r="BO64" s="371"/>
      <c r="BP64" s="371"/>
      <c r="BQ64" s="371"/>
    </row>
    <row r="65" spans="1:69" s="376" customFormat="1" ht="21" customHeight="1" x14ac:dyDescent="0.3">
      <c r="A65" s="371"/>
      <c r="B65" s="372"/>
      <c r="C65" s="371"/>
      <c r="D65" s="421" t="s">
        <v>697</v>
      </c>
      <c r="E65" s="419">
        <f t="shared" si="10"/>
        <v>5200</v>
      </c>
      <c r="F65" s="420">
        <f t="shared" si="10"/>
        <v>3100</v>
      </c>
      <c r="G65" s="371"/>
      <c r="H65" s="416">
        <f t="shared" si="3"/>
        <v>5200</v>
      </c>
      <c r="I65" s="416">
        <f t="shared" si="3"/>
        <v>3100</v>
      </c>
      <c r="J65" s="386"/>
      <c r="K65" s="417">
        <f t="shared" si="0"/>
        <v>5114.2749999999996</v>
      </c>
      <c r="L65" s="417">
        <f t="shared" si="1"/>
        <v>3068.5650000000001</v>
      </c>
      <c r="M65" s="389"/>
      <c r="N65" s="552">
        <v>2045.71</v>
      </c>
      <c r="P65" s="542">
        <v>1929.2</v>
      </c>
      <c r="R65" s="542">
        <v>1929.2</v>
      </c>
      <c r="T65" s="496">
        <v>1929.2</v>
      </c>
      <c r="V65" s="507">
        <v>1929.2</v>
      </c>
      <c r="X65" s="507">
        <v>1820</v>
      </c>
      <c r="Z65" s="468">
        <v>1732</v>
      </c>
      <c r="AB65" s="462"/>
      <c r="AD65" s="462"/>
      <c r="AF65" s="468"/>
      <c r="AH65" s="452"/>
      <c r="AJ65" s="382"/>
      <c r="AL65" s="363">
        <f t="shared" ca="1" si="4"/>
        <v>1.0603929089778146</v>
      </c>
      <c r="AN65" s="539"/>
      <c r="AP65" s="146"/>
      <c r="AR65" s="146"/>
      <c r="AT65" s="146"/>
      <c r="AV65" s="146"/>
      <c r="AX65" s="146"/>
      <c r="AZ65" s="146"/>
      <c r="BB65" s="146"/>
      <c r="BD65" s="63"/>
      <c r="BF65" s="371"/>
      <c r="BG65" s="371"/>
      <c r="BH65" s="371"/>
      <c r="BI65" s="371"/>
      <c r="BJ65" s="371"/>
      <c r="BK65" s="371"/>
      <c r="BL65" s="371"/>
      <c r="BM65" s="371"/>
      <c r="BN65" s="371"/>
      <c r="BO65" s="371"/>
      <c r="BP65" s="371"/>
      <c r="BQ65" s="371"/>
    </row>
    <row r="66" spans="1:69" s="376" customFormat="1" ht="21" hidden="1" customHeight="1" x14ac:dyDescent="0.3">
      <c r="A66" s="371"/>
      <c r="B66" s="372"/>
      <c r="C66" s="371"/>
      <c r="D66" s="421" t="s">
        <v>577</v>
      </c>
      <c r="E66" s="419">
        <f>H66</f>
        <v>4900</v>
      </c>
      <c r="F66" s="420">
        <f>I66</f>
        <v>3000</v>
      </c>
      <c r="G66" s="371"/>
      <c r="H66" s="416">
        <f t="shared" si="3"/>
        <v>4900</v>
      </c>
      <c r="I66" s="416">
        <f t="shared" si="3"/>
        <v>3000</v>
      </c>
      <c r="J66" s="386"/>
      <c r="K66" s="417">
        <f>N66*$K$9</f>
        <v>4883.2610000000004</v>
      </c>
      <c r="L66" s="417">
        <f>N66*$L$9</f>
        <v>2929.9566000000004</v>
      </c>
      <c r="M66" s="389"/>
      <c r="N66" s="542">
        <v>1953.3044000000002</v>
      </c>
      <c r="P66" s="542">
        <v>1953.3044000000002</v>
      </c>
      <c r="R66" s="542">
        <v>1953.3044000000002</v>
      </c>
      <c r="T66" s="496">
        <v>1953.3044000000002</v>
      </c>
      <c r="V66" s="507">
        <v>1953.3044000000002</v>
      </c>
      <c r="X66" s="495">
        <v>1842.74</v>
      </c>
      <c r="Z66" s="468">
        <v>1842.74</v>
      </c>
      <c r="AB66" s="462">
        <v>1755</v>
      </c>
      <c r="AD66" s="462">
        <v>1755</v>
      </c>
      <c r="AF66" s="468">
        <v>1617.7337000000002</v>
      </c>
      <c r="AH66" s="452">
        <v>1470.6670000000001</v>
      </c>
      <c r="AJ66" s="382">
        <v>1336.97</v>
      </c>
      <c r="AL66" s="363">
        <f t="shared" ca="1" si="4"/>
        <v>1</v>
      </c>
      <c r="AN66" s="539"/>
      <c r="AP66" s="146"/>
      <c r="AR66" s="146"/>
      <c r="AT66" s="146"/>
      <c r="AV66" s="146"/>
      <c r="AX66" s="146"/>
      <c r="AZ66" s="146"/>
      <c r="BB66" s="146"/>
      <c r="BD66" s="63"/>
      <c r="BF66" s="371"/>
      <c r="BG66" s="371"/>
      <c r="BH66" s="371"/>
      <c r="BI66" s="371"/>
      <c r="BJ66" s="371"/>
      <c r="BK66" s="371"/>
      <c r="BL66" s="371"/>
      <c r="BM66" s="371"/>
      <c r="BN66" s="371"/>
      <c r="BO66" s="371"/>
      <c r="BP66" s="371"/>
      <c r="BQ66" s="371"/>
    </row>
    <row r="67" spans="1:69" s="376" customFormat="1" ht="21" customHeight="1" x14ac:dyDescent="0.3">
      <c r="A67" s="371"/>
      <c r="B67" s="372"/>
      <c r="C67" s="371"/>
      <c r="D67" s="421" t="s">
        <v>591</v>
      </c>
      <c r="E67" s="419">
        <f t="shared" si="10"/>
        <v>3300</v>
      </c>
      <c r="F67" s="420">
        <f t="shared" si="10"/>
        <v>2000</v>
      </c>
      <c r="G67" s="371"/>
      <c r="H67" s="416">
        <f t="shared" si="3"/>
        <v>3300</v>
      </c>
      <c r="I67" s="416">
        <f t="shared" si="3"/>
        <v>2000</v>
      </c>
      <c r="J67" s="386"/>
      <c r="K67" s="417">
        <f t="shared" si="0"/>
        <v>3237.6749999999997</v>
      </c>
      <c r="L67" s="417">
        <f t="shared" si="1"/>
        <v>1942.605</v>
      </c>
      <c r="M67" s="389"/>
      <c r="N67" s="552">
        <v>1295.07</v>
      </c>
      <c r="P67" s="542">
        <v>1187.2</v>
      </c>
      <c r="R67" s="542">
        <v>1187.2</v>
      </c>
      <c r="T67" s="496">
        <v>1187.2</v>
      </c>
      <c r="V67" s="507">
        <v>1187.2</v>
      </c>
      <c r="X67" s="507">
        <v>1120</v>
      </c>
      <c r="Z67" s="468">
        <v>1065.75</v>
      </c>
      <c r="AB67" s="462">
        <v>1015</v>
      </c>
      <c r="AD67" s="462">
        <v>1015</v>
      </c>
      <c r="AF67" s="468">
        <v>918.39000000000021</v>
      </c>
      <c r="AH67" s="452">
        <v>834.90000000000009</v>
      </c>
      <c r="AJ67" s="382">
        <v>759</v>
      </c>
      <c r="AL67" s="363">
        <f t="shared" ca="1" si="4"/>
        <v>1.0908608490566036</v>
      </c>
      <c r="AN67" s="539"/>
      <c r="AP67" s="146"/>
      <c r="AR67" s="146"/>
      <c r="AT67" s="146"/>
      <c r="AV67" s="146"/>
      <c r="AX67" s="146"/>
      <c r="AZ67" s="146"/>
      <c r="BB67" s="146"/>
      <c r="BD67" s="63"/>
      <c r="BF67" s="371"/>
      <c r="BG67" s="371"/>
      <c r="BH67" s="371"/>
      <c r="BI67" s="371"/>
      <c r="BJ67" s="371"/>
      <c r="BK67" s="371"/>
      <c r="BL67" s="371"/>
      <c r="BM67" s="371"/>
      <c r="BN67" s="371"/>
      <c r="BO67" s="371"/>
      <c r="BP67" s="371"/>
      <c r="BQ67" s="371"/>
    </row>
    <row r="68" spans="1:69" s="376" customFormat="1" ht="21" hidden="1" customHeight="1" x14ac:dyDescent="0.3">
      <c r="A68" s="371"/>
      <c r="B68" s="372"/>
      <c r="C68" s="371"/>
      <c r="D68" s="421" t="s">
        <v>698</v>
      </c>
      <c r="E68" s="419">
        <f t="shared" si="10"/>
        <v>18900</v>
      </c>
      <c r="F68" s="420">
        <f t="shared" si="10"/>
        <v>11400</v>
      </c>
      <c r="G68" s="371"/>
      <c r="H68" s="416">
        <f t="shared" si="3"/>
        <v>18900</v>
      </c>
      <c r="I68" s="416">
        <f t="shared" si="3"/>
        <v>11400</v>
      </c>
      <c r="J68" s="386"/>
      <c r="K68" s="417">
        <f t="shared" si="0"/>
        <v>18847.5</v>
      </c>
      <c r="L68" s="417">
        <f t="shared" si="1"/>
        <v>11308.5</v>
      </c>
      <c r="M68" s="389"/>
      <c r="N68" s="507">
        <v>7539</v>
      </c>
      <c r="P68" s="507">
        <v>7539</v>
      </c>
      <c r="R68" s="507">
        <v>7539</v>
      </c>
      <c r="T68" s="507">
        <v>7539</v>
      </c>
      <c r="V68" s="507">
        <v>7539</v>
      </c>
      <c r="X68" s="495">
        <v>7539</v>
      </c>
      <c r="Z68" s="468">
        <v>7539</v>
      </c>
      <c r="AB68" s="462">
        <v>18945</v>
      </c>
      <c r="AD68" s="462">
        <v>18945</v>
      </c>
      <c r="AF68" s="468">
        <v>17222.522900000004</v>
      </c>
      <c r="AH68" s="452">
        <v>15656.839000000002</v>
      </c>
      <c r="AJ68" s="382">
        <v>14233.49</v>
      </c>
      <c r="AL68" s="363">
        <f t="shared" ca="1" si="4"/>
        <v>1</v>
      </c>
      <c r="AN68" s="146"/>
      <c r="AP68" s="146"/>
      <c r="AR68" s="146"/>
      <c r="AT68" s="146"/>
      <c r="AV68" s="146"/>
      <c r="AX68" s="146"/>
      <c r="AZ68" s="146"/>
      <c r="BB68" s="146"/>
      <c r="BD68" s="63"/>
      <c r="BF68" s="371"/>
      <c r="BG68" s="371"/>
      <c r="BH68" s="371"/>
      <c r="BI68" s="371"/>
      <c r="BJ68" s="371"/>
      <c r="BK68" s="371"/>
      <c r="BL68" s="371"/>
      <c r="BM68" s="371"/>
      <c r="BN68" s="371"/>
      <c r="BO68" s="371"/>
      <c r="BP68" s="371"/>
      <c r="BQ68" s="371"/>
    </row>
    <row r="69" spans="1:69" s="376" customFormat="1" ht="21" hidden="1" customHeight="1" x14ac:dyDescent="0.3">
      <c r="A69" s="371"/>
      <c r="B69" s="372"/>
      <c r="C69" s="371"/>
      <c r="D69" s="421" t="s">
        <v>699</v>
      </c>
      <c r="E69" s="419">
        <f t="shared" si="10"/>
        <v>61700</v>
      </c>
      <c r="F69" s="420">
        <f t="shared" si="10"/>
        <v>37000</v>
      </c>
      <c r="G69" s="371"/>
      <c r="H69" s="416">
        <f t="shared" si="3"/>
        <v>61700</v>
      </c>
      <c r="I69" s="416">
        <f t="shared" si="3"/>
        <v>37000</v>
      </c>
      <c r="J69" s="386"/>
      <c r="K69" s="417">
        <f t="shared" si="0"/>
        <v>61621.875</v>
      </c>
      <c r="L69" s="417">
        <f t="shared" si="1"/>
        <v>36973.125</v>
      </c>
      <c r="M69" s="389"/>
      <c r="N69" s="507">
        <v>24648.75</v>
      </c>
      <c r="P69" s="507">
        <v>24648.75</v>
      </c>
      <c r="R69" s="507">
        <v>24648.75</v>
      </c>
      <c r="T69" s="507">
        <v>24648.75</v>
      </c>
      <c r="V69" s="507">
        <v>24648.75</v>
      </c>
      <c r="X69" s="495">
        <v>24648.75</v>
      </c>
      <c r="Z69" s="468">
        <v>24648.75</v>
      </c>
      <c r="AB69" s="462">
        <v>18945</v>
      </c>
      <c r="AD69" s="462">
        <v>18945</v>
      </c>
      <c r="AF69" s="468">
        <v>17222.522900000004</v>
      </c>
      <c r="AH69" s="452">
        <v>15656.839000000002</v>
      </c>
      <c r="AJ69" s="382">
        <v>14233.49</v>
      </c>
      <c r="AL69" s="363">
        <f t="shared" ca="1" si="4"/>
        <v>1</v>
      </c>
      <c r="AN69" s="146"/>
      <c r="AP69" s="146"/>
      <c r="AR69" s="146"/>
      <c r="AT69" s="146"/>
      <c r="AV69" s="146"/>
      <c r="AX69" s="146"/>
      <c r="AZ69" s="146"/>
      <c r="BB69" s="146"/>
      <c r="BD69" s="63"/>
      <c r="BF69" s="371"/>
      <c r="BG69" s="371"/>
      <c r="BH69" s="371"/>
      <c r="BI69" s="371"/>
      <c r="BJ69" s="371"/>
      <c r="BK69" s="371"/>
      <c r="BL69" s="371"/>
      <c r="BM69" s="371"/>
      <c r="BN69" s="371"/>
      <c r="BO69" s="371"/>
      <c r="BP69" s="371"/>
      <c r="BQ69" s="371"/>
    </row>
    <row r="70" spans="1:69" s="376" customFormat="1" ht="21" hidden="1" customHeight="1" x14ac:dyDescent="0.3">
      <c r="A70" s="371"/>
      <c r="B70" s="372"/>
      <c r="C70" s="371"/>
      <c r="D70" s="421" t="s">
        <v>700</v>
      </c>
      <c r="E70" s="419">
        <f t="shared" si="10"/>
        <v>272400</v>
      </c>
      <c r="F70" s="420">
        <f t="shared" si="10"/>
        <v>163500</v>
      </c>
      <c r="G70" s="371"/>
      <c r="H70" s="416">
        <f t="shared" si="3"/>
        <v>272400</v>
      </c>
      <c r="I70" s="416">
        <f t="shared" si="3"/>
        <v>163500</v>
      </c>
      <c r="J70" s="386"/>
      <c r="K70" s="417">
        <f t="shared" si="0"/>
        <v>272343.75</v>
      </c>
      <c r="L70" s="417">
        <f t="shared" si="1"/>
        <v>163406.25</v>
      </c>
      <c r="M70" s="389"/>
      <c r="N70" s="507">
        <v>108937.5</v>
      </c>
      <c r="P70" s="507">
        <v>108937.5</v>
      </c>
      <c r="R70" s="507">
        <v>108937.5</v>
      </c>
      <c r="T70" s="507">
        <v>108937.5</v>
      </c>
      <c r="V70" s="507">
        <v>108937.5</v>
      </c>
      <c r="X70" s="495">
        <v>108937.5</v>
      </c>
      <c r="Z70" s="468">
        <v>108937.5</v>
      </c>
      <c r="AB70" s="462">
        <v>18945</v>
      </c>
      <c r="AD70" s="462">
        <v>18945</v>
      </c>
      <c r="AF70" s="468">
        <v>17222.522900000004</v>
      </c>
      <c r="AH70" s="452">
        <v>15656.839000000002</v>
      </c>
      <c r="AJ70" s="382">
        <v>14233.49</v>
      </c>
      <c r="AL70" s="363">
        <f t="shared" ca="1" si="4"/>
        <v>1</v>
      </c>
      <c r="AN70" s="146"/>
      <c r="AP70" s="146"/>
      <c r="AR70" s="146"/>
      <c r="AT70" s="146"/>
      <c r="AV70" s="146"/>
      <c r="AX70" s="146"/>
      <c r="AZ70" s="146"/>
      <c r="BB70" s="146"/>
      <c r="BD70" s="63"/>
      <c r="BF70" s="371"/>
      <c r="BG70" s="371"/>
      <c r="BH70" s="371"/>
      <c r="BI70" s="371"/>
      <c r="BJ70" s="371"/>
      <c r="BK70" s="371"/>
      <c r="BL70" s="371"/>
      <c r="BM70" s="371"/>
      <c r="BN70" s="371"/>
      <c r="BO70" s="371"/>
      <c r="BP70" s="371"/>
      <c r="BQ70" s="371"/>
    </row>
    <row r="71" spans="1:69" s="376" customFormat="1" ht="21" hidden="1" customHeight="1" x14ac:dyDescent="0.3">
      <c r="A71" s="371"/>
      <c r="B71" s="372"/>
      <c r="C71" s="371"/>
      <c r="D71" s="421" t="s">
        <v>701</v>
      </c>
      <c r="E71" s="419">
        <f t="shared" si="10"/>
        <v>6200</v>
      </c>
      <c r="F71" s="420">
        <f t="shared" si="10"/>
        <v>3700</v>
      </c>
      <c r="G71" s="371"/>
      <c r="H71" s="416">
        <f t="shared" si="3"/>
        <v>6200</v>
      </c>
      <c r="I71" s="416">
        <f t="shared" si="3"/>
        <v>3700</v>
      </c>
      <c r="J71" s="386"/>
      <c r="K71" s="417">
        <f>N71*$K$9</f>
        <v>6133.9250000000002</v>
      </c>
      <c r="L71" s="417">
        <f>N71*$L$9</f>
        <v>3680.3550000000005</v>
      </c>
      <c r="M71" s="389"/>
      <c r="N71" s="507">
        <v>2453.5700000000002</v>
      </c>
      <c r="P71" s="507">
        <v>2453.5700000000002</v>
      </c>
      <c r="R71" s="507">
        <v>2453.5700000000002</v>
      </c>
      <c r="T71" s="507">
        <v>2453.5700000000002</v>
      </c>
      <c r="V71" s="507">
        <v>2453.5700000000002</v>
      </c>
      <c r="X71" s="495">
        <v>2453.5700000000002</v>
      </c>
      <c r="Z71" s="468">
        <v>2453.5700000000002</v>
      </c>
      <c r="AB71" s="462">
        <v>2336.7278000000001</v>
      </c>
      <c r="AD71" s="468">
        <v>2336.7278000000006</v>
      </c>
      <c r="AF71" s="468">
        <v>2336.7278000000006</v>
      </c>
      <c r="AH71" s="452">
        <v>2124.2980000000002</v>
      </c>
      <c r="AJ71" s="382">
        <v>1931.18</v>
      </c>
      <c r="AL71" s="363">
        <f t="shared" ca="1" si="4"/>
        <v>1</v>
      </c>
      <c r="AN71" s="146"/>
      <c r="AP71" s="146"/>
      <c r="AR71" s="146"/>
      <c r="AT71" s="146"/>
      <c r="AV71" s="146"/>
      <c r="AX71" s="146"/>
      <c r="AZ71" s="146"/>
      <c r="BB71" s="146"/>
      <c r="BD71" s="63"/>
      <c r="BF71" s="371"/>
      <c r="BG71" s="371"/>
      <c r="BH71" s="371"/>
      <c r="BI71" s="371"/>
      <c r="BJ71" s="371"/>
      <c r="BK71" s="371"/>
      <c r="BL71" s="371"/>
      <c r="BM71" s="371"/>
      <c r="BN71" s="371"/>
      <c r="BO71" s="371"/>
      <c r="BP71" s="371"/>
      <c r="BQ71" s="371"/>
    </row>
    <row r="72" spans="1:69" s="376" customFormat="1" ht="21" hidden="1" customHeight="1" x14ac:dyDescent="0.3">
      <c r="A72" s="371"/>
      <c r="B72" s="372"/>
      <c r="C72" s="371"/>
      <c r="D72" s="421" t="s">
        <v>702</v>
      </c>
      <c r="E72" s="419">
        <f t="shared" si="10"/>
        <v>16000</v>
      </c>
      <c r="F72" s="420">
        <f t="shared" si="10"/>
        <v>9600</v>
      </c>
      <c r="G72" s="371"/>
      <c r="H72" s="416">
        <f t="shared" si="3"/>
        <v>16000</v>
      </c>
      <c r="I72" s="416">
        <f t="shared" si="3"/>
        <v>9600</v>
      </c>
      <c r="J72" s="386"/>
      <c r="K72" s="417">
        <f>N72*$K$9</f>
        <v>15982.15</v>
      </c>
      <c r="L72" s="417">
        <f>N72*$L$9</f>
        <v>9589.2899999999991</v>
      </c>
      <c r="M72" s="389"/>
      <c r="N72" s="507">
        <v>6392.86</v>
      </c>
      <c r="P72" s="507">
        <v>6392.86</v>
      </c>
      <c r="R72" s="507">
        <v>6392.86</v>
      </c>
      <c r="T72" s="507">
        <v>6392.86</v>
      </c>
      <c r="V72" s="507">
        <v>6392.86</v>
      </c>
      <c r="X72" s="495">
        <v>6392.86</v>
      </c>
      <c r="Z72" s="468">
        <v>6392.86</v>
      </c>
      <c r="AB72" s="462"/>
      <c r="AD72" s="468"/>
      <c r="AF72" s="468"/>
      <c r="AH72" s="452"/>
      <c r="AJ72" s="382"/>
      <c r="AL72" s="363">
        <f t="shared" ca="1" si="4"/>
        <v>1</v>
      </c>
      <c r="AN72" s="146"/>
      <c r="AP72" s="146"/>
      <c r="AR72" s="146"/>
      <c r="AT72" s="146"/>
      <c r="AV72" s="146"/>
      <c r="AX72" s="146"/>
      <c r="AZ72" s="146"/>
      <c r="BB72" s="146"/>
      <c r="BD72" s="63"/>
      <c r="BF72" s="371"/>
      <c r="BG72" s="371"/>
      <c r="BH72" s="371"/>
      <c r="BI72" s="371"/>
      <c r="BJ72" s="371"/>
      <c r="BK72" s="371"/>
      <c r="BL72" s="371"/>
      <c r="BM72" s="371"/>
      <c r="BN72" s="371"/>
      <c r="BO72" s="371"/>
      <c r="BP72" s="371"/>
      <c r="BQ72" s="371"/>
    </row>
    <row r="73" spans="1:69" s="376" customFormat="1" ht="21" hidden="1" customHeight="1" x14ac:dyDescent="0.3">
      <c r="A73" s="371"/>
      <c r="B73" s="372"/>
      <c r="C73" s="371"/>
      <c r="D73" s="421" t="s">
        <v>703</v>
      </c>
      <c r="E73" s="419">
        <f t="shared" si="10"/>
        <v>24200</v>
      </c>
      <c r="F73" s="420">
        <f t="shared" si="10"/>
        <v>14500</v>
      </c>
      <c r="G73" s="371"/>
      <c r="H73" s="416">
        <f t="shared" si="3"/>
        <v>24200</v>
      </c>
      <c r="I73" s="416">
        <f t="shared" si="3"/>
        <v>14500</v>
      </c>
      <c r="J73" s="386"/>
      <c r="K73" s="417">
        <f>N73*$K$9</f>
        <v>24132.05</v>
      </c>
      <c r="L73" s="417">
        <f>N73*$L$9</f>
        <v>14479.23</v>
      </c>
      <c r="M73" s="389"/>
      <c r="N73" s="507">
        <v>9652.82</v>
      </c>
      <c r="P73" s="507">
        <v>9652.82</v>
      </c>
      <c r="R73" s="507">
        <v>9652.82</v>
      </c>
      <c r="T73" s="507">
        <v>9652.82</v>
      </c>
      <c r="V73" s="507">
        <v>9652.82</v>
      </c>
      <c r="X73" s="495">
        <v>9652.82</v>
      </c>
      <c r="Z73" s="468">
        <v>9652.82</v>
      </c>
      <c r="AB73" s="462"/>
      <c r="AD73" s="468"/>
      <c r="AF73" s="468"/>
      <c r="AH73" s="452"/>
      <c r="AJ73" s="382"/>
      <c r="AL73" s="363">
        <f t="shared" ca="1" si="4"/>
        <v>1</v>
      </c>
      <c r="AN73" s="146"/>
      <c r="AP73" s="146"/>
      <c r="AR73" s="146"/>
      <c r="AT73" s="146"/>
      <c r="AV73" s="146"/>
      <c r="AX73" s="146"/>
      <c r="AZ73" s="146"/>
      <c r="BB73" s="146"/>
      <c r="BD73" s="63"/>
      <c r="BF73" s="371"/>
      <c r="BG73" s="371"/>
      <c r="BH73" s="371"/>
      <c r="BI73" s="371"/>
      <c r="BJ73" s="371"/>
      <c r="BK73" s="371"/>
      <c r="BL73" s="371"/>
      <c r="BM73" s="371"/>
      <c r="BN73" s="371"/>
      <c r="BO73" s="371"/>
      <c r="BP73" s="371"/>
      <c r="BQ73" s="371"/>
    </row>
    <row r="74" spans="1:69" s="376" customFormat="1" ht="21" hidden="1" customHeight="1" x14ac:dyDescent="0.3">
      <c r="A74" s="371"/>
      <c r="B74" s="372"/>
      <c r="C74" s="371"/>
      <c r="D74" s="421" t="s">
        <v>511</v>
      </c>
      <c r="E74" s="419">
        <f t="shared" si="10"/>
        <v>4200</v>
      </c>
      <c r="F74" s="420">
        <f t="shared" si="10"/>
        <v>2600</v>
      </c>
      <c r="G74" s="371"/>
      <c r="H74" s="416">
        <f t="shared" si="3"/>
        <v>4200</v>
      </c>
      <c r="I74" s="416">
        <f t="shared" si="3"/>
        <v>2600</v>
      </c>
      <c r="J74" s="386"/>
      <c r="K74" s="417">
        <f t="shared" si="0"/>
        <v>4200</v>
      </c>
      <c r="L74" s="417">
        <f t="shared" si="1"/>
        <v>2520</v>
      </c>
      <c r="M74" s="389"/>
      <c r="N74" s="507">
        <v>1680</v>
      </c>
      <c r="P74" s="507">
        <v>1680</v>
      </c>
      <c r="R74" s="507">
        <v>1680</v>
      </c>
      <c r="T74" s="507">
        <v>1680</v>
      </c>
      <c r="V74" s="507">
        <v>1680</v>
      </c>
      <c r="X74" s="495">
        <v>1680</v>
      </c>
      <c r="Z74" s="468">
        <v>1680</v>
      </c>
      <c r="AB74" s="475">
        <v>1344</v>
      </c>
      <c r="AD74" s="468">
        <v>1344</v>
      </c>
      <c r="AF74" s="468">
        <v>1344</v>
      </c>
      <c r="AH74" s="452">
        <v>1232</v>
      </c>
      <c r="AJ74" s="382">
        <v>1120</v>
      </c>
      <c r="AL74" s="363">
        <f t="shared" ca="1" si="4"/>
        <v>1</v>
      </c>
      <c r="AN74" s="146"/>
      <c r="AP74" s="146"/>
      <c r="AR74" s="146"/>
      <c r="AT74" s="146"/>
      <c r="AV74" s="146"/>
      <c r="AX74" s="146"/>
      <c r="AZ74" s="146"/>
      <c r="BB74" s="146"/>
      <c r="BD74" s="63"/>
      <c r="BF74" s="371"/>
      <c r="BG74" s="371"/>
      <c r="BH74" s="371"/>
      <c r="BI74" s="371"/>
      <c r="BJ74" s="371"/>
      <c r="BK74" s="371"/>
      <c r="BL74" s="371"/>
      <c r="BM74" s="371"/>
      <c r="BN74" s="371"/>
      <c r="BO74" s="371"/>
      <c r="BP74" s="371"/>
      <c r="BQ74" s="371"/>
    </row>
    <row r="75" spans="1:69" ht="9.9499999999999993" customHeight="1" thickBot="1" x14ac:dyDescent="0.35">
      <c r="D75" s="422"/>
      <c r="E75" s="414"/>
      <c r="F75" s="415"/>
      <c r="G75" s="386"/>
      <c r="H75" s="416">
        <f t="shared" si="3"/>
        <v>0</v>
      </c>
      <c r="I75" s="416">
        <f t="shared" si="3"/>
        <v>0</v>
      </c>
      <c r="J75" s="386"/>
      <c r="K75" s="417">
        <f t="shared" si="0"/>
        <v>0</v>
      </c>
      <c r="L75" s="417">
        <f t="shared" si="1"/>
        <v>0</v>
      </c>
      <c r="M75" s="389"/>
      <c r="N75" s="513"/>
      <c r="P75" s="513"/>
      <c r="R75" s="513"/>
      <c r="T75" s="513"/>
      <c r="V75" s="513"/>
      <c r="X75" s="452"/>
      <c r="Z75" s="452"/>
      <c r="AB75" s="452"/>
      <c r="AD75" s="452"/>
      <c r="AF75" s="452"/>
      <c r="AH75" s="452"/>
      <c r="AL75" s="363"/>
      <c r="AN75" s="363"/>
      <c r="AP75" s="365"/>
      <c r="AR75" s="365"/>
      <c r="AT75" s="365"/>
      <c r="AV75" s="363"/>
      <c r="AX75" s="363"/>
      <c r="AZ75" s="363"/>
      <c r="BB75" s="363"/>
      <c r="BD75" s="366"/>
    </row>
    <row r="76" spans="1:69" s="376" customFormat="1" ht="21" customHeight="1" thickBot="1" x14ac:dyDescent="0.35">
      <c r="A76" s="371"/>
      <c r="B76" s="372"/>
      <c r="C76" s="371"/>
      <c r="D76" s="431" t="s">
        <v>462</v>
      </c>
      <c r="E76" s="409"/>
      <c r="F76" s="410"/>
      <c r="G76" s="371"/>
      <c r="H76" s="416">
        <f t="shared" si="3"/>
        <v>114200</v>
      </c>
      <c r="I76" s="416">
        <f t="shared" si="3"/>
        <v>68600</v>
      </c>
      <c r="J76" s="386"/>
      <c r="K76" s="417">
        <f t="shared" si="0"/>
        <v>114185</v>
      </c>
      <c r="L76" s="417">
        <f t="shared" si="1"/>
        <v>68511</v>
      </c>
      <c r="N76" s="558">
        <v>45674</v>
      </c>
      <c r="P76" s="541">
        <v>45595</v>
      </c>
      <c r="R76" s="541">
        <v>45595</v>
      </c>
      <c r="T76" s="521">
        <v>45565</v>
      </c>
      <c r="V76" s="514" t="s">
        <v>729</v>
      </c>
      <c r="X76" s="492" t="s">
        <v>729</v>
      </c>
      <c r="Z76" s="483">
        <v>45455</v>
      </c>
      <c r="AB76" s="473">
        <v>45425</v>
      </c>
      <c r="AD76" s="473">
        <v>45359</v>
      </c>
      <c r="AF76" s="465">
        <v>220324</v>
      </c>
      <c r="AH76" s="452"/>
      <c r="AJ76" s="382"/>
      <c r="AL76" s="363"/>
      <c r="AN76" s="353"/>
      <c r="AP76" s="146"/>
      <c r="AR76" s="146"/>
      <c r="AT76" s="146"/>
      <c r="AV76" s="146"/>
      <c r="AX76" s="146"/>
      <c r="AZ76" s="146"/>
      <c r="BB76" s="146"/>
      <c r="BD76" s="63"/>
      <c r="BF76" s="371"/>
      <c r="BG76" s="371"/>
      <c r="BH76" s="371"/>
      <c r="BI76" s="371"/>
      <c r="BJ76" s="371"/>
      <c r="BK76" s="371"/>
      <c r="BL76" s="371"/>
      <c r="BM76" s="371"/>
      <c r="BN76" s="371"/>
      <c r="BO76" s="371"/>
      <c r="BP76" s="371"/>
      <c r="BQ76" s="371"/>
    </row>
    <row r="77" spans="1:69" s="376" customFormat="1" ht="21" customHeight="1" x14ac:dyDescent="0.3">
      <c r="A77" s="371"/>
      <c r="B77" s="372"/>
      <c r="C77" s="371"/>
      <c r="D77" s="436" t="s">
        <v>743</v>
      </c>
      <c r="E77" s="437">
        <f>H77</f>
        <v>4400</v>
      </c>
      <c r="F77" s="438">
        <f>I77</f>
        <v>2700</v>
      </c>
      <c r="G77" s="371"/>
      <c r="H77" s="416">
        <f t="shared" si="3"/>
        <v>4400</v>
      </c>
      <c r="I77" s="416">
        <f t="shared" si="3"/>
        <v>2700</v>
      </c>
      <c r="J77" s="386"/>
      <c r="K77" s="417">
        <f t="shared" si="0"/>
        <v>4398.7117970660147</v>
      </c>
      <c r="L77" s="417">
        <f t="shared" si="1"/>
        <v>2639.2270782396085</v>
      </c>
      <c r="N77" s="552">
        <v>1759.4847188264057</v>
      </c>
      <c r="P77" s="542">
        <v>1579</v>
      </c>
      <c r="R77" s="542">
        <v>1579</v>
      </c>
      <c r="T77" s="496">
        <v>1579</v>
      </c>
      <c r="V77" s="507">
        <v>1549.8</v>
      </c>
      <c r="X77" s="490">
        <v>1549.8</v>
      </c>
      <c r="Z77" s="468">
        <v>1405.79</v>
      </c>
      <c r="AB77" s="462">
        <v>1338.85</v>
      </c>
      <c r="AD77" s="462">
        <v>1338.85</v>
      </c>
      <c r="AF77" s="462">
        <v>1239.68</v>
      </c>
      <c r="AH77" s="452">
        <v>1147.6385739</v>
      </c>
      <c r="AJ77" s="382">
        <v>1147.6385739</v>
      </c>
      <c r="AL77" s="363">
        <f t="shared" ca="1" si="4"/>
        <v>1.1143031784841075</v>
      </c>
      <c r="AN77" s="146"/>
      <c r="AP77" s="146"/>
      <c r="AR77" s="146"/>
      <c r="AT77" s="146"/>
      <c r="AV77" s="146"/>
      <c r="AX77" s="146"/>
      <c r="AZ77" s="146"/>
      <c r="BB77" s="146"/>
      <c r="BD77" s="63"/>
      <c r="BF77" s="371"/>
      <c r="BG77" s="371"/>
      <c r="BH77" s="371"/>
      <c r="BI77" s="371"/>
      <c r="BJ77" s="371"/>
      <c r="BK77" s="371"/>
      <c r="BL77" s="371"/>
      <c r="BM77" s="371"/>
      <c r="BN77" s="371"/>
      <c r="BO77" s="371"/>
      <c r="BP77" s="371"/>
      <c r="BQ77" s="371"/>
    </row>
    <row r="78" spans="1:69" s="376" customFormat="1" ht="21" customHeight="1" x14ac:dyDescent="0.3">
      <c r="A78" s="371"/>
      <c r="B78" s="372"/>
      <c r="C78" s="371"/>
      <c r="D78" s="436" t="s">
        <v>744</v>
      </c>
      <c r="E78" s="437">
        <f t="shared" ref="E78:F87" si="11">H78</f>
        <v>6400</v>
      </c>
      <c r="F78" s="438">
        <f t="shared" si="11"/>
        <v>3800</v>
      </c>
      <c r="G78" s="371"/>
      <c r="H78" s="416">
        <f t="shared" ref="H78:I142" si="12">MROUND(K78+48,100)</f>
        <v>6400</v>
      </c>
      <c r="I78" s="416">
        <f t="shared" si="12"/>
        <v>3800</v>
      </c>
      <c r="J78" s="386"/>
      <c r="K78" s="417">
        <f t="shared" si="0"/>
        <v>6306.955990220049</v>
      </c>
      <c r="L78" s="417">
        <f t="shared" si="1"/>
        <v>3784.1735941320294</v>
      </c>
      <c r="N78" s="552">
        <v>2522.7823960880196</v>
      </c>
      <c r="P78" s="542">
        <v>2264</v>
      </c>
      <c r="R78" s="542">
        <v>2264</v>
      </c>
      <c r="T78" s="496">
        <v>2264</v>
      </c>
      <c r="V78" s="507">
        <v>2221.8000000000002</v>
      </c>
      <c r="X78" s="490">
        <v>2221.8000000000002</v>
      </c>
      <c r="Z78" s="468">
        <v>2015.54</v>
      </c>
      <c r="AB78" s="462">
        <v>1919.56</v>
      </c>
      <c r="AD78" s="462">
        <v>1919.56</v>
      </c>
      <c r="AF78" s="462">
        <v>1777.37</v>
      </c>
      <c r="AH78" s="452">
        <v>1645.4006478000001</v>
      </c>
      <c r="AJ78" s="382">
        <v>1645.4006478000001</v>
      </c>
      <c r="AL78" s="363">
        <f t="shared" ref="AL78:AL141" ca="1" si="13">N78/OFFSET(N78,0,2)</f>
        <v>1.1143031784841075</v>
      </c>
      <c r="AN78" s="146"/>
      <c r="AP78" s="146"/>
      <c r="AR78" s="146"/>
      <c r="AT78" s="146"/>
      <c r="AV78" s="146"/>
      <c r="AX78" s="146"/>
      <c r="AZ78" s="146"/>
      <c r="BB78" s="146"/>
      <c r="BD78" s="63"/>
      <c r="BF78" s="371"/>
      <c r="BG78" s="371"/>
      <c r="BH78" s="371"/>
      <c r="BI78" s="371"/>
      <c r="BJ78" s="371"/>
      <c r="BK78" s="371"/>
      <c r="BL78" s="371"/>
      <c r="BM78" s="371"/>
      <c r="BN78" s="371"/>
      <c r="BO78" s="371"/>
      <c r="BP78" s="371"/>
      <c r="BQ78" s="371"/>
    </row>
    <row r="79" spans="1:69" s="376" customFormat="1" ht="21" customHeight="1" x14ac:dyDescent="0.3">
      <c r="A79" s="371"/>
      <c r="B79" s="372"/>
      <c r="C79" s="371"/>
      <c r="D79" s="436" t="s">
        <v>745</v>
      </c>
      <c r="E79" s="437">
        <f t="shared" si="11"/>
        <v>10400</v>
      </c>
      <c r="F79" s="438">
        <f t="shared" si="11"/>
        <v>6300</v>
      </c>
      <c r="G79" s="371"/>
      <c r="H79" s="416">
        <f t="shared" si="12"/>
        <v>10400</v>
      </c>
      <c r="I79" s="416">
        <f t="shared" si="12"/>
        <v>6300</v>
      </c>
      <c r="J79" s="386"/>
      <c r="K79" s="417">
        <f t="shared" si="0"/>
        <v>10390.877139364302</v>
      </c>
      <c r="L79" s="417">
        <f t="shared" si="1"/>
        <v>6234.5262836185811</v>
      </c>
      <c r="N79" s="552">
        <v>4156.3508557457208</v>
      </c>
      <c r="P79" s="542">
        <v>3730</v>
      </c>
      <c r="R79" s="542">
        <v>3730</v>
      </c>
      <c r="T79" s="496">
        <v>3730</v>
      </c>
      <c r="V79" s="507">
        <v>3660.3</v>
      </c>
      <c r="X79" s="490">
        <v>3660.3</v>
      </c>
      <c r="Z79" s="468">
        <v>3320.45</v>
      </c>
      <c r="AB79" s="462">
        <v>3162.33</v>
      </c>
      <c r="AD79" s="462">
        <v>3162.33</v>
      </c>
      <c r="AF79" s="462">
        <v>2928.08</v>
      </c>
      <c r="AH79" s="455">
        <v>2636</v>
      </c>
      <c r="AJ79" s="382">
        <v>2710.6637649000004</v>
      </c>
      <c r="AL79" s="363">
        <f t="shared" ca="1" si="13"/>
        <v>1.1143031784841075</v>
      </c>
      <c r="AN79" s="146"/>
      <c r="AP79" s="146"/>
      <c r="AR79" s="146"/>
      <c r="AT79" s="146"/>
      <c r="AV79" s="146"/>
      <c r="AX79" s="146"/>
      <c r="AZ79" s="146"/>
      <c r="BB79" s="146"/>
      <c r="BD79" s="63"/>
      <c r="BF79" s="371"/>
      <c r="BG79" s="371"/>
      <c r="BH79" s="371"/>
      <c r="BI79" s="371"/>
      <c r="BJ79" s="371"/>
      <c r="BK79" s="371"/>
      <c r="BL79" s="371"/>
      <c r="BM79" s="371"/>
      <c r="BN79" s="371"/>
      <c r="BO79" s="371"/>
      <c r="BP79" s="371"/>
      <c r="BQ79" s="371"/>
    </row>
    <row r="80" spans="1:69" s="376" customFormat="1" ht="21" customHeight="1" x14ac:dyDescent="0.3">
      <c r="A80" s="371"/>
      <c r="B80" s="559" t="s">
        <v>773</v>
      </c>
      <c r="C80" s="371"/>
      <c r="D80" s="436" t="s">
        <v>746</v>
      </c>
      <c r="E80" s="437">
        <f t="shared" si="11"/>
        <v>18300</v>
      </c>
      <c r="F80" s="438">
        <f t="shared" si="11"/>
        <v>11000</v>
      </c>
      <c r="G80" s="371"/>
      <c r="H80" s="416">
        <f t="shared" si="12"/>
        <v>18300</v>
      </c>
      <c r="I80" s="416">
        <f t="shared" si="12"/>
        <v>11000</v>
      </c>
      <c r="J80" s="386"/>
      <c r="K80" s="417">
        <f t="shared" si="0"/>
        <v>18230</v>
      </c>
      <c r="L80" s="417">
        <f t="shared" si="1"/>
        <v>10938</v>
      </c>
      <c r="N80" s="560">
        <v>7292</v>
      </c>
      <c r="P80" s="542">
        <v>6544</v>
      </c>
      <c r="R80" s="542">
        <v>6544</v>
      </c>
      <c r="T80" s="496">
        <v>6544</v>
      </c>
      <c r="V80" s="507">
        <v>6421.8</v>
      </c>
      <c r="X80" s="490">
        <v>6421.8</v>
      </c>
      <c r="Z80" s="468">
        <v>5826.09</v>
      </c>
      <c r="AB80" s="462">
        <v>5548.66</v>
      </c>
      <c r="AD80" s="462">
        <v>5548.66</v>
      </c>
      <c r="AF80" s="462">
        <v>5137.6499999999996</v>
      </c>
      <c r="AH80" s="455">
        <v>4624</v>
      </c>
      <c r="AJ80" s="382">
        <v>4756.1717112000006</v>
      </c>
      <c r="AL80" s="363">
        <f t="shared" ca="1" si="13"/>
        <v>1.1143031784841075</v>
      </c>
      <c r="AN80" s="146"/>
      <c r="AP80" s="146"/>
      <c r="AR80" s="146"/>
      <c r="AT80" s="146"/>
      <c r="AV80" s="146"/>
      <c r="AX80" s="146"/>
      <c r="AZ80" s="146"/>
      <c r="BB80" s="146"/>
      <c r="BD80" s="63"/>
      <c r="BF80" s="371"/>
      <c r="BG80" s="371"/>
      <c r="BH80" s="371"/>
      <c r="BI80" s="371"/>
      <c r="BJ80" s="371"/>
      <c r="BK80" s="371"/>
      <c r="BL80" s="371"/>
      <c r="BM80" s="371"/>
      <c r="BN80" s="371"/>
      <c r="BO80" s="371"/>
      <c r="BP80" s="371"/>
      <c r="BQ80" s="371"/>
    </row>
    <row r="81" spans="1:69" s="376" customFormat="1" ht="21" customHeight="1" x14ac:dyDescent="0.3">
      <c r="A81" s="371"/>
      <c r="B81" s="372"/>
      <c r="C81" s="371"/>
      <c r="D81" s="436" t="s">
        <v>297</v>
      </c>
      <c r="E81" s="437">
        <f t="shared" si="11"/>
        <v>32100</v>
      </c>
      <c r="F81" s="438">
        <f t="shared" si="11"/>
        <v>19300</v>
      </c>
      <c r="G81" s="371"/>
      <c r="H81" s="416">
        <f t="shared" si="12"/>
        <v>32100</v>
      </c>
      <c r="I81" s="416">
        <f t="shared" si="12"/>
        <v>19300</v>
      </c>
      <c r="J81" s="386"/>
      <c r="K81" s="417">
        <f t="shared" si="0"/>
        <v>32083.574266503667</v>
      </c>
      <c r="L81" s="417">
        <f t="shared" si="1"/>
        <v>19250.144559902197</v>
      </c>
      <c r="N81" s="552">
        <v>12833.429706601466</v>
      </c>
      <c r="P81" s="542">
        <v>11517</v>
      </c>
      <c r="R81" s="542">
        <v>11517</v>
      </c>
      <c r="T81" s="496">
        <v>11517</v>
      </c>
      <c r="V81" s="507">
        <v>11301.15</v>
      </c>
      <c r="X81" s="490">
        <v>11301.15</v>
      </c>
      <c r="Z81" s="455">
        <v>10767</v>
      </c>
      <c r="AB81" s="462">
        <v>9765.5400000000009</v>
      </c>
      <c r="AD81" s="462">
        <v>9765.5400000000009</v>
      </c>
      <c r="AF81" s="462">
        <v>9042.17</v>
      </c>
      <c r="AH81" s="455">
        <v>8138</v>
      </c>
      <c r="AJ81" s="382">
        <v>8370.7848042000005</v>
      </c>
      <c r="AL81" s="363">
        <f t="shared" ca="1" si="13"/>
        <v>1.1143031784841075</v>
      </c>
      <c r="AN81" s="146"/>
      <c r="AP81" s="146"/>
      <c r="AR81" s="146"/>
      <c r="AT81" s="146"/>
      <c r="AV81" s="146"/>
      <c r="AX81" s="146"/>
      <c r="AZ81" s="146"/>
      <c r="BB81" s="146"/>
      <c r="BD81" s="63"/>
      <c r="BF81" s="371"/>
      <c r="BG81" s="371"/>
      <c r="BH81" s="371"/>
      <c r="BI81" s="371"/>
      <c r="BJ81" s="371"/>
      <c r="BK81" s="371"/>
      <c r="BL81" s="371"/>
      <c r="BM81" s="371"/>
      <c r="BN81" s="371"/>
      <c r="BO81" s="371"/>
      <c r="BP81" s="371"/>
      <c r="BQ81" s="371"/>
    </row>
    <row r="82" spans="1:69" s="376" customFormat="1" ht="21" customHeight="1" x14ac:dyDescent="0.3">
      <c r="A82" s="371"/>
      <c r="B82" s="372"/>
      <c r="C82" s="371"/>
      <c r="D82" s="439" t="s">
        <v>747</v>
      </c>
      <c r="E82" s="437">
        <f t="shared" si="11"/>
        <v>2300</v>
      </c>
      <c r="F82" s="438">
        <f t="shared" si="11"/>
        <v>1400</v>
      </c>
      <c r="G82" s="371"/>
      <c r="H82" s="416">
        <f t="shared" si="12"/>
        <v>2300</v>
      </c>
      <c r="I82" s="416">
        <f t="shared" si="12"/>
        <v>1400</v>
      </c>
      <c r="J82" s="386"/>
      <c r="K82" s="417">
        <f t="shared" si="0"/>
        <v>2236.5179095354524</v>
      </c>
      <c r="L82" s="417">
        <f t="shared" si="1"/>
        <v>1341.9107457212713</v>
      </c>
      <c r="N82" s="552">
        <v>894.60716381418092</v>
      </c>
      <c r="P82" s="542">
        <v>802.84</v>
      </c>
      <c r="R82" s="542">
        <v>802.84</v>
      </c>
      <c r="T82" s="507">
        <v>788.55000000000007</v>
      </c>
      <c r="V82" s="507">
        <v>788.55000000000007</v>
      </c>
      <c r="X82" s="490">
        <v>788.55000000000007</v>
      </c>
      <c r="Z82" s="468">
        <v>725.9</v>
      </c>
      <c r="AB82" s="462">
        <v>691.33</v>
      </c>
      <c r="AD82" s="462">
        <v>691.33</v>
      </c>
      <c r="AF82" s="462">
        <v>627.46</v>
      </c>
      <c r="AH82" s="455">
        <v>565</v>
      </c>
      <c r="AJ82" s="382">
        <v>580.87405740000008</v>
      </c>
      <c r="AL82" s="363">
        <f t="shared" ca="1" si="13"/>
        <v>1.1143031784841075</v>
      </c>
      <c r="AN82" s="146"/>
      <c r="AP82" s="146"/>
      <c r="AR82" s="146"/>
      <c r="AT82" s="146"/>
      <c r="AV82" s="146"/>
      <c r="AX82" s="146"/>
      <c r="AZ82" s="146"/>
      <c r="BB82" s="146"/>
      <c r="BD82" s="63"/>
      <c r="BF82" s="371"/>
      <c r="BG82" s="371"/>
      <c r="BH82" s="371"/>
      <c r="BI82" s="371"/>
      <c r="BJ82" s="371"/>
      <c r="BK82" s="371"/>
      <c r="BL82" s="371"/>
      <c r="BM82" s="371"/>
      <c r="BN82" s="371"/>
      <c r="BO82" s="371"/>
      <c r="BP82" s="371"/>
      <c r="BQ82" s="371"/>
    </row>
    <row r="83" spans="1:69" s="376" customFormat="1" ht="21" customHeight="1" x14ac:dyDescent="0.3">
      <c r="A83" s="371"/>
      <c r="B83" s="372"/>
      <c r="C83" s="371"/>
      <c r="D83" s="439" t="s">
        <v>749</v>
      </c>
      <c r="E83" s="437">
        <f t="shared" si="11"/>
        <v>4800</v>
      </c>
      <c r="F83" s="438">
        <f t="shared" si="11"/>
        <v>2900</v>
      </c>
      <c r="G83" s="371"/>
      <c r="H83" s="416">
        <f t="shared" si="12"/>
        <v>4800</v>
      </c>
      <c r="I83" s="416">
        <f t="shared" si="12"/>
        <v>2900</v>
      </c>
      <c r="J83" s="386"/>
      <c r="K83" s="417">
        <f t="shared" si="0"/>
        <v>4752.5030562347192</v>
      </c>
      <c r="L83" s="417">
        <f t="shared" si="1"/>
        <v>2851.5018337408314</v>
      </c>
      <c r="N83" s="552">
        <v>1901.0012224938876</v>
      </c>
      <c r="P83" s="542">
        <v>1706</v>
      </c>
      <c r="R83" s="542">
        <v>1706</v>
      </c>
      <c r="T83" s="507">
        <v>1674.75</v>
      </c>
      <c r="V83" s="507">
        <v>1674.75</v>
      </c>
      <c r="X83" s="490">
        <v>1674.75</v>
      </c>
      <c r="Z83" s="468">
        <v>1518.77</v>
      </c>
      <c r="AB83" s="462">
        <v>1446.46</v>
      </c>
      <c r="AD83" s="462">
        <v>1446.46</v>
      </c>
      <c r="AF83" s="462">
        <v>1333.14</v>
      </c>
      <c r="AH83" s="452">
        <v>1234.1443569</v>
      </c>
      <c r="AJ83" s="382">
        <v>1234.1443569</v>
      </c>
      <c r="AL83" s="363">
        <f t="shared" ca="1" si="13"/>
        <v>1.1143031784841075</v>
      </c>
      <c r="AN83" s="146"/>
      <c r="AP83" s="146"/>
      <c r="AR83" s="146"/>
      <c r="AT83" s="146"/>
      <c r="AV83" s="146"/>
      <c r="AX83" s="146"/>
      <c r="AZ83" s="146"/>
      <c r="BB83" s="146"/>
      <c r="BD83" s="63"/>
      <c r="BF83" s="371"/>
      <c r="BG83" s="371"/>
      <c r="BH83" s="371"/>
      <c r="BI83" s="371"/>
      <c r="BJ83" s="371"/>
      <c r="BK83" s="371"/>
      <c r="BL83" s="371"/>
      <c r="BM83" s="371"/>
      <c r="BN83" s="371"/>
      <c r="BO83" s="371"/>
      <c r="BP83" s="371"/>
      <c r="BQ83" s="371"/>
    </row>
    <row r="84" spans="1:69" s="376" customFormat="1" ht="21" customHeight="1" x14ac:dyDescent="0.3">
      <c r="A84" s="371"/>
      <c r="B84" s="372"/>
      <c r="C84" s="371"/>
      <c r="D84" s="439" t="s">
        <v>750</v>
      </c>
      <c r="E84" s="437">
        <f t="shared" si="11"/>
        <v>7300</v>
      </c>
      <c r="F84" s="438">
        <f t="shared" si="11"/>
        <v>4400</v>
      </c>
      <c r="G84" s="371"/>
      <c r="H84" s="416">
        <f t="shared" si="12"/>
        <v>7300</v>
      </c>
      <c r="I84" s="416">
        <f t="shared" si="12"/>
        <v>4400</v>
      </c>
      <c r="J84" s="386"/>
      <c r="K84" s="417">
        <f t="shared" si="0"/>
        <v>7217.8988386308065</v>
      </c>
      <c r="L84" s="417">
        <f t="shared" si="1"/>
        <v>4330.7393031784832</v>
      </c>
      <c r="N84" s="552">
        <v>2887.1595354523224</v>
      </c>
      <c r="P84" s="542">
        <v>2591</v>
      </c>
      <c r="R84" s="542">
        <v>2591</v>
      </c>
      <c r="T84" s="507">
        <v>2542.0500000000002</v>
      </c>
      <c r="V84" s="507">
        <v>2542.0500000000002</v>
      </c>
      <c r="X84" s="490">
        <v>2542.0500000000002</v>
      </c>
      <c r="Z84" s="468">
        <v>2306.14</v>
      </c>
      <c r="AB84" s="462">
        <v>2196.33</v>
      </c>
      <c r="AD84" s="462">
        <v>2196.33</v>
      </c>
      <c r="AF84" s="462">
        <v>2024.27</v>
      </c>
      <c r="AH84" s="455">
        <v>1822</v>
      </c>
      <c r="AJ84" s="382">
        <v>1873.9549919999999</v>
      </c>
      <c r="AL84" s="363">
        <f t="shared" ca="1" si="13"/>
        <v>1.1143031784841075</v>
      </c>
      <c r="AN84" s="146"/>
      <c r="AP84" s="146"/>
      <c r="AR84" s="146"/>
      <c r="AT84" s="146"/>
      <c r="AV84" s="146"/>
      <c r="AX84" s="146"/>
      <c r="AZ84" s="146"/>
      <c r="BB84" s="146"/>
      <c r="BD84" s="63"/>
      <c r="BF84" s="371"/>
      <c r="BG84" s="371"/>
      <c r="BH84" s="371"/>
      <c r="BI84" s="371"/>
      <c r="BJ84" s="371"/>
      <c r="BK84" s="371"/>
      <c r="BL84" s="371"/>
      <c r="BM84" s="371"/>
      <c r="BN84" s="371"/>
      <c r="BO84" s="371"/>
      <c r="BP84" s="371"/>
      <c r="BQ84" s="371"/>
    </row>
    <row r="85" spans="1:69" s="376" customFormat="1" ht="21" customHeight="1" x14ac:dyDescent="0.3">
      <c r="A85" s="371"/>
      <c r="B85" s="372"/>
      <c r="C85" s="371"/>
      <c r="D85" s="439" t="s">
        <v>748</v>
      </c>
      <c r="E85" s="437">
        <f t="shared" si="11"/>
        <v>12800</v>
      </c>
      <c r="F85" s="438">
        <f t="shared" si="11"/>
        <v>7700</v>
      </c>
      <c r="G85" s="371"/>
      <c r="H85" s="416">
        <f t="shared" si="12"/>
        <v>12800</v>
      </c>
      <c r="I85" s="416">
        <f t="shared" si="12"/>
        <v>7700</v>
      </c>
      <c r="J85" s="386"/>
      <c r="K85" s="417">
        <f t="shared" si="0"/>
        <v>12786.628973105135</v>
      </c>
      <c r="L85" s="417">
        <f t="shared" si="1"/>
        <v>7671.9773838630808</v>
      </c>
      <c r="N85" s="552">
        <v>5114.6515892420539</v>
      </c>
      <c r="P85" s="542">
        <v>4590</v>
      </c>
      <c r="R85" s="542">
        <v>4590</v>
      </c>
      <c r="T85" s="507">
        <v>4503.45</v>
      </c>
      <c r="V85" s="507">
        <v>4503.45</v>
      </c>
      <c r="X85" s="490">
        <v>4503.45</v>
      </c>
      <c r="Z85" s="468">
        <v>4086.17</v>
      </c>
      <c r="AB85" s="462">
        <v>3891.58</v>
      </c>
      <c r="AD85" s="462">
        <v>3891.58</v>
      </c>
      <c r="AF85" s="462">
        <v>3586.71</v>
      </c>
      <c r="AH85" s="455">
        <v>3229</v>
      </c>
      <c r="AJ85" s="382">
        <v>3320.3923389000001</v>
      </c>
      <c r="AL85" s="363">
        <f t="shared" ca="1" si="13"/>
        <v>1.1143031784841075</v>
      </c>
      <c r="AN85" s="146"/>
      <c r="AP85" s="146"/>
      <c r="AR85" s="146"/>
      <c r="AT85" s="146"/>
      <c r="AV85" s="146"/>
      <c r="AX85" s="146"/>
      <c r="AZ85" s="146"/>
      <c r="BB85" s="146"/>
      <c r="BD85" s="63"/>
      <c r="BF85" s="371"/>
      <c r="BG85" s="371"/>
      <c r="BH85" s="371"/>
      <c r="BI85" s="371"/>
      <c r="BJ85" s="371"/>
      <c r="BK85" s="371"/>
      <c r="BL85" s="371"/>
      <c r="BM85" s="371"/>
      <c r="BN85" s="371"/>
      <c r="BO85" s="371"/>
      <c r="BP85" s="371"/>
      <c r="BQ85" s="371"/>
    </row>
    <row r="86" spans="1:69" s="376" customFormat="1" ht="21" hidden="1" customHeight="1" x14ac:dyDescent="0.3">
      <c r="A86" s="371"/>
      <c r="B86" s="372"/>
      <c r="C86" s="371"/>
      <c r="D86" s="439" t="s">
        <v>341</v>
      </c>
      <c r="E86" s="437">
        <f t="shared" si="11"/>
        <v>7700</v>
      </c>
      <c r="F86" s="438">
        <f t="shared" si="11"/>
        <v>4600</v>
      </c>
      <c r="G86" s="371"/>
      <c r="H86" s="416">
        <f t="shared" si="12"/>
        <v>7700</v>
      </c>
      <c r="I86" s="416">
        <f t="shared" si="12"/>
        <v>4600</v>
      </c>
      <c r="J86" s="386"/>
      <c r="K86" s="417">
        <f t="shared" si="0"/>
        <v>7613.8943306845968</v>
      </c>
      <c r="L86" s="417">
        <f t="shared" si="1"/>
        <v>4568.3365984107577</v>
      </c>
      <c r="N86" s="542">
        <v>3045.5577322738386</v>
      </c>
      <c r="P86" s="542">
        <v>2733.15</v>
      </c>
      <c r="R86" s="542">
        <v>2733.15</v>
      </c>
      <c r="T86" s="507">
        <v>2733.15</v>
      </c>
      <c r="V86" s="507">
        <v>2733.15</v>
      </c>
      <c r="X86" s="490">
        <v>2733.15</v>
      </c>
      <c r="Z86" s="468">
        <v>2999.8</v>
      </c>
      <c r="AB86" s="462">
        <v>2856.95</v>
      </c>
      <c r="AD86" s="462">
        <v>2856.95</v>
      </c>
      <c r="AF86" s="462">
        <v>2645.33</v>
      </c>
      <c r="AH86" s="452">
        <v>2448.9079524000003</v>
      </c>
      <c r="AJ86" s="382">
        <v>2448.9079524000003</v>
      </c>
      <c r="AL86" s="363">
        <f t="shared" ca="1" si="13"/>
        <v>1.1143031784841075</v>
      </c>
      <c r="AN86" s="146"/>
      <c r="AP86" s="146"/>
      <c r="AR86" s="146"/>
      <c r="AT86" s="146"/>
      <c r="AV86" s="146"/>
      <c r="AX86" s="146"/>
      <c r="AZ86" s="146"/>
      <c r="BB86" s="146"/>
      <c r="BD86" s="63"/>
      <c r="BF86" s="371"/>
      <c r="BG86" s="371"/>
      <c r="BH86" s="371"/>
      <c r="BI86" s="371"/>
      <c r="BJ86" s="371"/>
      <c r="BK86" s="371"/>
      <c r="BL86" s="371"/>
      <c r="BM86" s="371"/>
      <c r="BN86" s="371"/>
      <c r="BO86" s="371"/>
      <c r="BP86" s="371"/>
      <c r="BQ86" s="371"/>
    </row>
    <row r="87" spans="1:69" s="376" customFormat="1" ht="21" customHeight="1" thickBot="1" x14ac:dyDescent="0.35">
      <c r="A87" s="371"/>
      <c r="B87" s="372"/>
      <c r="C87" s="371"/>
      <c r="D87" s="439" t="s">
        <v>751</v>
      </c>
      <c r="E87" s="437">
        <f t="shared" si="11"/>
        <v>5700</v>
      </c>
      <c r="F87" s="438">
        <f t="shared" si="11"/>
        <v>3400</v>
      </c>
      <c r="G87" s="371"/>
      <c r="H87" s="416">
        <f t="shared" si="12"/>
        <v>5700</v>
      </c>
      <c r="I87" s="416">
        <f t="shared" si="12"/>
        <v>3400</v>
      </c>
      <c r="J87" s="386"/>
      <c r="K87" s="417">
        <f t="shared" si="0"/>
        <v>5655.0886308068457</v>
      </c>
      <c r="L87" s="417">
        <f t="shared" si="1"/>
        <v>3393.0531784841078</v>
      </c>
      <c r="N87" s="552">
        <v>2262.0354523227384</v>
      </c>
      <c r="P87" s="542">
        <v>2030</v>
      </c>
      <c r="R87" s="542">
        <v>2030</v>
      </c>
      <c r="T87" s="496">
        <v>2030</v>
      </c>
      <c r="V87" s="507">
        <v>1991.8500000000001</v>
      </c>
      <c r="X87" s="490">
        <v>1991.8500000000001</v>
      </c>
      <c r="Z87" s="468">
        <v>1996.98</v>
      </c>
      <c r="AB87" s="462">
        <v>1901.89</v>
      </c>
      <c r="AD87" s="462">
        <v>1901.89</v>
      </c>
      <c r="AF87" s="462">
        <v>1761.01</v>
      </c>
      <c r="AH87" s="452">
        <v>1467.51</v>
      </c>
      <c r="AJ87" s="382">
        <v>1467.51</v>
      </c>
      <c r="AL87" s="363">
        <f t="shared" ca="1" si="13"/>
        <v>1.1143031784841075</v>
      </c>
      <c r="AN87" s="146"/>
      <c r="AP87" s="146"/>
      <c r="AR87" s="146"/>
      <c r="AT87" s="146"/>
      <c r="AV87" s="146"/>
      <c r="AX87" s="146"/>
      <c r="AZ87" s="146"/>
      <c r="BB87" s="146"/>
      <c r="BD87" s="63"/>
      <c r="BF87" s="371"/>
      <c r="BG87" s="371"/>
      <c r="BH87" s="371"/>
      <c r="BI87" s="371"/>
      <c r="BJ87" s="371"/>
      <c r="BK87" s="371"/>
      <c r="BL87" s="371"/>
      <c r="BM87" s="371"/>
      <c r="BN87" s="371"/>
      <c r="BO87" s="371"/>
      <c r="BP87" s="371"/>
      <c r="BQ87" s="371"/>
    </row>
    <row r="88" spans="1:69" s="376" customFormat="1" ht="9.9499999999999993" hidden="1" customHeight="1" thickBot="1" x14ac:dyDescent="0.35">
      <c r="A88" s="371"/>
      <c r="B88" s="372"/>
      <c r="C88" s="371"/>
      <c r="D88" s="371"/>
      <c r="E88" s="373"/>
      <c r="F88" s="374"/>
      <c r="G88" s="371"/>
      <c r="H88" s="416">
        <f t="shared" si="12"/>
        <v>0</v>
      </c>
      <c r="I88" s="416">
        <f t="shared" si="12"/>
        <v>0</v>
      </c>
      <c r="J88" s="386"/>
      <c r="K88" s="417">
        <f t="shared" si="0"/>
        <v>0</v>
      </c>
      <c r="L88" s="417">
        <f t="shared" si="1"/>
        <v>0</v>
      </c>
      <c r="N88" s="513"/>
      <c r="P88" s="513"/>
      <c r="R88" s="513"/>
      <c r="T88" s="513"/>
      <c r="V88" s="513"/>
      <c r="X88" s="452"/>
      <c r="Z88" s="452"/>
      <c r="AB88" s="452"/>
      <c r="AD88" s="452"/>
      <c r="AF88" s="452"/>
      <c r="AH88" s="452"/>
      <c r="AJ88" s="382"/>
      <c r="AL88" s="363" t="e">
        <f t="shared" ca="1" si="13"/>
        <v>#DIV/0!</v>
      </c>
      <c r="AN88" s="146"/>
      <c r="AP88" s="146"/>
      <c r="AR88" s="146"/>
      <c r="AT88" s="146"/>
      <c r="AV88" s="146"/>
      <c r="AX88" s="146"/>
      <c r="AZ88" s="146"/>
      <c r="BB88" s="146"/>
      <c r="BD88" s="63"/>
      <c r="BF88" s="371"/>
      <c r="BG88" s="371"/>
      <c r="BH88" s="371"/>
      <c r="BI88" s="371"/>
      <c r="BJ88" s="371"/>
      <c r="BK88" s="371"/>
      <c r="BL88" s="371"/>
      <c r="BM88" s="371"/>
      <c r="BN88" s="371"/>
      <c r="BO88" s="371"/>
      <c r="BP88" s="371"/>
      <c r="BQ88" s="371"/>
    </row>
    <row r="89" spans="1:69" ht="21" customHeight="1" thickBot="1" x14ac:dyDescent="0.35">
      <c r="D89" s="413" t="s">
        <v>732</v>
      </c>
      <c r="H89" s="416">
        <f t="shared" si="12"/>
        <v>114300</v>
      </c>
      <c r="I89" s="416">
        <f t="shared" si="12"/>
        <v>68600</v>
      </c>
      <c r="J89" s="386"/>
      <c r="K89" s="417">
        <f t="shared" si="0"/>
        <v>114217.5</v>
      </c>
      <c r="L89" s="417">
        <f t="shared" si="1"/>
        <v>68530.5</v>
      </c>
      <c r="N89" s="576">
        <v>45687</v>
      </c>
      <c r="P89" s="520">
        <v>45552</v>
      </c>
      <c r="R89" s="520">
        <v>45552</v>
      </c>
      <c r="T89" s="520">
        <v>45552</v>
      </c>
      <c r="V89" s="520">
        <v>45552</v>
      </c>
      <c r="X89" s="489">
        <v>45490</v>
      </c>
      <c r="Z89" s="489"/>
      <c r="AB89" s="472">
        <v>45425</v>
      </c>
      <c r="AD89" s="472">
        <v>45387</v>
      </c>
      <c r="AF89" s="463">
        <v>220324</v>
      </c>
      <c r="AH89" s="452"/>
      <c r="AL89" s="363"/>
    </row>
    <row r="90" spans="1:69" s="376" customFormat="1" ht="21" hidden="1" customHeight="1" x14ac:dyDescent="0.3">
      <c r="A90" s="371"/>
      <c r="B90" s="372"/>
      <c r="C90" s="476"/>
      <c r="D90" s="439" t="s">
        <v>660</v>
      </c>
      <c r="E90" s="437">
        <f t="shared" ref="E90:F95" si="14">H90</f>
        <v>3600</v>
      </c>
      <c r="F90" s="438">
        <f t="shared" si="14"/>
        <v>2200</v>
      </c>
      <c r="G90" s="371"/>
      <c r="H90" s="416">
        <f t="shared" si="12"/>
        <v>3600</v>
      </c>
      <c r="I90" s="416">
        <f t="shared" si="12"/>
        <v>2200</v>
      </c>
      <c r="J90" s="386"/>
      <c r="K90" s="417">
        <f t="shared" si="0"/>
        <v>3573.72444</v>
      </c>
      <c r="L90" s="417">
        <f t="shared" si="1"/>
        <v>2144.2346639999996</v>
      </c>
      <c r="N90" s="552">
        <v>1429.4897759999999</v>
      </c>
      <c r="P90" s="496">
        <v>1429.4897759999999</v>
      </c>
      <c r="R90" s="496">
        <v>1429.4897759999999</v>
      </c>
      <c r="T90" s="496">
        <v>1429.4897759999999</v>
      </c>
      <c r="V90" s="496">
        <v>1429.4897759999999</v>
      </c>
      <c r="X90" s="490">
        <v>1429.4897759999999</v>
      </c>
      <c r="Z90" s="462">
        <v>1429.4897759999999</v>
      </c>
      <c r="AB90" s="452">
        <v>1429.4897759999999</v>
      </c>
      <c r="AD90" s="452">
        <v>1429.4897759999999</v>
      </c>
      <c r="AF90" s="452">
        <v>1429.4897759999999</v>
      </c>
      <c r="AH90" s="452">
        <v>1299.5361599999999</v>
      </c>
      <c r="AJ90" s="382">
        <v>1299.5361599999999</v>
      </c>
      <c r="AL90" s="363">
        <f t="shared" ca="1" si="13"/>
        <v>1</v>
      </c>
      <c r="AN90" s="146"/>
      <c r="AP90" s="146"/>
      <c r="AR90" s="146"/>
      <c r="AT90" s="146"/>
      <c r="AV90" s="146"/>
      <c r="AX90" s="146"/>
      <c r="AZ90" s="146"/>
      <c r="BB90" s="146"/>
      <c r="BD90" s="63"/>
      <c r="BF90" s="371"/>
      <c r="BG90" s="371"/>
      <c r="BH90" s="371"/>
      <c r="BI90" s="371"/>
      <c r="BJ90" s="371"/>
      <c r="BK90" s="371"/>
      <c r="BL90" s="371"/>
      <c r="BM90" s="371"/>
      <c r="BN90" s="371"/>
      <c r="BO90" s="371"/>
      <c r="BP90" s="371"/>
      <c r="BQ90" s="371"/>
    </row>
    <row r="91" spans="1:69" s="376" customFormat="1" ht="21" hidden="1" customHeight="1" x14ac:dyDescent="0.3">
      <c r="A91" s="371"/>
      <c r="B91" s="372"/>
      <c r="C91" s="476"/>
      <c r="D91" s="439" t="s">
        <v>661</v>
      </c>
      <c r="E91" s="444">
        <f t="shared" si="14"/>
        <v>7000</v>
      </c>
      <c r="F91" s="445">
        <f t="shared" si="14"/>
        <v>4200</v>
      </c>
      <c r="G91" s="371"/>
      <c r="H91" s="416">
        <f t="shared" si="12"/>
        <v>7000</v>
      </c>
      <c r="I91" s="416">
        <f t="shared" si="12"/>
        <v>4200</v>
      </c>
      <c r="J91" s="386"/>
      <c r="K91" s="417">
        <f t="shared" si="0"/>
        <v>6918.1612499999992</v>
      </c>
      <c r="L91" s="417">
        <f t="shared" si="1"/>
        <v>4150.8967499999999</v>
      </c>
      <c r="N91" s="552">
        <v>2767.2644999999998</v>
      </c>
      <c r="P91" s="496">
        <v>2767.2644999999998</v>
      </c>
      <c r="R91" s="496">
        <v>2767.2644999999998</v>
      </c>
      <c r="T91" s="496">
        <v>2767.2644999999998</v>
      </c>
      <c r="V91" s="496">
        <v>2767.2644999999998</v>
      </c>
      <c r="X91" s="490">
        <v>2767.2644999999998</v>
      </c>
      <c r="Z91" s="462">
        <v>2767.2644999999998</v>
      </c>
      <c r="AB91" s="452">
        <v>2767.2644999999998</v>
      </c>
      <c r="AD91" s="452">
        <v>2767.2644999999998</v>
      </c>
      <c r="AF91" s="452">
        <v>2767.2644999999998</v>
      </c>
      <c r="AH91" s="452">
        <v>2515.6949999999997</v>
      </c>
      <c r="AJ91" s="382">
        <v>2515.6949999999997</v>
      </c>
      <c r="AL91" s="363">
        <f t="shared" ca="1" si="13"/>
        <v>1</v>
      </c>
      <c r="AN91" s="146"/>
      <c r="AP91" s="146"/>
      <c r="AR91" s="146"/>
      <c r="AT91" s="146"/>
      <c r="AV91" s="146"/>
      <c r="AX91" s="146"/>
      <c r="AZ91" s="146"/>
      <c r="BB91" s="146"/>
      <c r="BD91" s="63"/>
      <c r="BF91" s="371"/>
      <c r="BG91" s="371"/>
      <c r="BH91" s="371"/>
      <c r="BI91" s="371"/>
      <c r="BJ91" s="371"/>
      <c r="BK91" s="371"/>
      <c r="BL91" s="371"/>
      <c r="BM91" s="371"/>
      <c r="BN91" s="371"/>
      <c r="BO91" s="371"/>
      <c r="BP91" s="371"/>
      <c r="BQ91" s="371"/>
    </row>
    <row r="92" spans="1:69" s="376" customFormat="1" ht="21" customHeight="1" x14ac:dyDescent="0.3">
      <c r="A92" s="371"/>
      <c r="B92" s="372"/>
      <c r="C92" s="371"/>
      <c r="D92" s="439" t="s">
        <v>368</v>
      </c>
      <c r="E92" s="437">
        <f t="shared" si="14"/>
        <v>3000</v>
      </c>
      <c r="F92" s="438">
        <f t="shared" si="14"/>
        <v>1800</v>
      </c>
      <c r="G92" s="371"/>
      <c r="H92" s="416">
        <f t="shared" si="12"/>
        <v>3000</v>
      </c>
      <c r="I92" s="416">
        <f t="shared" si="12"/>
        <v>1800</v>
      </c>
      <c r="J92" s="386"/>
      <c r="K92" s="417">
        <f t="shared" si="0"/>
        <v>2970</v>
      </c>
      <c r="L92" s="417">
        <f t="shared" si="1"/>
        <v>1782</v>
      </c>
      <c r="N92" s="552">
        <v>1188</v>
      </c>
      <c r="P92" s="496">
        <v>1107</v>
      </c>
      <c r="R92" s="496">
        <v>1107</v>
      </c>
      <c r="T92" s="496">
        <v>1107</v>
      </c>
      <c r="V92" s="496">
        <v>1107</v>
      </c>
      <c r="X92" s="490">
        <v>1047</v>
      </c>
      <c r="Z92" s="462">
        <v>1029.5014587000001</v>
      </c>
      <c r="AB92" s="452">
        <v>1029.5014587000001</v>
      </c>
      <c r="AD92" s="452">
        <v>1029.5014587000001</v>
      </c>
      <c r="AF92" s="452">
        <v>1029.5014587000001</v>
      </c>
      <c r="AH92" s="452">
        <v>935.91041699999994</v>
      </c>
      <c r="AJ92" s="382">
        <v>935.91041699999994</v>
      </c>
      <c r="AL92" s="575">
        <f t="shared" ca="1" si="13"/>
        <v>1.0731707317073171</v>
      </c>
      <c r="AN92" s="146"/>
      <c r="AP92" s="146"/>
      <c r="AR92" s="146"/>
      <c r="AT92" s="146"/>
      <c r="AV92" s="146"/>
      <c r="AX92" s="146"/>
      <c r="AZ92" s="146"/>
      <c r="BB92" s="146"/>
      <c r="BD92" s="63"/>
      <c r="BF92" s="371"/>
      <c r="BG92" s="371"/>
      <c r="BH92" s="371"/>
      <c r="BI92" s="371"/>
      <c r="BJ92" s="371"/>
      <c r="BK92" s="371"/>
      <c r="BL92" s="371"/>
      <c r="BM92" s="371"/>
      <c r="BN92" s="371"/>
      <c r="BO92" s="371"/>
      <c r="BP92" s="371"/>
      <c r="BQ92" s="371"/>
    </row>
    <row r="93" spans="1:69" s="376" customFormat="1" ht="21" customHeight="1" x14ac:dyDescent="0.3">
      <c r="A93" s="371"/>
      <c r="B93" s="372"/>
      <c r="C93" s="371"/>
      <c r="D93" s="439" t="s">
        <v>367</v>
      </c>
      <c r="E93" s="437">
        <f t="shared" si="14"/>
        <v>4800</v>
      </c>
      <c r="F93" s="438">
        <f t="shared" si="14"/>
        <v>2900</v>
      </c>
      <c r="G93" s="371"/>
      <c r="H93" s="416">
        <f t="shared" si="12"/>
        <v>4800</v>
      </c>
      <c r="I93" s="416">
        <f t="shared" si="12"/>
        <v>2900</v>
      </c>
      <c r="J93" s="386"/>
      <c r="K93" s="417">
        <f t="shared" si="0"/>
        <v>4708.125</v>
      </c>
      <c r="L93" s="417">
        <f t="shared" si="1"/>
        <v>2824.875</v>
      </c>
      <c r="N93" s="552">
        <v>1883.25</v>
      </c>
      <c r="P93" s="496">
        <v>1760</v>
      </c>
      <c r="R93" s="496">
        <v>1760</v>
      </c>
      <c r="T93" s="496">
        <v>1760</v>
      </c>
      <c r="V93" s="496">
        <v>1760</v>
      </c>
      <c r="X93" s="490">
        <v>1660</v>
      </c>
      <c r="Z93" s="462">
        <v>1630.2350493000001</v>
      </c>
      <c r="AB93" s="452">
        <v>1630.2350493000001</v>
      </c>
      <c r="AD93" s="452">
        <v>1630.2350493000001</v>
      </c>
      <c r="AF93" s="452">
        <v>1630.2350493000001</v>
      </c>
      <c r="AH93" s="452">
        <v>1482.0318629999999</v>
      </c>
      <c r="AJ93" s="382">
        <v>1482.0318629999999</v>
      </c>
      <c r="AL93" s="575">
        <f t="shared" ca="1" si="13"/>
        <v>1.0700284090909091</v>
      </c>
      <c r="AN93" s="146"/>
      <c r="AP93" s="146"/>
      <c r="AR93" s="146"/>
      <c r="AT93" s="146"/>
      <c r="AV93" s="146"/>
      <c r="AX93" s="146"/>
      <c r="AZ93" s="146"/>
      <c r="BB93" s="146"/>
      <c r="BD93" s="63"/>
      <c r="BF93" s="371"/>
      <c r="BG93" s="371"/>
      <c r="BH93" s="371"/>
      <c r="BI93" s="371"/>
      <c r="BJ93" s="371"/>
      <c r="BK93" s="371"/>
      <c r="BL93" s="371"/>
      <c r="BM93" s="371"/>
      <c r="BN93" s="371"/>
      <c r="BO93" s="371"/>
      <c r="BP93" s="371"/>
      <c r="BQ93" s="371"/>
    </row>
    <row r="94" spans="1:69" s="376" customFormat="1" ht="21" customHeight="1" x14ac:dyDescent="0.3">
      <c r="A94" s="371"/>
      <c r="B94" s="372"/>
      <c r="C94" s="371"/>
      <c r="D94" s="439" t="s">
        <v>366</v>
      </c>
      <c r="E94" s="442">
        <f t="shared" si="14"/>
        <v>8900</v>
      </c>
      <c r="F94" s="443">
        <f t="shared" si="14"/>
        <v>5300</v>
      </c>
      <c r="G94" s="371"/>
      <c r="H94" s="416">
        <f t="shared" si="12"/>
        <v>8900</v>
      </c>
      <c r="I94" s="416">
        <f t="shared" si="12"/>
        <v>5300</v>
      </c>
      <c r="J94" s="386"/>
      <c r="K94" s="417">
        <f t="shared" si="0"/>
        <v>8802</v>
      </c>
      <c r="L94" s="417">
        <f t="shared" si="1"/>
        <v>5281.2000000000007</v>
      </c>
      <c r="N94" s="552">
        <v>3520.8</v>
      </c>
      <c r="P94" s="496">
        <v>3314</v>
      </c>
      <c r="R94" s="496">
        <v>3314</v>
      </c>
      <c r="T94" s="496">
        <v>3314</v>
      </c>
      <c r="V94" s="496">
        <v>3314</v>
      </c>
      <c r="X94" s="490">
        <v>3126</v>
      </c>
      <c r="Z94" s="462">
        <v>3065.5756131000007</v>
      </c>
      <c r="AB94" s="452">
        <v>3065.5756131000007</v>
      </c>
      <c r="AD94" s="452">
        <v>3065.5756131000007</v>
      </c>
      <c r="AF94" s="452">
        <v>3065.5756131000007</v>
      </c>
      <c r="AH94" s="452">
        <v>2786.8869210000003</v>
      </c>
      <c r="AJ94" s="382">
        <v>2786.8869210000003</v>
      </c>
      <c r="AL94" s="575">
        <f t="shared" ca="1" si="13"/>
        <v>1.0624019312009656</v>
      </c>
      <c r="AN94" s="146"/>
      <c r="AP94" s="146"/>
      <c r="AR94" s="146"/>
      <c r="AT94" s="146"/>
      <c r="AV94" s="146"/>
      <c r="AX94" s="146"/>
      <c r="AZ94" s="146"/>
      <c r="BB94" s="146"/>
      <c r="BD94" s="63"/>
      <c r="BF94" s="371"/>
      <c r="BG94" s="371"/>
      <c r="BH94" s="371"/>
      <c r="BI94" s="371"/>
      <c r="BJ94" s="371"/>
      <c r="BK94" s="371"/>
      <c r="BL94" s="371"/>
      <c r="BM94" s="371"/>
      <c r="BN94" s="371"/>
      <c r="BO94" s="371"/>
      <c r="BP94" s="371"/>
      <c r="BQ94" s="371"/>
    </row>
    <row r="95" spans="1:69" s="376" customFormat="1" ht="21" customHeight="1" x14ac:dyDescent="0.3">
      <c r="A95" s="371"/>
      <c r="B95" s="372"/>
      <c r="C95" s="371"/>
      <c r="D95" s="439" t="s">
        <v>365</v>
      </c>
      <c r="E95" s="437">
        <f t="shared" si="14"/>
        <v>11000</v>
      </c>
      <c r="F95" s="438">
        <f t="shared" si="14"/>
        <v>6600</v>
      </c>
      <c r="G95" s="371"/>
      <c r="H95" s="416">
        <f t="shared" si="12"/>
        <v>11000</v>
      </c>
      <c r="I95" s="416">
        <f t="shared" si="12"/>
        <v>6600</v>
      </c>
      <c r="J95" s="386"/>
      <c r="K95" s="417">
        <f t="shared" si="0"/>
        <v>10935</v>
      </c>
      <c r="L95" s="417">
        <f t="shared" si="1"/>
        <v>6561</v>
      </c>
      <c r="N95" s="552">
        <v>4374</v>
      </c>
      <c r="P95" s="496">
        <v>4090</v>
      </c>
      <c r="R95" s="496">
        <v>4090</v>
      </c>
      <c r="T95" s="496">
        <v>4090</v>
      </c>
      <c r="V95" s="496">
        <v>4090</v>
      </c>
      <c r="X95" s="490">
        <v>3860</v>
      </c>
      <c r="Z95" s="462">
        <v>3471.4147181999997</v>
      </c>
      <c r="AB95" s="452">
        <v>3471.4147181999997</v>
      </c>
      <c r="AD95" s="452">
        <v>3471.4147181999997</v>
      </c>
      <c r="AF95" s="452">
        <v>3471.4147181999997</v>
      </c>
      <c r="AH95" s="452">
        <v>3155.8315619999994</v>
      </c>
      <c r="AJ95" s="382">
        <v>3155.8315619999994</v>
      </c>
      <c r="AL95" s="575">
        <f t="shared" ca="1" si="13"/>
        <v>1.069437652811736</v>
      </c>
      <c r="AN95" s="146"/>
      <c r="AP95" s="146"/>
      <c r="AR95" s="146"/>
      <c r="AT95" s="146"/>
      <c r="AV95" s="146"/>
      <c r="AX95" s="146"/>
      <c r="AZ95" s="146"/>
      <c r="BB95" s="146"/>
      <c r="BD95" s="63"/>
      <c r="BF95" s="371"/>
      <c r="BG95" s="371"/>
      <c r="BH95" s="371"/>
      <c r="BI95" s="371"/>
      <c r="BJ95" s="371"/>
      <c r="BK95" s="371"/>
      <c r="BL95" s="371"/>
      <c r="BM95" s="371"/>
      <c r="BN95" s="371"/>
      <c r="BO95" s="371"/>
      <c r="BP95" s="371"/>
      <c r="BQ95" s="371"/>
    </row>
    <row r="96" spans="1:69" s="376" customFormat="1" ht="9.9499999999999993" customHeight="1" thickBot="1" x14ac:dyDescent="0.35">
      <c r="A96" s="371"/>
      <c r="B96" s="372"/>
      <c r="C96" s="371"/>
      <c r="D96" s="422"/>
      <c r="E96" s="414"/>
      <c r="F96" s="415"/>
      <c r="G96" s="371"/>
      <c r="H96" s="416">
        <f t="shared" si="12"/>
        <v>0</v>
      </c>
      <c r="I96" s="416">
        <f t="shared" si="12"/>
        <v>0</v>
      </c>
      <c r="J96" s="386"/>
      <c r="K96" s="417"/>
      <c r="L96" s="417"/>
      <c r="M96" s="389"/>
      <c r="N96" s="513"/>
      <c r="P96" s="513"/>
      <c r="R96" s="513"/>
      <c r="T96" s="513"/>
      <c r="V96" s="513"/>
      <c r="X96" s="452"/>
      <c r="Z96" s="452"/>
      <c r="AB96" s="452"/>
      <c r="AD96" s="452"/>
      <c r="AF96" s="452"/>
      <c r="AH96" s="452"/>
      <c r="AJ96" s="382"/>
      <c r="AL96" s="363"/>
      <c r="AN96" s="146"/>
      <c r="AP96" s="146"/>
      <c r="AR96" s="146"/>
      <c r="AT96" s="146"/>
      <c r="AV96" s="146"/>
      <c r="AX96" s="146"/>
      <c r="AZ96" s="146"/>
      <c r="BB96" s="146"/>
      <c r="BD96" s="63"/>
      <c r="BF96" s="371"/>
      <c r="BG96" s="371"/>
      <c r="BH96" s="371"/>
      <c r="BI96" s="371"/>
      <c r="BJ96" s="371"/>
      <c r="BK96" s="371"/>
      <c r="BL96" s="371"/>
      <c r="BM96" s="371"/>
      <c r="BN96" s="371"/>
      <c r="BO96" s="371"/>
      <c r="BP96" s="371"/>
      <c r="BQ96" s="371"/>
    </row>
    <row r="97" spans="1:69" s="376" customFormat="1" ht="20.100000000000001" customHeight="1" thickBot="1" x14ac:dyDescent="0.35">
      <c r="A97" s="371"/>
      <c r="B97" s="372"/>
      <c r="C97" s="371"/>
      <c r="D97" s="431" t="s">
        <v>448</v>
      </c>
      <c r="E97" s="373"/>
      <c r="F97" s="374"/>
      <c r="G97" s="371"/>
      <c r="H97" s="416">
        <f t="shared" si="12"/>
        <v>114200</v>
      </c>
      <c r="I97" s="416">
        <f t="shared" si="12"/>
        <v>68500</v>
      </c>
      <c r="J97" s="386"/>
      <c r="K97" s="417">
        <f t="shared" si="0"/>
        <v>114157.5</v>
      </c>
      <c r="L97" s="417">
        <f t="shared" si="1"/>
        <v>68494.5</v>
      </c>
      <c r="N97" s="556">
        <v>45663</v>
      </c>
      <c r="P97" s="541">
        <v>45595</v>
      </c>
      <c r="R97" s="541">
        <v>45595</v>
      </c>
      <c r="T97" s="521">
        <v>45565</v>
      </c>
      <c r="V97" s="514">
        <v>45480</v>
      </c>
      <c r="X97" s="492">
        <v>45480</v>
      </c>
      <c r="Z97" s="483">
        <v>45455</v>
      </c>
      <c r="AB97" s="473">
        <v>45425</v>
      </c>
      <c r="AD97" s="473">
        <v>45331</v>
      </c>
      <c r="AF97" s="465">
        <v>230324</v>
      </c>
      <c r="AH97" s="452"/>
      <c r="AJ97" s="382"/>
      <c r="AL97" s="363"/>
      <c r="AN97" s="353"/>
      <c r="AP97" s="146"/>
      <c r="AR97" s="146"/>
      <c r="AT97" s="146"/>
      <c r="AV97" s="146"/>
      <c r="AX97" s="146"/>
      <c r="AZ97" s="146"/>
      <c r="BB97" s="146"/>
      <c r="BD97" s="63"/>
      <c r="BF97" s="371"/>
      <c r="BG97" s="371"/>
      <c r="BH97" s="371"/>
      <c r="BI97" s="371"/>
      <c r="BJ97" s="371"/>
      <c r="BK97" s="371"/>
      <c r="BL97" s="371"/>
      <c r="BM97" s="371"/>
      <c r="BN97" s="371"/>
      <c r="BO97" s="371"/>
      <c r="BP97" s="371"/>
      <c r="BQ97" s="371"/>
    </row>
    <row r="98" spans="1:69" s="376" customFormat="1" ht="20.100000000000001" customHeight="1" x14ac:dyDescent="0.3">
      <c r="A98" s="371"/>
      <c r="B98" s="372"/>
      <c r="C98" s="371"/>
      <c r="D98" s="436" t="s">
        <v>630</v>
      </c>
      <c r="E98" s="437">
        <f t="shared" ref="E98:F102" si="15">H98</f>
        <v>3900</v>
      </c>
      <c r="F98" s="438">
        <f t="shared" si="15"/>
        <v>2400</v>
      </c>
      <c r="G98" s="371"/>
      <c r="H98" s="416">
        <f t="shared" si="12"/>
        <v>3900</v>
      </c>
      <c r="I98" s="416">
        <f t="shared" si="12"/>
        <v>2400</v>
      </c>
      <c r="J98" s="386"/>
      <c r="K98" s="417">
        <f t="shared" si="0"/>
        <v>3900</v>
      </c>
      <c r="L98" s="417">
        <f t="shared" si="1"/>
        <v>2340</v>
      </c>
      <c r="N98" s="552">
        <v>1560</v>
      </c>
      <c r="P98" s="542">
        <v>1560</v>
      </c>
      <c r="R98" s="542">
        <v>1560</v>
      </c>
      <c r="T98" s="496">
        <v>1487</v>
      </c>
      <c r="V98" s="507">
        <v>1283.95</v>
      </c>
      <c r="X98" s="490">
        <v>1283.95</v>
      </c>
      <c r="Z98" s="468">
        <v>1283.95</v>
      </c>
      <c r="AB98" s="462">
        <v>1283.96</v>
      </c>
      <c r="AD98" s="462">
        <v>1283.96</v>
      </c>
      <c r="AF98" s="462">
        <v>1283.95</v>
      </c>
      <c r="AH98" s="452">
        <v>1116.49</v>
      </c>
      <c r="AJ98" s="382">
        <v>1116.49</v>
      </c>
      <c r="AL98" s="363">
        <f t="shared" ca="1" si="13"/>
        <v>1</v>
      </c>
      <c r="AN98" s="146"/>
      <c r="AP98" s="146"/>
      <c r="AR98" s="146"/>
      <c r="AT98" s="146"/>
      <c r="AV98" s="146"/>
      <c r="AX98" s="146"/>
      <c r="AZ98" s="146"/>
      <c r="BB98" s="146"/>
      <c r="BD98" s="63"/>
      <c r="BF98" s="371"/>
      <c r="BG98" s="371"/>
      <c r="BH98" s="371"/>
      <c r="BI98" s="371"/>
      <c r="BJ98" s="371"/>
      <c r="BK98" s="371"/>
      <c r="BL98" s="371"/>
      <c r="BM98" s="371"/>
      <c r="BN98" s="371"/>
      <c r="BO98" s="371"/>
      <c r="BP98" s="371"/>
      <c r="BQ98" s="371"/>
    </row>
    <row r="99" spans="1:69" s="376" customFormat="1" ht="20.100000000000001" customHeight="1" x14ac:dyDescent="0.3">
      <c r="A99" s="371"/>
      <c r="B99" s="372"/>
      <c r="C99" s="371"/>
      <c r="D99" s="436" t="s">
        <v>631</v>
      </c>
      <c r="E99" s="437">
        <f t="shared" si="15"/>
        <v>5500</v>
      </c>
      <c r="F99" s="438">
        <f t="shared" si="15"/>
        <v>3300</v>
      </c>
      <c r="G99" s="371"/>
      <c r="H99" s="416">
        <f t="shared" si="12"/>
        <v>5500</v>
      </c>
      <c r="I99" s="416">
        <f t="shared" si="12"/>
        <v>3300</v>
      </c>
      <c r="J99" s="386"/>
      <c r="K99" s="417">
        <f t="shared" si="0"/>
        <v>5445</v>
      </c>
      <c r="L99" s="417">
        <f t="shared" si="1"/>
        <v>3267</v>
      </c>
      <c r="N99" s="552">
        <v>2178</v>
      </c>
      <c r="P99" s="542">
        <v>2178</v>
      </c>
      <c r="R99" s="542">
        <v>2178</v>
      </c>
      <c r="T99" s="496">
        <v>2075</v>
      </c>
      <c r="V99" s="507">
        <v>1797</v>
      </c>
      <c r="X99" s="490">
        <v>1797</v>
      </c>
      <c r="Z99" s="468">
        <v>1796.48</v>
      </c>
      <c r="AB99" s="462">
        <v>1796.48</v>
      </c>
      <c r="AD99" s="462">
        <v>1796.48</v>
      </c>
      <c r="AF99" s="462">
        <v>1796.48</v>
      </c>
      <c r="AH99" s="452">
        <v>1562.16</v>
      </c>
      <c r="AJ99" s="382">
        <v>1562.16</v>
      </c>
      <c r="AL99" s="363">
        <f t="shared" ca="1" si="13"/>
        <v>1</v>
      </c>
      <c r="AN99" s="146"/>
      <c r="AP99" s="146"/>
      <c r="AR99" s="146"/>
      <c r="AT99" s="146"/>
      <c r="AV99" s="146"/>
      <c r="AX99" s="146"/>
      <c r="AZ99" s="146"/>
      <c r="BB99" s="146"/>
      <c r="BD99" s="63"/>
      <c r="BF99" s="371"/>
      <c r="BG99" s="371"/>
      <c r="BH99" s="371"/>
      <c r="BI99" s="371"/>
      <c r="BJ99" s="371"/>
      <c r="BK99" s="371"/>
      <c r="BL99" s="371"/>
      <c r="BM99" s="371"/>
      <c r="BN99" s="371"/>
      <c r="BO99" s="371"/>
      <c r="BP99" s="371"/>
      <c r="BQ99" s="371"/>
    </row>
    <row r="100" spans="1:69" s="376" customFormat="1" ht="20.100000000000001" customHeight="1" x14ac:dyDescent="0.3">
      <c r="A100" s="371"/>
      <c r="B100" s="372"/>
      <c r="C100" s="371"/>
      <c r="D100" s="436" t="s">
        <v>632</v>
      </c>
      <c r="E100" s="437">
        <f t="shared" si="15"/>
        <v>9000</v>
      </c>
      <c r="F100" s="438">
        <f t="shared" si="15"/>
        <v>5400</v>
      </c>
      <c r="G100" s="371"/>
      <c r="H100" s="416">
        <f t="shared" si="12"/>
        <v>9000</v>
      </c>
      <c r="I100" s="416">
        <f t="shared" si="12"/>
        <v>5400</v>
      </c>
      <c r="J100" s="386"/>
      <c r="K100" s="417">
        <f t="shared" ref="K100:K148" si="16">N100*$K$9</f>
        <v>8990</v>
      </c>
      <c r="L100" s="417">
        <f t="shared" ref="L100:L148" si="17">N100*$L$9</f>
        <v>5394</v>
      </c>
      <c r="N100" s="552">
        <v>3596</v>
      </c>
      <c r="P100" s="542">
        <v>3596</v>
      </c>
      <c r="R100" s="542">
        <v>3596</v>
      </c>
      <c r="T100" s="496">
        <v>3426</v>
      </c>
      <c r="V100" s="507">
        <v>2966.61</v>
      </c>
      <c r="X100" s="490">
        <v>2966.61</v>
      </c>
      <c r="Z100" s="468">
        <v>2966.61</v>
      </c>
      <c r="AB100" s="462">
        <v>2966.61</v>
      </c>
      <c r="AD100" s="462">
        <v>2966.61</v>
      </c>
      <c r="AF100" s="462">
        <v>2966.61</v>
      </c>
      <c r="AH100" s="452">
        <v>2579.66</v>
      </c>
      <c r="AJ100" s="382">
        <v>2579.66</v>
      </c>
      <c r="AL100" s="363">
        <f t="shared" ca="1" si="13"/>
        <v>1</v>
      </c>
      <c r="AN100" s="146"/>
      <c r="AP100" s="146"/>
      <c r="AR100" s="146"/>
      <c r="AT100" s="146"/>
      <c r="AV100" s="146"/>
      <c r="AX100" s="146"/>
      <c r="AZ100" s="146"/>
      <c r="BB100" s="146"/>
      <c r="BD100" s="63"/>
      <c r="BF100" s="371"/>
      <c r="BG100" s="371"/>
      <c r="BH100" s="371"/>
      <c r="BI100" s="371"/>
      <c r="BJ100" s="371"/>
      <c r="BK100" s="371"/>
      <c r="BL100" s="371"/>
      <c r="BM100" s="371"/>
      <c r="BN100" s="371"/>
      <c r="BO100" s="371"/>
      <c r="BP100" s="371"/>
      <c r="BQ100" s="371"/>
    </row>
    <row r="101" spans="1:69" s="376" customFormat="1" ht="20.100000000000001" customHeight="1" x14ac:dyDescent="0.3">
      <c r="A101" s="371"/>
      <c r="B101" s="372"/>
      <c r="C101" s="371"/>
      <c r="D101" s="524" t="s">
        <v>633</v>
      </c>
      <c r="E101" s="442">
        <f t="shared" si="15"/>
        <v>15900</v>
      </c>
      <c r="F101" s="443">
        <f t="shared" si="15"/>
        <v>9500</v>
      </c>
      <c r="G101" s="371"/>
      <c r="H101" s="416">
        <f t="shared" si="12"/>
        <v>15900</v>
      </c>
      <c r="I101" s="416">
        <f t="shared" si="12"/>
        <v>9500</v>
      </c>
      <c r="J101" s="386"/>
      <c r="K101" s="417">
        <f t="shared" si="16"/>
        <v>15820</v>
      </c>
      <c r="L101" s="417">
        <f t="shared" si="17"/>
        <v>9492</v>
      </c>
      <c r="N101" s="552">
        <v>6328</v>
      </c>
      <c r="P101" s="542">
        <v>6328</v>
      </c>
      <c r="R101" s="542">
        <v>6328</v>
      </c>
      <c r="T101" s="496">
        <v>6026</v>
      </c>
      <c r="V101" s="507">
        <v>5218.74</v>
      </c>
      <c r="X101" s="490">
        <v>5218.74</v>
      </c>
      <c r="Z101" s="468">
        <v>5218.74</v>
      </c>
      <c r="AB101" s="474">
        <v>5218.74</v>
      </c>
      <c r="AD101" s="462">
        <v>6483.75</v>
      </c>
      <c r="AF101" s="462">
        <v>5218.74</v>
      </c>
      <c r="AH101" s="452">
        <v>4538.04</v>
      </c>
      <c r="AJ101" s="382">
        <v>4538.04</v>
      </c>
      <c r="AL101" s="363">
        <f t="shared" ca="1" si="13"/>
        <v>1</v>
      </c>
      <c r="AN101" s="146"/>
      <c r="AP101" s="146"/>
      <c r="AR101" s="146"/>
      <c r="AT101" s="146"/>
      <c r="AV101" s="146"/>
      <c r="AX101" s="146"/>
      <c r="AZ101" s="146"/>
      <c r="BB101" s="146"/>
      <c r="BD101" s="63"/>
      <c r="BF101" s="371"/>
      <c r="BG101" s="371"/>
      <c r="BH101" s="371"/>
      <c r="BI101" s="371"/>
      <c r="BJ101" s="371"/>
      <c r="BK101" s="371"/>
      <c r="BL101" s="371"/>
      <c r="BM101" s="371"/>
      <c r="BN101" s="371"/>
      <c r="BO101" s="371"/>
      <c r="BP101" s="371"/>
      <c r="BQ101" s="371"/>
    </row>
    <row r="102" spans="1:69" s="376" customFormat="1" ht="20.100000000000001" customHeight="1" x14ac:dyDescent="0.3">
      <c r="A102" s="371"/>
      <c r="B102" s="372"/>
      <c r="C102" s="371"/>
      <c r="D102" s="439" t="s">
        <v>637</v>
      </c>
      <c r="E102" s="437">
        <f t="shared" si="15"/>
        <v>4700</v>
      </c>
      <c r="F102" s="438">
        <f t="shared" si="15"/>
        <v>2900</v>
      </c>
      <c r="G102" s="371"/>
      <c r="H102" s="416">
        <f t="shared" si="12"/>
        <v>4700</v>
      </c>
      <c r="I102" s="416">
        <f t="shared" si="12"/>
        <v>2900</v>
      </c>
      <c r="J102" s="386"/>
      <c r="K102" s="417">
        <f t="shared" si="16"/>
        <v>4687.5</v>
      </c>
      <c r="L102" s="417">
        <f t="shared" si="17"/>
        <v>2812.5</v>
      </c>
      <c r="N102" s="552">
        <v>1875</v>
      </c>
      <c r="P102" s="542">
        <v>1875</v>
      </c>
      <c r="R102" s="542">
        <v>1875</v>
      </c>
      <c r="T102" s="496">
        <v>1705</v>
      </c>
      <c r="V102" s="507">
        <v>1408.26</v>
      </c>
      <c r="X102" s="490">
        <v>1408.26</v>
      </c>
      <c r="Z102" s="468">
        <v>1408.26</v>
      </c>
      <c r="AB102" s="462">
        <v>1408.26</v>
      </c>
      <c r="AD102" s="462">
        <v>1408.26</v>
      </c>
      <c r="AF102" s="462">
        <v>1468.25</v>
      </c>
      <c r="AH102" s="452">
        <v>1468</v>
      </c>
      <c r="AJ102" s="382">
        <v>1468</v>
      </c>
      <c r="AL102" s="363">
        <f t="shared" ca="1" si="13"/>
        <v>1</v>
      </c>
      <c r="AN102" s="146"/>
      <c r="AP102" s="146"/>
      <c r="AR102" s="146"/>
      <c r="AT102" s="146"/>
      <c r="AV102" s="146"/>
      <c r="AX102" s="146"/>
      <c r="AZ102" s="146"/>
      <c r="BB102" s="146"/>
      <c r="BD102" s="63"/>
      <c r="BF102" s="371"/>
      <c r="BG102" s="371"/>
      <c r="BH102" s="371"/>
      <c r="BI102" s="371"/>
      <c r="BJ102" s="371"/>
      <c r="BK102" s="371"/>
      <c r="BL102" s="371"/>
      <c r="BM102" s="371"/>
      <c r="BN102" s="371"/>
      <c r="BO102" s="371"/>
      <c r="BP102" s="371"/>
      <c r="BQ102" s="371"/>
    </row>
    <row r="103" spans="1:69" s="376" customFormat="1" ht="20.100000000000001" customHeight="1" x14ac:dyDescent="0.3">
      <c r="A103" s="371"/>
      <c r="B103" s="372"/>
      <c r="C103" s="371"/>
      <c r="D103" s="383" t="s">
        <v>449</v>
      </c>
      <c r="E103" s="373"/>
      <c r="F103" s="374"/>
      <c r="G103" s="371"/>
      <c r="H103" s="416">
        <f t="shared" si="12"/>
        <v>0</v>
      </c>
      <c r="I103" s="416">
        <f t="shared" si="12"/>
        <v>0</v>
      </c>
      <c r="J103" s="386"/>
      <c r="K103" s="417">
        <f t="shared" si="16"/>
        <v>0</v>
      </c>
      <c r="L103" s="417">
        <f t="shared" si="17"/>
        <v>0</v>
      </c>
      <c r="N103" s="507"/>
      <c r="P103" s="507"/>
      <c r="R103" s="507"/>
      <c r="T103" s="507"/>
      <c r="V103" s="507"/>
      <c r="X103" s="493"/>
      <c r="Z103" s="452"/>
      <c r="AB103" s="452"/>
      <c r="AD103" s="452"/>
      <c r="AF103" s="452"/>
      <c r="AH103" s="452">
        <v>0</v>
      </c>
      <c r="AJ103" s="382">
        <v>0</v>
      </c>
      <c r="AL103" s="363"/>
      <c r="AN103" s="146"/>
      <c r="AP103" s="146"/>
      <c r="AR103" s="146"/>
      <c r="AT103" s="146"/>
      <c r="AV103" s="146"/>
      <c r="AX103" s="146"/>
      <c r="AZ103" s="146"/>
      <c r="BB103" s="146"/>
      <c r="BD103" s="63"/>
      <c r="BF103" s="371"/>
      <c r="BG103" s="371"/>
      <c r="BH103" s="371"/>
      <c r="BI103" s="371"/>
      <c r="BJ103" s="371"/>
      <c r="BK103" s="371"/>
      <c r="BL103" s="371"/>
      <c r="BM103" s="371"/>
      <c r="BN103" s="371"/>
      <c r="BO103" s="371"/>
      <c r="BP103" s="371"/>
      <c r="BQ103" s="371"/>
    </row>
    <row r="104" spans="1:69" s="376" customFormat="1" ht="20.100000000000001" customHeight="1" x14ac:dyDescent="0.3">
      <c r="A104" s="371"/>
      <c r="B104" s="372"/>
      <c r="C104" s="371"/>
      <c r="D104" s="439" t="s">
        <v>635</v>
      </c>
      <c r="E104" s="437">
        <f t="shared" ref="E104:F106" si="18">H104</f>
        <v>1800</v>
      </c>
      <c r="F104" s="438">
        <f t="shared" si="18"/>
        <v>1100</v>
      </c>
      <c r="G104" s="371"/>
      <c r="H104" s="416">
        <f t="shared" si="12"/>
        <v>1800</v>
      </c>
      <c r="I104" s="416">
        <f t="shared" si="12"/>
        <v>1100</v>
      </c>
      <c r="J104" s="386"/>
      <c r="K104" s="417">
        <f t="shared" si="16"/>
        <v>1795.125</v>
      </c>
      <c r="L104" s="417">
        <f t="shared" si="17"/>
        <v>1077.0749999999998</v>
      </c>
      <c r="N104" s="552">
        <v>718.05</v>
      </c>
      <c r="P104" s="542">
        <v>718.05</v>
      </c>
      <c r="R104" s="542">
        <v>718.05</v>
      </c>
      <c r="T104" s="496">
        <v>685</v>
      </c>
      <c r="V104" s="507">
        <v>569.54999999999995</v>
      </c>
      <c r="X104" s="490">
        <v>569.54999999999995</v>
      </c>
      <c r="Z104" s="468">
        <v>569.54999999999995</v>
      </c>
      <c r="AB104" s="462">
        <v>569.54999999999995</v>
      </c>
      <c r="AD104" s="462">
        <v>569.54999999999995</v>
      </c>
      <c r="AF104" s="462">
        <v>569.54999999999995</v>
      </c>
      <c r="AH104" s="452">
        <v>495.26</v>
      </c>
      <c r="AJ104" s="382">
        <v>495.26</v>
      </c>
      <c r="AL104" s="363">
        <f t="shared" ca="1" si="13"/>
        <v>1</v>
      </c>
      <c r="AN104" s="146"/>
      <c r="AP104" s="146"/>
      <c r="AR104" s="146"/>
      <c r="AT104" s="146"/>
      <c r="AV104" s="146"/>
      <c r="AX104" s="146"/>
      <c r="AZ104" s="146"/>
      <c r="BB104" s="146"/>
      <c r="BD104" s="63"/>
      <c r="BF104" s="371"/>
      <c r="BG104" s="371"/>
      <c r="BH104" s="371"/>
      <c r="BI104" s="371"/>
      <c r="BJ104" s="371"/>
      <c r="BK104" s="371"/>
      <c r="BL104" s="371"/>
      <c r="BM104" s="371"/>
      <c r="BN104" s="371"/>
      <c r="BO104" s="371"/>
      <c r="BP104" s="371"/>
      <c r="BQ104" s="371"/>
    </row>
    <row r="105" spans="1:69" ht="20.100000000000001" customHeight="1" x14ac:dyDescent="0.3">
      <c r="D105" s="524" t="s">
        <v>634</v>
      </c>
      <c r="E105" s="450">
        <f t="shared" si="18"/>
        <v>3700</v>
      </c>
      <c r="F105" s="451">
        <f t="shared" si="18"/>
        <v>2200</v>
      </c>
      <c r="H105" s="416">
        <f t="shared" si="12"/>
        <v>3700</v>
      </c>
      <c r="I105" s="416">
        <f t="shared" si="12"/>
        <v>2200</v>
      </c>
      <c r="J105" s="386"/>
      <c r="K105" s="417">
        <f t="shared" si="16"/>
        <v>3630</v>
      </c>
      <c r="L105" s="417">
        <f t="shared" si="17"/>
        <v>2178</v>
      </c>
      <c r="N105" s="552">
        <v>1452</v>
      </c>
      <c r="P105" s="542">
        <v>1452</v>
      </c>
      <c r="R105" s="542">
        <v>1452</v>
      </c>
      <c r="T105" s="496">
        <v>1382</v>
      </c>
      <c r="V105" s="507">
        <v>1139.04</v>
      </c>
      <c r="X105" s="490">
        <v>1139.04</v>
      </c>
      <c r="Z105" s="468">
        <v>1139.04</v>
      </c>
      <c r="AB105" s="462">
        <v>1139.04</v>
      </c>
      <c r="AD105" s="462">
        <v>1139.04</v>
      </c>
      <c r="AF105" s="462">
        <v>1139.04</v>
      </c>
      <c r="AH105" s="452">
        <v>990.47</v>
      </c>
      <c r="AJ105" s="382">
        <v>990.47</v>
      </c>
      <c r="AL105" s="363">
        <f t="shared" ca="1" si="13"/>
        <v>1</v>
      </c>
    </row>
    <row r="106" spans="1:69" ht="20.100000000000001" customHeight="1" x14ac:dyDescent="0.3">
      <c r="A106" s="510"/>
      <c r="D106" s="439" t="s">
        <v>636</v>
      </c>
      <c r="E106" s="437">
        <f t="shared" si="18"/>
        <v>11200</v>
      </c>
      <c r="F106" s="438">
        <f t="shared" si="18"/>
        <v>6700</v>
      </c>
      <c r="H106" s="416">
        <f t="shared" si="12"/>
        <v>11200</v>
      </c>
      <c r="I106" s="416">
        <f t="shared" si="12"/>
        <v>6700</v>
      </c>
      <c r="J106" s="386"/>
      <c r="K106" s="417">
        <f t="shared" si="16"/>
        <v>11117.5</v>
      </c>
      <c r="L106" s="417">
        <f t="shared" si="17"/>
        <v>6670.5</v>
      </c>
      <c r="N106" s="552">
        <v>4447</v>
      </c>
      <c r="P106" s="542">
        <v>4447</v>
      </c>
      <c r="R106" s="542">
        <v>4447</v>
      </c>
      <c r="T106" s="496">
        <v>4235</v>
      </c>
      <c r="V106" s="507">
        <v>3499.9</v>
      </c>
      <c r="X106" s="490">
        <v>3499.9</v>
      </c>
      <c r="Z106" s="468">
        <v>3499.9</v>
      </c>
      <c r="AB106" s="462">
        <v>3499.9</v>
      </c>
      <c r="AD106" s="462">
        <v>3499.9</v>
      </c>
      <c r="AF106" s="462">
        <v>3499.9</v>
      </c>
      <c r="AH106" s="452">
        <v>3043.39</v>
      </c>
      <c r="AJ106" s="382">
        <v>3043.39</v>
      </c>
      <c r="AL106" s="363">
        <f t="shared" ca="1" si="13"/>
        <v>1</v>
      </c>
    </row>
    <row r="107" spans="1:69" ht="20.100000000000001" customHeight="1" x14ac:dyDescent="0.3">
      <c r="C107" s="476"/>
      <c r="D107" s="383" t="s">
        <v>453</v>
      </c>
      <c r="H107" s="416">
        <f t="shared" si="12"/>
        <v>0</v>
      </c>
      <c r="I107" s="416">
        <f t="shared" si="12"/>
        <v>0</v>
      </c>
      <c r="J107" s="386"/>
      <c r="K107" s="417">
        <f t="shared" si="16"/>
        <v>0</v>
      </c>
      <c r="L107" s="417">
        <f t="shared" si="17"/>
        <v>0</v>
      </c>
      <c r="N107" s="507"/>
      <c r="P107" s="507"/>
      <c r="R107" s="507"/>
      <c r="T107" s="507"/>
      <c r="V107" s="507"/>
      <c r="X107" s="493"/>
      <c r="Z107" s="452"/>
      <c r="AB107" s="452"/>
      <c r="AD107" s="452"/>
      <c r="AF107" s="452"/>
      <c r="AH107" s="452">
        <v>0</v>
      </c>
      <c r="AJ107" s="382">
        <v>0</v>
      </c>
      <c r="AL107" s="363"/>
    </row>
    <row r="108" spans="1:69" ht="20.100000000000001" customHeight="1" x14ac:dyDescent="0.3">
      <c r="C108" s="476"/>
      <c r="D108" s="439" t="s">
        <v>374</v>
      </c>
      <c r="E108" s="437">
        <f t="shared" ref="E108:F110" si="19">H108</f>
        <v>2900</v>
      </c>
      <c r="F108" s="438">
        <f t="shared" si="19"/>
        <v>1700</v>
      </c>
      <c r="H108" s="416">
        <f t="shared" si="12"/>
        <v>2900</v>
      </c>
      <c r="I108" s="416">
        <f t="shared" si="12"/>
        <v>1700</v>
      </c>
      <c r="J108" s="386"/>
      <c r="K108" s="417">
        <f t="shared" si="16"/>
        <v>2821.6000000000004</v>
      </c>
      <c r="L108" s="417">
        <f t="shared" si="17"/>
        <v>1692.96</v>
      </c>
      <c r="N108" s="507">
        <v>1128.6400000000001</v>
      </c>
      <c r="P108" s="507">
        <v>1128.6400000000001</v>
      </c>
      <c r="R108" s="507">
        <v>1128.6400000000001</v>
      </c>
      <c r="T108" s="507">
        <v>1128.6400000000001</v>
      </c>
      <c r="V108" s="507">
        <v>1128.6400000000001</v>
      </c>
      <c r="X108" s="491">
        <v>1128.6400000000001</v>
      </c>
      <c r="Z108" s="462">
        <v>1128.6400000000001</v>
      </c>
      <c r="AB108" s="462">
        <v>1128.6400000000001</v>
      </c>
      <c r="AD108" s="462">
        <v>1128.6400000000001</v>
      </c>
      <c r="AF108" s="452">
        <v>1079.5730000000001</v>
      </c>
      <c r="AH108" s="452">
        <v>981.43</v>
      </c>
      <c r="AJ108" s="382">
        <v>981.43</v>
      </c>
      <c r="AL108" s="540">
        <f t="shared" ca="1" si="13"/>
        <v>1</v>
      </c>
    </row>
    <row r="109" spans="1:69" ht="20.100000000000001" customHeight="1" x14ac:dyDescent="0.3">
      <c r="C109" s="476"/>
      <c r="D109" s="436" t="s">
        <v>373</v>
      </c>
      <c r="E109" s="450">
        <f t="shared" si="19"/>
        <v>5500</v>
      </c>
      <c r="F109" s="451">
        <f t="shared" si="19"/>
        <v>3300</v>
      </c>
      <c r="H109" s="416">
        <f t="shared" si="12"/>
        <v>5500</v>
      </c>
      <c r="I109" s="416">
        <f t="shared" si="12"/>
        <v>3300</v>
      </c>
      <c r="J109" s="386"/>
      <c r="K109" s="417">
        <f t="shared" si="16"/>
        <v>5436.25</v>
      </c>
      <c r="L109" s="417">
        <f t="shared" si="17"/>
        <v>3261.75</v>
      </c>
      <c r="N109" s="507">
        <v>2174.5</v>
      </c>
      <c r="P109" s="507">
        <v>2174.5</v>
      </c>
      <c r="R109" s="507">
        <v>2174.5</v>
      </c>
      <c r="T109" s="507">
        <v>2174.5</v>
      </c>
      <c r="V109" s="507">
        <v>2174.5</v>
      </c>
      <c r="X109" s="491">
        <v>2174.5</v>
      </c>
      <c r="Z109" s="462">
        <v>2174.5</v>
      </c>
      <c r="AB109" s="462">
        <v>2174.5</v>
      </c>
      <c r="AD109" s="462">
        <v>2174.5</v>
      </c>
      <c r="AF109" s="452">
        <v>2079.9569999999999</v>
      </c>
      <c r="AH109" s="452">
        <v>1890.87</v>
      </c>
      <c r="AJ109" s="382">
        <v>1890.87</v>
      </c>
      <c r="AL109" s="540">
        <f t="shared" ca="1" si="13"/>
        <v>1</v>
      </c>
    </row>
    <row r="110" spans="1:69" ht="20.100000000000001" customHeight="1" x14ac:dyDescent="0.3">
      <c r="C110" s="476"/>
      <c r="D110" s="439" t="s">
        <v>754</v>
      </c>
      <c r="E110" s="437">
        <f t="shared" si="19"/>
        <v>21200</v>
      </c>
      <c r="F110" s="438">
        <f t="shared" si="19"/>
        <v>12700</v>
      </c>
      <c r="H110" s="416">
        <f t="shared" si="12"/>
        <v>21200</v>
      </c>
      <c r="I110" s="416">
        <f t="shared" si="12"/>
        <v>12700</v>
      </c>
      <c r="J110" s="386"/>
      <c r="K110" s="417">
        <f t="shared" si="16"/>
        <v>21162.25</v>
      </c>
      <c r="L110" s="417">
        <f t="shared" si="17"/>
        <v>12697.349999999999</v>
      </c>
      <c r="N110" s="507">
        <v>8464.9</v>
      </c>
      <c r="P110" s="507">
        <v>8464.9</v>
      </c>
      <c r="R110" s="507">
        <v>8464.9</v>
      </c>
      <c r="T110" s="507">
        <v>8464.9</v>
      </c>
      <c r="V110" s="507">
        <v>8464.9</v>
      </c>
      <c r="X110" s="491">
        <v>8464.9</v>
      </c>
      <c r="Z110" s="462">
        <v>8464.9</v>
      </c>
      <c r="AB110" s="462">
        <v>8464.9</v>
      </c>
      <c r="AD110" s="462">
        <v>8464.9</v>
      </c>
      <c r="AF110" s="452">
        <v>8096.8580000000002</v>
      </c>
      <c r="AH110" s="452">
        <v>7360.78</v>
      </c>
      <c r="AJ110" s="382">
        <v>7360.78</v>
      </c>
      <c r="AL110" s="540">
        <f t="shared" ca="1" si="13"/>
        <v>1</v>
      </c>
    </row>
    <row r="111" spans="1:69" ht="20.100000000000001" hidden="1" customHeight="1" x14ac:dyDescent="0.3">
      <c r="C111" s="476"/>
      <c r="D111" s="440" t="s">
        <v>486</v>
      </c>
      <c r="H111" s="416">
        <f t="shared" si="12"/>
        <v>0</v>
      </c>
      <c r="I111" s="416">
        <f t="shared" si="12"/>
        <v>0</v>
      </c>
      <c r="J111" s="386"/>
      <c r="K111" s="417">
        <f t="shared" si="16"/>
        <v>0</v>
      </c>
      <c r="L111" s="417">
        <f t="shared" si="17"/>
        <v>0</v>
      </c>
      <c r="N111" s="507"/>
      <c r="P111" s="507"/>
      <c r="R111" s="507"/>
      <c r="T111" s="507"/>
      <c r="V111" s="507"/>
      <c r="X111" s="493"/>
      <c r="Z111" s="452"/>
      <c r="AB111" s="452"/>
      <c r="AD111" s="452"/>
      <c r="AF111" s="452"/>
      <c r="AH111" s="452">
        <v>0</v>
      </c>
      <c r="AJ111" s="382">
        <v>0</v>
      </c>
      <c r="AL111" s="363" t="e">
        <f t="shared" ca="1" si="13"/>
        <v>#DIV/0!</v>
      </c>
    </row>
    <row r="112" spans="1:69" ht="20.100000000000001" customHeight="1" x14ac:dyDescent="0.3">
      <c r="D112" s="440"/>
      <c r="H112" s="416">
        <f t="shared" si="12"/>
        <v>0</v>
      </c>
      <c r="I112" s="416">
        <f t="shared" si="12"/>
        <v>0</v>
      </c>
      <c r="J112" s="386"/>
      <c r="K112" s="417">
        <f t="shared" si="16"/>
        <v>0</v>
      </c>
      <c r="L112" s="417">
        <f t="shared" si="17"/>
        <v>0</v>
      </c>
      <c r="N112" s="507"/>
      <c r="P112" s="507"/>
      <c r="R112" s="507"/>
      <c r="T112" s="507"/>
      <c r="V112" s="507"/>
      <c r="X112" s="493"/>
      <c r="Z112" s="452"/>
      <c r="AB112" s="452"/>
      <c r="AD112" s="452"/>
      <c r="AF112" s="452"/>
      <c r="AH112" s="452">
        <v>0</v>
      </c>
      <c r="AJ112" s="382">
        <v>0</v>
      </c>
      <c r="AL112" s="363"/>
    </row>
    <row r="113" spans="1:69" ht="20.100000000000001" customHeight="1" x14ac:dyDescent="0.3">
      <c r="A113" s="510"/>
      <c r="D113" s="439" t="s">
        <v>626</v>
      </c>
      <c r="E113" s="437">
        <f t="shared" ref="E113:F118" si="20">H113</f>
        <v>2500</v>
      </c>
      <c r="F113" s="438">
        <f t="shared" si="20"/>
        <v>1500</v>
      </c>
      <c r="H113" s="416">
        <f t="shared" si="12"/>
        <v>2500</v>
      </c>
      <c r="I113" s="416">
        <f t="shared" si="12"/>
        <v>1500</v>
      </c>
      <c r="J113" s="386"/>
      <c r="K113" s="417">
        <f t="shared" si="16"/>
        <v>2453.1750000000002</v>
      </c>
      <c r="L113" s="417">
        <f t="shared" si="17"/>
        <v>1471.905</v>
      </c>
      <c r="N113" s="552">
        <v>981.27</v>
      </c>
      <c r="P113" s="542">
        <v>981.27</v>
      </c>
      <c r="R113" s="542">
        <v>981.27</v>
      </c>
      <c r="T113" s="496">
        <v>908</v>
      </c>
      <c r="V113" s="507">
        <v>750.72</v>
      </c>
      <c r="X113" s="490">
        <v>750.72</v>
      </c>
      <c r="Z113" s="468">
        <v>750.72</v>
      </c>
      <c r="AB113" s="474">
        <v>750.72</v>
      </c>
      <c r="AD113" s="462">
        <v>825.79</v>
      </c>
      <c r="AF113" s="462">
        <v>750.72</v>
      </c>
      <c r="AH113" s="452">
        <v>718.08</v>
      </c>
      <c r="AJ113" s="382">
        <v>718.08</v>
      </c>
      <c r="AL113" s="363">
        <f t="shared" ca="1" si="13"/>
        <v>1</v>
      </c>
    </row>
    <row r="114" spans="1:69" ht="20.100000000000001" customHeight="1" x14ac:dyDescent="0.3">
      <c r="D114" s="439" t="s">
        <v>627</v>
      </c>
      <c r="E114" s="444">
        <f t="shared" si="20"/>
        <v>5200</v>
      </c>
      <c r="F114" s="445">
        <f t="shared" si="20"/>
        <v>3200</v>
      </c>
      <c r="H114" s="416">
        <f t="shared" si="12"/>
        <v>5200</v>
      </c>
      <c r="I114" s="416">
        <f t="shared" si="12"/>
        <v>3200</v>
      </c>
      <c r="J114" s="386"/>
      <c r="K114" s="417">
        <f t="shared" si="16"/>
        <v>5182.5</v>
      </c>
      <c r="L114" s="417">
        <f t="shared" si="17"/>
        <v>3109.5</v>
      </c>
      <c r="N114" s="552">
        <v>2073</v>
      </c>
      <c r="P114" s="542">
        <v>2073</v>
      </c>
      <c r="R114" s="542">
        <v>2073</v>
      </c>
      <c r="T114" s="496">
        <v>1920</v>
      </c>
      <c r="V114" s="507">
        <v>1589.44</v>
      </c>
      <c r="X114" s="490">
        <v>1589.44</v>
      </c>
      <c r="Z114" s="468">
        <v>1589.44</v>
      </c>
      <c r="AB114" s="474">
        <v>1589.44</v>
      </c>
      <c r="AD114" s="462">
        <v>1748.39</v>
      </c>
      <c r="AF114" s="462">
        <v>1589.44</v>
      </c>
      <c r="AH114" s="452">
        <v>1520.34</v>
      </c>
      <c r="AJ114" s="382">
        <v>1520.34</v>
      </c>
      <c r="AL114" s="363">
        <f t="shared" ca="1" si="13"/>
        <v>1</v>
      </c>
    </row>
    <row r="115" spans="1:69" ht="20.100000000000001" customHeight="1" x14ac:dyDescent="0.3">
      <c r="D115" s="439" t="s">
        <v>628</v>
      </c>
      <c r="E115" s="442">
        <f t="shared" si="20"/>
        <v>9000</v>
      </c>
      <c r="F115" s="443">
        <f t="shared" si="20"/>
        <v>5400</v>
      </c>
      <c r="H115" s="416">
        <f t="shared" si="12"/>
        <v>9000</v>
      </c>
      <c r="I115" s="416">
        <f t="shared" si="12"/>
        <v>5400</v>
      </c>
      <c r="J115" s="386"/>
      <c r="K115" s="417">
        <f t="shared" si="16"/>
        <v>8985</v>
      </c>
      <c r="L115" s="417">
        <f t="shared" si="17"/>
        <v>5391</v>
      </c>
      <c r="N115" s="552">
        <v>3594</v>
      </c>
      <c r="P115" s="542">
        <v>3594</v>
      </c>
      <c r="R115" s="542">
        <v>3594</v>
      </c>
      <c r="T115" s="496">
        <v>3327</v>
      </c>
      <c r="V115" s="507">
        <v>2749.48</v>
      </c>
      <c r="X115" s="490">
        <v>2749.48</v>
      </c>
      <c r="Z115" s="468">
        <v>2749.48</v>
      </c>
      <c r="AB115" s="474">
        <v>2749.48</v>
      </c>
      <c r="AD115" s="462">
        <v>2749.348</v>
      </c>
      <c r="AF115" s="462">
        <v>2749.48</v>
      </c>
      <c r="AH115" s="452"/>
      <c r="AL115" s="363">
        <f t="shared" ca="1" si="13"/>
        <v>1</v>
      </c>
    </row>
    <row r="116" spans="1:69" ht="20.100000000000001" customHeight="1" x14ac:dyDescent="0.3">
      <c r="D116" s="439" t="s">
        <v>629</v>
      </c>
      <c r="E116" s="442">
        <f t="shared" si="20"/>
        <v>15300</v>
      </c>
      <c r="F116" s="443">
        <f t="shared" si="20"/>
        <v>9200</v>
      </c>
      <c r="H116" s="416">
        <f t="shared" si="12"/>
        <v>15300</v>
      </c>
      <c r="I116" s="416">
        <f t="shared" si="12"/>
        <v>9200</v>
      </c>
      <c r="J116" s="386"/>
      <c r="K116" s="417">
        <f t="shared" si="16"/>
        <v>15290</v>
      </c>
      <c r="L116" s="417">
        <f t="shared" si="17"/>
        <v>9174</v>
      </c>
      <c r="N116" s="552">
        <v>6116</v>
      </c>
      <c r="P116" s="542">
        <v>6116</v>
      </c>
      <c r="R116" s="542">
        <v>6116</v>
      </c>
      <c r="T116" s="496">
        <v>5663</v>
      </c>
      <c r="V116" s="507">
        <v>4685.4399999999996</v>
      </c>
      <c r="X116" s="490">
        <v>4685.4399999999996</v>
      </c>
      <c r="Z116" s="468">
        <v>4685.4399999999996</v>
      </c>
      <c r="AB116" s="474">
        <v>4685.45</v>
      </c>
      <c r="AD116" s="462">
        <v>4685.45</v>
      </c>
      <c r="AF116" s="462">
        <v>4685.4399999999996</v>
      </c>
      <c r="AH116" s="452">
        <v>4074.3</v>
      </c>
      <c r="AJ116" s="382">
        <v>4074.3</v>
      </c>
      <c r="AL116" s="363">
        <f t="shared" ca="1" si="13"/>
        <v>1</v>
      </c>
    </row>
    <row r="117" spans="1:69" s="376" customFormat="1" ht="20.100000000000001" customHeight="1" x14ac:dyDescent="0.3">
      <c r="A117" s="510"/>
      <c r="B117" s="372"/>
      <c r="C117" s="371"/>
      <c r="D117" s="439" t="s">
        <v>659</v>
      </c>
      <c r="E117" s="437">
        <f t="shared" si="20"/>
        <v>45000</v>
      </c>
      <c r="F117" s="438">
        <f t="shared" si="20"/>
        <v>27000</v>
      </c>
      <c r="G117" s="371"/>
      <c r="H117" s="416">
        <f t="shared" si="12"/>
        <v>45000</v>
      </c>
      <c r="I117" s="416">
        <f t="shared" si="12"/>
        <v>27000</v>
      </c>
      <c r="J117" s="386"/>
      <c r="K117" s="417">
        <f t="shared" si="16"/>
        <v>45000</v>
      </c>
      <c r="L117" s="417">
        <f t="shared" si="17"/>
        <v>27000</v>
      </c>
      <c r="N117" s="552">
        <v>18000</v>
      </c>
      <c r="P117" s="542">
        <v>18000</v>
      </c>
      <c r="R117" s="542">
        <v>18000</v>
      </c>
      <c r="T117" s="496">
        <v>18000</v>
      </c>
      <c r="V117" s="507">
        <v>17600</v>
      </c>
      <c r="X117" s="490">
        <v>17600</v>
      </c>
      <c r="Z117" s="468">
        <v>17600</v>
      </c>
      <c r="AB117" s="462">
        <v>12986.4</v>
      </c>
      <c r="AD117" s="462">
        <v>12986.4</v>
      </c>
      <c r="AF117" s="462">
        <v>12986.4</v>
      </c>
      <c r="AH117" s="452">
        <v>11292.52</v>
      </c>
      <c r="AJ117" s="382">
        <v>11292.52</v>
      </c>
      <c r="AL117" s="363">
        <f t="shared" ca="1" si="13"/>
        <v>1</v>
      </c>
      <c r="AN117" s="146"/>
      <c r="AP117" s="146"/>
      <c r="AR117" s="146"/>
      <c r="AT117" s="146"/>
      <c r="AV117" s="146"/>
      <c r="AX117" s="146"/>
      <c r="AZ117" s="146"/>
      <c r="BB117" s="146"/>
      <c r="BD117" s="63"/>
      <c r="BF117" s="371"/>
      <c r="BG117" s="371"/>
      <c r="BH117" s="371"/>
      <c r="BI117" s="371"/>
      <c r="BJ117" s="371"/>
      <c r="BK117" s="371"/>
      <c r="BL117" s="371"/>
      <c r="BM117" s="371"/>
      <c r="BN117" s="371"/>
      <c r="BO117" s="371"/>
      <c r="BP117" s="371"/>
      <c r="BQ117" s="371"/>
    </row>
    <row r="118" spans="1:69" s="376" customFormat="1" ht="21" hidden="1" customHeight="1" x14ac:dyDescent="0.3">
      <c r="A118" s="371"/>
      <c r="B118" s="372"/>
      <c r="C118" s="371"/>
      <c r="D118" s="439" t="s">
        <v>681</v>
      </c>
      <c r="E118" s="437">
        <f t="shared" si="20"/>
        <v>6300</v>
      </c>
      <c r="F118" s="438">
        <f t="shared" si="20"/>
        <v>3800</v>
      </c>
      <c r="G118" s="371"/>
      <c r="H118" s="416">
        <f t="shared" si="12"/>
        <v>6300</v>
      </c>
      <c r="I118" s="416">
        <f t="shared" si="12"/>
        <v>3800</v>
      </c>
      <c r="J118" s="386"/>
      <c r="K118" s="417">
        <f t="shared" si="16"/>
        <v>6250</v>
      </c>
      <c r="L118" s="417">
        <f t="shared" si="17"/>
        <v>3750</v>
      </c>
      <c r="N118" s="507">
        <v>2500</v>
      </c>
      <c r="P118" s="507">
        <v>2500</v>
      </c>
      <c r="R118" s="507">
        <v>2500</v>
      </c>
      <c r="T118" s="507">
        <v>2500</v>
      </c>
      <c r="V118" s="507">
        <v>2500</v>
      </c>
      <c r="X118" s="490">
        <v>2500</v>
      </c>
      <c r="Z118" s="468">
        <v>2500</v>
      </c>
      <c r="AB118" s="462">
        <v>2500</v>
      </c>
      <c r="AD118" s="462"/>
      <c r="AF118" s="462"/>
      <c r="AH118" s="452"/>
      <c r="AJ118" s="382"/>
      <c r="AL118" s="363">
        <f t="shared" ca="1" si="13"/>
        <v>1</v>
      </c>
      <c r="AN118" s="146"/>
      <c r="AP118" s="146"/>
      <c r="AR118" s="146"/>
      <c r="AT118" s="146"/>
      <c r="AV118" s="146"/>
      <c r="AX118" s="146"/>
      <c r="AZ118" s="146"/>
      <c r="BB118" s="146"/>
      <c r="BD118" s="63"/>
      <c r="BF118" s="371"/>
      <c r="BG118" s="371"/>
      <c r="BH118" s="371"/>
      <c r="BI118" s="371"/>
      <c r="BJ118" s="371"/>
      <c r="BK118" s="371"/>
      <c r="BL118" s="371"/>
      <c r="BM118" s="371"/>
      <c r="BN118" s="371"/>
      <c r="BO118" s="371"/>
      <c r="BP118" s="371"/>
      <c r="BQ118" s="371"/>
    </row>
    <row r="119" spans="1:69" s="376" customFormat="1" ht="24.95" customHeight="1" thickBot="1" x14ac:dyDescent="0.35">
      <c r="A119" s="510"/>
      <c r="B119" s="372"/>
      <c r="C119" s="371"/>
      <c r="D119" s="383"/>
      <c r="E119" s="373"/>
      <c r="F119" s="374"/>
      <c r="G119" s="371"/>
      <c r="H119" s="416">
        <f t="shared" si="12"/>
        <v>0</v>
      </c>
      <c r="I119" s="416">
        <f t="shared" si="12"/>
        <v>0</v>
      </c>
      <c r="J119" s="386"/>
      <c r="K119" s="417">
        <f t="shared" si="16"/>
        <v>0</v>
      </c>
      <c r="L119" s="417">
        <f t="shared" si="17"/>
        <v>0</v>
      </c>
      <c r="N119" s="513"/>
      <c r="P119" s="513"/>
      <c r="R119" s="513"/>
      <c r="T119" s="513"/>
      <c r="V119" s="513"/>
      <c r="X119" s="452"/>
      <c r="Z119" s="452"/>
      <c r="AB119" s="452"/>
      <c r="AD119" s="452"/>
      <c r="AF119" s="452"/>
      <c r="AH119" s="452"/>
      <c r="AJ119" s="382"/>
      <c r="AL119" s="363"/>
      <c r="AN119" s="146"/>
      <c r="AP119" s="146"/>
      <c r="AR119" s="146"/>
      <c r="AT119" s="146"/>
      <c r="AV119" s="146"/>
      <c r="AX119" s="146"/>
      <c r="AZ119" s="146"/>
      <c r="BB119" s="146"/>
      <c r="BD119" s="63"/>
      <c r="BF119" s="371"/>
      <c r="BG119" s="371"/>
      <c r="BH119" s="371"/>
      <c r="BI119" s="371"/>
      <c r="BJ119" s="371"/>
      <c r="BK119" s="371"/>
      <c r="BL119" s="371"/>
      <c r="BM119" s="371"/>
      <c r="BN119" s="371"/>
      <c r="BO119" s="371"/>
      <c r="BP119" s="371"/>
      <c r="BQ119" s="371"/>
    </row>
    <row r="120" spans="1:69" ht="21" customHeight="1" thickBot="1" x14ac:dyDescent="0.35">
      <c r="D120" s="413" t="s">
        <v>114</v>
      </c>
      <c r="H120" s="416">
        <f t="shared" si="12"/>
        <v>114200</v>
      </c>
      <c r="I120" s="416">
        <f t="shared" si="12"/>
        <v>68500</v>
      </c>
      <c r="J120" s="386"/>
      <c r="K120" s="417">
        <f t="shared" si="16"/>
        <v>114157.5</v>
      </c>
      <c r="L120" s="417">
        <f t="shared" si="17"/>
        <v>68494.5</v>
      </c>
      <c r="N120" s="556">
        <v>45663</v>
      </c>
      <c r="P120" s="541">
        <v>45595</v>
      </c>
      <c r="R120" s="541">
        <v>45595</v>
      </c>
      <c r="T120" s="520">
        <v>45565</v>
      </c>
      <c r="V120" s="515">
        <v>45480</v>
      </c>
      <c r="X120" s="489">
        <v>45480</v>
      </c>
      <c r="Z120" s="489">
        <v>45480</v>
      </c>
      <c r="AB120" s="472">
        <v>45425</v>
      </c>
      <c r="AD120" s="472">
        <v>45387</v>
      </c>
      <c r="AF120" s="463">
        <v>220324</v>
      </c>
      <c r="AH120" s="452"/>
      <c r="AL120" s="363"/>
    </row>
    <row r="121" spans="1:69" s="376" customFormat="1" ht="21" customHeight="1" x14ac:dyDescent="0.3">
      <c r="A121" s="371"/>
      <c r="B121" s="488" t="s">
        <v>713</v>
      </c>
      <c r="C121" s="476"/>
      <c r="D121" s="436" t="s">
        <v>342</v>
      </c>
      <c r="E121" s="437">
        <f>H121</f>
        <v>14800</v>
      </c>
      <c r="F121" s="438">
        <f>I121</f>
        <v>8900</v>
      </c>
      <c r="G121" s="371"/>
      <c r="H121" s="416">
        <f t="shared" si="12"/>
        <v>14800</v>
      </c>
      <c r="I121" s="416">
        <f t="shared" si="12"/>
        <v>8900</v>
      </c>
      <c r="J121" s="386"/>
      <c r="K121" s="417">
        <f t="shared" si="16"/>
        <v>14715.975</v>
      </c>
      <c r="L121" s="417">
        <f t="shared" si="17"/>
        <v>8829.5850000000009</v>
      </c>
      <c r="N121" s="552">
        <v>5886.39</v>
      </c>
      <c r="P121" s="542">
        <v>5886.39</v>
      </c>
      <c r="R121" s="542">
        <v>5886.39</v>
      </c>
      <c r="T121" s="496">
        <v>5886.39</v>
      </c>
      <c r="V121" s="507">
        <v>5607</v>
      </c>
      <c r="X121" s="490">
        <v>5607</v>
      </c>
      <c r="Z121" s="490">
        <v>5607</v>
      </c>
      <c r="AB121" s="462">
        <v>5339.2</v>
      </c>
      <c r="AD121" s="462">
        <v>5339.2</v>
      </c>
      <c r="AF121" s="462">
        <v>4642.78</v>
      </c>
      <c r="AH121" s="452">
        <v>4642.78</v>
      </c>
      <c r="AJ121" s="382">
        <v>4037.2</v>
      </c>
      <c r="AL121" s="363">
        <f t="shared" ca="1" si="13"/>
        <v>1</v>
      </c>
      <c r="AN121" s="146"/>
      <c r="AP121" s="146"/>
      <c r="AR121" s="146"/>
      <c r="AT121" s="146"/>
      <c r="AV121" s="146"/>
      <c r="AX121" s="146"/>
      <c r="AZ121" s="146"/>
      <c r="BB121" s="146"/>
      <c r="BD121" s="63"/>
      <c r="BF121" s="371"/>
      <c r="BG121" s="371"/>
      <c r="BH121" s="371"/>
      <c r="BI121" s="371"/>
      <c r="BJ121" s="371"/>
      <c r="BK121" s="371"/>
      <c r="BL121" s="371"/>
      <c r="BM121" s="371"/>
      <c r="BN121" s="371"/>
      <c r="BO121" s="371"/>
      <c r="BP121" s="371"/>
      <c r="BQ121" s="371"/>
    </row>
    <row r="122" spans="1:69" s="376" customFormat="1" ht="21" customHeight="1" x14ac:dyDescent="0.3">
      <c r="A122" s="371"/>
      <c r="B122" s="372"/>
      <c r="C122" s="371"/>
      <c r="D122" s="439" t="s">
        <v>316</v>
      </c>
      <c r="E122" s="437">
        <f t="shared" ref="E122:F148" si="21">H122</f>
        <v>15500</v>
      </c>
      <c r="F122" s="438">
        <f t="shared" si="21"/>
        <v>9300</v>
      </c>
      <c r="G122" s="371"/>
      <c r="H122" s="416">
        <f t="shared" si="12"/>
        <v>15500</v>
      </c>
      <c r="I122" s="416">
        <f t="shared" si="12"/>
        <v>9300</v>
      </c>
      <c r="J122" s="386"/>
      <c r="K122" s="417">
        <f t="shared" si="16"/>
        <v>15495</v>
      </c>
      <c r="L122" s="417">
        <f t="shared" si="17"/>
        <v>9297</v>
      </c>
      <c r="N122" s="552">
        <v>6198</v>
      </c>
      <c r="P122" s="542">
        <v>6198</v>
      </c>
      <c r="R122" s="542">
        <v>6198</v>
      </c>
      <c r="T122" s="496">
        <v>6198</v>
      </c>
      <c r="V122" s="507">
        <v>5634.13</v>
      </c>
      <c r="X122" s="490">
        <v>5634.13</v>
      </c>
      <c r="Z122" s="490">
        <v>5634.13</v>
      </c>
      <c r="AB122" s="462">
        <v>5365.9</v>
      </c>
      <c r="AD122" s="462">
        <v>5365.9</v>
      </c>
      <c r="AF122" s="462">
        <v>4666</v>
      </c>
      <c r="AH122" s="452">
        <v>4665.8949999999995</v>
      </c>
      <c r="AJ122" s="382">
        <v>4057.3</v>
      </c>
      <c r="AL122" s="363">
        <f t="shared" ca="1" si="13"/>
        <v>1</v>
      </c>
      <c r="AN122" s="146"/>
      <c r="AP122" s="146"/>
      <c r="AR122" s="146"/>
      <c r="AT122" s="146"/>
      <c r="AV122" s="146"/>
      <c r="AX122" s="146"/>
      <c r="AZ122" s="146"/>
      <c r="BB122" s="146"/>
      <c r="BD122" s="63"/>
      <c r="BF122" s="371"/>
      <c r="BG122" s="371"/>
      <c r="BH122" s="371"/>
      <c r="BI122" s="371"/>
      <c r="BJ122" s="371"/>
      <c r="BK122" s="371"/>
      <c r="BL122" s="371"/>
      <c r="BM122" s="371"/>
      <c r="BN122" s="371"/>
      <c r="BO122" s="371"/>
      <c r="BP122" s="371"/>
      <c r="BQ122" s="371"/>
    </row>
    <row r="123" spans="1:69" s="376" customFormat="1" ht="21" customHeight="1" x14ac:dyDescent="0.3">
      <c r="A123" s="371"/>
      <c r="B123" s="372"/>
      <c r="C123" s="371"/>
      <c r="D123" s="439" t="s">
        <v>717</v>
      </c>
      <c r="E123" s="437">
        <f t="shared" si="21"/>
        <v>8500</v>
      </c>
      <c r="F123" s="438">
        <f t="shared" si="21"/>
        <v>5100</v>
      </c>
      <c r="G123" s="371"/>
      <c r="H123" s="416">
        <f t="shared" si="12"/>
        <v>8500</v>
      </c>
      <c r="I123" s="416">
        <f t="shared" si="12"/>
        <v>5100</v>
      </c>
      <c r="J123" s="386"/>
      <c r="K123" s="417">
        <f t="shared" si="16"/>
        <v>8405</v>
      </c>
      <c r="L123" s="417">
        <f t="shared" si="17"/>
        <v>5043</v>
      </c>
      <c r="N123" s="552">
        <v>3362</v>
      </c>
      <c r="P123" s="542">
        <v>3362</v>
      </c>
      <c r="R123" s="542">
        <v>3362</v>
      </c>
      <c r="T123" s="496">
        <v>3362</v>
      </c>
      <c r="V123" s="507">
        <v>3362</v>
      </c>
      <c r="X123" s="490">
        <v>3362</v>
      </c>
      <c r="Z123" s="490">
        <v>3362</v>
      </c>
      <c r="AB123" s="462">
        <v>3361.23</v>
      </c>
      <c r="AD123" s="462">
        <v>3361.23</v>
      </c>
      <c r="AF123" s="462">
        <v>2922.8054999999999</v>
      </c>
      <c r="AH123" s="452">
        <v>2922.8054999999999</v>
      </c>
      <c r="AJ123" s="382">
        <v>2541.5700000000002</v>
      </c>
      <c r="AL123" s="363">
        <f t="shared" ca="1" si="13"/>
        <v>1</v>
      </c>
      <c r="AN123" s="146"/>
      <c r="AP123" s="146"/>
      <c r="AR123" s="146"/>
      <c r="AT123" s="146"/>
      <c r="AV123" s="146"/>
      <c r="AX123" s="146"/>
      <c r="AZ123" s="146"/>
      <c r="BB123" s="146"/>
      <c r="BD123" s="63"/>
      <c r="BF123" s="371"/>
      <c r="BG123" s="371"/>
      <c r="BH123" s="371"/>
      <c r="BI123" s="371"/>
      <c r="BJ123" s="371"/>
      <c r="BK123" s="371"/>
      <c r="BL123" s="371"/>
      <c r="BM123" s="371"/>
      <c r="BN123" s="371"/>
      <c r="BO123" s="371"/>
      <c r="BP123" s="371"/>
      <c r="BQ123" s="371"/>
    </row>
    <row r="124" spans="1:69" s="376" customFormat="1" ht="21" customHeight="1" x14ac:dyDescent="0.3">
      <c r="A124" s="371"/>
      <c r="B124" s="372"/>
      <c r="C124" s="371"/>
      <c r="D124" s="439" t="s">
        <v>716</v>
      </c>
      <c r="E124" s="437">
        <f>H124</f>
        <v>17100</v>
      </c>
      <c r="F124" s="438">
        <f>I124</f>
        <v>10300</v>
      </c>
      <c r="G124" s="371"/>
      <c r="H124" s="416">
        <f t="shared" si="12"/>
        <v>17100</v>
      </c>
      <c r="I124" s="416">
        <f t="shared" si="12"/>
        <v>10300</v>
      </c>
      <c r="J124" s="386"/>
      <c r="K124" s="417">
        <f>N124*$K$9</f>
        <v>17072.5</v>
      </c>
      <c r="L124" s="417">
        <f>N124*$L$9</f>
        <v>10243.5</v>
      </c>
      <c r="N124" s="552">
        <v>6829</v>
      </c>
      <c r="P124" s="542">
        <v>6829</v>
      </c>
      <c r="R124" s="542">
        <v>6829</v>
      </c>
      <c r="T124" s="496">
        <v>6829</v>
      </c>
      <c r="V124" s="507">
        <v>6208</v>
      </c>
      <c r="X124" s="490">
        <v>6208</v>
      </c>
      <c r="Z124" s="490">
        <v>6208</v>
      </c>
      <c r="AB124" s="462">
        <v>5912.01</v>
      </c>
      <c r="AD124" s="462">
        <v>5912.01</v>
      </c>
      <c r="AF124" s="462">
        <v>5140.8679999999995</v>
      </c>
      <c r="AH124" s="452">
        <v>5140.8679999999995</v>
      </c>
      <c r="AJ124" s="382">
        <v>4470.32</v>
      </c>
      <c r="AL124" s="363">
        <f t="shared" ca="1" si="13"/>
        <v>1</v>
      </c>
      <c r="AN124" s="146"/>
      <c r="AP124" s="146"/>
      <c r="AR124" s="146"/>
      <c r="AT124" s="146"/>
      <c r="AV124" s="146"/>
      <c r="AX124" s="146"/>
      <c r="AZ124" s="146"/>
      <c r="BB124" s="146"/>
      <c r="BD124" s="63"/>
      <c r="BF124" s="371"/>
      <c r="BG124" s="371"/>
      <c r="BH124" s="371"/>
      <c r="BI124" s="371"/>
      <c r="BJ124" s="371"/>
      <c r="BK124" s="371"/>
      <c r="BL124" s="371"/>
      <c r="BM124" s="371"/>
      <c r="BN124" s="371"/>
      <c r="BO124" s="371"/>
      <c r="BP124" s="371"/>
      <c r="BQ124" s="371"/>
    </row>
    <row r="125" spans="1:69" s="376" customFormat="1" ht="21" customHeight="1" x14ac:dyDescent="0.3">
      <c r="A125" s="371"/>
      <c r="B125" s="372"/>
      <c r="C125" s="371"/>
      <c r="D125" s="439" t="s">
        <v>324</v>
      </c>
      <c r="E125" s="437">
        <f t="shared" si="21"/>
        <v>10500</v>
      </c>
      <c r="F125" s="438">
        <f t="shared" si="21"/>
        <v>6300</v>
      </c>
      <c r="G125" s="371"/>
      <c r="H125" s="416">
        <f t="shared" si="12"/>
        <v>10500</v>
      </c>
      <c r="I125" s="416">
        <f t="shared" si="12"/>
        <v>6300</v>
      </c>
      <c r="J125" s="386"/>
      <c r="K125" s="417">
        <f t="shared" si="16"/>
        <v>10470</v>
      </c>
      <c r="L125" s="417">
        <f t="shared" si="17"/>
        <v>6282</v>
      </c>
      <c r="N125" s="552">
        <v>4188</v>
      </c>
      <c r="P125" s="542">
        <v>4188</v>
      </c>
      <c r="R125" s="542">
        <v>4188</v>
      </c>
      <c r="T125" s="496">
        <v>4188</v>
      </c>
      <c r="V125" s="507">
        <v>3807</v>
      </c>
      <c r="X125" s="490">
        <v>3807</v>
      </c>
      <c r="Z125" s="490">
        <v>3807</v>
      </c>
      <c r="AB125" s="462">
        <v>3625.34</v>
      </c>
      <c r="AD125" s="462">
        <v>3625.34</v>
      </c>
      <c r="AF125" s="462">
        <v>3152.4604999999997</v>
      </c>
      <c r="AH125" s="452">
        <v>3152.4604999999997</v>
      </c>
      <c r="AJ125" s="382">
        <v>2741.27</v>
      </c>
      <c r="AL125" s="363">
        <f t="shared" ca="1" si="13"/>
        <v>1</v>
      </c>
      <c r="AN125" s="146"/>
      <c r="AP125" s="146"/>
      <c r="AR125" s="146"/>
      <c r="AT125" s="146"/>
      <c r="AV125" s="146"/>
      <c r="AX125" s="146"/>
      <c r="AZ125" s="146"/>
      <c r="BB125" s="146"/>
      <c r="BD125" s="63"/>
      <c r="BF125" s="371"/>
      <c r="BG125" s="371"/>
      <c r="BH125" s="371"/>
      <c r="BI125" s="371"/>
      <c r="BJ125" s="371"/>
      <c r="BK125" s="371"/>
      <c r="BL125" s="371"/>
      <c r="BM125" s="371"/>
      <c r="BN125" s="371"/>
      <c r="BO125" s="371"/>
      <c r="BP125" s="371"/>
      <c r="BQ125" s="371"/>
    </row>
    <row r="126" spans="1:69" s="376" customFormat="1" ht="21" customHeight="1" x14ac:dyDescent="0.3">
      <c r="A126" s="371"/>
      <c r="B126" s="372"/>
      <c r="C126" s="371"/>
      <c r="D126" s="439" t="s">
        <v>120</v>
      </c>
      <c r="E126" s="437">
        <f t="shared" si="21"/>
        <v>16700</v>
      </c>
      <c r="F126" s="438">
        <f t="shared" si="21"/>
        <v>10000</v>
      </c>
      <c r="G126" s="371"/>
      <c r="H126" s="416">
        <f t="shared" si="12"/>
        <v>16700</v>
      </c>
      <c r="I126" s="416">
        <f t="shared" si="12"/>
        <v>10000</v>
      </c>
      <c r="J126" s="386"/>
      <c r="K126" s="417">
        <f t="shared" si="16"/>
        <v>16635</v>
      </c>
      <c r="L126" s="417">
        <f t="shared" si="17"/>
        <v>9981</v>
      </c>
      <c r="N126" s="552">
        <v>6654</v>
      </c>
      <c r="P126" s="542">
        <v>6654</v>
      </c>
      <c r="R126" s="542">
        <v>6654</v>
      </c>
      <c r="T126" s="496">
        <v>6654</v>
      </c>
      <c r="V126" s="507">
        <v>6048.77</v>
      </c>
      <c r="X126" s="490">
        <v>6048.77</v>
      </c>
      <c r="Z126" s="490">
        <v>6048.77</v>
      </c>
      <c r="AB126" s="462">
        <v>6451.39</v>
      </c>
      <c r="AD126" s="462">
        <v>6451.39</v>
      </c>
      <c r="AF126" s="462">
        <v>5609.9070000000002</v>
      </c>
      <c r="AH126" s="452">
        <v>5609.9070000000002</v>
      </c>
      <c r="AJ126" s="382">
        <v>4878.18</v>
      </c>
      <c r="AL126" s="363">
        <f t="shared" ca="1" si="13"/>
        <v>1</v>
      </c>
      <c r="AN126" s="146"/>
      <c r="AP126" s="146"/>
      <c r="AR126" s="146"/>
      <c r="AT126" s="146"/>
      <c r="AV126" s="146"/>
      <c r="AX126" s="146"/>
      <c r="AZ126" s="146"/>
      <c r="BB126" s="146"/>
      <c r="BD126" s="63"/>
      <c r="BF126" s="371"/>
      <c r="BG126" s="371"/>
      <c r="BH126" s="371"/>
      <c r="BI126" s="371"/>
      <c r="BJ126" s="371"/>
      <c r="BK126" s="371"/>
      <c r="BL126" s="371"/>
      <c r="BM126" s="371"/>
      <c r="BN126" s="371"/>
      <c r="BO126" s="371"/>
      <c r="BP126" s="371"/>
      <c r="BQ126" s="371"/>
    </row>
    <row r="127" spans="1:69" s="376" customFormat="1" ht="21" customHeight="1" x14ac:dyDescent="0.3">
      <c r="A127" s="371"/>
      <c r="B127" s="372" t="s">
        <v>563</v>
      </c>
      <c r="C127" s="371"/>
      <c r="D127" s="439" t="s">
        <v>561</v>
      </c>
      <c r="E127" s="437">
        <f t="shared" si="21"/>
        <v>16500</v>
      </c>
      <c r="F127" s="438">
        <f t="shared" si="21"/>
        <v>9900</v>
      </c>
      <c r="G127" s="371"/>
      <c r="H127" s="416">
        <f t="shared" si="12"/>
        <v>16500</v>
      </c>
      <c r="I127" s="416">
        <f t="shared" si="12"/>
        <v>9900</v>
      </c>
      <c r="J127" s="386"/>
      <c r="K127" s="417">
        <f t="shared" si="16"/>
        <v>16415</v>
      </c>
      <c r="L127" s="417">
        <f t="shared" si="17"/>
        <v>9849</v>
      </c>
      <c r="N127" s="552">
        <v>6566</v>
      </c>
      <c r="P127" s="542">
        <v>6566</v>
      </c>
      <c r="R127" s="542">
        <v>6566</v>
      </c>
      <c r="T127" s="496">
        <v>6566</v>
      </c>
      <c r="V127" s="507">
        <v>5968.69</v>
      </c>
      <c r="X127" s="490">
        <v>5968.69</v>
      </c>
      <c r="Z127" s="490">
        <v>5968.69</v>
      </c>
      <c r="AB127" s="462">
        <v>5968.69</v>
      </c>
      <c r="AD127" s="462">
        <v>5968.69</v>
      </c>
      <c r="AF127" s="462">
        <v>5190.0994999999994</v>
      </c>
      <c r="AH127" s="455">
        <v>5190.0994999999994</v>
      </c>
      <c r="AJ127" s="382">
        <v>4513.13</v>
      </c>
      <c r="AL127" s="363">
        <f t="shared" ca="1" si="13"/>
        <v>1</v>
      </c>
      <c r="AN127" s="146"/>
      <c r="AP127" s="146"/>
      <c r="AR127" s="146"/>
      <c r="AT127" s="146"/>
      <c r="AV127" s="146"/>
      <c r="AX127" s="146"/>
      <c r="AZ127" s="146"/>
      <c r="BB127" s="146"/>
      <c r="BD127" s="63"/>
      <c r="BF127" s="371"/>
      <c r="BG127" s="371"/>
      <c r="BH127" s="371"/>
      <c r="BI127" s="371"/>
      <c r="BJ127" s="371"/>
      <c r="BK127" s="371"/>
      <c r="BL127" s="371"/>
      <c r="BM127" s="371"/>
      <c r="BN127" s="371"/>
      <c r="BO127" s="371"/>
      <c r="BP127" s="371"/>
      <c r="BQ127" s="371"/>
    </row>
    <row r="128" spans="1:69" s="376" customFormat="1" ht="21" customHeight="1" x14ac:dyDescent="0.3">
      <c r="A128" s="371"/>
      <c r="B128" s="372"/>
      <c r="C128" s="371"/>
      <c r="D128" s="439" t="s">
        <v>668</v>
      </c>
      <c r="E128" s="437">
        <f>H128</f>
        <v>8000</v>
      </c>
      <c r="F128" s="438">
        <f>I128</f>
        <v>4800</v>
      </c>
      <c r="G128" s="371"/>
      <c r="H128" s="416">
        <f t="shared" si="12"/>
        <v>8000</v>
      </c>
      <c r="I128" s="416">
        <f t="shared" si="12"/>
        <v>4800</v>
      </c>
      <c r="J128" s="386"/>
      <c r="K128" s="417">
        <f>N128*$K$9</f>
        <v>7931.5750000000007</v>
      </c>
      <c r="L128" s="417">
        <f>N128*$L$9</f>
        <v>4758.9449999999997</v>
      </c>
      <c r="N128" s="552">
        <v>3172.63</v>
      </c>
      <c r="P128" s="542">
        <v>3051</v>
      </c>
      <c r="R128" s="542">
        <v>3051</v>
      </c>
      <c r="T128" s="496">
        <v>3051</v>
      </c>
      <c r="V128" s="507">
        <v>2724</v>
      </c>
      <c r="X128" s="490">
        <v>2724</v>
      </c>
      <c r="Z128" s="490">
        <v>2724</v>
      </c>
      <c r="AB128" s="462">
        <v>2594.36</v>
      </c>
      <c r="AD128" s="462">
        <v>2594.36</v>
      </c>
      <c r="AF128" s="462">
        <v>2255.9665</v>
      </c>
      <c r="AH128" s="452">
        <v>2255.9665</v>
      </c>
      <c r="AJ128" s="382">
        <v>1961.71</v>
      </c>
      <c r="AL128" s="363">
        <f t="shared" ca="1" si="13"/>
        <v>1.0398656178302197</v>
      </c>
      <c r="AN128" s="146"/>
      <c r="AP128" s="146"/>
      <c r="AR128" s="146"/>
      <c r="AT128" s="146"/>
      <c r="AV128" s="146"/>
      <c r="AX128" s="146"/>
      <c r="AZ128" s="146"/>
      <c r="BB128" s="146"/>
      <c r="BD128" s="63"/>
      <c r="BF128" s="371"/>
      <c r="BG128" s="371"/>
      <c r="BH128" s="371"/>
      <c r="BI128" s="371"/>
      <c r="BJ128" s="371"/>
      <c r="BK128" s="371"/>
      <c r="BL128" s="371"/>
      <c r="BM128" s="371"/>
      <c r="BN128" s="371"/>
      <c r="BO128" s="371"/>
      <c r="BP128" s="371"/>
      <c r="BQ128" s="371"/>
    </row>
    <row r="129" spans="1:69" s="376" customFormat="1" ht="21" customHeight="1" x14ac:dyDescent="0.3">
      <c r="A129" s="371"/>
      <c r="B129" s="372"/>
      <c r="C129" s="371"/>
      <c r="D129" s="439" t="s">
        <v>669</v>
      </c>
      <c r="E129" s="437">
        <f>H129</f>
        <v>9500</v>
      </c>
      <c r="F129" s="438">
        <f>I129</f>
        <v>5700</v>
      </c>
      <c r="G129" s="371"/>
      <c r="H129" s="416">
        <f t="shared" si="12"/>
        <v>9500</v>
      </c>
      <c r="I129" s="416">
        <f t="shared" si="12"/>
        <v>5700</v>
      </c>
      <c r="J129" s="386"/>
      <c r="K129" s="417">
        <f>N129*$K$9</f>
        <v>9443.6</v>
      </c>
      <c r="L129" s="417">
        <f>N129*$L$9</f>
        <v>5666.16</v>
      </c>
      <c r="N129" s="552">
        <v>3777.44</v>
      </c>
      <c r="P129" s="542">
        <v>3632.16</v>
      </c>
      <c r="R129" s="542">
        <v>3632.16</v>
      </c>
      <c r="T129" s="496">
        <v>3632.16</v>
      </c>
      <c r="V129" s="507">
        <v>3632.16</v>
      </c>
      <c r="X129" s="490">
        <v>3632.16</v>
      </c>
      <c r="Z129" s="490">
        <v>3632.16</v>
      </c>
      <c r="AB129" s="462">
        <v>3704.44</v>
      </c>
      <c r="AD129" s="462">
        <v>3704.44</v>
      </c>
      <c r="AF129" s="462">
        <v>3222.2999999999997</v>
      </c>
      <c r="AH129" s="452">
        <v>3222.2999999999997</v>
      </c>
      <c r="AJ129" s="382">
        <v>2802</v>
      </c>
      <c r="AL129" s="363">
        <f t="shared" ca="1" si="13"/>
        <v>1.0399982379630854</v>
      </c>
      <c r="AN129" s="146"/>
      <c r="AP129" s="146"/>
      <c r="AR129" s="146"/>
      <c r="AT129" s="146"/>
      <c r="AV129" s="146"/>
      <c r="AX129" s="146"/>
      <c r="AZ129" s="146"/>
      <c r="BB129" s="146"/>
      <c r="BD129" s="63"/>
      <c r="BF129" s="371"/>
      <c r="BG129" s="371"/>
      <c r="BH129" s="371"/>
      <c r="BI129" s="371"/>
      <c r="BJ129" s="371"/>
      <c r="BK129" s="371"/>
      <c r="BL129" s="371"/>
      <c r="BM129" s="371"/>
      <c r="BN129" s="371"/>
      <c r="BO129" s="371"/>
      <c r="BP129" s="371"/>
      <c r="BQ129" s="371"/>
    </row>
    <row r="130" spans="1:69" s="376" customFormat="1" ht="21" customHeight="1" x14ac:dyDescent="0.3">
      <c r="A130" s="371"/>
      <c r="B130" s="372"/>
      <c r="C130" s="371"/>
      <c r="D130" s="439" t="s">
        <v>318</v>
      </c>
      <c r="E130" s="437">
        <f t="shared" si="21"/>
        <v>10400</v>
      </c>
      <c r="F130" s="438">
        <f t="shared" si="21"/>
        <v>6200</v>
      </c>
      <c r="G130" s="371"/>
      <c r="H130" s="416">
        <f t="shared" si="12"/>
        <v>10400</v>
      </c>
      <c r="I130" s="416">
        <f t="shared" si="12"/>
        <v>6200</v>
      </c>
      <c r="J130" s="386"/>
      <c r="K130" s="417">
        <f t="shared" si="16"/>
        <v>10310</v>
      </c>
      <c r="L130" s="417">
        <f t="shared" si="17"/>
        <v>6186</v>
      </c>
      <c r="N130" s="552">
        <v>4124</v>
      </c>
      <c r="P130" s="542">
        <v>4124</v>
      </c>
      <c r="R130" s="542">
        <v>4124</v>
      </c>
      <c r="T130" s="496">
        <v>4124</v>
      </c>
      <c r="V130" s="507">
        <v>3749</v>
      </c>
      <c r="X130" s="490">
        <v>3749</v>
      </c>
      <c r="Z130" s="490">
        <v>3749</v>
      </c>
      <c r="AB130" s="462">
        <v>3570.06</v>
      </c>
      <c r="AD130" s="462">
        <v>3570.06</v>
      </c>
      <c r="AF130" s="462">
        <v>3104.4019999999996</v>
      </c>
      <c r="AH130" s="452">
        <v>3104.4019999999996</v>
      </c>
      <c r="AJ130" s="382">
        <v>2699.48</v>
      </c>
      <c r="AL130" s="363">
        <f t="shared" ca="1" si="13"/>
        <v>1</v>
      </c>
      <c r="AN130" s="146"/>
      <c r="AP130" s="146"/>
      <c r="AR130" s="146"/>
      <c r="AT130" s="146"/>
      <c r="AV130" s="146"/>
      <c r="AX130" s="146"/>
      <c r="AZ130" s="146"/>
      <c r="BB130" s="146"/>
      <c r="BD130" s="63"/>
      <c r="BF130" s="371"/>
      <c r="BG130" s="371"/>
      <c r="BH130" s="371"/>
      <c r="BI130" s="371"/>
      <c r="BJ130" s="371"/>
      <c r="BK130" s="371"/>
      <c r="BL130" s="371"/>
      <c r="BM130" s="371"/>
      <c r="BN130" s="371"/>
      <c r="BO130" s="371"/>
      <c r="BP130" s="371"/>
      <c r="BQ130" s="371"/>
    </row>
    <row r="131" spans="1:69" s="376" customFormat="1" ht="21" customHeight="1" x14ac:dyDescent="0.3">
      <c r="A131" s="371"/>
      <c r="B131" s="372"/>
      <c r="C131" s="371"/>
      <c r="D131" s="439" t="s">
        <v>638</v>
      </c>
      <c r="E131" s="437">
        <f t="shared" si="21"/>
        <v>20100</v>
      </c>
      <c r="F131" s="438">
        <f t="shared" si="21"/>
        <v>12100</v>
      </c>
      <c r="G131" s="371"/>
      <c r="H131" s="416">
        <f t="shared" si="12"/>
        <v>20100</v>
      </c>
      <c r="I131" s="416">
        <f t="shared" si="12"/>
        <v>12100</v>
      </c>
      <c r="J131" s="386"/>
      <c r="K131" s="417">
        <f t="shared" si="16"/>
        <v>20017.5</v>
      </c>
      <c r="L131" s="417">
        <f t="shared" si="17"/>
        <v>12010.5</v>
      </c>
      <c r="N131" s="552">
        <v>8007</v>
      </c>
      <c r="P131" s="542">
        <v>8007</v>
      </c>
      <c r="R131" s="542">
        <v>8007</v>
      </c>
      <c r="T131" s="496">
        <v>8007</v>
      </c>
      <c r="V131" s="507">
        <v>7279</v>
      </c>
      <c r="X131" s="490">
        <v>7279</v>
      </c>
      <c r="Z131" s="490">
        <v>7279</v>
      </c>
      <c r="AB131" s="462">
        <v>6617.49</v>
      </c>
      <c r="AD131" s="462">
        <v>6617.49</v>
      </c>
      <c r="AF131" s="462">
        <v>5754.3355000000001</v>
      </c>
      <c r="AH131" s="452">
        <v>5754.3355000000001</v>
      </c>
      <c r="AJ131" s="382">
        <v>5003.7700000000004</v>
      </c>
      <c r="AL131" s="363">
        <f t="shared" ca="1" si="13"/>
        <v>1</v>
      </c>
      <c r="AN131" s="146"/>
      <c r="AP131" s="146"/>
      <c r="AR131" s="146"/>
      <c r="AT131" s="146"/>
      <c r="AV131" s="146"/>
      <c r="AX131" s="146"/>
      <c r="AZ131" s="146"/>
      <c r="BB131" s="146"/>
      <c r="BD131" s="63"/>
      <c r="BF131" s="371"/>
      <c r="BG131" s="371"/>
      <c r="BH131" s="371"/>
      <c r="BI131" s="371"/>
      <c r="BJ131" s="371"/>
      <c r="BK131" s="371"/>
      <c r="BL131" s="371"/>
      <c r="BM131" s="371"/>
      <c r="BN131" s="371"/>
      <c r="BO131" s="371"/>
      <c r="BP131" s="371"/>
      <c r="BQ131" s="371"/>
    </row>
    <row r="132" spans="1:69" s="376" customFormat="1" ht="21" customHeight="1" x14ac:dyDescent="0.3">
      <c r="A132" s="371"/>
      <c r="B132" s="372"/>
      <c r="C132" s="371"/>
      <c r="D132" s="439" t="s">
        <v>769</v>
      </c>
      <c r="E132" s="437">
        <f t="shared" si="21"/>
        <v>25300</v>
      </c>
      <c r="F132" s="438">
        <f t="shared" si="21"/>
        <v>15200</v>
      </c>
      <c r="G132" s="371"/>
      <c r="H132" s="416">
        <f t="shared" si="12"/>
        <v>25300</v>
      </c>
      <c r="I132" s="416">
        <f t="shared" si="12"/>
        <v>15200</v>
      </c>
      <c r="J132" s="386"/>
      <c r="K132" s="417">
        <f t="shared" si="16"/>
        <v>25265</v>
      </c>
      <c r="L132" s="417">
        <f t="shared" si="17"/>
        <v>15159</v>
      </c>
      <c r="N132" s="552">
        <v>10106</v>
      </c>
      <c r="P132" s="542">
        <v>10106</v>
      </c>
      <c r="R132" s="542">
        <v>10106</v>
      </c>
      <c r="T132" s="496">
        <v>10106</v>
      </c>
      <c r="V132" s="507">
        <v>8788</v>
      </c>
      <c r="X132" s="490">
        <v>8788</v>
      </c>
      <c r="Z132" s="490">
        <v>8788</v>
      </c>
      <c r="AB132" s="462">
        <v>8369.2000000000007</v>
      </c>
      <c r="AD132" s="462">
        <v>8369.2000000000007</v>
      </c>
      <c r="AF132" s="462">
        <v>7277.5679999999993</v>
      </c>
      <c r="AH132" s="452">
        <v>7277.5679999999993</v>
      </c>
      <c r="AJ132" s="382">
        <v>6328.32</v>
      </c>
      <c r="AL132" s="363">
        <f t="shared" ca="1" si="13"/>
        <v>1</v>
      </c>
      <c r="AN132" s="146"/>
      <c r="AP132" s="146"/>
      <c r="AR132" s="146"/>
      <c r="AT132" s="146"/>
      <c r="AV132" s="146"/>
      <c r="AX132" s="146"/>
      <c r="AZ132" s="146"/>
      <c r="BB132" s="146"/>
      <c r="BD132" s="63"/>
      <c r="BF132" s="371"/>
      <c r="BG132" s="371"/>
      <c r="BH132" s="371"/>
      <c r="BI132" s="371"/>
      <c r="BJ132" s="371"/>
      <c r="BK132" s="371"/>
      <c r="BL132" s="371"/>
      <c r="BM132" s="371"/>
      <c r="BN132" s="371"/>
      <c r="BO132" s="371"/>
      <c r="BP132" s="371"/>
      <c r="BQ132" s="371"/>
    </row>
    <row r="133" spans="1:69" s="376" customFormat="1" ht="21" customHeight="1" x14ac:dyDescent="0.3">
      <c r="A133" s="371"/>
      <c r="B133" s="372"/>
      <c r="C133" s="371"/>
      <c r="D133" s="439" t="s">
        <v>768</v>
      </c>
      <c r="E133" s="437">
        <f t="shared" si="21"/>
        <v>10600</v>
      </c>
      <c r="F133" s="438">
        <f t="shared" si="21"/>
        <v>6400</v>
      </c>
      <c r="G133" s="371"/>
      <c r="H133" s="416">
        <f t="shared" si="12"/>
        <v>10600</v>
      </c>
      <c r="I133" s="416">
        <f t="shared" si="12"/>
        <v>6400</v>
      </c>
      <c r="J133" s="386"/>
      <c r="K133" s="417">
        <f t="shared" si="16"/>
        <v>10510</v>
      </c>
      <c r="L133" s="417">
        <f t="shared" si="17"/>
        <v>6306</v>
      </c>
      <c r="N133" s="552">
        <v>4204</v>
      </c>
      <c r="P133" s="542">
        <v>4204</v>
      </c>
      <c r="R133" s="542">
        <v>4204</v>
      </c>
      <c r="T133" s="496">
        <v>4204</v>
      </c>
      <c r="V133" s="507">
        <v>3821.72</v>
      </c>
      <c r="X133" s="490">
        <v>3821.72</v>
      </c>
      <c r="Z133" s="490">
        <v>3821.72</v>
      </c>
      <c r="AB133" s="462">
        <v>3862.47</v>
      </c>
      <c r="AD133" s="462">
        <v>3862.47</v>
      </c>
      <c r="AF133" s="462">
        <v>3656.9999999999995</v>
      </c>
      <c r="AH133" s="452">
        <v>3656.9999999999995</v>
      </c>
      <c r="AJ133" s="382">
        <v>3180</v>
      </c>
      <c r="AL133" s="363">
        <f t="shared" ca="1" si="13"/>
        <v>1</v>
      </c>
      <c r="AN133" s="146"/>
      <c r="AP133" s="146"/>
      <c r="AR133" s="146"/>
      <c r="AT133" s="146"/>
      <c r="AV133" s="146"/>
      <c r="AX133" s="146"/>
      <c r="AZ133" s="146"/>
      <c r="BB133" s="146"/>
      <c r="BD133" s="63"/>
      <c r="BF133" s="371"/>
      <c r="BG133" s="371"/>
      <c r="BH133" s="371"/>
      <c r="BI133" s="371"/>
      <c r="BJ133" s="371"/>
      <c r="BK133" s="371"/>
      <c r="BL133" s="371"/>
      <c r="BM133" s="371"/>
      <c r="BN133" s="371"/>
      <c r="BO133" s="371"/>
      <c r="BP133" s="371"/>
      <c r="BQ133" s="371"/>
    </row>
    <row r="134" spans="1:69" s="376" customFormat="1" ht="21" customHeight="1" x14ac:dyDescent="0.3">
      <c r="A134" s="371"/>
      <c r="B134" s="372"/>
      <c r="C134" s="371"/>
      <c r="D134" s="439" t="s">
        <v>715</v>
      </c>
      <c r="E134" s="437">
        <f t="shared" si="21"/>
        <v>12700</v>
      </c>
      <c r="F134" s="438">
        <f t="shared" si="21"/>
        <v>7600</v>
      </c>
      <c r="G134" s="371"/>
      <c r="H134" s="416">
        <f t="shared" si="12"/>
        <v>12700</v>
      </c>
      <c r="I134" s="416">
        <f t="shared" si="12"/>
        <v>7600</v>
      </c>
      <c r="J134" s="386"/>
      <c r="K134" s="417">
        <f t="shared" si="16"/>
        <v>12637.5</v>
      </c>
      <c r="L134" s="417">
        <f t="shared" si="17"/>
        <v>7582.5</v>
      </c>
      <c r="N134" s="552">
        <v>5055</v>
      </c>
      <c r="P134" s="542">
        <v>5055</v>
      </c>
      <c r="R134" s="542">
        <v>5055</v>
      </c>
      <c r="T134" s="496">
        <v>5055</v>
      </c>
      <c r="V134" s="507">
        <v>4595.05</v>
      </c>
      <c r="X134" s="490">
        <v>4595.05</v>
      </c>
      <c r="Z134" s="490">
        <v>4595.05</v>
      </c>
      <c r="AB134" s="462">
        <v>4375.09</v>
      </c>
      <c r="AD134" s="462">
        <v>4375.09</v>
      </c>
      <c r="AF134" s="462">
        <v>3804.4299999999994</v>
      </c>
      <c r="AH134" s="452">
        <v>3804.4299999999994</v>
      </c>
      <c r="AJ134" s="382">
        <v>3308.2</v>
      </c>
      <c r="AL134" s="363">
        <f t="shared" ca="1" si="13"/>
        <v>1</v>
      </c>
      <c r="AN134" s="146"/>
      <c r="AP134" s="146"/>
      <c r="AR134" s="146"/>
      <c r="AT134" s="146"/>
      <c r="AV134" s="146"/>
      <c r="AX134" s="146"/>
      <c r="AZ134" s="146"/>
      <c r="BB134" s="146"/>
      <c r="BD134" s="63"/>
      <c r="BF134" s="371"/>
      <c r="BG134" s="371"/>
      <c r="BH134" s="371"/>
      <c r="BI134" s="371"/>
      <c r="BJ134" s="371"/>
      <c r="BK134" s="371"/>
      <c r="BL134" s="371"/>
      <c r="BM134" s="371"/>
      <c r="BN134" s="371"/>
      <c r="BO134" s="371"/>
      <c r="BP134" s="371"/>
      <c r="BQ134" s="371"/>
    </row>
    <row r="135" spans="1:69" s="376" customFormat="1" ht="21" customHeight="1" x14ac:dyDescent="0.3">
      <c r="A135" s="371"/>
      <c r="B135" s="372"/>
      <c r="C135" s="371"/>
      <c r="D135" s="439" t="s">
        <v>130</v>
      </c>
      <c r="E135" s="437">
        <f t="shared" si="21"/>
        <v>3900</v>
      </c>
      <c r="F135" s="438">
        <f t="shared" si="21"/>
        <v>2400</v>
      </c>
      <c r="G135" s="371"/>
      <c r="H135" s="416">
        <f t="shared" si="12"/>
        <v>3900</v>
      </c>
      <c r="I135" s="416">
        <f t="shared" si="12"/>
        <v>2400</v>
      </c>
      <c r="J135" s="386"/>
      <c r="K135" s="417">
        <f t="shared" si="16"/>
        <v>3882.5</v>
      </c>
      <c r="L135" s="417">
        <f t="shared" si="17"/>
        <v>2329.5</v>
      </c>
      <c r="N135" s="552">
        <v>1553</v>
      </c>
      <c r="P135" s="542">
        <v>1553</v>
      </c>
      <c r="R135" s="542">
        <v>1553</v>
      </c>
      <c r="T135" s="496">
        <v>1553</v>
      </c>
      <c r="V135" s="507">
        <v>1553</v>
      </c>
      <c r="X135" s="490">
        <v>1553</v>
      </c>
      <c r="Z135" s="490">
        <v>1553</v>
      </c>
      <c r="AB135" s="474">
        <v>1478.78</v>
      </c>
      <c r="AD135" s="462">
        <v>1774.7949999999998</v>
      </c>
      <c r="AF135" s="462">
        <v>1543.3</v>
      </c>
      <c r="AH135" s="452">
        <v>1543.3</v>
      </c>
      <c r="AJ135" s="382">
        <v>1342</v>
      </c>
      <c r="AL135" s="363">
        <f t="shared" ca="1" si="13"/>
        <v>1</v>
      </c>
      <c r="AN135" s="146"/>
      <c r="AP135" s="146"/>
      <c r="AR135" s="146"/>
      <c r="AT135" s="146"/>
      <c r="AV135" s="146"/>
      <c r="AX135" s="146"/>
      <c r="AZ135" s="146"/>
      <c r="BB135" s="146"/>
      <c r="BD135" s="63"/>
      <c r="BF135" s="371"/>
      <c r="BG135" s="371"/>
      <c r="BH135" s="371"/>
      <c r="BI135" s="371"/>
      <c r="BJ135" s="371"/>
      <c r="BK135" s="371"/>
      <c r="BL135" s="371"/>
      <c r="BM135" s="371"/>
      <c r="BN135" s="371"/>
      <c r="BO135" s="371"/>
      <c r="BP135" s="371"/>
      <c r="BQ135" s="371"/>
    </row>
    <row r="136" spans="1:69" s="376" customFormat="1" ht="21" hidden="1" customHeight="1" x14ac:dyDescent="0.3">
      <c r="A136" s="371"/>
      <c r="B136" s="372"/>
      <c r="C136" s="371"/>
      <c r="D136" s="439" t="s">
        <v>345</v>
      </c>
      <c r="E136" s="437">
        <f t="shared" si="21"/>
        <v>3800</v>
      </c>
      <c r="F136" s="438">
        <f t="shared" si="21"/>
        <v>2300</v>
      </c>
      <c r="G136" s="371"/>
      <c r="H136" s="416">
        <f t="shared" si="12"/>
        <v>3800</v>
      </c>
      <c r="I136" s="416">
        <f t="shared" si="12"/>
        <v>2300</v>
      </c>
      <c r="J136" s="386"/>
      <c r="K136" s="417">
        <f t="shared" si="16"/>
        <v>3750.1801874999996</v>
      </c>
      <c r="L136" s="417">
        <f t="shared" si="17"/>
        <v>2250.1081124999996</v>
      </c>
      <c r="N136" s="552">
        <v>1500.0720749999998</v>
      </c>
      <c r="P136" s="542">
        <v>1500.0720749999998</v>
      </c>
      <c r="R136" s="542">
        <v>1500.0720749999998</v>
      </c>
      <c r="T136" s="507">
        <v>1500.0720749999998</v>
      </c>
      <c r="V136" s="507">
        <v>1500.0720749999998</v>
      </c>
      <c r="X136" s="491">
        <v>1500.0720749999998</v>
      </c>
      <c r="Z136" s="491">
        <v>1500.0720749999998</v>
      </c>
      <c r="AB136" s="462">
        <v>1500.0720749999998</v>
      </c>
      <c r="AD136" s="462">
        <v>1500.0720749999998</v>
      </c>
      <c r="AF136" s="462">
        <v>1304.4105</v>
      </c>
      <c r="AH136" s="452">
        <v>1304.4105</v>
      </c>
      <c r="AJ136" s="382">
        <v>1134.27</v>
      </c>
      <c r="AL136" s="363">
        <f t="shared" ca="1" si="13"/>
        <v>1</v>
      </c>
      <c r="AN136" s="146"/>
      <c r="AP136" s="146"/>
      <c r="AR136" s="146"/>
      <c r="AT136" s="146"/>
      <c r="AV136" s="146"/>
      <c r="AX136" s="146"/>
      <c r="AZ136" s="146"/>
      <c r="BB136" s="146"/>
      <c r="BD136" s="63"/>
      <c r="BF136" s="371"/>
      <c r="BG136" s="371"/>
      <c r="BH136" s="371"/>
      <c r="BI136" s="371"/>
      <c r="BJ136" s="371"/>
      <c r="BK136" s="371"/>
      <c r="BL136" s="371"/>
      <c r="BM136" s="371"/>
      <c r="BN136" s="371"/>
      <c r="BO136" s="371"/>
      <c r="BP136" s="371"/>
      <c r="BQ136" s="371"/>
    </row>
    <row r="137" spans="1:69" s="376" customFormat="1" ht="21" customHeight="1" x14ac:dyDescent="0.3">
      <c r="A137" s="371"/>
      <c r="B137" s="372"/>
      <c r="C137" s="371"/>
      <c r="D137" s="439" t="s">
        <v>710</v>
      </c>
      <c r="E137" s="437">
        <f t="shared" si="21"/>
        <v>8100</v>
      </c>
      <c r="F137" s="438">
        <f t="shared" si="21"/>
        <v>4800</v>
      </c>
      <c r="G137" s="371"/>
      <c r="H137" s="416">
        <f t="shared" si="12"/>
        <v>8100</v>
      </c>
      <c r="I137" s="416">
        <f t="shared" si="12"/>
        <v>4800</v>
      </c>
      <c r="J137" s="386"/>
      <c r="K137" s="417">
        <f t="shared" si="16"/>
        <v>8002.5</v>
      </c>
      <c r="L137" s="417">
        <f t="shared" si="17"/>
        <v>4801.5</v>
      </c>
      <c r="N137" s="552">
        <v>3201</v>
      </c>
      <c r="P137" s="542">
        <v>3201</v>
      </c>
      <c r="R137" s="542">
        <v>3201</v>
      </c>
      <c r="T137" s="496">
        <v>3201</v>
      </c>
      <c r="V137" s="507">
        <v>2910</v>
      </c>
      <c r="X137" s="490">
        <v>2910</v>
      </c>
      <c r="Z137" s="490">
        <v>2910</v>
      </c>
      <c r="AB137" s="462">
        <v>2771.35</v>
      </c>
      <c r="AD137" s="462">
        <v>2771.35</v>
      </c>
      <c r="AF137" s="462">
        <v>2409.8595</v>
      </c>
      <c r="AH137" s="452">
        <v>2409.8595</v>
      </c>
      <c r="AJ137" s="382">
        <v>2095.5300000000002</v>
      </c>
      <c r="AL137" s="363">
        <f t="shared" ca="1" si="13"/>
        <v>1</v>
      </c>
      <c r="AN137" s="146"/>
      <c r="AP137" s="146"/>
      <c r="AR137" s="146"/>
      <c r="AT137" s="146"/>
      <c r="AV137" s="146"/>
      <c r="AX137" s="146"/>
      <c r="AZ137" s="146"/>
      <c r="BB137" s="146"/>
      <c r="BD137" s="63"/>
      <c r="BF137" s="371"/>
      <c r="BG137" s="371"/>
      <c r="BH137" s="371"/>
      <c r="BI137" s="371"/>
      <c r="BJ137" s="371"/>
      <c r="BK137" s="371"/>
      <c r="BL137" s="371"/>
      <c r="BM137" s="371"/>
      <c r="BN137" s="371"/>
      <c r="BO137" s="371"/>
      <c r="BP137" s="371"/>
      <c r="BQ137" s="371"/>
    </row>
    <row r="138" spans="1:69" s="376" customFormat="1" ht="21" customHeight="1" x14ac:dyDescent="0.3">
      <c r="A138" s="371"/>
      <c r="B138" s="372"/>
      <c r="C138" s="371"/>
      <c r="D138" s="439" t="s">
        <v>709</v>
      </c>
      <c r="E138" s="437">
        <f t="shared" si="21"/>
        <v>18700</v>
      </c>
      <c r="F138" s="438">
        <f t="shared" si="21"/>
        <v>11300</v>
      </c>
      <c r="G138" s="371"/>
      <c r="H138" s="416">
        <f t="shared" si="12"/>
        <v>18700</v>
      </c>
      <c r="I138" s="416">
        <f t="shared" si="12"/>
        <v>11300</v>
      </c>
      <c r="J138" s="386"/>
      <c r="K138" s="417">
        <f t="shared" si="16"/>
        <v>18672.5</v>
      </c>
      <c r="L138" s="417">
        <f t="shared" si="17"/>
        <v>11203.5</v>
      </c>
      <c r="N138" s="552">
        <v>7469</v>
      </c>
      <c r="P138" s="542">
        <v>7469</v>
      </c>
      <c r="R138" s="542">
        <v>7469</v>
      </c>
      <c r="T138" s="496">
        <v>7469</v>
      </c>
      <c r="V138" s="507">
        <v>6790</v>
      </c>
      <c r="X138" s="490">
        <v>6790</v>
      </c>
      <c r="Z138" s="490">
        <v>6790</v>
      </c>
      <c r="AB138" s="462">
        <v>6172.04</v>
      </c>
      <c r="AD138" s="462">
        <v>6172.04</v>
      </c>
      <c r="AF138" s="462">
        <v>5366.9924999999994</v>
      </c>
      <c r="AH138" s="452">
        <v>5366.9924999999994</v>
      </c>
      <c r="AJ138" s="382">
        <v>4666.95</v>
      </c>
      <c r="AL138" s="363">
        <f t="shared" ca="1" si="13"/>
        <v>1</v>
      </c>
      <c r="AN138" s="146"/>
      <c r="AP138" s="146"/>
      <c r="AR138" s="146"/>
      <c r="AT138" s="146"/>
      <c r="AV138" s="146"/>
      <c r="AX138" s="146"/>
      <c r="AZ138" s="146"/>
      <c r="BB138" s="146"/>
      <c r="BD138" s="63"/>
      <c r="BF138" s="371"/>
      <c r="BG138" s="371"/>
      <c r="BH138" s="371"/>
      <c r="BI138" s="371"/>
      <c r="BJ138" s="371"/>
      <c r="BK138" s="371"/>
      <c r="BL138" s="371"/>
      <c r="BM138" s="371"/>
      <c r="BN138" s="371"/>
      <c r="BO138" s="371"/>
      <c r="BP138" s="371"/>
      <c r="BQ138" s="371"/>
    </row>
    <row r="139" spans="1:69" s="376" customFormat="1" ht="21" customHeight="1" x14ac:dyDescent="0.3">
      <c r="A139" s="371"/>
      <c r="B139" s="372"/>
      <c r="C139" s="371"/>
      <c r="D139" s="439" t="s">
        <v>770</v>
      </c>
      <c r="E139" s="437">
        <f t="shared" si="21"/>
        <v>14500</v>
      </c>
      <c r="F139" s="438">
        <f t="shared" si="21"/>
        <v>8700</v>
      </c>
      <c r="G139" s="371"/>
      <c r="H139" s="416">
        <f t="shared" si="12"/>
        <v>14500</v>
      </c>
      <c r="I139" s="416">
        <f t="shared" si="12"/>
        <v>8700</v>
      </c>
      <c r="J139" s="386"/>
      <c r="K139" s="417">
        <f t="shared" si="16"/>
        <v>14437.5</v>
      </c>
      <c r="L139" s="417">
        <f t="shared" si="17"/>
        <v>8662.5</v>
      </c>
      <c r="N139" s="552">
        <v>5775</v>
      </c>
      <c r="P139" s="542">
        <v>5775</v>
      </c>
      <c r="R139" s="542">
        <v>5775</v>
      </c>
      <c r="T139" s="496">
        <v>5775</v>
      </c>
      <c r="V139" s="507">
        <v>5250</v>
      </c>
      <c r="X139" s="490">
        <v>5250</v>
      </c>
      <c r="Z139" s="490">
        <v>5250</v>
      </c>
      <c r="AB139" s="462">
        <v>4999.04</v>
      </c>
      <c r="AD139" s="462">
        <v>4999.04</v>
      </c>
      <c r="AF139" s="462">
        <v>4347.6899999999996</v>
      </c>
      <c r="AH139" s="452">
        <v>4347.6899999999996</v>
      </c>
      <c r="AJ139" s="382">
        <v>3780.6</v>
      </c>
      <c r="AL139" s="363">
        <f t="shared" ca="1" si="13"/>
        <v>1</v>
      </c>
      <c r="AN139" s="146"/>
      <c r="AP139" s="146"/>
      <c r="AR139" s="146"/>
      <c r="AT139" s="146"/>
      <c r="AV139" s="146"/>
      <c r="AX139" s="146"/>
      <c r="AZ139" s="146"/>
      <c r="BB139" s="146"/>
      <c r="BD139" s="63"/>
      <c r="BF139" s="371"/>
      <c r="BG139" s="371"/>
      <c r="BH139" s="371"/>
      <c r="BI139" s="371"/>
      <c r="BJ139" s="371"/>
      <c r="BK139" s="371"/>
      <c r="BL139" s="371"/>
      <c r="BM139" s="371"/>
      <c r="BN139" s="371"/>
      <c r="BO139" s="371"/>
      <c r="BP139" s="371"/>
      <c r="BQ139" s="371"/>
    </row>
    <row r="140" spans="1:69" s="376" customFormat="1" ht="21" customHeight="1" x14ac:dyDescent="0.3">
      <c r="A140" s="371"/>
      <c r="B140" s="372"/>
      <c r="C140" s="371"/>
      <c r="D140" s="439" t="s">
        <v>705</v>
      </c>
      <c r="E140" s="437">
        <f>H140</f>
        <v>2800</v>
      </c>
      <c r="F140" s="438">
        <f>I140</f>
        <v>1700</v>
      </c>
      <c r="G140" s="371"/>
      <c r="H140" s="416">
        <f t="shared" si="12"/>
        <v>2800</v>
      </c>
      <c r="I140" s="416">
        <f t="shared" si="12"/>
        <v>1700</v>
      </c>
      <c r="J140" s="386"/>
      <c r="K140" s="417">
        <f>N140*$K$9</f>
        <v>2787.5</v>
      </c>
      <c r="L140" s="417">
        <f>N140*$L$9</f>
        <v>1672.5</v>
      </c>
      <c r="N140" s="552">
        <v>1115</v>
      </c>
      <c r="P140" s="542">
        <v>1115</v>
      </c>
      <c r="R140" s="542">
        <v>1115</v>
      </c>
      <c r="T140" s="496">
        <v>1115</v>
      </c>
      <c r="V140" s="507">
        <v>1013.35</v>
      </c>
      <c r="X140" s="490">
        <v>1013.35</v>
      </c>
      <c r="Z140" s="490">
        <v>1013.35</v>
      </c>
      <c r="AB140" s="462">
        <v>1179.44</v>
      </c>
      <c r="AD140" s="462">
        <v>1179.44</v>
      </c>
      <c r="AF140" s="462">
        <v>1025.8</v>
      </c>
      <c r="AH140" s="452">
        <v>1025.8</v>
      </c>
      <c r="AJ140" s="382">
        <v>892</v>
      </c>
      <c r="AL140" s="363">
        <f t="shared" ca="1" si="13"/>
        <v>1</v>
      </c>
      <c r="AN140" s="146"/>
      <c r="AP140" s="146"/>
      <c r="AR140" s="146"/>
      <c r="AT140" s="146"/>
      <c r="AV140" s="146"/>
      <c r="AX140" s="146"/>
      <c r="AZ140" s="146"/>
      <c r="BB140" s="146"/>
      <c r="BD140" s="63"/>
      <c r="BF140" s="371"/>
      <c r="BG140" s="371"/>
      <c r="BH140" s="371"/>
      <c r="BI140" s="371"/>
      <c r="BJ140" s="371"/>
      <c r="BK140" s="371"/>
      <c r="BL140" s="371"/>
      <c r="BM140" s="371"/>
      <c r="BN140" s="371"/>
      <c r="BO140" s="371"/>
      <c r="BP140" s="371"/>
      <c r="BQ140" s="371"/>
    </row>
    <row r="141" spans="1:69" s="376" customFormat="1" ht="21" customHeight="1" x14ac:dyDescent="0.3">
      <c r="A141" s="371"/>
      <c r="B141" s="372"/>
      <c r="C141" s="371"/>
      <c r="D141" s="439" t="s">
        <v>707</v>
      </c>
      <c r="E141" s="437">
        <f t="shared" si="21"/>
        <v>9400</v>
      </c>
      <c r="F141" s="438">
        <f t="shared" si="21"/>
        <v>5600</v>
      </c>
      <c r="G141" s="371"/>
      <c r="H141" s="416">
        <f t="shared" si="12"/>
        <v>9400</v>
      </c>
      <c r="I141" s="416">
        <f t="shared" si="12"/>
        <v>5600</v>
      </c>
      <c r="J141" s="386"/>
      <c r="K141" s="417">
        <f t="shared" si="16"/>
        <v>9307.5</v>
      </c>
      <c r="L141" s="417">
        <f t="shared" si="17"/>
        <v>5584.5</v>
      </c>
      <c r="N141" s="552">
        <v>3723</v>
      </c>
      <c r="P141" s="542">
        <v>3723</v>
      </c>
      <c r="R141" s="542">
        <v>3723</v>
      </c>
      <c r="T141" s="496">
        <v>3723</v>
      </c>
      <c r="V141" s="507">
        <v>3385</v>
      </c>
      <c r="X141" s="490">
        <v>3385</v>
      </c>
      <c r="Z141" s="490">
        <v>3385</v>
      </c>
      <c r="AB141" s="462">
        <v>3222.9</v>
      </c>
      <c r="AD141" s="462">
        <v>3222.9</v>
      </c>
      <c r="AF141" s="462">
        <v>2802.5154999999995</v>
      </c>
      <c r="AH141" s="452">
        <v>2802.5154999999995</v>
      </c>
      <c r="AJ141" s="382">
        <v>2436.9699999999998</v>
      </c>
      <c r="AL141" s="363">
        <f t="shared" ca="1" si="13"/>
        <v>1</v>
      </c>
      <c r="AN141" s="146"/>
      <c r="AP141" s="146"/>
      <c r="AR141" s="146"/>
      <c r="AT141" s="146"/>
      <c r="AV141" s="146"/>
      <c r="AX141" s="146"/>
      <c r="AZ141" s="146"/>
      <c r="BB141" s="146"/>
      <c r="BD141" s="63"/>
      <c r="BF141" s="371"/>
      <c r="BG141" s="371"/>
      <c r="BH141" s="371"/>
      <c r="BI141" s="371"/>
      <c r="BJ141" s="371"/>
      <c r="BK141" s="371"/>
      <c r="BL141" s="371"/>
      <c r="BM141" s="371"/>
      <c r="BN141" s="371"/>
      <c r="BO141" s="371"/>
      <c r="BP141" s="371"/>
      <c r="BQ141" s="371"/>
    </row>
    <row r="142" spans="1:69" s="376" customFormat="1" ht="21" customHeight="1" x14ac:dyDescent="0.3">
      <c r="A142" s="371"/>
      <c r="B142" s="372"/>
      <c r="C142" s="371"/>
      <c r="D142" s="439" t="s">
        <v>708</v>
      </c>
      <c r="E142" s="437">
        <f t="shared" si="21"/>
        <v>14600</v>
      </c>
      <c r="F142" s="438">
        <f t="shared" si="21"/>
        <v>8800</v>
      </c>
      <c r="G142" s="371"/>
      <c r="H142" s="416">
        <f t="shared" si="12"/>
        <v>14600</v>
      </c>
      <c r="I142" s="416">
        <f t="shared" si="12"/>
        <v>8800</v>
      </c>
      <c r="J142" s="386"/>
      <c r="K142" s="417">
        <f t="shared" si="16"/>
        <v>14530</v>
      </c>
      <c r="L142" s="417">
        <f t="shared" si="17"/>
        <v>8718</v>
      </c>
      <c r="N142" s="552">
        <v>5812</v>
      </c>
      <c r="P142" s="542">
        <v>5812</v>
      </c>
      <c r="R142" s="542">
        <v>5812</v>
      </c>
      <c r="T142" s="496">
        <v>5812</v>
      </c>
      <c r="V142" s="507">
        <v>5284</v>
      </c>
      <c r="X142" s="490">
        <v>5284</v>
      </c>
      <c r="Z142" s="490">
        <v>5284</v>
      </c>
      <c r="AB142" s="462">
        <v>5031.8900000000003</v>
      </c>
      <c r="AD142" s="462">
        <v>5031.8900000000003</v>
      </c>
      <c r="AF142" s="462">
        <v>4375.5544999999993</v>
      </c>
      <c r="AH142" s="452">
        <v>4375.5544999999993</v>
      </c>
      <c r="AJ142" s="382">
        <v>3804.83</v>
      </c>
      <c r="AL142" s="363">
        <f t="shared" ref="AL142:AL205" ca="1" si="22">N142/OFFSET(N142,0,2)</f>
        <v>1</v>
      </c>
      <c r="AN142" s="146"/>
      <c r="AP142" s="146"/>
      <c r="AR142" s="146"/>
      <c r="AT142" s="146"/>
      <c r="AV142" s="146"/>
      <c r="AX142" s="146"/>
      <c r="AZ142" s="146"/>
      <c r="BB142" s="146"/>
      <c r="BD142" s="63"/>
      <c r="BF142" s="371"/>
      <c r="BG142" s="371"/>
      <c r="BH142" s="371"/>
      <c r="BI142" s="371"/>
      <c r="BJ142" s="371"/>
      <c r="BK142" s="371"/>
      <c r="BL142" s="371"/>
      <c r="BM142" s="371"/>
      <c r="BN142" s="371"/>
      <c r="BO142" s="371"/>
      <c r="BP142" s="371"/>
      <c r="BQ142" s="371"/>
    </row>
    <row r="143" spans="1:69" s="376" customFormat="1" ht="21" customHeight="1" x14ac:dyDescent="0.3">
      <c r="A143" s="371"/>
      <c r="B143" s="372"/>
      <c r="C143" s="371"/>
      <c r="D143" s="439" t="s">
        <v>233</v>
      </c>
      <c r="E143" s="437">
        <f t="shared" si="21"/>
        <v>8300</v>
      </c>
      <c r="F143" s="438">
        <f t="shared" si="21"/>
        <v>5000</v>
      </c>
      <c r="G143" s="371"/>
      <c r="H143" s="416">
        <f t="shared" ref="H143:I206" si="23">MROUND(K143+48,100)</f>
        <v>8300</v>
      </c>
      <c r="I143" s="416">
        <f t="shared" si="23"/>
        <v>5000</v>
      </c>
      <c r="J143" s="386"/>
      <c r="K143" s="417">
        <f t="shared" si="16"/>
        <v>8247.5</v>
      </c>
      <c r="L143" s="417">
        <f t="shared" si="17"/>
        <v>4948.5</v>
      </c>
      <c r="N143" s="552">
        <v>3299</v>
      </c>
      <c r="P143" s="542">
        <v>3299</v>
      </c>
      <c r="R143" s="542">
        <v>3299</v>
      </c>
      <c r="T143" s="496">
        <v>3299</v>
      </c>
      <c r="V143" s="507">
        <v>2999</v>
      </c>
      <c r="X143" s="490">
        <v>2999</v>
      </c>
      <c r="Z143" s="490">
        <v>2999</v>
      </c>
      <c r="AB143" s="462">
        <v>2855.09</v>
      </c>
      <c r="AD143" s="462">
        <v>2855.09</v>
      </c>
      <c r="AF143" s="462">
        <v>2482.6889999999999</v>
      </c>
      <c r="AH143" s="452">
        <v>2482.6889999999999</v>
      </c>
      <c r="AJ143" s="382">
        <v>2158.86</v>
      </c>
      <c r="AL143" s="363">
        <f t="shared" ca="1" si="22"/>
        <v>1</v>
      </c>
      <c r="AN143" s="146"/>
      <c r="AP143" s="146"/>
      <c r="AR143" s="146"/>
      <c r="AT143" s="146"/>
      <c r="AV143" s="146"/>
      <c r="AX143" s="146"/>
      <c r="AZ143" s="146"/>
      <c r="BB143" s="146"/>
      <c r="BD143" s="63"/>
      <c r="BF143" s="371"/>
      <c r="BG143" s="371"/>
      <c r="BH143" s="371"/>
      <c r="BI143" s="371"/>
      <c r="BJ143" s="371"/>
      <c r="BK143" s="371"/>
      <c r="BL143" s="371"/>
      <c r="BM143" s="371"/>
      <c r="BN143" s="371"/>
      <c r="BO143" s="371"/>
      <c r="BP143" s="371"/>
      <c r="BQ143" s="371"/>
    </row>
    <row r="144" spans="1:69" s="376" customFormat="1" ht="21" customHeight="1" x14ac:dyDescent="0.3">
      <c r="A144" s="371"/>
      <c r="B144" s="372"/>
      <c r="C144" s="371"/>
      <c r="D144" s="439" t="s">
        <v>138</v>
      </c>
      <c r="E144" s="437">
        <f t="shared" si="21"/>
        <v>9400</v>
      </c>
      <c r="F144" s="438">
        <f t="shared" si="21"/>
        <v>5700</v>
      </c>
      <c r="G144" s="371"/>
      <c r="H144" s="416">
        <f t="shared" si="23"/>
        <v>9400</v>
      </c>
      <c r="I144" s="416">
        <f t="shared" si="23"/>
        <v>5700</v>
      </c>
      <c r="J144" s="386"/>
      <c r="K144" s="417">
        <f t="shared" si="16"/>
        <v>9372.5</v>
      </c>
      <c r="L144" s="417">
        <f t="shared" si="17"/>
        <v>5623.5</v>
      </c>
      <c r="N144" s="552">
        <v>3749</v>
      </c>
      <c r="P144" s="542">
        <v>3749</v>
      </c>
      <c r="R144" s="542">
        <v>3749</v>
      </c>
      <c r="T144" s="496">
        <v>3749</v>
      </c>
      <c r="V144" s="507">
        <v>3408</v>
      </c>
      <c r="X144" s="490">
        <v>3408</v>
      </c>
      <c r="Z144" s="490">
        <v>3408</v>
      </c>
      <c r="AB144" s="474">
        <v>3634.97</v>
      </c>
      <c r="AD144" s="452">
        <v>3793</v>
      </c>
      <c r="AF144" s="461">
        <v>3793</v>
      </c>
      <c r="AH144" s="452">
        <v>3792.9989999999998</v>
      </c>
      <c r="AJ144" s="382">
        <v>3298.26</v>
      </c>
      <c r="AL144" s="363">
        <f t="shared" ca="1" si="22"/>
        <v>1</v>
      </c>
      <c r="AN144" s="146"/>
      <c r="AP144" s="146"/>
      <c r="AR144" s="146"/>
      <c r="AT144" s="146"/>
      <c r="AV144" s="146"/>
      <c r="AX144" s="146"/>
      <c r="AZ144" s="146"/>
      <c r="BB144" s="146"/>
      <c r="BD144" s="63"/>
      <c r="BF144" s="371"/>
      <c r="BG144" s="371"/>
      <c r="BH144" s="371"/>
      <c r="BI144" s="371"/>
      <c r="BJ144" s="371"/>
      <c r="BK144" s="371"/>
      <c r="BL144" s="371"/>
      <c r="BM144" s="371"/>
      <c r="BN144" s="371"/>
      <c r="BO144" s="371"/>
      <c r="BP144" s="371"/>
      <c r="BQ144" s="371"/>
    </row>
    <row r="145" spans="1:69" s="376" customFormat="1" ht="21" customHeight="1" x14ac:dyDescent="0.3">
      <c r="A145" s="371"/>
      <c r="B145" s="372"/>
      <c r="C145" s="371"/>
      <c r="D145" s="439" t="s">
        <v>662</v>
      </c>
      <c r="E145" s="437">
        <f t="shared" si="21"/>
        <v>13300</v>
      </c>
      <c r="F145" s="438">
        <f t="shared" si="21"/>
        <v>8000</v>
      </c>
      <c r="G145" s="371"/>
      <c r="H145" s="416">
        <f t="shared" si="23"/>
        <v>13300</v>
      </c>
      <c r="I145" s="416">
        <f t="shared" si="23"/>
        <v>8000</v>
      </c>
      <c r="J145" s="386"/>
      <c r="K145" s="417">
        <f t="shared" si="16"/>
        <v>13220</v>
      </c>
      <c r="L145" s="417">
        <f t="shared" si="17"/>
        <v>7932</v>
      </c>
      <c r="N145" s="552">
        <v>5288</v>
      </c>
      <c r="P145" s="542">
        <v>5288</v>
      </c>
      <c r="R145" s="542">
        <v>5288</v>
      </c>
      <c r="T145" s="496">
        <v>5288</v>
      </c>
      <c r="V145" s="507">
        <v>4807</v>
      </c>
      <c r="X145" s="490">
        <v>4807</v>
      </c>
      <c r="Z145" s="490">
        <v>4807</v>
      </c>
      <c r="AB145" s="462">
        <v>4578.3100000000004</v>
      </c>
      <c r="AD145" s="462">
        <v>4578.3100000000004</v>
      </c>
      <c r="AF145" s="462">
        <v>3981.1389999999997</v>
      </c>
      <c r="AH145" s="452">
        <v>3981.1389999999997</v>
      </c>
      <c r="AJ145" s="382">
        <v>3461.86</v>
      </c>
      <c r="AL145" s="363">
        <f t="shared" ca="1" si="22"/>
        <v>1</v>
      </c>
      <c r="AN145" s="146"/>
      <c r="AP145" s="146"/>
      <c r="AR145" s="146"/>
      <c r="AT145" s="146"/>
      <c r="AV145" s="146"/>
      <c r="AX145" s="146"/>
      <c r="AZ145" s="146"/>
      <c r="BB145" s="146"/>
      <c r="BD145" s="63"/>
      <c r="BF145" s="371"/>
      <c r="BG145" s="371"/>
      <c r="BH145" s="371"/>
      <c r="BI145" s="371"/>
      <c r="BJ145" s="371"/>
      <c r="BK145" s="371"/>
      <c r="BL145" s="371"/>
      <c r="BM145" s="371"/>
      <c r="BN145" s="371"/>
      <c r="BO145" s="371"/>
      <c r="BP145" s="371"/>
      <c r="BQ145" s="371"/>
    </row>
    <row r="146" spans="1:69" s="376" customFormat="1" ht="21" customHeight="1" x14ac:dyDescent="0.3">
      <c r="A146" s="371"/>
      <c r="B146" s="372"/>
      <c r="C146" s="371"/>
      <c r="D146" s="439" t="s">
        <v>672</v>
      </c>
      <c r="E146" s="437">
        <f>H146</f>
        <v>11400</v>
      </c>
      <c r="F146" s="438">
        <f>I146</f>
        <v>6800</v>
      </c>
      <c r="G146" s="371"/>
      <c r="H146" s="416">
        <f t="shared" si="23"/>
        <v>11400</v>
      </c>
      <c r="I146" s="416">
        <f t="shared" si="23"/>
        <v>6800</v>
      </c>
      <c r="J146" s="386"/>
      <c r="K146" s="417">
        <f>N146*$K$9</f>
        <v>11320</v>
      </c>
      <c r="L146" s="417">
        <f>N146*$L$9</f>
        <v>6792</v>
      </c>
      <c r="N146" s="552">
        <v>4528</v>
      </c>
      <c r="P146" s="542">
        <v>4528</v>
      </c>
      <c r="R146" s="542">
        <v>4528</v>
      </c>
      <c r="T146" s="496">
        <v>4528</v>
      </c>
      <c r="V146" s="507">
        <v>4116.22</v>
      </c>
      <c r="X146" s="490">
        <v>4116.22</v>
      </c>
      <c r="Z146" s="490">
        <v>4116.22</v>
      </c>
      <c r="AB146" s="462">
        <v>3919.41</v>
      </c>
      <c r="AD146" s="462">
        <v>3919.41</v>
      </c>
      <c r="AF146" s="462">
        <v>3408.1859999999997</v>
      </c>
      <c r="AH146" s="452">
        <v>3408.1859999999997</v>
      </c>
      <c r="AJ146" s="382">
        <v>2963.64</v>
      </c>
      <c r="AL146" s="363">
        <f t="shared" ca="1" si="22"/>
        <v>1</v>
      </c>
      <c r="AN146" s="146"/>
      <c r="AP146" s="146"/>
      <c r="AR146" s="146"/>
      <c r="AT146" s="146"/>
      <c r="AV146" s="146"/>
      <c r="AX146" s="146"/>
      <c r="AZ146" s="146"/>
      <c r="BB146" s="146"/>
      <c r="BD146" s="63"/>
      <c r="BF146" s="371"/>
      <c r="BG146" s="371"/>
      <c r="BH146" s="371"/>
      <c r="BI146" s="371"/>
      <c r="BJ146" s="371"/>
      <c r="BK146" s="371"/>
      <c r="BL146" s="371"/>
      <c r="BM146" s="371"/>
      <c r="BN146" s="371"/>
      <c r="BO146" s="371"/>
      <c r="BP146" s="371"/>
      <c r="BQ146" s="371"/>
    </row>
    <row r="147" spans="1:69" s="376" customFormat="1" ht="21" customHeight="1" x14ac:dyDescent="0.3">
      <c r="A147" s="371"/>
      <c r="B147" s="372"/>
      <c r="C147" s="371"/>
      <c r="D147" s="439" t="s">
        <v>667</v>
      </c>
      <c r="E147" s="437">
        <f t="shared" si="21"/>
        <v>9800</v>
      </c>
      <c r="F147" s="438">
        <f t="shared" si="21"/>
        <v>5900</v>
      </c>
      <c r="G147" s="371"/>
      <c r="H147" s="416">
        <f t="shared" si="23"/>
        <v>9800</v>
      </c>
      <c r="I147" s="416">
        <f t="shared" si="23"/>
        <v>5900</v>
      </c>
      <c r="J147" s="386"/>
      <c r="K147" s="417">
        <f t="shared" si="16"/>
        <v>9730</v>
      </c>
      <c r="L147" s="417">
        <f t="shared" si="17"/>
        <v>5838</v>
      </c>
      <c r="N147" s="552">
        <v>3892</v>
      </c>
      <c r="P147" s="542">
        <v>3892</v>
      </c>
      <c r="R147" s="542">
        <v>3892</v>
      </c>
      <c r="T147" s="496">
        <v>3892</v>
      </c>
      <c r="V147" s="507">
        <v>3538.16</v>
      </c>
      <c r="X147" s="490">
        <v>3538.16</v>
      </c>
      <c r="Z147" s="490">
        <v>3538.16</v>
      </c>
      <c r="AB147" s="462">
        <v>3369.21</v>
      </c>
      <c r="AD147" s="462">
        <v>3369.21</v>
      </c>
      <c r="AF147" s="462">
        <v>2929.7514999999999</v>
      </c>
      <c r="AH147" s="452">
        <v>2929.7514999999999</v>
      </c>
      <c r="AJ147" s="382">
        <v>2547.61</v>
      </c>
      <c r="AL147" s="363">
        <f t="shared" ca="1" si="22"/>
        <v>1</v>
      </c>
      <c r="AN147" s="146"/>
      <c r="AP147" s="146"/>
      <c r="AR147" s="146"/>
      <c r="AT147" s="146"/>
      <c r="AV147" s="146"/>
      <c r="AX147" s="146"/>
      <c r="AZ147" s="146"/>
      <c r="BB147" s="146"/>
      <c r="BD147" s="63"/>
      <c r="BF147" s="371"/>
      <c r="BG147" s="371"/>
      <c r="BH147" s="371"/>
      <c r="BI147" s="371"/>
      <c r="BJ147" s="371"/>
      <c r="BK147" s="371"/>
      <c r="BL147" s="371"/>
      <c r="BM147" s="371"/>
      <c r="BN147" s="371"/>
      <c r="BO147" s="371"/>
      <c r="BP147" s="371"/>
      <c r="BQ147" s="371"/>
    </row>
    <row r="148" spans="1:69" s="376" customFormat="1" ht="21" hidden="1" customHeight="1" x14ac:dyDescent="0.3">
      <c r="A148" s="371"/>
      <c r="B148" s="372"/>
      <c r="C148" s="371"/>
      <c r="D148" s="439" t="s">
        <v>471</v>
      </c>
      <c r="E148" s="437">
        <f t="shared" si="21"/>
        <v>4400</v>
      </c>
      <c r="F148" s="438">
        <f t="shared" si="21"/>
        <v>2700</v>
      </c>
      <c r="G148" s="371"/>
      <c r="H148" s="416">
        <f t="shared" si="23"/>
        <v>4400</v>
      </c>
      <c r="I148" s="416">
        <f t="shared" si="23"/>
        <v>2700</v>
      </c>
      <c r="J148" s="386"/>
      <c r="K148" s="417">
        <f t="shared" si="16"/>
        <v>4380.375</v>
      </c>
      <c r="L148" s="417">
        <f t="shared" si="17"/>
        <v>2628.2250000000004</v>
      </c>
      <c r="N148" s="513">
        <v>1752.15</v>
      </c>
      <c r="P148" s="513">
        <v>1752.15</v>
      </c>
      <c r="R148" s="513">
        <v>1752.15</v>
      </c>
      <c r="T148" s="513">
        <v>1752.15</v>
      </c>
      <c r="V148" s="513">
        <v>1752.15</v>
      </c>
      <c r="X148" s="462">
        <v>1752.15</v>
      </c>
      <c r="Z148" s="462">
        <v>1752.15</v>
      </c>
      <c r="AB148" s="462">
        <v>1752.15</v>
      </c>
      <c r="AD148" s="462">
        <v>1752.15</v>
      </c>
      <c r="AF148" s="462">
        <v>1523.6004999999998</v>
      </c>
      <c r="AH148" s="452">
        <v>1523.6004999999998</v>
      </c>
      <c r="AJ148" s="382">
        <v>1324.87</v>
      </c>
      <c r="AL148" s="363">
        <f t="shared" ca="1" si="22"/>
        <v>1</v>
      </c>
      <c r="AN148" s="146"/>
      <c r="AP148" s="146"/>
      <c r="AR148" s="146"/>
      <c r="AT148" s="146"/>
      <c r="AV148" s="146"/>
      <c r="AX148" s="146"/>
      <c r="AZ148" s="146"/>
      <c r="BB148" s="146"/>
      <c r="BD148" s="63"/>
      <c r="BF148" s="371"/>
      <c r="BG148" s="371"/>
      <c r="BH148" s="371"/>
      <c r="BI148" s="371"/>
      <c r="BJ148" s="371"/>
      <c r="BK148" s="371"/>
      <c r="BL148" s="371"/>
      <c r="BM148" s="371"/>
      <c r="BN148" s="371"/>
      <c r="BO148" s="371"/>
      <c r="BP148" s="371"/>
      <c r="BQ148" s="371"/>
    </row>
    <row r="149" spans="1:69" s="376" customFormat="1" ht="9.9499999999999993" customHeight="1" thickBot="1" x14ac:dyDescent="0.35">
      <c r="A149" s="371"/>
      <c r="B149" s="372"/>
      <c r="C149" s="371"/>
      <c r="D149" s="371"/>
      <c r="E149" s="373"/>
      <c r="F149" s="374"/>
      <c r="G149" s="371"/>
      <c r="H149" s="416">
        <f t="shared" si="23"/>
        <v>0</v>
      </c>
      <c r="I149" s="416">
        <f t="shared" si="23"/>
        <v>0</v>
      </c>
      <c r="J149" s="386"/>
      <c r="K149" s="417"/>
      <c r="L149" s="417"/>
      <c r="N149" s="513"/>
      <c r="P149" s="513"/>
      <c r="R149" s="513"/>
      <c r="T149" s="513"/>
      <c r="V149" s="513"/>
      <c r="X149" s="452"/>
      <c r="Z149" s="452"/>
      <c r="AB149" s="452"/>
      <c r="AD149" s="452"/>
      <c r="AF149" s="452"/>
      <c r="AH149" s="452"/>
      <c r="AJ149" s="382"/>
      <c r="AL149" s="363"/>
      <c r="AN149" s="146"/>
      <c r="AP149" s="146"/>
      <c r="AR149" s="146"/>
      <c r="AT149" s="146"/>
      <c r="AV149" s="146"/>
      <c r="AX149" s="146"/>
      <c r="AZ149" s="146"/>
      <c r="BB149" s="146"/>
      <c r="BD149" s="63"/>
      <c r="BF149" s="371"/>
      <c r="BG149" s="371"/>
      <c r="BH149" s="371"/>
      <c r="BI149" s="371"/>
      <c r="BJ149" s="371"/>
      <c r="BK149" s="371"/>
      <c r="BL149" s="371"/>
      <c r="BM149" s="371"/>
      <c r="BN149" s="371"/>
      <c r="BO149" s="371"/>
      <c r="BP149" s="371"/>
      <c r="BQ149" s="371"/>
    </row>
    <row r="150" spans="1:69" ht="21" customHeight="1" thickBot="1" x14ac:dyDescent="0.35">
      <c r="D150" s="413" t="s">
        <v>523</v>
      </c>
      <c r="E150" s="414"/>
      <c r="F150" s="415"/>
      <c r="G150" s="386"/>
      <c r="H150" s="416">
        <f t="shared" si="23"/>
        <v>0</v>
      </c>
      <c r="I150" s="416">
        <f t="shared" si="23"/>
        <v>0</v>
      </c>
      <c r="J150" s="386"/>
      <c r="K150" s="417"/>
      <c r="L150" s="417"/>
      <c r="M150" s="389"/>
      <c r="N150" s="516">
        <v>45390</v>
      </c>
      <c r="P150" s="516">
        <v>45390</v>
      </c>
      <c r="R150" s="516">
        <v>45390</v>
      </c>
      <c r="T150" s="516">
        <v>45390</v>
      </c>
      <c r="V150" s="516">
        <v>45390</v>
      </c>
      <c r="X150" s="471">
        <v>45390</v>
      </c>
      <c r="Z150" s="471">
        <v>45390</v>
      </c>
      <c r="AB150" s="471">
        <v>45390</v>
      </c>
      <c r="AD150" s="471">
        <v>45390</v>
      </c>
      <c r="AF150" s="452"/>
      <c r="AH150" s="452"/>
      <c r="AL150" s="363"/>
      <c r="AN150" s="364"/>
      <c r="AP150" s="365"/>
      <c r="AR150" s="365"/>
      <c r="AT150" s="365"/>
      <c r="AV150" s="363"/>
      <c r="AX150" s="363"/>
      <c r="AZ150" s="363"/>
      <c r="BB150" s="363"/>
      <c r="BD150" s="366"/>
    </row>
    <row r="151" spans="1:69" ht="21" customHeight="1" x14ac:dyDescent="0.3">
      <c r="A151" s="371" t="s">
        <v>244</v>
      </c>
      <c r="B151" s="372">
        <v>45306</v>
      </c>
      <c r="C151" s="371">
        <v>990</v>
      </c>
      <c r="D151" s="418" t="s">
        <v>524</v>
      </c>
      <c r="E151" s="419">
        <f t="shared" ref="E151:F153" si="24">H151</f>
        <v>7300</v>
      </c>
      <c r="F151" s="420">
        <f t="shared" si="24"/>
        <v>4400</v>
      </c>
      <c r="G151" s="386"/>
      <c r="H151" s="416">
        <f t="shared" si="23"/>
        <v>7300</v>
      </c>
      <c r="I151" s="416">
        <f t="shared" si="23"/>
        <v>4400</v>
      </c>
      <c r="J151" s="386"/>
      <c r="K151" s="417">
        <f>N151*$K$9</f>
        <v>7250</v>
      </c>
      <c r="L151" s="417">
        <f>N151*$L$9</f>
        <v>4350</v>
      </c>
      <c r="M151" s="389"/>
      <c r="N151" s="513">
        <v>2900</v>
      </c>
      <c r="P151" s="513">
        <v>2900</v>
      </c>
      <c r="R151" s="513">
        <v>2900</v>
      </c>
      <c r="T151" s="513">
        <v>2900</v>
      </c>
      <c r="V151" s="513">
        <v>2900</v>
      </c>
      <c r="X151" s="462">
        <v>2900</v>
      </c>
      <c r="Z151" s="462">
        <v>2900</v>
      </c>
      <c r="AB151" s="462">
        <v>2900</v>
      </c>
      <c r="AD151" s="462">
        <v>2900</v>
      </c>
      <c r="AF151" s="452">
        <v>2200</v>
      </c>
      <c r="AH151" s="452">
        <v>2000</v>
      </c>
      <c r="AJ151" s="382">
        <v>2000</v>
      </c>
      <c r="AL151" s="540">
        <f t="shared" ca="1" si="22"/>
        <v>1</v>
      </c>
      <c r="AN151" s="364"/>
      <c r="AP151" s="365"/>
      <c r="AR151" s="365"/>
      <c r="AT151" s="365"/>
      <c r="AV151" s="363"/>
      <c r="AX151" s="363"/>
      <c r="AZ151" s="363"/>
      <c r="BB151" s="363"/>
      <c r="BD151" s="366"/>
    </row>
    <row r="152" spans="1:69" ht="21" customHeight="1" x14ac:dyDescent="0.3">
      <c r="A152" s="371" t="s">
        <v>244</v>
      </c>
      <c r="B152" s="372">
        <v>45306</v>
      </c>
      <c r="C152" s="371">
        <v>988</v>
      </c>
      <c r="D152" s="421" t="s">
        <v>525</v>
      </c>
      <c r="E152" s="419">
        <f t="shared" si="24"/>
        <v>12300</v>
      </c>
      <c r="F152" s="420">
        <f t="shared" si="24"/>
        <v>7400</v>
      </c>
      <c r="G152" s="386"/>
      <c r="H152" s="416">
        <f t="shared" si="23"/>
        <v>12300</v>
      </c>
      <c r="I152" s="416">
        <f t="shared" si="23"/>
        <v>7400</v>
      </c>
      <c r="J152" s="386"/>
      <c r="K152" s="417">
        <f>N152*$K$9</f>
        <v>12250</v>
      </c>
      <c r="L152" s="417">
        <f>N152*$L$9</f>
        <v>7350</v>
      </c>
      <c r="M152" s="389"/>
      <c r="N152" s="513">
        <v>4900</v>
      </c>
      <c r="P152" s="513">
        <v>4900</v>
      </c>
      <c r="R152" s="513">
        <v>4900</v>
      </c>
      <c r="T152" s="513">
        <v>4900</v>
      </c>
      <c r="V152" s="513">
        <v>4900</v>
      </c>
      <c r="X152" s="462">
        <v>4900</v>
      </c>
      <c r="Z152" s="462">
        <v>4900</v>
      </c>
      <c r="AB152" s="462">
        <v>4900</v>
      </c>
      <c r="AD152" s="462">
        <v>4900</v>
      </c>
      <c r="AF152" s="452">
        <v>4000</v>
      </c>
      <c r="AH152" s="452">
        <v>3630</v>
      </c>
      <c r="AJ152" s="382">
        <v>3630</v>
      </c>
      <c r="AL152" s="540">
        <f t="shared" ca="1" si="22"/>
        <v>1</v>
      </c>
      <c r="AN152" s="364"/>
      <c r="AP152" s="365"/>
      <c r="AR152" s="365"/>
      <c r="AT152" s="365"/>
      <c r="AV152" s="363"/>
      <c r="AX152" s="363"/>
      <c r="AZ152" s="363"/>
      <c r="BB152" s="363"/>
      <c r="BD152" s="366"/>
    </row>
    <row r="153" spans="1:69" ht="21" customHeight="1" x14ac:dyDescent="0.3">
      <c r="A153" s="371" t="s">
        <v>244</v>
      </c>
      <c r="B153" s="372">
        <v>45306</v>
      </c>
      <c r="C153" s="371">
        <v>988</v>
      </c>
      <c r="D153" s="421" t="s">
        <v>526</v>
      </c>
      <c r="E153" s="419">
        <f t="shared" si="24"/>
        <v>48000</v>
      </c>
      <c r="F153" s="420">
        <f t="shared" si="24"/>
        <v>28800</v>
      </c>
      <c r="G153" s="386"/>
      <c r="H153" s="416">
        <f t="shared" si="23"/>
        <v>48000</v>
      </c>
      <c r="I153" s="416">
        <f t="shared" si="23"/>
        <v>28800</v>
      </c>
      <c r="J153" s="386"/>
      <c r="K153" s="417">
        <f>N153*$K$9</f>
        <v>48000</v>
      </c>
      <c r="L153" s="417">
        <f>N153*$L$9</f>
        <v>28800</v>
      </c>
      <c r="M153" s="389"/>
      <c r="N153" s="513">
        <v>19200</v>
      </c>
      <c r="P153" s="513">
        <v>19200</v>
      </c>
      <c r="R153" s="513">
        <v>19200</v>
      </c>
      <c r="T153" s="513">
        <v>19200</v>
      </c>
      <c r="V153" s="513">
        <v>19200</v>
      </c>
      <c r="X153" s="462">
        <v>19200</v>
      </c>
      <c r="Z153" s="462">
        <v>19200</v>
      </c>
      <c r="AB153" s="462">
        <v>19200</v>
      </c>
      <c r="AD153" s="462">
        <v>19200</v>
      </c>
      <c r="AF153" s="452">
        <v>16500</v>
      </c>
      <c r="AH153" s="452">
        <v>15000</v>
      </c>
      <c r="AJ153" s="382">
        <v>15000</v>
      </c>
      <c r="AL153" s="540">
        <f t="shared" ca="1" si="22"/>
        <v>1</v>
      </c>
      <c r="AN153" s="364"/>
      <c r="AP153" s="365"/>
      <c r="AR153" s="365"/>
      <c r="AT153" s="365"/>
      <c r="AV153" s="363"/>
      <c r="AX153" s="363"/>
      <c r="AZ153" s="363"/>
      <c r="BB153" s="363"/>
      <c r="BD153" s="366"/>
    </row>
    <row r="154" spans="1:69" ht="9.9499999999999993" customHeight="1" thickBot="1" x14ac:dyDescent="0.35">
      <c r="D154" s="422"/>
      <c r="E154" s="414"/>
      <c r="F154" s="415"/>
      <c r="G154" s="386"/>
      <c r="H154" s="416">
        <f t="shared" si="23"/>
        <v>0</v>
      </c>
      <c r="I154" s="416">
        <f t="shared" si="23"/>
        <v>0</v>
      </c>
      <c r="J154" s="386"/>
      <c r="K154" s="417"/>
      <c r="L154" s="417"/>
      <c r="M154" s="389"/>
      <c r="N154" s="513"/>
      <c r="P154" s="513"/>
      <c r="R154" s="513"/>
      <c r="T154" s="513"/>
      <c r="V154" s="513"/>
      <c r="X154" s="452"/>
      <c r="Z154" s="452"/>
      <c r="AB154" s="452"/>
      <c r="AD154" s="452"/>
      <c r="AF154" s="452"/>
      <c r="AH154" s="452"/>
      <c r="AL154" s="363"/>
      <c r="AN154" s="364"/>
      <c r="AP154" s="365"/>
      <c r="AR154" s="365"/>
      <c r="AT154" s="365"/>
      <c r="AV154" s="363"/>
      <c r="AX154" s="363"/>
      <c r="AZ154" s="363"/>
      <c r="BB154" s="363"/>
      <c r="BD154" s="366"/>
    </row>
    <row r="155" spans="1:69" ht="21" customHeight="1" thickBot="1" x14ac:dyDescent="0.35">
      <c r="D155" s="413" t="s">
        <v>531</v>
      </c>
      <c r="E155" s="414"/>
      <c r="F155" s="415"/>
      <c r="G155" s="386"/>
      <c r="H155" s="416">
        <f t="shared" si="23"/>
        <v>0</v>
      </c>
      <c r="I155" s="416">
        <f t="shared" si="23"/>
        <v>0</v>
      </c>
      <c r="J155" s="386"/>
      <c r="K155" s="417"/>
      <c r="L155" s="417"/>
      <c r="M155" s="389"/>
      <c r="N155" s="556">
        <v>45663</v>
      </c>
      <c r="P155" s="541">
        <v>45595</v>
      </c>
      <c r="R155" s="541">
        <v>45595</v>
      </c>
      <c r="T155" s="514">
        <v>45480</v>
      </c>
      <c r="V155" s="514">
        <v>45480</v>
      </c>
      <c r="X155" s="492">
        <v>45480</v>
      </c>
      <c r="Z155" s="492">
        <v>45480</v>
      </c>
      <c r="AB155" s="472">
        <v>45425</v>
      </c>
      <c r="AD155" s="472">
        <v>45322</v>
      </c>
      <c r="AF155" s="463">
        <v>230324</v>
      </c>
      <c r="AH155" s="452"/>
      <c r="AL155" s="363"/>
      <c r="AN155" s="364"/>
      <c r="AP155" s="365"/>
      <c r="AR155" s="365"/>
      <c r="AT155" s="365"/>
      <c r="AV155" s="363"/>
      <c r="AX155" s="363"/>
      <c r="AZ155" s="363"/>
      <c r="BB155" s="363"/>
      <c r="BD155" s="366"/>
    </row>
    <row r="156" spans="1:69" ht="21" customHeight="1" x14ac:dyDescent="0.3">
      <c r="A156" s="371" t="s">
        <v>241</v>
      </c>
      <c r="B156" s="481">
        <v>45274</v>
      </c>
      <c r="C156" s="371" t="s">
        <v>642</v>
      </c>
      <c r="D156" s="418" t="s">
        <v>540</v>
      </c>
      <c r="E156" s="419">
        <f t="shared" ref="E156:F158" si="25">H156</f>
        <v>9800</v>
      </c>
      <c r="F156" s="420">
        <f t="shared" si="25"/>
        <v>5900</v>
      </c>
      <c r="G156" s="386"/>
      <c r="H156" s="416">
        <f t="shared" si="23"/>
        <v>9800</v>
      </c>
      <c r="I156" s="416">
        <f t="shared" si="23"/>
        <v>5900</v>
      </c>
      <c r="J156" s="386"/>
      <c r="K156" s="417">
        <f>N156*$K$9</f>
        <v>9750</v>
      </c>
      <c r="L156" s="417">
        <f>N156*$L$9</f>
        <v>5850</v>
      </c>
      <c r="M156" s="389"/>
      <c r="N156" s="552">
        <v>3900</v>
      </c>
      <c r="P156" s="542">
        <v>3900</v>
      </c>
      <c r="R156" s="542">
        <v>3900</v>
      </c>
      <c r="T156" s="507">
        <v>2900</v>
      </c>
      <c r="V156" s="507">
        <v>2900</v>
      </c>
      <c r="X156" s="490">
        <v>2900</v>
      </c>
      <c r="Z156" s="490">
        <v>2900</v>
      </c>
      <c r="AB156" s="462">
        <v>1900</v>
      </c>
      <c r="AD156" s="462">
        <v>1900</v>
      </c>
      <c r="AF156" s="462">
        <v>1900</v>
      </c>
      <c r="AH156" s="452">
        <v>1674</v>
      </c>
      <c r="AJ156" s="382">
        <v>1674</v>
      </c>
      <c r="AL156" s="363">
        <f t="shared" ca="1" si="22"/>
        <v>1</v>
      </c>
      <c r="AN156" s="364"/>
      <c r="AP156" s="365"/>
      <c r="AR156" s="365"/>
      <c r="AT156" s="365"/>
      <c r="AV156" s="363"/>
      <c r="AX156" s="363"/>
      <c r="AZ156" s="363"/>
      <c r="BB156" s="363"/>
      <c r="BD156" s="366"/>
    </row>
    <row r="157" spans="1:69" ht="21" customHeight="1" x14ac:dyDescent="0.3">
      <c r="A157" s="371" t="s">
        <v>241</v>
      </c>
      <c r="B157" s="481">
        <v>45274</v>
      </c>
      <c r="C157" s="371" t="s">
        <v>243</v>
      </c>
      <c r="D157" s="421" t="s">
        <v>539</v>
      </c>
      <c r="E157" s="419">
        <f t="shared" si="25"/>
        <v>8100</v>
      </c>
      <c r="F157" s="420">
        <f t="shared" si="25"/>
        <v>4900</v>
      </c>
      <c r="G157" s="386"/>
      <c r="H157" s="416">
        <f t="shared" si="23"/>
        <v>8100</v>
      </c>
      <c r="I157" s="416">
        <f t="shared" si="23"/>
        <v>4900</v>
      </c>
      <c r="J157" s="386"/>
      <c r="K157" s="417">
        <f>N157*$K$9</f>
        <v>8050</v>
      </c>
      <c r="L157" s="417">
        <f>N157*$L$9</f>
        <v>4830</v>
      </c>
      <c r="M157" s="389"/>
      <c r="N157" s="552">
        <v>3220</v>
      </c>
      <c r="P157" s="507">
        <v>2500</v>
      </c>
      <c r="R157" s="507">
        <v>2500</v>
      </c>
      <c r="T157" s="507">
        <v>2500</v>
      </c>
      <c r="V157" s="507">
        <v>2500</v>
      </c>
      <c r="X157" s="490">
        <v>2500</v>
      </c>
      <c r="Z157" s="490">
        <v>2500</v>
      </c>
      <c r="AB157" s="474">
        <v>2500</v>
      </c>
      <c r="AD157" s="462">
        <v>2331.73</v>
      </c>
      <c r="AF157" s="462">
        <v>2063.48</v>
      </c>
      <c r="AH157" s="452">
        <v>1587.29</v>
      </c>
      <c r="AJ157" s="382">
        <v>1587.29</v>
      </c>
      <c r="AL157" s="540">
        <f t="shared" ca="1" si="22"/>
        <v>1.288</v>
      </c>
      <c r="AN157" s="364"/>
      <c r="AP157" s="365"/>
      <c r="AR157" s="365"/>
      <c r="AT157" s="365"/>
      <c r="AV157" s="363"/>
      <c r="AX157" s="363"/>
      <c r="AZ157" s="363"/>
      <c r="BB157" s="363"/>
      <c r="BD157" s="366"/>
    </row>
    <row r="158" spans="1:69" ht="21" customHeight="1" x14ac:dyDescent="0.3">
      <c r="A158" s="371" t="s">
        <v>241</v>
      </c>
      <c r="B158" s="481">
        <v>45274</v>
      </c>
      <c r="C158" s="371" t="s">
        <v>642</v>
      </c>
      <c r="D158" s="421" t="s">
        <v>485</v>
      </c>
      <c r="E158" s="419">
        <f t="shared" si="25"/>
        <v>11300</v>
      </c>
      <c r="F158" s="420">
        <f t="shared" si="25"/>
        <v>6800</v>
      </c>
      <c r="G158" s="386"/>
      <c r="H158" s="416">
        <f t="shared" si="23"/>
        <v>11300</v>
      </c>
      <c r="I158" s="416">
        <f t="shared" si="23"/>
        <v>6800</v>
      </c>
      <c r="J158" s="386"/>
      <c r="K158" s="417">
        <f>N158*$K$9</f>
        <v>11250</v>
      </c>
      <c r="L158" s="417">
        <f>N158*$L$9</f>
        <v>6750</v>
      </c>
      <c r="M158" s="389"/>
      <c r="N158" s="552">
        <v>4500</v>
      </c>
      <c r="P158" s="542">
        <v>4500</v>
      </c>
      <c r="R158" s="542">
        <v>4500</v>
      </c>
      <c r="T158" s="507">
        <v>3900</v>
      </c>
      <c r="V158" s="507">
        <v>3900</v>
      </c>
      <c r="X158" s="490">
        <v>3900</v>
      </c>
      <c r="Z158" s="490">
        <v>3900</v>
      </c>
      <c r="AB158" s="462">
        <v>3100</v>
      </c>
      <c r="AD158" s="462">
        <v>3100</v>
      </c>
      <c r="AF158" s="462">
        <v>3100</v>
      </c>
      <c r="AH158" s="452">
        <v>2676.94</v>
      </c>
      <c r="AJ158" s="382">
        <v>2676.94</v>
      </c>
      <c r="AL158" s="363">
        <f t="shared" ca="1" si="22"/>
        <v>1</v>
      </c>
      <c r="AN158" s="364"/>
      <c r="AP158" s="365"/>
      <c r="AR158" s="365"/>
      <c r="AT158" s="365"/>
      <c r="AV158" s="363"/>
      <c r="AX158" s="363"/>
      <c r="AZ158" s="363"/>
      <c r="BB158" s="363"/>
      <c r="BD158" s="366"/>
    </row>
    <row r="159" spans="1:69" ht="21" hidden="1" customHeight="1" x14ac:dyDescent="0.3">
      <c r="A159" s="371" t="s">
        <v>241</v>
      </c>
      <c r="B159" s="372">
        <v>45274</v>
      </c>
      <c r="C159" s="371">
        <v>4775</v>
      </c>
      <c r="D159" s="421" t="s">
        <v>351</v>
      </c>
      <c r="E159" s="419"/>
      <c r="F159" s="420"/>
      <c r="G159" s="386"/>
      <c r="H159" s="416">
        <f t="shared" si="23"/>
        <v>6700</v>
      </c>
      <c r="I159" s="416">
        <f t="shared" si="23"/>
        <v>4000</v>
      </c>
      <c r="J159" s="386"/>
      <c r="K159" s="417">
        <f>N159*$K$9</f>
        <v>6654.375</v>
      </c>
      <c r="L159" s="417">
        <f>N159*$L$9</f>
        <v>3992.625</v>
      </c>
      <c r="M159" s="389"/>
      <c r="N159" s="513">
        <v>2661.75</v>
      </c>
      <c r="P159" s="513">
        <v>2661.75</v>
      </c>
      <c r="R159" s="513">
        <v>2661.75</v>
      </c>
      <c r="T159" s="513">
        <v>2661.75</v>
      </c>
      <c r="V159" s="513">
        <v>2661.75</v>
      </c>
      <c r="X159" s="452">
        <v>2661.75</v>
      </c>
      <c r="Z159" s="452">
        <v>2661.75</v>
      </c>
      <c r="AB159" s="452">
        <v>2661.75</v>
      </c>
      <c r="AD159" s="452">
        <v>2661.75</v>
      </c>
      <c r="AF159" s="452">
        <v>2661.75</v>
      </c>
      <c r="AH159" s="452">
        <v>2047.5</v>
      </c>
      <c r="AJ159" s="382">
        <v>2047.5</v>
      </c>
      <c r="AL159" s="363">
        <f t="shared" ca="1" si="22"/>
        <v>1</v>
      </c>
      <c r="AN159" s="364"/>
      <c r="AP159" s="365"/>
      <c r="AR159" s="365"/>
      <c r="AT159" s="365"/>
      <c r="AV159" s="363"/>
      <c r="AX159" s="363"/>
      <c r="AZ159" s="363"/>
      <c r="BB159" s="363"/>
      <c r="BD159" s="366"/>
    </row>
    <row r="160" spans="1:69" ht="20.100000000000001" customHeight="1" thickBot="1" x14ac:dyDescent="0.35">
      <c r="D160" s="422"/>
      <c r="E160" s="414"/>
      <c r="F160" s="415"/>
      <c r="G160" s="386"/>
      <c r="H160" s="416">
        <f t="shared" si="23"/>
        <v>0</v>
      </c>
      <c r="I160" s="416">
        <f t="shared" si="23"/>
        <v>0</v>
      </c>
      <c r="J160" s="386"/>
      <c r="K160" s="417">
        <f t="shared" ref="K160:K180" si="26">N160*$K$9</f>
        <v>0</v>
      </c>
      <c r="L160" s="417">
        <f t="shared" ref="L160:L180" si="27">N160*$L$9</f>
        <v>0</v>
      </c>
      <c r="M160" s="389"/>
      <c r="N160" s="513"/>
      <c r="P160" s="513"/>
      <c r="R160" s="513"/>
      <c r="T160" s="513"/>
      <c r="V160" s="513"/>
      <c r="X160" s="452"/>
      <c r="Z160" s="452"/>
      <c r="AB160" s="452"/>
      <c r="AD160" s="452"/>
      <c r="AF160" s="452"/>
      <c r="AH160" s="452"/>
      <c r="AL160" s="363"/>
      <c r="AN160" s="364"/>
      <c r="AP160" s="365"/>
      <c r="AR160" s="365"/>
      <c r="AT160" s="365"/>
      <c r="AV160" s="363"/>
      <c r="AX160" s="363"/>
      <c r="AZ160" s="363"/>
      <c r="BB160" s="363"/>
      <c r="BD160" s="366"/>
    </row>
    <row r="161" spans="1:69" s="376" customFormat="1" ht="21" customHeight="1" thickBot="1" x14ac:dyDescent="0.35">
      <c r="A161" s="371"/>
      <c r="B161" s="372"/>
      <c r="C161" s="371"/>
      <c r="D161" s="423" t="s">
        <v>18</v>
      </c>
      <c r="E161" s="78"/>
      <c r="F161" s="78"/>
      <c r="G161" s="371"/>
      <c r="H161" s="416">
        <f t="shared" si="23"/>
        <v>114200</v>
      </c>
      <c r="I161" s="416">
        <f t="shared" si="23"/>
        <v>68500</v>
      </c>
      <c r="J161" s="386"/>
      <c r="K161" s="417">
        <f t="shared" si="26"/>
        <v>114157.5</v>
      </c>
      <c r="L161" s="417">
        <f t="shared" si="27"/>
        <v>68494.5</v>
      </c>
      <c r="N161" s="551">
        <v>45663</v>
      </c>
      <c r="P161" s="551">
        <v>45632</v>
      </c>
      <c r="R161" s="541">
        <v>45595</v>
      </c>
      <c r="T161" s="521">
        <v>45565</v>
      </c>
      <c r="V161" s="521">
        <v>45552</v>
      </c>
      <c r="X161" s="492">
        <v>45480</v>
      </c>
      <c r="Z161" s="492">
        <v>45480</v>
      </c>
      <c r="AB161" s="472">
        <v>45425</v>
      </c>
      <c r="AD161" s="472">
        <v>45350</v>
      </c>
      <c r="AF161" s="465">
        <v>220324</v>
      </c>
      <c r="AH161" s="452"/>
      <c r="AJ161" s="382"/>
      <c r="AL161" s="363"/>
      <c r="AN161" s="146"/>
      <c r="AP161" s="146"/>
      <c r="AR161" s="146"/>
      <c r="AT161" s="146"/>
      <c r="AV161" s="146"/>
      <c r="AX161" s="146"/>
      <c r="AZ161" s="146"/>
      <c r="BB161" s="146"/>
      <c r="BD161" s="63"/>
      <c r="BF161" s="371"/>
      <c r="BG161" s="371"/>
      <c r="BH161" s="371"/>
      <c r="BI161" s="371"/>
      <c r="BJ161" s="371"/>
      <c r="BK161" s="371"/>
      <c r="BL161" s="371"/>
      <c r="BM161" s="371"/>
      <c r="BN161" s="371"/>
      <c r="BO161" s="371"/>
      <c r="BP161" s="371"/>
      <c r="BQ161" s="371"/>
    </row>
    <row r="162" spans="1:69" s="376" customFormat="1" ht="21" customHeight="1" x14ac:dyDescent="0.3">
      <c r="A162" s="371"/>
      <c r="B162" s="372"/>
      <c r="C162" s="371"/>
      <c r="D162" s="424" t="s">
        <v>565</v>
      </c>
      <c r="E162" s="425">
        <f>H162</f>
        <v>11000</v>
      </c>
      <c r="F162" s="426">
        <f>I162</f>
        <v>6600</v>
      </c>
      <c r="G162" s="371"/>
      <c r="H162" s="416">
        <f t="shared" si="23"/>
        <v>11000</v>
      </c>
      <c r="I162" s="416">
        <f t="shared" si="23"/>
        <v>6600</v>
      </c>
      <c r="J162" s="386"/>
      <c r="K162" s="417">
        <f t="shared" si="26"/>
        <v>10987.5</v>
      </c>
      <c r="L162" s="417">
        <f t="shared" si="27"/>
        <v>6592.5</v>
      </c>
      <c r="N162" s="552">
        <v>4395</v>
      </c>
      <c r="P162" s="542">
        <v>4180</v>
      </c>
      <c r="R162" s="542">
        <v>4180</v>
      </c>
      <c r="T162" s="496">
        <v>4180</v>
      </c>
      <c r="V162" s="507">
        <v>4179.5999999999995</v>
      </c>
      <c r="X162" s="490">
        <v>3888</v>
      </c>
      <c r="Z162" s="490">
        <v>3888</v>
      </c>
      <c r="AB162" s="462">
        <v>3600</v>
      </c>
      <c r="AD162" s="462">
        <v>3600</v>
      </c>
      <c r="AF162" s="462">
        <v>3600</v>
      </c>
      <c r="AH162" s="452">
        <v>3515</v>
      </c>
      <c r="AJ162" s="382">
        <v>3515</v>
      </c>
      <c r="AL162" s="363">
        <f t="shared" ca="1" si="22"/>
        <v>1.0514354066985645</v>
      </c>
      <c r="AN162" s="539"/>
      <c r="AP162" s="146"/>
      <c r="AR162" s="146"/>
      <c r="AT162" s="146"/>
      <c r="AV162" s="146"/>
      <c r="AX162" s="146"/>
      <c r="AZ162" s="146"/>
      <c r="BB162" s="146"/>
      <c r="BD162" s="63"/>
      <c r="BF162" s="371"/>
      <c r="BG162" s="371"/>
      <c r="BH162" s="371"/>
      <c r="BI162" s="371"/>
      <c r="BJ162" s="371"/>
      <c r="BK162" s="371"/>
      <c r="BL162" s="371"/>
      <c r="BM162" s="371"/>
      <c r="BN162" s="371"/>
      <c r="BO162" s="371"/>
      <c r="BP162" s="371"/>
      <c r="BQ162" s="371"/>
    </row>
    <row r="163" spans="1:69" s="376" customFormat="1" ht="21" customHeight="1" x14ac:dyDescent="0.3">
      <c r="A163" s="371"/>
      <c r="B163" s="372"/>
      <c r="C163" s="371"/>
      <c r="D163" s="427" t="s">
        <v>566</v>
      </c>
      <c r="E163" s="425">
        <f t="shared" ref="E163:F180" si="28">H163</f>
        <v>39100</v>
      </c>
      <c r="F163" s="426">
        <f t="shared" si="28"/>
        <v>23500</v>
      </c>
      <c r="G163" s="371"/>
      <c r="H163" s="416">
        <f t="shared" si="23"/>
        <v>39100</v>
      </c>
      <c r="I163" s="416">
        <f t="shared" si="23"/>
        <v>23500</v>
      </c>
      <c r="J163" s="386"/>
      <c r="K163" s="417">
        <f t="shared" si="26"/>
        <v>39055</v>
      </c>
      <c r="L163" s="417">
        <f t="shared" si="27"/>
        <v>23433</v>
      </c>
      <c r="N163" s="552">
        <v>15622</v>
      </c>
      <c r="P163" s="542">
        <v>14862</v>
      </c>
      <c r="R163" s="542">
        <v>14862</v>
      </c>
      <c r="T163" s="496">
        <v>14862</v>
      </c>
      <c r="V163" s="507">
        <v>14860.810749999999</v>
      </c>
      <c r="X163" s="490">
        <v>13824.01</v>
      </c>
      <c r="Z163" s="490">
        <v>13824.01</v>
      </c>
      <c r="AB163" s="462">
        <v>12800</v>
      </c>
      <c r="AD163" s="462">
        <v>12800</v>
      </c>
      <c r="AF163" s="462">
        <v>12800</v>
      </c>
      <c r="AH163" s="452">
        <v>11327</v>
      </c>
      <c r="AJ163" s="382">
        <v>11327</v>
      </c>
      <c r="AL163" s="363">
        <f t="shared" ca="1" si="22"/>
        <v>1.0511371282465347</v>
      </c>
      <c r="AN163" s="539"/>
      <c r="AP163" s="146"/>
      <c r="AR163" s="146"/>
      <c r="AT163" s="146"/>
      <c r="AV163" s="146"/>
      <c r="AX163" s="146"/>
      <c r="AZ163" s="146"/>
      <c r="BB163" s="146"/>
      <c r="BD163" s="63"/>
      <c r="BF163" s="371"/>
      <c r="BG163" s="371"/>
      <c r="BH163" s="371"/>
      <c r="BI163" s="371"/>
      <c r="BJ163" s="371"/>
      <c r="BK163" s="371"/>
      <c r="BL163" s="371"/>
      <c r="BM163" s="371"/>
      <c r="BN163" s="371"/>
      <c r="BO163" s="371"/>
      <c r="BP163" s="371"/>
      <c r="BQ163" s="371"/>
    </row>
    <row r="164" spans="1:69" s="376" customFormat="1" ht="21" customHeight="1" x14ac:dyDescent="0.3">
      <c r="A164" s="371"/>
      <c r="B164" s="372"/>
      <c r="C164" s="371"/>
      <c r="D164" s="427" t="s">
        <v>562</v>
      </c>
      <c r="E164" s="425">
        <f t="shared" si="28"/>
        <v>364500</v>
      </c>
      <c r="F164" s="426">
        <f t="shared" si="28"/>
        <v>218700</v>
      </c>
      <c r="G164" s="371"/>
      <c r="H164" s="416">
        <f t="shared" si="23"/>
        <v>364500</v>
      </c>
      <c r="I164" s="416">
        <f t="shared" si="23"/>
        <v>218700</v>
      </c>
      <c r="J164" s="386"/>
      <c r="K164" s="417">
        <f t="shared" si="26"/>
        <v>364500</v>
      </c>
      <c r="L164" s="417">
        <f t="shared" si="27"/>
        <v>218700</v>
      </c>
      <c r="N164" s="557">
        <v>145800</v>
      </c>
      <c r="P164" s="545">
        <v>139648.35874999998</v>
      </c>
      <c r="R164" s="545">
        <v>139648.35874999998</v>
      </c>
      <c r="T164" s="538">
        <v>139648.35874999998</v>
      </c>
      <c r="V164" s="517">
        <v>139648.35874999998</v>
      </c>
      <c r="X164" s="494">
        <v>129905.45</v>
      </c>
      <c r="Z164" s="494">
        <v>129905.45</v>
      </c>
      <c r="AB164" s="467">
        <v>119541.83</v>
      </c>
      <c r="AD164" s="467">
        <v>119541.83</v>
      </c>
      <c r="AF164" s="467">
        <v>119541.83</v>
      </c>
      <c r="AH164" s="452">
        <v>106598</v>
      </c>
      <c r="AJ164" s="382">
        <v>106598</v>
      </c>
      <c r="AL164" s="363">
        <f t="shared" ca="1" si="22"/>
        <v>1.0440509384074663</v>
      </c>
      <c r="AN164" s="539"/>
      <c r="AP164" s="146"/>
      <c r="AR164" s="146"/>
      <c r="AT164" s="146"/>
      <c r="AV164" s="146"/>
      <c r="AX164" s="146"/>
      <c r="AZ164" s="146"/>
      <c r="BB164" s="146"/>
      <c r="BD164" s="63"/>
      <c r="BF164" s="371"/>
      <c r="BG164" s="371"/>
      <c r="BH164" s="371"/>
      <c r="BI164" s="371"/>
      <c r="BJ164" s="371"/>
      <c r="BK164" s="371"/>
      <c r="BL164" s="371"/>
      <c r="BM164" s="371"/>
      <c r="BN164" s="371"/>
      <c r="BO164" s="371"/>
      <c r="BP164" s="371"/>
      <c r="BQ164" s="371"/>
    </row>
    <row r="165" spans="1:69" s="376" customFormat="1" ht="21" customHeight="1" x14ac:dyDescent="0.3">
      <c r="A165" s="371"/>
      <c r="B165" s="372"/>
      <c r="C165" s="371"/>
      <c r="D165" s="427" t="s">
        <v>575</v>
      </c>
      <c r="E165" s="425">
        <f t="shared" si="28"/>
        <v>6700</v>
      </c>
      <c r="F165" s="426">
        <f t="shared" si="28"/>
        <v>4000</v>
      </c>
      <c r="G165" s="371"/>
      <c r="H165" s="416">
        <f t="shared" si="23"/>
        <v>6700</v>
      </c>
      <c r="I165" s="416">
        <f t="shared" si="23"/>
        <v>4000</v>
      </c>
      <c r="J165" s="386"/>
      <c r="K165" s="417">
        <f t="shared" si="26"/>
        <v>6637.5</v>
      </c>
      <c r="L165" s="417">
        <f t="shared" si="27"/>
        <v>3982.5</v>
      </c>
      <c r="N165" s="552">
        <v>2655</v>
      </c>
      <c r="P165" s="542">
        <v>2526.25</v>
      </c>
      <c r="R165" s="542">
        <v>2526.25</v>
      </c>
      <c r="T165" s="496">
        <v>2526.25</v>
      </c>
      <c r="V165" s="496">
        <v>2526.25</v>
      </c>
      <c r="X165" s="490">
        <v>2350</v>
      </c>
      <c r="Z165" s="490">
        <v>2350</v>
      </c>
      <c r="AB165" s="462">
        <v>2180</v>
      </c>
      <c r="AD165" s="462">
        <v>2180</v>
      </c>
      <c r="AF165" s="462">
        <v>2180</v>
      </c>
      <c r="AH165" s="452"/>
      <c r="AJ165" s="382"/>
      <c r="AL165" s="363">
        <f t="shared" ca="1" si="22"/>
        <v>1.0509648688767936</v>
      </c>
      <c r="AN165" s="539"/>
      <c r="AP165" s="146"/>
      <c r="AR165" s="146"/>
      <c r="AT165" s="146"/>
      <c r="AV165" s="146"/>
      <c r="AX165" s="146"/>
      <c r="AZ165" s="146"/>
      <c r="BB165" s="146"/>
      <c r="BD165" s="63"/>
      <c r="BF165" s="371"/>
      <c r="BG165" s="371"/>
      <c r="BH165" s="371"/>
      <c r="BI165" s="371"/>
      <c r="BJ165" s="371"/>
      <c r="BK165" s="371"/>
      <c r="BL165" s="371"/>
      <c r="BM165" s="371"/>
      <c r="BN165" s="371"/>
      <c r="BO165" s="371"/>
      <c r="BP165" s="371"/>
      <c r="BQ165" s="371"/>
    </row>
    <row r="166" spans="1:69" s="376" customFormat="1" ht="21" customHeight="1" x14ac:dyDescent="0.3">
      <c r="A166" s="371"/>
      <c r="B166" s="372"/>
      <c r="C166" s="371"/>
      <c r="D166" s="427" t="s">
        <v>576</v>
      </c>
      <c r="E166" s="425">
        <f t="shared" si="28"/>
        <v>20500</v>
      </c>
      <c r="F166" s="426">
        <f t="shared" si="28"/>
        <v>12300</v>
      </c>
      <c r="G166" s="371"/>
      <c r="H166" s="416">
        <f t="shared" si="23"/>
        <v>20500</v>
      </c>
      <c r="I166" s="416">
        <f t="shared" si="23"/>
        <v>12300</v>
      </c>
      <c r="J166" s="386"/>
      <c r="K166" s="417">
        <f t="shared" si="26"/>
        <v>20500</v>
      </c>
      <c r="L166" s="417">
        <f t="shared" si="27"/>
        <v>12300</v>
      </c>
      <c r="N166" s="550">
        <v>8200</v>
      </c>
      <c r="P166" s="550">
        <v>7778</v>
      </c>
      <c r="R166" s="542">
        <v>7778</v>
      </c>
      <c r="T166" s="496">
        <v>7778</v>
      </c>
      <c r="V166" s="507">
        <v>7777.6357499999995</v>
      </c>
      <c r="X166" s="490">
        <v>7235.01</v>
      </c>
      <c r="Z166" s="490">
        <v>7235.01</v>
      </c>
      <c r="AB166" s="462">
        <v>6050</v>
      </c>
      <c r="AD166" s="462">
        <v>6050</v>
      </c>
      <c r="AF166" s="462">
        <v>6050</v>
      </c>
      <c r="AH166" s="452"/>
      <c r="AJ166" s="382"/>
      <c r="AL166" s="363">
        <f t="shared" ca="1" si="22"/>
        <v>1.0542555926973516</v>
      </c>
      <c r="AN166" s="539"/>
      <c r="AP166" s="146"/>
      <c r="AR166" s="146"/>
      <c r="AT166" s="146"/>
      <c r="AV166" s="146"/>
      <c r="AX166" s="146"/>
      <c r="AZ166" s="146"/>
      <c r="BB166" s="146"/>
      <c r="BD166" s="63"/>
      <c r="BF166" s="371"/>
      <c r="BG166" s="371"/>
      <c r="BH166" s="371"/>
      <c r="BI166" s="371"/>
      <c r="BJ166" s="371"/>
      <c r="BK166" s="371"/>
      <c r="BL166" s="371"/>
      <c r="BM166" s="371"/>
      <c r="BN166" s="371"/>
      <c r="BO166" s="371"/>
      <c r="BP166" s="371"/>
      <c r="BQ166" s="371"/>
    </row>
    <row r="167" spans="1:69" s="376" customFormat="1" ht="21" customHeight="1" x14ac:dyDescent="0.3">
      <c r="A167" s="371"/>
      <c r="B167" s="372"/>
      <c r="C167" s="371"/>
      <c r="D167" s="427" t="s">
        <v>544</v>
      </c>
      <c r="E167" s="425">
        <f t="shared" si="28"/>
        <v>99900</v>
      </c>
      <c r="F167" s="426">
        <f t="shared" si="28"/>
        <v>60000</v>
      </c>
      <c r="G167" s="371"/>
      <c r="H167" s="416">
        <f t="shared" si="23"/>
        <v>99900</v>
      </c>
      <c r="I167" s="416">
        <f t="shared" si="23"/>
        <v>60000</v>
      </c>
      <c r="J167" s="386"/>
      <c r="K167" s="417">
        <f t="shared" si="26"/>
        <v>99850</v>
      </c>
      <c r="L167" s="417">
        <f t="shared" si="27"/>
        <v>59910</v>
      </c>
      <c r="N167" s="552">
        <v>39940</v>
      </c>
      <c r="P167" s="542">
        <v>38322.105250000001</v>
      </c>
      <c r="R167" s="542">
        <v>38322.105250000001</v>
      </c>
      <c r="T167" s="496">
        <v>38322.105250000001</v>
      </c>
      <c r="V167" s="507">
        <v>38322.105250000001</v>
      </c>
      <c r="X167" s="490">
        <v>35648.47</v>
      </c>
      <c r="Z167" s="490">
        <v>35648.47</v>
      </c>
      <c r="AB167" s="462">
        <v>32700</v>
      </c>
      <c r="AD167" s="462">
        <v>32700</v>
      </c>
      <c r="AF167" s="462">
        <v>32700</v>
      </c>
      <c r="AH167" s="452">
        <v>24547</v>
      </c>
      <c r="AJ167" s="382">
        <v>24547</v>
      </c>
      <c r="AL167" s="363">
        <f t="shared" ca="1" si="22"/>
        <v>1.0422183160200991</v>
      </c>
      <c r="AN167" s="539"/>
      <c r="AP167" s="146"/>
      <c r="AR167" s="146"/>
      <c r="AT167" s="146"/>
      <c r="AV167" s="146"/>
      <c r="AX167" s="146"/>
      <c r="AZ167" s="146"/>
      <c r="BB167" s="146"/>
      <c r="BD167" s="63"/>
      <c r="BF167" s="371"/>
      <c r="BG167" s="371"/>
      <c r="BH167" s="371"/>
      <c r="BI167" s="371"/>
      <c r="BJ167" s="371"/>
      <c r="BK167" s="371"/>
      <c r="BL167" s="371"/>
      <c r="BM167" s="371"/>
      <c r="BN167" s="371"/>
      <c r="BO167" s="371"/>
      <c r="BP167" s="371"/>
      <c r="BQ167" s="371"/>
    </row>
    <row r="168" spans="1:69" s="376" customFormat="1" ht="21" customHeight="1" x14ac:dyDescent="0.3">
      <c r="A168" s="371"/>
      <c r="B168" s="372"/>
      <c r="C168" s="371"/>
      <c r="D168" s="427" t="s">
        <v>574</v>
      </c>
      <c r="E168" s="425">
        <f t="shared" si="28"/>
        <v>6700</v>
      </c>
      <c r="F168" s="426">
        <f t="shared" si="28"/>
        <v>4000</v>
      </c>
      <c r="G168" s="371"/>
      <c r="H168" s="416">
        <f t="shared" si="23"/>
        <v>6700</v>
      </c>
      <c r="I168" s="416">
        <f t="shared" si="23"/>
        <v>4000</v>
      </c>
      <c r="J168" s="386"/>
      <c r="K168" s="417">
        <f t="shared" si="26"/>
        <v>6637.5</v>
      </c>
      <c r="L168" s="417">
        <f t="shared" si="27"/>
        <v>3982.5</v>
      </c>
      <c r="N168" s="552">
        <v>2655</v>
      </c>
      <c r="P168" s="542">
        <v>2526.25</v>
      </c>
      <c r="R168" s="542">
        <v>2526.25</v>
      </c>
      <c r="T168" s="496">
        <v>2526.25</v>
      </c>
      <c r="V168" s="496">
        <v>2526.25</v>
      </c>
      <c r="X168" s="490">
        <v>2350</v>
      </c>
      <c r="Z168" s="490">
        <v>2350</v>
      </c>
      <c r="AB168" s="462">
        <v>2180</v>
      </c>
      <c r="AD168" s="462">
        <v>2180</v>
      </c>
      <c r="AF168" s="452">
        <v>2180</v>
      </c>
      <c r="AH168" s="452">
        <v>1940</v>
      </c>
      <c r="AJ168" s="382">
        <v>1940</v>
      </c>
      <c r="AL168" s="363">
        <f t="shared" ca="1" si="22"/>
        <v>1.0509648688767936</v>
      </c>
      <c r="AN168" s="539"/>
      <c r="AP168" s="146"/>
      <c r="AR168" s="146"/>
      <c r="AT168" s="146"/>
      <c r="AV168" s="146"/>
      <c r="AX168" s="146"/>
      <c r="AZ168" s="146"/>
      <c r="BB168" s="146"/>
      <c r="BD168" s="63"/>
      <c r="BF168" s="371"/>
      <c r="BG168" s="371"/>
      <c r="BH168" s="371"/>
      <c r="BI168" s="371"/>
      <c r="BJ168" s="371"/>
      <c r="BK168" s="371"/>
      <c r="BL168" s="371"/>
      <c r="BM168" s="371"/>
      <c r="BN168" s="371"/>
      <c r="BO168" s="371"/>
      <c r="BP168" s="371"/>
      <c r="BQ168" s="371"/>
    </row>
    <row r="169" spans="1:69" s="376" customFormat="1" ht="21" customHeight="1" x14ac:dyDescent="0.3">
      <c r="A169" s="371"/>
      <c r="B169" s="372"/>
      <c r="C169" s="371"/>
      <c r="D169" s="427" t="s">
        <v>546</v>
      </c>
      <c r="E169" s="425">
        <f t="shared" si="28"/>
        <v>20500</v>
      </c>
      <c r="F169" s="426">
        <f t="shared" si="28"/>
        <v>12300</v>
      </c>
      <c r="G169" s="371"/>
      <c r="H169" s="416">
        <f t="shared" si="23"/>
        <v>20500</v>
      </c>
      <c r="I169" s="416">
        <f t="shared" si="23"/>
        <v>12300</v>
      </c>
      <c r="J169" s="386"/>
      <c r="K169" s="417">
        <f t="shared" si="26"/>
        <v>20500</v>
      </c>
      <c r="L169" s="417">
        <f t="shared" si="27"/>
        <v>12300</v>
      </c>
      <c r="N169" s="552">
        <v>8200</v>
      </c>
      <c r="P169" s="550">
        <v>7778</v>
      </c>
      <c r="R169" s="542">
        <v>7778</v>
      </c>
      <c r="T169" s="496">
        <v>7777.6357499999995</v>
      </c>
      <c r="V169" s="507">
        <v>7777.6357499999995</v>
      </c>
      <c r="X169" s="490">
        <v>7235.01</v>
      </c>
      <c r="Z169" s="490">
        <v>7235.01</v>
      </c>
      <c r="AB169" s="462">
        <v>6050</v>
      </c>
      <c r="AD169" s="462">
        <v>6050</v>
      </c>
      <c r="AF169" s="452">
        <v>6050</v>
      </c>
      <c r="AH169" s="452">
        <v>5340</v>
      </c>
      <c r="AJ169" s="382">
        <v>5340</v>
      </c>
      <c r="AL169" s="363">
        <f t="shared" ca="1" si="22"/>
        <v>1.0542555926973516</v>
      </c>
      <c r="AN169" s="539"/>
      <c r="AP169" s="146"/>
      <c r="AR169" s="146"/>
      <c r="AT169" s="146"/>
      <c r="AV169" s="146"/>
      <c r="AX169" s="146"/>
      <c r="AZ169" s="146"/>
      <c r="BB169" s="146"/>
      <c r="BD169" s="63"/>
      <c r="BF169" s="371"/>
      <c r="BG169" s="371"/>
      <c r="BH169" s="371"/>
      <c r="BI169" s="371"/>
      <c r="BJ169" s="371"/>
      <c r="BK169" s="371"/>
      <c r="BL169" s="371"/>
      <c r="BM169" s="371"/>
      <c r="BN169" s="371"/>
      <c r="BO169" s="371"/>
      <c r="BP169" s="371"/>
      <c r="BQ169" s="371"/>
    </row>
    <row r="170" spans="1:69" s="376" customFormat="1" ht="21" customHeight="1" x14ac:dyDescent="0.3">
      <c r="A170" s="371"/>
      <c r="B170" s="372"/>
      <c r="C170" s="371"/>
      <c r="D170" s="427" t="s">
        <v>547</v>
      </c>
      <c r="E170" s="425">
        <f t="shared" si="28"/>
        <v>6700</v>
      </c>
      <c r="F170" s="426">
        <f t="shared" si="28"/>
        <v>4000</v>
      </c>
      <c r="G170" s="371"/>
      <c r="H170" s="416">
        <f t="shared" si="23"/>
        <v>6700</v>
      </c>
      <c r="I170" s="416">
        <f t="shared" si="23"/>
        <v>4000</v>
      </c>
      <c r="J170" s="386"/>
      <c r="K170" s="417">
        <f t="shared" si="26"/>
        <v>6637.5</v>
      </c>
      <c r="L170" s="417">
        <f t="shared" si="27"/>
        <v>3982.5</v>
      </c>
      <c r="N170" s="552">
        <v>2655</v>
      </c>
      <c r="P170" s="542">
        <v>2526.25</v>
      </c>
      <c r="R170" s="542">
        <v>2526.25</v>
      </c>
      <c r="T170" s="496">
        <v>2526.25</v>
      </c>
      <c r="V170" s="496">
        <v>2526.25</v>
      </c>
      <c r="X170" s="490">
        <v>2350</v>
      </c>
      <c r="Z170" s="490">
        <v>2350</v>
      </c>
      <c r="AB170" s="462">
        <v>2180</v>
      </c>
      <c r="AD170" s="462">
        <v>2180</v>
      </c>
      <c r="AF170" s="452">
        <v>2180</v>
      </c>
      <c r="AH170" s="452">
        <v>1940</v>
      </c>
      <c r="AJ170" s="382">
        <v>1940</v>
      </c>
      <c r="AL170" s="363">
        <f t="shared" ca="1" si="22"/>
        <v>1.0509648688767936</v>
      </c>
      <c r="AN170" s="539"/>
      <c r="AP170" s="146"/>
      <c r="AR170" s="146"/>
      <c r="AT170" s="146"/>
      <c r="AV170" s="146"/>
      <c r="AX170" s="146"/>
      <c r="AZ170" s="146"/>
      <c r="BB170" s="146"/>
      <c r="BD170" s="63"/>
      <c r="BF170" s="371"/>
      <c r="BG170" s="371"/>
      <c r="BH170" s="371"/>
      <c r="BI170" s="371"/>
      <c r="BJ170" s="371"/>
      <c r="BK170" s="371"/>
      <c r="BL170" s="371"/>
      <c r="BM170" s="371"/>
      <c r="BN170" s="371"/>
      <c r="BO170" s="371"/>
      <c r="BP170" s="371"/>
      <c r="BQ170" s="371"/>
    </row>
    <row r="171" spans="1:69" s="376" customFormat="1" ht="21" customHeight="1" x14ac:dyDescent="0.3">
      <c r="A171" s="371"/>
      <c r="B171" s="372"/>
      <c r="C171" s="371"/>
      <c r="D171" s="427" t="s">
        <v>548</v>
      </c>
      <c r="E171" s="425">
        <f t="shared" si="28"/>
        <v>20500</v>
      </c>
      <c r="F171" s="426">
        <f t="shared" si="28"/>
        <v>12300</v>
      </c>
      <c r="G171" s="371"/>
      <c r="H171" s="416">
        <f t="shared" si="23"/>
        <v>20500</v>
      </c>
      <c r="I171" s="416">
        <f t="shared" si="23"/>
        <v>12300</v>
      </c>
      <c r="J171" s="386"/>
      <c r="K171" s="417">
        <f t="shared" si="26"/>
        <v>20500</v>
      </c>
      <c r="L171" s="417">
        <f t="shared" si="27"/>
        <v>12300</v>
      </c>
      <c r="N171" s="550">
        <v>8200</v>
      </c>
      <c r="P171" s="550">
        <v>7778</v>
      </c>
      <c r="R171" s="542">
        <v>7778</v>
      </c>
      <c r="T171" s="496">
        <v>7777.6357499999995</v>
      </c>
      <c r="V171" s="507">
        <v>7777.6357499999995</v>
      </c>
      <c r="X171" s="490">
        <v>7235.01</v>
      </c>
      <c r="Z171" s="490">
        <v>7235.01</v>
      </c>
      <c r="AB171" s="462">
        <v>6050</v>
      </c>
      <c r="AD171" s="462">
        <v>6050</v>
      </c>
      <c r="AF171" s="452">
        <v>6050</v>
      </c>
      <c r="AH171" s="452">
        <v>5340</v>
      </c>
      <c r="AJ171" s="382">
        <v>5340</v>
      </c>
      <c r="AL171" s="363">
        <f t="shared" ca="1" si="22"/>
        <v>1.0542555926973516</v>
      </c>
      <c r="AN171" s="539"/>
      <c r="AP171" s="146"/>
      <c r="AR171" s="146"/>
      <c r="AT171" s="146"/>
      <c r="AV171" s="146"/>
      <c r="AX171" s="146"/>
      <c r="AZ171" s="146"/>
      <c r="BB171" s="146"/>
      <c r="BD171" s="63"/>
      <c r="BF171" s="371"/>
      <c r="BG171" s="371"/>
      <c r="BH171" s="371"/>
      <c r="BI171" s="371"/>
      <c r="BJ171" s="371"/>
      <c r="BK171" s="371"/>
      <c r="BL171" s="371"/>
      <c r="BM171" s="371"/>
      <c r="BN171" s="371"/>
      <c r="BO171" s="371"/>
      <c r="BP171" s="371"/>
      <c r="BQ171" s="371"/>
    </row>
    <row r="172" spans="1:69" s="376" customFormat="1" ht="21" customHeight="1" x14ac:dyDescent="0.3">
      <c r="A172" s="371"/>
      <c r="B172" s="372"/>
      <c r="C172" s="371"/>
      <c r="D172" s="427" t="s">
        <v>573</v>
      </c>
      <c r="E172" s="425">
        <f t="shared" si="28"/>
        <v>12000</v>
      </c>
      <c r="F172" s="426">
        <f t="shared" si="28"/>
        <v>7200</v>
      </c>
      <c r="G172" s="371"/>
      <c r="H172" s="416">
        <f t="shared" si="23"/>
        <v>12000</v>
      </c>
      <c r="I172" s="416">
        <f t="shared" si="23"/>
        <v>7200</v>
      </c>
      <c r="J172" s="386"/>
      <c r="K172" s="417">
        <f t="shared" si="26"/>
        <v>11920.025000000001</v>
      </c>
      <c r="L172" s="417">
        <f t="shared" si="27"/>
        <v>7152.0150000000003</v>
      </c>
      <c r="N172" s="552">
        <v>4768.01</v>
      </c>
      <c r="P172" s="542">
        <v>4529.4802500000005</v>
      </c>
      <c r="R172" s="542">
        <v>4529.4802500000005</v>
      </c>
      <c r="T172" s="496">
        <v>4529.4802500000005</v>
      </c>
      <c r="V172" s="507">
        <v>4529.4802500000005</v>
      </c>
      <c r="X172" s="490">
        <v>4213.47</v>
      </c>
      <c r="Z172" s="490">
        <v>4213.47</v>
      </c>
      <c r="AB172" s="462">
        <v>3900</v>
      </c>
      <c r="AD172" s="462">
        <v>3900</v>
      </c>
      <c r="AF172" s="462">
        <v>3900</v>
      </c>
      <c r="AH172" s="452">
        <v>3440</v>
      </c>
      <c r="AJ172" s="382">
        <v>3440</v>
      </c>
      <c r="AL172" s="363">
        <f t="shared" ca="1" si="22"/>
        <v>1.0526616160871878</v>
      </c>
      <c r="AN172" s="539"/>
      <c r="AP172" s="146"/>
      <c r="AR172" s="146"/>
      <c r="AT172" s="146"/>
      <c r="AV172" s="146"/>
      <c r="AX172" s="146"/>
      <c r="AZ172" s="146"/>
      <c r="BB172" s="146"/>
      <c r="BD172" s="63"/>
      <c r="BF172" s="371"/>
      <c r="BG172" s="371"/>
      <c r="BH172" s="371"/>
      <c r="BI172" s="371"/>
      <c r="BJ172" s="371"/>
      <c r="BK172" s="371"/>
      <c r="BL172" s="371"/>
      <c r="BM172" s="371"/>
      <c r="BN172" s="371"/>
      <c r="BO172" s="371"/>
      <c r="BP172" s="371"/>
      <c r="BQ172" s="371"/>
    </row>
    <row r="173" spans="1:69" s="376" customFormat="1" ht="21" customHeight="1" x14ac:dyDescent="0.3">
      <c r="A173" s="371"/>
      <c r="B173" s="372"/>
      <c r="C173" s="371"/>
      <c r="D173" s="427" t="s">
        <v>572</v>
      </c>
      <c r="E173" s="425">
        <f t="shared" si="28"/>
        <v>33800</v>
      </c>
      <c r="F173" s="426">
        <f t="shared" si="28"/>
        <v>20300</v>
      </c>
      <c r="G173" s="371"/>
      <c r="H173" s="416">
        <f t="shared" si="23"/>
        <v>33800</v>
      </c>
      <c r="I173" s="416">
        <f t="shared" si="23"/>
        <v>20300</v>
      </c>
      <c r="J173" s="386"/>
      <c r="K173" s="417">
        <f t="shared" si="26"/>
        <v>33750</v>
      </c>
      <c r="L173" s="417">
        <f t="shared" si="27"/>
        <v>20250</v>
      </c>
      <c r="N173" s="552">
        <v>13500</v>
      </c>
      <c r="P173" s="542">
        <v>12834.6185</v>
      </c>
      <c r="R173" s="542">
        <v>12834.6185</v>
      </c>
      <c r="T173" s="496">
        <v>12834.6185</v>
      </c>
      <c r="V173" s="507">
        <v>12834.6185</v>
      </c>
      <c r="X173" s="490">
        <v>11939.18</v>
      </c>
      <c r="Z173" s="490">
        <v>11939.18</v>
      </c>
      <c r="AB173" s="462">
        <v>11050</v>
      </c>
      <c r="AD173" s="462">
        <v>11050</v>
      </c>
      <c r="AF173" s="462">
        <v>11050</v>
      </c>
      <c r="AH173" s="452">
        <v>9785</v>
      </c>
      <c r="AJ173" s="382">
        <v>9785</v>
      </c>
      <c r="AL173" s="363">
        <f t="shared" ca="1" si="22"/>
        <v>1.0518427174130653</v>
      </c>
      <c r="AN173" s="539"/>
      <c r="AP173" s="146"/>
      <c r="AR173" s="146"/>
      <c r="AT173" s="146"/>
      <c r="AV173" s="146"/>
      <c r="AX173" s="146"/>
      <c r="AZ173" s="146"/>
      <c r="BB173" s="146"/>
      <c r="BD173" s="63"/>
      <c r="BF173" s="371"/>
      <c r="BG173" s="371"/>
      <c r="BH173" s="371"/>
      <c r="BI173" s="371"/>
      <c r="BJ173" s="371"/>
      <c r="BK173" s="371"/>
      <c r="BL173" s="371"/>
      <c r="BM173" s="371"/>
      <c r="BN173" s="371"/>
      <c r="BO173" s="371"/>
      <c r="BP173" s="371"/>
      <c r="BQ173" s="371"/>
    </row>
    <row r="174" spans="1:69" s="376" customFormat="1" ht="21" customHeight="1" x14ac:dyDescent="0.3">
      <c r="A174" s="371"/>
      <c r="B174" s="372"/>
      <c r="C174" s="371"/>
      <c r="D174" s="427" t="s">
        <v>551</v>
      </c>
      <c r="E174" s="425">
        <f t="shared" si="28"/>
        <v>325000</v>
      </c>
      <c r="F174" s="426">
        <f t="shared" si="28"/>
        <v>195000</v>
      </c>
      <c r="G174" s="371"/>
      <c r="H174" s="416">
        <f t="shared" si="23"/>
        <v>325000</v>
      </c>
      <c r="I174" s="416">
        <f t="shared" si="23"/>
        <v>195000</v>
      </c>
      <c r="J174" s="386"/>
      <c r="K174" s="417">
        <f t="shared" si="26"/>
        <v>325000</v>
      </c>
      <c r="L174" s="417">
        <f t="shared" si="27"/>
        <v>195000</v>
      </c>
      <c r="N174" s="557">
        <v>130000</v>
      </c>
      <c r="P174" s="545">
        <v>124044</v>
      </c>
      <c r="R174" s="545">
        <v>124044</v>
      </c>
      <c r="T174" s="538">
        <v>124044</v>
      </c>
      <c r="V174" s="517">
        <v>122646.66399999999</v>
      </c>
      <c r="X174" s="494">
        <v>114089.92</v>
      </c>
      <c r="Z174" s="494">
        <v>114089.92</v>
      </c>
      <c r="AB174" s="467">
        <v>105036.75</v>
      </c>
      <c r="AD174" s="467">
        <v>105036.75</v>
      </c>
      <c r="AF174" s="467">
        <v>105036.75</v>
      </c>
      <c r="AH174" s="452">
        <v>91387</v>
      </c>
      <c r="AJ174" s="382">
        <v>91387</v>
      </c>
      <c r="AL174" s="363">
        <f t="shared" ca="1" si="22"/>
        <v>1.0480152204056625</v>
      </c>
      <c r="AN174" s="539"/>
      <c r="AP174" s="146"/>
      <c r="AR174" s="146"/>
      <c r="AT174" s="146"/>
      <c r="AV174" s="146"/>
      <c r="AX174" s="146"/>
      <c r="AZ174" s="146"/>
      <c r="BB174" s="146"/>
      <c r="BD174" s="63"/>
      <c r="BF174" s="371"/>
      <c r="BG174" s="371"/>
      <c r="BH174" s="371"/>
      <c r="BI174" s="371"/>
      <c r="BJ174" s="371"/>
      <c r="BK174" s="371"/>
      <c r="BL174" s="371"/>
      <c r="BM174" s="371"/>
      <c r="BN174" s="371"/>
      <c r="BO174" s="371"/>
      <c r="BP174" s="371"/>
      <c r="BQ174" s="371"/>
    </row>
    <row r="175" spans="1:69" s="376" customFormat="1" ht="21" customHeight="1" x14ac:dyDescent="0.3">
      <c r="A175" s="371"/>
      <c r="B175" s="372"/>
      <c r="C175" s="371"/>
      <c r="D175" s="427" t="s">
        <v>571</v>
      </c>
      <c r="E175" s="425">
        <f t="shared" si="28"/>
        <v>10900</v>
      </c>
      <c r="F175" s="426">
        <f t="shared" si="28"/>
        <v>6500</v>
      </c>
      <c r="G175" s="371"/>
      <c r="H175" s="416">
        <f t="shared" si="23"/>
        <v>10900</v>
      </c>
      <c r="I175" s="416">
        <f t="shared" si="23"/>
        <v>6500</v>
      </c>
      <c r="J175" s="386"/>
      <c r="K175" s="417">
        <f t="shared" si="26"/>
        <v>10832.5</v>
      </c>
      <c r="L175" s="417">
        <f t="shared" si="27"/>
        <v>6499.5</v>
      </c>
      <c r="N175" s="552">
        <v>4333</v>
      </c>
      <c r="P175" s="542">
        <v>4121.55</v>
      </c>
      <c r="R175" s="542">
        <v>4121.55</v>
      </c>
      <c r="T175" s="496">
        <v>4121.55</v>
      </c>
      <c r="V175" s="507">
        <v>4121.55</v>
      </c>
      <c r="X175" s="490">
        <v>3834</v>
      </c>
      <c r="Z175" s="490">
        <v>3834</v>
      </c>
      <c r="AB175" s="462">
        <v>3550</v>
      </c>
      <c r="AD175" s="462">
        <v>3550</v>
      </c>
      <c r="AF175" s="462">
        <v>3550</v>
      </c>
      <c r="AH175" s="452">
        <v>3155</v>
      </c>
      <c r="AJ175" s="382">
        <v>3155</v>
      </c>
      <c r="AL175" s="363">
        <f t="shared" ca="1" si="22"/>
        <v>1.0513035144545135</v>
      </c>
      <c r="AN175" s="539"/>
      <c r="AP175" s="146"/>
      <c r="AR175" s="146"/>
      <c r="AT175" s="146"/>
      <c r="AV175" s="146"/>
      <c r="AX175" s="146"/>
      <c r="AZ175" s="146"/>
      <c r="BB175" s="146"/>
      <c r="BD175" s="63"/>
      <c r="BF175" s="371"/>
      <c r="BG175" s="371"/>
      <c r="BH175" s="371"/>
      <c r="BI175" s="371"/>
      <c r="BJ175" s="371"/>
      <c r="BK175" s="371"/>
      <c r="BL175" s="371"/>
      <c r="BM175" s="371"/>
      <c r="BN175" s="371"/>
      <c r="BO175" s="371"/>
      <c r="BP175" s="371"/>
      <c r="BQ175" s="371"/>
    </row>
    <row r="176" spans="1:69" s="376" customFormat="1" ht="21" customHeight="1" x14ac:dyDescent="0.3">
      <c r="A176" s="371"/>
      <c r="B176" s="372"/>
      <c r="C176" s="371"/>
      <c r="D176" s="427" t="s">
        <v>570</v>
      </c>
      <c r="E176" s="425">
        <f t="shared" si="28"/>
        <v>39100</v>
      </c>
      <c r="F176" s="426">
        <f t="shared" si="28"/>
        <v>23500</v>
      </c>
      <c r="G176" s="371"/>
      <c r="H176" s="416">
        <f t="shared" si="23"/>
        <v>39100</v>
      </c>
      <c r="I176" s="416">
        <f t="shared" si="23"/>
        <v>23500</v>
      </c>
      <c r="J176" s="386"/>
      <c r="K176" s="417">
        <f t="shared" si="26"/>
        <v>39055</v>
      </c>
      <c r="L176" s="417">
        <f t="shared" si="27"/>
        <v>23433</v>
      </c>
      <c r="N176" s="552">
        <v>15622</v>
      </c>
      <c r="P176" s="542">
        <v>14860.810749999999</v>
      </c>
      <c r="R176" s="542">
        <v>14860.810749999999</v>
      </c>
      <c r="T176" s="496">
        <v>14860.810749999999</v>
      </c>
      <c r="V176" s="507">
        <v>14860.810749999999</v>
      </c>
      <c r="X176" s="490">
        <v>13824.01</v>
      </c>
      <c r="Z176" s="490">
        <v>13824.01</v>
      </c>
      <c r="AB176" s="462">
        <v>12800</v>
      </c>
      <c r="AD176" s="462">
        <v>12800</v>
      </c>
      <c r="AF176" s="462">
        <v>12800</v>
      </c>
      <c r="AH176" s="452">
        <v>11361</v>
      </c>
      <c r="AJ176" s="382">
        <v>11361</v>
      </c>
      <c r="AL176" s="363">
        <f t="shared" ca="1" si="22"/>
        <v>1.0512212464585757</v>
      </c>
      <c r="AN176" s="539"/>
      <c r="AP176" s="146"/>
      <c r="AR176" s="146"/>
      <c r="AT176" s="146"/>
      <c r="AV176" s="146"/>
      <c r="AX176" s="146"/>
      <c r="AZ176" s="146"/>
      <c r="BB176" s="146"/>
      <c r="BD176" s="63"/>
      <c r="BF176" s="371"/>
      <c r="BG176" s="371"/>
      <c r="BH176" s="371"/>
      <c r="BI176" s="371"/>
      <c r="BJ176" s="371"/>
      <c r="BK176" s="371"/>
      <c r="BL176" s="371"/>
      <c r="BM176" s="371"/>
      <c r="BN176" s="371"/>
      <c r="BO176" s="371"/>
      <c r="BP176" s="371"/>
      <c r="BQ176" s="371"/>
    </row>
    <row r="177" spans="1:69" s="376" customFormat="1" ht="21" customHeight="1" x14ac:dyDescent="0.3">
      <c r="A177" s="371"/>
      <c r="B177" s="372"/>
      <c r="C177" s="371"/>
      <c r="D177" s="427" t="s">
        <v>569</v>
      </c>
      <c r="E177" s="425">
        <f t="shared" si="28"/>
        <v>16200</v>
      </c>
      <c r="F177" s="426">
        <f t="shared" si="28"/>
        <v>9700</v>
      </c>
      <c r="G177" s="371"/>
      <c r="H177" s="416">
        <f t="shared" si="23"/>
        <v>16200</v>
      </c>
      <c r="I177" s="416">
        <f t="shared" si="23"/>
        <v>9700</v>
      </c>
      <c r="J177" s="386"/>
      <c r="K177" s="417">
        <f t="shared" si="26"/>
        <v>16125</v>
      </c>
      <c r="L177" s="417">
        <f t="shared" si="27"/>
        <v>9675</v>
      </c>
      <c r="N177" s="552">
        <v>6450</v>
      </c>
      <c r="P177" s="542">
        <v>6142.55</v>
      </c>
      <c r="R177" s="542">
        <v>6142.55</v>
      </c>
      <c r="T177" s="496">
        <v>6142.55</v>
      </c>
      <c r="V177" s="507">
        <v>6142.55</v>
      </c>
      <c r="X177" s="496">
        <v>5714</v>
      </c>
      <c r="Z177" s="490">
        <v>5714</v>
      </c>
      <c r="AB177" s="462">
        <v>5100</v>
      </c>
      <c r="AD177" s="462">
        <v>5100</v>
      </c>
      <c r="AF177" s="462">
        <v>5099.99</v>
      </c>
      <c r="AH177" s="452">
        <v>4430</v>
      </c>
      <c r="AJ177" s="382">
        <v>4430</v>
      </c>
      <c r="AL177" s="363">
        <f t="shared" ca="1" si="22"/>
        <v>1.0500525026251313</v>
      </c>
      <c r="AN177" s="539"/>
      <c r="AP177" s="146"/>
      <c r="AR177" s="146"/>
      <c r="AT177" s="146"/>
      <c r="AV177" s="146"/>
      <c r="AX177" s="146"/>
      <c r="AZ177" s="146"/>
      <c r="BB177" s="146"/>
      <c r="BD177" s="63"/>
      <c r="BF177" s="371"/>
      <c r="BG177" s="371"/>
      <c r="BH177" s="371"/>
      <c r="BI177" s="371"/>
      <c r="BJ177" s="371"/>
      <c r="BK177" s="371"/>
      <c r="BL177" s="371"/>
      <c r="BM177" s="371"/>
      <c r="BN177" s="371"/>
      <c r="BO177" s="371"/>
      <c r="BP177" s="371"/>
      <c r="BQ177" s="371"/>
    </row>
    <row r="178" spans="1:69" s="376" customFormat="1" ht="21" customHeight="1" x14ac:dyDescent="0.3">
      <c r="A178" s="371"/>
      <c r="B178" s="372"/>
      <c r="C178" s="371"/>
      <c r="D178" s="427" t="s">
        <v>567</v>
      </c>
      <c r="E178" s="425">
        <f t="shared" si="28"/>
        <v>10400</v>
      </c>
      <c r="F178" s="426">
        <f t="shared" si="28"/>
        <v>6300</v>
      </c>
      <c r="G178" s="371"/>
      <c r="H178" s="416">
        <f t="shared" si="23"/>
        <v>10400</v>
      </c>
      <c r="I178" s="416">
        <f t="shared" si="23"/>
        <v>6300</v>
      </c>
      <c r="J178" s="386"/>
      <c r="K178" s="417">
        <f t="shared" si="26"/>
        <v>10390</v>
      </c>
      <c r="L178" s="417">
        <f t="shared" si="27"/>
        <v>6234</v>
      </c>
      <c r="N178" s="552">
        <v>4156</v>
      </c>
      <c r="P178" s="542">
        <v>3948</v>
      </c>
      <c r="R178" s="542">
        <v>3948</v>
      </c>
      <c r="T178" s="496">
        <v>3948</v>
      </c>
      <c r="V178" s="507">
        <v>3945.25</v>
      </c>
      <c r="X178" s="490">
        <v>3670</v>
      </c>
      <c r="Z178" s="490">
        <v>3670</v>
      </c>
      <c r="AB178" s="462">
        <v>3340</v>
      </c>
      <c r="AD178" s="462">
        <v>3340</v>
      </c>
      <c r="AF178" s="462">
        <v>3340</v>
      </c>
      <c r="AH178" s="452">
        <v>3035</v>
      </c>
      <c r="AJ178" s="382">
        <v>3035</v>
      </c>
      <c r="AL178" s="363">
        <f t="shared" ca="1" si="22"/>
        <v>1.0526849037487336</v>
      </c>
      <c r="AN178" s="539"/>
      <c r="AP178" s="146"/>
      <c r="AR178" s="146"/>
      <c r="AT178" s="146"/>
      <c r="AV178" s="146"/>
      <c r="AX178" s="146"/>
      <c r="AZ178" s="146"/>
      <c r="BB178" s="146"/>
      <c r="BD178" s="63"/>
      <c r="BF178" s="371"/>
      <c r="BG178" s="371"/>
      <c r="BH178" s="371"/>
      <c r="BI178" s="371"/>
      <c r="BJ178" s="371"/>
      <c r="BK178" s="371"/>
      <c r="BL178" s="371"/>
      <c r="BM178" s="371"/>
      <c r="BN178" s="371"/>
      <c r="BO178" s="371"/>
      <c r="BP178" s="371"/>
      <c r="BQ178" s="371"/>
    </row>
    <row r="179" spans="1:69" s="376" customFormat="1" ht="21" customHeight="1" x14ac:dyDescent="0.3">
      <c r="A179" s="371"/>
      <c r="B179" s="372"/>
      <c r="C179" s="371"/>
      <c r="D179" s="427" t="s">
        <v>568</v>
      </c>
      <c r="E179" s="425">
        <f t="shared" si="28"/>
        <v>6700</v>
      </c>
      <c r="F179" s="426">
        <f t="shared" si="28"/>
        <v>4000</v>
      </c>
      <c r="G179" s="371"/>
      <c r="H179" s="416">
        <f t="shared" si="23"/>
        <v>6700</v>
      </c>
      <c r="I179" s="416">
        <f t="shared" si="23"/>
        <v>4000</v>
      </c>
      <c r="J179" s="386"/>
      <c r="K179" s="417">
        <f t="shared" si="26"/>
        <v>6637.5</v>
      </c>
      <c r="L179" s="417">
        <f t="shared" si="27"/>
        <v>3982.5</v>
      </c>
      <c r="N179" s="552">
        <v>2655</v>
      </c>
      <c r="P179" s="542">
        <v>2526.25</v>
      </c>
      <c r="R179" s="542">
        <v>2526.25</v>
      </c>
      <c r="T179" s="496">
        <v>2526.25</v>
      </c>
      <c r="V179" s="496">
        <v>2526.25</v>
      </c>
      <c r="X179" s="490">
        <v>2350</v>
      </c>
      <c r="Z179" s="490">
        <v>2350</v>
      </c>
      <c r="AB179" s="462">
        <v>2180</v>
      </c>
      <c r="AD179" s="462">
        <v>2180</v>
      </c>
      <c r="AF179" s="452">
        <v>2180</v>
      </c>
      <c r="AH179" s="452">
        <v>1940</v>
      </c>
      <c r="AJ179" s="382">
        <v>1940</v>
      </c>
      <c r="AL179" s="363">
        <f t="shared" ca="1" si="22"/>
        <v>1.0509648688767936</v>
      </c>
      <c r="AN179" s="539"/>
      <c r="AP179" s="146"/>
      <c r="AR179" s="146"/>
      <c r="AT179" s="146"/>
      <c r="AV179" s="146"/>
      <c r="AX179" s="146"/>
      <c r="AZ179" s="146"/>
      <c r="BB179" s="146"/>
      <c r="BD179" s="63"/>
      <c r="BF179" s="371"/>
      <c r="BG179" s="371"/>
      <c r="BH179" s="371"/>
      <c r="BI179" s="371"/>
      <c r="BJ179" s="371"/>
      <c r="BK179" s="371"/>
      <c r="BL179" s="371"/>
      <c r="BM179" s="371"/>
      <c r="BN179" s="371"/>
      <c r="BO179" s="371"/>
      <c r="BP179" s="371"/>
      <c r="BQ179" s="371"/>
    </row>
    <row r="180" spans="1:69" s="376" customFormat="1" ht="21" customHeight="1" x14ac:dyDescent="0.3">
      <c r="A180" s="371"/>
      <c r="B180" s="372"/>
      <c r="C180" s="371"/>
      <c r="D180" s="427" t="s">
        <v>556</v>
      </c>
      <c r="E180" s="425">
        <f t="shared" si="28"/>
        <v>20500</v>
      </c>
      <c r="F180" s="426">
        <f t="shared" si="28"/>
        <v>12300</v>
      </c>
      <c r="G180" s="371"/>
      <c r="H180" s="416">
        <f t="shared" si="23"/>
        <v>20500</v>
      </c>
      <c r="I180" s="416">
        <f t="shared" si="23"/>
        <v>12300</v>
      </c>
      <c r="J180" s="386"/>
      <c r="K180" s="417">
        <f t="shared" si="26"/>
        <v>20500</v>
      </c>
      <c r="L180" s="417">
        <f t="shared" si="27"/>
        <v>12300</v>
      </c>
      <c r="N180" s="550">
        <v>8200</v>
      </c>
      <c r="P180" s="550">
        <v>7778</v>
      </c>
      <c r="R180" s="542">
        <v>7778</v>
      </c>
      <c r="T180" s="496">
        <v>7777.6357499999995</v>
      </c>
      <c r="V180" s="507">
        <v>7777.6357499999995</v>
      </c>
      <c r="X180" s="490">
        <v>7235.01</v>
      </c>
      <c r="Z180" s="490">
        <v>7235.01</v>
      </c>
      <c r="AB180" s="462">
        <v>6050</v>
      </c>
      <c r="AD180" s="462">
        <v>6050</v>
      </c>
      <c r="AF180" s="452">
        <v>6050</v>
      </c>
      <c r="AH180" s="452">
        <v>5340</v>
      </c>
      <c r="AJ180" s="382">
        <v>5340</v>
      </c>
      <c r="AL180" s="363">
        <f t="shared" ca="1" si="22"/>
        <v>1.0542555926973516</v>
      </c>
      <c r="AN180" s="539"/>
      <c r="AP180" s="146"/>
      <c r="AR180" s="146"/>
      <c r="AT180" s="146"/>
      <c r="AV180" s="146"/>
      <c r="AX180" s="146"/>
      <c r="AZ180" s="146"/>
      <c r="BB180" s="146"/>
      <c r="BD180" s="63"/>
      <c r="BF180" s="371"/>
      <c r="BG180" s="371"/>
      <c r="BH180" s="371"/>
      <c r="BI180" s="371"/>
      <c r="BJ180" s="371"/>
      <c r="BK180" s="371"/>
      <c r="BL180" s="371"/>
      <c r="BM180" s="371"/>
      <c r="BN180" s="371"/>
      <c r="BO180" s="371"/>
      <c r="BP180" s="371"/>
      <c r="BQ180" s="371"/>
    </row>
    <row r="181" spans="1:69" s="376" customFormat="1" ht="20.100000000000001" customHeight="1" thickBot="1" x14ac:dyDescent="0.35">
      <c r="A181" s="371"/>
      <c r="B181" s="372"/>
      <c r="C181" s="371"/>
      <c r="D181" s="422"/>
      <c r="E181" s="414"/>
      <c r="F181" s="415"/>
      <c r="G181" s="386"/>
      <c r="H181" s="416">
        <f t="shared" si="23"/>
        <v>0</v>
      </c>
      <c r="I181" s="416">
        <f t="shared" si="23"/>
        <v>0</v>
      </c>
      <c r="J181" s="386"/>
      <c r="K181" s="417"/>
      <c r="L181" s="417"/>
      <c r="M181" s="389"/>
      <c r="N181" s="513"/>
      <c r="P181" s="513"/>
      <c r="R181" s="513"/>
      <c r="T181" s="513"/>
      <c r="V181" s="513"/>
      <c r="X181" s="452"/>
      <c r="Z181" s="452"/>
      <c r="AB181" s="452"/>
      <c r="AD181" s="452"/>
      <c r="AF181" s="452"/>
      <c r="AH181" s="452"/>
      <c r="AJ181" s="382"/>
      <c r="AL181" s="363"/>
      <c r="AN181" s="364"/>
      <c r="AP181" s="365"/>
      <c r="AR181" s="365"/>
      <c r="AT181" s="365"/>
      <c r="AV181" s="363"/>
      <c r="AX181" s="363"/>
      <c r="AZ181" s="363"/>
      <c r="BB181" s="363"/>
      <c r="BD181" s="366"/>
      <c r="BF181" s="371"/>
      <c r="BG181" s="371"/>
      <c r="BH181" s="371"/>
      <c r="BI181" s="371"/>
      <c r="BJ181" s="371"/>
      <c r="BK181" s="371"/>
      <c r="BL181" s="371"/>
      <c r="BM181" s="371"/>
      <c r="BN181" s="371"/>
      <c r="BO181" s="371"/>
      <c r="BP181" s="371"/>
      <c r="BQ181" s="371"/>
    </row>
    <row r="182" spans="1:69" s="376" customFormat="1" ht="21" customHeight="1" thickBot="1" x14ac:dyDescent="0.35">
      <c r="A182" s="371"/>
      <c r="B182" s="372"/>
      <c r="C182" s="371"/>
      <c r="D182" s="413" t="s">
        <v>529</v>
      </c>
      <c r="E182" s="414"/>
      <c r="F182" s="415"/>
      <c r="G182" s="386"/>
      <c r="H182" s="416">
        <f t="shared" si="23"/>
        <v>0</v>
      </c>
      <c r="I182" s="416">
        <f t="shared" si="23"/>
        <v>0</v>
      </c>
      <c r="J182" s="386"/>
      <c r="K182" s="417"/>
      <c r="L182" s="417"/>
      <c r="M182" s="389"/>
      <c r="N182" s="515">
        <v>45498</v>
      </c>
      <c r="P182" s="515">
        <v>45498</v>
      </c>
      <c r="R182" s="515">
        <v>45498</v>
      </c>
      <c r="T182" s="515">
        <v>45498</v>
      </c>
      <c r="V182" s="515">
        <v>45498</v>
      </c>
      <c r="X182" s="489">
        <v>45498</v>
      </c>
      <c r="Z182" s="472">
        <v>45350</v>
      </c>
      <c r="AB182" s="472">
        <v>45350</v>
      </c>
      <c r="AD182" s="472">
        <v>45350</v>
      </c>
      <c r="AF182" s="452"/>
      <c r="AH182" s="452"/>
      <c r="AJ182" s="382"/>
      <c r="AL182" s="540"/>
      <c r="AN182" s="364"/>
      <c r="AP182" s="365"/>
      <c r="AR182" s="365"/>
      <c r="AT182" s="365"/>
      <c r="AV182" s="363"/>
      <c r="AX182" s="363"/>
      <c r="AZ182" s="363"/>
      <c r="BB182" s="363"/>
      <c r="BD182" s="366"/>
      <c r="BF182" s="371"/>
      <c r="BG182" s="371"/>
      <c r="BH182" s="371"/>
      <c r="BI182" s="371"/>
      <c r="BJ182" s="371"/>
      <c r="BK182" s="371"/>
      <c r="BL182" s="371"/>
      <c r="BM182" s="371"/>
      <c r="BN182" s="371"/>
      <c r="BO182" s="371"/>
      <c r="BP182" s="371"/>
      <c r="BQ182" s="371"/>
    </row>
    <row r="183" spans="1:69" s="376" customFormat="1" ht="21" customHeight="1" x14ac:dyDescent="0.3">
      <c r="A183" s="371" t="s">
        <v>200</v>
      </c>
      <c r="B183" s="372">
        <v>45330</v>
      </c>
      <c r="C183" s="371"/>
      <c r="D183" s="418" t="s">
        <v>557</v>
      </c>
      <c r="E183" s="419">
        <f>H183</f>
        <v>6000</v>
      </c>
      <c r="F183" s="420">
        <f>I183</f>
        <v>3600</v>
      </c>
      <c r="G183" s="386"/>
      <c r="H183" s="416">
        <f t="shared" si="23"/>
        <v>6000</v>
      </c>
      <c r="I183" s="416">
        <f t="shared" si="23"/>
        <v>3600</v>
      </c>
      <c r="J183" s="386"/>
      <c r="K183" s="417">
        <f>N183*$K$9</f>
        <v>6000</v>
      </c>
      <c r="L183" s="417">
        <f>N183*$L$9</f>
        <v>3600</v>
      </c>
      <c r="M183" s="389"/>
      <c r="N183" s="507">
        <v>2400</v>
      </c>
      <c r="P183" s="507">
        <v>2400</v>
      </c>
      <c r="R183" s="507">
        <v>2400</v>
      </c>
      <c r="T183" s="507">
        <v>2400</v>
      </c>
      <c r="V183" s="507">
        <v>2400</v>
      </c>
      <c r="X183" s="490">
        <v>2400</v>
      </c>
      <c r="Z183" s="462">
        <v>2070</v>
      </c>
      <c r="AB183" s="462">
        <v>2070</v>
      </c>
      <c r="AD183" s="462">
        <v>2070</v>
      </c>
      <c r="AF183" s="452">
        <v>2000</v>
      </c>
      <c r="AH183" s="452">
        <v>2000</v>
      </c>
      <c r="AJ183" s="382">
        <v>2000</v>
      </c>
      <c r="AL183" s="540">
        <f t="shared" ca="1" si="22"/>
        <v>1</v>
      </c>
      <c r="AN183" s="367"/>
      <c r="AO183" s="428"/>
      <c r="AP183" s="364"/>
      <c r="AR183" s="368"/>
      <c r="AT183" s="365"/>
      <c r="AV183" s="362"/>
      <c r="AX183" s="363"/>
      <c r="AZ183" s="363"/>
      <c r="BB183" s="363"/>
      <c r="BD183" s="366"/>
      <c r="BF183" s="371"/>
      <c r="BG183" s="371"/>
      <c r="BH183" s="371"/>
      <c r="BI183" s="371"/>
      <c r="BJ183" s="371"/>
      <c r="BK183" s="371"/>
      <c r="BL183" s="371"/>
      <c r="BM183" s="371"/>
      <c r="BN183" s="371"/>
      <c r="BO183" s="371"/>
      <c r="BP183" s="371"/>
      <c r="BQ183" s="371"/>
    </row>
    <row r="184" spans="1:69" s="376" customFormat="1" ht="22.5" customHeight="1" x14ac:dyDescent="0.3">
      <c r="A184" s="371" t="s">
        <v>200</v>
      </c>
      <c r="B184" s="372">
        <v>45330</v>
      </c>
      <c r="C184" s="371"/>
      <c r="D184" s="421" t="s">
        <v>558</v>
      </c>
      <c r="E184" s="419">
        <f>H184</f>
        <v>5000</v>
      </c>
      <c r="F184" s="420">
        <f>I184</f>
        <v>3000</v>
      </c>
      <c r="G184" s="386"/>
      <c r="H184" s="416">
        <f t="shared" si="23"/>
        <v>5000</v>
      </c>
      <c r="I184" s="416">
        <f t="shared" si="23"/>
        <v>3000</v>
      </c>
      <c r="J184" s="386"/>
      <c r="K184" s="417">
        <f>N184*$K$9</f>
        <v>5000</v>
      </c>
      <c r="L184" s="417">
        <f>N184*$L$9</f>
        <v>3000</v>
      </c>
      <c r="M184" s="389"/>
      <c r="N184" s="507">
        <v>2000</v>
      </c>
      <c r="P184" s="507">
        <v>2000</v>
      </c>
      <c r="R184" s="507">
        <v>2000</v>
      </c>
      <c r="T184" s="507">
        <v>2000</v>
      </c>
      <c r="V184" s="507">
        <v>2000</v>
      </c>
      <c r="X184" s="490">
        <v>2000</v>
      </c>
      <c r="Z184" s="462">
        <v>1880</v>
      </c>
      <c r="AB184" s="462">
        <v>1880</v>
      </c>
      <c r="AD184" s="462">
        <v>1880</v>
      </c>
      <c r="AF184" s="452">
        <v>1800</v>
      </c>
      <c r="AH184" s="452">
        <v>1800</v>
      </c>
      <c r="AJ184" s="382">
        <v>1800</v>
      </c>
      <c r="AL184" s="540">
        <f t="shared" ca="1" si="22"/>
        <v>1</v>
      </c>
      <c r="AN184" s="367"/>
      <c r="AO184" s="428"/>
      <c r="AP184" s="364"/>
      <c r="AR184" s="368"/>
      <c r="AT184" s="365"/>
      <c r="AV184" s="362"/>
      <c r="AX184" s="363"/>
      <c r="AZ184" s="363"/>
      <c r="BB184" s="363"/>
      <c r="BD184" s="366"/>
      <c r="BF184" s="371"/>
      <c r="BG184" s="371"/>
      <c r="BH184" s="371"/>
      <c r="BI184" s="371"/>
      <c r="BJ184" s="371"/>
      <c r="BK184" s="371"/>
      <c r="BL184" s="371"/>
      <c r="BM184" s="371"/>
      <c r="BN184" s="371"/>
      <c r="BO184" s="371"/>
      <c r="BP184" s="371"/>
      <c r="BQ184" s="371"/>
    </row>
    <row r="185" spans="1:69" s="376" customFormat="1" ht="20.100000000000001" customHeight="1" thickBot="1" x14ac:dyDescent="0.35">
      <c r="A185" s="371"/>
      <c r="B185" s="372"/>
      <c r="C185" s="371"/>
      <c r="D185" s="422"/>
      <c r="E185" s="414"/>
      <c r="F185" s="415"/>
      <c r="G185" s="386"/>
      <c r="H185" s="416">
        <f t="shared" si="23"/>
        <v>0</v>
      </c>
      <c r="I185" s="416">
        <f t="shared" si="23"/>
        <v>0</v>
      </c>
      <c r="J185" s="386"/>
      <c r="K185" s="417"/>
      <c r="L185" s="417"/>
      <c r="M185" s="389"/>
      <c r="N185" s="513"/>
      <c r="P185" s="513"/>
      <c r="R185" s="513"/>
      <c r="T185" s="513"/>
      <c r="V185" s="513"/>
      <c r="X185" s="452"/>
      <c r="Z185" s="452"/>
      <c r="AB185" s="452"/>
      <c r="AD185" s="452"/>
      <c r="AF185" s="452"/>
      <c r="AH185" s="452"/>
      <c r="AJ185" s="382"/>
      <c r="AL185" s="363"/>
      <c r="AN185" s="367"/>
      <c r="AO185" s="428"/>
      <c r="AP185" s="364"/>
      <c r="AR185" s="368"/>
      <c r="AT185" s="365"/>
      <c r="AV185" s="362"/>
      <c r="AX185" s="363"/>
      <c r="AZ185" s="363"/>
      <c r="BB185" s="363"/>
      <c r="BD185" s="366"/>
      <c r="BF185" s="371"/>
      <c r="BG185" s="371"/>
      <c r="BH185" s="371"/>
      <c r="BI185" s="371"/>
      <c r="BJ185" s="371"/>
      <c r="BK185" s="371"/>
      <c r="BL185" s="371"/>
      <c r="BM185" s="371"/>
      <c r="BN185" s="371"/>
      <c r="BO185" s="371"/>
      <c r="BP185" s="371"/>
      <c r="BQ185" s="371"/>
    </row>
    <row r="186" spans="1:69" s="376" customFormat="1" ht="21" customHeight="1" thickBot="1" x14ac:dyDescent="0.35">
      <c r="A186" s="371"/>
      <c r="B186" s="372"/>
      <c r="C186" s="371"/>
      <c r="D186" s="413" t="s">
        <v>527</v>
      </c>
      <c r="E186" s="414"/>
      <c r="F186" s="415"/>
      <c r="G186" s="386"/>
      <c r="H186" s="416">
        <f t="shared" si="23"/>
        <v>0</v>
      </c>
      <c r="I186" s="416">
        <f t="shared" si="23"/>
        <v>0</v>
      </c>
      <c r="J186" s="386"/>
      <c r="K186" s="417"/>
      <c r="L186" s="417"/>
      <c r="M186" s="389"/>
      <c r="N186" s="556">
        <v>45663</v>
      </c>
      <c r="P186" s="541">
        <v>45595</v>
      </c>
      <c r="R186" s="541">
        <v>45595</v>
      </c>
      <c r="T186" s="521">
        <v>45565</v>
      </c>
      <c r="V186" s="514">
        <v>45480</v>
      </c>
      <c r="X186" s="492">
        <v>45480</v>
      </c>
      <c r="Z186" s="492">
        <v>45480</v>
      </c>
      <c r="AB186" s="472">
        <v>45425</v>
      </c>
      <c r="AD186" s="472">
        <v>45377</v>
      </c>
      <c r="AF186" s="465">
        <v>220324</v>
      </c>
      <c r="AH186" s="452"/>
      <c r="AJ186" s="382"/>
      <c r="AL186" s="363"/>
      <c r="AN186" s="364"/>
      <c r="AP186" s="365"/>
      <c r="AR186" s="365"/>
      <c r="AT186" s="365"/>
      <c r="AV186" s="363"/>
      <c r="AX186" s="363"/>
      <c r="AZ186" s="363"/>
      <c r="BB186" s="363"/>
      <c r="BD186" s="367"/>
      <c r="BF186" s="371"/>
      <c r="BG186" s="371"/>
      <c r="BH186" s="371"/>
      <c r="BI186" s="371"/>
      <c r="BJ186" s="371"/>
      <c r="BK186" s="371"/>
      <c r="BL186" s="371"/>
      <c r="BM186" s="371"/>
      <c r="BN186" s="371"/>
      <c r="BO186" s="371"/>
      <c r="BP186" s="371"/>
      <c r="BQ186" s="371"/>
    </row>
    <row r="187" spans="1:69" s="376" customFormat="1" ht="21" customHeight="1" x14ac:dyDescent="0.3">
      <c r="A187" s="371" t="s">
        <v>480</v>
      </c>
      <c r="B187" s="372">
        <v>45260</v>
      </c>
      <c r="C187" s="371">
        <v>1220</v>
      </c>
      <c r="D187" s="418" t="s">
        <v>475</v>
      </c>
      <c r="E187" s="419">
        <f t="shared" ref="E187:F193" si="29">H187</f>
        <v>5000</v>
      </c>
      <c r="F187" s="420">
        <f t="shared" si="29"/>
        <v>3000</v>
      </c>
      <c r="G187" s="386"/>
      <c r="H187" s="416">
        <f t="shared" si="23"/>
        <v>5000</v>
      </c>
      <c r="I187" s="416">
        <f t="shared" si="23"/>
        <v>3000</v>
      </c>
      <c r="J187" s="386"/>
      <c r="K187" s="417">
        <f t="shared" ref="K187:K194" si="30">N187*$K$9</f>
        <v>4989.6499999999996</v>
      </c>
      <c r="L187" s="417">
        <f t="shared" ref="L187:L194" si="31">N187*$L$9</f>
        <v>2993.79</v>
      </c>
      <c r="M187" s="389"/>
      <c r="N187" s="552">
        <v>1995.86</v>
      </c>
      <c r="P187" s="542">
        <v>1849</v>
      </c>
      <c r="R187" s="542">
        <v>1849</v>
      </c>
      <c r="T187" s="496">
        <v>1849</v>
      </c>
      <c r="V187" s="507">
        <v>1611.09</v>
      </c>
      <c r="X187" s="490">
        <v>1611.09</v>
      </c>
      <c r="Z187" s="490">
        <v>1611.09</v>
      </c>
      <c r="AB187" s="462">
        <v>1611.09</v>
      </c>
      <c r="AD187" s="462">
        <v>1611.09</v>
      </c>
      <c r="AF187" s="462">
        <v>1468.9412000000002</v>
      </c>
      <c r="AH187" s="452">
        <v>1468.9412000000002</v>
      </c>
      <c r="AJ187" s="382">
        <v>1184.6300000000001</v>
      </c>
      <c r="AL187" s="363">
        <f t="shared" ca="1" si="22"/>
        <v>1.0794267171444023</v>
      </c>
      <c r="AN187" s="364"/>
      <c r="AP187" s="365"/>
      <c r="AR187" s="365"/>
      <c r="AT187" s="365"/>
      <c r="AV187" s="363"/>
      <c r="AX187" s="363"/>
      <c r="AZ187" s="363"/>
      <c r="BB187" s="363"/>
      <c r="BD187" s="366"/>
      <c r="BF187" s="371"/>
      <c r="BG187" s="371"/>
      <c r="BH187" s="371"/>
      <c r="BI187" s="371"/>
      <c r="BJ187" s="371"/>
      <c r="BK187" s="371"/>
      <c r="BL187" s="371"/>
      <c r="BM187" s="371"/>
      <c r="BN187" s="371"/>
      <c r="BO187" s="371"/>
      <c r="BP187" s="371"/>
      <c r="BQ187" s="371"/>
    </row>
    <row r="188" spans="1:69" s="376" customFormat="1" ht="21" customHeight="1" x14ac:dyDescent="0.3">
      <c r="A188" s="371" t="s">
        <v>480</v>
      </c>
      <c r="B188" s="372" t="s">
        <v>563</v>
      </c>
      <c r="C188" s="371">
        <v>1221</v>
      </c>
      <c r="D188" s="421" t="s">
        <v>476</v>
      </c>
      <c r="E188" s="419">
        <f t="shared" si="29"/>
        <v>7500</v>
      </c>
      <c r="F188" s="420">
        <f t="shared" si="29"/>
        <v>4500</v>
      </c>
      <c r="G188" s="386"/>
      <c r="H188" s="416">
        <f t="shared" si="23"/>
        <v>7500</v>
      </c>
      <c r="I188" s="416">
        <f t="shared" si="23"/>
        <v>4500</v>
      </c>
      <c r="J188" s="386"/>
      <c r="K188" s="417">
        <f t="shared" si="30"/>
        <v>7463.125</v>
      </c>
      <c r="L188" s="417">
        <f t="shared" si="31"/>
        <v>4477.875</v>
      </c>
      <c r="M188" s="389"/>
      <c r="N188" s="552">
        <v>2985.25</v>
      </c>
      <c r="P188" s="542">
        <v>2765</v>
      </c>
      <c r="R188" s="542">
        <v>2765</v>
      </c>
      <c r="T188" s="496">
        <v>2765</v>
      </c>
      <c r="V188" s="507">
        <v>2416.63</v>
      </c>
      <c r="X188" s="490">
        <v>2416.63</v>
      </c>
      <c r="Z188" s="490">
        <v>2416.63</v>
      </c>
      <c r="AB188" s="462">
        <v>2416.63</v>
      </c>
      <c r="AD188" s="462">
        <v>2416.63</v>
      </c>
      <c r="AF188" s="462">
        <v>2213.1891999999998</v>
      </c>
      <c r="AH188" s="455">
        <v>2213.1891999999998</v>
      </c>
      <c r="AJ188" s="382">
        <v>1784.83</v>
      </c>
      <c r="AL188" s="363">
        <f t="shared" ca="1" si="22"/>
        <v>1.0796564195298373</v>
      </c>
      <c r="AN188" s="364"/>
      <c r="AP188" s="365"/>
      <c r="AR188" s="365"/>
      <c r="AT188" s="365"/>
      <c r="AV188" s="363"/>
      <c r="AX188" s="363"/>
      <c r="AZ188" s="363"/>
      <c r="BB188" s="363"/>
      <c r="BD188" s="366"/>
      <c r="BF188" s="371"/>
      <c r="BG188" s="371"/>
      <c r="BH188" s="371"/>
      <c r="BI188" s="371"/>
      <c r="BJ188" s="371"/>
      <c r="BK188" s="371"/>
      <c r="BL188" s="371"/>
      <c r="BM188" s="371"/>
      <c r="BN188" s="371"/>
      <c r="BO188" s="371"/>
      <c r="BP188" s="371"/>
      <c r="BQ188" s="371"/>
    </row>
    <row r="189" spans="1:69" s="376" customFormat="1" ht="21" customHeight="1" x14ac:dyDescent="0.3">
      <c r="A189" s="371" t="s">
        <v>480</v>
      </c>
      <c r="B189" s="372">
        <v>45260</v>
      </c>
      <c r="C189" s="371">
        <v>1230</v>
      </c>
      <c r="D189" s="421" t="s">
        <v>477</v>
      </c>
      <c r="E189" s="419">
        <f t="shared" si="29"/>
        <v>5200</v>
      </c>
      <c r="F189" s="420">
        <f t="shared" si="29"/>
        <v>3100</v>
      </c>
      <c r="G189" s="386"/>
      <c r="H189" s="416">
        <f t="shared" si="23"/>
        <v>5200</v>
      </c>
      <c r="I189" s="416">
        <f t="shared" si="23"/>
        <v>3100</v>
      </c>
      <c r="J189" s="386"/>
      <c r="K189" s="417">
        <f t="shared" si="30"/>
        <v>5160.2250000000004</v>
      </c>
      <c r="L189" s="417">
        <f t="shared" si="31"/>
        <v>3096.1350000000002</v>
      </c>
      <c r="M189" s="389"/>
      <c r="N189" s="552">
        <v>2064.09</v>
      </c>
      <c r="P189" s="542">
        <v>1912</v>
      </c>
      <c r="R189" s="542">
        <v>1912</v>
      </c>
      <c r="T189" s="496">
        <v>1912</v>
      </c>
      <c r="V189" s="507">
        <v>1674.27</v>
      </c>
      <c r="X189" s="490">
        <v>1674.27</v>
      </c>
      <c r="Z189" s="490">
        <v>1674.27</v>
      </c>
      <c r="AB189" s="462">
        <v>1674.27</v>
      </c>
      <c r="AD189" s="462">
        <v>1674.27</v>
      </c>
      <c r="AF189" s="462">
        <v>1547.91</v>
      </c>
      <c r="AH189" s="452">
        <v>1547.2719999999999</v>
      </c>
      <c r="AJ189" s="382">
        <v>1247.8</v>
      </c>
      <c r="AL189" s="363">
        <f t="shared" ca="1" si="22"/>
        <v>1.079544979079498</v>
      </c>
      <c r="AN189" s="364"/>
      <c r="AP189" s="365"/>
      <c r="AR189" s="365"/>
      <c r="AT189" s="365"/>
      <c r="AV189" s="363"/>
      <c r="AX189" s="363"/>
      <c r="AZ189" s="363"/>
      <c r="BB189" s="363"/>
      <c r="BD189" s="366"/>
      <c r="BF189" s="371"/>
      <c r="BG189" s="371"/>
      <c r="BH189" s="371"/>
      <c r="BI189" s="371"/>
      <c r="BJ189" s="371"/>
      <c r="BK189" s="371"/>
      <c r="BL189" s="371"/>
      <c r="BM189" s="371"/>
      <c r="BN189" s="371"/>
      <c r="BO189" s="371"/>
      <c r="BP189" s="371"/>
      <c r="BQ189" s="371"/>
    </row>
    <row r="190" spans="1:69" s="376" customFormat="1" ht="21" customHeight="1" x14ac:dyDescent="0.3">
      <c r="A190" s="371" t="s">
        <v>480</v>
      </c>
      <c r="B190" s="372" t="s">
        <v>563</v>
      </c>
      <c r="C190" s="371">
        <v>1231</v>
      </c>
      <c r="D190" s="421" t="s">
        <v>478</v>
      </c>
      <c r="E190" s="419">
        <f t="shared" si="29"/>
        <v>8200</v>
      </c>
      <c r="F190" s="420">
        <f t="shared" si="29"/>
        <v>5000</v>
      </c>
      <c r="G190" s="386"/>
      <c r="H190" s="416">
        <f t="shared" si="23"/>
        <v>8200</v>
      </c>
      <c r="I190" s="416">
        <f t="shared" si="23"/>
        <v>5000</v>
      </c>
      <c r="J190" s="386"/>
      <c r="K190" s="417">
        <f t="shared" si="30"/>
        <v>8188.125</v>
      </c>
      <c r="L190" s="417">
        <f t="shared" si="31"/>
        <v>4912.875</v>
      </c>
      <c r="M190" s="389"/>
      <c r="N190" s="552">
        <v>3275.25</v>
      </c>
      <c r="P190" s="542">
        <v>3033</v>
      </c>
      <c r="R190" s="542">
        <v>3033</v>
      </c>
      <c r="T190" s="496">
        <v>3033</v>
      </c>
      <c r="V190" s="507">
        <v>2669.36</v>
      </c>
      <c r="X190" s="490">
        <v>2669.36</v>
      </c>
      <c r="Z190" s="490">
        <v>2669.36</v>
      </c>
      <c r="AB190" s="462">
        <v>2669.36</v>
      </c>
      <c r="AD190" s="462">
        <v>2669.36</v>
      </c>
      <c r="AF190" s="462">
        <v>2467.8108000000002</v>
      </c>
      <c r="AH190" s="455">
        <v>2467.8108000000002</v>
      </c>
      <c r="AJ190" s="382">
        <v>1990.17</v>
      </c>
      <c r="AL190" s="363">
        <f t="shared" ca="1" si="22"/>
        <v>1.0798714144411474</v>
      </c>
      <c r="AN190" s="364"/>
      <c r="AP190" s="365"/>
      <c r="AR190" s="365"/>
      <c r="AT190" s="365"/>
      <c r="AV190" s="363"/>
      <c r="AX190" s="363"/>
      <c r="AZ190" s="363"/>
      <c r="BB190" s="363"/>
      <c r="BD190" s="366"/>
      <c r="BF190" s="371"/>
      <c r="BG190" s="371"/>
      <c r="BH190" s="371"/>
      <c r="BI190" s="371"/>
      <c r="BJ190" s="371"/>
      <c r="BK190" s="371"/>
      <c r="BL190" s="371"/>
      <c r="BM190" s="371"/>
      <c r="BN190" s="371"/>
      <c r="BO190" s="371"/>
      <c r="BP190" s="371"/>
      <c r="BQ190" s="371"/>
    </row>
    <row r="191" spans="1:69" s="376" customFormat="1" ht="21" customHeight="1" x14ac:dyDescent="0.3">
      <c r="A191" s="371" t="s">
        <v>480</v>
      </c>
      <c r="B191" s="372">
        <v>45260</v>
      </c>
      <c r="C191" s="371">
        <v>1231</v>
      </c>
      <c r="D191" s="421" t="s">
        <v>479</v>
      </c>
      <c r="E191" s="419">
        <f t="shared" si="29"/>
        <v>3900</v>
      </c>
      <c r="F191" s="420">
        <f t="shared" si="29"/>
        <v>2400</v>
      </c>
      <c r="G191" s="386"/>
      <c r="H191" s="416">
        <f t="shared" si="23"/>
        <v>3900</v>
      </c>
      <c r="I191" s="416">
        <f t="shared" si="23"/>
        <v>2400</v>
      </c>
      <c r="J191" s="386"/>
      <c r="K191" s="417">
        <f t="shared" si="30"/>
        <v>3838.1750000000002</v>
      </c>
      <c r="L191" s="417">
        <f t="shared" si="31"/>
        <v>2302.9049999999997</v>
      </c>
      <c r="M191" s="389"/>
      <c r="N191" s="552">
        <v>1535.27</v>
      </c>
      <c r="P191" s="542">
        <v>1422</v>
      </c>
      <c r="R191" s="542">
        <v>1422</v>
      </c>
      <c r="T191" s="496">
        <v>1422</v>
      </c>
      <c r="V191" s="507">
        <v>1247.8</v>
      </c>
      <c r="X191" s="490">
        <v>1247.8</v>
      </c>
      <c r="Z191" s="490">
        <v>1247.8</v>
      </c>
      <c r="AB191" s="462">
        <v>1247.8</v>
      </c>
      <c r="AD191" s="462">
        <v>1247.8</v>
      </c>
      <c r="AF191" s="462">
        <v>1155.5683999999999</v>
      </c>
      <c r="AH191" s="452">
        <v>1155.5683999999999</v>
      </c>
      <c r="AJ191" s="382">
        <v>931.91</v>
      </c>
      <c r="AL191" s="363">
        <f t="shared" ca="1" si="22"/>
        <v>1.0796554149085795</v>
      </c>
      <c r="AN191" s="364"/>
      <c r="AP191" s="365"/>
      <c r="AR191" s="365"/>
      <c r="AT191" s="365"/>
      <c r="AV191" s="363"/>
      <c r="AX191" s="363"/>
      <c r="AZ191" s="363"/>
      <c r="BB191" s="363"/>
      <c r="BD191" s="366"/>
      <c r="BF191" s="371"/>
      <c r="BG191" s="371"/>
      <c r="BH191" s="371"/>
      <c r="BI191" s="371"/>
      <c r="BJ191" s="371"/>
      <c r="BK191" s="371"/>
      <c r="BL191" s="371"/>
      <c r="BM191" s="371"/>
      <c r="BN191" s="371"/>
      <c r="BO191" s="371"/>
      <c r="BP191" s="371"/>
      <c r="BQ191" s="371"/>
    </row>
    <row r="192" spans="1:69" s="376" customFormat="1" ht="21" customHeight="1" x14ac:dyDescent="0.3">
      <c r="A192" s="371" t="s">
        <v>480</v>
      </c>
      <c r="B192" s="372">
        <v>45260</v>
      </c>
      <c r="C192" s="371">
        <v>1326</v>
      </c>
      <c r="D192" s="421" t="s">
        <v>673</v>
      </c>
      <c r="E192" s="429">
        <f t="shared" si="29"/>
        <v>5500</v>
      </c>
      <c r="F192" s="430">
        <f t="shared" si="29"/>
        <v>3300</v>
      </c>
      <c r="G192" s="386"/>
      <c r="H192" s="416">
        <f t="shared" si="23"/>
        <v>5500</v>
      </c>
      <c r="I192" s="416">
        <f t="shared" si="23"/>
        <v>3300</v>
      </c>
      <c r="J192" s="386"/>
      <c r="K192" s="417">
        <f t="shared" si="30"/>
        <v>5475.8</v>
      </c>
      <c r="L192" s="417">
        <f t="shared" si="31"/>
        <v>3285.4800000000005</v>
      </c>
      <c r="M192" s="389"/>
      <c r="N192" s="552">
        <v>2190.3200000000002</v>
      </c>
      <c r="P192" s="542">
        <v>2029</v>
      </c>
      <c r="R192" s="542">
        <v>2029</v>
      </c>
      <c r="T192" s="496">
        <v>2029</v>
      </c>
      <c r="V192" s="507">
        <v>1806.95</v>
      </c>
      <c r="X192" s="490">
        <v>1806.95</v>
      </c>
      <c r="Z192" s="490">
        <v>1806.95</v>
      </c>
      <c r="AB192" s="462">
        <v>1806.95</v>
      </c>
      <c r="AD192" s="462">
        <v>1806.95</v>
      </c>
      <c r="AF192" s="462">
        <v>1662.84</v>
      </c>
      <c r="AH192" s="452">
        <v>1662.84</v>
      </c>
      <c r="AJ192" s="382">
        <v>1341</v>
      </c>
      <c r="AL192" s="363">
        <f t="shared" ca="1" si="22"/>
        <v>1.0795071463775259</v>
      </c>
      <c r="AN192" s="364"/>
      <c r="AP192" s="365"/>
      <c r="AR192" s="365"/>
      <c r="AT192" s="365"/>
      <c r="AV192" s="363"/>
      <c r="AX192" s="363"/>
      <c r="AZ192" s="363"/>
      <c r="BB192" s="363"/>
      <c r="BD192" s="367"/>
      <c r="BF192" s="371"/>
      <c r="BG192" s="371"/>
      <c r="BH192" s="371"/>
      <c r="BI192" s="371"/>
      <c r="BJ192" s="371"/>
      <c r="BK192" s="371"/>
      <c r="BL192" s="371"/>
      <c r="BM192" s="371"/>
      <c r="BN192" s="371"/>
      <c r="BO192" s="371"/>
      <c r="BP192" s="371"/>
      <c r="BQ192" s="371"/>
    </row>
    <row r="193" spans="1:69" s="376" customFormat="1" ht="21" customHeight="1" x14ac:dyDescent="0.3">
      <c r="A193" s="371" t="s">
        <v>480</v>
      </c>
      <c r="B193" s="372">
        <v>45260</v>
      </c>
      <c r="C193" s="371">
        <v>1326</v>
      </c>
      <c r="D193" s="421" t="s">
        <v>674</v>
      </c>
      <c r="E193" s="419">
        <f t="shared" si="29"/>
        <v>41600</v>
      </c>
      <c r="F193" s="420">
        <f t="shared" si="29"/>
        <v>25000</v>
      </c>
      <c r="G193" s="386"/>
      <c r="H193" s="416">
        <f t="shared" si="23"/>
        <v>41600</v>
      </c>
      <c r="I193" s="416">
        <f t="shared" si="23"/>
        <v>25000</v>
      </c>
      <c r="J193" s="386"/>
      <c r="K193" s="417">
        <f t="shared" si="30"/>
        <v>41580.325000000004</v>
      </c>
      <c r="L193" s="417">
        <f t="shared" si="31"/>
        <v>24948.195</v>
      </c>
      <c r="M193" s="389"/>
      <c r="N193" s="552">
        <v>16632.13</v>
      </c>
      <c r="P193" s="542">
        <v>15401</v>
      </c>
      <c r="R193" s="542">
        <v>15401</v>
      </c>
      <c r="T193" s="496">
        <v>15401</v>
      </c>
      <c r="V193" s="507">
        <v>13520.52</v>
      </c>
      <c r="X193" s="490">
        <v>13520.52</v>
      </c>
      <c r="Z193" s="490">
        <v>13520.52</v>
      </c>
      <c r="AB193" s="462">
        <v>13520.52</v>
      </c>
      <c r="AD193" s="462">
        <v>13520.52</v>
      </c>
      <c r="AF193" s="462">
        <v>12533.92</v>
      </c>
      <c r="AH193" s="452">
        <v>12533.92</v>
      </c>
      <c r="AJ193" s="382">
        <v>10108</v>
      </c>
      <c r="AL193" s="363">
        <f t="shared" ca="1" si="22"/>
        <v>1.0799383156937863</v>
      </c>
      <c r="AN193" s="364"/>
      <c r="AP193" s="365"/>
      <c r="AR193" s="365"/>
      <c r="AT193" s="365"/>
      <c r="AV193" s="363"/>
      <c r="AX193" s="363"/>
      <c r="AZ193" s="363"/>
      <c r="BB193" s="363"/>
      <c r="BD193" s="367"/>
      <c r="BF193" s="371"/>
      <c r="BG193" s="371"/>
      <c r="BH193" s="371"/>
      <c r="BI193" s="371"/>
      <c r="BJ193" s="371"/>
      <c r="BK193" s="371"/>
      <c r="BL193" s="371"/>
      <c r="BM193" s="371"/>
      <c r="BN193" s="371"/>
      <c r="BO193" s="371"/>
      <c r="BP193" s="371"/>
      <c r="BQ193" s="371"/>
    </row>
    <row r="194" spans="1:69" s="376" customFormat="1" ht="24.95" customHeight="1" thickBot="1" x14ac:dyDescent="0.35">
      <c r="A194" s="371"/>
      <c r="B194" s="372"/>
      <c r="C194" s="371"/>
      <c r="D194" s="422"/>
      <c r="E194" s="414"/>
      <c r="F194" s="415"/>
      <c r="G194" s="386"/>
      <c r="H194" s="416">
        <f t="shared" si="23"/>
        <v>0</v>
      </c>
      <c r="I194" s="416">
        <f t="shared" si="23"/>
        <v>0</v>
      </c>
      <c r="J194" s="386"/>
      <c r="K194" s="417">
        <f t="shared" si="30"/>
        <v>0</v>
      </c>
      <c r="L194" s="417">
        <f t="shared" si="31"/>
        <v>0</v>
      </c>
      <c r="M194" s="389"/>
      <c r="N194" s="513"/>
      <c r="P194" s="513"/>
      <c r="R194" s="513"/>
      <c r="T194" s="513"/>
      <c r="V194" s="513"/>
      <c r="X194" s="452"/>
      <c r="Z194" s="452"/>
      <c r="AB194" s="452"/>
      <c r="AD194" s="452"/>
      <c r="AF194" s="452"/>
      <c r="AH194" s="452"/>
      <c r="AJ194" s="382"/>
      <c r="AL194" s="363"/>
      <c r="AN194" s="364"/>
      <c r="AP194" s="365"/>
      <c r="AR194" s="365"/>
      <c r="AT194" s="365"/>
      <c r="AV194" s="363"/>
      <c r="AX194" s="363"/>
      <c r="AZ194" s="363"/>
      <c r="BB194" s="363"/>
      <c r="BD194" s="367"/>
      <c r="BF194" s="371"/>
      <c r="BG194" s="371"/>
      <c r="BH194" s="371"/>
      <c r="BI194" s="371"/>
      <c r="BJ194" s="371"/>
      <c r="BK194" s="371"/>
      <c r="BL194" s="371"/>
      <c r="BM194" s="371"/>
      <c r="BN194" s="371"/>
      <c r="BO194" s="371"/>
      <c r="BP194" s="371"/>
      <c r="BQ194" s="371"/>
    </row>
    <row r="195" spans="1:69" s="376" customFormat="1" ht="21" customHeight="1" thickBot="1" x14ac:dyDescent="0.35">
      <c r="A195" s="371"/>
      <c r="B195" s="372"/>
      <c r="C195" s="371"/>
      <c r="D195" s="413" t="s">
        <v>528</v>
      </c>
      <c r="E195" s="414"/>
      <c r="F195" s="415"/>
      <c r="G195" s="386"/>
      <c r="H195" s="416">
        <f t="shared" si="23"/>
        <v>0</v>
      </c>
      <c r="I195" s="416">
        <f t="shared" si="23"/>
        <v>0</v>
      </c>
      <c r="J195" s="386"/>
      <c r="K195" s="417"/>
      <c r="L195" s="417"/>
      <c r="M195" s="389"/>
      <c r="N195" s="551">
        <v>45663</v>
      </c>
      <c r="P195" s="551">
        <v>45632</v>
      </c>
      <c r="R195" s="541">
        <v>45595</v>
      </c>
      <c r="T195" s="521">
        <v>45565</v>
      </c>
      <c r="V195" s="521">
        <v>45552</v>
      </c>
      <c r="X195" s="492">
        <v>45480</v>
      </c>
      <c r="Z195" s="492">
        <v>45480</v>
      </c>
      <c r="AB195" s="472">
        <v>45425</v>
      </c>
      <c r="AD195" s="472">
        <v>45327</v>
      </c>
      <c r="AF195" s="463">
        <v>220324</v>
      </c>
      <c r="AH195" s="452"/>
      <c r="AJ195" s="382"/>
      <c r="AL195" s="363"/>
      <c r="AN195" s="364"/>
      <c r="AP195" s="365"/>
      <c r="AR195" s="365"/>
      <c r="AT195" s="365"/>
      <c r="AV195" s="363"/>
      <c r="AX195" s="363"/>
      <c r="AZ195" s="363"/>
      <c r="BB195" s="363"/>
      <c r="BD195" s="367"/>
      <c r="BF195" s="371"/>
      <c r="BG195" s="371"/>
      <c r="BH195" s="371"/>
      <c r="BI195" s="371"/>
      <c r="BJ195" s="371"/>
      <c r="BK195" s="371"/>
      <c r="BL195" s="371"/>
      <c r="BM195" s="371"/>
      <c r="BN195" s="371"/>
      <c r="BO195" s="371"/>
      <c r="BP195" s="371"/>
      <c r="BQ195" s="371"/>
    </row>
    <row r="196" spans="1:69" s="376" customFormat="1" ht="21" customHeight="1" x14ac:dyDescent="0.3">
      <c r="A196" s="371" t="s">
        <v>238</v>
      </c>
      <c r="B196" s="372"/>
      <c r="C196" s="371"/>
      <c r="D196" s="418" t="s">
        <v>755</v>
      </c>
      <c r="E196" s="419">
        <f t="shared" ref="E196:F206" si="32">H196</f>
        <v>4500</v>
      </c>
      <c r="F196" s="420">
        <f t="shared" si="32"/>
        <v>2700</v>
      </c>
      <c r="G196" s="386"/>
      <c r="H196" s="416">
        <f t="shared" si="23"/>
        <v>4500</v>
      </c>
      <c r="I196" s="416">
        <f t="shared" si="23"/>
        <v>2700</v>
      </c>
      <c r="J196" s="386"/>
      <c r="K196" s="417">
        <f t="shared" ref="K196:K215" si="33">N196*$K$9</f>
        <v>4466.45</v>
      </c>
      <c r="L196" s="417">
        <f t="shared" ref="L196:L215" si="34">N196*$L$9</f>
        <v>2679.87</v>
      </c>
      <c r="M196" s="389"/>
      <c r="N196" s="552">
        <v>1786.58</v>
      </c>
      <c r="P196" s="542">
        <v>1786.58</v>
      </c>
      <c r="R196" s="542">
        <v>1786.58</v>
      </c>
      <c r="T196" s="496">
        <v>1786.58</v>
      </c>
      <c r="V196" s="507">
        <v>1624.1676000000002</v>
      </c>
      <c r="X196" s="490">
        <v>1476.5160000000001</v>
      </c>
      <c r="Z196" s="490">
        <v>1476.5160000000001</v>
      </c>
      <c r="AB196" s="462">
        <v>1476.5160000000001</v>
      </c>
      <c r="AD196" s="462">
        <v>1476.5160000000001</v>
      </c>
      <c r="AF196" s="462">
        <v>1476.5160000000001</v>
      </c>
      <c r="AH196" s="455">
        <v>1476.5160000000001</v>
      </c>
      <c r="AJ196" s="382">
        <v>1230.43</v>
      </c>
      <c r="AL196" s="363">
        <f t="shared" ca="1" si="22"/>
        <v>1</v>
      </c>
      <c r="AN196" s="536"/>
      <c r="AP196" s="365"/>
      <c r="AR196" s="365"/>
      <c r="AT196" s="365"/>
      <c r="AV196" s="363"/>
      <c r="AX196" s="363"/>
      <c r="AZ196" s="363"/>
      <c r="BB196" s="363"/>
      <c r="BD196" s="366"/>
      <c r="BF196" s="371"/>
      <c r="BG196" s="371"/>
      <c r="BH196" s="371"/>
      <c r="BI196" s="371"/>
      <c r="BJ196" s="371"/>
      <c r="BK196" s="371"/>
      <c r="BL196" s="371"/>
      <c r="BM196" s="371"/>
      <c r="BN196" s="371"/>
      <c r="BO196" s="371"/>
      <c r="BP196" s="371"/>
      <c r="BQ196" s="371"/>
    </row>
    <row r="197" spans="1:69" ht="21" customHeight="1" x14ac:dyDescent="0.3">
      <c r="A197" s="371" t="s">
        <v>238</v>
      </c>
      <c r="D197" s="418" t="s">
        <v>756</v>
      </c>
      <c r="E197" s="419">
        <f t="shared" si="32"/>
        <v>8500</v>
      </c>
      <c r="F197" s="420">
        <f t="shared" si="32"/>
        <v>5100</v>
      </c>
      <c r="G197" s="386"/>
      <c r="H197" s="416">
        <f t="shared" si="23"/>
        <v>8500</v>
      </c>
      <c r="I197" s="416">
        <f t="shared" si="23"/>
        <v>5100</v>
      </c>
      <c r="J197" s="386"/>
      <c r="K197" s="417">
        <f t="shared" si="33"/>
        <v>8482.625</v>
      </c>
      <c r="L197" s="417">
        <f t="shared" si="34"/>
        <v>5089.5750000000007</v>
      </c>
      <c r="M197" s="389"/>
      <c r="N197" s="552">
        <v>3393.05</v>
      </c>
      <c r="P197" s="542">
        <v>3393.05</v>
      </c>
      <c r="R197" s="542">
        <v>3393.05</v>
      </c>
      <c r="T197" s="496">
        <v>3393.05</v>
      </c>
      <c r="V197" s="507">
        <v>3084.6024000000007</v>
      </c>
      <c r="X197" s="490">
        <v>2804.1840000000002</v>
      </c>
      <c r="Z197" s="490">
        <v>2804.1840000000002</v>
      </c>
      <c r="AB197" s="462">
        <v>2804.1840000000002</v>
      </c>
      <c r="AD197" s="462">
        <v>2804.1840000000002</v>
      </c>
      <c r="AF197" s="462">
        <v>2804.1840000000002</v>
      </c>
      <c r="AH197" s="452">
        <v>2804.1840000000002</v>
      </c>
      <c r="AJ197" s="382">
        <v>2336.8200000000002</v>
      </c>
      <c r="AL197" s="363">
        <f t="shared" ca="1" si="22"/>
        <v>1</v>
      </c>
      <c r="AN197" s="536"/>
      <c r="AP197" s="365"/>
      <c r="AR197" s="365"/>
      <c r="AT197" s="365"/>
      <c r="AV197" s="363"/>
      <c r="AX197" s="363"/>
      <c r="AZ197" s="363"/>
      <c r="BB197" s="363"/>
      <c r="BD197" s="366"/>
    </row>
    <row r="198" spans="1:69" ht="21" hidden="1" customHeight="1" x14ac:dyDescent="0.3">
      <c r="A198" s="371" t="s">
        <v>238</v>
      </c>
      <c r="C198" s="476"/>
      <c r="D198" s="421" t="s">
        <v>354</v>
      </c>
      <c r="E198" s="419">
        <f t="shared" si="32"/>
        <v>3600</v>
      </c>
      <c r="F198" s="420">
        <f t="shared" si="32"/>
        <v>2200</v>
      </c>
      <c r="G198" s="386"/>
      <c r="H198" s="416">
        <f t="shared" si="23"/>
        <v>3600</v>
      </c>
      <c r="I198" s="416">
        <f t="shared" si="23"/>
        <v>2200</v>
      </c>
      <c r="J198" s="386"/>
      <c r="K198" s="417">
        <f t="shared" si="33"/>
        <v>3534.3000000000006</v>
      </c>
      <c r="L198" s="417">
        <f t="shared" si="34"/>
        <v>2120.5800000000004</v>
      </c>
      <c r="M198" s="389"/>
      <c r="N198" s="552">
        <v>1413.7200000000003</v>
      </c>
      <c r="P198" s="542">
        <v>1413.7200000000003</v>
      </c>
      <c r="R198" s="542">
        <v>1413.7200000000003</v>
      </c>
      <c r="T198" s="493">
        <v>1413.7200000000003</v>
      </c>
      <c r="V198" s="507">
        <v>1413.7200000000003</v>
      </c>
      <c r="X198" s="490">
        <v>1285.2</v>
      </c>
      <c r="Z198" s="490">
        <v>1285.2</v>
      </c>
      <c r="AB198" s="452">
        <v>1285.2</v>
      </c>
      <c r="AD198" s="452">
        <v>1285.2</v>
      </c>
      <c r="AF198" s="452">
        <v>1285.2</v>
      </c>
      <c r="AH198" s="452">
        <v>1285.2</v>
      </c>
      <c r="AJ198" s="382">
        <v>1071</v>
      </c>
      <c r="AL198" s="363">
        <f t="shared" ca="1" si="22"/>
        <v>1</v>
      </c>
      <c r="AN198" s="536"/>
      <c r="AP198" s="365"/>
      <c r="AR198" s="365"/>
      <c r="AT198" s="365"/>
      <c r="AV198" s="363"/>
      <c r="AX198" s="363"/>
      <c r="AZ198" s="363"/>
      <c r="BB198" s="363"/>
      <c r="BD198" s="366"/>
    </row>
    <row r="199" spans="1:69" ht="21" customHeight="1" x14ac:dyDescent="0.3">
      <c r="A199" s="371" t="s">
        <v>238</v>
      </c>
      <c r="D199" s="421" t="s">
        <v>757</v>
      </c>
      <c r="E199" s="419">
        <f t="shared" si="32"/>
        <v>11600</v>
      </c>
      <c r="F199" s="420">
        <f t="shared" si="32"/>
        <v>7000</v>
      </c>
      <c r="G199" s="386"/>
      <c r="H199" s="416">
        <f t="shared" si="23"/>
        <v>11600</v>
      </c>
      <c r="I199" s="416">
        <f t="shared" si="23"/>
        <v>7000</v>
      </c>
      <c r="J199" s="386"/>
      <c r="K199" s="417">
        <f t="shared" si="33"/>
        <v>11591.025</v>
      </c>
      <c r="L199" s="417">
        <f t="shared" si="34"/>
        <v>6954.6149999999998</v>
      </c>
      <c r="M199" s="389"/>
      <c r="N199" s="552">
        <v>4636.41</v>
      </c>
      <c r="P199" s="542">
        <v>4636.41</v>
      </c>
      <c r="R199" s="542">
        <v>4636.41</v>
      </c>
      <c r="T199" s="496">
        <v>4636.41</v>
      </c>
      <c r="V199" s="496">
        <v>4215.2000000000007</v>
      </c>
      <c r="X199" s="490">
        <v>3832</v>
      </c>
      <c r="Z199" s="490">
        <v>3832</v>
      </c>
      <c r="AB199" s="462"/>
      <c r="AD199" s="462">
        <v>1182.4079999999999</v>
      </c>
      <c r="AF199" s="462">
        <v>1182.4079999999999</v>
      </c>
      <c r="AH199" s="452">
        <v>1182.4079999999999</v>
      </c>
      <c r="AJ199" s="382">
        <v>985.34</v>
      </c>
      <c r="AL199" s="363">
        <f t="shared" ca="1" si="22"/>
        <v>1</v>
      </c>
      <c r="AN199" s="536"/>
      <c r="AP199" s="365"/>
      <c r="AR199" s="365"/>
      <c r="AT199" s="365"/>
      <c r="AV199" s="363"/>
      <c r="AX199" s="363"/>
      <c r="AZ199" s="363"/>
      <c r="BB199" s="363"/>
      <c r="BD199" s="366"/>
    </row>
    <row r="200" spans="1:69" ht="21" customHeight="1" x14ac:dyDescent="0.3">
      <c r="A200" s="371" t="s">
        <v>238</v>
      </c>
      <c r="D200" s="421" t="s">
        <v>733</v>
      </c>
      <c r="E200" s="419">
        <f t="shared" si="32"/>
        <v>3200</v>
      </c>
      <c r="F200" s="420">
        <f t="shared" si="32"/>
        <v>1900</v>
      </c>
      <c r="G200" s="386"/>
      <c r="H200" s="416">
        <f t="shared" si="23"/>
        <v>3200</v>
      </c>
      <c r="I200" s="416">
        <f t="shared" si="23"/>
        <v>1900</v>
      </c>
      <c r="J200" s="386"/>
      <c r="K200" s="417">
        <f t="shared" si="33"/>
        <v>3133.375</v>
      </c>
      <c r="L200" s="417">
        <f t="shared" si="34"/>
        <v>1880.0249999999999</v>
      </c>
      <c r="M200" s="389"/>
      <c r="N200" s="550">
        <v>1253.3499999999999</v>
      </c>
      <c r="P200" s="550">
        <v>1253.3499999999999</v>
      </c>
      <c r="R200" s="542">
        <v>1253.3499999999999</v>
      </c>
      <c r="T200" s="496">
        <v>1253.3499999999999</v>
      </c>
      <c r="V200" s="507">
        <v>1300.6487999999999</v>
      </c>
      <c r="X200" s="490">
        <v>1182.4079999999999</v>
      </c>
      <c r="Z200" s="490">
        <v>1182.4079999999999</v>
      </c>
      <c r="AB200" s="462">
        <v>1182.4079999999999</v>
      </c>
      <c r="AD200" s="462">
        <v>1182.4079999999999</v>
      </c>
      <c r="AF200" s="462">
        <v>1182.4079999999999</v>
      </c>
      <c r="AH200" s="452">
        <v>1182.4079999999999</v>
      </c>
      <c r="AJ200" s="382">
        <v>985.34</v>
      </c>
      <c r="AL200" s="363">
        <f t="shared" ca="1" si="22"/>
        <v>1</v>
      </c>
      <c r="AN200" s="536"/>
      <c r="AP200" s="365"/>
      <c r="AR200" s="365"/>
      <c r="AT200" s="365"/>
      <c r="AV200" s="363"/>
      <c r="AX200" s="363"/>
      <c r="AZ200" s="363"/>
      <c r="BB200" s="363"/>
      <c r="BD200" s="366"/>
    </row>
    <row r="201" spans="1:69" ht="21" customHeight="1" x14ac:dyDescent="0.3">
      <c r="A201" s="371" t="s">
        <v>238</v>
      </c>
      <c r="D201" s="421" t="s">
        <v>761</v>
      </c>
      <c r="E201" s="419">
        <f t="shared" si="32"/>
        <v>5200</v>
      </c>
      <c r="F201" s="420">
        <f t="shared" si="32"/>
        <v>3200</v>
      </c>
      <c r="G201" s="386"/>
      <c r="H201" s="416">
        <f t="shared" si="23"/>
        <v>5200</v>
      </c>
      <c r="I201" s="416">
        <f t="shared" si="23"/>
        <v>3200</v>
      </c>
      <c r="J201" s="386"/>
      <c r="K201" s="417">
        <f t="shared" si="33"/>
        <v>5191.5750000000007</v>
      </c>
      <c r="L201" s="417">
        <f t="shared" si="34"/>
        <v>3114.9450000000002</v>
      </c>
      <c r="M201" s="389"/>
      <c r="N201" s="552">
        <v>2076.63</v>
      </c>
      <c r="P201" s="542">
        <v>2076.63</v>
      </c>
      <c r="R201" s="542">
        <v>2076.63</v>
      </c>
      <c r="T201" s="496">
        <v>2076.63</v>
      </c>
      <c r="V201" s="507">
        <v>2154.9990000000003</v>
      </c>
      <c r="X201" s="490">
        <v>1959.09</v>
      </c>
      <c r="Z201" s="490">
        <v>1959.09</v>
      </c>
      <c r="AB201" s="462">
        <v>1182.4079999999999</v>
      </c>
      <c r="AD201" s="462">
        <v>1182.4079999999999</v>
      </c>
      <c r="AF201" s="462">
        <v>1182.4079999999999</v>
      </c>
      <c r="AH201" s="452">
        <v>1182.4079999999999</v>
      </c>
      <c r="AJ201" s="382">
        <v>985.34</v>
      </c>
      <c r="AL201" s="363">
        <f t="shared" ca="1" si="22"/>
        <v>1</v>
      </c>
      <c r="AN201" s="536"/>
      <c r="AP201" s="365"/>
      <c r="AR201" s="365"/>
      <c r="AT201" s="365"/>
      <c r="AV201" s="363"/>
      <c r="AX201" s="363"/>
      <c r="AZ201" s="363"/>
      <c r="BB201" s="363"/>
      <c r="BD201" s="366"/>
    </row>
    <row r="202" spans="1:69" ht="21" customHeight="1" x14ac:dyDescent="0.3">
      <c r="A202" s="371" t="s">
        <v>238</v>
      </c>
      <c r="D202" s="421" t="s">
        <v>735</v>
      </c>
      <c r="E202" s="419">
        <f t="shared" si="32"/>
        <v>4300</v>
      </c>
      <c r="F202" s="420">
        <f t="shared" si="32"/>
        <v>2600</v>
      </c>
      <c r="G202" s="386"/>
      <c r="H202" s="416">
        <f t="shared" si="23"/>
        <v>4300</v>
      </c>
      <c r="I202" s="416">
        <f t="shared" si="23"/>
        <v>2600</v>
      </c>
      <c r="J202" s="386"/>
      <c r="K202" s="417">
        <f t="shared" si="33"/>
        <v>4262.7</v>
      </c>
      <c r="L202" s="417">
        <f t="shared" si="34"/>
        <v>2557.62</v>
      </c>
      <c r="M202" s="389"/>
      <c r="N202" s="552">
        <v>1705.08</v>
      </c>
      <c r="P202" s="542">
        <v>1705.08</v>
      </c>
      <c r="R202" s="542">
        <v>1705.08</v>
      </c>
      <c r="T202" s="496">
        <v>1705.08</v>
      </c>
      <c r="V202" s="507">
        <v>1769.4204000000002</v>
      </c>
      <c r="X202" s="490">
        <v>1608.5640000000001</v>
      </c>
      <c r="Z202" s="490">
        <v>1608.5640000000001</v>
      </c>
      <c r="AB202" s="462">
        <v>1608.5640000000001</v>
      </c>
      <c r="AD202" s="462">
        <v>1608.5640000000001</v>
      </c>
      <c r="AF202" s="462">
        <v>1608.5640000000001</v>
      </c>
      <c r="AH202" s="452">
        <v>1608.5640000000001</v>
      </c>
      <c r="AJ202" s="382">
        <v>1340.47</v>
      </c>
      <c r="AL202" s="363">
        <f t="shared" ca="1" si="22"/>
        <v>1</v>
      </c>
      <c r="AN202" s="536"/>
      <c r="AP202" s="365"/>
      <c r="AR202" s="365"/>
      <c r="AT202" s="365"/>
      <c r="AV202" s="363"/>
      <c r="AX202" s="363"/>
      <c r="AZ202" s="363"/>
      <c r="BB202" s="363"/>
      <c r="BD202" s="366"/>
    </row>
    <row r="203" spans="1:69" ht="21" customHeight="1" x14ac:dyDescent="0.3">
      <c r="A203" s="371" t="s">
        <v>238</v>
      </c>
      <c r="D203" s="421" t="s">
        <v>760</v>
      </c>
      <c r="E203" s="419">
        <f t="shared" si="32"/>
        <v>7700</v>
      </c>
      <c r="F203" s="420">
        <f t="shared" si="32"/>
        <v>4600</v>
      </c>
      <c r="G203" s="386"/>
      <c r="H203" s="416">
        <f t="shared" si="23"/>
        <v>7700</v>
      </c>
      <c r="I203" s="416">
        <f t="shared" si="23"/>
        <v>4600</v>
      </c>
      <c r="J203" s="386"/>
      <c r="K203" s="417">
        <f t="shared" si="33"/>
        <v>7641.05</v>
      </c>
      <c r="L203" s="417">
        <f t="shared" si="34"/>
        <v>4584.63</v>
      </c>
      <c r="M203" s="389"/>
      <c r="N203" s="552">
        <v>3056.42</v>
      </c>
      <c r="P203" s="542">
        <v>3056.42</v>
      </c>
      <c r="R203" s="542">
        <v>3056.42</v>
      </c>
      <c r="T203" s="496">
        <v>3056.42</v>
      </c>
      <c r="V203" s="507">
        <v>3171.7510000000002</v>
      </c>
      <c r="X203" s="490">
        <v>2883.41</v>
      </c>
      <c r="Z203" s="490">
        <v>2883.41</v>
      </c>
      <c r="AB203" s="462">
        <v>1608.5640000000001</v>
      </c>
      <c r="AD203" s="462">
        <v>1608.5640000000001</v>
      </c>
      <c r="AF203" s="462">
        <v>1608.5640000000001</v>
      </c>
      <c r="AH203" s="452">
        <v>1608.5640000000001</v>
      </c>
      <c r="AJ203" s="382">
        <v>1340.47</v>
      </c>
      <c r="AL203" s="363">
        <f t="shared" ca="1" si="22"/>
        <v>1</v>
      </c>
      <c r="AN203" s="536"/>
      <c r="AP203" s="365"/>
      <c r="AR203" s="365"/>
      <c r="AT203" s="365"/>
      <c r="AV203" s="363"/>
      <c r="AX203" s="363"/>
      <c r="AZ203" s="363"/>
      <c r="BB203" s="363"/>
      <c r="BD203" s="366"/>
    </row>
    <row r="204" spans="1:69" ht="21" customHeight="1" x14ac:dyDescent="0.3">
      <c r="A204" s="371" t="s">
        <v>238</v>
      </c>
      <c r="D204" s="421" t="s">
        <v>759</v>
      </c>
      <c r="E204" s="419">
        <f t="shared" si="32"/>
        <v>4400</v>
      </c>
      <c r="F204" s="420">
        <f t="shared" si="32"/>
        <v>2700</v>
      </c>
      <c r="G204" s="386"/>
      <c r="H204" s="416">
        <f t="shared" si="23"/>
        <v>4400</v>
      </c>
      <c r="I204" s="416">
        <f t="shared" si="23"/>
        <v>2700</v>
      </c>
      <c r="J204" s="386"/>
      <c r="K204" s="417">
        <f t="shared" si="33"/>
        <v>4370.8499999999995</v>
      </c>
      <c r="L204" s="417">
        <f t="shared" si="34"/>
        <v>2622.5099999999998</v>
      </c>
      <c r="M204" s="389"/>
      <c r="N204" s="552">
        <v>1748.34</v>
      </c>
      <c r="P204" s="542">
        <v>1748.34</v>
      </c>
      <c r="R204" s="542">
        <v>1748.34</v>
      </c>
      <c r="T204" s="496">
        <v>1748.34</v>
      </c>
      <c r="V204" s="507">
        <v>1814.3180000000002</v>
      </c>
      <c r="X204" s="490">
        <v>1649.38</v>
      </c>
      <c r="Z204" s="490">
        <v>1649.38</v>
      </c>
      <c r="AB204" s="462">
        <v>1608.5640000000001</v>
      </c>
      <c r="AD204" s="462">
        <v>1608.5640000000001</v>
      </c>
      <c r="AF204" s="462">
        <v>1608.5640000000001</v>
      </c>
      <c r="AH204" s="452">
        <v>1608.5640000000001</v>
      </c>
      <c r="AJ204" s="382">
        <v>1340.47</v>
      </c>
      <c r="AL204" s="363">
        <f t="shared" ca="1" si="22"/>
        <v>1</v>
      </c>
      <c r="AN204" s="536"/>
      <c r="AP204" s="365"/>
      <c r="AR204" s="365"/>
      <c r="AT204" s="365"/>
      <c r="AV204" s="363"/>
      <c r="AX204" s="363"/>
      <c r="AZ204" s="363"/>
      <c r="BB204" s="363"/>
      <c r="BD204" s="366"/>
    </row>
    <row r="205" spans="1:69" ht="21" customHeight="1" x14ac:dyDescent="0.3">
      <c r="A205" s="371" t="s">
        <v>238</v>
      </c>
      <c r="D205" s="421" t="s">
        <v>758</v>
      </c>
      <c r="E205" s="419">
        <f t="shared" si="32"/>
        <v>7300</v>
      </c>
      <c r="F205" s="420">
        <f t="shared" si="32"/>
        <v>4400</v>
      </c>
      <c r="G205" s="386"/>
      <c r="H205" s="416">
        <f t="shared" si="23"/>
        <v>7300</v>
      </c>
      <c r="I205" s="416">
        <f t="shared" si="23"/>
        <v>4400</v>
      </c>
      <c r="J205" s="386"/>
      <c r="K205" s="417">
        <f t="shared" si="33"/>
        <v>7230.6500000000005</v>
      </c>
      <c r="L205" s="417">
        <f t="shared" si="34"/>
        <v>4338.3900000000003</v>
      </c>
      <c r="M205" s="389"/>
      <c r="N205" s="552">
        <v>2892.26</v>
      </c>
      <c r="P205" s="542">
        <v>2892.26</v>
      </c>
      <c r="R205" s="542">
        <v>2892.26</v>
      </c>
      <c r="T205" s="496">
        <v>2892.26</v>
      </c>
      <c r="V205" s="507">
        <v>3001.4050000000007</v>
      </c>
      <c r="X205" s="490">
        <v>2728.55</v>
      </c>
      <c r="Z205" s="490">
        <v>2728.55</v>
      </c>
      <c r="AB205" s="462">
        <v>1608.5640000000001</v>
      </c>
      <c r="AD205" s="462">
        <v>1608.5640000000001</v>
      </c>
      <c r="AF205" s="462">
        <v>1608.5640000000001</v>
      </c>
      <c r="AH205" s="452">
        <v>1608.5640000000001</v>
      </c>
      <c r="AJ205" s="382">
        <v>1340.47</v>
      </c>
      <c r="AL205" s="363">
        <f t="shared" ca="1" si="22"/>
        <v>1</v>
      </c>
      <c r="AN205" s="536"/>
      <c r="AP205" s="365"/>
      <c r="AR205" s="365"/>
      <c r="AT205" s="365"/>
      <c r="AV205" s="363"/>
      <c r="AX205" s="363"/>
      <c r="AZ205" s="363"/>
      <c r="BB205" s="363"/>
      <c r="BD205" s="366"/>
    </row>
    <row r="206" spans="1:69" ht="21" customHeight="1" x14ac:dyDescent="0.3">
      <c r="A206" s="371" t="s">
        <v>238</v>
      </c>
      <c r="D206" s="421" t="s">
        <v>762</v>
      </c>
      <c r="E206" s="419">
        <f t="shared" si="32"/>
        <v>4000</v>
      </c>
      <c r="F206" s="420">
        <f t="shared" si="32"/>
        <v>2400</v>
      </c>
      <c r="G206" s="386"/>
      <c r="H206" s="416">
        <f t="shared" si="23"/>
        <v>4000</v>
      </c>
      <c r="I206" s="416">
        <f t="shared" si="23"/>
        <v>2400</v>
      </c>
      <c r="J206" s="386"/>
      <c r="K206" s="417">
        <f t="shared" si="33"/>
        <v>3903.625</v>
      </c>
      <c r="L206" s="417">
        <f t="shared" si="34"/>
        <v>2342.1750000000002</v>
      </c>
      <c r="M206" s="389"/>
      <c r="N206" s="552">
        <v>1561.45</v>
      </c>
      <c r="P206" s="542">
        <v>1561.45</v>
      </c>
      <c r="R206" s="542">
        <v>1561.45</v>
      </c>
      <c r="T206" s="496">
        <v>1561.45</v>
      </c>
      <c r="V206" s="507">
        <v>1419.5016000000003</v>
      </c>
      <c r="X206" s="490">
        <v>1290.4560000000001</v>
      </c>
      <c r="Z206" s="490">
        <v>1290.4560000000001</v>
      </c>
      <c r="AB206" s="462">
        <v>1290.4560000000001</v>
      </c>
      <c r="AD206" s="462">
        <v>1290.4560000000001</v>
      </c>
      <c r="AF206" s="462">
        <v>1290.4560000000001</v>
      </c>
      <c r="AH206" s="452">
        <v>1290.4560000000001</v>
      </c>
      <c r="AJ206" s="382">
        <v>1075.3800000000001</v>
      </c>
      <c r="AL206" s="363">
        <f t="shared" ref="AL206:AL255" ca="1" si="35">N206/OFFSET(N206,0,2)</f>
        <v>1</v>
      </c>
      <c r="AN206" s="536"/>
      <c r="AP206" s="365"/>
      <c r="AR206" s="365"/>
      <c r="AT206" s="365"/>
      <c r="AV206" s="363"/>
      <c r="AX206" s="363"/>
      <c r="AZ206" s="363"/>
      <c r="BB206" s="363"/>
      <c r="BD206" s="366"/>
    </row>
    <row r="207" spans="1:69" ht="9.9499999999999993" customHeight="1" thickBot="1" x14ac:dyDescent="0.35">
      <c r="D207" s="422"/>
      <c r="G207" s="386"/>
      <c r="H207" s="416">
        <f t="shared" ref="H207:I254" si="36">MROUND(K207+48,100)</f>
        <v>0</v>
      </c>
      <c r="I207" s="416">
        <f t="shared" si="36"/>
        <v>0</v>
      </c>
      <c r="J207" s="386"/>
      <c r="K207" s="417">
        <f t="shared" si="33"/>
        <v>0</v>
      </c>
      <c r="L207" s="417">
        <f t="shared" si="34"/>
        <v>0</v>
      </c>
      <c r="M207" s="389"/>
      <c r="N207" s="513"/>
      <c r="P207" s="513"/>
      <c r="R207" s="513"/>
      <c r="T207" s="513"/>
      <c r="V207" s="513"/>
      <c r="X207" s="452"/>
      <c r="Z207" s="452"/>
      <c r="AB207" s="452"/>
      <c r="AD207" s="452"/>
      <c r="AF207" s="452"/>
      <c r="AH207" s="452"/>
      <c r="AL207" s="363"/>
      <c r="AN207" s="364"/>
      <c r="AP207" s="365"/>
      <c r="AR207" s="365"/>
      <c r="AT207" s="365"/>
      <c r="AV207" s="363"/>
      <c r="AX207" s="363"/>
      <c r="AZ207" s="363"/>
      <c r="BB207" s="363"/>
      <c r="BD207" s="366"/>
    </row>
    <row r="208" spans="1:69" s="376" customFormat="1" ht="21" customHeight="1" thickBot="1" x14ac:dyDescent="0.35">
      <c r="A208" s="371"/>
      <c r="B208" s="372"/>
      <c r="C208" s="371"/>
      <c r="D208" s="413" t="s">
        <v>1</v>
      </c>
      <c r="E208" s="373"/>
      <c r="F208" s="374"/>
      <c r="G208" s="371"/>
      <c r="H208" s="416">
        <f t="shared" si="36"/>
        <v>114200</v>
      </c>
      <c r="I208" s="416">
        <f t="shared" si="36"/>
        <v>68500</v>
      </c>
      <c r="J208" s="386"/>
      <c r="K208" s="417">
        <f t="shared" si="33"/>
        <v>114157.5</v>
      </c>
      <c r="L208" s="417">
        <f t="shared" si="34"/>
        <v>68494.5</v>
      </c>
      <c r="N208" s="556">
        <v>45663</v>
      </c>
      <c r="P208" s="541">
        <v>45595</v>
      </c>
      <c r="R208" s="541">
        <v>45595</v>
      </c>
      <c r="T208" s="521">
        <v>45565</v>
      </c>
      <c r="V208" s="514">
        <v>45480</v>
      </c>
      <c r="X208" s="492">
        <v>45480</v>
      </c>
      <c r="Z208" s="492">
        <v>45480</v>
      </c>
      <c r="AB208" s="472">
        <v>45425</v>
      </c>
      <c r="AD208" s="472">
        <v>45385</v>
      </c>
      <c r="AF208" s="464" t="s">
        <v>564</v>
      </c>
      <c r="AH208" s="452"/>
      <c r="AJ208" s="382"/>
      <c r="AL208" s="363"/>
      <c r="AN208" s="146"/>
      <c r="AP208" s="146"/>
      <c r="AR208" s="146"/>
      <c r="AT208" s="146"/>
      <c r="AV208" s="146"/>
      <c r="AX208" s="146"/>
      <c r="AZ208" s="146"/>
      <c r="BB208" s="146"/>
      <c r="BD208" s="63"/>
      <c r="BF208" s="371"/>
      <c r="BG208" s="371"/>
      <c r="BH208" s="371"/>
      <c r="BI208" s="371"/>
      <c r="BJ208" s="371"/>
      <c r="BK208" s="371"/>
      <c r="BL208" s="371"/>
      <c r="BM208" s="371"/>
      <c r="BN208" s="371"/>
      <c r="BO208" s="371"/>
      <c r="BP208" s="371"/>
      <c r="BQ208" s="371"/>
    </row>
    <row r="209" spans="1:69" s="376" customFormat="1" ht="21" customHeight="1" x14ac:dyDescent="0.3">
      <c r="A209" s="371"/>
      <c r="B209" s="372"/>
      <c r="C209" s="371"/>
      <c r="D209" s="436" t="s">
        <v>225</v>
      </c>
      <c r="E209" s="437">
        <f t="shared" ref="E209:F214" si="37">H209</f>
        <v>5700</v>
      </c>
      <c r="F209" s="438">
        <f t="shared" si="37"/>
        <v>3400</v>
      </c>
      <c r="G209" s="371"/>
      <c r="H209" s="416">
        <f t="shared" si="36"/>
        <v>5700</v>
      </c>
      <c r="I209" s="416">
        <f t="shared" si="36"/>
        <v>3400</v>
      </c>
      <c r="J209" s="386"/>
      <c r="K209" s="417">
        <f t="shared" si="33"/>
        <v>5625</v>
      </c>
      <c r="L209" s="417">
        <f t="shared" si="34"/>
        <v>3375</v>
      </c>
      <c r="N209" s="552">
        <v>2250</v>
      </c>
      <c r="P209" s="542">
        <v>2250</v>
      </c>
      <c r="R209" s="542">
        <v>2250</v>
      </c>
      <c r="T209" s="496">
        <v>2250</v>
      </c>
      <c r="V209" s="507">
        <v>2142</v>
      </c>
      <c r="X209" s="490">
        <v>2142</v>
      </c>
      <c r="Z209" s="490">
        <v>2142</v>
      </c>
      <c r="AB209" s="462">
        <v>2142</v>
      </c>
      <c r="AD209" s="462">
        <v>2142</v>
      </c>
      <c r="AF209" s="462">
        <v>1800</v>
      </c>
      <c r="AH209" s="452">
        <v>1501</v>
      </c>
      <c r="AJ209" s="382">
        <v>1501</v>
      </c>
      <c r="AL209" s="363">
        <f t="shared" ca="1" si="35"/>
        <v>1</v>
      </c>
      <c r="AN209" s="146"/>
      <c r="AP209" s="146"/>
      <c r="AR209" s="146"/>
      <c r="AT209" s="146"/>
      <c r="AV209" s="146"/>
      <c r="AX209" s="146"/>
      <c r="AZ209" s="146"/>
      <c r="BB209" s="146"/>
      <c r="BD209" s="63"/>
      <c r="BF209" s="371"/>
      <c r="BG209" s="371"/>
      <c r="BH209" s="371"/>
      <c r="BI209" s="371"/>
      <c r="BJ209" s="371"/>
      <c r="BK209" s="371"/>
      <c r="BL209" s="371"/>
      <c r="BM209" s="371"/>
      <c r="BN209" s="371"/>
      <c r="BO209" s="371"/>
      <c r="BP209" s="371"/>
      <c r="BQ209" s="371"/>
    </row>
    <row r="210" spans="1:69" s="376" customFormat="1" ht="21" customHeight="1" x14ac:dyDescent="0.3">
      <c r="A210" s="371"/>
      <c r="B210" s="372"/>
      <c r="C210" s="371"/>
      <c r="D210" s="439" t="s">
        <v>538</v>
      </c>
      <c r="E210" s="444">
        <f t="shared" si="37"/>
        <v>5400</v>
      </c>
      <c r="F210" s="445">
        <f t="shared" si="37"/>
        <v>3300</v>
      </c>
      <c r="G210" s="371"/>
      <c r="H210" s="416">
        <f t="shared" si="36"/>
        <v>5400</v>
      </c>
      <c r="I210" s="416">
        <f t="shared" si="36"/>
        <v>3300</v>
      </c>
      <c r="J210" s="386"/>
      <c r="K210" s="417">
        <f t="shared" si="33"/>
        <v>5375</v>
      </c>
      <c r="L210" s="417">
        <f t="shared" si="34"/>
        <v>3225</v>
      </c>
      <c r="N210" s="552">
        <v>2150</v>
      </c>
      <c r="P210" s="542">
        <v>2150</v>
      </c>
      <c r="R210" s="542">
        <v>2150</v>
      </c>
      <c r="T210" s="496">
        <v>2150</v>
      </c>
      <c r="V210" s="507">
        <v>2023</v>
      </c>
      <c r="X210" s="490">
        <v>2023</v>
      </c>
      <c r="Z210" s="490">
        <v>2023</v>
      </c>
      <c r="AB210" s="474">
        <v>2023</v>
      </c>
      <c r="AD210" s="462">
        <v>2000</v>
      </c>
      <c r="AF210" s="462">
        <v>1699.99</v>
      </c>
      <c r="AH210" s="452">
        <v>1361</v>
      </c>
      <c r="AJ210" s="382">
        <v>1361</v>
      </c>
      <c r="AL210" s="363">
        <f t="shared" ca="1" si="35"/>
        <v>1</v>
      </c>
      <c r="AN210" s="146"/>
      <c r="AP210" s="146"/>
      <c r="AR210" s="146"/>
      <c r="AT210" s="146"/>
      <c r="AV210" s="146"/>
      <c r="AX210" s="146"/>
      <c r="AZ210" s="146"/>
      <c r="BB210" s="146"/>
      <c r="BD210" s="63"/>
      <c r="BF210" s="371"/>
      <c r="BG210" s="371"/>
      <c r="BH210" s="371"/>
      <c r="BI210" s="371"/>
      <c r="BJ210" s="371"/>
      <c r="BK210" s="371"/>
      <c r="BL210" s="371"/>
      <c r="BM210" s="371"/>
      <c r="BN210" s="371"/>
      <c r="BO210" s="371"/>
      <c r="BP210" s="371"/>
      <c r="BQ210" s="371"/>
    </row>
    <row r="211" spans="1:69" s="376" customFormat="1" ht="21" customHeight="1" x14ac:dyDescent="0.3">
      <c r="A211" s="371"/>
      <c r="B211" s="372"/>
      <c r="C211" s="371"/>
      <c r="D211" s="439" t="s">
        <v>651</v>
      </c>
      <c r="E211" s="437">
        <f t="shared" si="37"/>
        <v>5900</v>
      </c>
      <c r="F211" s="438">
        <f>I211</f>
        <v>3600</v>
      </c>
      <c r="G211" s="371"/>
      <c r="H211" s="416">
        <f t="shared" si="36"/>
        <v>5900</v>
      </c>
      <c r="I211" s="416">
        <f t="shared" si="36"/>
        <v>3600</v>
      </c>
      <c r="J211" s="386"/>
      <c r="K211" s="417">
        <f t="shared" si="33"/>
        <v>5875</v>
      </c>
      <c r="L211" s="417">
        <f t="shared" si="34"/>
        <v>3525</v>
      </c>
      <c r="N211" s="552">
        <v>2350</v>
      </c>
      <c r="P211" s="542">
        <v>2350</v>
      </c>
      <c r="R211" s="542">
        <v>2350</v>
      </c>
      <c r="T211" s="496">
        <v>2350</v>
      </c>
      <c r="V211" s="507">
        <v>2261</v>
      </c>
      <c r="X211" s="490">
        <v>2261</v>
      </c>
      <c r="Z211" s="490">
        <v>2261</v>
      </c>
      <c r="AB211" s="462">
        <v>2261</v>
      </c>
      <c r="AD211" s="462">
        <v>2261</v>
      </c>
      <c r="AF211" s="462">
        <v>1900</v>
      </c>
      <c r="AH211" s="452">
        <v>1601</v>
      </c>
      <c r="AJ211" s="382">
        <v>1601</v>
      </c>
      <c r="AL211" s="363">
        <f t="shared" ca="1" si="35"/>
        <v>1</v>
      </c>
      <c r="AN211" s="146"/>
      <c r="AP211" s="146"/>
      <c r="AR211" s="146"/>
      <c r="AT211" s="146"/>
      <c r="AV211" s="146"/>
      <c r="AX211" s="146"/>
      <c r="AZ211" s="146"/>
      <c r="BB211" s="146"/>
      <c r="BD211" s="63"/>
      <c r="BF211" s="371"/>
      <c r="BG211" s="371"/>
      <c r="BH211" s="371"/>
      <c r="BI211" s="371"/>
      <c r="BJ211" s="371"/>
      <c r="BK211" s="371"/>
      <c r="BL211" s="371"/>
      <c r="BM211" s="371"/>
      <c r="BN211" s="371"/>
      <c r="BO211" s="371"/>
      <c r="BP211" s="371"/>
      <c r="BQ211" s="371"/>
    </row>
    <row r="212" spans="1:69" s="376" customFormat="1" ht="21" hidden="1" customHeight="1" x14ac:dyDescent="0.3">
      <c r="A212" s="371"/>
      <c r="B212" s="372"/>
      <c r="C212" s="371"/>
      <c r="D212" s="449" t="s">
        <v>536</v>
      </c>
      <c r="E212" s="437">
        <f t="shared" si="37"/>
        <v>5700</v>
      </c>
      <c r="F212" s="438">
        <f t="shared" si="37"/>
        <v>3400</v>
      </c>
      <c r="G212" s="371"/>
      <c r="H212" s="416">
        <f t="shared" si="36"/>
        <v>5700</v>
      </c>
      <c r="I212" s="416">
        <f t="shared" si="36"/>
        <v>3400</v>
      </c>
      <c r="J212" s="386"/>
      <c r="K212" s="417">
        <f t="shared" si="33"/>
        <v>5652.5</v>
      </c>
      <c r="L212" s="417">
        <f t="shared" si="34"/>
        <v>3391.5</v>
      </c>
      <c r="N212" s="552">
        <v>2261</v>
      </c>
      <c r="P212" s="542">
        <v>2261</v>
      </c>
      <c r="R212" s="542">
        <v>2261</v>
      </c>
      <c r="T212" s="496">
        <v>2261</v>
      </c>
      <c r="V212" s="507">
        <v>2261</v>
      </c>
      <c r="X212" s="490">
        <v>2261</v>
      </c>
      <c r="Z212" s="490">
        <v>2261</v>
      </c>
      <c r="AB212" s="462">
        <v>2261</v>
      </c>
      <c r="AD212" s="462">
        <v>2261</v>
      </c>
      <c r="AF212" s="462">
        <v>1900</v>
      </c>
      <c r="AH212" s="452">
        <v>1601</v>
      </c>
      <c r="AJ212" s="382">
        <v>1601</v>
      </c>
      <c r="AL212" s="363">
        <f t="shared" ca="1" si="35"/>
        <v>1</v>
      </c>
      <c r="AN212" s="146"/>
      <c r="AP212" s="146"/>
      <c r="AR212" s="146"/>
      <c r="AT212" s="146"/>
      <c r="AV212" s="146"/>
      <c r="AX212" s="146"/>
      <c r="AZ212" s="146"/>
      <c r="BB212" s="146"/>
      <c r="BD212" s="63"/>
      <c r="BF212" s="371"/>
      <c r="BG212" s="371"/>
      <c r="BH212" s="371"/>
      <c r="BI212" s="371"/>
      <c r="BJ212" s="371"/>
      <c r="BK212" s="371"/>
      <c r="BL212" s="371"/>
      <c r="BM212" s="371"/>
      <c r="BN212" s="371"/>
      <c r="BO212" s="371"/>
      <c r="BP212" s="371"/>
      <c r="BQ212" s="371"/>
    </row>
    <row r="213" spans="1:69" s="376" customFormat="1" ht="21" customHeight="1" x14ac:dyDescent="0.3">
      <c r="A213" s="371"/>
      <c r="B213" s="372"/>
      <c r="C213" s="371"/>
      <c r="D213" s="439" t="s">
        <v>6</v>
      </c>
      <c r="E213" s="437">
        <f t="shared" si="37"/>
        <v>6900</v>
      </c>
      <c r="F213" s="438">
        <f t="shared" si="37"/>
        <v>4200</v>
      </c>
      <c r="G213" s="371"/>
      <c r="H213" s="416">
        <f t="shared" si="36"/>
        <v>6900</v>
      </c>
      <c r="I213" s="416">
        <f t="shared" si="36"/>
        <v>4200</v>
      </c>
      <c r="J213" s="386"/>
      <c r="K213" s="417">
        <f t="shared" si="33"/>
        <v>6875</v>
      </c>
      <c r="L213" s="417">
        <f t="shared" si="34"/>
        <v>4125</v>
      </c>
      <c r="N213" s="552">
        <v>2750</v>
      </c>
      <c r="P213" s="542">
        <v>2750</v>
      </c>
      <c r="R213" s="542">
        <v>2750</v>
      </c>
      <c r="T213" s="496">
        <v>2750</v>
      </c>
      <c r="V213" s="507">
        <v>2499</v>
      </c>
      <c r="X213" s="490">
        <v>2499</v>
      </c>
      <c r="Z213" s="490">
        <v>2499</v>
      </c>
      <c r="AB213" s="462">
        <v>2499</v>
      </c>
      <c r="AD213" s="462">
        <v>2499</v>
      </c>
      <c r="AF213" s="461">
        <v>2100</v>
      </c>
      <c r="AH213" s="452">
        <v>1726</v>
      </c>
      <c r="AJ213" s="382">
        <v>1726</v>
      </c>
      <c r="AL213" s="363">
        <f t="shared" ca="1" si="35"/>
        <v>1</v>
      </c>
      <c r="AN213" s="146"/>
      <c r="AP213" s="146"/>
      <c r="AR213" s="146"/>
      <c r="AT213" s="146"/>
      <c r="AV213" s="146"/>
      <c r="AX213" s="146"/>
      <c r="AZ213" s="146"/>
      <c r="BB213" s="146"/>
      <c r="BD213" s="63"/>
      <c r="BF213" s="371"/>
      <c r="BG213" s="371"/>
      <c r="BH213" s="371"/>
      <c r="BI213" s="371"/>
      <c r="BJ213" s="371"/>
      <c r="BK213" s="371"/>
      <c r="BL213" s="371"/>
      <c r="BM213" s="371"/>
      <c r="BN213" s="371"/>
      <c r="BO213" s="371"/>
      <c r="BP213" s="371"/>
      <c r="BQ213" s="371"/>
    </row>
    <row r="214" spans="1:69" s="376" customFormat="1" ht="21" customHeight="1" x14ac:dyDescent="0.3">
      <c r="A214" s="371"/>
      <c r="B214" s="372"/>
      <c r="C214" s="371"/>
      <c r="D214" s="439" t="s">
        <v>7</v>
      </c>
      <c r="E214" s="437">
        <f t="shared" si="37"/>
        <v>13300</v>
      </c>
      <c r="F214" s="438">
        <f t="shared" si="37"/>
        <v>8000</v>
      </c>
      <c r="G214" s="371"/>
      <c r="H214" s="416">
        <f t="shared" si="36"/>
        <v>13300</v>
      </c>
      <c r="I214" s="416">
        <f t="shared" si="36"/>
        <v>8000</v>
      </c>
      <c r="J214" s="386"/>
      <c r="K214" s="417">
        <f t="shared" si="33"/>
        <v>13225</v>
      </c>
      <c r="L214" s="417">
        <f t="shared" si="34"/>
        <v>7935</v>
      </c>
      <c r="N214" s="552">
        <v>5290</v>
      </c>
      <c r="P214" s="542">
        <v>5290</v>
      </c>
      <c r="R214" s="542">
        <v>5290</v>
      </c>
      <c r="T214" s="496">
        <v>5290</v>
      </c>
      <c r="V214" s="507">
        <v>4900</v>
      </c>
      <c r="X214" s="490">
        <v>4900</v>
      </c>
      <c r="Z214" s="490">
        <v>4900</v>
      </c>
      <c r="AB214" s="462">
        <v>4427</v>
      </c>
      <c r="AD214" s="462">
        <v>4427</v>
      </c>
      <c r="AF214" s="462">
        <v>3720</v>
      </c>
      <c r="AH214" s="452">
        <v>2801</v>
      </c>
      <c r="AJ214" s="382">
        <v>2801</v>
      </c>
      <c r="AL214" s="363">
        <f t="shared" ca="1" si="35"/>
        <v>1</v>
      </c>
      <c r="AN214" s="146"/>
      <c r="AP214" s="146"/>
      <c r="AR214" s="146"/>
      <c r="AT214" s="146"/>
      <c r="AV214" s="146"/>
      <c r="AX214" s="146"/>
      <c r="AZ214" s="146"/>
      <c r="BB214" s="146"/>
      <c r="BD214" s="63"/>
      <c r="BF214" s="371"/>
      <c r="BG214" s="371"/>
      <c r="BH214" s="371"/>
      <c r="BI214" s="371"/>
      <c r="BJ214" s="371"/>
      <c r="BK214" s="371"/>
      <c r="BL214" s="371"/>
      <c r="BM214" s="371"/>
      <c r="BN214" s="371"/>
      <c r="BO214" s="371"/>
      <c r="BP214" s="371"/>
      <c r="BQ214" s="371"/>
    </row>
    <row r="215" spans="1:69" s="376" customFormat="1" ht="9.9499999999999993" customHeight="1" thickBot="1" x14ac:dyDescent="0.35">
      <c r="A215" s="371"/>
      <c r="B215" s="372"/>
      <c r="C215" s="371"/>
      <c r="D215" s="371"/>
      <c r="E215" s="373"/>
      <c r="F215" s="374"/>
      <c r="G215" s="371"/>
      <c r="H215" s="416">
        <f t="shared" si="36"/>
        <v>0</v>
      </c>
      <c r="I215" s="416">
        <f t="shared" si="36"/>
        <v>0</v>
      </c>
      <c r="J215" s="386"/>
      <c r="K215" s="417">
        <f t="shared" si="33"/>
        <v>0</v>
      </c>
      <c r="L215" s="417">
        <f t="shared" si="34"/>
        <v>0</v>
      </c>
      <c r="N215" s="513"/>
      <c r="P215" s="513"/>
      <c r="R215" s="513"/>
      <c r="T215" s="513"/>
      <c r="V215" s="513"/>
      <c r="X215" s="452"/>
      <c r="Z215" s="452"/>
      <c r="AB215" s="452"/>
      <c r="AD215" s="452"/>
      <c r="AF215" s="452"/>
      <c r="AH215" s="452"/>
      <c r="AJ215" s="382"/>
      <c r="AL215" s="363"/>
      <c r="AN215" s="146"/>
      <c r="AP215" s="146"/>
      <c r="AR215" s="146"/>
      <c r="AT215" s="146"/>
      <c r="AV215" s="146"/>
      <c r="AX215" s="146"/>
      <c r="AZ215" s="146"/>
      <c r="BB215" s="146"/>
      <c r="BD215" s="63"/>
      <c r="BF215" s="371"/>
      <c r="BG215" s="371"/>
      <c r="BH215" s="371"/>
      <c r="BI215" s="371"/>
      <c r="BJ215" s="371"/>
      <c r="BK215" s="371"/>
      <c r="BL215" s="371"/>
      <c r="BM215" s="371"/>
      <c r="BN215" s="371"/>
      <c r="BO215" s="371"/>
      <c r="BP215" s="371"/>
      <c r="BQ215" s="371"/>
    </row>
    <row r="216" spans="1:69" s="376" customFormat="1" ht="21" customHeight="1" thickBot="1" x14ac:dyDescent="0.35">
      <c r="A216" s="371"/>
      <c r="B216" s="372"/>
      <c r="C216" s="371"/>
      <c r="D216" s="413" t="s">
        <v>639</v>
      </c>
      <c r="E216" s="414"/>
      <c r="F216" s="415"/>
      <c r="G216" s="386"/>
      <c r="H216" s="416">
        <f t="shared" si="36"/>
        <v>0</v>
      </c>
      <c r="I216" s="416">
        <f t="shared" si="36"/>
        <v>0</v>
      </c>
      <c r="J216" s="386"/>
      <c r="K216" s="417"/>
      <c r="L216" s="417"/>
      <c r="M216" s="389"/>
      <c r="N216" s="561">
        <v>45674</v>
      </c>
      <c r="P216" s="541">
        <v>45595</v>
      </c>
      <c r="R216" s="541">
        <v>45595</v>
      </c>
      <c r="T216" s="521">
        <v>45565</v>
      </c>
      <c r="V216" s="514">
        <v>45480</v>
      </c>
      <c r="X216" s="492">
        <v>45480</v>
      </c>
      <c r="Z216" s="492">
        <v>45480</v>
      </c>
      <c r="AB216" s="472">
        <v>45425</v>
      </c>
      <c r="AD216" s="472">
        <v>45341</v>
      </c>
      <c r="AF216" s="466">
        <v>220324</v>
      </c>
      <c r="AH216" s="452"/>
      <c r="AJ216" s="382"/>
      <c r="AL216" s="363"/>
      <c r="AN216" s="367"/>
      <c r="AO216" s="428"/>
      <c r="AP216" s="364"/>
      <c r="AR216" s="368"/>
      <c r="AT216" s="365"/>
      <c r="AV216" s="362"/>
      <c r="AX216" s="363"/>
      <c r="AZ216" s="363"/>
      <c r="BB216" s="363"/>
      <c r="BD216" s="366"/>
      <c r="BF216" s="371"/>
      <c r="BG216" s="371"/>
      <c r="BH216" s="371"/>
      <c r="BI216" s="371"/>
      <c r="BJ216" s="371"/>
      <c r="BK216" s="371"/>
      <c r="BL216" s="371"/>
      <c r="BM216" s="371"/>
      <c r="BN216" s="371"/>
      <c r="BO216" s="371"/>
      <c r="BP216" s="371"/>
      <c r="BQ216" s="371"/>
    </row>
    <row r="217" spans="1:69" s="376" customFormat="1" ht="21" customHeight="1" x14ac:dyDescent="0.3">
      <c r="A217" s="371" t="s">
        <v>237</v>
      </c>
      <c r="B217" s="372"/>
      <c r="C217" s="371">
        <v>2397</v>
      </c>
      <c r="D217" s="418" t="s">
        <v>207</v>
      </c>
      <c r="E217" s="419">
        <f t="shared" ref="E217:F219" si="38">H217</f>
        <v>53100</v>
      </c>
      <c r="F217" s="420">
        <f t="shared" si="38"/>
        <v>31900</v>
      </c>
      <c r="G217" s="386"/>
      <c r="H217" s="416">
        <f t="shared" si="36"/>
        <v>53100</v>
      </c>
      <c r="I217" s="416">
        <f t="shared" si="36"/>
        <v>31900</v>
      </c>
      <c r="J217" s="386"/>
      <c r="K217" s="417">
        <f>N217*$K$9</f>
        <v>53095</v>
      </c>
      <c r="L217" s="417">
        <f>N217*$L$9</f>
        <v>31857</v>
      </c>
      <c r="M217" s="389"/>
      <c r="N217" s="552">
        <v>21238</v>
      </c>
      <c r="P217" s="542">
        <v>21238</v>
      </c>
      <c r="R217" s="542">
        <v>21238</v>
      </c>
      <c r="T217" s="496">
        <v>21238</v>
      </c>
      <c r="V217" s="507">
        <v>18467.79</v>
      </c>
      <c r="X217" s="490">
        <v>18467.79</v>
      </c>
      <c r="Z217" s="490">
        <v>18467.79</v>
      </c>
      <c r="AB217" s="474">
        <v>18467.79</v>
      </c>
      <c r="AD217" s="462">
        <v>16489.099999999999</v>
      </c>
      <c r="AF217" s="452">
        <v>16489.099999999999</v>
      </c>
      <c r="AH217" s="452">
        <v>16111.87</v>
      </c>
      <c r="AJ217" s="382">
        <v>16111.87</v>
      </c>
      <c r="AL217" s="363">
        <f t="shared" ca="1" si="35"/>
        <v>1</v>
      </c>
      <c r="AN217" s="364"/>
      <c r="AP217" s="365"/>
      <c r="AR217" s="365"/>
      <c r="AT217" s="365"/>
      <c r="AV217" s="363"/>
      <c r="AX217" s="363"/>
      <c r="AZ217" s="363"/>
      <c r="BB217" s="363"/>
      <c r="BD217" s="366"/>
      <c r="BF217" s="371"/>
      <c r="BG217" s="371"/>
      <c r="BH217" s="371"/>
      <c r="BI217" s="371"/>
      <c r="BJ217" s="371"/>
      <c r="BK217" s="371"/>
      <c r="BL217" s="371"/>
      <c r="BM217" s="371"/>
      <c r="BN217" s="371"/>
      <c r="BO217" s="371"/>
      <c r="BP217" s="371"/>
      <c r="BQ217" s="371"/>
    </row>
    <row r="218" spans="1:69" s="376" customFormat="1" ht="21" customHeight="1" x14ac:dyDescent="0.3">
      <c r="A218" s="371" t="s">
        <v>237</v>
      </c>
      <c r="B218" s="372"/>
      <c r="C218" s="371"/>
      <c r="D218" s="421" t="s">
        <v>501</v>
      </c>
      <c r="E218" s="419">
        <f t="shared" si="38"/>
        <v>21900</v>
      </c>
      <c r="F218" s="420">
        <f t="shared" si="38"/>
        <v>13200</v>
      </c>
      <c r="G218" s="386"/>
      <c r="H218" s="416">
        <f t="shared" ref="H218" si="39">MROUND(K218+48,100)</f>
        <v>21900</v>
      </c>
      <c r="I218" s="416">
        <f t="shared" ref="I218" si="40">MROUND(L218+48,100)</f>
        <v>13200</v>
      </c>
      <c r="J218" s="386"/>
      <c r="K218" s="417">
        <f>N218*$K$9</f>
        <v>21845</v>
      </c>
      <c r="L218" s="417">
        <f>N218*$L$9</f>
        <v>13107</v>
      </c>
      <c r="M218" s="389"/>
      <c r="N218" s="552">
        <v>8738</v>
      </c>
      <c r="P218" s="542">
        <v>8738</v>
      </c>
      <c r="R218" s="542">
        <v>8738</v>
      </c>
      <c r="T218" s="496">
        <v>8738</v>
      </c>
      <c r="V218" s="507">
        <v>7597.76</v>
      </c>
      <c r="X218" s="490">
        <v>7597.76</v>
      </c>
      <c r="Z218" s="490">
        <v>7597.76</v>
      </c>
      <c r="AB218" s="474">
        <v>7597.76</v>
      </c>
      <c r="AD218" s="462">
        <v>6783.72</v>
      </c>
      <c r="AF218" s="452">
        <v>6783.72</v>
      </c>
      <c r="AH218" s="452">
        <v>5360</v>
      </c>
      <c r="AJ218" s="382">
        <v>5360</v>
      </c>
      <c r="AL218" s="363">
        <f t="shared" ref="AL218" ca="1" si="41">N218/OFFSET(N218,0,2)</f>
        <v>1</v>
      </c>
      <c r="AN218" s="364"/>
      <c r="AP218" s="365"/>
      <c r="AR218" s="365"/>
      <c r="AT218" s="365"/>
      <c r="AV218" s="363"/>
      <c r="AX218" s="363"/>
      <c r="AZ218" s="363"/>
      <c r="BB218" s="363"/>
      <c r="BD218" s="366"/>
      <c r="BF218" s="371"/>
      <c r="BG218" s="371"/>
      <c r="BH218" s="371"/>
      <c r="BI218" s="371"/>
      <c r="BJ218" s="371"/>
      <c r="BK218" s="371"/>
      <c r="BL218" s="371"/>
      <c r="BM218" s="371"/>
      <c r="BN218" s="371"/>
      <c r="BO218" s="371"/>
      <c r="BP218" s="371"/>
      <c r="BQ218" s="371"/>
    </row>
    <row r="219" spans="1:69" s="376" customFormat="1" ht="21" customHeight="1" x14ac:dyDescent="0.3">
      <c r="A219" s="371" t="s">
        <v>237</v>
      </c>
      <c r="B219" s="372" t="s">
        <v>775</v>
      </c>
      <c r="C219" s="371"/>
      <c r="D219" s="421" t="s">
        <v>774</v>
      </c>
      <c r="E219" s="419">
        <f t="shared" si="38"/>
        <v>40500</v>
      </c>
      <c r="F219" s="420">
        <f t="shared" si="38"/>
        <v>24300</v>
      </c>
      <c r="G219" s="386"/>
      <c r="H219" s="416">
        <f t="shared" si="36"/>
        <v>40500</v>
      </c>
      <c r="I219" s="416">
        <f t="shared" si="36"/>
        <v>24300</v>
      </c>
      <c r="J219" s="386"/>
      <c r="K219" s="417">
        <f>N219*$K$9</f>
        <v>40437.5</v>
      </c>
      <c r="L219" s="417">
        <f>N219*$L$9</f>
        <v>24262.5</v>
      </c>
      <c r="M219" s="389"/>
      <c r="N219" s="496">
        <v>16175</v>
      </c>
      <c r="P219" s="542"/>
      <c r="R219" s="542">
        <v>8738</v>
      </c>
      <c r="T219" s="496">
        <v>8738</v>
      </c>
      <c r="V219" s="507">
        <v>7597.76</v>
      </c>
      <c r="X219" s="490">
        <v>7597.76</v>
      </c>
      <c r="Z219" s="490">
        <v>7597.76</v>
      </c>
      <c r="AB219" s="474">
        <v>7597.76</v>
      </c>
      <c r="AD219" s="462">
        <v>6783.72</v>
      </c>
      <c r="AF219" s="452">
        <v>6783.72</v>
      </c>
      <c r="AH219" s="452">
        <v>5360</v>
      </c>
      <c r="AJ219" s="382">
        <v>5360</v>
      </c>
      <c r="AL219" s="363" t="e">
        <f t="shared" ca="1" si="35"/>
        <v>#DIV/0!</v>
      </c>
      <c r="AN219" s="364"/>
      <c r="AP219" s="365"/>
      <c r="AR219" s="365"/>
      <c r="AT219" s="365"/>
      <c r="AV219" s="363"/>
      <c r="AX219" s="363"/>
      <c r="AZ219" s="363"/>
      <c r="BB219" s="363"/>
      <c r="BD219" s="366"/>
      <c r="BF219" s="371"/>
      <c r="BG219" s="371"/>
      <c r="BH219" s="371"/>
      <c r="BI219" s="371"/>
      <c r="BJ219" s="371"/>
      <c r="BK219" s="371"/>
      <c r="BL219" s="371"/>
      <c r="BM219" s="371"/>
      <c r="BN219" s="371"/>
      <c r="BO219" s="371"/>
      <c r="BP219" s="371"/>
      <c r="BQ219" s="371"/>
    </row>
    <row r="220" spans="1:69" s="376" customFormat="1" ht="9.9499999999999993" customHeight="1" thickBot="1" x14ac:dyDescent="0.35">
      <c r="A220" s="371"/>
      <c r="B220" s="372"/>
      <c r="C220" s="371"/>
      <c r="D220" s="422"/>
      <c r="E220" s="414"/>
      <c r="F220" s="415"/>
      <c r="G220" s="386"/>
      <c r="H220" s="416">
        <f t="shared" si="36"/>
        <v>0</v>
      </c>
      <c r="I220" s="416">
        <f t="shared" si="36"/>
        <v>0</v>
      </c>
      <c r="J220" s="386"/>
      <c r="K220" s="417"/>
      <c r="L220" s="417"/>
      <c r="M220" s="389"/>
      <c r="N220" s="513"/>
      <c r="P220" s="513"/>
      <c r="R220" s="513"/>
      <c r="T220" s="513"/>
      <c r="V220" s="513"/>
      <c r="X220" s="452"/>
      <c r="Z220" s="452"/>
      <c r="AB220" s="452"/>
      <c r="AD220" s="452"/>
      <c r="AF220" s="452"/>
      <c r="AH220" s="452"/>
      <c r="AJ220" s="382"/>
      <c r="AL220" s="363"/>
      <c r="AN220" s="364"/>
      <c r="AP220" s="365"/>
      <c r="AR220" s="365"/>
      <c r="AT220" s="365"/>
      <c r="AV220" s="363"/>
      <c r="AX220" s="363"/>
      <c r="AZ220" s="363"/>
      <c r="BB220" s="363"/>
      <c r="BD220" s="366"/>
      <c r="BF220" s="371"/>
      <c r="BG220" s="371"/>
      <c r="BH220" s="371"/>
      <c r="BI220" s="371"/>
      <c r="BJ220" s="371"/>
      <c r="BK220" s="371"/>
      <c r="BL220" s="371"/>
      <c r="BM220" s="371"/>
      <c r="BN220" s="371"/>
      <c r="BO220" s="371"/>
      <c r="BP220" s="371"/>
      <c r="BQ220" s="371"/>
    </row>
    <row r="221" spans="1:69" s="376" customFormat="1" ht="21" customHeight="1" thickBot="1" x14ac:dyDescent="0.35">
      <c r="A221" s="371"/>
      <c r="B221" s="372"/>
      <c r="C221" s="371"/>
      <c r="D221" s="413" t="s">
        <v>533</v>
      </c>
      <c r="E221" s="414"/>
      <c r="F221" s="415"/>
      <c r="G221" s="446"/>
      <c r="H221" s="416">
        <f t="shared" si="36"/>
        <v>0</v>
      </c>
      <c r="I221" s="416">
        <f t="shared" si="36"/>
        <v>0</v>
      </c>
      <c r="J221" s="386"/>
      <c r="K221" s="417"/>
      <c r="L221" s="417"/>
      <c r="M221" s="389"/>
      <c r="N221" s="518">
        <v>45455</v>
      </c>
      <c r="P221" s="518">
        <v>45455</v>
      </c>
      <c r="R221" s="518">
        <v>45455</v>
      </c>
      <c r="T221" s="518">
        <v>45455</v>
      </c>
      <c r="V221" s="518">
        <v>45455</v>
      </c>
      <c r="X221" s="484">
        <v>45455</v>
      </c>
      <c r="Z221" s="484">
        <v>45455</v>
      </c>
      <c r="AB221" s="472">
        <v>45350</v>
      </c>
      <c r="AD221" s="472">
        <v>45350</v>
      </c>
      <c r="AF221" s="452"/>
      <c r="AH221" s="452"/>
      <c r="AJ221" s="382"/>
      <c r="AL221" s="540"/>
      <c r="AN221" s="364"/>
      <c r="AP221" s="365"/>
      <c r="AR221" s="365"/>
      <c r="AT221" s="365"/>
      <c r="AV221" s="363"/>
      <c r="AX221" s="363"/>
      <c r="AZ221" s="363"/>
      <c r="BB221" s="363"/>
      <c r="BD221" s="366"/>
      <c r="BF221" s="371"/>
      <c r="BG221" s="371"/>
      <c r="BH221" s="371"/>
      <c r="BI221" s="371"/>
      <c r="BJ221" s="371"/>
      <c r="BK221" s="371"/>
      <c r="BL221" s="371"/>
      <c r="BM221" s="371"/>
      <c r="BN221" s="371"/>
      <c r="BO221" s="371"/>
      <c r="BP221" s="371"/>
      <c r="BQ221" s="371"/>
    </row>
    <row r="222" spans="1:69" s="376" customFormat="1" ht="21" customHeight="1" x14ac:dyDescent="0.3">
      <c r="A222" s="371" t="s">
        <v>522</v>
      </c>
      <c r="B222" s="372"/>
      <c r="C222" s="371"/>
      <c r="D222" s="418" t="s">
        <v>346</v>
      </c>
      <c r="E222" s="419">
        <f t="shared" ref="E222:F224" si="42">H222</f>
        <v>5000</v>
      </c>
      <c r="F222" s="420">
        <f t="shared" si="42"/>
        <v>3000</v>
      </c>
      <c r="G222" s="386"/>
      <c r="H222" s="416">
        <f t="shared" si="36"/>
        <v>5000</v>
      </c>
      <c r="I222" s="416">
        <f t="shared" si="36"/>
        <v>3000</v>
      </c>
      <c r="J222" s="386"/>
      <c r="K222" s="417">
        <f>N222*$K$9</f>
        <v>5000</v>
      </c>
      <c r="L222" s="417">
        <f>N222*$L$9</f>
        <v>3000</v>
      </c>
      <c r="M222" s="389"/>
      <c r="N222" s="513">
        <v>2000</v>
      </c>
      <c r="P222" s="513">
        <v>2000</v>
      </c>
      <c r="R222" s="513">
        <v>2000</v>
      </c>
      <c r="T222" s="513">
        <v>2000</v>
      </c>
      <c r="V222" s="513">
        <v>2000</v>
      </c>
      <c r="X222" s="468">
        <v>2000</v>
      </c>
      <c r="Z222" s="468">
        <v>2000</v>
      </c>
      <c r="AB222" s="452">
        <v>1900</v>
      </c>
      <c r="AD222" s="452">
        <v>1900</v>
      </c>
      <c r="AF222" s="452">
        <v>1600</v>
      </c>
      <c r="AH222" s="452">
        <v>1500</v>
      </c>
      <c r="AJ222" s="382">
        <v>1500</v>
      </c>
      <c r="AL222" s="540">
        <f t="shared" ca="1" si="35"/>
        <v>1</v>
      </c>
      <c r="AN222" s="367"/>
      <c r="AP222" s="363"/>
      <c r="AR222" s="363"/>
      <c r="AT222" s="363"/>
      <c r="AV222" s="363"/>
      <c r="AX222" s="369"/>
      <c r="AZ222" s="363"/>
      <c r="BB222" s="363"/>
      <c r="BD222" s="367"/>
      <c r="BF222" s="371"/>
      <c r="BG222" s="371"/>
      <c r="BH222" s="371"/>
      <c r="BI222" s="371"/>
      <c r="BJ222" s="371"/>
      <c r="BK222" s="371"/>
      <c r="BL222" s="371"/>
      <c r="BM222" s="371"/>
      <c r="BN222" s="371"/>
      <c r="BO222" s="371"/>
      <c r="BP222" s="371"/>
      <c r="BQ222" s="371"/>
    </row>
    <row r="223" spans="1:69" s="376" customFormat="1" ht="21" customHeight="1" x14ac:dyDescent="0.3">
      <c r="A223" s="371" t="s">
        <v>522</v>
      </c>
      <c r="B223" s="372"/>
      <c r="C223" s="371"/>
      <c r="D223" s="421" t="s">
        <v>347</v>
      </c>
      <c r="E223" s="419">
        <f t="shared" si="42"/>
        <v>5000</v>
      </c>
      <c r="F223" s="420">
        <f t="shared" si="42"/>
        <v>3000</v>
      </c>
      <c r="G223" s="386"/>
      <c r="H223" s="416">
        <f t="shared" si="36"/>
        <v>5000</v>
      </c>
      <c r="I223" s="416">
        <f t="shared" si="36"/>
        <v>3000</v>
      </c>
      <c r="J223" s="386"/>
      <c r="K223" s="417">
        <f>N223*$K$9</f>
        <v>5000</v>
      </c>
      <c r="L223" s="417">
        <f>N223*$L$9</f>
        <v>3000</v>
      </c>
      <c r="M223" s="389"/>
      <c r="N223" s="513">
        <v>2000</v>
      </c>
      <c r="P223" s="513">
        <v>2000</v>
      </c>
      <c r="R223" s="513">
        <v>2000</v>
      </c>
      <c r="T223" s="513">
        <v>2000</v>
      </c>
      <c r="V223" s="513">
        <v>2000</v>
      </c>
      <c r="X223" s="468">
        <v>2000</v>
      </c>
      <c r="Z223" s="468">
        <v>2000</v>
      </c>
      <c r="AB223" s="452">
        <v>1900</v>
      </c>
      <c r="AD223" s="452">
        <v>1900</v>
      </c>
      <c r="AF223" s="452">
        <v>1600</v>
      </c>
      <c r="AH223" s="452">
        <v>1500</v>
      </c>
      <c r="AJ223" s="382">
        <v>1500</v>
      </c>
      <c r="AL223" s="540">
        <f t="shared" ca="1" si="35"/>
        <v>1</v>
      </c>
      <c r="AN223" s="367"/>
      <c r="AP223" s="363"/>
      <c r="AR223" s="363"/>
      <c r="AT223" s="363"/>
      <c r="AV223" s="363"/>
      <c r="AX223" s="369"/>
      <c r="AZ223" s="363"/>
      <c r="BB223" s="363"/>
      <c r="BD223" s="367"/>
      <c r="BF223" s="371"/>
      <c r="BG223" s="371"/>
      <c r="BH223" s="371"/>
      <c r="BI223" s="371"/>
      <c r="BJ223" s="371"/>
      <c r="BK223" s="371"/>
      <c r="BL223" s="371"/>
      <c r="BM223" s="371"/>
      <c r="BN223" s="371"/>
      <c r="BO223" s="371"/>
      <c r="BP223" s="371"/>
      <c r="BQ223" s="371"/>
    </row>
    <row r="224" spans="1:69" s="376" customFormat="1" ht="21" customHeight="1" x14ac:dyDescent="0.3">
      <c r="A224" s="371" t="s">
        <v>522</v>
      </c>
      <c r="B224" s="372"/>
      <c r="C224" s="371"/>
      <c r="D224" s="421" t="s">
        <v>348</v>
      </c>
      <c r="E224" s="419">
        <f t="shared" si="42"/>
        <v>5000</v>
      </c>
      <c r="F224" s="420">
        <f t="shared" si="42"/>
        <v>3000</v>
      </c>
      <c r="G224" s="386"/>
      <c r="H224" s="416">
        <f t="shared" si="36"/>
        <v>5000</v>
      </c>
      <c r="I224" s="416">
        <f t="shared" si="36"/>
        <v>3000</v>
      </c>
      <c r="J224" s="386"/>
      <c r="K224" s="417">
        <f>N224*$K$9</f>
        <v>5000</v>
      </c>
      <c r="L224" s="417">
        <f>N224*$L$9</f>
        <v>3000</v>
      </c>
      <c r="M224" s="389"/>
      <c r="N224" s="513">
        <v>2000</v>
      </c>
      <c r="P224" s="513">
        <v>2000</v>
      </c>
      <c r="R224" s="513">
        <v>2000</v>
      </c>
      <c r="T224" s="513">
        <v>2000</v>
      </c>
      <c r="V224" s="513">
        <v>2000</v>
      </c>
      <c r="X224" s="468">
        <v>2000</v>
      </c>
      <c r="Z224" s="468">
        <v>2000</v>
      </c>
      <c r="AB224" s="452">
        <v>1900</v>
      </c>
      <c r="AD224" s="452">
        <v>1900</v>
      </c>
      <c r="AF224" s="452">
        <v>1600</v>
      </c>
      <c r="AH224" s="452">
        <v>1500</v>
      </c>
      <c r="AJ224" s="382">
        <v>1500</v>
      </c>
      <c r="AL224" s="540">
        <f t="shared" ca="1" si="35"/>
        <v>1</v>
      </c>
      <c r="AN224" s="367"/>
      <c r="AP224" s="363"/>
      <c r="AR224" s="363"/>
      <c r="AT224" s="363"/>
      <c r="AV224" s="363"/>
      <c r="AX224" s="369"/>
      <c r="AZ224" s="363"/>
      <c r="BB224" s="363"/>
      <c r="BD224" s="367"/>
      <c r="BF224" s="371"/>
      <c r="BG224" s="371"/>
      <c r="BH224" s="371"/>
      <c r="BI224" s="371"/>
      <c r="BJ224" s="371"/>
      <c r="BK224" s="371"/>
      <c r="BL224" s="371"/>
      <c r="BM224" s="371"/>
      <c r="BN224" s="371"/>
      <c r="BO224" s="371"/>
      <c r="BP224" s="371"/>
      <c r="BQ224" s="371"/>
    </row>
    <row r="225" spans="1:69" s="376" customFormat="1" ht="9.9499999999999993" customHeight="1" thickBot="1" x14ac:dyDescent="0.35">
      <c r="A225" s="371"/>
      <c r="B225" s="372"/>
      <c r="C225" s="371"/>
      <c r="D225" s="422"/>
      <c r="E225" s="414"/>
      <c r="F225" s="415"/>
      <c r="G225" s="386"/>
      <c r="H225" s="416">
        <f t="shared" si="36"/>
        <v>0</v>
      </c>
      <c r="I225" s="416">
        <f t="shared" si="36"/>
        <v>0</v>
      </c>
      <c r="J225" s="386"/>
      <c r="K225" s="417">
        <f t="shared" ref="K225:K232" si="43">N225*$K$9</f>
        <v>0</v>
      </c>
      <c r="L225" s="417">
        <f t="shared" ref="L225:L232" si="44">N225*$L$9</f>
        <v>0</v>
      </c>
      <c r="M225" s="389"/>
      <c r="N225" s="513"/>
      <c r="P225" s="513"/>
      <c r="R225" s="513"/>
      <c r="T225" s="513"/>
      <c r="V225" s="513"/>
      <c r="X225" s="452"/>
      <c r="Z225" s="452"/>
      <c r="AB225" s="452"/>
      <c r="AD225" s="452"/>
      <c r="AF225" s="452"/>
      <c r="AH225" s="452"/>
      <c r="AJ225" s="382"/>
      <c r="AL225" s="363"/>
      <c r="AN225" s="367"/>
      <c r="AP225" s="363"/>
      <c r="AR225" s="363"/>
      <c r="AT225" s="363"/>
      <c r="AV225" s="363"/>
      <c r="AX225" s="369"/>
      <c r="AZ225" s="363"/>
      <c r="BB225" s="363"/>
      <c r="BD225" s="367"/>
      <c r="BF225" s="371"/>
      <c r="BG225" s="371"/>
      <c r="BH225" s="371"/>
      <c r="BI225" s="371"/>
      <c r="BJ225" s="371"/>
      <c r="BK225" s="371"/>
      <c r="BL225" s="371"/>
      <c r="BM225" s="371"/>
      <c r="BN225" s="371"/>
      <c r="BO225" s="371"/>
      <c r="BP225" s="371"/>
      <c r="BQ225" s="371"/>
    </row>
    <row r="226" spans="1:69" s="376" customFormat="1" ht="21" customHeight="1" thickBot="1" x14ac:dyDescent="0.35">
      <c r="A226" s="371"/>
      <c r="B226" s="372"/>
      <c r="C226" s="371"/>
      <c r="D226" s="413" t="s">
        <v>9</v>
      </c>
      <c r="E226" s="373"/>
      <c r="F226" s="374"/>
      <c r="G226" s="371"/>
      <c r="H226" s="416">
        <f t="shared" si="36"/>
        <v>114200</v>
      </c>
      <c r="I226" s="416">
        <f t="shared" si="36"/>
        <v>68600</v>
      </c>
      <c r="J226" s="386"/>
      <c r="K226" s="417">
        <f t="shared" si="43"/>
        <v>114185</v>
      </c>
      <c r="L226" s="417">
        <f t="shared" si="44"/>
        <v>68511</v>
      </c>
      <c r="N226" s="561">
        <v>45674</v>
      </c>
      <c r="P226" s="541">
        <v>45595</v>
      </c>
      <c r="R226" s="541">
        <v>45595</v>
      </c>
      <c r="T226" s="521">
        <v>45565</v>
      </c>
      <c r="V226" s="514">
        <v>45480</v>
      </c>
      <c r="X226" s="492">
        <v>45480</v>
      </c>
      <c r="Z226" s="492">
        <v>45480</v>
      </c>
      <c r="AB226" s="472">
        <v>45425</v>
      </c>
      <c r="AD226" s="472">
        <v>45317</v>
      </c>
      <c r="AF226" s="463">
        <v>220324</v>
      </c>
      <c r="AH226" s="452"/>
      <c r="AJ226" s="382"/>
      <c r="AL226" s="363"/>
      <c r="AN226" s="146"/>
      <c r="AP226" s="146"/>
      <c r="AR226" s="146"/>
      <c r="AT226" s="146"/>
      <c r="AV226" s="146"/>
      <c r="AX226" s="146"/>
      <c r="AZ226" s="146"/>
      <c r="BB226" s="146"/>
      <c r="BD226" s="63"/>
      <c r="BF226" s="371"/>
      <c r="BG226" s="371"/>
      <c r="BH226" s="371"/>
      <c r="BI226" s="371"/>
      <c r="BJ226" s="371"/>
      <c r="BK226" s="371"/>
      <c r="BL226" s="371"/>
      <c r="BM226" s="371"/>
      <c r="BN226" s="371"/>
      <c r="BO226" s="371"/>
      <c r="BP226" s="371"/>
      <c r="BQ226" s="371"/>
    </row>
    <row r="227" spans="1:69" s="376" customFormat="1" ht="21" customHeight="1" x14ac:dyDescent="0.3">
      <c r="A227" s="371"/>
      <c r="B227" s="372"/>
      <c r="C227" s="371"/>
      <c r="D227" s="436" t="s">
        <v>311</v>
      </c>
      <c r="E227" s="437">
        <f>H227</f>
        <v>8800</v>
      </c>
      <c r="F227" s="438">
        <f>I227</f>
        <v>5300</v>
      </c>
      <c r="G227" s="371"/>
      <c r="H227" s="416">
        <f t="shared" si="36"/>
        <v>8800</v>
      </c>
      <c r="I227" s="416">
        <f t="shared" si="36"/>
        <v>5300</v>
      </c>
      <c r="J227" s="386"/>
      <c r="K227" s="417">
        <f t="shared" si="43"/>
        <v>8750</v>
      </c>
      <c r="L227" s="417">
        <f t="shared" si="44"/>
        <v>5250</v>
      </c>
      <c r="N227" s="552">
        <v>3500</v>
      </c>
      <c r="P227" s="542">
        <v>3500</v>
      </c>
      <c r="R227" s="542">
        <v>3500</v>
      </c>
      <c r="T227" s="496">
        <v>3500</v>
      </c>
      <c r="V227" s="507">
        <v>3500</v>
      </c>
      <c r="X227" s="490">
        <v>3500</v>
      </c>
      <c r="Z227" s="490">
        <v>3500</v>
      </c>
      <c r="AB227" s="462">
        <v>3500</v>
      </c>
      <c r="AD227" s="462">
        <v>3500</v>
      </c>
      <c r="AF227" s="462">
        <v>3500</v>
      </c>
      <c r="AH227" s="452">
        <v>3500</v>
      </c>
      <c r="AJ227" s="382">
        <v>3500</v>
      </c>
      <c r="AL227" s="363">
        <f t="shared" ca="1" si="35"/>
        <v>1</v>
      </c>
      <c r="AN227" s="146"/>
      <c r="AP227" s="146"/>
      <c r="AR227" s="146"/>
      <c r="AT227" s="146"/>
      <c r="AV227" s="146"/>
      <c r="AX227" s="146"/>
      <c r="AZ227" s="146"/>
      <c r="BB227" s="146"/>
      <c r="BD227" s="63"/>
      <c r="BF227" s="371"/>
      <c r="BG227" s="371"/>
      <c r="BH227" s="371"/>
      <c r="BI227" s="371"/>
      <c r="BJ227" s="371"/>
      <c r="BK227" s="371"/>
      <c r="BL227" s="371"/>
      <c r="BM227" s="371"/>
      <c r="BN227" s="371"/>
      <c r="BO227" s="371"/>
      <c r="BP227" s="371"/>
      <c r="BQ227" s="371"/>
    </row>
    <row r="228" spans="1:69" s="376" customFormat="1" ht="21" customHeight="1" x14ac:dyDescent="0.3">
      <c r="A228" s="371"/>
      <c r="B228" s="372"/>
      <c r="C228" s="371"/>
      <c r="D228" s="439" t="s">
        <v>310</v>
      </c>
      <c r="E228" s="437">
        <f t="shared" ref="E228:F236" si="45">H228</f>
        <v>6800</v>
      </c>
      <c r="F228" s="438">
        <f t="shared" si="45"/>
        <v>4100</v>
      </c>
      <c r="G228" s="371"/>
      <c r="H228" s="416">
        <f t="shared" si="36"/>
        <v>6800</v>
      </c>
      <c r="I228" s="416">
        <f t="shared" si="36"/>
        <v>4100</v>
      </c>
      <c r="J228" s="386"/>
      <c r="K228" s="417">
        <f t="shared" si="43"/>
        <v>6750</v>
      </c>
      <c r="L228" s="417">
        <f t="shared" si="44"/>
        <v>4050</v>
      </c>
      <c r="N228" s="552">
        <v>2700</v>
      </c>
      <c r="P228" s="542">
        <v>2500</v>
      </c>
      <c r="R228" s="542">
        <v>2500</v>
      </c>
      <c r="T228" s="496">
        <v>2500</v>
      </c>
      <c r="V228" s="507">
        <v>2400</v>
      </c>
      <c r="X228" s="490">
        <v>2400</v>
      </c>
      <c r="Z228" s="490">
        <v>2400</v>
      </c>
      <c r="AB228" s="462">
        <v>1800</v>
      </c>
      <c r="AD228" s="462">
        <v>1800</v>
      </c>
      <c r="AF228" s="462">
        <v>1800</v>
      </c>
      <c r="AH228" s="452">
        <v>1800</v>
      </c>
      <c r="AJ228" s="382">
        <v>1800</v>
      </c>
      <c r="AL228" s="363">
        <f t="shared" ca="1" si="35"/>
        <v>1.08</v>
      </c>
      <c r="AN228" s="146"/>
      <c r="AP228" s="146"/>
      <c r="AR228" s="146"/>
      <c r="AT228" s="146"/>
      <c r="AV228" s="146"/>
      <c r="AX228" s="146"/>
      <c r="AZ228" s="146"/>
      <c r="BB228" s="146"/>
      <c r="BD228" s="63"/>
      <c r="BF228" s="371"/>
      <c r="BG228" s="371"/>
      <c r="BH228" s="371"/>
      <c r="BI228" s="371"/>
      <c r="BJ228" s="371"/>
      <c r="BK228" s="371"/>
      <c r="BL228" s="371"/>
      <c r="BM228" s="371"/>
      <c r="BN228" s="371"/>
      <c r="BO228" s="371"/>
      <c r="BP228" s="371"/>
      <c r="BQ228" s="371"/>
    </row>
    <row r="229" spans="1:69" s="376" customFormat="1" ht="21" customHeight="1" x14ac:dyDescent="0.3">
      <c r="A229" s="371"/>
      <c r="B229" s="372"/>
      <c r="C229" s="371"/>
      <c r="D229" s="439" t="s">
        <v>312</v>
      </c>
      <c r="E229" s="437">
        <f t="shared" si="45"/>
        <v>8800</v>
      </c>
      <c r="F229" s="438">
        <f t="shared" si="45"/>
        <v>5300</v>
      </c>
      <c r="G229" s="371"/>
      <c r="H229" s="416">
        <f t="shared" si="36"/>
        <v>8800</v>
      </c>
      <c r="I229" s="416">
        <f t="shared" si="36"/>
        <v>5300</v>
      </c>
      <c r="J229" s="386"/>
      <c r="K229" s="417">
        <f t="shared" si="43"/>
        <v>8750</v>
      </c>
      <c r="L229" s="417">
        <f t="shared" si="44"/>
        <v>5250</v>
      </c>
      <c r="N229" s="552">
        <v>3500</v>
      </c>
      <c r="P229" s="542">
        <v>3250</v>
      </c>
      <c r="R229" s="542">
        <v>3250</v>
      </c>
      <c r="T229" s="496">
        <v>3250</v>
      </c>
      <c r="V229" s="507">
        <v>3200</v>
      </c>
      <c r="X229" s="490">
        <v>3200</v>
      </c>
      <c r="Z229" s="490">
        <v>3200</v>
      </c>
      <c r="AB229" s="462">
        <v>2600</v>
      </c>
      <c r="AD229" s="462">
        <v>2600</v>
      </c>
      <c r="AF229" s="462">
        <v>2600</v>
      </c>
      <c r="AH229" s="452">
        <v>2600</v>
      </c>
      <c r="AJ229" s="382">
        <v>2600</v>
      </c>
      <c r="AL229" s="363">
        <f t="shared" ca="1" si="35"/>
        <v>1.0769230769230769</v>
      </c>
      <c r="AN229" s="146"/>
      <c r="AP229" s="146"/>
      <c r="AR229" s="146"/>
      <c r="AT229" s="146"/>
      <c r="AV229" s="146"/>
      <c r="AX229" s="146"/>
      <c r="AZ229" s="146"/>
      <c r="BB229" s="146"/>
      <c r="BD229" s="63"/>
      <c r="BF229" s="371"/>
      <c r="BG229" s="371"/>
      <c r="BH229" s="371"/>
      <c r="BI229" s="371"/>
      <c r="BJ229" s="371"/>
      <c r="BK229" s="371"/>
      <c r="BL229" s="371"/>
      <c r="BM229" s="371"/>
      <c r="BN229" s="371"/>
      <c r="BO229" s="371"/>
      <c r="BP229" s="371"/>
      <c r="BQ229" s="371"/>
    </row>
    <row r="230" spans="1:69" s="376" customFormat="1" ht="21" customHeight="1" x14ac:dyDescent="0.3">
      <c r="A230" s="371"/>
      <c r="B230" s="372"/>
      <c r="C230" s="371"/>
      <c r="D230" s="439" t="s">
        <v>515</v>
      </c>
      <c r="E230" s="437">
        <f t="shared" si="45"/>
        <v>30000</v>
      </c>
      <c r="F230" s="438">
        <f t="shared" si="45"/>
        <v>18000</v>
      </c>
      <c r="G230" s="371"/>
      <c r="H230" s="416">
        <f t="shared" si="36"/>
        <v>30000</v>
      </c>
      <c r="I230" s="416">
        <f t="shared" si="36"/>
        <v>18000</v>
      </c>
      <c r="J230" s="386"/>
      <c r="K230" s="417">
        <f t="shared" si="43"/>
        <v>30000</v>
      </c>
      <c r="L230" s="417">
        <f t="shared" si="44"/>
        <v>18000</v>
      </c>
      <c r="N230" s="552">
        <v>12000</v>
      </c>
      <c r="P230" s="542">
        <v>12000</v>
      </c>
      <c r="R230" s="542">
        <v>12000</v>
      </c>
      <c r="T230" s="496">
        <v>12000</v>
      </c>
      <c r="V230" s="507">
        <v>11900</v>
      </c>
      <c r="X230" s="490">
        <v>11900</v>
      </c>
      <c r="Z230" s="490">
        <v>11900</v>
      </c>
      <c r="AB230" s="462">
        <v>8900</v>
      </c>
      <c r="AD230" s="462">
        <v>8900</v>
      </c>
      <c r="AF230" s="462">
        <v>8900</v>
      </c>
      <c r="AH230" s="452">
        <v>8900</v>
      </c>
      <c r="AJ230" s="382">
        <v>8900</v>
      </c>
      <c r="AL230" s="363">
        <f t="shared" ca="1" si="35"/>
        <v>1</v>
      </c>
      <c r="AN230" s="146"/>
      <c r="AP230" s="146"/>
      <c r="AR230" s="146"/>
      <c r="AT230" s="146"/>
      <c r="AV230" s="146"/>
      <c r="AX230" s="146"/>
      <c r="AZ230" s="146"/>
      <c r="BB230" s="146"/>
      <c r="BD230" s="63"/>
      <c r="BF230" s="371"/>
      <c r="BG230" s="371"/>
      <c r="BH230" s="371"/>
      <c r="BI230" s="371"/>
      <c r="BJ230" s="371"/>
      <c r="BK230" s="371"/>
      <c r="BL230" s="371"/>
      <c r="BM230" s="371"/>
      <c r="BN230" s="371"/>
      <c r="BO230" s="371"/>
      <c r="BP230" s="371"/>
      <c r="BQ230" s="371"/>
    </row>
    <row r="231" spans="1:69" s="376" customFormat="1" ht="21" customHeight="1" x14ac:dyDescent="0.3">
      <c r="A231" s="371"/>
      <c r="B231" s="562" t="s">
        <v>776</v>
      </c>
      <c r="C231" s="476"/>
      <c r="D231" s="439" t="s">
        <v>640</v>
      </c>
      <c r="E231" s="437">
        <f t="shared" si="45"/>
        <v>18500</v>
      </c>
      <c r="F231" s="438">
        <f t="shared" si="45"/>
        <v>11100</v>
      </c>
      <c r="G231" s="371"/>
      <c r="H231" s="416">
        <f t="shared" si="36"/>
        <v>18500</v>
      </c>
      <c r="I231" s="416">
        <f t="shared" si="36"/>
        <v>11100</v>
      </c>
      <c r="J231" s="386"/>
      <c r="K231" s="417">
        <f t="shared" si="43"/>
        <v>18425</v>
      </c>
      <c r="L231" s="417">
        <f t="shared" si="44"/>
        <v>11055</v>
      </c>
      <c r="N231" s="496">
        <v>7370</v>
      </c>
      <c r="P231" s="542">
        <v>5000</v>
      </c>
      <c r="R231" s="542">
        <v>5000</v>
      </c>
      <c r="T231" s="496">
        <v>4500</v>
      </c>
      <c r="V231" s="507">
        <v>4500</v>
      </c>
      <c r="X231" s="490">
        <v>4500</v>
      </c>
      <c r="Z231" s="490">
        <v>4500</v>
      </c>
      <c r="AB231" s="462">
        <v>3900</v>
      </c>
      <c r="AD231" s="462">
        <v>3900</v>
      </c>
      <c r="AF231" s="462">
        <v>3900</v>
      </c>
      <c r="AH231" s="452">
        <v>3900</v>
      </c>
      <c r="AJ231" s="382">
        <v>3900</v>
      </c>
      <c r="AL231" s="363">
        <f t="shared" ca="1" si="35"/>
        <v>1.474</v>
      </c>
      <c r="AN231" s="146"/>
      <c r="AP231" s="146"/>
      <c r="AR231" s="146"/>
      <c r="AT231" s="146"/>
      <c r="AV231" s="146"/>
      <c r="AX231" s="146"/>
      <c r="AZ231" s="146"/>
      <c r="BB231" s="146"/>
      <c r="BD231" s="63"/>
      <c r="BF231" s="371"/>
      <c r="BG231" s="371"/>
      <c r="BH231" s="371"/>
      <c r="BI231" s="371"/>
      <c r="BJ231" s="371"/>
      <c r="BK231" s="371"/>
      <c r="BL231" s="371"/>
      <c r="BM231" s="371"/>
      <c r="BN231" s="371"/>
      <c r="BO231" s="371"/>
      <c r="BP231" s="371"/>
      <c r="BQ231" s="371"/>
    </row>
    <row r="232" spans="1:69" s="376" customFormat="1" ht="21" customHeight="1" x14ac:dyDescent="0.3">
      <c r="A232" s="371"/>
      <c r="B232" s="372"/>
      <c r="C232" s="371"/>
      <c r="D232" s="439" t="s">
        <v>313</v>
      </c>
      <c r="E232" s="437">
        <f t="shared" si="45"/>
        <v>9000</v>
      </c>
      <c r="F232" s="438">
        <f t="shared" si="45"/>
        <v>5400</v>
      </c>
      <c r="G232" s="371"/>
      <c r="H232" s="416">
        <f t="shared" si="36"/>
        <v>9000</v>
      </c>
      <c r="I232" s="416">
        <f t="shared" si="36"/>
        <v>5400</v>
      </c>
      <c r="J232" s="386"/>
      <c r="K232" s="417">
        <f t="shared" si="43"/>
        <v>9000</v>
      </c>
      <c r="L232" s="417">
        <f t="shared" si="44"/>
        <v>5400</v>
      </c>
      <c r="N232" s="552">
        <v>3600</v>
      </c>
      <c r="P232" s="542">
        <v>3600</v>
      </c>
      <c r="R232" s="542">
        <v>3600</v>
      </c>
      <c r="T232" s="496">
        <v>3600</v>
      </c>
      <c r="V232" s="507">
        <v>3600</v>
      </c>
      <c r="X232" s="490">
        <v>3600</v>
      </c>
      <c r="Z232" s="490">
        <v>3600</v>
      </c>
      <c r="AB232" s="462">
        <v>3600</v>
      </c>
      <c r="AD232" s="462">
        <v>3600</v>
      </c>
      <c r="AF232" s="462">
        <v>3600</v>
      </c>
      <c r="AH232" s="452">
        <v>3600</v>
      </c>
      <c r="AJ232" s="382">
        <v>3600</v>
      </c>
      <c r="AL232" s="363">
        <f t="shared" ca="1" si="35"/>
        <v>1</v>
      </c>
      <c r="AN232" s="146"/>
      <c r="AP232" s="146"/>
      <c r="AR232" s="146"/>
      <c r="AT232" s="146"/>
      <c r="AV232" s="146"/>
      <c r="AX232" s="146"/>
      <c r="AZ232" s="146"/>
      <c r="BB232" s="146"/>
      <c r="BD232" s="63"/>
      <c r="BF232" s="371"/>
      <c r="BG232" s="371"/>
      <c r="BH232" s="371"/>
      <c r="BI232" s="371"/>
      <c r="BJ232" s="371"/>
      <c r="BK232" s="371"/>
      <c r="BL232" s="371"/>
      <c r="BM232" s="371"/>
      <c r="BN232" s="371"/>
      <c r="BO232" s="371"/>
      <c r="BP232" s="371"/>
      <c r="BQ232" s="371"/>
    </row>
    <row r="233" spans="1:69" s="376" customFormat="1" ht="21" customHeight="1" x14ac:dyDescent="0.3">
      <c r="A233" s="371" t="s">
        <v>241</v>
      </c>
      <c r="B233" s="372">
        <v>45274</v>
      </c>
      <c r="C233" s="371"/>
      <c r="D233" s="439" t="s">
        <v>643</v>
      </c>
      <c r="E233" s="437">
        <f t="shared" si="45"/>
        <v>9800</v>
      </c>
      <c r="F233" s="438">
        <f t="shared" si="45"/>
        <v>5900</v>
      </c>
      <c r="G233" s="371"/>
      <c r="H233" s="416">
        <f t="shared" si="36"/>
        <v>9800</v>
      </c>
      <c r="I233" s="416">
        <f t="shared" si="36"/>
        <v>5900</v>
      </c>
      <c r="J233" s="386"/>
      <c r="K233" s="417">
        <f>N233*$K$9</f>
        <v>9750</v>
      </c>
      <c r="L233" s="417">
        <f>N233*$L$9</f>
        <v>5850</v>
      </c>
      <c r="N233" s="552">
        <v>3900</v>
      </c>
      <c r="P233" s="542">
        <v>3900</v>
      </c>
      <c r="R233" s="542">
        <v>3900</v>
      </c>
      <c r="T233" s="496">
        <v>3000</v>
      </c>
      <c r="V233" s="507">
        <v>2900</v>
      </c>
      <c r="X233" s="490">
        <v>2900</v>
      </c>
      <c r="Z233" s="490">
        <v>2900</v>
      </c>
      <c r="AB233" s="462">
        <v>1900</v>
      </c>
      <c r="AD233" s="462">
        <v>1900</v>
      </c>
      <c r="AF233" s="462">
        <v>1900</v>
      </c>
      <c r="AH233" s="452">
        <v>1674</v>
      </c>
      <c r="AJ233" s="382">
        <v>1674</v>
      </c>
      <c r="AL233" s="363">
        <f t="shared" ca="1" si="35"/>
        <v>1</v>
      </c>
      <c r="AN233" s="146"/>
      <c r="AP233" s="146"/>
      <c r="AR233" s="146"/>
      <c r="AT233" s="146"/>
      <c r="AV233" s="146"/>
      <c r="AX233" s="146"/>
      <c r="AZ233" s="146"/>
      <c r="BB233" s="146"/>
      <c r="BD233" s="63"/>
      <c r="BF233" s="371"/>
      <c r="BG233" s="371"/>
      <c r="BH233" s="371"/>
      <c r="BI233" s="371"/>
      <c r="BJ233" s="371"/>
      <c r="BK233" s="371"/>
      <c r="BL233" s="371"/>
      <c r="BM233" s="371"/>
      <c r="BN233" s="371"/>
      <c r="BO233" s="371"/>
      <c r="BP233" s="371"/>
      <c r="BQ233" s="371"/>
    </row>
    <row r="234" spans="1:69" s="376" customFormat="1" ht="21" customHeight="1" x14ac:dyDescent="0.3">
      <c r="A234" s="371" t="s">
        <v>241</v>
      </c>
      <c r="B234" s="372">
        <v>45274</v>
      </c>
      <c r="C234" s="371"/>
      <c r="D234" s="439" t="s">
        <v>644</v>
      </c>
      <c r="E234" s="437">
        <f t="shared" si="45"/>
        <v>11300</v>
      </c>
      <c r="F234" s="438">
        <f t="shared" si="45"/>
        <v>6800</v>
      </c>
      <c r="G234" s="371"/>
      <c r="H234" s="416">
        <f t="shared" si="36"/>
        <v>11300</v>
      </c>
      <c r="I234" s="416">
        <f t="shared" si="36"/>
        <v>6800</v>
      </c>
      <c r="J234" s="386"/>
      <c r="K234" s="417">
        <f>N234*$K$9</f>
        <v>11250</v>
      </c>
      <c r="L234" s="417">
        <f>N234*$L$9</f>
        <v>6750</v>
      </c>
      <c r="N234" s="552">
        <v>4500</v>
      </c>
      <c r="P234" s="542">
        <v>4500</v>
      </c>
      <c r="R234" s="542">
        <v>4500</v>
      </c>
      <c r="T234" s="496">
        <v>4200</v>
      </c>
      <c r="V234" s="507">
        <v>3900</v>
      </c>
      <c r="X234" s="490">
        <v>3900</v>
      </c>
      <c r="Z234" s="490">
        <v>3900</v>
      </c>
      <c r="AB234" s="462">
        <v>3100</v>
      </c>
      <c r="AD234" s="462">
        <v>3100</v>
      </c>
      <c r="AF234" s="462">
        <v>3100</v>
      </c>
      <c r="AH234" s="452">
        <v>1674</v>
      </c>
      <c r="AJ234" s="382">
        <v>1674</v>
      </c>
      <c r="AL234" s="363">
        <f t="shared" ca="1" si="35"/>
        <v>1</v>
      </c>
      <c r="AN234" s="146"/>
      <c r="AP234" s="146"/>
      <c r="AR234" s="146"/>
      <c r="AT234" s="146"/>
      <c r="AV234" s="146"/>
      <c r="AX234" s="146"/>
      <c r="AZ234" s="146"/>
      <c r="BB234" s="146"/>
      <c r="BD234" s="63"/>
      <c r="BF234" s="371"/>
      <c r="BG234" s="371"/>
      <c r="BH234" s="371"/>
      <c r="BI234" s="371"/>
      <c r="BJ234" s="371"/>
      <c r="BK234" s="371"/>
      <c r="BL234" s="371"/>
      <c r="BM234" s="371"/>
      <c r="BN234" s="371"/>
      <c r="BO234" s="371"/>
      <c r="BP234" s="371"/>
      <c r="BQ234" s="371"/>
    </row>
    <row r="235" spans="1:69" s="376" customFormat="1" ht="21" customHeight="1" x14ac:dyDescent="0.3">
      <c r="A235" s="371" t="s">
        <v>241</v>
      </c>
      <c r="B235" s="372">
        <v>45274</v>
      </c>
      <c r="C235" s="371"/>
      <c r="D235" s="486" t="s">
        <v>711</v>
      </c>
      <c r="E235" s="487">
        <f t="shared" si="45"/>
        <v>2100</v>
      </c>
      <c r="F235" s="485">
        <f t="shared" si="45"/>
        <v>1300</v>
      </c>
      <c r="G235" s="371"/>
      <c r="H235" s="416">
        <f t="shared" si="36"/>
        <v>2100</v>
      </c>
      <c r="I235" s="416">
        <f t="shared" si="36"/>
        <v>1300</v>
      </c>
      <c r="J235" s="386"/>
      <c r="K235" s="417">
        <f>N235*$K$9</f>
        <v>2062.5</v>
      </c>
      <c r="L235" s="417">
        <f>N235*$L$9</f>
        <v>1237.5</v>
      </c>
      <c r="N235" s="552">
        <v>825</v>
      </c>
      <c r="P235" s="542">
        <v>768</v>
      </c>
      <c r="R235" s="542">
        <v>768</v>
      </c>
      <c r="T235" s="496">
        <v>768</v>
      </c>
      <c r="V235" s="507">
        <v>720</v>
      </c>
      <c r="X235" s="490">
        <v>720</v>
      </c>
      <c r="Z235" s="490">
        <v>720</v>
      </c>
      <c r="AB235" s="462"/>
      <c r="AD235" s="462"/>
      <c r="AF235" s="462"/>
      <c r="AH235" s="452"/>
      <c r="AJ235" s="382"/>
      <c r="AL235" s="363">
        <f t="shared" ca="1" si="35"/>
        <v>1.07421875</v>
      </c>
      <c r="AN235" s="146"/>
      <c r="AP235" s="146"/>
      <c r="AR235" s="146"/>
      <c r="AT235" s="146"/>
      <c r="AV235" s="146"/>
      <c r="AX235" s="146"/>
      <c r="AZ235" s="146"/>
      <c r="BB235" s="146"/>
      <c r="BD235" s="63"/>
      <c r="BF235" s="371"/>
      <c r="BG235" s="371"/>
      <c r="BH235" s="371"/>
      <c r="BI235" s="371"/>
      <c r="BJ235" s="371"/>
      <c r="BK235" s="371"/>
      <c r="BL235" s="371"/>
      <c r="BM235" s="371"/>
      <c r="BN235" s="371"/>
      <c r="BO235" s="371"/>
      <c r="BP235" s="371"/>
      <c r="BQ235" s="371"/>
    </row>
    <row r="236" spans="1:69" s="376" customFormat="1" ht="21" customHeight="1" x14ac:dyDescent="0.3">
      <c r="A236" s="371" t="s">
        <v>241</v>
      </c>
      <c r="B236" s="372">
        <v>45274</v>
      </c>
      <c r="C236" s="371"/>
      <c r="D236" s="486" t="s">
        <v>712</v>
      </c>
      <c r="E236" s="487">
        <f t="shared" si="45"/>
        <v>55000</v>
      </c>
      <c r="F236" s="485">
        <f t="shared" si="45"/>
        <v>33000</v>
      </c>
      <c r="G236" s="371"/>
      <c r="H236" s="416">
        <f t="shared" si="36"/>
        <v>55000</v>
      </c>
      <c r="I236" s="416">
        <f t="shared" si="36"/>
        <v>33000</v>
      </c>
      <c r="J236" s="386"/>
      <c r="K236" s="417">
        <f>N236*$K$9</f>
        <v>54922.5</v>
      </c>
      <c r="L236" s="417">
        <f>N236*$L$9</f>
        <v>32953.5</v>
      </c>
      <c r="N236" s="552">
        <v>21969</v>
      </c>
      <c r="P236" s="542">
        <v>21969</v>
      </c>
      <c r="R236" s="542">
        <v>21969</v>
      </c>
      <c r="T236" s="496">
        <v>20400</v>
      </c>
      <c r="V236" s="507">
        <v>20400</v>
      </c>
      <c r="X236" s="490">
        <v>20400</v>
      </c>
      <c r="Z236" s="490">
        <v>20400</v>
      </c>
      <c r="AB236" s="462"/>
      <c r="AD236" s="462"/>
      <c r="AF236" s="462"/>
      <c r="AH236" s="452"/>
      <c r="AJ236" s="382"/>
      <c r="AL236" s="363">
        <f t="shared" ca="1" si="35"/>
        <v>1</v>
      </c>
      <c r="AN236" s="146"/>
      <c r="AP236" s="146"/>
      <c r="AR236" s="146"/>
      <c r="AT236" s="146"/>
      <c r="AV236" s="146"/>
      <c r="AX236" s="146"/>
      <c r="AZ236" s="146"/>
      <c r="BB236" s="146"/>
      <c r="BD236" s="63"/>
      <c r="BF236" s="371"/>
      <c r="BG236" s="371"/>
      <c r="BH236" s="371"/>
      <c r="BI236" s="371"/>
      <c r="BJ236" s="371"/>
      <c r="BK236" s="371"/>
      <c r="BL236" s="371"/>
      <c r="BM236" s="371"/>
      <c r="BN236" s="371"/>
      <c r="BO236" s="371"/>
      <c r="BP236" s="371"/>
      <c r="BQ236" s="371"/>
    </row>
    <row r="237" spans="1:69" s="376" customFormat="1" ht="9.9499999999999993" customHeight="1" thickBot="1" x14ac:dyDescent="0.35">
      <c r="A237" s="371"/>
      <c r="B237" s="372"/>
      <c r="C237" s="371"/>
      <c r="D237" s="422"/>
      <c r="E237" s="414"/>
      <c r="F237" s="415"/>
      <c r="G237" s="386"/>
      <c r="H237" s="416">
        <f t="shared" si="36"/>
        <v>0</v>
      </c>
      <c r="I237" s="416">
        <f t="shared" si="36"/>
        <v>0</v>
      </c>
      <c r="J237" s="386"/>
      <c r="K237" s="417"/>
      <c r="L237" s="417"/>
      <c r="M237" s="389"/>
      <c r="N237" s="513"/>
      <c r="P237" s="513"/>
      <c r="R237" s="513"/>
      <c r="T237" s="513"/>
      <c r="V237" s="513"/>
      <c r="X237" s="452"/>
      <c r="Z237" s="452"/>
      <c r="AB237" s="452"/>
      <c r="AD237" s="452"/>
      <c r="AF237" s="452"/>
      <c r="AH237" s="452"/>
      <c r="AJ237" s="382"/>
      <c r="AL237" s="363"/>
      <c r="AN237" s="367"/>
      <c r="AP237" s="363"/>
      <c r="AR237" s="363"/>
      <c r="AT237" s="363"/>
      <c r="AV237" s="363"/>
      <c r="AX237" s="369"/>
      <c r="AZ237" s="363"/>
      <c r="BB237" s="363"/>
      <c r="BD237" s="367"/>
      <c r="BF237" s="371"/>
      <c r="BG237" s="371"/>
      <c r="BH237" s="371"/>
      <c r="BI237" s="371"/>
      <c r="BJ237" s="371"/>
      <c r="BK237" s="371"/>
      <c r="BL237" s="371"/>
      <c r="BM237" s="371"/>
      <c r="BN237" s="371"/>
      <c r="BO237" s="371"/>
      <c r="BP237" s="371"/>
      <c r="BQ237" s="371"/>
    </row>
    <row r="238" spans="1:69" s="376" customFormat="1" ht="21" customHeight="1" thickBot="1" x14ac:dyDescent="0.35">
      <c r="A238" s="371"/>
      <c r="B238" s="372"/>
      <c r="C238" s="371"/>
      <c r="D238" s="413" t="s">
        <v>680</v>
      </c>
      <c r="E238" s="414"/>
      <c r="F238" s="415"/>
      <c r="G238" s="386"/>
      <c r="H238" s="416">
        <f t="shared" si="36"/>
        <v>0</v>
      </c>
      <c r="I238" s="416">
        <f t="shared" si="36"/>
        <v>0</v>
      </c>
      <c r="J238" s="386"/>
      <c r="K238" s="417"/>
      <c r="L238" s="417"/>
      <c r="M238" s="389"/>
      <c r="N238" s="556">
        <v>45663</v>
      </c>
      <c r="P238" s="541">
        <v>45595</v>
      </c>
      <c r="R238" s="541">
        <v>45595</v>
      </c>
      <c r="T238" s="520">
        <v>45565</v>
      </c>
      <c r="V238" s="515">
        <v>45482</v>
      </c>
      <c r="X238" s="489">
        <v>45482</v>
      </c>
      <c r="Z238" s="484">
        <v>45455</v>
      </c>
      <c r="AB238" s="472">
        <v>45425</v>
      </c>
      <c r="AD238" s="472">
        <v>45350</v>
      </c>
      <c r="AF238" s="463">
        <v>230324</v>
      </c>
      <c r="AH238" s="452"/>
      <c r="AJ238" s="382"/>
      <c r="AL238" s="363"/>
      <c r="AN238" s="364"/>
      <c r="AP238" s="365"/>
      <c r="AR238" s="365"/>
      <c r="AT238" s="365"/>
      <c r="AV238" s="363"/>
      <c r="AX238" s="363"/>
      <c r="AZ238" s="363"/>
      <c r="BB238" s="363"/>
      <c r="BD238" s="366"/>
      <c r="BF238" s="371"/>
      <c r="BG238" s="371"/>
      <c r="BH238" s="371"/>
      <c r="BI238" s="371"/>
      <c r="BJ238" s="371"/>
      <c r="BK238" s="371"/>
      <c r="BL238" s="371"/>
      <c r="BM238" s="371"/>
      <c r="BN238" s="371"/>
      <c r="BO238" s="371"/>
      <c r="BP238" s="371"/>
      <c r="BQ238" s="371"/>
    </row>
    <row r="239" spans="1:69" s="376" customFormat="1" ht="21" customHeight="1" x14ac:dyDescent="0.3">
      <c r="A239" s="371" t="s">
        <v>647</v>
      </c>
      <c r="B239" s="477" t="s">
        <v>675</v>
      </c>
      <c r="C239" s="371" t="s">
        <v>645</v>
      </c>
      <c r="D239" s="418" t="s">
        <v>205</v>
      </c>
      <c r="E239" s="419">
        <f t="shared" ref="E239:F241" si="46">H239</f>
        <v>6200</v>
      </c>
      <c r="F239" s="420">
        <f t="shared" si="46"/>
        <v>3700</v>
      </c>
      <c r="G239" s="386"/>
      <c r="H239" s="416">
        <f t="shared" si="36"/>
        <v>6200</v>
      </c>
      <c r="I239" s="416">
        <f t="shared" si="36"/>
        <v>3700</v>
      </c>
      <c r="J239" s="386"/>
      <c r="K239" s="417">
        <f>N239*$K$9</f>
        <v>6125</v>
      </c>
      <c r="L239" s="417">
        <f>N239*$L$9</f>
        <v>3675</v>
      </c>
      <c r="M239" s="389"/>
      <c r="N239" s="552">
        <v>2450</v>
      </c>
      <c r="P239" s="542">
        <v>1760</v>
      </c>
      <c r="R239" s="542">
        <v>1760</v>
      </c>
      <c r="T239" s="496">
        <v>1760</v>
      </c>
      <c r="V239" s="507">
        <v>1760</v>
      </c>
      <c r="X239" s="490">
        <v>1760</v>
      </c>
      <c r="Z239" s="468">
        <v>1760</v>
      </c>
      <c r="AB239" s="462">
        <v>1760</v>
      </c>
      <c r="AD239" s="462">
        <v>1760</v>
      </c>
      <c r="AF239" s="462">
        <v>1760</v>
      </c>
      <c r="AH239" s="452">
        <v>1530</v>
      </c>
      <c r="AJ239" s="382">
        <v>1530</v>
      </c>
      <c r="AL239" s="363">
        <f t="shared" ca="1" si="35"/>
        <v>1.3920454545454546</v>
      </c>
      <c r="AN239" s="364"/>
      <c r="AP239" s="365"/>
      <c r="AR239" s="365"/>
      <c r="AT239" s="365"/>
      <c r="AV239" s="363"/>
      <c r="AX239" s="363"/>
      <c r="AZ239" s="363"/>
      <c r="BB239" s="363"/>
      <c r="BD239" s="366"/>
      <c r="BF239" s="371"/>
      <c r="BG239" s="371"/>
      <c r="BH239" s="371"/>
      <c r="BI239" s="371"/>
      <c r="BJ239" s="371"/>
      <c r="BK239" s="371"/>
      <c r="BL239" s="371"/>
      <c r="BM239" s="371"/>
      <c r="BN239" s="371"/>
      <c r="BO239" s="371"/>
      <c r="BP239" s="371"/>
      <c r="BQ239" s="371"/>
    </row>
    <row r="240" spans="1:69" ht="21" customHeight="1" x14ac:dyDescent="0.3">
      <c r="A240" s="371" t="s">
        <v>242</v>
      </c>
      <c r="B240" s="477" t="s">
        <v>675</v>
      </c>
      <c r="C240" s="371" t="s">
        <v>646</v>
      </c>
      <c r="D240" s="421" t="s">
        <v>560</v>
      </c>
      <c r="E240" s="419">
        <f t="shared" si="46"/>
        <v>9100</v>
      </c>
      <c r="F240" s="420">
        <f t="shared" si="46"/>
        <v>5500</v>
      </c>
      <c r="G240" s="386"/>
      <c r="H240" s="416">
        <f t="shared" si="36"/>
        <v>9100</v>
      </c>
      <c r="I240" s="416">
        <f t="shared" si="36"/>
        <v>5500</v>
      </c>
      <c r="J240" s="386"/>
      <c r="K240" s="417">
        <f>N240*$K$9</f>
        <v>9075</v>
      </c>
      <c r="L240" s="417">
        <f>N240*$L$9</f>
        <v>5445</v>
      </c>
      <c r="M240" s="389"/>
      <c r="N240" s="552">
        <v>3630</v>
      </c>
      <c r="P240" s="542">
        <v>2520</v>
      </c>
      <c r="R240" s="542">
        <v>2520</v>
      </c>
      <c r="T240" s="496">
        <v>2520</v>
      </c>
      <c r="V240" s="507">
        <v>2520</v>
      </c>
      <c r="X240" s="490">
        <v>2520</v>
      </c>
      <c r="Z240" s="468">
        <v>2520</v>
      </c>
      <c r="AB240" s="462">
        <v>2520</v>
      </c>
      <c r="AD240" s="462">
        <v>2520</v>
      </c>
      <c r="AF240" s="462">
        <v>2520</v>
      </c>
      <c r="AH240" s="452">
        <v>2190</v>
      </c>
      <c r="AJ240" s="382">
        <v>2190</v>
      </c>
      <c r="AL240" s="363">
        <f t="shared" ca="1" si="35"/>
        <v>1.4404761904761905</v>
      </c>
      <c r="AN240" s="364"/>
      <c r="AP240" s="365"/>
      <c r="AR240" s="365"/>
      <c r="AT240" s="365"/>
      <c r="AV240" s="363"/>
      <c r="AX240" s="363"/>
      <c r="AZ240" s="363"/>
      <c r="BB240" s="363"/>
      <c r="BD240" s="366"/>
    </row>
    <row r="241" spans="1:69" ht="21" customHeight="1" x14ac:dyDescent="0.3">
      <c r="A241" s="371" t="s">
        <v>474</v>
      </c>
      <c r="B241" s="479" t="s">
        <v>676</v>
      </c>
      <c r="C241" s="371" t="s">
        <v>765</v>
      </c>
      <c r="D241" s="421" t="s">
        <v>559</v>
      </c>
      <c r="E241" s="419">
        <f t="shared" si="46"/>
        <v>15600</v>
      </c>
      <c r="F241" s="420">
        <f t="shared" si="46"/>
        <v>9400</v>
      </c>
      <c r="G241" s="446"/>
      <c r="H241" s="416">
        <f t="shared" si="36"/>
        <v>15600</v>
      </c>
      <c r="I241" s="416">
        <f t="shared" si="36"/>
        <v>9400</v>
      </c>
      <c r="J241" s="386"/>
      <c r="K241" s="417">
        <f>N241*$K$9</f>
        <v>15525</v>
      </c>
      <c r="L241" s="417">
        <f>N241*$L$9</f>
        <v>9315</v>
      </c>
      <c r="M241" s="389"/>
      <c r="N241" s="552">
        <v>6210</v>
      </c>
      <c r="P241" s="542">
        <v>6210</v>
      </c>
      <c r="R241" s="542">
        <v>6210</v>
      </c>
      <c r="T241" s="496">
        <v>6210</v>
      </c>
      <c r="V241" s="507">
        <v>6210</v>
      </c>
      <c r="X241" s="490">
        <v>6210</v>
      </c>
      <c r="Z241" s="468">
        <v>6210</v>
      </c>
      <c r="AB241" s="462">
        <v>6210</v>
      </c>
      <c r="AD241" s="462">
        <v>6210</v>
      </c>
      <c r="AF241" s="462">
        <v>6210</v>
      </c>
      <c r="AH241" s="452">
        <v>6210</v>
      </c>
      <c r="AJ241" s="382">
        <v>6210</v>
      </c>
      <c r="AL241" s="363">
        <f t="shared" ca="1" si="35"/>
        <v>1</v>
      </c>
      <c r="AN241" s="364"/>
      <c r="AP241" s="365"/>
      <c r="AR241" s="365"/>
      <c r="AT241" s="365"/>
      <c r="AV241" s="363"/>
      <c r="AX241" s="363"/>
      <c r="AZ241" s="363"/>
      <c r="BB241" s="363"/>
      <c r="BD241" s="366"/>
    </row>
    <row r="242" spans="1:69" ht="21" customHeight="1" thickBot="1" x14ac:dyDescent="0.35">
      <c r="D242" s="422"/>
      <c r="E242" s="414"/>
      <c r="F242" s="415"/>
      <c r="G242" s="446"/>
      <c r="H242" s="416">
        <f t="shared" si="36"/>
        <v>0</v>
      </c>
      <c r="I242" s="416">
        <f t="shared" si="36"/>
        <v>0</v>
      </c>
      <c r="J242" s="386"/>
      <c r="K242" s="417"/>
      <c r="L242" s="417"/>
      <c r="M242" s="389"/>
      <c r="N242" s="513"/>
      <c r="P242" s="513"/>
      <c r="R242" s="513"/>
      <c r="T242" s="513"/>
      <c r="V242" s="513"/>
      <c r="X242" s="452"/>
      <c r="Z242" s="452"/>
      <c r="AB242" s="452"/>
      <c r="AD242" s="452"/>
      <c r="AF242" s="452"/>
      <c r="AH242" s="452"/>
      <c r="AL242" s="363"/>
      <c r="AN242" s="364"/>
      <c r="AP242" s="365"/>
      <c r="AR242" s="365"/>
      <c r="AT242" s="365"/>
      <c r="AV242" s="363"/>
      <c r="AX242" s="363"/>
      <c r="AZ242" s="363"/>
      <c r="BB242" s="363"/>
      <c r="BD242" s="366"/>
    </row>
    <row r="243" spans="1:69" ht="21" customHeight="1" thickBot="1" x14ac:dyDescent="0.35">
      <c r="D243" s="413" t="s">
        <v>534</v>
      </c>
      <c r="G243" s="386"/>
      <c r="H243" s="416">
        <f t="shared" si="36"/>
        <v>0</v>
      </c>
      <c r="I243" s="416">
        <f t="shared" si="36"/>
        <v>0</v>
      </c>
      <c r="J243" s="386"/>
      <c r="K243" s="448"/>
      <c r="L243" s="448"/>
      <c r="M243" s="389"/>
      <c r="N243" s="551">
        <v>45663</v>
      </c>
      <c r="P243" s="551">
        <v>45632</v>
      </c>
      <c r="R243" s="541">
        <v>45595</v>
      </c>
      <c r="T243" s="520">
        <v>45565</v>
      </c>
      <c r="V243" s="515">
        <v>45482</v>
      </c>
      <c r="X243" s="489">
        <v>45482</v>
      </c>
      <c r="Z243" s="484">
        <v>45455</v>
      </c>
      <c r="AB243" s="472">
        <v>45425</v>
      </c>
      <c r="AD243" s="472">
        <v>45350</v>
      </c>
      <c r="AF243" s="463">
        <v>230324</v>
      </c>
      <c r="AH243" s="452"/>
      <c r="AL243" s="363"/>
    </row>
    <row r="244" spans="1:69" ht="21" customHeight="1" x14ac:dyDescent="0.3">
      <c r="A244" s="371" t="s">
        <v>239</v>
      </c>
      <c r="B244" s="372">
        <v>45352</v>
      </c>
      <c r="C244" s="371">
        <v>812</v>
      </c>
      <c r="D244" s="418" t="s">
        <v>145</v>
      </c>
      <c r="E244" s="419">
        <f t="shared" ref="E244:F255" si="47">H244</f>
        <v>15900</v>
      </c>
      <c r="F244" s="420">
        <f t="shared" si="47"/>
        <v>9500</v>
      </c>
      <c r="G244" s="386"/>
      <c r="H244" s="416">
        <f t="shared" si="36"/>
        <v>15900</v>
      </c>
      <c r="I244" s="416">
        <f t="shared" si="36"/>
        <v>9500</v>
      </c>
      <c r="J244" s="386"/>
      <c r="K244" s="417">
        <f t="shared" ref="K244:K255" si="48">N244*$K$9</f>
        <v>15830</v>
      </c>
      <c r="L244" s="417">
        <f t="shared" ref="L244:L255" si="49">N244*$L$9</f>
        <v>9498</v>
      </c>
      <c r="M244" s="389"/>
      <c r="N244" s="550">
        <v>6332</v>
      </c>
      <c r="P244" s="550">
        <v>6332</v>
      </c>
      <c r="R244" s="542">
        <v>6030</v>
      </c>
      <c r="T244" s="496">
        <v>6030</v>
      </c>
      <c r="V244" s="507">
        <v>5110</v>
      </c>
      <c r="X244" s="490">
        <v>5110</v>
      </c>
      <c r="Z244" s="468">
        <v>5110</v>
      </c>
      <c r="AB244" s="474">
        <v>5110</v>
      </c>
      <c r="AD244" s="462">
        <v>4687.93</v>
      </c>
      <c r="AF244" s="462">
        <v>4687.93</v>
      </c>
      <c r="AH244" s="452">
        <v>3551.46</v>
      </c>
      <c r="AJ244" s="382">
        <v>3551.46</v>
      </c>
      <c r="AL244" s="363">
        <f t="shared" ca="1" si="35"/>
        <v>1</v>
      </c>
      <c r="AN244" s="364"/>
      <c r="AP244" s="365"/>
      <c r="AR244" s="365"/>
      <c r="AT244" s="365"/>
      <c r="AV244" s="363"/>
      <c r="AX244" s="363"/>
      <c r="AZ244" s="363"/>
      <c r="BB244" s="363"/>
      <c r="BD244" s="366"/>
    </row>
    <row r="245" spans="1:69" ht="21" hidden="1" customHeight="1" x14ac:dyDescent="0.3">
      <c r="A245" s="371" t="s">
        <v>240</v>
      </c>
      <c r="B245" s="372">
        <v>45358</v>
      </c>
      <c r="C245" s="371">
        <v>777</v>
      </c>
      <c r="D245" s="421" t="s">
        <v>148</v>
      </c>
      <c r="E245" s="419">
        <f t="shared" si="47"/>
        <v>3100</v>
      </c>
      <c r="F245" s="420">
        <f t="shared" si="47"/>
        <v>1900</v>
      </c>
      <c r="G245" s="386"/>
      <c r="H245" s="416">
        <f t="shared" si="36"/>
        <v>3100</v>
      </c>
      <c r="I245" s="416">
        <f t="shared" si="36"/>
        <v>1900</v>
      </c>
      <c r="J245" s="386"/>
      <c r="K245" s="417">
        <f t="shared" si="48"/>
        <v>3095</v>
      </c>
      <c r="L245" s="417">
        <f t="shared" si="49"/>
        <v>1857</v>
      </c>
      <c r="M245" s="389"/>
      <c r="N245" s="543">
        <v>1238</v>
      </c>
      <c r="P245" s="543">
        <v>1238</v>
      </c>
      <c r="R245" s="543">
        <v>1238</v>
      </c>
      <c r="T245" s="455">
        <v>1238</v>
      </c>
      <c r="V245" s="513">
        <v>1238</v>
      </c>
      <c r="X245" s="474">
        <v>1238</v>
      </c>
      <c r="Z245" s="474">
        <v>1238</v>
      </c>
      <c r="AB245" s="474">
        <v>1238</v>
      </c>
      <c r="AD245" s="461">
        <v>1400</v>
      </c>
      <c r="AF245" s="461">
        <v>1248</v>
      </c>
      <c r="AH245" s="452">
        <v>1248</v>
      </c>
      <c r="AJ245" s="382">
        <v>1248</v>
      </c>
      <c r="AL245" s="363">
        <f t="shared" ca="1" si="35"/>
        <v>1</v>
      </c>
      <c r="AN245" s="364"/>
      <c r="AP245" s="365"/>
      <c r="AR245" s="365"/>
      <c r="AT245" s="365"/>
      <c r="AV245" s="363"/>
      <c r="AX245" s="363"/>
      <c r="AZ245" s="363"/>
      <c r="BB245" s="363"/>
      <c r="BD245" s="366"/>
      <c r="BH245" s="371">
        <f>AN245*1.3</f>
        <v>0</v>
      </c>
    </row>
    <row r="246" spans="1:69" ht="21" customHeight="1" x14ac:dyDescent="0.3">
      <c r="A246" s="371" t="s">
        <v>339</v>
      </c>
      <c r="B246" s="372" t="s">
        <v>679</v>
      </c>
      <c r="C246" s="371">
        <v>4740</v>
      </c>
      <c r="D246" s="421" t="s">
        <v>203</v>
      </c>
      <c r="E246" s="419">
        <f t="shared" si="47"/>
        <v>8500</v>
      </c>
      <c r="F246" s="420">
        <f t="shared" si="47"/>
        <v>5100</v>
      </c>
      <c r="G246" s="386"/>
      <c r="H246" s="416">
        <f t="shared" si="36"/>
        <v>8500</v>
      </c>
      <c r="I246" s="416">
        <f t="shared" si="36"/>
        <v>5100</v>
      </c>
      <c r="J246" s="386"/>
      <c r="K246" s="417">
        <f t="shared" si="48"/>
        <v>8500</v>
      </c>
      <c r="L246" s="417">
        <f t="shared" si="49"/>
        <v>5100</v>
      </c>
      <c r="M246" s="389"/>
      <c r="N246" s="552">
        <v>3400</v>
      </c>
      <c r="P246" s="542">
        <v>3400</v>
      </c>
      <c r="R246" s="542">
        <v>3400</v>
      </c>
      <c r="T246" s="496">
        <v>3400</v>
      </c>
      <c r="V246" s="507">
        <v>3400</v>
      </c>
      <c r="X246" s="490">
        <v>3400</v>
      </c>
      <c r="Z246" s="468">
        <v>3400</v>
      </c>
      <c r="AB246" s="462">
        <v>3400</v>
      </c>
      <c r="AD246" s="462">
        <v>3400</v>
      </c>
      <c r="AF246" s="462">
        <v>1530.09</v>
      </c>
      <c r="AH246" s="452">
        <v>1530.09</v>
      </c>
      <c r="AJ246" s="382">
        <v>1530.09</v>
      </c>
      <c r="AL246" s="363">
        <f t="shared" ca="1" si="35"/>
        <v>1</v>
      </c>
      <c r="AN246" s="364"/>
      <c r="AP246" s="365"/>
      <c r="AR246" s="365"/>
      <c r="AT246" s="365"/>
      <c r="AV246" s="363"/>
      <c r="AX246" s="363"/>
      <c r="AZ246" s="363"/>
      <c r="BB246" s="363"/>
      <c r="BD246" s="366"/>
    </row>
    <row r="247" spans="1:69" ht="21" hidden="1" customHeight="1" x14ac:dyDescent="0.3">
      <c r="A247" s="371" t="s">
        <v>238</v>
      </c>
      <c r="B247" s="372">
        <v>45278</v>
      </c>
      <c r="C247" s="371">
        <v>1357</v>
      </c>
      <c r="D247" s="421" t="s">
        <v>615</v>
      </c>
      <c r="E247" s="419">
        <f t="shared" si="47"/>
        <v>3000</v>
      </c>
      <c r="F247" s="420">
        <f t="shared" si="47"/>
        <v>1800</v>
      </c>
      <c r="G247" s="386"/>
      <c r="H247" s="416">
        <f t="shared" si="36"/>
        <v>3000</v>
      </c>
      <c r="I247" s="416">
        <f t="shared" si="36"/>
        <v>1800</v>
      </c>
      <c r="J247" s="386"/>
      <c r="K247" s="417">
        <f t="shared" si="48"/>
        <v>2956.0199999999995</v>
      </c>
      <c r="L247" s="417">
        <f t="shared" si="49"/>
        <v>1773.6119999999999</v>
      </c>
      <c r="M247" s="389"/>
      <c r="N247" s="543">
        <v>1182.4079999999999</v>
      </c>
      <c r="P247" s="543">
        <v>1182.4079999999999</v>
      </c>
      <c r="R247" s="543">
        <v>1182.4079999999999</v>
      </c>
      <c r="T247" s="513">
        <v>1182.4079999999999</v>
      </c>
      <c r="V247" s="513">
        <v>1182.4079999999999</v>
      </c>
      <c r="X247" s="462">
        <v>1182.4079999999999</v>
      </c>
      <c r="Z247" s="462">
        <v>1182.4079999999999</v>
      </c>
      <c r="AB247" s="462">
        <v>1182.4079999999999</v>
      </c>
      <c r="AD247" s="462">
        <v>1182.4079999999999</v>
      </c>
      <c r="AF247" s="462">
        <v>1182.4079999999999</v>
      </c>
      <c r="AH247" s="452">
        <v>1182.4079999999999</v>
      </c>
      <c r="AJ247" s="382">
        <v>985.34</v>
      </c>
      <c r="AL247" s="363">
        <f t="shared" ca="1" si="35"/>
        <v>1</v>
      </c>
      <c r="AN247" s="364">
        <f>AJ247*1.2</f>
        <v>1182.4079999999999</v>
      </c>
      <c r="AP247" s="365"/>
      <c r="AR247" s="365"/>
      <c r="AT247" s="365"/>
      <c r="AV247" s="363"/>
      <c r="AX247" s="363"/>
      <c r="AZ247" s="363"/>
      <c r="BB247" s="363"/>
      <c r="BD247" s="366"/>
    </row>
    <row r="248" spans="1:69" ht="21" hidden="1" customHeight="1" x14ac:dyDescent="0.3">
      <c r="A248" s="371" t="s">
        <v>238</v>
      </c>
      <c r="B248" s="372">
        <v>45278</v>
      </c>
      <c r="C248" s="371">
        <v>1357</v>
      </c>
      <c r="D248" s="421" t="s">
        <v>614</v>
      </c>
      <c r="E248" s="419">
        <f t="shared" si="47"/>
        <v>4100</v>
      </c>
      <c r="F248" s="420">
        <f t="shared" si="47"/>
        <v>2500</v>
      </c>
      <c r="G248" s="386"/>
      <c r="H248" s="416">
        <f t="shared" si="36"/>
        <v>4100</v>
      </c>
      <c r="I248" s="416">
        <f t="shared" si="36"/>
        <v>2500</v>
      </c>
      <c r="J248" s="386"/>
      <c r="K248" s="417">
        <f t="shared" si="48"/>
        <v>4021.4100000000003</v>
      </c>
      <c r="L248" s="417">
        <f t="shared" si="49"/>
        <v>2412.846</v>
      </c>
      <c r="M248" s="389"/>
      <c r="N248" s="543">
        <v>1608.5640000000001</v>
      </c>
      <c r="P248" s="543">
        <v>1608.5640000000001</v>
      </c>
      <c r="R248" s="543">
        <v>1608.5640000000001</v>
      </c>
      <c r="T248" s="513">
        <v>1608.5640000000001</v>
      </c>
      <c r="V248" s="513">
        <v>1608.5640000000001</v>
      </c>
      <c r="X248" s="462">
        <v>1608.5640000000001</v>
      </c>
      <c r="Z248" s="462">
        <v>1608.5640000000001</v>
      </c>
      <c r="AB248" s="462">
        <v>1608.5640000000001</v>
      </c>
      <c r="AD248" s="462">
        <v>1608.5640000000001</v>
      </c>
      <c r="AF248" s="462">
        <v>1608.5640000000001</v>
      </c>
      <c r="AH248" s="452">
        <v>1608.5640000000001</v>
      </c>
      <c r="AJ248" s="382">
        <v>1340.47</v>
      </c>
      <c r="AL248" s="363">
        <f t="shared" ca="1" si="35"/>
        <v>1</v>
      </c>
      <c r="AN248" s="364">
        <f>AJ248*1.2</f>
        <v>1608.5640000000001</v>
      </c>
      <c r="AP248" s="365"/>
      <c r="AR248" s="365"/>
      <c r="AT248" s="365"/>
      <c r="AV248" s="363"/>
      <c r="AX248" s="363"/>
      <c r="AZ248" s="363"/>
      <c r="BB248" s="363"/>
      <c r="BD248" s="366"/>
    </row>
    <row r="249" spans="1:69" ht="21" customHeight="1" x14ac:dyDescent="0.3">
      <c r="A249" s="371" t="s">
        <v>650</v>
      </c>
      <c r="B249" s="372">
        <v>45407</v>
      </c>
      <c r="C249" s="371">
        <v>1357</v>
      </c>
      <c r="D249" s="421" t="s">
        <v>652</v>
      </c>
      <c r="E249" s="419">
        <v>23500</v>
      </c>
      <c r="F249" s="420">
        <v>14500</v>
      </c>
      <c r="G249" s="386"/>
      <c r="H249" s="416">
        <f t="shared" si="36"/>
        <v>0</v>
      </c>
      <c r="I249" s="416">
        <f t="shared" si="36"/>
        <v>0</v>
      </c>
      <c r="J249" s="386"/>
      <c r="K249" s="417">
        <f t="shared" si="48"/>
        <v>0</v>
      </c>
      <c r="L249" s="417">
        <f t="shared" si="49"/>
        <v>0</v>
      </c>
      <c r="M249" s="389"/>
      <c r="N249" s="542"/>
      <c r="P249" s="542"/>
      <c r="R249" s="542"/>
      <c r="T249" s="507"/>
      <c r="V249" s="507"/>
      <c r="X249" s="496"/>
      <c r="Z249" s="455"/>
      <c r="AB249" s="455">
        <v>9000</v>
      </c>
      <c r="AD249" s="462">
        <v>8200</v>
      </c>
      <c r="AF249" s="462"/>
      <c r="AH249" s="452"/>
      <c r="AL249" s="363" t="e">
        <f t="shared" ca="1" si="35"/>
        <v>#DIV/0!</v>
      </c>
      <c r="AN249" s="364"/>
      <c r="AP249" s="365"/>
      <c r="AR249" s="365"/>
      <c r="AT249" s="365"/>
      <c r="AV249" s="363"/>
      <c r="AX249" s="363"/>
      <c r="AZ249" s="363"/>
      <c r="BB249" s="363"/>
      <c r="BD249" s="366"/>
    </row>
    <row r="250" spans="1:69" ht="21" customHeight="1" x14ac:dyDescent="0.3">
      <c r="A250" s="371" t="s">
        <v>650</v>
      </c>
      <c r="B250" s="372">
        <v>45407</v>
      </c>
      <c r="C250" s="371">
        <v>1357</v>
      </c>
      <c r="D250" s="421" t="s">
        <v>653</v>
      </c>
      <c r="E250" s="419">
        <v>13000</v>
      </c>
      <c r="F250" s="420">
        <v>8200</v>
      </c>
      <c r="G250" s="386"/>
      <c r="H250" s="416">
        <f t="shared" si="36"/>
        <v>0</v>
      </c>
      <c r="I250" s="416">
        <f t="shared" si="36"/>
        <v>0</v>
      </c>
      <c r="J250" s="386"/>
      <c r="K250" s="417">
        <f t="shared" si="48"/>
        <v>0</v>
      </c>
      <c r="L250" s="417">
        <f t="shared" si="49"/>
        <v>0</v>
      </c>
      <c r="M250" s="389"/>
      <c r="N250" s="542"/>
      <c r="P250" s="542"/>
      <c r="R250" s="542"/>
      <c r="T250" s="507"/>
      <c r="V250" s="507"/>
      <c r="X250" s="496"/>
      <c r="Z250" s="455"/>
      <c r="AB250" s="455">
        <v>4800</v>
      </c>
      <c r="AD250" s="462">
        <v>5400</v>
      </c>
      <c r="AF250" s="462"/>
      <c r="AH250" s="452"/>
      <c r="AL250" s="363" t="e">
        <f t="shared" ca="1" si="35"/>
        <v>#DIV/0!</v>
      </c>
      <c r="AN250" s="364"/>
      <c r="AP250" s="365"/>
      <c r="AR250" s="365"/>
      <c r="AT250" s="365"/>
      <c r="AV250" s="363"/>
      <c r="AX250" s="363"/>
      <c r="AZ250" s="363"/>
      <c r="BB250" s="363"/>
      <c r="BD250" s="366"/>
    </row>
    <row r="251" spans="1:69" ht="21" customHeight="1" x14ac:dyDescent="0.3">
      <c r="A251" s="371" t="s">
        <v>650</v>
      </c>
      <c r="B251" s="372">
        <v>45407</v>
      </c>
      <c r="C251" s="371">
        <v>1357</v>
      </c>
      <c r="D251" s="421" t="s">
        <v>682</v>
      </c>
      <c r="E251" s="419">
        <v>3700</v>
      </c>
      <c r="F251" s="420">
        <v>2300</v>
      </c>
      <c r="G251" s="386"/>
      <c r="H251" s="416">
        <f t="shared" si="36"/>
        <v>0</v>
      </c>
      <c r="I251" s="416">
        <f t="shared" si="36"/>
        <v>0</v>
      </c>
      <c r="J251" s="386"/>
      <c r="K251" s="417">
        <f t="shared" si="48"/>
        <v>0</v>
      </c>
      <c r="L251" s="417">
        <f t="shared" si="49"/>
        <v>0</v>
      </c>
      <c r="M251" s="389"/>
      <c r="N251" s="542"/>
      <c r="P251" s="542"/>
      <c r="R251" s="542"/>
      <c r="T251" s="507"/>
      <c r="V251" s="507"/>
      <c r="X251" s="491"/>
      <c r="Z251" s="462"/>
      <c r="AB251" s="462">
        <v>1480</v>
      </c>
      <c r="AD251" s="462">
        <v>5400</v>
      </c>
      <c r="AF251" s="462"/>
      <c r="AH251" s="452"/>
      <c r="AL251" s="363" t="e">
        <f t="shared" ca="1" si="35"/>
        <v>#DIV/0!</v>
      </c>
      <c r="AN251" s="364"/>
      <c r="AP251" s="365"/>
      <c r="AR251" s="365"/>
      <c r="AT251" s="365"/>
      <c r="AV251" s="363"/>
      <c r="AX251" s="363"/>
      <c r="AZ251" s="363"/>
      <c r="BB251" s="363"/>
      <c r="BD251" s="366"/>
    </row>
    <row r="252" spans="1:69" ht="21" customHeight="1" x14ac:dyDescent="0.3">
      <c r="A252" s="371" t="s">
        <v>649</v>
      </c>
      <c r="B252" s="480" t="s">
        <v>678</v>
      </c>
      <c r="C252" s="371">
        <v>531</v>
      </c>
      <c r="D252" s="421" t="s">
        <v>156</v>
      </c>
      <c r="E252" s="419">
        <f>H252</f>
        <v>9500</v>
      </c>
      <c r="F252" s="420">
        <f>I252</f>
        <v>5700</v>
      </c>
      <c r="G252" s="386"/>
      <c r="H252" s="416">
        <f>MROUND(K252+48,100)</f>
        <v>9500</v>
      </c>
      <c r="I252" s="416">
        <f>MROUND(L252+48,100)</f>
        <v>5700</v>
      </c>
      <c r="J252" s="386"/>
      <c r="K252" s="417">
        <f>N252*$K$9</f>
        <v>9414.5</v>
      </c>
      <c r="L252" s="417">
        <f>N252*$L$9</f>
        <v>5648.7000000000007</v>
      </c>
      <c r="M252" s="389"/>
      <c r="N252" s="552">
        <v>3765.8</v>
      </c>
      <c r="P252" s="542">
        <v>3486.85</v>
      </c>
      <c r="R252" s="542">
        <v>3486.85</v>
      </c>
      <c r="T252" s="507">
        <v>2994</v>
      </c>
      <c r="V252" s="507">
        <v>2994</v>
      </c>
      <c r="X252" s="490">
        <v>2994</v>
      </c>
      <c r="Z252" s="462">
        <v>2830.24</v>
      </c>
      <c r="AB252" s="462">
        <v>2830.24</v>
      </c>
      <c r="AD252" s="462">
        <v>2830.24</v>
      </c>
      <c r="AF252" s="462">
        <v>2621</v>
      </c>
      <c r="AH252" s="455">
        <v>2621</v>
      </c>
      <c r="AJ252" s="382">
        <v>2339.0100000000002</v>
      </c>
      <c r="AL252" s="363">
        <f ca="1">N252/OFFSET(N252,0,2)</f>
        <v>1.0800005735836071</v>
      </c>
      <c r="AN252" s="364"/>
      <c r="AP252" s="365"/>
      <c r="AR252" s="365"/>
      <c r="AT252" s="365"/>
      <c r="AV252" s="363"/>
      <c r="AX252" s="363"/>
      <c r="AZ252" s="363"/>
      <c r="BB252" s="363"/>
      <c r="BD252" s="366"/>
    </row>
    <row r="253" spans="1:69" ht="21" customHeight="1" x14ac:dyDescent="0.3">
      <c r="A253" s="371" t="s">
        <v>649</v>
      </c>
      <c r="B253" s="480" t="s">
        <v>678</v>
      </c>
      <c r="C253" s="371">
        <v>531</v>
      </c>
      <c r="D253" s="421" t="s">
        <v>771</v>
      </c>
      <c r="E253" s="419">
        <f t="shared" si="47"/>
        <v>10000</v>
      </c>
      <c r="F253" s="420">
        <f t="shared" si="47"/>
        <v>6000</v>
      </c>
      <c r="G253" s="386"/>
      <c r="H253" s="416">
        <f t="shared" si="36"/>
        <v>10000</v>
      </c>
      <c r="I253" s="416">
        <f t="shared" si="36"/>
        <v>6000</v>
      </c>
      <c r="J253" s="386"/>
      <c r="K253" s="417">
        <f t="shared" si="48"/>
        <v>9921.1</v>
      </c>
      <c r="L253" s="417">
        <f t="shared" si="49"/>
        <v>5952.66</v>
      </c>
      <c r="M253" s="389"/>
      <c r="N253" s="552">
        <v>3968.44</v>
      </c>
      <c r="P253" s="542">
        <v>3674.49</v>
      </c>
      <c r="R253" s="542">
        <v>3674.49</v>
      </c>
      <c r="T253" s="507"/>
      <c r="V253" s="507">
        <v>2994</v>
      </c>
      <c r="X253" s="490">
        <v>2994</v>
      </c>
      <c r="Z253" s="462">
        <v>2830.24</v>
      </c>
      <c r="AB253" s="462">
        <v>2830.24</v>
      </c>
      <c r="AD253" s="462">
        <v>2830.24</v>
      </c>
      <c r="AF253" s="462">
        <v>2621</v>
      </c>
      <c r="AH253" s="455">
        <v>2621</v>
      </c>
      <c r="AJ253" s="382">
        <v>2339.0100000000002</v>
      </c>
      <c r="AL253" s="363">
        <f t="shared" ca="1" si="35"/>
        <v>1.0799974962511805</v>
      </c>
      <c r="AN253" s="364"/>
      <c r="AP253" s="365"/>
      <c r="AR253" s="365"/>
      <c r="AT253" s="365"/>
      <c r="AV253" s="363"/>
      <c r="AX253" s="363"/>
      <c r="AZ253" s="363"/>
      <c r="BB253" s="363"/>
      <c r="BD253" s="366"/>
    </row>
    <row r="254" spans="1:69" ht="21" customHeight="1" x14ac:dyDescent="0.3">
      <c r="A254" s="371" t="s">
        <v>648</v>
      </c>
      <c r="B254" s="478" t="s">
        <v>677</v>
      </c>
      <c r="C254" s="371" t="s">
        <v>208</v>
      </c>
      <c r="D254" s="421" t="s">
        <v>331</v>
      </c>
      <c r="E254" s="419">
        <f t="shared" si="47"/>
        <v>9000</v>
      </c>
      <c r="F254" s="420">
        <f t="shared" si="47"/>
        <v>5400</v>
      </c>
      <c r="G254" s="386"/>
      <c r="H254" s="416">
        <f t="shared" si="36"/>
        <v>9000</v>
      </c>
      <c r="I254" s="416">
        <f t="shared" si="36"/>
        <v>5400</v>
      </c>
      <c r="J254" s="386"/>
      <c r="K254" s="417">
        <f t="shared" si="48"/>
        <v>9000</v>
      </c>
      <c r="L254" s="417">
        <f t="shared" si="49"/>
        <v>5400</v>
      </c>
      <c r="M254" s="389"/>
      <c r="N254" s="552">
        <v>3600</v>
      </c>
      <c r="P254" s="542">
        <v>3200</v>
      </c>
      <c r="R254" s="542">
        <v>3200</v>
      </c>
      <c r="T254" s="507">
        <v>2881.01</v>
      </c>
      <c r="V254" s="507">
        <v>2881.01</v>
      </c>
      <c r="X254" s="490">
        <v>2881.01</v>
      </c>
      <c r="Z254" s="462">
        <v>2881.01</v>
      </c>
      <c r="AB254" s="462">
        <v>2881.01</v>
      </c>
      <c r="AD254" s="462">
        <v>2881.01</v>
      </c>
      <c r="AF254" s="462">
        <v>2881.01</v>
      </c>
      <c r="AH254" s="452">
        <v>2881.01</v>
      </c>
      <c r="AJ254" s="382">
        <v>2881.01</v>
      </c>
      <c r="AL254" s="363">
        <f t="shared" ca="1" si="35"/>
        <v>1.125</v>
      </c>
      <c r="AN254" s="364"/>
      <c r="AP254" s="365"/>
      <c r="AR254" s="365"/>
      <c r="AT254" s="365"/>
      <c r="AV254" s="363"/>
      <c r="AX254" s="363"/>
      <c r="AZ254" s="363"/>
      <c r="BB254" s="363"/>
      <c r="BD254" s="367"/>
    </row>
    <row r="255" spans="1:69" ht="21" hidden="1" customHeight="1" x14ac:dyDescent="0.3">
      <c r="A255" s="371" t="s">
        <v>202</v>
      </c>
      <c r="C255" s="371" t="s">
        <v>202</v>
      </c>
      <c r="D255" s="421" t="s">
        <v>155</v>
      </c>
      <c r="E255" s="419">
        <f t="shared" si="47"/>
        <v>4550</v>
      </c>
      <c r="F255" s="420">
        <f t="shared" si="47"/>
        <v>2750</v>
      </c>
      <c r="G255" s="386"/>
      <c r="H255" s="416">
        <f>MROUND(K255+24,50)</f>
        <v>4550</v>
      </c>
      <c r="I255" s="416">
        <f>MROUND(L255+24,50)</f>
        <v>2750</v>
      </c>
      <c r="J255" s="386"/>
      <c r="K255" s="417">
        <f t="shared" si="48"/>
        <v>4537.5</v>
      </c>
      <c r="L255" s="417">
        <f t="shared" si="49"/>
        <v>2722.5</v>
      </c>
      <c r="M255" s="389"/>
      <c r="N255" s="513">
        <v>1815</v>
      </c>
      <c r="P255" s="513">
        <v>1815</v>
      </c>
      <c r="R255" s="513">
        <v>1815</v>
      </c>
      <c r="T255" s="513">
        <v>1815</v>
      </c>
      <c r="V255" s="513">
        <v>1815</v>
      </c>
      <c r="X255" s="452">
        <v>1815</v>
      </c>
      <c r="Z255" s="452">
        <v>1815</v>
      </c>
      <c r="AB255" s="452">
        <v>1815</v>
      </c>
      <c r="AD255" s="452">
        <v>1815</v>
      </c>
      <c r="AF255" s="452">
        <v>1815</v>
      </c>
      <c r="AH255" s="452">
        <v>1815</v>
      </c>
      <c r="AJ255" s="382">
        <v>1815</v>
      </c>
      <c r="AL255" s="363">
        <f t="shared" ca="1" si="35"/>
        <v>1</v>
      </c>
      <c r="AN255" s="365"/>
      <c r="AP255" s="365"/>
      <c r="AR255" s="365"/>
      <c r="AT255" s="365"/>
      <c r="AV255" s="363"/>
      <c r="AX255" s="363"/>
      <c r="AZ255" s="363"/>
      <c r="BB255" s="363"/>
      <c r="BD255" s="367"/>
    </row>
    <row r="256" spans="1:69" s="376" customFormat="1" ht="21" customHeight="1" x14ac:dyDescent="0.3">
      <c r="A256" s="371"/>
      <c r="B256" s="372"/>
      <c r="C256" s="371"/>
      <c r="D256" s="371"/>
      <c r="E256" s="373"/>
      <c r="F256" s="374"/>
      <c r="G256" s="371"/>
      <c r="H256" s="447"/>
      <c r="I256" s="447"/>
      <c r="J256" s="371"/>
      <c r="K256" s="448"/>
      <c r="L256" s="448"/>
      <c r="N256" s="511"/>
      <c r="P256" s="511"/>
      <c r="R256" s="511"/>
      <c r="T256" s="511"/>
      <c r="V256" s="511"/>
      <c r="X256" s="378"/>
      <c r="Z256" s="378"/>
      <c r="AB256" s="378"/>
      <c r="AD256" s="378"/>
      <c r="AF256" s="378"/>
      <c r="AH256" s="378"/>
      <c r="AJ256" s="378"/>
      <c r="AL256" s="363"/>
      <c r="AN256" s="146"/>
      <c r="AP256" s="146"/>
      <c r="AR256" s="146"/>
      <c r="AT256" s="146"/>
      <c r="AV256" s="146"/>
      <c r="AX256" s="146"/>
      <c r="AZ256" s="146"/>
      <c r="BB256" s="146"/>
      <c r="BD256" s="63"/>
      <c r="BF256" s="371"/>
      <c r="BG256" s="371"/>
      <c r="BH256" s="371"/>
      <c r="BI256" s="371"/>
      <c r="BJ256" s="371"/>
      <c r="BK256" s="371"/>
      <c r="BL256" s="371"/>
      <c r="BM256" s="371"/>
      <c r="BN256" s="371"/>
      <c r="BO256" s="371"/>
      <c r="BP256" s="371"/>
      <c r="BQ256" s="371"/>
    </row>
    <row r="257" spans="1:69" s="376" customFormat="1" ht="21" customHeight="1" x14ac:dyDescent="0.3">
      <c r="A257" s="371"/>
      <c r="B257" s="372" t="s">
        <v>731</v>
      </c>
      <c r="C257" s="371"/>
      <c r="D257" s="371"/>
      <c r="E257" s="373"/>
      <c r="F257" s="374"/>
      <c r="G257" s="371"/>
      <c r="H257" s="447"/>
      <c r="I257" s="447"/>
      <c r="J257" s="371"/>
      <c r="K257" s="448"/>
      <c r="L257" s="448"/>
      <c r="N257" s="511"/>
      <c r="P257" s="511"/>
      <c r="R257" s="511"/>
      <c r="T257" s="511"/>
      <c r="V257" s="511"/>
      <c r="X257" s="378"/>
      <c r="Z257" s="378"/>
      <c r="AB257" s="378"/>
      <c r="AD257" s="378"/>
      <c r="AF257" s="378"/>
      <c r="AH257" s="378"/>
      <c r="AJ257" s="378"/>
      <c r="AL257" s="363"/>
      <c r="AN257" s="546"/>
      <c r="AP257" s="146"/>
      <c r="AR257" s="146"/>
      <c r="AT257" s="146"/>
      <c r="AV257" s="146"/>
      <c r="AX257" s="146"/>
      <c r="AZ257" s="146"/>
      <c r="BB257" s="146"/>
      <c r="BD257" s="63"/>
      <c r="BF257" s="371"/>
      <c r="BG257" s="371"/>
      <c r="BH257" s="371"/>
      <c r="BI257" s="371"/>
      <c r="BJ257" s="371"/>
      <c r="BK257" s="371"/>
      <c r="BL257" s="371"/>
      <c r="BM257" s="371"/>
      <c r="BN257" s="371"/>
      <c r="BO257" s="371"/>
      <c r="BP257" s="371"/>
      <c r="BQ257" s="371"/>
    </row>
    <row r="258" spans="1:69" s="376" customFormat="1" ht="21" customHeight="1" x14ac:dyDescent="0.3">
      <c r="A258" s="371"/>
      <c r="B258" s="372"/>
      <c r="C258" s="371"/>
      <c r="D258" s="371"/>
      <c r="E258" s="373"/>
      <c r="F258" s="374"/>
      <c r="G258" s="371"/>
      <c r="H258" s="447"/>
      <c r="I258" s="447"/>
      <c r="J258" s="371"/>
      <c r="K258" s="448"/>
      <c r="L258" s="448"/>
      <c r="N258" s="511"/>
      <c r="P258" s="511"/>
      <c r="R258" s="511"/>
      <c r="T258" s="511"/>
      <c r="V258" s="511"/>
      <c r="X258" s="378"/>
      <c r="Z258" s="378"/>
      <c r="AB258" s="378"/>
      <c r="AD258" s="378"/>
      <c r="AF258" s="378"/>
      <c r="AH258" s="378"/>
      <c r="AJ258" s="378"/>
      <c r="AL258" s="363"/>
      <c r="AN258" s="146"/>
      <c r="AP258" s="146"/>
      <c r="AR258" s="146"/>
      <c r="AT258" s="146"/>
      <c r="AV258" s="146"/>
      <c r="AX258" s="146"/>
      <c r="AZ258" s="146"/>
      <c r="BB258" s="146"/>
      <c r="BD258" s="63"/>
      <c r="BF258" s="371"/>
      <c r="BG258" s="371"/>
      <c r="BH258" s="371"/>
      <c r="BI258" s="371"/>
      <c r="BJ258" s="371"/>
      <c r="BK258" s="371"/>
      <c r="BL258" s="371"/>
      <c r="BM258" s="371"/>
      <c r="BN258" s="371"/>
      <c r="BO258" s="371"/>
      <c r="BP258" s="371"/>
      <c r="BQ258" s="371"/>
    </row>
    <row r="259" spans="1:69" ht="21" customHeight="1" x14ac:dyDescent="0.3">
      <c r="N259" s="511"/>
      <c r="P259" s="511"/>
      <c r="R259" s="511"/>
      <c r="T259" s="511"/>
      <c r="V259" s="511"/>
      <c r="X259" s="378"/>
      <c r="Z259" s="378"/>
      <c r="AB259" s="378"/>
      <c r="AD259" s="378"/>
      <c r="AF259" s="378"/>
      <c r="AH259" s="378"/>
      <c r="AJ259" s="378"/>
    </row>
    <row r="260" spans="1:69" s="376" customFormat="1" ht="21" customHeight="1" x14ac:dyDescent="0.3">
      <c r="A260" s="371"/>
      <c r="B260" s="372"/>
      <c r="C260" s="371"/>
      <c r="D260" s="371"/>
      <c r="E260" s="373"/>
      <c r="F260" s="374"/>
      <c r="G260" s="371"/>
      <c r="H260" s="375"/>
      <c r="I260" s="375"/>
      <c r="K260" s="377"/>
      <c r="L260" s="377"/>
      <c r="N260" s="511"/>
      <c r="P260" s="511"/>
      <c r="R260" s="511"/>
      <c r="T260" s="511"/>
      <c r="V260" s="511"/>
      <c r="X260" s="378"/>
      <c r="Z260" s="378"/>
      <c r="AB260" s="378"/>
      <c r="AD260" s="378"/>
      <c r="AF260" s="378"/>
      <c r="AH260" s="378"/>
      <c r="AJ260" s="378"/>
      <c r="AL260" s="146"/>
      <c r="AN260" s="146"/>
      <c r="AP260" s="146"/>
      <c r="AR260" s="146"/>
      <c r="AT260" s="146"/>
      <c r="AV260" s="146"/>
      <c r="AX260" s="146"/>
      <c r="AZ260" s="146"/>
      <c r="BB260" s="146"/>
      <c r="BD260" s="63"/>
      <c r="BF260" s="371"/>
      <c r="BG260" s="371"/>
      <c r="BH260" s="371"/>
      <c r="BI260" s="371"/>
      <c r="BJ260" s="371"/>
      <c r="BK260" s="371"/>
      <c r="BL260" s="371"/>
      <c r="BM260" s="371"/>
      <c r="BN260" s="371"/>
      <c r="BO260" s="371"/>
      <c r="BP260" s="371"/>
      <c r="BQ260" s="371"/>
    </row>
    <row r="261" spans="1:69" s="376" customFormat="1" ht="21" customHeight="1" x14ac:dyDescent="0.3">
      <c r="A261" s="371"/>
      <c r="B261" s="372"/>
      <c r="C261" s="371"/>
      <c r="D261" s="371"/>
      <c r="E261" s="373"/>
      <c r="F261" s="374"/>
      <c r="G261" s="371"/>
      <c r="H261" s="375"/>
      <c r="I261" s="375"/>
      <c r="K261" s="377"/>
      <c r="L261" s="377"/>
      <c r="N261" s="511"/>
      <c r="P261" s="511"/>
      <c r="R261" s="511"/>
      <c r="T261" s="511"/>
      <c r="V261" s="511"/>
      <c r="X261" s="378"/>
      <c r="Z261" s="378"/>
      <c r="AB261" s="378"/>
      <c r="AD261" s="378"/>
      <c r="AF261" s="378"/>
      <c r="AH261" s="378"/>
      <c r="AJ261" s="378"/>
      <c r="AL261" s="146"/>
      <c r="AN261" s="146"/>
      <c r="AP261" s="146"/>
      <c r="AR261" s="146"/>
      <c r="AT261" s="146"/>
      <c r="AV261" s="146"/>
      <c r="AX261" s="146"/>
      <c r="AZ261" s="146"/>
      <c r="BB261" s="146"/>
      <c r="BD261" s="63"/>
      <c r="BF261" s="371"/>
      <c r="BG261" s="371"/>
      <c r="BH261" s="371"/>
      <c r="BI261" s="371"/>
      <c r="BJ261" s="371"/>
      <c r="BK261" s="371"/>
      <c r="BL261" s="371"/>
      <c r="BM261" s="371"/>
      <c r="BN261" s="371"/>
      <c r="BO261" s="371"/>
      <c r="BP261" s="371"/>
      <c r="BQ261" s="371"/>
    </row>
    <row r="262" spans="1:69" s="376" customFormat="1" ht="21" customHeight="1" x14ac:dyDescent="0.3">
      <c r="A262" s="371"/>
      <c r="B262" s="372"/>
      <c r="C262" s="371"/>
      <c r="D262" s="371"/>
      <c r="E262" s="373"/>
      <c r="F262" s="374"/>
      <c r="G262" s="371"/>
      <c r="H262" s="375"/>
      <c r="I262" s="375"/>
      <c r="K262" s="377"/>
      <c r="L262" s="377"/>
      <c r="N262" s="511"/>
      <c r="P262" s="511"/>
      <c r="R262" s="511"/>
      <c r="T262" s="511"/>
      <c r="V262" s="511"/>
      <c r="X262" s="378"/>
      <c r="Z262" s="378"/>
      <c r="AB262" s="378"/>
      <c r="AD262" s="378"/>
      <c r="AF262" s="378"/>
      <c r="AH262" s="378"/>
      <c r="AJ262" s="378"/>
      <c r="AL262" s="146"/>
      <c r="AN262" s="146"/>
      <c r="AP262" s="146"/>
      <c r="AR262" s="146"/>
      <c r="AT262" s="146"/>
      <c r="AV262" s="146"/>
      <c r="AX262" s="146"/>
      <c r="AZ262" s="146"/>
      <c r="BB262" s="146"/>
      <c r="BD262" s="63"/>
      <c r="BF262" s="371"/>
      <c r="BG262" s="371"/>
      <c r="BH262" s="371"/>
      <c r="BI262" s="371"/>
      <c r="BJ262" s="371"/>
      <c r="BK262" s="371"/>
      <c r="BL262" s="371"/>
      <c r="BM262" s="371"/>
      <c r="BN262" s="371"/>
      <c r="BO262" s="371"/>
      <c r="BP262" s="371"/>
      <c r="BQ262" s="371"/>
    </row>
    <row r="263" spans="1:69" s="376" customFormat="1" ht="21" customHeight="1" x14ac:dyDescent="0.3">
      <c r="A263" s="371"/>
      <c r="B263" s="372"/>
      <c r="C263" s="371"/>
      <c r="D263" s="371"/>
      <c r="E263" s="373"/>
      <c r="F263" s="374"/>
      <c r="G263" s="371"/>
      <c r="H263" s="375"/>
      <c r="I263" s="375"/>
      <c r="K263" s="377"/>
      <c r="L263" s="377"/>
      <c r="N263" s="511"/>
      <c r="P263" s="511"/>
      <c r="R263" s="511"/>
      <c r="T263" s="511"/>
      <c r="V263" s="511"/>
      <c r="X263" s="378"/>
      <c r="Z263" s="378"/>
      <c r="AB263" s="378"/>
      <c r="AD263" s="378"/>
      <c r="AF263" s="378"/>
      <c r="AH263" s="378"/>
      <c r="AJ263" s="378"/>
      <c r="AL263" s="146"/>
      <c r="AN263" s="146"/>
      <c r="AP263" s="146"/>
      <c r="AR263" s="146"/>
      <c r="AT263" s="146"/>
      <c r="AV263" s="146"/>
      <c r="AX263" s="146"/>
      <c r="AZ263" s="146"/>
      <c r="BB263" s="146"/>
      <c r="BD263" s="63"/>
      <c r="BF263" s="371"/>
      <c r="BG263" s="371"/>
      <c r="BH263" s="371"/>
      <c r="BI263" s="371"/>
      <c r="BJ263" s="371"/>
      <c r="BK263" s="371"/>
      <c r="BL263" s="371"/>
      <c r="BM263" s="371"/>
      <c r="BN263" s="371"/>
      <c r="BO263" s="371"/>
      <c r="BP263" s="371"/>
      <c r="BQ263" s="371"/>
    </row>
    <row r="264" spans="1:69" s="376" customFormat="1" ht="21" customHeight="1" x14ac:dyDescent="0.3">
      <c r="A264" s="371"/>
      <c r="B264" s="372"/>
      <c r="C264" s="371"/>
      <c r="D264" s="371"/>
      <c r="E264" s="373"/>
      <c r="F264" s="374"/>
      <c r="G264" s="371"/>
      <c r="H264" s="375"/>
      <c r="I264" s="375"/>
      <c r="K264" s="377"/>
      <c r="L264" s="377"/>
      <c r="N264" s="511"/>
      <c r="P264" s="511"/>
      <c r="R264" s="511"/>
      <c r="T264" s="511"/>
      <c r="V264" s="511"/>
      <c r="X264" s="378"/>
      <c r="Z264" s="378"/>
      <c r="AB264" s="378"/>
      <c r="AD264" s="378"/>
      <c r="AF264" s="378"/>
      <c r="AH264" s="378"/>
      <c r="AJ264" s="378"/>
      <c r="AL264" s="146"/>
      <c r="AN264" s="146"/>
      <c r="AP264" s="146"/>
      <c r="AR264" s="146"/>
      <c r="AT264" s="146"/>
      <c r="AV264" s="146"/>
      <c r="AX264" s="146"/>
      <c r="AZ264" s="146"/>
      <c r="BB264" s="146"/>
      <c r="BD264" s="63"/>
      <c r="BF264" s="371"/>
      <c r="BG264" s="371"/>
      <c r="BH264" s="371"/>
      <c r="BI264" s="371"/>
      <c r="BJ264" s="371"/>
      <c r="BK264" s="371"/>
      <c r="BL264" s="371"/>
      <c r="BM264" s="371"/>
      <c r="BN264" s="371"/>
      <c r="BO264" s="371"/>
      <c r="BP264" s="371"/>
      <c r="BQ264" s="371"/>
    </row>
    <row r="265" spans="1:69" s="376" customFormat="1" ht="21" customHeight="1" x14ac:dyDescent="0.3">
      <c r="A265" s="371"/>
      <c r="B265" s="372"/>
      <c r="C265" s="371"/>
      <c r="D265" s="371"/>
      <c r="E265" s="373"/>
      <c r="F265" s="374"/>
      <c r="G265" s="371"/>
      <c r="H265" s="375"/>
      <c r="I265" s="375"/>
      <c r="K265" s="377"/>
      <c r="L265" s="377"/>
      <c r="N265" s="511"/>
      <c r="P265" s="511"/>
      <c r="R265" s="511"/>
      <c r="T265" s="511"/>
      <c r="V265" s="511"/>
      <c r="X265" s="378"/>
      <c r="Z265" s="378"/>
      <c r="AB265" s="378"/>
      <c r="AD265" s="378"/>
      <c r="AF265" s="378"/>
      <c r="AH265" s="378"/>
      <c r="AJ265" s="378"/>
      <c r="AL265" s="146"/>
      <c r="AN265" s="146"/>
      <c r="AP265" s="146"/>
      <c r="AR265" s="146"/>
      <c r="AT265" s="146"/>
      <c r="AV265" s="146"/>
      <c r="AX265" s="146"/>
      <c r="AZ265" s="146"/>
      <c r="BB265" s="146"/>
      <c r="BD265" s="63"/>
      <c r="BF265" s="371"/>
      <c r="BG265" s="371"/>
      <c r="BH265" s="371"/>
      <c r="BI265" s="371"/>
      <c r="BJ265" s="371"/>
      <c r="BK265" s="371"/>
      <c r="BL265" s="371"/>
      <c r="BM265" s="371"/>
      <c r="BN265" s="371"/>
      <c r="BO265" s="371"/>
      <c r="BP265" s="371"/>
      <c r="BQ265" s="371"/>
    </row>
    <row r="266" spans="1:69" s="376" customFormat="1" ht="21" customHeight="1" x14ac:dyDescent="0.3">
      <c r="A266" s="371"/>
      <c r="B266" s="372"/>
      <c r="C266" s="371"/>
      <c r="D266" s="371"/>
      <c r="E266" s="373"/>
      <c r="F266" s="374"/>
      <c r="G266" s="371"/>
      <c r="H266" s="375"/>
      <c r="I266" s="375"/>
      <c r="K266" s="377"/>
      <c r="L266" s="377"/>
      <c r="N266" s="511"/>
      <c r="P266" s="511"/>
      <c r="R266" s="511"/>
      <c r="T266" s="511"/>
      <c r="V266" s="511"/>
      <c r="X266" s="378"/>
      <c r="Z266" s="378"/>
      <c r="AB266" s="378"/>
      <c r="AD266" s="378"/>
      <c r="AF266" s="378"/>
      <c r="AH266" s="378"/>
      <c r="AJ266" s="378"/>
      <c r="AL266" s="146"/>
      <c r="AN266" s="146"/>
      <c r="AP266" s="146"/>
      <c r="AR266" s="146"/>
      <c r="AT266" s="146"/>
      <c r="AV266" s="146"/>
      <c r="AX266" s="146"/>
      <c r="AZ266" s="146"/>
      <c r="BB266" s="146"/>
      <c r="BD266" s="63"/>
      <c r="BF266" s="371"/>
      <c r="BG266" s="371"/>
      <c r="BH266" s="371"/>
      <c r="BI266" s="371"/>
      <c r="BJ266" s="371"/>
      <c r="BK266" s="371"/>
      <c r="BL266" s="371"/>
      <c r="BM266" s="371"/>
      <c r="BN266" s="371"/>
      <c r="BO266" s="371"/>
      <c r="BP266" s="371"/>
      <c r="BQ266" s="371"/>
    </row>
    <row r="267" spans="1:69" s="376" customFormat="1" ht="21" customHeight="1" x14ac:dyDescent="0.3">
      <c r="A267" s="371"/>
      <c r="B267" s="372"/>
      <c r="C267" s="371"/>
      <c r="D267" s="371"/>
      <c r="E267" s="373"/>
      <c r="F267" s="374"/>
      <c r="G267" s="371"/>
      <c r="H267" s="375"/>
      <c r="I267" s="375"/>
      <c r="K267" s="377"/>
      <c r="L267" s="377"/>
      <c r="N267" s="511"/>
      <c r="P267" s="511"/>
      <c r="R267" s="511"/>
      <c r="T267" s="511"/>
      <c r="V267" s="511"/>
      <c r="X267" s="378"/>
      <c r="Z267" s="378"/>
      <c r="AB267" s="378"/>
      <c r="AD267" s="378"/>
      <c r="AF267" s="378"/>
      <c r="AH267" s="378"/>
      <c r="AJ267" s="378"/>
      <c r="AL267" s="146"/>
      <c r="AN267" s="146"/>
      <c r="AP267" s="146"/>
      <c r="AR267" s="146"/>
      <c r="AT267" s="146"/>
      <c r="AV267" s="146"/>
      <c r="AX267" s="146"/>
      <c r="AZ267" s="146"/>
      <c r="BB267" s="146"/>
      <c r="BD267" s="63"/>
      <c r="BF267" s="371"/>
      <c r="BG267" s="371"/>
      <c r="BH267" s="371"/>
      <c r="BI267" s="371"/>
      <c r="BJ267" s="371"/>
      <c r="BK267" s="371"/>
      <c r="BL267" s="371"/>
      <c r="BM267" s="371"/>
      <c r="BN267" s="371"/>
      <c r="BO267" s="371"/>
      <c r="BP267" s="371"/>
      <c r="BQ267" s="371"/>
    </row>
    <row r="268" spans="1:69" s="376" customFormat="1" ht="21" customHeight="1" x14ac:dyDescent="0.3">
      <c r="A268" s="371"/>
      <c r="B268" s="372"/>
      <c r="C268" s="371"/>
      <c r="D268" s="371"/>
      <c r="E268" s="373"/>
      <c r="F268" s="374"/>
      <c r="G268" s="371"/>
      <c r="H268" s="375"/>
      <c r="I268" s="375"/>
      <c r="K268" s="377"/>
      <c r="L268" s="377"/>
      <c r="N268" s="511"/>
      <c r="P268" s="511"/>
      <c r="R268" s="511"/>
      <c r="T268" s="511"/>
      <c r="V268" s="511"/>
      <c r="X268" s="378"/>
      <c r="Z268" s="378"/>
      <c r="AB268" s="378"/>
      <c r="AD268" s="378"/>
      <c r="AF268" s="378"/>
      <c r="AH268" s="378"/>
      <c r="AJ268" s="378"/>
      <c r="AL268" s="146"/>
      <c r="AN268" s="146"/>
      <c r="AP268" s="146"/>
      <c r="AR268" s="146"/>
      <c r="AT268" s="146"/>
      <c r="AV268" s="146"/>
      <c r="AX268" s="146"/>
      <c r="AZ268" s="146"/>
      <c r="BB268" s="146"/>
      <c r="BD268" s="63"/>
      <c r="BF268" s="371"/>
      <c r="BG268" s="371"/>
      <c r="BH268" s="371"/>
      <c r="BI268" s="371"/>
      <c r="BJ268" s="371"/>
      <c r="BK268" s="371"/>
      <c r="BL268" s="371"/>
      <c r="BM268" s="371"/>
      <c r="BN268" s="371"/>
      <c r="BO268" s="371"/>
      <c r="BP268" s="371"/>
      <c r="BQ268" s="371"/>
    </row>
    <row r="269" spans="1:69" s="376" customFormat="1" ht="21" customHeight="1" x14ac:dyDescent="0.3">
      <c r="A269" s="371"/>
      <c r="B269" s="372"/>
      <c r="C269" s="371"/>
      <c r="D269" s="371"/>
      <c r="E269" s="373"/>
      <c r="F269" s="374"/>
      <c r="G269" s="371"/>
      <c r="H269" s="375"/>
      <c r="I269" s="375"/>
      <c r="K269" s="377"/>
      <c r="L269" s="377"/>
      <c r="N269" s="511"/>
      <c r="P269" s="511"/>
      <c r="R269" s="511"/>
      <c r="T269" s="511"/>
      <c r="V269" s="511"/>
      <c r="X269" s="378"/>
      <c r="Z269" s="378"/>
      <c r="AB269" s="378"/>
      <c r="AD269" s="378"/>
      <c r="AF269" s="378"/>
      <c r="AH269" s="378"/>
      <c r="AJ269" s="378"/>
      <c r="AL269" s="146"/>
      <c r="AN269" s="146"/>
      <c r="AP269" s="146"/>
      <c r="AR269" s="146"/>
      <c r="AT269" s="146"/>
      <c r="AV269" s="146"/>
      <c r="AX269" s="146"/>
      <c r="AZ269" s="146"/>
      <c r="BB269" s="146"/>
      <c r="BD269" s="63"/>
      <c r="BF269" s="371"/>
      <c r="BG269" s="371"/>
      <c r="BH269" s="371"/>
      <c r="BI269" s="371"/>
      <c r="BJ269" s="371"/>
      <c r="BK269" s="371"/>
      <c r="BL269" s="371"/>
      <c r="BM269" s="371"/>
      <c r="BN269" s="371"/>
      <c r="BO269" s="371"/>
      <c r="BP269" s="371"/>
      <c r="BQ269" s="371"/>
    </row>
    <row r="270" spans="1:69" s="376" customFormat="1" ht="21" customHeight="1" x14ac:dyDescent="0.3">
      <c r="A270" s="371"/>
      <c r="B270" s="372"/>
      <c r="C270" s="371"/>
      <c r="D270" s="371"/>
      <c r="E270" s="373"/>
      <c r="F270" s="374"/>
      <c r="G270" s="371"/>
      <c r="H270" s="375"/>
      <c r="I270" s="375"/>
      <c r="K270" s="377"/>
      <c r="L270" s="377"/>
      <c r="N270" s="511"/>
      <c r="P270" s="511"/>
      <c r="R270" s="511"/>
      <c r="T270" s="511"/>
      <c r="V270" s="511"/>
      <c r="X270" s="378"/>
      <c r="Z270" s="378"/>
      <c r="AB270" s="378"/>
      <c r="AD270" s="378"/>
      <c r="AF270" s="378"/>
      <c r="AH270" s="378"/>
      <c r="AJ270" s="378"/>
      <c r="AL270" s="146"/>
      <c r="AN270" s="146"/>
      <c r="AP270" s="146"/>
      <c r="AR270" s="146"/>
      <c r="AT270" s="146"/>
      <c r="AV270" s="146"/>
      <c r="AX270" s="146"/>
      <c r="AZ270" s="146"/>
      <c r="BB270" s="146"/>
      <c r="BD270" s="63"/>
      <c r="BF270" s="371"/>
      <c r="BG270" s="371"/>
      <c r="BH270" s="371"/>
      <c r="BI270" s="371"/>
      <c r="BJ270" s="371"/>
      <c r="BK270" s="371"/>
      <c r="BL270" s="371"/>
      <c r="BM270" s="371"/>
      <c r="BN270" s="371"/>
      <c r="BO270" s="371"/>
      <c r="BP270" s="371"/>
      <c r="BQ270" s="371"/>
    </row>
    <row r="271" spans="1:69" s="376" customFormat="1" ht="21" customHeight="1" x14ac:dyDescent="0.3">
      <c r="A271" s="371"/>
      <c r="B271" s="372"/>
      <c r="C271" s="371"/>
      <c r="D271" s="371"/>
      <c r="E271" s="373"/>
      <c r="F271" s="374"/>
      <c r="G271" s="371"/>
      <c r="H271" s="375"/>
      <c r="I271" s="375"/>
      <c r="K271" s="377"/>
      <c r="L271" s="377"/>
      <c r="N271" s="511"/>
      <c r="P271" s="511"/>
      <c r="R271" s="511"/>
      <c r="T271" s="511"/>
      <c r="V271" s="511"/>
      <c r="X271" s="378"/>
      <c r="Z271" s="378"/>
      <c r="AB271" s="378"/>
      <c r="AD271" s="378"/>
      <c r="AF271" s="378"/>
      <c r="AH271" s="378"/>
      <c r="AJ271" s="378"/>
      <c r="AL271" s="146"/>
      <c r="AN271" s="146"/>
      <c r="AP271" s="146"/>
      <c r="AR271" s="146"/>
      <c r="AT271" s="146"/>
      <c r="AV271" s="146"/>
      <c r="AX271" s="146"/>
      <c r="AZ271" s="146"/>
      <c r="BB271" s="146"/>
      <c r="BD271" s="63"/>
      <c r="BF271" s="371"/>
      <c r="BG271" s="371"/>
      <c r="BH271" s="371"/>
      <c r="BI271" s="371"/>
      <c r="BJ271" s="371"/>
      <c r="BK271" s="371"/>
      <c r="BL271" s="371"/>
      <c r="BM271" s="371"/>
      <c r="BN271" s="371"/>
      <c r="BO271" s="371"/>
      <c r="BP271" s="371"/>
      <c r="BQ271" s="371"/>
    </row>
    <row r="272" spans="1:69" s="376" customFormat="1" ht="21" customHeight="1" x14ac:dyDescent="0.3">
      <c r="A272" s="371"/>
      <c r="B272" s="372"/>
      <c r="C272" s="371"/>
      <c r="D272" s="371"/>
      <c r="E272" s="373"/>
      <c r="F272" s="374"/>
      <c r="G272" s="371"/>
      <c r="H272" s="375"/>
      <c r="I272" s="375"/>
      <c r="K272" s="377"/>
      <c r="L272" s="377"/>
      <c r="N272" s="511"/>
      <c r="P272" s="511"/>
      <c r="R272" s="511"/>
      <c r="T272" s="511"/>
      <c r="V272" s="511"/>
      <c r="X272" s="378"/>
      <c r="Z272" s="378"/>
      <c r="AB272" s="378"/>
      <c r="AD272" s="378"/>
      <c r="AF272" s="378"/>
      <c r="AH272" s="378"/>
      <c r="AJ272" s="378"/>
      <c r="AL272" s="146"/>
      <c r="AN272" s="146"/>
      <c r="AP272" s="146"/>
      <c r="AR272" s="146"/>
      <c r="AT272" s="146"/>
      <c r="AV272" s="146"/>
      <c r="AX272" s="146"/>
      <c r="AZ272" s="146"/>
      <c r="BB272" s="146"/>
      <c r="BD272" s="63"/>
      <c r="BF272" s="371"/>
      <c r="BG272" s="371"/>
      <c r="BH272" s="371"/>
      <c r="BI272" s="371"/>
      <c r="BJ272" s="371"/>
      <c r="BK272" s="371"/>
      <c r="BL272" s="371"/>
      <c r="BM272" s="371"/>
      <c r="BN272" s="371"/>
      <c r="BO272" s="371"/>
      <c r="BP272" s="371"/>
      <c r="BQ272" s="371"/>
    </row>
    <row r="273" spans="1:69" s="376" customFormat="1" ht="21" customHeight="1" x14ac:dyDescent="0.3">
      <c r="A273" s="371"/>
      <c r="B273" s="372"/>
      <c r="C273" s="371"/>
      <c r="D273" s="371"/>
      <c r="E273" s="373"/>
      <c r="F273" s="374"/>
      <c r="G273" s="371"/>
      <c r="H273" s="375"/>
      <c r="I273" s="375"/>
      <c r="K273" s="377"/>
      <c r="L273" s="377"/>
      <c r="N273" s="511"/>
      <c r="P273" s="511"/>
      <c r="R273" s="511"/>
      <c r="T273" s="511"/>
      <c r="V273" s="511"/>
      <c r="X273" s="378"/>
      <c r="Z273" s="378"/>
      <c r="AB273" s="378"/>
      <c r="AD273" s="378"/>
      <c r="AF273" s="378"/>
      <c r="AH273" s="378"/>
      <c r="AJ273" s="378"/>
      <c r="AL273" s="146"/>
      <c r="AN273" s="146"/>
      <c r="AP273" s="146"/>
      <c r="AR273" s="146"/>
      <c r="AT273" s="146"/>
      <c r="AV273" s="146"/>
      <c r="AX273" s="146"/>
      <c r="AZ273" s="146"/>
      <c r="BB273" s="146"/>
      <c r="BD273" s="63"/>
      <c r="BF273" s="371"/>
      <c r="BG273" s="371"/>
      <c r="BH273" s="371"/>
      <c r="BI273" s="371"/>
      <c r="BJ273" s="371"/>
      <c r="BK273" s="371"/>
      <c r="BL273" s="371"/>
      <c r="BM273" s="371"/>
      <c r="BN273" s="371"/>
      <c r="BO273" s="371"/>
      <c r="BP273" s="371"/>
      <c r="BQ273" s="371"/>
    </row>
    <row r="274" spans="1:69" s="376" customFormat="1" ht="21" customHeight="1" x14ac:dyDescent="0.3">
      <c r="A274" s="371"/>
      <c r="B274" s="372"/>
      <c r="C274" s="371"/>
      <c r="D274" s="371"/>
      <c r="E274" s="373"/>
      <c r="F274" s="374"/>
      <c r="G274" s="371"/>
      <c r="H274" s="375"/>
      <c r="I274" s="375"/>
      <c r="K274" s="377"/>
      <c r="L274" s="377"/>
      <c r="N274" s="511"/>
      <c r="P274" s="511"/>
      <c r="R274" s="511"/>
      <c r="T274" s="511"/>
      <c r="V274" s="511"/>
      <c r="X274" s="378"/>
      <c r="Z274" s="378"/>
      <c r="AB274" s="378"/>
      <c r="AD274" s="378"/>
      <c r="AF274" s="378"/>
      <c r="AH274" s="378"/>
      <c r="AJ274" s="378"/>
      <c r="AL274" s="146"/>
      <c r="AN274" s="146"/>
      <c r="AP274" s="146"/>
      <c r="AR274" s="146"/>
      <c r="AT274" s="146"/>
      <c r="AV274" s="146"/>
      <c r="AX274" s="146"/>
      <c r="AZ274" s="146"/>
      <c r="BB274" s="146"/>
      <c r="BD274" s="63"/>
      <c r="BF274" s="371"/>
      <c r="BG274" s="371"/>
      <c r="BH274" s="371"/>
      <c r="BI274" s="371"/>
      <c r="BJ274" s="371"/>
      <c r="BK274" s="371"/>
      <c r="BL274" s="371"/>
      <c r="BM274" s="371"/>
      <c r="BN274" s="371"/>
      <c r="BO274" s="371"/>
      <c r="BP274" s="371"/>
      <c r="BQ274" s="371"/>
    </row>
    <row r="275" spans="1:69" s="376" customFormat="1" ht="21" customHeight="1" x14ac:dyDescent="0.3">
      <c r="A275" s="371"/>
      <c r="B275" s="372"/>
      <c r="C275" s="371"/>
      <c r="D275" s="371"/>
      <c r="E275" s="373"/>
      <c r="F275" s="374"/>
      <c r="G275" s="371"/>
      <c r="H275" s="375"/>
      <c r="I275" s="375"/>
      <c r="K275" s="377"/>
      <c r="L275" s="377"/>
      <c r="N275" s="511"/>
      <c r="P275" s="511"/>
      <c r="R275" s="511"/>
      <c r="T275" s="511"/>
      <c r="V275" s="511"/>
      <c r="X275" s="378"/>
      <c r="Z275" s="378"/>
      <c r="AB275" s="378"/>
      <c r="AD275" s="378"/>
      <c r="AF275" s="378"/>
      <c r="AH275" s="378"/>
      <c r="AJ275" s="378"/>
      <c r="AL275" s="146"/>
      <c r="AN275" s="146"/>
      <c r="AP275" s="146"/>
      <c r="AR275" s="146"/>
      <c r="AT275" s="146"/>
      <c r="AV275" s="146"/>
      <c r="AX275" s="146"/>
      <c r="AZ275" s="146"/>
      <c r="BB275" s="146"/>
      <c r="BD275" s="63"/>
      <c r="BF275" s="371"/>
      <c r="BG275" s="371"/>
      <c r="BH275" s="371"/>
      <c r="BI275" s="371"/>
      <c r="BJ275" s="371"/>
      <c r="BK275" s="371"/>
      <c r="BL275" s="371"/>
      <c r="BM275" s="371"/>
      <c r="BN275" s="371"/>
      <c r="BO275" s="371"/>
      <c r="BP275" s="371"/>
      <c r="BQ275" s="371"/>
    </row>
    <row r="276" spans="1:69" s="376" customFormat="1" ht="21" customHeight="1" x14ac:dyDescent="0.3">
      <c r="A276" s="371"/>
      <c r="B276" s="372"/>
      <c r="C276" s="371"/>
      <c r="D276" s="371"/>
      <c r="E276" s="373"/>
      <c r="F276" s="374"/>
      <c r="G276" s="371"/>
      <c r="H276" s="375"/>
      <c r="I276" s="375"/>
      <c r="K276" s="377"/>
      <c r="L276" s="377"/>
      <c r="N276" s="511"/>
      <c r="P276" s="511"/>
      <c r="R276" s="511"/>
      <c r="T276" s="511"/>
      <c r="V276" s="511"/>
      <c r="X276" s="378"/>
      <c r="Z276" s="378"/>
      <c r="AB276" s="378"/>
      <c r="AD276" s="378"/>
      <c r="AF276" s="378"/>
      <c r="AH276" s="378"/>
      <c r="AJ276" s="378"/>
      <c r="AL276" s="146"/>
      <c r="AN276" s="146"/>
      <c r="AP276" s="146"/>
      <c r="AR276" s="146"/>
      <c r="AT276" s="146"/>
      <c r="AV276" s="146"/>
      <c r="AX276" s="146"/>
      <c r="AZ276" s="146"/>
      <c r="BB276" s="146"/>
      <c r="BD276" s="63"/>
      <c r="BF276" s="371"/>
      <c r="BG276" s="371"/>
      <c r="BH276" s="371"/>
      <c r="BI276" s="371"/>
      <c r="BJ276" s="371"/>
      <c r="BK276" s="371"/>
      <c r="BL276" s="371"/>
      <c r="BM276" s="371"/>
      <c r="BN276" s="371"/>
      <c r="BO276" s="371"/>
      <c r="BP276" s="371"/>
      <c r="BQ276" s="371"/>
    </row>
    <row r="277" spans="1:69" s="376" customFormat="1" ht="21" customHeight="1" x14ac:dyDescent="0.3">
      <c r="A277" s="371"/>
      <c r="B277" s="372"/>
      <c r="C277" s="371"/>
      <c r="D277" s="371"/>
      <c r="E277" s="373"/>
      <c r="F277" s="374"/>
      <c r="G277" s="371"/>
      <c r="H277" s="375"/>
      <c r="I277" s="375"/>
      <c r="K277" s="377"/>
      <c r="L277" s="377"/>
      <c r="N277" s="511"/>
      <c r="P277" s="511"/>
      <c r="R277" s="511"/>
      <c r="T277" s="511"/>
      <c r="V277" s="511"/>
      <c r="X277" s="378"/>
      <c r="Z277" s="378"/>
      <c r="AB277" s="378"/>
      <c r="AD277" s="378"/>
      <c r="AF277" s="378"/>
      <c r="AH277" s="378"/>
      <c r="AJ277" s="378"/>
      <c r="AL277" s="146"/>
      <c r="AN277" s="146"/>
      <c r="AP277" s="146"/>
      <c r="AR277" s="146"/>
      <c r="AT277" s="146"/>
      <c r="AV277" s="146"/>
      <c r="AX277" s="146"/>
      <c r="AZ277" s="146"/>
      <c r="BB277" s="146"/>
      <c r="BD277" s="63"/>
      <c r="BF277" s="371"/>
      <c r="BG277" s="371"/>
      <c r="BH277" s="371"/>
      <c r="BI277" s="371"/>
      <c r="BJ277" s="371"/>
      <c r="BK277" s="371"/>
      <c r="BL277" s="371"/>
      <c r="BM277" s="371"/>
      <c r="BN277" s="371"/>
      <c r="BO277" s="371"/>
      <c r="BP277" s="371"/>
      <c r="BQ277" s="371"/>
    </row>
    <row r="278" spans="1:69" s="376" customFormat="1" ht="21" customHeight="1" x14ac:dyDescent="0.3">
      <c r="A278" s="371"/>
      <c r="B278" s="372"/>
      <c r="C278" s="371"/>
      <c r="D278" s="371"/>
      <c r="E278" s="373"/>
      <c r="F278" s="374"/>
      <c r="G278" s="371"/>
      <c r="H278" s="375"/>
      <c r="I278" s="375"/>
      <c r="K278" s="377"/>
      <c r="L278" s="377"/>
      <c r="N278" s="511"/>
      <c r="P278" s="511"/>
      <c r="R278" s="511"/>
      <c r="T278" s="511"/>
      <c r="V278" s="511"/>
      <c r="X278" s="378"/>
      <c r="Z278" s="378"/>
      <c r="AB278" s="378"/>
      <c r="AD278" s="378"/>
      <c r="AF278" s="378"/>
      <c r="AH278" s="378"/>
      <c r="AJ278" s="378"/>
      <c r="AL278" s="146"/>
      <c r="AN278" s="146"/>
      <c r="AP278" s="146"/>
      <c r="AR278" s="146"/>
      <c r="AT278" s="146"/>
      <c r="AV278" s="146"/>
      <c r="AX278" s="146"/>
      <c r="AZ278" s="146"/>
      <c r="BB278" s="146"/>
      <c r="BD278" s="63"/>
      <c r="BF278" s="371"/>
      <c r="BG278" s="371"/>
      <c r="BH278" s="371"/>
      <c r="BI278" s="371"/>
      <c r="BJ278" s="371"/>
      <c r="BK278" s="371"/>
      <c r="BL278" s="371"/>
      <c r="BM278" s="371"/>
      <c r="BN278" s="371"/>
      <c r="BO278" s="371"/>
      <c r="BP278" s="371"/>
      <c r="BQ278" s="371"/>
    </row>
    <row r="279" spans="1:69" s="376" customFormat="1" ht="21" customHeight="1" x14ac:dyDescent="0.3">
      <c r="A279" s="371"/>
      <c r="B279" s="372"/>
      <c r="C279" s="371"/>
      <c r="D279" s="371"/>
      <c r="E279" s="373"/>
      <c r="F279" s="374"/>
      <c r="G279" s="371"/>
      <c r="H279" s="375"/>
      <c r="I279" s="375"/>
      <c r="K279" s="377"/>
      <c r="L279" s="377"/>
      <c r="N279" s="511"/>
      <c r="P279" s="511"/>
      <c r="R279" s="511"/>
      <c r="T279" s="511"/>
      <c r="V279" s="511"/>
      <c r="X279" s="378"/>
      <c r="Z279" s="378"/>
      <c r="AB279" s="378"/>
      <c r="AD279" s="378"/>
      <c r="AF279" s="378"/>
      <c r="AH279" s="378"/>
      <c r="AJ279" s="378"/>
      <c r="AL279" s="146"/>
      <c r="AN279" s="146"/>
      <c r="AP279" s="146"/>
      <c r="AR279" s="146"/>
      <c r="AT279" s="146"/>
      <c r="AV279" s="146"/>
      <c r="AX279" s="146"/>
      <c r="AZ279" s="146"/>
      <c r="BB279" s="146"/>
      <c r="BD279" s="63"/>
      <c r="BF279" s="371"/>
      <c r="BG279" s="371"/>
      <c r="BH279" s="371"/>
      <c r="BI279" s="371"/>
      <c r="BJ279" s="371"/>
      <c r="BK279" s="371"/>
      <c r="BL279" s="371"/>
      <c r="BM279" s="371"/>
      <c r="BN279" s="371"/>
      <c r="BO279" s="371"/>
      <c r="BP279" s="371"/>
      <c r="BQ279" s="371"/>
    </row>
    <row r="280" spans="1:69" s="376" customFormat="1" ht="21" customHeight="1" x14ac:dyDescent="0.3">
      <c r="A280" s="371"/>
      <c r="B280" s="372"/>
      <c r="C280" s="371"/>
      <c r="D280" s="371"/>
      <c r="E280" s="373"/>
      <c r="F280" s="374"/>
      <c r="G280" s="371"/>
      <c r="H280" s="375"/>
      <c r="I280" s="375"/>
      <c r="K280" s="377"/>
      <c r="L280" s="377"/>
      <c r="N280" s="511"/>
      <c r="P280" s="511"/>
      <c r="R280" s="511"/>
      <c r="T280" s="511"/>
      <c r="V280" s="511"/>
      <c r="X280" s="378"/>
      <c r="Z280" s="378"/>
      <c r="AB280" s="378"/>
      <c r="AD280" s="378"/>
      <c r="AF280" s="378"/>
      <c r="AH280" s="378"/>
      <c r="AJ280" s="378"/>
      <c r="AL280" s="146"/>
      <c r="AN280" s="146"/>
      <c r="AP280" s="146"/>
      <c r="AR280" s="146"/>
      <c r="AT280" s="146"/>
      <c r="AV280" s="146"/>
      <c r="AX280" s="146"/>
      <c r="AZ280" s="146"/>
      <c r="BB280" s="146"/>
      <c r="BD280" s="63"/>
      <c r="BF280" s="371"/>
      <c r="BG280" s="371"/>
      <c r="BH280" s="371"/>
      <c r="BI280" s="371"/>
      <c r="BJ280" s="371"/>
      <c r="BK280" s="371"/>
      <c r="BL280" s="371"/>
      <c r="BM280" s="371"/>
      <c r="BN280" s="371"/>
      <c r="BO280" s="371"/>
      <c r="BP280" s="371"/>
      <c r="BQ280" s="371"/>
    </row>
    <row r="281" spans="1:69" s="376" customFormat="1" ht="21" customHeight="1" x14ac:dyDescent="0.3">
      <c r="A281" s="371"/>
      <c r="B281" s="372"/>
      <c r="C281" s="371"/>
      <c r="D281" s="371"/>
      <c r="E281" s="373"/>
      <c r="F281" s="374"/>
      <c r="G281" s="371"/>
      <c r="H281" s="375"/>
      <c r="I281" s="375"/>
      <c r="K281" s="377"/>
      <c r="L281" s="377"/>
      <c r="N281" s="511"/>
      <c r="P281" s="511"/>
      <c r="R281" s="511"/>
      <c r="T281" s="511"/>
      <c r="V281" s="511"/>
      <c r="X281" s="378"/>
      <c r="Z281" s="378"/>
      <c r="AB281" s="378"/>
      <c r="AD281" s="378"/>
      <c r="AF281" s="378"/>
      <c r="AH281" s="378"/>
      <c r="AJ281" s="378"/>
      <c r="AL281" s="146"/>
      <c r="AN281" s="146"/>
      <c r="AP281" s="146"/>
      <c r="AR281" s="146"/>
      <c r="AT281" s="146"/>
      <c r="AV281" s="146"/>
      <c r="AX281" s="146"/>
      <c r="AZ281" s="146"/>
      <c r="BB281" s="146"/>
      <c r="BD281" s="63"/>
      <c r="BF281" s="371"/>
      <c r="BG281" s="371"/>
      <c r="BH281" s="371"/>
      <c r="BI281" s="371"/>
      <c r="BJ281" s="371"/>
      <c r="BK281" s="371"/>
      <c r="BL281" s="371"/>
      <c r="BM281" s="371"/>
      <c r="BN281" s="371"/>
      <c r="BO281" s="371"/>
      <c r="BP281" s="371"/>
      <c r="BQ281" s="371"/>
    </row>
    <row r="282" spans="1:69" s="376" customFormat="1" ht="21" customHeight="1" x14ac:dyDescent="0.3">
      <c r="A282" s="371"/>
      <c r="B282" s="372"/>
      <c r="C282" s="371"/>
      <c r="D282" s="371"/>
      <c r="E282" s="373"/>
      <c r="F282" s="374"/>
      <c r="G282" s="371"/>
      <c r="H282" s="375"/>
      <c r="I282" s="375"/>
      <c r="K282" s="377"/>
      <c r="L282" s="377"/>
      <c r="N282" s="511"/>
      <c r="P282" s="511"/>
      <c r="R282" s="511"/>
      <c r="T282" s="511"/>
      <c r="V282" s="511"/>
      <c r="X282" s="378"/>
      <c r="Z282" s="378"/>
      <c r="AB282" s="378"/>
      <c r="AD282" s="378"/>
      <c r="AF282" s="378"/>
      <c r="AH282" s="378"/>
      <c r="AJ282" s="378"/>
      <c r="AL282" s="146"/>
      <c r="AN282" s="146"/>
      <c r="AP282" s="146"/>
      <c r="AR282" s="146"/>
      <c r="AT282" s="146"/>
      <c r="AV282" s="146"/>
      <c r="AX282" s="146"/>
      <c r="AZ282" s="146"/>
      <c r="BB282" s="146"/>
      <c r="BD282" s="63"/>
      <c r="BF282" s="371"/>
      <c r="BG282" s="371"/>
      <c r="BH282" s="371"/>
      <c r="BI282" s="371"/>
      <c r="BJ282" s="371"/>
      <c r="BK282" s="371"/>
      <c r="BL282" s="371"/>
      <c r="BM282" s="371"/>
      <c r="BN282" s="371"/>
      <c r="BO282" s="371"/>
      <c r="BP282" s="371"/>
      <c r="BQ282" s="371"/>
    </row>
    <row r="283" spans="1:69" s="376" customFormat="1" ht="21" customHeight="1" x14ac:dyDescent="0.3">
      <c r="A283" s="371"/>
      <c r="B283" s="372"/>
      <c r="C283" s="371"/>
      <c r="D283" s="371"/>
      <c r="E283" s="373"/>
      <c r="F283" s="374"/>
      <c r="G283" s="371"/>
      <c r="H283" s="375"/>
      <c r="I283" s="375"/>
      <c r="K283" s="377"/>
      <c r="L283" s="377"/>
      <c r="N283" s="511"/>
      <c r="P283" s="511"/>
      <c r="R283" s="511"/>
      <c r="T283" s="511"/>
      <c r="V283" s="511"/>
      <c r="X283" s="378"/>
      <c r="Z283" s="378"/>
      <c r="AB283" s="378"/>
      <c r="AD283" s="378"/>
      <c r="AF283" s="378"/>
      <c r="AH283" s="378"/>
      <c r="AJ283" s="378"/>
      <c r="AL283" s="146"/>
      <c r="AN283" s="146"/>
      <c r="AP283" s="146"/>
      <c r="AR283" s="146"/>
      <c r="AT283" s="146"/>
      <c r="AV283" s="146"/>
      <c r="AX283" s="146"/>
      <c r="AZ283" s="146"/>
      <c r="BB283" s="146"/>
      <c r="BD283" s="63"/>
      <c r="BF283" s="371"/>
      <c r="BG283" s="371"/>
      <c r="BH283" s="371"/>
      <c r="BI283" s="371"/>
      <c r="BJ283" s="371"/>
      <c r="BK283" s="371"/>
      <c r="BL283" s="371"/>
      <c r="BM283" s="371"/>
      <c r="BN283" s="371"/>
      <c r="BO283" s="371"/>
      <c r="BP283" s="371"/>
      <c r="BQ283" s="371"/>
    </row>
    <row r="284" spans="1:69" s="376" customFormat="1" ht="21" customHeight="1" x14ac:dyDescent="0.3">
      <c r="A284" s="371"/>
      <c r="B284" s="372"/>
      <c r="C284" s="371"/>
      <c r="D284" s="371"/>
      <c r="E284" s="373"/>
      <c r="F284" s="374"/>
      <c r="G284" s="371"/>
      <c r="H284" s="375"/>
      <c r="I284" s="375"/>
      <c r="K284" s="377"/>
      <c r="L284" s="377"/>
      <c r="N284" s="511"/>
      <c r="P284" s="511"/>
      <c r="R284" s="511"/>
      <c r="T284" s="511"/>
      <c r="V284" s="511"/>
      <c r="X284" s="378"/>
      <c r="Z284" s="378"/>
      <c r="AB284" s="378"/>
      <c r="AD284" s="378"/>
      <c r="AF284" s="378"/>
      <c r="AH284" s="378"/>
      <c r="AJ284" s="378"/>
      <c r="AL284" s="146"/>
      <c r="AN284" s="146"/>
      <c r="AP284" s="146"/>
      <c r="AR284" s="146"/>
      <c r="AT284" s="146"/>
      <c r="AV284" s="146"/>
      <c r="AX284" s="146"/>
      <c r="AZ284" s="146"/>
      <c r="BB284" s="146"/>
      <c r="BD284" s="63"/>
      <c r="BF284" s="371"/>
      <c r="BG284" s="371"/>
      <c r="BH284" s="371"/>
      <c r="BI284" s="371"/>
      <c r="BJ284" s="371"/>
      <c r="BK284" s="371"/>
      <c r="BL284" s="371"/>
      <c r="BM284" s="371"/>
      <c r="BN284" s="371"/>
      <c r="BO284" s="371"/>
      <c r="BP284" s="371"/>
      <c r="BQ284" s="371"/>
    </row>
    <row r="285" spans="1:69" s="376" customFormat="1" ht="21" customHeight="1" x14ac:dyDescent="0.3">
      <c r="A285" s="371"/>
      <c r="B285" s="372"/>
      <c r="C285" s="371"/>
      <c r="D285" s="371"/>
      <c r="E285" s="373"/>
      <c r="F285" s="374"/>
      <c r="G285" s="371"/>
      <c r="H285" s="375"/>
      <c r="I285" s="375"/>
      <c r="K285" s="377"/>
      <c r="L285" s="377"/>
      <c r="N285" s="511"/>
      <c r="P285" s="511"/>
      <c r="R285" s="511"/>
      <c r="T285" s="511"/>
      <c r="V285" s="511"/>
      <c r="X285" s="378"/>
      <c r="Z285" s="378"/>
      <c r="AB285" s="378"/>
      <c r="AD285" s="378"/>
      <c r="AF285" s="378"/>
      <c r="AH285" s="378"/>
      <c r="AJ285" s="378"/>
      <c r="AL285" s="146"/>
      <c r="AN285" s="146"/>
      <c r="AP285" s="146"/>
      <c r="AR285" s="146"/>
      <c r="AT285" s="146"/>
      <c r="AV285" s="146"/>
      <c r="AX285" s="146"/>
      <c r="AZ285" s="146"/>
      <c r="BB285" s="146"/>
      <c r="BD285" s="63"/>
      <c r="BF285" s="371"/>
      <c r="BG285" s="371"/>
      <c r="BH285" s="371"/>
      <c r="BI285" s="371"/>
      <c r="BJ285" s="371"/>
      <c r="BK285" s="371"/>
      <c r="BL285" s="371"/>
      <c r="BM285" s="371"/>
      <c r="BN285" s="371"/>
      <c r="BO285" s="371"/>
      <c r="BP285" s="371"/>
      <c r="BQ285" s="371"/>
    </row>
    <row r="286" spans="1:69" s="376" customFormat="1" ht="21" customHeight="1" x14ac:dyDescent="0.3">
      <c r="A286" s="371"/>
      <c r="B286" s="372"/>
      <c r="C286" s="371"/>
      <c r="D286" s="371"/>
      <c r="E286" s="373"/>
      <c r="F286" s="374"/>
      <c r="G286" s="371"/>
      <c r="H286" s="375"/>
      <c r="I286" s="375"/>
      <c r="K286" s="377"/>
      <c r="L286" s="377"/>
      <c r="N286" s="511"/>
      <c r="P286" s="511"/>
      <c r="R286" s="511"/>
      <c r="T286" s="511"/>
      <c r="V286" s="511"/>
      <c r="X286" s="378"/>
      <c r="Z286" s="378"/>
      <c r="AB286" s="378"/>
      <c r="AD286" s="378"/>
      <c r="AF286" s="378"/>
      <c r="AH286" s="378"/>
      <c r="AJ286" s="378"/>
      <c r="AL286" s="146"/>
      <c r="AN286" s="146"/>
      <c r="AP286" s="146"/>
      <c r="AR286" s="146"/>
      <c r="AT286" s="146"/>
      <c r="AV286" s="146"/>
      <c r="AX286" s="146"/>
      <c r="AZ286" s="146"/>
      <c r="BB286" s="146"/>
      <c r="BD286" s="63"/>
      <c r="BF286" s="371"/>
      <c r="BG286" s="371"/>
      <c r="BH286" s="371"/>
      <c r="BI286" s="371"/>
      <c r="BJ286" s="371"/>
      <c r="BK286" s="371"/>
      <c r="BL286" s="371"/>
      <c r="BM286" s="371"/>
      <c r="BN286" s="371"/>
      <c r="BO286" s="371"/>
      <c r="BP286" s="371"/>
      <c r="BQ286" s="371"/>
    </row>
    <row r="287" spans="1:69" s="376" customFormat="1" ht="21" customHeight="1" x14ac:dyDescent="0.3">
      <c r="A287" s="371"/>
      <c r="B287" s="372"/>
      <c r="C287" s="371"/>
      <c r="D287" s="371"/>
      <c r="E287" s="373"/>
      <c r="F287" s="374"/>
      <c r="G287" s="371"/>
      <c r="H287" s="375"/>
      <c r="I287" s="375"/>
      <c r="K287" s="377"/>
      <c r="L287" s="377"/>
      <c r="N287" s="511"/>
      <c r="P287" s="511"/>
      <c r="R287" s="511"/>
      <c r="T287" s="511"/>
      <c r="V287" s="511"/>
      <c r="X287" s="378"/>
      <c r="Z287" s="378"/>
      <c r="AB287" s="378"/>
      <c r="AD287" s="378"/>
      <c r="AF287" s="378"/>
      <c r="AH287" s="378"/>
      <c r="AJ287" s="378"/>
      <c r="AL287" s="146"/>
      <c r="AN287" s="146"/>
      <c r="AP287" s="146"/>
      <c r="AR287" s="146"/>
      <c r="AT287" s="146"/>
      <c r="AV287" s="146"/>
      <c r="AX287" s="146"/>
      <c r="AZ287" s="146"/>
      <c r="BB287" s="146"/>
      <c r="BD287" s="63"/>
      <c r="BF287" s="371"/>
      <c r="BG287" s="371"/>
      <c r="BH287" s="371"/>
      <c r="BI287" s="371"/>
      <c r="BJ287" s="371"/>
      <c r="BK287" s="371"/>
      <c r="BL287" s="371"/>
      <c r="BM287" s="371"/>
      <c r="BN287" s="371"/>
      <c r="BO287" s="371"/>
      <c r="BP287" s="371"/>
      <c r="BQ287" s="371"/>
    </row>
    <row r="288" spans="1:69" s="376" customFormat="1" ht="21" customHeight="1" x14ac:dyDescent="0.3">
      <c r="A288" s="371"/>
      <c r="B288" s="372"/>
      <c r="C288" s="371"/>
      <c r="D288" s="371"/>
      <c r="E288" s="373"/>
      <c r="F288" s="374"/>
      <c r="G288" s="371"/>
      <c r="H288" s="375"/>
      <c r="I288" s="375"/>
      <c r="K288" s="377"/>
      <c r="L288" s="377"/>
      <c r="N288" s="511"/>
      <c r="P288" s="511"/>
      <c r="R288" s="511"/>
      <c r="T288" s="511"/>
      <c r="V288" s="511"/>
      <c r="X288" s="378"/>
      <c r="Z288" s="378"/>
      <c r="AB288" s="378"/>
      <c r="AD288" s="378"/>
      <c r="AF288" s="378"/>
      <c r="AH288" s="378"/>
      <c r="AJ288" s="378"/>
      <c r="AL288" s="146"/>
      <c r="AN288" s="146"/>
      <c r="AP288" s="146"/>
      <c r="AR288" s="146"/>
      <c r="AT288" s="146"/>
      <c r="AV288" s="146"/>
      <c r="AX288" s="146"/>
      <c r="AZ288" s="146"/>
      <c r="BB288" s="146"/>
      <c r="BD288" s="63"/>
      <c r="BF288" s="371"/>
      <c r="BG288" s="371"/>
      <c r="BH288" s="371"/>
      <c r="BI288" s="371"/>
      <c r="BJ288" s="371"/>
      <c r="BK288" s="371"/>
      <c r="BL288" s="371"/>
      <c r="BM288" s="371"/>
      <c r="BN288" s="371"/>
      <c r="BO288" s="371"/>
      <c r="BP288" s="371"/>
      <c r="BQ288" s="371"/>
    </row>
    <row r="289" spans="1:69" s="376" customFormat="1" ht="21" customHeight="1" x14ac:dyDescent="0.3">
      <c r="A289" s="371"/>
      <c r="B289" s="372"/>
      <c r="C289" s="371"/>
      <c r="D289" s="371"/>
      <c r="E289" s="373"/>
      <c r="F289" s="374"/>
      <c r="G289" s="371"/>
      <c r="H289" s="375"/>
      <c r="I289" s="375"/>
      <c r="K289" s="377"/>
      <c r="L289" s="377"/>
      <c r="N289" s="511"/>
      <c r="P289" s="511"/>
      <c r="R289" s="511"/>
      <c r="T289" s="511"/>
      <c r="V289" s="511"/>
      <c r="X289" s="378"/>
      <c r="Z289" s="378"/>
      <c r="AB289" s="378"/>
      <c r="AD289" s="378"/>
      <c r="AF289" s="378"/>
      <c r="AH289" s="378"/>
      <c r="AJ289" s="378"/>
      <c r="AL289" s="146"/>
      <c r="AN289" s="146"/>
      <c r="AP289" s="146"/>
      <c r="AR289" s="146"/>
      <c r="AT289" s="146"/>
      <c r="AV289" s="146"/>
      <c r="AX289" s="146"/>
      <c r="AZ289" s="146"/>
      <c r="BB289" s="146"/>
      <c r="BD289" s="63"/>
      <c r="BF289" s="371"/>
      <c r="BG289" s="371"/>
      <c r="BH289" s="371"/>
      <c r="BI289" s="371"/>
      <c r="BJ289" s="371"/>
      <c r="BK289" s="371"/>
      <c r="BL289" s="371"/>
      <c r="BM289" s="371"/>
      <c r="BN289" s="371"/>
      <c r="BO289" s="371"/>
      <c r="BP289" s="371"/>
      <c r="BQ289" s="371"/>
    </row>
    <row r="290" spans="1:69" s="376" customFormat="1" ht="21" customHeight="1" x14ac:dyDescent="0.3">
      <c r="A290" s="371"/>
      <c r="B290" s="372"/>
      <c r="C290" s="371"/>
      <c r="D290" s="371"/>
      <c r="E290" s="373"/>
      <c r="F290" s="374"/>
      <c r="G290" s="371"/>
      <c r="H290" s="375"/>
      <c r="I290" s="375"/>
      <c r="K290" s="377"/>
      <c r="L290" s="377"/>
      <c r="N290" s="511"/>
      <c r="P290" s="511"/>
      <c r="R290" s="511"/>
      <c r="T290" s="511"/>
      <c r="V290" s="511"/>
      <c r="X290" s="378"/>
      <c r="Z290" s="378"/>
      <c r="AB290" s="378"/>
      <c r="AD290" s="378"/>
      <c r="AF290" s="378"/>
      <c r="AH290" s="378"/>
      <c r="AJ290" s="378"/>
      <c r="AL290" s="146"/>
      <c r="AN290" s="146"/>
      <c r="AP290" s="146"/>
      <c r="AR290" s="146"/>
      <c r="AT290" s="146"/>
      <c r="AV290" s="146"/>
      <c r="AX290" s="146"/>
      <c r="AZ290" s="146"/>
      <c r="BB290" s="146"/>
      <c r="BD290" s="63"/>
      <c r="BF290" s="371"/>
      <c r="BG290" s="371"/>
      <c r="BH290" s="371"/>
      <c r="BI290" s="371"/>
      <c r="BJ290" s="371"/>
      <c r="BK290" s="371"/>
      <c r="BL290" s="371"/>
      <c r="BM290" s="371"/>
      <c r="BN290" s="371"/>
      <c r="BO290" s="371"/>
      <c r="BP290" s="371"/>
      <c r="BQ290" s="371"/>
    </row>
    <row r="291" spans="1:69" s="376" customFormat="1" ht="21" customHeight="1" x14ac:dyDescent="0.3">
      <c r="A291" s="371"/>
      <c r="B291" s="372"/>
      <c r="C291" s="371"/>
      <c r="D291" s="371"/>
      <c r="E291" s="373"/>
      <c r="F291" s="374"/>
      <c r="G291" s="371"/>
      <c r="H291" s="375"/>
      <c r="I291" s="375"/>
      <c r="K291" s="377"/>
      <c r="L291" s="377"/>
      <c r="N291" s="511"/>
      <c r="P291" s="511"/>
      <c r="R291" s="511"/>
      <c r="T291" s="511"/>
      <c r="V291" s="511"/>
      <c r="X291" s="378"/>
      <c r="Z291" s="378"/>
      <c r="AB291" s="378"/>
      <c r="AD291" s="378"/>
      <c r="AF291" s="378"/>
      <c r="AH291" s="378"/>
      <c r="AJ291" s="378"/>
      <c r="AL291" s="146"/>
      <c r="AN291" s="146"/>
      <c r="AP291" s="146"/>
      <c r="AR291" s="146"/>
      <c r="AT291" s="146"/>
      <c r="AV291" s="146"/>
      <c r="AX291" s="146"/>
      <c r="AZ291" s="146"/>
      <c r="BB291" s="146"/>
      <c r="BD291" s="63"/>
      <c r="BF291" s="371"/>
      <c r="BG291" s="371"/>
      <c r="BH291" s="371"/>
      <c r="BI291" s="371"/>
      <c r="BJ291" s="371"/>
      <c r="BK291" s="371"/>
      <c r="BL291" s="371"/>
      <c r="BM291" s="371"/>
      <c r="BN291" s="371"/>
      <c r="BO291" s="371"/>
      <c r="BP291" s="371"/>
      <c r="BQ291" s="371"/>
    </row>
    <row r="292" spans="1:69" s="376" customFormat="1" ht="21" customHeight="1" x14ac:dyDescent="0.3">
      <c r="A292" s="371"/>
      <c r="B292" s="372"/>
      <c r="C292" s="371"/>
      <c r="D292" s="371"/>
      <c r="E292" s="373"/>
      <c r="F292" s="374"/>
      <c r="G292" s="371"/>
      <c r="H292" s="375"/>
      <c r="I292" s="375"/>
      <c r="K292" s="377"/>
      <c r="L292" s="377"/>
      <c r="N292" s="511"/>
      <c r="P292" s="511"/>
      <c r="R292" s="511"/>
      <c r="T292" s="511"/>
      <c r="V292" s="511"/>
      <c r="X292" s="378"/>
      <c r="Z292" s="378"/>
      <c r="AB292" s="378"/>
      <c r="AD292" s="378"/>
      <c r="AF292" s="378"/>
      <c r="AH292" s="378"/>
      <c r="AJ292" s="378"/>
      <c r="AL292" s="146"/>
      <c r="AN292" s="146"/>
      <c r="AP292" s="146"/>
      <c r="AR292" s="146"/>
      <c r="AT292" s="146"/>
      <c r="AV292" s="146"/>
      <c r="AX292" s="146"/>
      <c r="AZ292" s="146"/>
      <c r="BB292" s="146"/>
      <c r="BD292" s="63"/>
      <c r="BF292" s="371"/>
      <c r="BG292" s="371"/>
      <c r="BH292" s="371"/>
      <c r="BI292" s="371"/>
      <c r="BJ292" s="371"/>
      <c r="BK292" s="371"/>
      <c r="BL292" s="371"/>
      <c r="BM292" s="371"/>
      <c r="BN292" s="371"/>
      <c r="BO292" s="371"/>
      <c r="BP292" s="371"/>
      <c r="BQ292" s="371"/>
    </row>
    <row r="293" spans="1:69" s="376" customFormat="1" ht="21" customHeight="1" x14ac:dyDescent="0.3">
      <c r="A293" s="371"/>
      <c r="B293" s="372"/>
      <c r="C293" s="371"/>
      <c r="D293" s="371"/>
      <c r="E293" s="373"/>
      <c r="F293" s="374"/>
      <c r="G293" s="371"/>
      <c r="H293" s="375"/>
      <c r="I293" s="375"/>
      <c r="K293" s="377"/>
      <c r="L293" s="377"/>
      <c r="N293" s="511"/>
      <c r="P293" s="511"/>
      <c r="R293" s="511"/>
      <c r="T293" s="511"/>
      <c r="V293" s="511"/>
      <c r="X293" s="378"/>
      <c r="Z293" s="378"/>
      <c r="AB293" s="378"/>
      <c r="AD293" s="378"/>
      <c r="AF293" s="378"/>
      <c r="AH293" s="378"/>
      <c r="AJ293" s="378"/>
      <c r="AL293" s="146"/>
      <c r="AN293" s="146"/>
      <c r="AP293" s="146"/>
      <c r="AR293" s="146"/>
      <c r="AT293" s="146"/>
      <c r="AV293" s="146"/>
      <c r="AX293" s="146"/>
      <c r="AZ293" s="146"/>
      <c r="BB293" s="146"/>
      <c r="BD293" s="63"/>
      <c r="BF293" s="371"/>
      <c r="BG293" s="371"/>
      <c r="BH293" s="371"/>
      <c r="BI293" s="371"/>
      <c r="BJ293" s="371"/>
      <c r="BK293" s="371"/>
      <c r="BL293" s="371"/>
      <c r="BM293" s="371"/>
      <c r="BN293" s="371"/>
      <c r="BO293" s="371"/>
      <c r="BP293" s="371"/>
      <c r="BQ293" s="371"/>
    </row>
    <row r="294" spans="1:69" s="376" customFormat="1" ht="21" customHeight="1" x14ac:dyDescent="0.3">
      <c r="A294" s="371"/>
      <c r="B294" s="372"/>
      <c r="C294" s="371"/>
      <c r="D294" s="371"/>
      <c r="E294" s="373"/>
      <c r="F294" s="374"/>
      <c r="G294" s="371"/>
      <c r="H294" s="375"/>
      <c r="I294" s="375"/>
      <c r="K294" s="377"/>
      <c r="L294" s="377"/>
      <c r="N294" s="511"/>
      <c r="P294" s="511"/>
      <c r="R294" s="511"/>
      <c r="T294" s="511"/>
      <c r="V294" s="511"/>
      <c r="X294" s="378"/>
      <c r="Z294" s="378"/>
      <c r="AB294" s="378"/>
      <c r="AD294" s="378"/>
      <c r="AF294" s="378"/>
      <c r="AH294" s="378"/>
      <c r="AJ294" s="378"/>
      <c r="AL294" s="146"/>
      <c r="AN294" s="146"/>
      <c r="AP294" s="146"/>
      <c r="AR294" s="146"/>
      <c r="AT294" s="146"/>
      <c r="AV294" s="146"/>
      <c r="AX294" s="146"/>
      <c r="AZ294" s="146"/>
      <c r="BB294" s="146"/>
      <c r="BD294" s="63"/>
      <c r="BF294" s="371"/>
      <c r="BG294" s="371"/>
      <c r="BH294" s="371"/>
      <c r="BI294" s="371"/>
      <c r="BJ294" s="371"/>
      <c r="BK294" s="371"/>
      <c r="BL294" s="371"/>
      <c r="BM294" s="371"/>
      <c r="BN294" s="371"/>
      <c r="BO294" s="371"/>
      <c r="BP294" s="371"/>
      <c r="BQ294" s="371"/>
    </row>
    <row r="295" spans="1:69" s="376" customFormat="1" ht="21" customHeight="1" x14ac:dyDescent="0.3">
      <c r="A295" s="371"/>
      <c r="B295" s="372"/>
      <c r="C295" s="371"/>
      <c r="D295" s="371"/>
      <c r="E295" s="373"/>
      <c r="F295" s="374"/>
      <c r="G295" s="371"/>
      <c r="H295" s="375"/>
      <c r="I295" s="375"/>
      <c r="K295" s="377"/>
      <c r="L295" s="377"/>
      <c r="N295" s="511"/>
      <c r="P295" s="511"/>
      <c r="R295" s="511"/>
      <c r="T295" s="511"/>
      <c r="V295" s="511"/>
      <c r="X295" s="378"/>
      <c r="Z295" s="378"/>
      <c r="AB295" s="378"/>
      <c r="AD295" s="378"/>
      <c r="AF295" s="378"/>
      <c r="AH295" s="378"/>
      <c r="AJ295" s="378"/>
      <c r="AL295" s="146"/>
      <c r="AN295" s="146"/>
      <c r="AP295" s="146"/>
      <c r="AR295" s="146"/>
      <c r="AT295" s="146"/>
      <c r="AV295" s="146"/>
      <c r="AX295" s="146"/>
      <c r="AZ295" s="146"/>
      <c r="BB295" s="146"/>
      <c r="BD295" s="63"/>
      <c r="BF295" s="371"/>
      <c r="BG295" s="371"/>
      <c r="BH295" s="371"/>
      <c r="BI295" s="371"/>
      <c r="BJ295" s="371"/>
      <c r="BK295" s="371"/>
      <c r="BL295" s="371"/>
      <c r="BM295" s="371"/>
      <c r="BN295" s="371"/>
      <c r="BO295" s="371"/>
      <c r="BP295" s="371"/>
      <c r="BQ295" s="371"/>
    </row>
    <row r="296" spans="1:69" s="376" customFormat="1" ht="21" customHeight="1" x14ac:dyDescent="0.3">
      <c r="A296" s="371"/>
      <c r="B296" s="372"/>
      <c r="C296" s="371"/>
      <c r="D296" s="371"/>
      <c r="E296" s="373"/>
      <c r="F296" s="374"/>
      <c r="G296" s="371"/>
      <c r="H296" s="375"/>
      <c r="I296" s="375"/>
      <c r="K296" s="377"/>
      <c r="L296" s="377"/>
      <c r="N296" s="511"/>
      <c r="P296" s="511"/>
      <c r="R296" s="511"/>
      <c r="T296" s="511"/>
      <c r="V296" s="511"/>
      <c r="X296" s="378"/>
      <c r="Z296" s="378"/>
      <c r="AB296" s="378"/>
      <c r="AD296" s="378"/>
      <c r="AF296" s="378"/>
      <c r="AH296" s="378"/>
      <c r="AJ296" s="378"/>
      <c r="AL296" s="146"/>
      <c r="AN296" s="146"/>
      <c r="AP296" s="146"/>
      <c r="AR296" s="146"/>
      <c r="AT296" s="146"/>
      <c r="AV296" s="146"/>
      <c r="AX296" s="146"/>
      <c r="AZ296" s="146"/>
      <c r="BB296" s="146"/>
      <c r="BD296" s="63"/>
      <c r="BF296" s="371"/>
      <c r="BG296" s="371"/>
      <c r="BH296" s="371"/>
      <c r="BI296" s="371"/>
      <c r="BJ296" s="371"/>
      <c r="BK296" s="371"/>
      <c r="BL296" s="371"/>
      <c r="BM296" s="371"/>
      <c r="BN296" s="371"/>
      <c r="BO296" s="371"/>
      <c r="BP296" s="371"/>
      <c r="BQ296" s="371"/>
    </row>
    <row r="297" spans="1:69" s="376" customFormat="1" ht="21" customHeight="1" x14ac:dyDescent="0.3">
      <c r="A297" s="371"/>
      <c r="B297" s="372"/>
      <c r="C297" s="371"/>
      <c r="D297" s="371"/>
      <c r="E297" s="373"/>
      <c r="F297" s="374"/>
      <c r="G297" s="371"/>
      <c r="H297" s="375"/>
      <c r="I297" s="375"/>
      <c r="K297" s="377"/>
      <c r="L297" s="377"/>
      <c r="N297" s="511"/>
      <c r="P297" s="511"/>
      <c r="R297" s="511"/>
      <c r="T297" s="511"/>
      <c r="V297" s="511"/>
      <c r="X297" s="378"/>
      <c r="Z297" s="378"/>
      <c r="AB297" s="378"/>
      <c r="AD297" s="378"/>
      <c r="AF297" s="378"/>
      <c r="AH297" s="378"/>
      <c r="AJ297" s="378"/>
      <c r="AL297" s="146"/>
      <c r="AN297" s="146"/>
      <c r="AP297" s="146"/>
      <c r="AR297" s="146"/>
      <c r="AT297" s="146"/>
      <c r="AV297" s="146"/>
      <c r="AX297" s="146"/>
      <c r="AZ297" s="146"/>
      <c r="BB297" s="146"/>
      <c r="BD297" s="63"/>
      <c r="BF297" s="371"/>
      <c r="BG297" s="371"/>
      <c r="BH297" s="371"/>
      <c r="BI297" s="371"/>
      <c r="BJ297" s="371"/>
      <c r="BK297" s="371"/>
      <c r="BL297" s="371"/>
      <c r="BM297" s="371"/>
      <c r="BN297" s="371"/>
      <c r="BO297" s="371"/>
      <c r="BP297" s="371"/>
      <c r="BQ297" s="371"/>
    </row>
    <row r="298" spans="1:69" s="376" customFormat="1" ht="21" customHeight="1" x14ac:dyDescent="0.3">
      <c r="A298" s="371"/>
      <c r="B298" s="372"/>
      <c r="C298" s="371"/>
      <c r="D298" s="371"/>
      <c r="E298" s="373"/>
      <c r="F298" s="374"/>
      <c r="G298" s="371"/>
      <c r="H298" s="375"/>
      <c r="I298" s="375"/>
      <c r="K298" s="377"/>
      <c r="L298" s="377"/>
      <c r="N298" s="511"/>
      <c r="P298" s="511"/>
      <c r="R298" s="511"/>
      <c r="T298" s="511"/>
      <c r="V298" s="511"/>
      <c r="X298" s="378"/>
      <c r="Z298" s="378"/>
      <c r="AB298" s="378"/>
      <c r="AD298" s="378"/>
      <c r="AF298" s="378"/>
      <c r="AH298" s="378"/>
      <c r="AJ298" s="378"/>
      <c r="AL298" s="146"/>
      <c r="AN298" s="146"/>
      <c r="AP298" s="146"/>
      <c r="AR298" s="146"/>
      <c r="AT298" s="146"/>
      <c r="AV298" s="146"/>
      <c r="AX298" s="146"/>
      <c r="AZ298" s="146"/>
      <c r="BB298" s="146"/>
      <c r="BD298" s="63"/>
      <c r="BF298" s="371"/>
      <c r="BG298" s="371"/>
      <c r="BH298" s="371"/>
      <c r="BI298" s="371"/>
      <c r="BJ298" s="371"/>
      <c r="BK298" s="371"/>
      <c r="BL298" s="371"/>
      <c r="BM298" s="371"/>
      <c r="BN298" s="371"/>
      <c r="BO298" s="371"/>
      <c r="BP298" s="371"/>
      <c r="BQ298" s="371"/>
    </row>
    <row r="299" spans="1:69" s="376" customFormat="1" ht="21" customHeight="1" x14ac:dyDescent="0.3">
      <c r="A299" s="371"/>
      <c r="B299" s="372"/>
      <c r="C299" s="371"/>
      <c r="D299" s="371"/>
      <c r="E299" s="373"/>
      <c r="F299" s="374"/>
      <c r="G299" s="371"/>
      <c r="H299" s="375"/>
      <c r="I299" s="375"/>
      <c r="K299" s="377"/>
      <c r="L299" s="377"/>
      <c r="N299" s="511"/>
      <c r="P299" s="511"/>
      <c r="R299" s="511"/>
      <c r="T299" s="511"/>
      <c r="V299" s="511"/>
      <c r="X299" s="378"/>
      <c r="Z299" s="378"/>
      <c r="AB299" s="378"/>
      <c r="AD299" s="378"/>
      <c r="AF299" s="378"/>
      <c r="AH299" s="378"/>
      <c r="AJ299" s="378"/>
      <c r="AL299" s="146"/>
      <c r="AN299" s="146"/>
      <c r="AP299" s="146"/>
      <c r="AR299" s="146"/>
      <c r="AT299" s="146"/>
      <c r="AV299" s="146"/>
      <c r="AX299" s="146"/>
      <c r="AZ299" s="146"/>
      <c r="BB299" s="146"/>
      <c r="BD299" s="63"/>
      <c r="BF299" s="371"/>
      <c r="BG299" s="371"/>
      <c r="BH299" s="371"/>
      <c r="BI299" s="371"/>
      <c r="BJ299" s="371"/>
      <c r="BK299" s="371"/>
      <c r="BL299" s="371"/>
      <c r="BM299" s="371"/>
      <c r="BN299" s="371"/>
      <c r="BO299" s="371"/>
      <c r="BP299" s="371"/>
      <c r="BQ299" s="371"/>
    </row>
    <row r="300" spans="1:69" s="376" customFormat="1" ht="21" customHeight="1" x14ac:dyDescent="0.3">
      <c r="A300" s="371"/>
      <c r="B300" s="372"/>
      <c r="C300" s="371"/>
      <c r="D300" s="371"/>
      <c r="E300" s="373"/>
      <c r="F300" s="374"/>
      <c r="G300" s="371"/>
      <c r="H300" s="375"/>
      <c r="I300" s="375"/>
      <c r="K300" s="377"/>
      <c r="L300" s="377"/>
      <c r="N300" s="511"/>
      <c r="P300" s="511"/>
      <c r="R300" s="511"/>
      <c r="T300" s="511"/>
      <c r="V300" s="511"/>
      <c r="X300" s="378"/>
      <c r="Z300" s="378"/>
      <c r="AB300" s="378"/>
      <c r="AD300" s="378"/>
      <c r="AF300" s="378"/>
      <c r="AH300" s="378"/>
      <c r="AJ300" s="378"/>
      <c r="AL300" s="146"/>
      <c r="AN300" s="146"/>
      <c r="AP300" s="146"/>
      <c r="AR300" s="146"/>
      <c r="AT300" s="146"/>
      <c r="AV300" s="146"/>
      <c r="AX300" s="146"/>
      <c r="AZ300" s="146"/>
      <c r="BB300" s="146"/>
      <c r="BD300" s="63"/>
      <c r="BF300" s="371"/>
      <c r="BG300" s="371"/>
      <c r="BH300" s="371"/>
      <c r="BI300" s="371"/>
      <c r="BJ300" s="371"/>
      <c r="BK300" s="371"/>
      <c r="BL300" s="371"/>
      <c r="BM300" s="371"/>
      <c r="BN300" s="371"/>
      <c r="BO300" s="371"/>
      <c r="BP300" s="371"/>
      <c r="BQ300" s="371"/>
    </row>
    <row r="301" spans="1:69" s="376" customFormat="1" ht="21" customHeight="1" x14ac:dyDescent="0.3">
      <c r="A301" s="371"/>
      <c r="B301" s="372"/>
      <c r="C301" s="371"/>
      <c r="D301" s="371"/>
      <c r="E301" s="373"/>
      <c r="F301" s="374"/>
      <c r="G301" s="371"/>
      <c r="H301" s="375"/>
      <c r="I301" s="375"/>
      <c r="K301" s="377"/>
      <c r="L301" s="377"/>
      <c r="N301" s="511"/>
      <c r="P301" s="511"/>
      <c r="R301" s="511"/>
      <c r="T301" s="511"/>
      <c r="V301" s="511"/>
      <c r="X301" s="378"/>
      <c r="Z301" s="378"/>
      <c r="AB301" s="378"/>
      <c r="AD301" s="378"/>
      <c r="AF301" s="378"/>
      <c r="AH301" s="378"/>
      <c r="AJ301" s="378"/>
      <c r="AL301" s="146"/>
      <c r="AN301" s="146"/>
      <c r="AP301" s="146"/>
      <c r="AR301" s="146"/>
      <c r="AT301" s="146"/>
      <c r="AV301" s="146"/>
      <c r="AX301" s="146"/>
      <c r="AZ301" s="146"/>
      <c r="BB301" s="146"/>
      <c r="BD301" s="63"/>
      <c r="BF301" s="371"/>
      <c r="BG301" s="371"/>
      <c r="BH301" s="371"/>
      <c r="BI301" s="371"/>
      <c r="BJ301" s="371"/>
      <c r="BK301" s="371"/>
      <c r="BL301" s="371"/>
      <c r="BM301" s="371"/>
      <c r="BN301" s="371"/>
      <c r="BO301" s="371"/>
      <c r="BP301" s="371"/>
      <c r="BQ301" s="371"/>
    </row>
    <row r="302" spans="1:69" s="376" customFormat="1" ht="21" customHeight="1" x14ac:dyDescent="0.3">
      <c r="A302" s="371"/>
      <c r="B302" s="372"/>
      <c r="C302" s="371"/>
      <c r="D302" s="371"/>
      <c r="E302" s="373"/>
      <c r="F302" s="374"/>
      <c r="G302" s="371"/>
      <c r="H302" s="375"/>
      <c r="I302" s="375"/>
      <c r="K302" s="377"/>
      <c r="L302" s="377"/>
      <c r="N302" s="511"/>
      <c r="P302" s="511"/>
      <c r="R302" s="511"/>
      <c r="T302" s="511"/>
      <c r="V302" s="511"/>
      <c r="X302" s="378"/>
      <c r="Z302" s="378"/>
      <c r="AB302" s="378"/>
      <c r="AD302" s="378"/>
      <c r="AF302" s="378"/>
      <c r="AH302" s="378"/>
      <c r="AJ302" s="378"/>
      <c r="AL302" s="146"/>
      <c r="AN302" s="146"/>
      <c r="AP302" s="146"/>
      <c r="AR302" s="146"/>
      <c r="AT302" s="146"/>
      <c r="AV302" s="146"/>
      <c r="AX302" s="146"/>
      <c r="AZ302" s="146"/>
      <c r="BB302" s="146"/>
      <c r="BD302" s="63"/>
      <c r="BF302" s="371"/>
      <c r="BG302" s="371"/>
      <c r="BH302" s="371"/>
      <c r="BI302" s="371"/>
      <c r="BJ302" s="371"/>
      <c r="BK302" s="371"/>
      <c r="BL302" s="371"/>
      <c r="BM302" s="371"/>
      <c r="BN302" s="371"/>
      <c r="BO302" s="371"/>
      <c r="BP302" s="371"/>
      <c r="BQ302" s="371"/>
    </row>
    <row r="303" spans="1:69" s="376" customFormat="1" ht="21" customHeight="1" x14ac:dyDescent="0.3">
      <c r="A303" s="371"/>
      <c r="B303" s="372"/>
      <c r="C303" s="371"/>
      <c r="D303" s="371"/>
      <c r="E303" s="373"/>
      <c r="F303" s="374"/>
      <c r="G303" s="371"/>
      <c r="H303" s="375"/>
      <c r="I303" s="375"/>
      <c r="K303" s="377"/>
      <c r="L303" s="377"/>
      <c r="N303" s="511"/>
      <c r="P303" s="511"/>
      <c r="R303" s="511"/>
      <c r="T303" s="511"/>
      <c r="V303" s="511"/>
      <c r="X303" s="378"/>
      <c r="Z303" s="378"/>
      <c r="AB303" s="378"/>
      <c r="AD303" s="378"/>
      <c r="AF303" s="378"/>
      <c r="AH303" s="378"/>
      <c r="AJ303" s="378"/>
      <c r="AL303" s="146"/>
      <c r="AN303" s="146"/>
      <c r="AP303" s="146"/>
      <c r="AR303" s="146"/>
      <c r="AT303" s="146"/>
      <c r="AV303" s="146"/>
      <c r="AX303" s="146"/>
      <c r="AZ303" s="146"/>
      <c r="BB303" s="146"/>
      <c r="BD303" s="63"/>
      <c r="BF303" s="371"/>
      <c r="BG303" s="371"/>
      <c r="BH303" s="371"/>
      <c r="BI303" s="371"/>
      <c r="BJ303" s="371"/>
      <c r="BK303" s="371"/>
      <c r="BL303" s="371"/>
      <c r="BM303" s="371"/>
      <c r="BN303" s="371"/>
      <c r="BO303" s="371"/>
      <c r="BP303" s="371"/>
      <c r="BQ303" s="371"/>
    </row>
    <row r="304" spans="1:69" s="376" customFormat="1" ht="21" customHeight="1" x14ac:dyDescent="0.3">
      <c r="A304" s="371"/>
      <c r="B304" s="372"/>
      <c r="C304" s="371"/>
      <c r="D304" s="371"/>
      <c r="E304" s="373"/>
      <c r="F304" s="374"/>
      <c r="G304" s="371"/>
      <c r="H304" s="375"/>
      <c r="I304" s="375"/>
      <c r="K304" s="377"/>
      <c r="L304" s="377"/>
      <c r="N304" s="511"/>
      <c r="P304" s="511"/>
      <c r="R304" s="511"/>
      <c r="T304" s="511"/>
      <c r="V304" s="511"/>
      <c r="X304" s="378"/>
      <c r="Z304" s="378"/>
      <c r="AB304" s="378"/>
      <c r="AD304" s="378"/>
      <c r="AF304" s="378"/>
      <c r="AH304" s="378"/>
      <c r="AJ304" s="378"/>
      <c r="AL304" s="146"/>
      <c r="AN304" s="146"/>
      <c r="AP304" s="146"/>
      <c r="AR304" s="146"/>
      <c r="AT304" s="146"/>
      <c r="AV304" s="146"/>
      <c r="AX304" s="146"/>
      <c r="AZ304" s="146"/>
      <c r="BB304" s="146"/>
      <c r="BD304" s="63"/>
      <c r="BF304" s="371"/>
      <c r="BG304" s="371"/>
      <c r="BH304" s="371"/>
      <c r="BI304" s="371"/>
      <c r="BJ304" s="371"/>
      <c r="BK304" s="371"/>
      <c r="BL304" s="371"/>
      <c r="BM304" s="371"/>
      <c r="BN304" s="371"/>
      <c r="BO304" s="371"/>
      <c r="BP304" s="371"/>
      <c r="BQ304" s="371"/>
    </row>
    <row r="305" spans="1:69" s="376" customFormat="1" ht="21" customHeight="1" x14ac:dyDescent="0.3">
      <c r="A305" s="371"/>
      <c r="B305" s="372"/>
      <c r="C305" s="371"/>
      <c r="D305" s="371"/>
      <c r="E305" s="373"/>
      <c r="F305" s="374"/>
      <c r="G305" s="371"/>
      <c r="H305" s="375"/>
      <c r="I305" s="375"/>
      <c r="K305" s="377"/>
      <c r="L305" s="377"/>
      <c r="N305" s="511"/>
      <c r="P305" s="511"/>
      <c r="R305" s="511"/>
      <c r="T305" s="511"/>
      <c r="V305" s="511"/>
      <c r="X305" s="378"/>
      <c r="Z305" s="378"/>
      <c r="AB305" s="378"/>
      <c r="AD305" s="378"/>
      <c r="AF305" s="378"/>
      <c r="AH305" s="378"/>
      <c r="AJ305" s="378"/>
      <c r="AL305" s="146"/>
      <c r="AN305" s="146"/>
      <c r="AP305" s="146"/>
      <c r="AR305" s="146"/>
      <c r="AT305" s="146"/>
      <c r="AV305" s="146"/>
      <c r="AX305" s="146"/>
      <c r="AZ305" s="146"/>
      <c r="BB305" s="146"/>
      <c r="BD305" s="63"/>
      <c r="BF305" s="371"/>
      <c r="BG305" s="371"/>
      <c r="BH305" s="371"/>
      <c r="BI305" s="371"/>
      <c r="BJ305" s="371"/>
      <c r="BK305" s="371"/>
      <c r="BL305" s="371"/>
      <c r="BM305" s="371"/>
      <c r="BN305" s="371"/>
      <c r="BO305" s="371"/>
      <c r="BP305" s="371"/>
      <c r="BQ305" s="371"/>
    </row>
    <row r="306" spans="1:69" s="376" customFormat="1" ht="21" customHeight="1" x14ac:dyDescent="0.3">
      <c r="A306" s="371"/>
      <c r="B306" s="372"/>
      <c r="C306" s="371"/>
      <c r="D306" s="371"/>
      <c r="E306" s="373"/>
      <c r="F306" s="374"/>
      <c r="G306" s="371"/>
      <c r="H306" s="375"/>
      <c r="I306" s="375"/>
      <c r="K306" s="377"/>
      <c r="L306" s="377"/>
      <c r="N306" s="511"/>
      <c r="P306" s="511"/>
      <c r="R306" s="511"/>
      <c r="T306" s="511"/>
      <c r="V306" s="511"/>
      <c r="X306" s="378"/>
      <c r="Z306" s="378"/>
      <c r="AB306" s="378"/>
      <c r="AD306" s="378"/>
      <c r="AF306" s="378"/>
      <c r="AH306" s="378"/>
      <c r="AJ306" s="378"/>
      <c r="AL306" s="146"/>
      <c r="AN306" s="146"/>
      <c r="AP306" s="146"/>
      <c r="AR306" s="146"/>
      <c r="AT306" s="146"/>
      <c r="AV306" s="146"/>
      <c r="AX306" s="146"/>
      <c r="AZ306" s="146"/>
      <c r="BB306" s="146"/>
      <c r="BD306" s="63"/>
      <c r="BF306" s="371"/>
      <c r="BG306" s="371"/>
      <c r="BH306" s="371"/>
      <c r="BI306" s="371"/>
      <c r="BJ306" s="371"/>
      <c r="BK306" s="371"/>
      <c r="BL306" s="371"/>
      <c r="BM306" s="371"/>
      <c r="BN306" s="371"/>
      <c r="BO306" s="371"/>
      <c r="BP306" s="371"/>
      <c r="BQ306" s="371"/>
    </row>
    <row r="307" spans="1:69" s="376" customFormat="1" ht="21" customHeight="1" x14ac:dyDescent="0.3">
      <c r="A307" s="371"/>
      <c r="B307" s="372"/>
      <c r="C307" s="371"/>
      <c r="D307" s="371"/>
      <c r="E307" s="373"/>
      <c r="F307" s="374"/>
      <c r="G307" s="371"/>
      <c r="H307" s="375"/>
      <c r="I307" s="375"/>
      <c r="K307" s="377"/>
      <c r="L307" s="377"/>
      <c r="N307" s="511"/>
      <c r="P307" s="511"/>
      <c r="R307" s="511"/>
      <c r="T307" s="511"/>
      <c r="V307" s="511"/>
      <c r="X307" s="378"/>
      <c r="Z307" s="378"/>
      <c r="AB307" s="378"/>
      <c r="AD307" s="378"/>
      <c r="AF307" s="378"/>
      <c r="AH307" s="378"/>
      <c r="AJ307" s="378"/>
      <c r="AL307" s="146"/>
      <c r="AN307" s="146"/>
      <c r="AP307" s="146"/>
      <c r="AR307" s="146"/>
      <c r="AT307" s="146"/>
      <c r="AV307" s="146"/>
      <c r="AX307" s="146"/>
      <c r="AZ307" s="146"/>
      <c r="BB307" s="146"/>
      <c r="BD307" s="63"/>
      <c r="BF307" s="371"/>
      <c r="BG307" s="371"/>
      <c r="BH307" s="371"/>
      <c r="BI307" s="371"/>
      <c r="BJ307" s="371"/>
      <c r="BK307" s="371"/>
      <c r="BL307" s="371"/>
      <c r="BM307" s="371"/>
      <c r="BN307" s="371"/>
      <c r="BO307" s="371"/>
      <c r="BP307" s="371"/>
      <c r="BQ307" s="371"/>
    </row>
    <row r="308" spans="1:69" s="376" customFormat="1" ht="21" customHeight="1" x14ac:dyDescent="0.3">
      <c r="A308" s="371"/>
      <c r="B308" s="372"/>
      <c r="C308" s="371"/>
      <c r="D308" s="371"/>
      <c r="E308" s="373"/>
      <c r="F308" s="374"/>
      <c r="G308" s="371"/>
      <c r="H308" s="375"/>
      <c r="I308" s="375"/>
      <c r="K308" s="377"/>
      <c r="L308" s="377"/>
      <c r="N308" s="511"/>
      <c r="P308" s="511"/>
      <c r="R308" s="511"/>
      <c r="T308" s="511"/>
      <c r="V308" s="511"/>
      <c r="X308" s="378"/>
      <c r="Z308" s="378"/>
      <c r="AB308" s="378"/>
      <c r="AD308" s="378"/>
      <c r="AF308" s="378"/>
      <c r="AH308" s="378"/>
      <c r="AJ308" s="378"/>
      <c r="AL308" s="146"/>
      <c r="AN308" s="146"/>
      <c r="AP308" s="146"/>
      <c r="AR308" s="146"/>
      <c r="AT308" s="146"/>
      <c r="AV308" s="146"/>
      <c r="AX308" s="146"/>
      <c r="AZ308" s="146"/>
      <c r="BB308" s="146"/>
      <c r="BD308" s="63"/>
      <c r="BF308" s="371"/>
      <c r="BG308" s="371"/>
      <c r="BH308" s="371"/>
      <c r="BI308" s="371"/>
      <c r="BJ308" s="371"/>
      <c r="BK308" s="371"/>
      <c r="BL308" s="371"/>
      <c r="BM308" s="371"/>
      <c r="BN308" s="371"/>
      <c r="BO308" s="371"/>
      <c r="BP308" s="371"/>
      <c r="BQ308" s="371"/>
    </row>
    <row r="309" spans="1:69" s="376" customFormat="1" ht="21" customHeight="1" x14ac:dyDescent="0.3">
      <c r="A309" s="371"/>
      <c r="B309" s="372"/>
      <c r="C309" s="371"/>
      <c r="D309" s="371"/>
      <c r="E309" s="373"/>
      <c r="F309" s="374"/>
      <c r="G309" s="371"/>
      <c r="H309" s="375"/>
      <c r="I309" s="375"/>
      <c r="K309" s="377"/>
      <c r="L309" s="377"/>
      <c r="N309" s="511"/>
      <c r="P309" s="511"/>
      <c r="R309" s="511"/>
      <c r="T309" s="511"/>
      <c r="V309" s="511"/>
      <c r="X309" s="378"/>
      <c r="Z309" s="378"/>
      <c r="AB309" s="378"/>
      <c r="AD309" s="378"/>
      <c r="AF309" s="378"/>
      <c r="AH309" s="378"/>
      <c r="AJ309" s="378"/>
      <c r="AL309" s="146"/>
      <c r="AN309" s="146"/>
      <c r="AP309" s="146"/>
      <c r="AR309" s="146"/>
      <c r="AT309" s="146"/>
      <c r="AV309" s="146"/>
      <c r="AX309" s="146"/>
      <c r="AZ309" s="146"/>
      <c r="BB309" s="146"/>
      <c r="BD309" s="63"/>
      <c r="BF309" s="371"/>
      <c r="BG309" s="371"/>
      <c r="BH309" s="371"/>
      <c r="BI309" s="371"/>
      <c r="BJ309" s="371"/>
      <c r="BK309" s="371"/>
      <c r="BL309" s="371"/>
      <c r="BM309" s="371"/>
      <c r="BN309" s="371"/>
      <c r="BO309" s="371"/>
      <c r="BP309" s="371"/>
      <c r="BQ309" s="371"/>
    </row>
    <row r="310" spans="1:69" s="376" customFormat="1" ht="21" customHeight="1" x14ac:dyDescent="0.3">
      <c r="A310" s="371"/>
      <c r="B310" s="372"/>
      <c r="C310" s="371"/>
      <c r="D310" s="371"/>
      <c r="E310" s="373"/>
      <c r="F310" s="374"/>
      <c r="G310" s="371"/>
      <c r="H310" s="375"/>
      <c r="I310" s="375"/>
      <c r="K310" s="377"/>
      <c r="L310" s="377"/>
      <c r="N310" s="511"/>
      <c r="P310" s="511"/>
      <c r="R310" s="511"/>
      <c r="T310" s="511"/>
      <c r="V310" s="511"/>
      <c r="X310" s="378"/>
      <c r="Z310" s="378"/>
      <c r="AB310" s="378"/>
      <c r="AD310" s="378"/>
      <c r="AF310" s="378"/>
      <c r="AH310" s="378"/>
      <c r="AJ310" s="378"/>
      <c r="AL310" s="146"/>
      <c r="AN310" s="146"/>
      <c r="AP310" s="146"/>
      <c r="AR310" s="146"/>
      <c r="AT310" s="146"/>
      <c r="AV310" s="146"/>
      <c r="AX310" s="146"/>
      <c r="AZ310" s="146"/>
      <c r="BB310" s="146"/>
      <c r="BD310" s="63"/>
      <c r="BF310" s="371"/>
      <c r="BG310" s="371"/>
      <c r="BH310" s="371"/>
      <c r="BI310" s="371"/>
      <c r="BJ310" s="371"/>
      <c r="BK310" s="371"/>
      <c r="BL310" s="371"/>
      <c r="BM310" s="371"/>
      <c r="BN310" s="371"/>
      <c r="BO310" s="371"/>
      <c r="BP310" s="371"/>
      <c r="BQ310" s="371"/>
    </row>
    <row r="311" spans="1:69" s="376" customFormat="1" ht="21" customHeight="1" x14ac:dyDescent="0.3">
      <c r="A311" s="371"/>
      <c r="B311" s="372"/>
      <c r="C311" s="371"/>
      <c r="D311" s="371"/>
      <c r="E311" s="373"/>
      <c r="F311" s="374"/>
      <c r="G311" s="371"/>
      <c r="H311" s="375"/>
      <c r="I311" s="375"/>
      <c r="K311" s="377"/>
      <c r="L311" s="377"/>
      <c r="N311" s="511"/>
      <c r="P311" s="511"/>
      <c r="R311" s="511"/>
      <c r="T311" s="511"/>
      <c r="V311" s="511"/>
      <c r="X311" s="378"/>
      <c r="Z311" s="378"/>
      <c r="AB311" s="378"/>
      <c r="AD311" s="378"/>
      <c r="AF311" s="378"/>
      <c r="AH311" s="378"/>
      <c r="AJ311" s="378"/>
      <c r="AL311" s="146"/>
      <c r="AN311" s="146"/>
      <c r="AP311" s="146"/>
      <c r="AR311" s="146"/>
      <c r="AT311" s="146"/>
      <c r="AV311" s="146"/>
      <c r="AX311" s="146"/>
      <c r="AZ311" s="146"/>
      <c r="BB311" s="146"/>
      <c r="BD311" s="63"/>
      <c r="BF311" s="371"/>
      <c r="BG311" s="371"/>
      <c r="BH311" s="371"/>
      <c r="BI311" s="371"/>
      <c r="BJ311" s="371"/>
      <c r="BK311" s="371"/>
      <c r="BL311" s="371"/>
      <c r="BM311" s="371"/>
      <c r="BN311" s="371"/>
      <c r="BO311" s="371"/>
      <c r="BP311" s="371"/>
      <c r="BQ311" s="371"/>
    </row>
    <row r="312" spans="1:69" s="376" customFormat="1" ht="21" customHeight="1" x14ac:dyDescent="0.3">
      <c r="A312" s="371"/>
      <c r="B312" s="372"/>
      <c r="C312" s="371"/>
      <c r="D312" s="371"/>
      <c r="E312" s="373"/>
      <c r="F312" s="374"/>
      <c r="G312" s="371"/>
      <c r="H312" s="375"/>
      <c r="I312" s="375"/>
      <c r="K312" s="377"/>
      <c r="L312" s="377"/>
      <c r="N312" s="511"/>
      <c r="P312" s="511"/>
      <c r="R312" s="511"/>
      <c r="T312" s="511"/>
      <c r="V312" s="511"/>
      <c r="X312" s="378"/>
      <c r="Z312" s="378"/>
      <c r="AB312" s="378"/>
      <c r="AD312" s="378"/>
      <c r="AF312" s="378"/>
      <c r="AH312" s="378"/>
      <c r="AJ312" s="378"/>
      <c r="AL312" s="146"/>
      <c r="AN312" s="146"/>
      <c r="AP312" s="146"/>
      <c r="AR312" s="146"/>
      <c r="AT312" s="146"/>
      <c r="AV312" s="146"/>
      <c r="AX312" s="146"/>
      <c r="AZ312" s="146"/>
      <c r="BB312" s="146"/>
      <c r="BD312" s="63"/>
      <c r="BF312" s="371"/>
      <c r="BG312" s="371"/>
      <c r="BH312" s="371"/>
      <c r="BI312" s="371"/>
      <c r="BJ312" s="371"/>
      <c r="BK312" s="371"/>
      <c r="BL312" s="371"/>
      <c r="BM312" s="371"/>
      <c r="BN312" s="371"/>
      <c r="BO312" s="371"/>
      <c r="BP312" s="371"/>
      <c r="BQ312" s="371"/>
    </row>
    <row r="313" spans="1:69" s="376" customFormat="1" ht="21" customHeight="1" x14ac:dyDescent="0.3">
      <c r="A313" s="371"/>
      <c r="B313" s="372"/>
      <c r="C313" s="371"/>
      <c r="D313" s="371"/>
      <c r="E313" s="373"/>
      <c r="F313" s="374"/>
      <c r="G313" s="371"/>
      <c r="H313" s="375"/>
      <c r="I313" s="375"/>
      <c r="K313" s="377"/>
      <c r="L313" s="377"/>
      <c r="N313" s="511"/>
      <c r="P313" s="511"/>
      <c r="R313" s="511"/>
      <c r="T313" s="511"/>
      <c r="V313" s="511"/>
      <c r="X313" s="378"/>
      <c r="Z313" s="378"/>
      <c r="AB313" s="378"/>
      <c r="AD313" s="378"/>
      <c r="AF313" s="378"/>
      <c r="AH313" s="378"/>
      <c r="AJ313" s="378"/>
      <c r="AL313" s="146"/>
      <c r="AN313" s="146"/>
      <c r="AP313" s="146"/>
      <c r="AR313" s="146"/>
      <c r="AT313" s="146"/>
      <c r="AV313" s="146"/>
      <c r="AX313" s="146"/>
      <c r="AZ313" s="146"/>
      <c r="BB313" s="146"/>
      <c r="BD313" s="63"/>
      <c r="BF313" s="371"/>
      <c r="BG313" s="371"/>
      <c r="BH313" s="371"/>
      <c r="BI313" s="371"/>
      <c r="BJ313" s="371"/>
      <c r="BK313" s="371"/>
      <c r="BL313" s="371"/>
      <c r="BM313" s="371"/>
      <c r="BN313" s="371"/>
      <c r="BO313" s="371"/>
      <c r="BP313" s="371"/>
      <c r="BQ313" s="371"/>
    </row>
    <row r="314" spans="1:69" s="376" customFormat="1" ht="21" customHeight="1" x14ac:dyDescent="0.3">
      <c r="A314" s="371"/>
      <c r="B314" s="372"/>
      <c r="C314" s="371"/>
      <c r="D314" s="371"/>
      <c r="E314" s="373"/>
      <c r="F314" s="374"/>
      <c r="G314" s="371"/>
      <c r="H314" s="375"/>
      <c r="I314" s="375"/>
      <c r="K314" s="377"/>
      <c r="L314" s="377"/>
      <c r="N314" s="511"/>
      <c r="P314" s="511"/>
      <c r="R314" s="511"/>
      <c r="T314" s="511"/>
      <c r="V314" s="511"/>
      <c r="X314" s="378"/>
      <c r="Z314" s="378"/>
      <c r="AB314" s="378"/>
      <c r="AD314" s="378"/>
      <c r="AF314" s="378"/>
      <c r="AH314" s="378"/>
      <c r="AJ314" s="378"/>
      <c r="AL314" s="146"/>
      <c r="AN314" s="146"/>
      <c r="AP314" s="146"/>
      <c r="AR314" s="146"/>
      <c r="AT314" s="146"/>
      <c r="AV314" s="146"/>
      <c r="AX314" s="146"/>
      <c r="AZ314" s="146"/>
      <c r="BB314" s="146"/>
      <c r="BD314" s="63"/>
      <c r="BF314" s="371"/>
      <c r="BG314" s="371"/>
      <c r="BH314" s="371"/>
      <c r="BI314" s="371"/>
      <c r="BJ314" s="371"/>
      <c r="BK314" s="371"/>
      <c r="BL314" s="371"/>
      <c r="BM314" s="371"/>
      <c r="BN314" s="371"/>
      <c r="BO314" s="371"/>
      <c r="BP314" s="371"/>
      <c r="BQ314" s="371"/>
    </row>
    <row r="315" spans="1:69" s="376" customFormat="1" ht="21" customHeight="1" x14ac:dyDescent="0.3">
      <c r="A315" s="371"/>
      <c r="B315" s="372"/>
      <c r="C315" s="371"/>
      <c r="D315" s="371"/>
      <c r="E315" s="373"/>
      <c r="F315" s="374"/>
      <c r="G315" s="371"/>
      <c r="H315" s="375"/>
      <c r="I315" s="375"/>
      <c r="K315" s="377"/>
      <c r="L315" s="377"/>
      <c r="N315" s="511"/>
      <c r="P315" s="511"/>
      <c r="R315" s="511"/>
      <c r="T315" s="511"/>
      <c r="V315" s="511"/>
      <c r="X315" s="378"/>
      <c r="Z315" s="378"/>
      <c r="AB315" s="378"/>
      <c r="AD315" s="378"/>
      <c r="AF315" s="378"/>
      <c r="AH315" s="378"/>
      <c r="AJ315" s="378"/>
      <c r="AL315" s="146"/>
      <c r="AN315" s="146"/>
      <c r="AP315" s="146"/>
      <c r="AR315" s="146"/>
      <c r="AT315" s="146"/>
      <c r="AV315" s="146"/>
      <c r="AX315" s="146"/>
      <c r="AZ315" s="146"/>
      <c r="BB315" s="146"/>
      <c r="BD315" s="63"/>
      <c r="BF315" s="371"/>
      <c r="BG315" s="371"/>
      <c r="BH315" s="371"/>
      <c r="BI315" s="371"/>
      <c r="BJ315" s="371"/>
      <c r="BK315" s="371"/>
      <c r="BL315" s="371"/>
      <c r="BM315" s="371"/>
      <c r="BN315" s="371"/>
      <c r="BO315" s="371"/>
      <c r="BP315" s="371"/>
      <c r="BQ315" s="371"/>
    </row>
    <row r="316" spans="1:69" s="376" customFormat="1" ht="21" customHeight="1" x14ac:dyDescent="0.3">
      <c r="A316" s="371"/>
      <c r="B316" s="372"/>
      <c r="C316" s="371"/>
      <c r="D316" s="371"/>
      <c r="E316" s="373"/>
      <c r="F316" s="374"/>
      <c r="G316" s="371"/>
      <c r="H316" s="375"/>
      <c r="I316" s="375"/>
      <c r="K316" s="377"/>
      <c r="L316" s="377"/>
      <c r="N316" s="511"/>
      <c r="P316" s="511"/>
      <c r="R316" s="511"/>
      <c r="T316" s="511"/>
      <c r="V316" s="511"/>
      <c r="X316" s="378"/>
      <c r="Z316" s="378"/>
      <c r="AB316" s="378"/>
      <c r="AD316" s="378"/>
      <c r="AF316" s="378"/>
      <c r="AH316" s="378"/>
      <c r="AJ316" s="378"/>
      <c r="AL316" s="146"/>
      <c r="AN316" s="146"/>
      <c r="AP316" s="146"/>
      <c r="AR316" s="146"/>
      <c r="AT316" s="146"/>
      <c r="AV316" s="146"/>
      <c r="AX316" s="146"/>
      <c r="AZ316" s="146"/>
      <c r="BB316" s="146"/>
      <c r="BD316" s="63"/>
      <c r="BF316" s="371"/>
      <c r="BG316" s="371"/>
      <c r="BH316" s="371"/>
      <c r="BI316" s="371"/>
      <c r="BJ316" s="371"/>
      <c r="BK316" s="371"/>
      <c r="BL316" s="371"/>
      <c r="BM316" s="371"/>
      <c r="BN316" s="371"/>
      <c r="BO316" s="371"/>
      <c r="BP316" s="371"/>
      <c r="BQ316" s="371"/>
    </row>
    <row r="317" spans="1:69" s="376" customFormat="1" ht="21" customHeight="1" x14ac:dyDescent="0.3">
      <c r="A317" s="371"/>
      <c r="B317" s="372"/>
      <c r="C317" s="371"/>
      <c r="D317" s="371"/>
      <c r="E317" s="373"/>
      <c r="F317" s="374"/>
      <c r="G317" s="371"/>
      <c r="H317" s="375"/>
      <c r="I317" s="375"/>
      <c r="K317" s="377"/>
      <c r="L317" s="377"/>
      <c r="N317" s="511"/>
      <c r="P317" s="511"/>
      <c r="R317" s="511"/>
      <c r="T317" s="511"/>
      <c r="V317" s="511"/>
      <c r="X317" s="378"/>
      <c r="Z317" s="378"/>
      <c r="AB317" s="378"/>
      <c r="AD317" s="378"/>
      <c r="AF317" s="378"/>
      <c r="AH317" s="378"/>
      <c r="AJ317" s="378"/>
      <c r="AL317" s="146"/>
      <c r="AN317" s="146"/>
      <c r="AP317" s="146"/>
      <c r="AR317" s="146"/>
      <c r="AT317" s="146"/>
      <c r="AV317" s="146"/>
      <c r="AX317" s="146"/>
      <c r="AZ317" s="146"/>
      <c r="BB317" s="146"/>
      <c r="BD317" s="63"/>
      <c r="BF317" s="371"/>
      <c r="BG317" s="371"/>
      <c r="BH317" s="371"/>
      <c r="BI317" s="371"/>
      <c r="BJ317" s="371"/>
      <c r="BK317" s="371"/>
      <c r="BL317" s="371"/>
      <c r="BM317" s="371"/>
      <c r="BN317" s="371"/>
      <c r="BO317" s="371"/>
      <c r="BP317" s="371"/>
      <c r="BQ317" s="371"/>
    </row>
    <row r="318" spans="1:69" s="376" customFormat="1" ht="21" customHeight="1" x14ac:dyDescent="0.3">
      <c r="A318" s="371"/>
      <c r="B318" s="372"/>
      <c r="C318" s="371"/>
      <c r="D318" s="371"/>
      <c r="E318" s="373"/>
      <c r="F318" s="374"/>
      <c r="G318" s="371"/>
      <c r="H318" s="375"/>
      <c r="I318" s="375"/>
      <c r="K318" s="377"/>
      <c r="L318" s="377"/>
      <c r="N318" s="511"/>
      <c r="P318" s="511"/>
      <c r="R318" s="511"/>
      <c r="T318" s="511"/>
      <c r="V318" s="511"/>
      <c r="X318" s="378"/>
      <c r="Z318" s="378"/>
      <c r="AB318" s="378"/>
      <c r="AD318" s="378"/>
      <c r="AF318" s="378"/>
      <c r="AH318" s="378"/>
      <c r="AJ318" s="378"/>
      <c r="AL318" s="146"/>
      <c r="AN318" s="146"/>
      <c r="AP318" s="146"/>
      <c r="AR318" s="146"/>
      <c r="AT318" s="146"/>
      <c r="AV318" s="146"/>
      <c r="AX318" s="146"/>
      <c r="AZ318" s="146"/>
      <c r="BB318" s="146"/>
      <c r="BD318" s="63"/>
      <c r="BF318" s="371"/>
      <c r="BG318" s="371"/>
      <c r="BH318" s="371"/>
      <c r="BI318" s="371"/>
      <c r="BJ318" s="371"/>
      <c r="BK318" s="371"/>
      <c r="BL318" s="371"/>
      <c r="BM318" s="371"/>
      <c r="BN318" s="371"/>
      <c r="BO318" s="371"/>
      <c r="BP318" s="371"/>
      <c r="BQ318" s="371"/>
    </row>
    <row r="319" spans="1:69" s="376" customFormat="1" ht="21" customHeight="1" x14ac:dyDescent="0.3">
      <c r="A319" s="371"/>
      <c r="B319" s="372"/>
      <c r="C319" s="371"/>
      <c r="D319" s="371"/>
      <c r="E319" s="373"/>
      <c r="F319" s="374"/>
      <c r="G319" s="371"/>
      <c r="H319" s="375"/>
      <c r="I319" s="375"/>
      <c r="K319" s="377"/>
      <c r="L319" s="377"/>
      <c r="N319" s="511"/>
      <c r="P319" s="511"/>
      <c r="R319" s="511"/>
      <c r="T319" s="511"/>
      <c r="V319" s="511"/>
      <c r="X319" s="378"/>
      <c r="Z319" s="378"/>
      <c r="AB319" s="378"/>
      <c r="AD319" s="378"/>
      <c r="AF319" s="378"/>
      <c r="AH319" s="378"/>
      <c r="AJ319" s="378"/>
      <c r="AL319" s="146"/>
      <c r="AN319" s="146"/>
      <c r="AP319" s="146"/>
      <c r="AR319" s="146"/>
      <c r="AT319" s="146"/>
      <c r="AV319" s="146"/>
      <c r="AX319" s="146"/>
      <c r="AZ319" s="146"/>
      <c r="BB319" s="146"/>
      <c r="BD319" s="63"/>
      <c r="BF319" s="371"/>
      <c r="BG319" s="371"/>
      <c r="BH319" s="371"/>
      <c r="BI319" s="371"/>
      <c r="BJ319" s="371"/>
      <c r="BK319" s="371"/>
      <c r="BL319" s="371"/>
      <c r="BM319" s="371"/>
      <c r="BN319" s="371"/>
      <c r="BO319" s="371"/>
      <c r="BP319" s="371"/>
      <c r="BQ319" s="371"/>
    </row>
    <row r="320" spans="1:69" s="376" customFormat="1" ht="21" customHeight="1" x14ac:dyDescent="0.3">
      <c r="A320" s="371"/>
      <c r="B320" s="372"/>
      <c r="C320" s="371"/>
      <c r="D320" s="371"/>
      <c r="E320" s="373"/>
      <c r="F320" s="374"/>
      <c r="G320" s="371"/>
      <c r="H320" s="375"/>
      <c r="I320" s="375"/>
      <c r="K320" s="377"/>
      <c r="L320" s="377"/>
      <c r="N320" s="511"/>
      <c r="P320" s="511"/>
      <c r="R320" s="511"/>
      <c r="T320" s="511"/>
      <c r="V320" s="511"/>
      <c r="X320" s="378"/>
      <c r="Z320" s="378"/>
      <c r="AB320" s="378"/>
      <c r="AD320" s="378"/>
      <c r="AF320" s="378"/>
      <c r="AH320" s="378"/>
      <c r="AJ320" s="378"/>
      <c r="AL320" s="146"/>
      <c r="AN320" s="146"/>
      <c r="AP320" s="146"/>
      <c r="AR320" s="146"/>
      <c r="AT320" s="146"/>
      <c r="AV320" s="146"/>
      <c r="AX320" s="146"/>
      <c r="AZ320" s="146"/>
      <c r="BB320" s="146"/>
      <c r="BD320" s="63"/>
      <c r="BF320" s="371"/>
      <c r="BG320" s="371"/>
      <c r="BH320" s="371"/>
      <c r="BI320" s="371"/>
      <c r="BJ320" s="371"/>
      <c r="BK320" s="371"/>
      <c r="BL320" s="371"/>
      <c r="BM320" s="371"/>
      <c r="BN320" s="371"/>
      <c r="BO320" s="371"/>
      <c r="BP320" s="371"/>
      <c r="BQ320" s="371"/>
    </row>
    <row r="321" spans="1:69" s="376" customFormat="1" ht="21" customHeight="1" x14ac:dyDescent="0.3">
      <c r="A321" s="371"/>
      <c r="B321" s="372"/>
      <c r="C321" s="371"/>
      <c r="D321" s="371"/>
      <c r="E321" s="373"/>
      <c r="F321" s="374"/>
      <c r="G321" s="371"/>
      <c r="H321" s="375"/>
      <c r="I321" s="375"/>
      <c r="K321" s="377"/>
      <c r="L321" s="377"/>
      <c r="N321" s="511"/>
      <c r="P321" s="511"/>
      <c r="R321" s="511"/>
      <c r="T321" s="511"/>
      <c r="V321" s="511"/>
      <c r="X321" s="378"/>
      <c r="Z321" s="378"/>
      <c r="AB321" s="378"/>
      <c r="AD321" s="378"/>
      <c r="AF321" s="378"/>
      <c r="AH321" s="378"/>
      <c r="AJ321" s="378"/>
      <c r="AL321" s="146"/>
      <c r="AN321" s="146"/>
      <c r="AP321" s="146"/>
      <c r="AR321" s="146"/>
      <c r="AT321" s="146"/>
      <c r="AV321" s="146"/>
      <c r="AX321" s="146"/>
      <c r="AZ321" s="146"/>
      <c r="BB321" s="146"/>
      <c r="BD321" s="63"/>
      <c r="BF321" s="371"/>
      <c r="BG321" s="371"/>
      <c r="BH321" s="371"/>
      <c r="BI321" s="371"/>
      <c r="BJ321" s="371"/>
      <c r="BK321" s="371"/>
      <c r="BL321" s="371"/>
      <c r="BM321" s="371"/>
      <c r="BN321" s="371"/>
      <c r="BO321" s="371"/>
      <c r="BP321" s="371"/>
      <c r="BQ321" s="371"/>
    </row>
    <row r="322" spans="1:69" s="376" customFormat="1" ht="21" customHeight="1" x14ac:dyDescent="0.3">
      <c r="A322" s="371"/>
      <c r="B322" s="372"/>
      <c r="C322" s="371"/>
      <c r="D322" s="371"/>
      <c r="E322" s="373"/>
      <c r="F322" s="374"/>
      <c r="G322" s="371"/>
      <c r="H322" s="375"/>
      <c r="I322" s="375"/>
      <c r="K322" s="377"/>
      <c r="L322" s="377"/>
      <c r="N322" s="511"/>
      <c r="P322" s="511"/>
      <c r="R322" s="511"/>
      <c r="T322" s="511"/>
      <c r="V322" s="511"/>
      <c r="X322" s="378"/>
      <c r="Z322" s="378"/>
      <c r="AB322" s="378"/>
      <c r="AD322" s="378"/>
      <c r="AF322" s="378"/>
      <c r="AH322" s="378"/>
      <c r="AJ322" s="378"/>
      <c r="AL322" s="146"/>
      <c r="AN322" s="146"/>
      <c r="AP322" s="146"/>
      <c r="AR322" s="146"/>
      <c r="AT322" s="146"/>
      <c r="AV322" s="146"/>
      <c r="AX322" s="146"/>
      <c r="AZ322" s="146"/>
      <c r="BB322" s="146"/>
      <c r="BD322" s="63"/>
      <c r="BF322" s="371"/>
      <c r="BG322" s="371"/>
      <c r="BH322" s="371"/>
      <c r="BI322" s="371"/>
      <c r="BJ322" s="371"/>
      <c r="BK322" s="371"/>
      <c r="BL322" s="371"/>
      <c r="BM322" s="371"/>
      <c r="BN322" s="371"/>
      <c r="BO322" s="371"/>
      <c r="BP322" s="371"/>
      <c r="BQ322" s="371"/>
    </row>
    <row r="323" spans="1:69" s="376" customFormat="1" ht="21" customHeight="1" x14ac:dyDescent="0.3">
      <c r="A323" s="371"/>
      <c r="B323" s="372"/>
      <c r="C323" s="371"/>
      <c r="D323" s="371"/>
      <c r="E323" s="373"/>
      <c r="F323" s="374"/>
      <c r="G323" s="371"/>
      <c r="H323" s="375"/>
      <c r="I323" s="375"/>
      <c r="K323" s="377"/>
      <c r="L323" s="377"/>
      <c r="N323" s="511"/>
      <c r="P323" s="511"/>
      <c r="R323" s="511"/>
      <c r="T323" s="511"/>
      <c r="V323" s="511"/>
      <c r="X323" s="378"/>
      <c r="Z323" s="378"/>
      <c r="AB323" s="378"/>
      <c r="AD323" s="378"/>
      <c r="AF323" s="378"/>
      <c r="AH323" s="378"/>
      <c r="AJ323" s="378"/>
      <c r="AL323" s="146"/>
      <c r="AN323" s="146"/>
      <c r="AP323" s="146"/>
      <c r="AR323" s="146"/>
      <c r="AT323" s="146"/>
      <c r="AV323" s="146"/>
      <c r="AX323" s="146"/>
      <c r="AZ323" s="146"/>
      <c r="BB323" s="146"/>
      <c r="BD323" s="63"/>
      <c r="BF323" s="371"/>
      <c r="BG323" s="371"/>
      <c r="BH323" s="371"/>
      <c r="BI323" s="371"/>
      <c r="BJ323" s="371"/>
      <c r="BK323" s="371"/>
      <c r="BL323" s="371"/>
      <c r="BM323" s="371"/>
      <c r="BN323" s="371"/>
      <c r="BO323" s="371"/>
      <c r="BP323" s="371"/>
      <c r="BQ323" s="371"/>
    </row>
    <row r="324" spans="1:69" s="376" customFormat="1" ht="21" customHeight="1" x14ac:dyDescent="0.3">
      <c r="A324" s="371"/>
      <c r="B324" s="372"/>
      <c r="C324" s="371"/>
      <c r="D324" s="371"/>
      <c r="E324" s="373"/>
      <c r="F324" s="374"/>
      <c r="G324" s="371"/>
      <c r="H324" s="375"/>
      <c r="I324" s="375"/>
      <c r="K324" s="377"/>
      <c r="L324" s="377"/>
      <c r="N324" s="511"/>
      <c r="P324" s="511"/>
      <c r="R324" s="511"/>
      <c r="T324" s="511"/>
      <c r="V324" s="511"/>
      <c r="X324" s="378"/>
      <c r="Z324" s="378"/>
      <c r="AB324" s="378"/>
      <c r="AD324" s="378"/>
      <c r="AF324" s="378"/>
      <c r="AH324" s="378"/>
      <c r="AJ324" s="378"/>
      <c r="AL324" s="146"/>
      <c r="AN324" s="146"/>
      <c r="AP324" s="146"/>
      <c r="AR324" s="146"/>
      <c r="AT324" s="146"/>
      <c r="AV324" s="146"/>
      <c r="AX324" s="146"/>
      <c r="AZ324" s="146"/>
      <c r="BB324" s="146"/>
      <c r="BD324" s="63"/>
      <c r="BF324" s="371"/>
      <c r="BG324" s="371"/>
      <c r="BH324" s="371"/>
      <c r="BI324" s="371"/>
      <c r="BJ324" s="371"/>
      <c r="BK324" s="371"/>
      <c r="BL324" s="371"/>
      <c r="BM324" s="371"/>
      <c r="BN324" s="371"/>
      <c r="BO324" s="371"/>
      <c r="BP324" s="371"/>
      <c r="BQ324" s="371"/>
    </row>
    <row r="325" spans="1:69" s="376" customFormat="1" ht="21" customHeight="1" x14ac:dyDescent="0.3">
      <c r="A325" s="371"/>
      <c r="B325" s="372"/>
      <c r="C325" s="371"/>
      <c r="D325" s="371"/>
      <c r="E325" s="373"/>
      <c r="F325" s="374"/>
      <c r="G325" s="371"/>
      <c r="H325" s="375"/>
      <c r="I325" s="375"/>
      <c r="K325" s="377"/>
      <c r="L325" s="377"/>
      <c r="N325" s="511"/>
      <c r="P325" s="511"/>
      <c r="R325" s="511"/>
      <c r="T325" s="511"/>
      <c r="V325" s="511"/>
      <c r="X325" s="378"/>
      <c r="Z325" s="378"/>
      <c r="AB325" s="378"/>
      <c r="AD325" s="378"/>
      <c r="AF325" s="378"/>
      <c r="AH325" s="378"/>
      <c r="AJ325" s="378"/>
      <c r="AL325" s="146"/>
      <c r="AN325" s="146"/>
      <c r="AP325" s="146"/>
      <c r="AR325" s="146"/>
      <c r="AT325" s="146"/>
      <c r="AV325" s="146"/>
      <c r="AX325" s="146"/>
      <c r="AZ325" s="146"/>
      <c r="BB325" s="146"/>
      <c r="BD325" s="63"/>
      <c r="BF325" s="371"/>
      <c r="BG325" s="371"/>
      <c r="BH325" s="371"/>
      <c r="BI325" s="371"/>
      <c r="BJ325" s="371"/>
      <c r="BK325" s="371"/>
      <c r="BL325" s="371"/>
      <c r="BM325" s="371"/>
      <c r="BN325" s="371"/>
      <c r="BO325" s="371"/>
      <c r="BP325" s="371"/>
      <c r="BQ325" s="371"/>
    </row>
    <row r="326" spans="1:69" s="376" customFormat="1" ht="21" customHeight="1" x14ac:dyDescent="0.3">
      <c r="A326" s="371"/>
      <c r="B326" s="372"/>
      <c r="C326" s="371"/>
      <c r="D326" s="371"/>
      <c r="E326" s="373"/>
      <c r="F326" s="374"/>
      <c r="G326" s="371"/>
      <c r="H326" s="375"/>
      <c r="I326" s="375"/>
      <c r="K326" s="377"/>
      <c r="L326" s="377"/>
      <c r="N326" s="511"/>
      <c r="P326" s="511"/>
      <c r="R326" s="511"/>
      <c r="T326" s="511"/>
      <c r="V326" s="511"/>
      <c r="X326" s="378"/>
      <c r="Z326" s="378"/>
      <c r="AB326" s="378"/>
      <c r="AD326" s="378"/>
      <c r="AF326" s="378"/>
      <c r="AH326" s="378"/>
      <c r="AJ326" s="378"/>
      <c r="AL326" s="146"/>
      <c r="AN326" s="146"/>
      <c r="AP326" s="146"/>
      <c r="AR326" s="146"/>
      <c r="AT326" s="146"/>
      <c r="AV326" s="146"/>
      <c r="AX326" s="146"/>
      <c r="AZ326" s="146"/>
      <c r="BB326" s="146"/>
      <c r="BD326" s="63"/>
      <c r="BF326" s="371"/>
      <c r="BG326" s="371"/>
      <c r="BH326" s="371"/>
      <c r="BI326" s="371"/>
      <c r="BJ326" s="371"/>
      <c r="BK326" s="371"/>
      <c r="BL326" s="371"/>
      <c r="BM326" s="371"/>
      <c r="BN326" s="371"/>
      <c r="BO326" s="371"/>
      <c r="BP326" s="371"/>
      <c r="BQ326" s="371"/>
    </row>
    <row r="327" spans="1:69" s="376" customFormat="1" ht="21" customHeight="1" x14ac:dyDescent="0.3">
      <c r="A327" s="371"/>
      <c r="B327" s="372"/>
      <c r="C327" s="371"/>
      <c r="D327" s="371"/>
      <c r="E327" s="373"/>
      <c r="F327" s="374"/>
      <c r="G327" s="371"/>
      <c r="H327" s="375"/>
      <c r="I327" s="375"/>
      <c r="K327" s="377"/>
      <c r="L327" s="377"/>
      <c r="N327" s="511"/>
      <c r="P327" s="511"/>
      <c r="R327" s="511"/>
      <c r="T327" s="511"/>
      <c r="V327" s="511"/>
      <c r="X327" s="378"/>
      <c r="Z327" s="378"/>
      <c r="AB327" s="378"/>
      <c r="AD327" s="378"/>
      <c r="AF327" s="378"/>
      <c r="AH327" s="378"/>
      <c r="AJ327" s="378"/>
      <c r="AL327" s="146"/>
      <c r="AN327" s="146"/>
      <c r="AP327" s="146"/>
      <c r="AR327" s="146"/>
      <c r="AT327" s="146"/>
      <c r="AV327" s="146"/>
      <c r="AX327" s="146"/>
      <c r="AZ327" s="146"/>
      <c r="BB327" s="146"/>
      <c r="BD327" s="63"/>
      <c r="BF327" s="371"/>
      <c r="BG327" s="371"/>
      <c r="BH327" s="371"/>
      <c r="BI327" s="371"/>
      <c r="BJ327" s="371"/>
      <c r="BK327" s="371"/>
      <c r="BL327" s="371"/>
      <c r="BM327" s="371"/>
      <c r="BN327" s="371"/>
      <c r="BO327" s="371"/>
      <c r="BP327" s="371"/>
      <c r="BQ327" s="371"/>
    </row>
    <row r="328" spans="1:69" s="376" customFormat="1" ht="21" customHeight="1" x14ac:dyDescent="0.3">
      <c r="A328" s="371"/>
      <c r="B328" s="372"/>
      <c r="C328" s="371"/>
      <c r="D328" s="371"/>
      <c r="E328" s="373"/>
      <c r="F328" s="374"/>
      <c r="G328" s="371"/>
      <c r="H328" s="375"/>
      <c r="I328" s="375"/>
      <c r="K328" s="377"/>
      <c r="L328" s="377"/>
      <c r="N328" s="511"/>
      <c r="P328" s="511"/>
      <c r="R328" s="511"/>
      <c r="T328" s="511"/>
      <c r="V328" s="511"/>
      <c r="X328" s="378"/>
      <c r="Z328" s="378"/>
      <c r="AB328" s="378"/>
      <c r="AD328" s="378"/>
      <c r="AF328" s="378"/>
      <c r="AH328" s="378"/>
      <c r="AJ328" s="378"/>
      <c r="AL328" s="146"/>
      <c r="AN328" s="146"/>
      <c r="AP328" s="146"/>
      <c r="AR328" s="146"/>
      <c r="AT328" s="146"/>
      <c r="AV328" s="146"/>
      <c r="AX328" s="146"/>
      <c r="AZ328" s="146"/>
      <c r="BB328" s="146"/>
      <c r="BD328" s="63"/>
      <c r="BF328" s="371"/>
      <c r="BG328" s="371"/>
      <c r="BH328" s="371"/>
      <c r="BI328" s="371"/>
      <c r="BJ328" s="371"/>
      <c r="BK328" s="371"/>
      <c r="BL328" s="371"/>
      <c r="BM328" s="371"/>
      <c r="BN328" s="371"/>
      <c r="BO328" s="371"/>
      <c r="BP328" s="371"/>
      <c r="BQ328" s="371"/>
    </row>
    <row r="329" spans="1:69" s="376" customFormat="1" ht="21" customHeight="1" x14ac:dyDescent="0.3">
      <c r="A329" s="371"/>
      <c r="B329" s="372"/>
      <c r="C329" s="371"/>
      <c r="D329" s="371"/>
      <c r="E329" s="373"/>
      <c r="F329" s="374"/>
      <c r="G329" s="371"/>
      <c r="H329" s="375"/>
      <c r="I329" s="375"/>
      <c r="K329" s="377"/>
      <c r="L329" s="377"/>
      <c r="N329" s="511"/>
      <c r="P329" s="511"/>
      <c r="R329" s="511"/>
      <c r="T329" s="511"/>
      <c r="V329" s="511"/>
      <c r="X329" s="378"/>
      <c r="Z329" s="378"/>
      <c r="AB329" s="378"/>
      <c r="AD329" s="378"/>
      <c r="AF329" s="378"/>
      <c r="AH329" s="378"/>
      <c r="AJ329" s="378"/>
      <c r="AL329" s="146"/>
      <c r="AN329" s="146"/>
      <c r="AP329" s="146"/>
      <c r="AR329" s="146"/>
      <c r="AT329" s="146"/>
      <c r="AV329" s="146"/>
      <c r="AX329" s="146"/>
      <c r="AZ329" s="146"/>
      <c r="BB329" s="146"/>
      <c r="BD329" s="63"/>
      <c r="BF329" s="371"/>
      <c r="BG329" s="371"/>
      <c r="BH329" s="371"/>
      <c r="BI329" s="371"/>
      <c r="BJ329" s="371"/>
      <c r="BK329" s="371"/>
      <c r="BL329" s="371"/>
      <c r="BM329" s="371"/>
      <c r="BN329" s="371"/>
      <c r="BO329" s="371"/>
      <c r="BP329" s="371"/>
      <c r="BQ329" s="371"/>
    </row>
    <row r="330" spans="1:69" s="376" customFormat="1" ht="21" customHeight="1" x14ac:dyDescent="0.3">
      <c r="A330" s="371"/>
      <c r="B330" s="372"/>
      <c r="C330" s="371"/>
      <c r="D330" s="371"/>
      <c r="E330" s="373"/>
      <c r="F330" s="374"/>
      <c r="G330" s="371"/>
      <c r="H330" s="375"/>
      <c r="I330" s="375"/>
      <c r="K330" s="377"/>
      <c r="L330" s="377"/>
      <c r="N330" s="511"/>
      <c r="P330" s="511"/>
      <c r="R330" s="511"/>
      <c r="T330" s="511"/>
      <c r="V330" s="511"/>
      <c r="X330" s="378"/>
      <c r="Z330" s="378"/>
      <c r="AB330" s="378"/>
      <c r="AD330" s="378"/>
      <c r="AF330" s="378"/>
      <c r="AH330" s="378"/>
      <c r="AJ330" s="378"/>
      <c r="AL330" s="146"/>
      <c r="AN330" s="146"/>
      <c r="AP330" s="146"/>
      <c r="AR330" s="146"/>
      <c r="AT330" s="146"/>
      <c r="AV330" s="146"/>
      <c r="AX330" s="146"/>
      <c r="AZ330" s="146"/>
      <c r="BB330" s="146"/>
      <c r="BD330" s="63"/>
      <c r="BF330" s="371"/>
      <c r="BG330" s="371"/>
      <c r="BH330" s="371"/>
      <c r="BI330" s="371"/>
      <c r="BJ330" s="371"/>
      <c r="BK330" s="371"/>
      <c r="BL330" s="371"/>
      <c r="BM330" s="371"/>
      <c r="BN330" s="371"/>
      <c r="BO330" s="371"/>
      <c r="BP330" s="371"/>
      <c r="BQ330" s="371"/>
    </row>
    <row r="331" spans="1:69" s="376" customFormat="1" ht="21" customHeight="1" x14ac:dyDescent="0.3">
      <c r="A331" s="371"/>
      <c r="B331" s="372"/>
      <c r="C331" s="371"/>
      <c r="D331" s="371"/>
      <c r="E331" s="373"/>
      <c r="F331" s="374"/>
      <c r="G331" s="371"/>
      <c r="H331" s="375"/>
      <c r="I331" s="375"/>
      <c r="K331" s="377"/>
      <c r="L331" s="377"/>
      <c r="N331" s="511"/>
      <c r="P331" s="511"/>
      <c r="R331" s="511"/>
      <c r="T331" s="511"/>
      <c r="V331" s="511"/>
      <c r="X331" s="378"/>
      <c r="Z331" s="378"/>
      <c r="AB331" s="378"/>
      <c r="AD331" s="378"/>
      <c r="AF331" s="378"/>
      <c r="AH331" s="378"/>
      <c r="AJ331" s="378"/>
      <c r="AL331" s="146"/>
      <c r="AN331" s="146"/>
      <c r="AP331" s="146"/>
      <c r="AR331" s="146"/>
      <c r="AT331" s="146"/>
      <c r="AV331" s="146"/>
      <c r="AX331" s="146"/>
      <c r="AZ331" s="146"/>
      <c r="BB331" s="146"/>
      <c r="BD331" s="63"/>
      <c r="BF331" s="371"/>
      <c r="BG331" s="371"/>
      <c r="BH331" s="371"/>
      <c r="BI331" s="371"/>
      <c r="BJ331" s="371"/>
      <c r="BK331" s="371"/>
      <c r="BL331" s="371"/>
      <c r="BM331" s="371"/>
      <c r="BN331" s="371"/>
      <c r="BO331" s="371"/>
      <c r="BP331" s="371"/>
      <c r="BQ331" s="371"/>
    </row>
    <row r="332" spans="1:69" s="376" customFormat="1" ht="21" customHeight="1" x14ac:dyDescent="0.3">
      <c r="A332" s="371"/>
      <c r="B332" s="372"/>
      <c r="C332" s="371"/>
      <c r="D332" s="371"/>
      <c r="E332" s="373"/>
      <c r="F332" s="374"/>
      <c r="G332" s="371"/>
      <c r="H332" s="375"/>
      <c r="I332" s="375"/>
      <c r="K332" s="377"/>
      <c r="L332" s="377"/>
      <c r="N332" s="511"/>
      <c r="P332" s="511"/>
      <c r="R332" s="511"/>
      <c r="T332" s="511"/>
      <c r="V332" s="511"/>
      <c r="X332" s="378"/>
      <c r="Z332" s="378"/>
      <c r="AB332" s="378"/>
      <c r="AD332" s="378"/>
      <c r="AF332" s="378"/>
      <c r="AH332" s="378"/>
      <c r="AJ332" s="378"/>
      <c r="AL332" s="146"/>
      <c r="AN332" s="146"/>
      <c r="AP332" s="146"/>
      <c r="AR332" s="146"/>
      <c r="AT332" s="146"/>
      <c r="AV332" s="146"/>
      <c r="AX332" s="146"/>
      <c r="AZ332" s="146"/>
      <c r="BB332" s="146"/>
      <c r="BD332" s="63"/>
      <c r="BF332" s="371"/>
      <c r="BG332" s="371"/>
      <c r="BH332" s="371"/>
      <c r="BI332" s="371"/>
      <c r="BJ332" s="371"/>
      <c r="BK332" s="371"/>
      <c r="BL332" s="371"/>
      <c r="BM332" s="371"/>
      <c r="BN332" s="371"/>
      <c r="BO332" s="371"/>
      <c r="BP332" s="371"/>
      <c r="BQ332" s="371"/>
    </row>
    <row r="333" spans="1:69" s="376" customFormat="1" ht="21" customHeight="1" x14ac:dyDescent="0.3">
      <c r="A333" s="371"/>
      <c r="B333" s="372"/>
      <c r="C333" s="371"/>
      <c r="D333" s="371"/>
      <c r="E333" s="373"/>
      <c r="F333" s="374"/>
      <c r="G333" s="371"/>
      <c r="H333" s="375"/>
      <c r="I333" s="375"/>
      <c r="K333" s="377"/>
      <c r="L333" s="377"/>
      <c r="N333" s="511"/>
      <c r="P333" s="511"/>
      <c r="R333" s="511"/>
      <c r="T333" s="511"/>
      <c r="V333" s="511"/>
      <c r="X333" s="378"/>
      <c r="Z333" s="378"/>
      <c r="AB333" s="378"/>
      <c r="AD333" s="378"/>
      <c r="AF333" s="378"/>
      <c r="AH333" s="378"/>
      <c r="AJ333" s="378"/>
      <c r="AL333" s="146"/>
      <c r="AN333" s="146"/>
      <c r="AP333" s="146"/>
      <c r="AR333" s="146"/>
      <c r="AT333" s="146"/>
      <c r="AV333" s="146"/>
      <c r="AX333" s="146"/>
      <c r="AZ333" s="146"/>
      <c r="BB333" s="146"/>
      <c r="BD333" s="63"/>
      <c r="BF333" s="371"/>
      <c r="BG333" s="371"/>
      <c r="BH333" s="371"/>
      <c r="BI333" s="371"/>
      <c r="BJ333" s="371"/>
      <c r="BK333" s="371"/>
      <c r="BL333" s="371"/>
      <c r="BM333" s="371"/>
      <c r="BN333" s="371"/>
      <c r="BO333" s="371"/>
      <c r="BP333" s="371"/>
      <c r="BQ333" s="371"/>
    </row>
    <row r="334" spans="1:69" s="376" customFormat="1" ht="21" customHeight="1" x14ac:dyDescent="0.3">
      <c r="A334" s="371"/>
      <c r="B334" s="372"/>
      <c r="C334" s="371"/>
      <c r="D334" s="371"/>
      <c r="E334" s="373"/>
      <c r="F334" s="374"/>
      <c r="G334" s="371"/>
      <c r="H334" s="375"/>
      <c r="I334" s="375"/>
      <c r="K334" s="377"/>
      <c r="L334" s="377"/>
      <c r="N334" s="511"/>
      <c r="P334" s="511"/>
      <c r="R334" s="511"/>
      <c r="T334" s="511"/>
      <c r="V334" s="511"/>
      <c r="X334" s="378"/>
      <c r="Z334" s="378"/>
      <c r="AB334" s="378"/>
      <c r="AD334" s="378"/>
      <c r="AF334" s="378"/>
      <c r="AH334" s="378"/>
      <c r="AJ334" s="378"/>
      <c r="AL334" s="146"/>
      <c r="AN334" s="146"/>
      <c r="AP334" s="146"/>
      <c r="AR334" s="146"/>
      <c r="AT334" s="146"/>
      <c r="AV334" s="146"/>
      <c r="AX334" s="146"/>
      <c r="AZ334" s="146"/>
      <c r="BB334" s="146"/>
      <c r="BD334" s="63"/>
      <c r="BF334" s="371"/>
      <c r="BG334" s="371"/>
      <c r="BH334" s="371"/>
      <c r="BI334" s="371"/>
      <c r="BJ334" s="371"/>
      <c r="BK334" s="371"/>
      <c r="BL334" s="371"/>
      <c r="BM334" s="371"/>
      <c r="BN334" s="371"/>
      <c r="BO334" s="371"/>
      <c r="BP334" s="371"/>
      <c r="BQ334" s="371"/>
    </row>
    <row r="335" spans="1:69" s="376" customFormat="1" ht="21" customHeight="1" x14ac:dyDescent="0.3">
      <c r="A335" s="371"/>
      <c r="B335" s="372"/>
      <c r="C335" s="371"/>
      <c r="D335" s="371"/>
      <c r="E335" s="373"/>
      <c r="F335" s="374"/>
      <c r="G335" s="371"/>
      <c r="H335" s="375"/>
      <c r="I335" s="375"/>
      <c r="K335" s="377"/>
      <c r="L335" s="377"/>
      <c r="N335" s="511"/>
      <c r="P335" s="511"/>
      <c r="R335" s="511"/>
      <c r="T335" s="511"/>
      <c r="V335" s="511"/>
      <c r="X335" s="378"/>
      <c r="Z335" s="378"/>
      <c r="AB335" s="378"/>
      <c r="AD335" s="378"/>
      <c r="AF335" s="378"/>
      <c r="AH335" s="378"/>
      <c r="AJ335" s="378"/>
      <c r="AL335" s="146"/>
      <c r="AN335" s="146"/>
      <c r="AP335" s="146"/>
      <c r="AR335" s="146"/>
      <c r="AT335" s="146"/>
      <c r="AV335" s="146"/>
      <c r="AX335" s="146"/>
      <c r="AZ335" s="146"/>
      <c r="BB335" s="146"/>
      <c r="BD335" s="63"/>
      <c r="BF335" s="371"/>
      <c r="BG335" s="371"/>
      <c r="BH335" s="371"/>
      <c r="BI335" s="371"/>
      <c r="BJ335" s="371"/>
      <c r="BK335" s="371"/>
      <c r="BL335" s="371"/>
      <c r="BM335" s="371"/>
      <c r="BN335" s="371"/>
      <c r="BO335" s="371"/>
      <c r="BP335" s="371"/>
      <c r="BQ335" s="371"/>
    </row>
    <row r="336" spans="1:69" s="376" customFormat="1" ht="21" customHeight="1" x14ac:dyDescent="0.3">
      <c r="A336" s="371"/>
      <c r="B336" s="372"/>
      <c r="C336" s="371"/>
      <c r="D336" s="371"/>
      <c r="E336" s="373"/>
      <c r="F336" s="374"/>
      <c r="G336" s="371"/>
      <c r="H336" s="375"/>
      <c r="I336" s="375"/>
      <c r="K336" s="377"/>
      <c r="L336" s="377"/>
      <c r="N336" s="511"/>
      <c r="P336" s="511"/>
      <c r="R336" s="511"/>
      <c r="T336" s="511"/>
      <c r="V336" s="511"/>
      <c r="X336" s="378"/>
      <c r="Z336" s="378"/>
      <c r="AB336" s="378"/>
      <c r="AD336" s="378"/>
      <c r="AF336" s="378"/>
      <c r="AH336" s="378"/>
      <c r="AJ336" s="378"/>
      <c r="AL336" s="146"/>
      <c r="AN336" s="146"/>
      <c r="AP336" s="146"/>
      <c r="AR336" s="146"/>
      <c r="AT336" s="146"/>
      <c r="AV336" s="146"/>
      <c r="AX336" s="146"/>
      <c r="AZ336" s="146"/>
      <c r="BB336" s="146"/>
      <c r="BD336" s="63"/>
      <c r="BF336" s="371"/>
      <c r="BG336" s="371"/>
      <c r="BH336" s="371"/>
      <c r="BI336" s="371"/>
      <c r="BJ336" s="371"/>
      <c r="BK336" s="371"/>
      <c r="BL336" s="371"/>
      <c r="BM336" s="371"/>
      <c r="BN336" s="371"/>
      <c r="BO336" s="371"/>
      <c r="BP336" s="371"/>
      <c r="BQ336" s="371"/>
    </row>
    <row r="337" spans="1:69" s="376" customFormat="1" ht="21" customHeight="1" x14ac:dyDescent="0.3">
      <c r="A337" s="371"/>
      <c r="B337" s="372"/>
      <c r="C337" s="371"/>
      <c r="D337" s="371"/>
      <c r="E337" s="373"/>
      <c r="F337" s="374"/>
      <c r="G337" s="371"/>
      <c r="H337" s="375"/>
      <c r="I337" s="375"/>
      <c r="K337" s="377"/>
      <c r="L337" s="377"/>
      <c r="N337" s="511"/>
      <c r="P337" s="511"/>
      <c r="R337" s="511"/>
      <c r="T337" s="511"/>
      <c r="V337" s="511"/>
      <c r="X337" s="378"/>
      <c r="Z337" s="378"/>
      <c r="AB337" s="378"/>
      <c r="AD337" s="378"/>
      <c r="AF337" s="378"/>
      <c r="AH337" s="378"/>
      <c r="AJ337" s="378"/>
      <c r="AL337" s="146"/>
      <c r="AN337" s="146"/>
      <c r="AP337" s="146"/>
      <c r="AR337" s="146"/>
      <c r="AT337" s="146"/>
      <c r="AV337" s="146"/>
      <c r="AX337" s="146"/>
      <c r="AZ337" s="146"/>
      <c r="BB337" s="146"/>
      <c r="BD337" s="63"/>
      <c r="BF337" s="371"/>
      <c r="BG337" s="371"/>
      <c r="BH337" s="371"/>
      <c r="BI337" s="371"/>
      <c r="BJ337" s="371"/>
      <c r="BK337" s="371"/>
      <c r="BL337" s="371"/>
      <c r="BM337" s="371"/>
      <c r="BN337" s="371"/>
      <c r="BO337" s="371"/>
      <c r="BP337" s="371"/>
      <c r="BQ337" s="371"/>
    </row>
    <row r="338" spans="1:69" s="376" customFormat="1" ht="21" customHeight="1" x14ac:dyDescent="0.3">
      <c r="A338" s="371"/>
      <c r="B338" s="372"/>
      <c r="C338" s="371"/>
      <c r="D338" s="371"/>
      <c r="E338" s="373"/>
      <c r="F338" s="374"/>
      <c r="G338" s="371"/>
      <c r="H338" s="375"/>
      <c r="I338" s="375"/>
      <c r="K338" s="377"/>
      <c r="L338" s="377"/>
      <c r="N338" s="511"/>
      <c r="P338" s="511"/>
      <c r="R338" s="511"/>
      <c r="T338" s="511"/>
      <c r="V338" s="511"/>
      <c r="X338" s="378"/>
      <c r="Z338" s="378"/>
      <c r="AB338" s="378"/>
      <c r="AD338" s="378"/>
      <c r="AF338" s="378"/>
      <c r="AH338" s="378"/>
      <c r="AJ338" s="378"/>
      <c r="AL338" s="146"/>
      <c r="AN338" s="146"/>
      <c r="AP338" s="146"/>
      <c r="AR338" s="146"/>
      <c r="AT338" s="146"/>
      <c r="AV338" s="146"/>
      <c r="AX338" s="146"/>
      <c r="AZ338" s="146"/>
      <c r="BB338" s="146"/>
      <c r="BD338" s="63"/>
      <c r="BF338" s="371"/>
      <c r="BG338" s="371"/>
      <c r="BH338" s="371"/>
      <c r="BI338" s="371"/>
      <c r="BJ338" s="371"/>
      <c r="BK338" s="371"/>
      <c r="BL338" s="371"/>
      <c r="BM338" s="371"/>
      <c r="BN338" s="371"/>
      <c r="BO338" s="371"/>
      <c r="BP338" s="371"/>
      <c r="BQ338" s="371"/>
    </row>
    <row r="339" spans="1:69" s="376" customFormat="1" ht="21" customHeight="1" x14ac:dyDescent="0.3">
      <c r="A339" s="371"/>
      <c r="B339" s="372"/>
      <c r="C339" s="371"/>
      <c r="D339" s="371"/>
      <c r="E339" s="373"/>
      <c r="F339" s="374"/>
      <c r="G339" s="371"/>
      <c r="H339" s="375"/>
      <c r="I339" s="375"/>
      <c r="K339" s="377"/>
      <c r="L339" s="377"/>
      <c r="N339" s="511"/>
      <c r="P339" s="511"/>
      <c r="R339" s="511"/>
      <c r="T339" s="511"/>
      <c r="V339" s="511"/>
      <c r="X339" s="378"/>
      <c r="Z339" s="378"/>
      <c r="AB339" s="378"/>
      <c r="AD339" s="378"/>
      <c r="AF339" s="378"/>
      <c r="AH339" s="378"/>
      <c r="AJ339" s="378"/>
      <c r="AL339" s="146"/>
      <c r="AN339" s="146"/>
      <c r="AP339" s="146"/>
      <c r="AR339" s="146"/>
      <c r="AT339" s="146"/>
      <c r="AV339" s="146"/>
      <c r="AX339" s="146"/>
      <c r="AZ339" s="146"/>
      <c r="BB339" s="146"/>
      <c r="BD339" s="63"/>
      <c r="BF339" s="371"/>
      <c r="BG339" s="371"/>
      <c r="BH339" s="371"/>
      <c r="BI339" s="371"/>
      <c r="BJ339" s="371"/>
      <c r="BK339" s="371"/>
      <c r="BL339" s="371"/>
      <c r="BM339" s="371"/>
      <c r="BN339" s="371"/>
      <c r="BO339" s="371"/>
      <c r="BP339" s="371"/>
      <c r="BQ339" s="371"/>
    </row>
    <row r="340" spans="1:69" s="376" customFormat="1" ht="21" customHeight="1" x14ac:dyDescent="0.3">
      <c r="A340" s="371"/>
      <c r="B340" s="372"/>
      <c r="C340" s="371"/>
      <c r="D340" s="371"/>
      <c r="E340" s="373"/>
      <c r="F340" s="374"/>
      <c r="G340" s="371"/>
      <c r="H340" s="375"/>
      <c r="I340" s="375"/>
      <c r="K340" s="377"/>
      <c r="L340" s="377"/>
      <c r="N340" s="511"/>
      <c r="P340" s="511"/>
      <c r="R340" s="511"/>
      <c r="T340" s="511"/>
      <c r="V340" s="511"/>
      <c r="X340" s="378"/>
      <c r="Z340" s="378"/>
      <c r="AB340" s="378"/>
      <c r="AD340" s="378"/>
      <c r="AF340" s="378"/>
      <c r="AH340" s="378"/>
      <c r="AJ340" s="378"/>
      <c r="AL340" s="146"/>
      <c r="AN340" s="146"/>
      <c r="AP340" s="146"/>
      <c r="AR340" s="146"/>
      <c r="AT340" s="146"/>
      <c r="AV340" s="146"/>
      <c r="AX340" s="146"/>
      <c r="AZ340" s="146"/>
      <c r="BB340" s="146"/>
      <c r="BD340" s="63"/>
      <c r="BF340" s="371"/>
      <c r="BG340" s="371"/>
      <c r="BH340" s="371"/>
      <c r="BI340" s="371"/>
      <c r="BJ340" s="371"/>
      <c r="BK340" s="371"/>
      <c r="BL340" s="371"/>
      <c r="BM340" s="371"/>
      <c r="BN340" s="371"/>
      <c r="BO340" s="371"/>
      <c r="BP340" s="371"/>
      <c r="BQ340" s="371"/>
    </row>
    <row r="341" spans="1:69" s="376" customFormat="1" ht="21" customHeight="1" x14ac:dyDescent="0.3">
      <c r="A341" s="371"/>
      <c r="B341" s="372"/>
      <c r="C341" s="371"/>
      <c r="D341" s="371"/>
      <c r="E341" s="373"/>
      <c r="F341" s="374"/>
      <c r="G341" s="371"/>
      <c r="H341" s="375"/>
      <c r="I341" s="375"/>
      <c r="K341" s="377"/>
      <c r="L341" s="377"/>
      <c r="N341" s="511"/>
      <c r="P341" s="511"/>
      <c r="R341" s="511"/>
      <c r="T341" s="511"/>
      <c r="V341" s="511"/>
      <c r="X341" s="378"/>
      <c r="Z341" s="378"/>
      <c r="AB341" s="378"/>
      <c r="AD341" s="378"/>
      <c r="AF341" s="378"/>
      <c r="AH341" s="378"/>
      <c r="AJ341" s="378"/>
      <c r="AL341" s="146"/>
      <c r="AN341" s="146"/>
      <c r="AP341" s="146"/>
      <c r="AR341" s="146"/>
      <c r="AT341" s="146"/>
      <c r="AV341" s="146"/>
      <c r="AX341" s="146"/>
      <c r="AZ341" s="146"/>
      <c r="BB341" s="146"/>
      <c r="BD341" s="63"/>
      <c r="BF341" s="371"/>
      <c r="BG341" s="371"/>
      <c r="BH341" s="371"/>
      <c r="BI341" s="371"/>
      <c r="BJ341" s="371"/>
      <c r="BK341" s="371"/>
      <c r="BL341" s="371"/>
      <c r="BM341" s="371"/>
      <c r="BN341" s="371"/>
      <c r="BO341" s="371"/>
      <c r="BP341" s="371"/>
      <c r="BQ341" s="371"/>
    </row>
    <row r="342" spans="1:69" s="376" customFormat="1" ht="21" customHeight="1" x14ac:dyDescent="0.3">
      <c r="A342" s="371"/>
      <c r="B342" s="372"/>
      <c r="C342" s="371"/>
      <c r="D342" s="371"/>
      <c r="E342" s="373"/>
      <c r="F342" s="374"/>
      <c r="G342" s="371"/>
      <c r="H342" s="375"/>
      <c r="I342" s="375"/>
      <c r="K342" s="377"/>
      <c r="L342" s="377"/>
      <c r="N342" s="511"/>
      <c r="P342" s="511"/>
      <c r="R342" s="511"/>
      <c r="T342" s="511"/>
      <c r="V342" s="511"/>
      <c r="X342" s="378"/>
      <c r="Z342" s="378"/>
      <c r="AB342" s="378"/>
      <c r="AD342" s="378"/>
      <c r="AF342" s="378"/>
      <c r="AH342" s="378"/>
      <c r="AJ342" s="378"/>
      <c r="AL342" s="146"/>
      <c r="AN342" s="146"/>
      <c r="AP342" s="146"/>
      <c r="AR342" s="146"/>
      <c r="AT342" s="146"/>
      <c r="AV342" s="146"/>
      <c r="AX342" s="146"/>
      <c r="AZ342" s="146"/>
      <c r="BB342" s="146"/>
      <c r="BD342" s="63"/>
      <c r="BF342" s="371"/>
      <c r="BG342" s="371"/>
      <c r="BH342" s="371"/>
      <c r="BI342" s="371"/>
      <c r="BJ342" s="371"/>
      <c r="BK342" s="371"/>
      <c r="BL342" s="371"/>
      <c r="BM342" s="371"/>
      <c r="BN342" s="371"/>
      <c r="BO342" s="371"/>
      <c r="BP342" s="371"/>
      <c r="BQ342" s="371"/>
    </row>
    <row r="343" spans="1:69" s="376" customFormat="1" ht="21" customHeight="1" x14ac:dyDescent="0.3">
      <c r="A343" s="371"/>
      <c r="B343" s="372"/>
      <c r="C343" s="371"/>
      <c r="D343" s="371"/>
      <c r="E343" s="373"/>
      <c r="F343" s="374"/>
      <c r="G343" s="371"/>
      <c r="H343" s="375"/>
      <c r="I343" s="375"/>
      <c r="K343" s="377"/>
      <c r="L343" s="377"/>
      <c r="N343" s="511"/>
      <c r="P343" s="511"/>
      <c r="R343" s="511"/>
      <c r="T343" s="511"/>
      <c r="V343" s="511"/>
      <c r="X343" s="378"/>
      <c r="Z343" s="378"/>
      <c r="AB343" s="378"/>
      <c r="AD343" s="378"/>
      <c r="AF343" s="378"/>
      <c r="AH343" s="378"/>
      <c r="AJ343" s="378"/>
      <c r="AL343" s="146"/>
      <c r="AN343" s="146"/>
      <c r="AP343" s="146"/>
      <c r="AR343" s="146"/>
      <c r="AT343" s="146"/>
      <c r="AV343" s="146"/>
      <c r="AX343" s="146"/>
      <c r="AZ343" s="146"/>
      <c r="BB343" s="146"/>
      <c r="BD343" s="63"/>
      <c r="BF343" s="371"/>
      <c r="BG343" s="371"/>
      <c r="BH343" s="371"/>
      <c r="BI343" s="371"/>
      <c r="BJ343" s="371"/>
      <c r="BK343" s="371"/>
      <c r="BL343" s="371"/>
      <c r="BM343" s="371"/>
      <c r="BN343" s="371"/>
      <c r="BO343" s="371"/>
      <c r="BP343" s="371"/>
      <c r="BQ343" s="371"/>
    </row>
    <row r="344" spans="1:69" s="376" customFormat="1" ht="21" customHeight="1" x14ac:dyDescent="0.3">
      <c r="A344" s="371"/>
      <c r="B344" s="372"/>
      <c r="C344" s="371"/>
      <c r="D344" s="371"/>
      <c r="E344" s="373"/>
      <c r="F344" s="374"/>
      <c r="G344" s="371"/>
      <c r="H344" s="375"/>
      <c r="I344" s="375"/>
      <c r="K344" s="377"/>
      <c r="L344" s="377"/>
      <c r="N344" s="511"/>
      <c r="P344" s="511"/>
      <c r="R344" s="511"/>
      <c r="T344" s="511"/>
      <c r="V344" s="511"/>
      <c r="X344" s="378"/>
      <c r="Z344" s="378"/>
      <c r="AB344" s="378"/>
      <c r="AD344" s="378"/>
      <c r="AF344" s="378"/>
      <c r="AH344" s="378"/>
      <c r="AJ344" s="378"/>
      <c r="AL344" s="146"/>
      <c r="AN344" s="146"/>
      <c r="AP344" s="146"/>
      <c r="AR344" s="146"/>
      <c r="AT344" s="146"/>
      <c r="AV344" s="146"/>
      <c r="AX344" s="146"/>
      <c r="AZ344" s="146"/>
      <c r="BB344" s="146"/>
      <c r="BD344" s="63"/>
      <c r="BF344" s="371"/>
      <c r="BG344" s="371"/>
      <c r="BH344" s="371"/>
      <c r="BI344" s="371"/>
      <c r="BJ344" s="371"/>
      <c r="BK344" s="371"/>
      <c r="BL344" s="371"/>
      <c r="BM344" s="371"/>
      <c r="BN344" s="371"/>
      <c r="BO344" s="371"/>
      <c r="BP344" s="371"/>
      <c r="BQ344" s="371"/>
    </row>
    <row r="345" spans="1:69" s="376" customFormat="1" ht="21" customHeight="1" x14ac:dyDescent="0.3">
      <c r="A345" s="371"/>
      <c r="B345" s="372"/>
      <c r="C345" s="371"/>
      <c r="D345" s="371"/>
      <c r="E345" s="373"/>
      <c r="F345" s="374"/>
      <c r="G345" s="371"/>
      <c r="H345" s="375"/>
      <c r="I345" s="375"/>
      <c r="K345" s="377"/>
      <c r="L345" s="377"/>
      <c r="N345" s="511"/>
      <c r="P345" s="511"/>
      <c r="R345" s="511"/>
      <c r="T345" s="511"/>
      <c r="V345" s="511"/>
      <c r="X345" s="378"/>
      <c r="Z345" s="378"/>
      <c r="AB345" s="378"/>
      <c r="AD345" s="378"/>
      <c r="AF345" s="378"/>
      <c r="AH345" s="378"/>
      <c r="AJ345" s="378"/>
      <c r="AL345" s="146"/>
      <c r="AN345" s="146"/>
      <c r="AP345" s="146"/>
      <c r="AR345" s="146"/>
      <c r="AT345" s="146"/>
      <c r="AV345" s="146"/>
      <c r="AX345" s="146"/>
      <c r="AZ345" s="146"/>
      <c r="BB345" s="146"/>
      <c r="BD345" s="63"/>
      <c r="BF345" s="371"/>
      <c r="BG345" s="371"/>
      <c r="BH345" s="371"/>
      <c r="BI345" s="371"/>
      <c r="BJ345" s="371"/>
      <c r="BK345" s="371"/>
      <c r="BL345" s="371"/>
      <c r="BM345" s="371"/>
      <c r="BN345" s="371"/>
      <c r="BO345" s="371"/>
      <c r="BP345" s="371"/>
      <c r="BQ345" s="371"/>
    </row>
    <row r="346" spans="1:69" s="376" customFormat="1" ht="21" customHeight="1" x14ac:dyDescent="0.3">
      <c r="A346" s="371"/>
      <c r="B346" s="372"/>
      <c r="C346" s="371"/>
      <c r="D346" s="371"/>
      <c r="E346" s="373"/>
      <c r="F346" s="374"/>
      <c r="G346" s="371"/>
      <c r="H346" s="375"/>
      <c r="I346" s="375"/>
      <c r="K346" s="377"/>
      <c r="L346" s="377"/>
      <c r="N346" s="511"/>
      <c r="P346" s="511"/>
      <c r="R346" s="511"/>
      <c r="T346" s="511"/>
      <c r="V346" s="511"/>
      <c r="X346" s="378"/>
      <c r="Z346" s="378"/>
      <c r="AB346" s="378"/>
      <c r="AD346" s="378"/>
      <c r="AF346" s="378"/>
      <c r="AH346" s="378"/>
      <c r="AJ346" s="378"/>
      <c r="AL346" s="146"/>
      <c r="AN346" s="146"/>
      <c r="AP346" s="146"/>
      <c r="AR346" s="146"/>
      <c r="AT346" s="146"/>
      <c r="AV346" s="146"/>
      <c r="AX346" s="146"/>
      <c r="AZ346" s="146"/>
      <c r="BB346" s="146"/>
      <c r="BD346" s="63"/>
      <c r="BF346" s="371"/>
      <c r="BG346" s="371"/>
      <c r="BH346" s="371"/>
      <c r="BI346" s="371"/>
      <c r="BJ346" s="371"/>
      <c r="BK346" s="371"/>
      <c r="BL346" s="371"/>
      <c r="BM346" s="371"/>
      <c r="BN346" s="371"/>
      <c r="BO346" s="371"/>
      <c r="BP346" s="371"/>
      <c r="BQ346" s="371"/>
    </row>
    <row r="347" spans="1:69" s="376" customFormat="1" ht="21" customHeight="1" x14ac:dyDescent="0.3">
      <c r="A347" s="371"/>
      <c r="B347" s="372"/>
      <c r="C347" s="371"/>
      <c r="D347" s="371"/>
      <c r="E347" s="373"/>
      <c r="F347" s="374"/>
      <c r="G347" s="371"/>
      <c r="H347" s="375"/>
      <c r="I347" s="375"/>
      <c r="K347" s="377"/>
      <c r="L347" s="377"/>
      <c r="N347" s="511"/>
      <c r="P347" s="511"/>
      <c r="R347" s="511"/>
      <c r="T347" s="511"/>
      <c r="V347" s="511"/>
      <c r="X347" s="378"/>
      <c r="Z347" s="378"/>
      <c r="AB347" s="378"/>
      <c r="AD347" s="378"/>
      <c r="AF347" s="378"/>
      <c r="AH347" s="378"/>
      <c r="AJ347" s="378"/>
      <c r="AL347" s="146"/>
      <c r="AN347" s="146"/>
      <c r="AP347" s="146"/>
      <c r="AR347" s="146"/>
      <c r="AT347" s="146"/>
      <c r="AV347" s="146"/>
      <c r="AX347" s="146"/>
      <c r="AZ347" s="146"/>
      <c r="BB347" s="146"/>
      <c r="BD347" s="63"/>
      <c r="BF347" s="371"/>
      <c r="BG347" s="371"/>
      <c r="BH347" s="371"/>
      <c r="BI347" s="371"/>
      <c r="BJ347" s="371"/>
      <c r="BK347" s="371"/>
      <c r="BL347" s="371"/>
      <c r="BM347" s="371"/>
      <c r="BN347" s="371"/>
      <c r="BO347" s="371"/>
      <c r="BP347" s="371"/>
      <c r="BQ347" s="371"/>
    </row>
    <row r="348" spans="1:69" s="376" customFormat="1" ht="21" customHeight="1" x14ac:dyDescent="0.3">
      <c r="A348" s="371"/>
      <c r="B348" s="372"/>
      <c r="C348" s="371"/>
      <c r="D348" s="371"/>
      <c r="E348" s="373"/>
      <c r="F348" s="374"/>
      <c r="G348" s="371"/>
      <c r="H348" s="375"/>
      <c r="I348" s="375"/>
      <c r="K348" s="377"/>
      <c r="L348" s="377"/>
      <c r="N348" s="511"/>
      <c r="P348" s="511"/>
      <c r="R348" s="511"/>
      <c r="T348" s="511"/>
      <c r="V348" s="511"/>
      <c r="X348" s="378"/>
      <c r="Z348" s="378"/>
      <c r="AB348" s="378"/>
      <c r="AD348" s="378"/>
      <c r="AF348" s="378"/>
      <c r="AH348" s="378"/>
      <c r="AJ348" s="378"/>
      <c r="AL348" s="146"/>
      <c r="AN348" s="146"/>
      <c r="AP348" s="146"/>
      <c r="AR348" s="146"/>
      <c r="AT348" s="146"/>
      <c r="AV348" s="146"/>
      <c r="AX348" s="146"/>
      <c r="AZ348" s="146"/>
      <c r="BB348" s="146"/>
      <c r="BD348" s="63"/>
      <c r="BF348" s="371"/>
      <c r="BG348" s="371"/>
      <c r="BH348" s="371"/>
      <c r="BI348" s="371"/>
      <c r="BJ348" s="371"/>
      <c r="BK348" s="371"/>
      <c r="BL348" s="371"/>
      <c r="BM348" s="371"/>
      <c r="BN348" s="371"/>
      <c r="BO348" s="371"/>
      <c r="BP348" s="371"/>
      <c r="BQ348" s="371"/>
    </row>
    <row r="349" spans="1:69" s="376" customFormat="1" ht="21" customHeight="1" x14ac:dyDescent="0.3">
      <c r="A349" s="371"/>
      <c r="B349" s="372"/>
      <c r="C349" s="371"/>
      <c r="D349" s="371"/>
      <c r="E349" s="373"/>
      <c r="F349" s="374"/>
      <c r="G349" s="371"/>
      <c r="H349" s="375"/>
      <c r="I349" s="375"/>
      <c r="K349" s="377"/>
      <c r="L349" s="377"/>
      <c r="N349" s="511"/>
      <c r="P349" s="511"/>
      <c r="R349" s="511"/>
      <c r="T349" s="511"/>
      <c r="V349" s="511"/>
      <c r="X349" s="378"/>
      <c r="Z349" s="378"/>
      <c r="AB349" s="378"/>
      <c r="AD349" s="378"/>
      <c r="AF349" s="378"/>
      <c r="AH349" s="378"/>
      <c r="AJ349" s="378"/>
      <c r="AL349" s="146"/>
      <c r="AN349" s="146"/>
      <c r="AP349" s="146"/>
      <c r="AR349" s="146"/>
      <c r="AT349" s="146"/>
      <c r="AV349" s="146"/>
      <c r="AX349" s="146"/>
      <c r="AZ349" s="146"/>
      <c r="BB349" s="146"/>
      <c r="BD349" s="63"/>
      <c r="BF349" s="371"/>
      <c r="BG349" s="371"/>
      <c r="BH349" s="371"/>
      <c r="BI349" s="371"/>
      <c r="BJ349" s="371"/>
      <c r="BK349" s="371"/>
      <c r="BL349" s="371"/>
      <c r="BM349" s="371"/>
      <c r="BN349" s="371"/>
      <c r="BO349" s="371"/>
      <c r="BP349" s="371"/>
      <c r="BQ349" s="371"/>
    </row>
    <row r="350" spans="1:69" s="376" customFormat="1" ht="21" customHeight="1" x14ac:dyDescent="0.3">
      <c r="A350" s="371"/>
      <c r="B350" s="372"/>
      <c r="C350" s="371"/>
      <c r="D350" s="371"/>
      <c r="E350" s="373"/>
      <c r="F350" s="374"/>
      <c r="G350" s="371"/>
      <c r="H350" s="375"/>
      <c r="I350" s="375"/>
      <c r="K350" s="377"/>
      <c r="L350" s="377"/>
      <c r="N350" s="511"/>
      <c r="P350" s="511"/>
      <c r="R350" s="511"/>
      <c r="T350" s="511"/>
      <c r="V350" s="511"/>
      <c r="X350" s="378"/>
      <c r="Z350" s="378"/>
      <c r="AB350" s="378"/>
      <c r="AD350" s="378"/>
      <c r="AF350" s="378"/>
      <c r="AH350" s="378"/>
      <c r="AJ350" s="378"/>
      <c r="AL350" s="146"/>
      <c r="AN350" s="146"/>
      <c r="AP350" s="146"/>
      <c r="AR350" s="146"/>
      <c r="AT350" s="146"/>
      <c r="AV350" s="146"/>
      <c r="AX350" s="146"/>
      <c r="AZ350" s="146"/>
      <c r="BB350" s="146"/>
      <c r="BD350" s="63"/>
      <c r="BF350" s="371"/>
      <c r="BG350" s="371"/>
      <c r="BH350" s="371"/>
      <c r="BI350" s="371"/>
      <c r="BJ350" s="371"/>
      <c r="BK350" s="371"/>
      <c r="BL350" s="371"/>
      <c r="BM350" s="371"/>
      <c r="BN350" s="371"/>
      <c r="BO350" s="371"/>
      <c r="BP350" s="371"/>
      <c r="BQ350" s="371"/>
    </row>
    <row r="351" spans="1:69" s="376" customFormat="1" ht="21" customHeight="1" x14ac:dyDescent="0.3">
      <c r="A351" s="371"/>
      <c r="B351" s="372"/>
      <c r="C351" s="371"/>
      <c r="D351" s="371"/>
      <c r="E351" s="373"/>
      <c r="F351" s="374"/>
      <c r="G351" s="371"/>
      <c r="H351" s="375"/>
      <c r="I351" s="375"/>
      <c r="K351" s="377"/>
      <c r="L351" s="377"/>
      <c r="N351" s="511"/>
      <c r="P351" s="511"/>
      <c r="R351" s="511"/>
      <c r="T351" s="511"/>
      <c r="V351" s="511"/>
      <c r="X351" s="378"/>
      <c r="Z351" s="378"/>
      <c r="AB351" s="378"/>
      <c r="AD351" s="378"/>
      <c r="AF351" s="378"/>
      <c r="AH351" s="378"/>
      <c r="AJ351" s="378"/>
      <c r="AL351" s="146"/>
      <c r="AN351" s="146"/>
      <c r="AP351" s="146"/>
      <c r="AR351" s="146"/>
      <c r="AT351" s="146"/>
      <c r="AV351" s="146"/>
      <c r="AX351" s="146"/>
      <c r="AZ351" s="146"/>
      <c r="BB351" s="146"/>
      <c r="BD351" s="63"/>
      <c r="BF351" s="371"/>
      <c r="BG351" s="371"/>
      <c r="BH351" s="371"/>
      <c r="BI351" s="371"/>
      <c r="BJ351" s="371"/>
      <c r="BK351" s="371"/>
      <c r="BL351" s="371"/>
      <c r="BM351" s="371"/>
      <c r="BN351" s="371"/>
      <c r="BO351" s="371"/>
      <c r="BP351" s="371"/>
      <c r="BQ351" s="371"/>
    </row>
    <row r="352" spans="1:69" s="376" customFormat="1" ht="21" customHeight="1" x14ac:dyDescent="0.3">
      <c r="A352" s="371"/>
      <c r="B352" s="372"/>
      <c r="C352" s="371"/>
      <c r="D352" s="371"/>
      <c r="E352" s="373"/>
      <c r="F352" s="374"/>
      <c r="G352" s="371"/>
      <c r="H352" s="375"/>
      <c r="I352" s="375"/>
      <c r="K352" s="377"/>
      <c r="L352" s="377"/>
      <c r="N352" s="511"/>
      <c r="P352" s="511"/>
      <c r="R352" s="511"/>
      <c r="T352" s="511"/>
      <c r="V352" s="511"/>
      <c r="X352" s="378"/>
      <c r="Z352" s="378"/>
      <c r="AB352" s="378"/>
      <c r="AD352" s="378"/>
      <c r="AF352" s="378"/>
      <c r="AH352" s="378"/>
      <c r="AJ352" s="378"/>
      <c r="AL352" s="146"/>
      <c r="AN352" s="146"/>
      <c r="AP352" s="146"/>
      <c r="AR352" s="146"/>
      <c r="AT352" s="146"/>
      <c r="AV352" s="146"/>
      <c r="AX352" s="146"/>
      <c r="AZ352" s="146"/>
      <c r="BB352" s="146"/>
      <c r="BD352" s="63"/>
      <c r="BF352" s="371"/>
      <c r="BG352" s="371"/>
      <c r="BH352" s="371"/>
      <c r="BI352" s="371"/>
      <c r="BJ352" s="371"/>
      <c r="BK352" s="371"/>
      <c r="BL352" s="371"/>
      <c r="BM352" s="371"/>
      <c r="BN352" s="371"/>
      <c r="BO352" s="371"/>
      <c r="BP352" s="371"/>
      <c r="BQ352" s="371"/>
    </row>
    <row r="353" spans="1:69" s="376" customFormat="1" ht="21" customHeight="1" x14ac:dyDescent="0.3">
      <c r="A353" s="371"/>
      <c r="B353" s="372"/>
      <c r="C353" s="371"/>
      <c r="D353" s="371"/>
      <c r="E353" s="373"/>
      <c r="F353" s="374"/>
      <c r="G353" s="371"/>
      <c r="H353" s="375"/>
      <c r="I353" s="375"/>
      <c r="K353" s="377"/>
      <c r="L353" s="377"/>
      <c r="N353" s="511"/>
      <c r="P353" s="511"/>
      <c r="R353" s="511"/>
      <c r="T353" s="511"/>
      <c r="V353" s="511"/>
      <c r="X353" s="378"/>
      <c r="Z353" s="378"/>
      <c r="AB353" s="378"/>
      <c r="AD353" s="378"/>
      <c r="AF353" s="378"/>
      <c r="AH353" s="378"/>
      <c r="AJ353" s="378"/>
      <c r="AL353" s="146"/>
      <c r="AN353" s="146"/>
      <c r="AP353" s="146"/>
      <c r="AR353" s="146"/>
      <c r="AT353" s="146"/>
      <c r="AV353" s="146"/>
      <c r="AX353" s="146"/>
      <c r="AZ353" s="146"/>
      <c r="BB353" s="146"/>
      <c r="BD353" s="63"/>
      <c r="BF353" s="371"/>
      <c r="BG353" s="371"/>
      <c r="BH353" s="371"/>
      <c r="BI353" s="371"/>
      <c r="BJ353" s="371"/>
      <c r="BK353" s="371"/>
      <c r="BL353" s="371"/>
      <c r="BM353" s="371"/>
      <c r="BN353" s="371"/>
      <c r="BO353" s="371"/>
      <c r="BP353" s="371"/>
      <c r="BQ353" s="371"/>
    </row>
    <row r="354" spans="1:69" s="376" customFormat="1" ht="21" customHeight="1" x14ac:dyDescent="0.3">
      <c r="A354" s="371"/>
      <c r="B354" s="372"/>
      <c r="C354" s="371"/>
      <c r="D354" s="371"/>
      <c r="E354" s="373"/>
      <c r="F354" s="374"/>
      <c r="G354" s="371"/>
      <c r="H354" s="375"/>
      <c r="I354" s="375"/>
      <c r="K354" s="377"/>
      <c r="L354" s="377"/>
      <c r="N354" s="511"/>
      <c r="P354" s="511"/>
      <c r="R354" s="511"/>
      <c r="T354" s="511"/>
      <c r="V354" s="511"/>
      <c r="X354" s="378"/>
      <c r="Z354" s="378"/>
      <c r="AB354" s="378"/>
      <c r="AD354" s="378"/>
      <c r="AF354" s="378"/>
      <c r="AH354" s="378"/>
      <c r="AJ354" s="378"/>
      <c r="AL354" s="146"/>
      <c r="AN354" s="146"/>
      <c r="AP354" s="146"/>
      <c r="AR354" s="146"/>
      <c r="AT354" s="146"/>
      <c r="AV354" s="146"/>
      <c r="AX354" s="146"/>
      <c r="AZ354" s="146"/>
      <c r="BB354" s="146"/>
      <c r="BD354" s="63"/>
      <c r="BF354" s="371"/>
      <c r="BG354" s="371"/>
      <c r="BH354" s="371"/>
      <c r="BI354" s="371"/>
      <c r="BJ354" s="371"/>
      <c r="BK354" s="371"/>
      <c r="BL354" s="371"/>
      <c r="BM354" s="371"/>
      <c r="BN354" s="371"/>
      <c r="BO354" s="371"/>
      <c r="BP354" s="371"/>
      <c r="BQ354" s="371"/>
    </row>
    <row r="355" spans="1:69" s="376" customFormat="1" ht="21" customHeight="1" x14ac:dyDescent="0.3">
      <c r="A355" s="371"/>
      <c r="B355" s="372"/>
      <c r="C355" s="371"/>
      <c r="D355" s="371"/>
      <c r="E355" s="373"/>
      <c r="F355" s="374"/>
      <c r="G355" s="371"/>
      <c r="H355" s="375"/>
      <c r="I355" s="375"/>
      <c r="K355" s="377"/>
      <c r="L355" s="377"/>
      <c r="N355" s="511"/>
      <c r="P355" s="511"/>
      <c r="R355" s="511"/>
      <c r="T355" s="511"/>
      <c r="V355" s="511"/>
      <c r="X355" s="378"/>
      <c r="Z355" s="378"/>
      <c r="AB355" s="378"/>
      <c r="AD355" s="378"/>
      <c r="AF355" s="378"/>
      <c r="AH355" s="378"/>
      <c r="AJ355" s="378"/>
      <c r="AL355" s="146"/>
      <c r="AN355" s="146"/>
      <c r="AP355" s="146"/>
      <c r="AR355" s="146"/>
      <c r="AT355" s="146"/>
      <c r="AV355" s="146"/>
      <c r="AX355" s="146"/>
      <c r="AZ355" s="146"/>
      <c r="BB355" s="146"/>
      <c r="BD355" s="63"/>
      <c r="BF355" s="371"/>
      <c r="BG355" s="371"/>
      <c r="BH355" s="371"/>
      <c r="BI355" s="371"/>
      <c r="BJ355" s="371"/>
      <c r="BK355" s="371"/>
      <c r="BL355" s="371"/>
      <c r="BM355" s="371"/>
      <c r="BN355" s="371"/>
      <c r="BO355" s="371"/>
      <c r="BP355" s="371"/>
      <c r="BQ355" s="371"/>
    </row>
    <row r="356" spans="1:69" s="376" customFormat="1" ht="21" customHeight="1" x14ac:dyDescent="0.3">
      <c r="A356" s="371"/>
      <c r="B356" s="372"/>
      <c r="C356" s="371"/>
      <c r="D356" s="371"/>
      <c r="E356" s="373"/>
      <c r="F356" s="374"/>
      <c r="G356" s="371"/>
      <c r="H356" s="375"/>
      <c r="I356" s="375"/>
      <c r="K356" s="377"/>
      <c r="L356" s="377"/>
      <c r="N356" s="511"/>
      <c r="P356" s="511"/>
      <c r="R356" s="511"/>
      <c r="T356" s="511"/>
      <c r="V356" s="511"/>
      <c r="X356" s="378"/>
      <c r="Z356" s="378"/>
      <c r="AB356" s="378"/>
      <c r="AD356" s="378"/>
      <c r="AF356" s="378"/>
      <c r="AH356" s="378"/>
      <c r="AJ356" s="378"/>
      <c r="AL356" s="146"/>
      <c r="AN356" s="146"/>
      <c r="AP356" s="146"/>
      <c r="AR356" s="146"/>
      <c r="AT356" s="146"/>
      <c r="AV356" s="146"/>
      <c r="AX356" s="146"/>
      <c r="AZ356" s="146"/>
      <c r="BB356" s="146"/>
      <c r="BD356" s="63"/>
      <c r="BF356" s="371"/>
      <c r="BG356" s="371"/>
      <c r="BH356" s="371"/>
      <c r="BI356" s="371"/>
      <c r="BJ356" s="371"/>
      <c r="BK356" s="371"/>
      <c r="BL356" s="371"/>
      <c r="BM356" s="371"/>
      <c r="BN356" s="371"/>
      <c r="BO356" s="371"/>
      <c r="BP356" s="371"/>
      <c r="BQ356" s="371"/>
    </row>
    <row r="357" spans="1:69" s="376" customFormat="1" ht="21" customHeight="1" x14ac:dyDescent="0.3">
      <c r="A357" s="371"/>
      <c r="B357" s="372"/>
      <c r="C357" s="371"/>
      <c r="D357" s="371"/>
      <c r="E357" s="373"/>
      <c r="F357" s="374"/>
      <c r="G357" s="371"/>
      <c r="H357" s="375"/>
      <c r="I357" s="375"/>
      <c r="K357" s="377"/>
      <c r="L357" s="377"/>
      <c r="N357" s="511"/>
      <c r="P357" s="511"/>
      <c r="R357" s="511"/>
      <c r="T357" s="511"/>
      <c r="V357" s="511"/>
      <c r="X357" s="378"/>
      <c r="Z357" s="378"/>
      <c r="AB357" s="378"/>
      <c r="AD357" s="378"/>
      <c r="AF357" s="378"/>
      <c r="AH357" s="378"/>
      <c r="AJ357" s="378"/>
      <c r="AL357" s="146"/>
      <c r="AN357" s="146"/>
      <c r="AP357" s="146"/>
      <c r="AR357" s="146"/>
      <c r="AT357" s="146"/>
      <c r="AV357" s="146"/>
      <c r="AX357" s="146"/>
      <c r="AZ357" s="146"/>
      <c r="BB357" s="146"/>
      <c r="BD357" s="63"/>
      <c r="BF357" s="371"/>
      <c r="BG357" s="371"/>
      <c r="BH357" s="371"/>
      <c r="BI357" s="371"/>
      <c r="BJ357" s="371"/>
      <c r="BK357" s="371"/>
      <c r="BL357" s="371"/>
      <c r="BM357" s="371"/>
      <c r="BN357" s="371"/>
      <c r="BO357" s="371"/>
      <c r="BP357" s="371"/>
      <c r="BQ357" s="371"/>
    </row>
    <row r="358" spans="1:69" s="376" customFormat="1" ht="21" customHeight="1" x14ac:dyDescent="0.3">
      <c r="A358" s="371"/>
      <c r="B358" s="372"/>
      <c r="C358" s="371"/>
      <c r="D358" s="371"/>
      <c r="E358" s="373"/>
      <c r="F358" s="374"/>
      <c r="G358" s="371"/>
      <c r="H358" s="375"/>
      <c r="I358" s="375"/>
      <c r="K358" s="377"/>
      <c r="L358" s="377"/>
      <c r="N358" s="511"/>
      <c r="P358" s="511"/>
      <c r="R358" s="511"/>
      <c r="T358" s="511"/>
      <c r="V358" s="511"/>
      <c r="X358" s="378"/>
      <c r="Z358" s="378"/>
      <c r="AB358" s="378"/>
      <c r="AD358" s="378"/>
      <c r="AF358" s="378"/>
      <c r="AH358" s="378"/>
      <c r="AJ358" s="378"/>
      <c r="AL358" s="146"/>
      <c r="AN358" s="146"/>
      <c r="AP358" s="146"/>
      <c r="AR358" s="146"/>
      <c r="AT358" s="146"/>
      <c r="AV358" s="146"/>
      <c r="AX358" s="146"/>
      <c r="AZ358" s="146"/>
      <c r="BB358" s="146"/>
      <c r="BD358" s="63"/>
      <c r="BF358" s="371"/>
      <c r="BG358" s="371"/>
      <c r="BH358" s="371"/>
      <c r="BI358" s="371"/>
      <c r="BJ358" s="371"/>
      <c r="BK358" s="371"/>
      <c r="BL358" s="371"/>
      <c r="BM358" s="371"/>
      <c r="BN358" s="371"/>
      <c r="BO358" s="371"/>
      <c r="BP358" s="371"/>
      <c r="BQ358" s="371"/>
    </row>
    <row r="359" spans="1:69" s="376" customFormat="1" ht="21" customHeight="1" x14ac:dyDescent="0.3">
      <c r="A359" s="371"/>
      <c r="B359" s="372"/>
      <c r="C359" s="371"/>
      <c r="D359" s="371"/>
      <c r="E359" s="373"/>
      <c r="F359" s="374"/>
      <c r="G359" s="371"/>
      <c r="H359" s="375"/>
      <c r="I359" s="375"/>
      <c r="K359" s="377"/>
      <c r="L359" s="377"/>
      <c r="N359" s="511"/>
      <c r="P359" s="511"/>
      <c r="R359" s="511"/>
      <c r="T359" s="511"/>
      <c r="V359" s="511"/>
      <c r="X359" s="378"/>
      <c r="Z359" s="378"/>
      <c r="AB359" s="378"/>
      <c r="AD359" s="378"/>
      <c r="AF359" s="378"/>
      <c r="AH359" s="378"/>
      <c r="AJ359" s="378"/>
      <c r="AL359" s="146"/>
      <c r="AN359" s="146"/>
      <c r="AP359" s="146"/>
      <c r="AR359" s="146"/>
      <c r="AT359" s="146"/>
      <c r="AV359" s="146"/>
      <c r="AX359" s="146"/>
      <c r="AZ359" s="146"/>
      <c r="BB359" s="146"/>
      <c r="BD359" s="63"/>
      <c r="BF359" s="371"/>
      <c r="BG359" s="371"/>
      <c r="BH359" s="371"/>
      <c r="BI359" s="371"/>
      <c r="BJ359" s="371"/>
      <c r="BK359" s="371"/>
      <c r="BL359" s="371"/>
      <c r="BM359" s="371"/>
      <c r="BN359" s="371"/>
      <c r="BO359" s="371"/>
      <c r="BP359" s="371"/>
      <c r="BQ359" s="371"/>
    </row>
    <row r="360" spans="1:69" s="376" customFormat="1" ht="21" customHeight="1" x14ac:dyDescent="0.3">
      <c r="A360" s="371"/>
      <c r="B360" s="372"/>
      <c r="C360" s="371"/>
      <c r="D360" s="371"/>
      <c r="E360" s="373"/>
      <c r="F360" s="374"/>
      <c r="G360" s="371"/>
      <c r="H360" s="375"/>
      <c r="I360" s="375"/>
      <c r="K360" s="377"/>
      <c r="L360" s="377"/>
      <c r="N360" s="511"/>
      <c r="P360" s="511"/>
      <c r="R360" s="511"/>
      <c r="T360" s="511"/>
      <c r="V360" s="511"/>
      <c r="X360" s="378"/>
      <c r="Z360" s="378"/>
      <c r="AB360" s="378"/>
      <c r="AD360" s="378"/>
      <c r="AF360" s="378"/>
      <c r="AH360" s="378"/>
      <c r="AJ360" s="378"/>
      <c r="AL360" s="146"/>
      <c r="AN360" s="146"/>
      <c r="AP360" s="146"/>
      <c r="AR360" s="146"/>
      <c r="AT360" s="146"/>
      <c r="AV360" s="146"/>
      <c r="AX360" s="146"/>
      <c r="AZ360" s="146"/>
      <c r="BB360" s="146"/>
      <c r="BD360" s="63"/>
      <c r="BF360" s="371"/>
      <c r="BG360" s="371"/>
      <c r="BH360" s="371"/>
      <c r="BI360" s="371"/>
      <c r="BJ360" s="371"/>
      <c r="BK360" s="371"/>
      <c r="BL360" s="371"/>
      <c r="BM360" s="371"/>
      <c r="BN360" s="371"/>
      <c r="BO360" s="371"/>
      <c r="BP360" s="371"/>
      <c r="BQ360" s="371"/>
    </row>
    <row r="361" spans="1:69" s="376" customFormat="1" ht="21" customHeight="1" x14ac:dyDescent="0.3">
      <c r="A361" s="371"/>
      <c r="B361" s="372"/>
      <c r="C361" s="371"/>
      <c r="D361" s="371"/>
      <c r="E361" s="373"/>
      <c r="F361" s="374"/>
      <c r="G361" s="371"/>
      <c r="H361" s="375"/>
      <c r="I361" s="375"/>
      <c r="K361" s="377"/>
      <c r="L361" s="377"/>
      <c r="N361" s="511"/>
      <c r="P361" s="511"/>
      <c r="R361" s="511"/>
      <c r="T361" s="511"/>
      <c r="V361" s="511"/>
      <c r="X361" s="378"/>
      <c r="Z361" s="378"/>
      <c r="AB361" s="378"/>
      <c r="AD361" s="378"/>
      <c r="AF361" s="378"/>
      <c r="AH361" s="378"/>
      <c r="AJ361" s="378"/>
      <c r="AL361" s="146"/>
      <c r="AN361" s="146"/>
      <c r="AP361" s="146"/>
      <c r="AR361" s="146"/>
      <c r="AT361" s="146"/>
      <c r="AV361" s="146"/>
      <c r="AX361" s="146"/>
      <c r="AZ361" s="146"/>
      <c r="BB361" s="146"/>
      <c r="BD361" s="63"/>
      <c r="BF361" s="371"/>
      <c r="BG361" s="371"/>
      <c r="BH361" s="371"/>
      <c r="BI361" s="371"/>
      <c r="BJ361" s="371"/>
      <c r="BK361" s="371"/>
      <c r="BL361" s="371"/>
      <c r="BM361" s="371"/>
      <c r="BN361" s="371"/>
      <c r="BO361" s="371"/>
      <c r="BP361" s="371"/>
      <c r="BQ361" s="371"/>
    </row>
    <row r="362" spans="1:69" s="376" customFormat="1" ht="21" customHeight="1" x14ac:dyDescent="0.3">
      <c r="A362" s="371"/>
      <c r="B362" s="372"/>
      <c r="C362" s="371"/>
      <c r="D362" s="371"/>
      <c r="E362" s="373"/>
      <c r="F362" s="374"/>
      <c r="G362" s="371"/>
      <c r="H362" s="375"/>
      <c r="I362" s="375"/>
      <c r="K362" s="377"/>
      <c r="L362" s="377"/>
      <c r="N362" s="511"/>
      <c r="P362" s="511"/>
      <c r="R362" s="511"/>
      <c r="T362" s="511"/>
      <c r="V362" s="511"/>
      <c r="X362" s="378"/>
      <c r="Z362" s="378"/>
      <c r="AB362" s="378"/>
      <c r="AD362" s="378"/>
      <c r="AF362" s="378"/>
      <c r="AH362" s="378"/>
      <c r="AJ362" s="378"/>
      <c r="AL362" s="146"/>
      <c r="AN362" s="146"/>
      <c r="AP362" s="146"/>
      <c r="AR362" s="146"/>
      <c r="AT362" s="146"/>
      <c r="AV362" s="146"/>
      <c r="AX362" s="146"/>
      <c r="AZ362" s="146"/>
      <c r="BB362" s="146"/>
      <c r="BD362" s="63"/>
      <c r="BF362" s="371"/>
      <c r="BG362" s="371"/>
      <c r="BH362" s="371"/>
      <c r="BI362" s="371"/>
      <c r="BJ362" s="371"/>
      <c r="BK362" s="371"/>
      <c r="BL362" s="371"/>
      <c r="BM362" s="371"/>
      <c r="BN362" s="371"/>
      <c r="BO362" s="371"/>
      <c r="BP362" s="371"/>
      <c r="BQ362" s="371"/>
    </row>
    <row r="363" spans="1:69" s="376" customFormat="1" ht="21" customHeight="1" x14ac:dyDescent="0.3">
      <c r="A363" s="371"/>
      <c r="B363" s="372"/>
      <c r="C363" s="371"/>
      <c r="D363" s="371"/>
      <c r="E363" s="373"/>
      <c r="F363" s="374"/>
      <c r="G363" s="371"/>
      <c r="H363" s="375"/>
      <c r="I363" s="375"/>
      <c r="K363" s="377"/>
      <c r="L363" s="377"/>
      <c r="N363" s="511"/>
      <c r="P363" s="511"/>
      <c r="R363" s="511"/>
      <c r="T363" s="511"/>
      <c r="V363" s="511"/>
      <c r="X363" s="378"/>
      <c r="Z363" s="378"/>
      <c r="AB363" s="378"/>
      <c r="AD363" s="378"/>
      <c r="AF363" s="378"/>
      <c r="AH363" s="378"/>
      <c r="AJ363" s="378"/>
      <c r="AL363" s="146"/>
      <c r="AN363" s="146"/>
      <c r="AP363" s="146"/>
      <c r="AR363" s="146"/>
      <c r="AT363" s="146"/>
      <c r="AV363" s="146"/>
      <c r="AX363" s="146"/>
      <c r="AZ363" s="146"/>
      <c r="BB363" s="146"/>
      <c r="BD363" s="63"/>
      <c r="BF363" s="371"/>
      <c r="BG363" s="371"/>
      <c r="BH363" s="371"/>
      <c r="BI363" s="371"/>
      <c r="BJ363" s="371"/>
      <c r="BK363" s="371"/>
      <c r="BL363" s="371"/>
      <c r="BM363" s="371"/>
      <c r="BN363" s="371"/>
      <c r="BO363" s="371"/>
      <c r="BP363" s="371"/>
      <c r="BQ363" s="371"/>
    </row>
    <row r="364" spans="1:69" s="376" customFormat="1" ht="21" customHeight="1" x14ac:dyDescent="0.3">
      <c r="A364" s="371"/>
      <c r="B364" s="372"/>
      <c r="C364" s="371"/>
      <c r="D364" s="371"/>
      <c r="E364" s="373"/>
      <c r="F364" s="374"/>
      <c r="G364" s="371"/>
      <c r="H364" s="375"/>
      <c r="I364" s="375"/>
      <c r="K364" s="377"/>
      <c r="L364" s="377"/>
      <c r="N364" s="511"/>
      <c r="P364" s="511"/>
      <c r="R364" s="511"/>
      <c r="T364" s="511"/>
      <c r="V364" s="511"/>
      <c r="X364" s="378"/>
      <c r="Z364" s="378"/>
      <c r="AB364" s="378"/>
      <c r="AD364" s="378"/>
      <c r="AF364" s="378"/>
      <c r="AH364" s="378"/>
      <c r="AJ364" s="378"/>
      <c r="AL364" s="146"/>
      <c r="AN364" s="146"/>
      <c r="AP364" s="146"/>
      <c r="AR364" s="146"/>
      <c r="AT364" s="146"/>
      <c r="AV364" s="146"/>
      <c r="AX364" s="146"/>
      <c r="AZ364" s="146"/>
      <c r="BB364" s="146"/>
      <c r="BD364" s="63"/>
      <c r="BF364" s="371"/>
      <c r="BG364" s="371"/>
      <c r="BH364" s="371"/>
      <c r="BI364" s="371"/>
      <c r="BJ364" s="371"/>
      <c r="BK364" s="371"/>
      <c r="BL364" s="371"/>
      <c r="BM364" s="371"/>
      <c r="BN364" s="371"/>
      <c r="BO364" s="371"/>
      <c r="BP364" s="371"/>
      <c r="BQ364" s="371"/>
    </row>
    <row r="365" spans="1:69" s="376" customFormat="1" ht="21" customHeight="1" x14ac:dyDescent="0.3">
      <c r="A365" s="371"/>
      <c r="B365" s="372"/>
      <c r="C365" s="371"/>
      <c r="D365" s="371"/>
      <c r="E365" s="373"/>
      <c r="F365" s="374"/>
      <c r="G365" s="371"/>
      <c r="H365" s="375"/>
      <c r="I365" s="375"/>
      <c r="K365" s="377"/>
      <c r="L365" s="377"/>
      <c r="N365" s="511"/>
      <c r="P365" s="511"/>
      <c r="R365" s="511"/>
      <c r="T365" s="511"/>
      <c r="V365" s="511"/>
      <c r="X365" s="378"/>
      <c r="Z365" s="378"/>
      <c r="AB365" s="378"/>
      <c r="AD365" s="378"/>
      <c r="AF365" s="378"/>
      <c r="AH365" s="378"/>
      <c r="AJ365" s="378"/>
      <c r="AL365" s="146"/>
      <c r="AN365" s="146"/>
      <c r="AP365" s="146"/>
      <c r="AR365" s="146"/>
      <c r="AT365" s="146"/>
      <c r="AV365" s="146"/>
      <c r="AX365" s="146"/>
      <c r="AZ365" s="146"/>
      <c r="BB365" s="146"/>
      <c r="BD365" s="63"/>
      <c r="BF365" s="371"/>
      <c r="BG365" s="371"/>
      <c r="BH365" s="371"/>
      <c r="BI365" s="371"/>
      <c r="BJ365" s="371"/>
      <c r="BK365" s="371"/>
      <c r="BL365" s="371"/>
      <c r="BM365" s="371"/>
      <c r="BN365" s="371"/>
      <c r="BO365" s="371"/>
      <c r="BP365" s="371"/>
      <c r="BQ365" s="371"/>
    </row>
    <row r="366" spans="1:69" s="376" customFormat="1" ht="21" customHeight="1" x14ac:dyDescent="0.3">
      <c r="A366" s="371"/>
      <c r="B366" s="372"/>
      <c r="C366" s="371"/>
      <c r="D366" s="371"/>
      <c r="E366" s="373"/>
      <c r="F366" s="374"/>
      <c r="G366" s="371"/>
      <c r="H366" s="375"/>
      <c r="I366" s="375"/>
      <c r="K366" s="377"/>
      <c r="L366" s="377"/>
      <c r="N366" s="511"/>
      <c r="P366" s="511"/>
      <c r="R366" s="511"/>
      <c r="T366" s="511"/>
      <c r="V366" s="511"/>
      <c r="X366" s="378"/>
      <c r="Z366" s="378"/>
      <c r="AB366" s="378"/>
      <c r="AD366" s="378"/>
      <c r="AF366" s="378"/>
      <c r="AH366" s="378"/>
      <c r="AJ366" s="378"/>
      <c r="AL366" s="146"/>
      <c r="AN366" s="146"/>
      <c r="AP366" s="146"/>
      <c r="AR366" s="146"/>
      <c r="AT366" s="146"/>
      <c r="AV366" s="146"/>
      <c r="AX366" s="146"/>
      <c r="AZ366" s="146"/>
      <c r="BB366" s="146"/>
      <c r="BD366" s="63"/>
      <c r="BF366" s="371"/>
      <c r="BG366" s="371"/>
      <c r="BH366" s="371"/>
      <c r="BI366" s="371"/>
      <c r="BJ366" s="371"/>
      <c r="BK366" s="371"/>
      <c r="BL366" s="371"/>
      <c r="BM366" s="371"/>
      <c r="BN366" s="371"/>
      <c r="BO366" s="371"/>
      <c r="BP366" s="371"/>
      <c r="BQ366" s="371"/>
    </row>
    <row r="367" spans="1:69" s="376" customFormat="1" ht="21" customHeight="1" x14ac:dyDescent="0.3">
      <c r="A367" s="371"/>
      <c r="B367" s="372"/>
      <c r="C367" s="371"/>
      <c r="D367" s="371"/>
      <c r="E367" s="373"/>
      <c r="F367" s="374"/>
      <c r="G367" s="371"/>
      <c r="H367" s="375"/>
      <c r="I367" s="375"/>
      <c r="K367" s="377"/>
      <c r="L367" s="377"/>
      <c r="N367" s="511"/>
      <c r="P367" s="511"/>
      <c r="R367" s="511"/>
      <c r="T367" s="511"/>
      <c r="V367" s="511"/>
      <c r="X367" s="378"/>
      <c r="Z367" s="378"/>
      <c r="AB367" s="378"/>
      <c r="AD367" s="378"/>
      <c r="AF367" s="378"/>
      <c r="AH367" s="378"/>
      <c r="AJ367" s="378"/>
      <c r="AL367" s="146"/>
      <c r="AN367" s="146"/>
      <c r="AP367" s="146"/>
      <c r="AR367" s="146"/>
      <c r="AT367" s="146"/>
      <c r="AV367" s="146"/>
      <c r="AX367" s="146"/>
      <c r="AZ367" s="146"/>
      <c r="BB367" s="146"/>
      <c r="BD367" s="63"/>
      <c r="BF367" s="371"/>
      <c r="BG367" s="371"/>
      <c r="BH367" s="371"/>
      <c r="BI367" s="371"/>
      <c r="BJ367" s="371"/>
      <c r="BK367" s="371"/>
      <c r="BL367" s="371"/>
      <c r="BM367" s="371"/>
      <c r="BN367" s="371"/>
      <c r="BO367" s="371"/>
      <c r="BP367" s="371"/>
      <c r="BQ367" s="371"/>
    </row>
    <row r="368" spans="1:69" s="376" customFormat="1" ht="21" customHeight="1" x14ac:dyDescent="0.3">
      <c r="A368" s="371"/>
      <c r="B368" s="372"/>
      <c r="C368" s="371"/>
      <c r="D368" s="371"/>
      <c r="E368" s="373"/>
      <c r="F368" s="374"/>
      <c r="G368" s="371"/>
      <c r="H368" s="375"/>
      <c r="I368" s="375"/>
      <c r="K368" s="377"/>
      <c r="L368" s="377"/>
      <c r="N368" s="511"/>
      <c r="P368" s="511"/>
      <c r="R368" s="511"/>
      <c r="T368" s="511"/>
      <c r="V368" s="511"/>
      <c r="X368" s="378"/>
      <c r="Z368" s="378"/>
      <c r="AB368" s="378"/>
      <c r="AD368" s="378"/>
      <c r="AF368" s="378"/>
      <c r="AH368" s="378"/>
      <c r="AJ368" s="378"/>
      <c r="AL368" s="146"/>
      <c r="AN368" s="146"/>
      <c r="AP368" s="146"/>
      <c r="AR368" s="146"/>
      <c r="AT368" s="146"/>
      <c r="AV368" s="146"/>
      <c r="AX368" s="146"/>
      <c r="AZ368" s="146"/>
      <c r="BB368" s="146"/>
      <c r="BD368" s="63"/>
      <c r="BF368" s="371"/>
      <c r="BG368" s="371"/>
      <c r="BH368" s="371"/>
      <c r="BI368" s="371"/>
      <c r="BJ368" s="371"/>
      <c r="BK368" s="371"/>
      <c r="BL368" s="371"/>
      <c r="BM368" s="371"/>
      <c r="BN368" s="371"/>
      <c r="BO368" s="371"/>
      <c r="BP368" s="371"/>
      <c r="BQ368" s="371"/>
    </row>
    <row r="369" spans="1:69" s="376" customFormat="1" ht="21" customHeight="1" x14ac:dyDescent="0.3">
      <c r="A369" s="371"/>
      <c r="B369" s="372"/>
      <c r="C369" s="371"/>
      <c r="D369" s="371"/>
      <c r="E369" s="373"/>
      <c r="F369" s="374"/>
      <c r="G369" s="371"/>
      <c r="H369" s="375"/>
      <c r="I369" s="375"/>
      <c r="K369" s="377"/>
      <c r="L369" s="377"/>
      <c r="N369" s="511"/>
      <c r="P369" s="511"/>
      <c r="R369" s="511"/>
      <c r="T369" s="511"/>
      <c r="V369" s="511"/>
      <c r="X369" s="378"/>
      <c r="Z369" s="378"/>
      <c r="AB369" s="378"/>
      <c r="AD369" s="378"/>
      <c r="AF369" s="378"/>
      <c r="AH369" s="378"/>
      <c r="AJ369" s="378"/>
      <c r="AL369" s="146"/>
      <c r="AN369" s="146"/>
      <c r="AP369" s="146"/>
      <c r="AR369" s="146"/>
      <c r="AT369" s="146"/>
      <c r="AV369" s="146"/>
      <c r="AX369" s="146"/>
      <c r="AZ369" s="146"/>
      <c r="BB369" s="146"/>
      <c r="BD369" s="63"/>
      <c r="BF369" s="371"/>
      <c r="BG369" s="371"/>
      <c r="BH369" s="371"/>
      <c r="BI369" s="371"/>
      <c r="BJ369" s="371"/>
      <c r="BK369" s="371"/>
      <c r="BL369" s="371"/>
      <c r="BM369" s="371"/>
      <c r="BN369" s="371"/>
      <c r="BO369" s="371"/>
      <c r="BP369" s="371"/>
      <c r="BQ369" s="371"/>
    </row>
    <row r="370" spans="1:69" s="376" customFormat="1" ht="21" customHeight="1" x14ac:dyDescent="0.3">
      <c r="A370" s="371"/>
      <c r="B370" s="372"/>
      <c r="C370" s="371"/>
      <c r="D370" s="371"/>
      <c r="E370" s="373"/>
      <c r="F370" s="374"/>
      <c r="G370" s="371"/>
      <c r="H370" s="375"/>
      <c r="I370" s="375"/>
      <c r="K370" s="377"/>
      <c r="L370" s="377"/>
      <c r="N370" s="511"/>
      <c r="P370" s="511"/>
      <c r="R370" s="511"/>
      <c r="T370" s="511"/>
      <c r="V370" s="511"/>
      <c r="X370" s="378"/>
      <c r="Z370" s="378"/>
      <c r="AB370" s="378"/>
      <c r="AD370" s="378"/>
      <c r="AF370" s="378"/>
      <c r="AH370" s="378"/>
      <c r="AJ370" s="378"/>
      <c r="AL370" s="146"/>
      <c r="AN370" s="146"/>
      <c r="AP370" s="146"/>
      <c r="AR370" s="146"/>
      <c r="AT370" s="146"/>
      <c r="AV370" s="146"/>
      <c r="AX370" s="146"/>
      <c r="AZ370" s="146"/>
      <c r="BB370" s="146"/>
      <c r="BD370" s="63"/>
      <c r="BF370" s="371"/>
      <c r="BG370" s="371"/>
      <c r="BH370" s="371"/>
      <c r="BI370" s="371"/>
      <c r="BJ370" s="371"/>
      <c r="BK370" s="371"/>
      <c r="BL370" s="371"/>
      <c r="BM370" s="371"/>
      <c r="BN370" s="371"/>
      <c r="BO370" s="371"/>
      <c r="BP370" s="371"/>
      <c r="BQ370" s="371"/>
    </row>
    <row r="371" spans="1:69" s="376" customFormat="1" ht="21" customHeight="1" x14ac:dyDescent="0.3">
      <c r="A371" s="371"/>
      <c r="B371" s="372"/>
      <c r="C371" s="371"/>
      <c r="D371" s="371"/>
      <c r="E371" s="373"/>
      <c r="F371" s="374"/>
      <c r="G371" s="371"/>
      <c r="H371" s="375"/>
      <c r="I371" s="375"/>
      <c r="K371" s="377"/>
      <c r="L371" s="377"/>
      <c r="N371" s="511"/>
      <c r="P371" s="511"/>
      <c r="R371" s="511"/>
      <c r="T371" s="511"/>
      <c r="V371" s="511"/>
      <c r="X371" s="378"/>
      <c r="Z371" s="378"/>
      <c r="AB371" s="378"/>
      <c r="AD371" s="378"/>
      <c r="AF371" s="378"/>
      <c r="AH371" s="378"/>
      <c r="AJ371" s="378"/>
      <c r="AL371" s="146"/>
      <c r="AN371" s="146"/>
      <c r="AP371" s="146"/>
      <c r="AR371" s="146"/>
      <c r="AT371" s="146"/>
      <c r="AV371" s="146"/>
      <c r="AX371" s="146"/>
      <c r="AZ371" s="146"/>
      <c r="BB371" s="146"/>
      <c r="BD371" s="63"/>
      <c r="BF371" s="371"/>
      <c r="BG371" s="371"/>
      <c r="BH371" s="371"/>
      <c r="BI371" s="371"/>
      <c r="BJ371" s="371"/>
      <c r="BK371" s="371"/>
      <c r="BL371" s="371"/>
      <c r="BM371" s="371"/>
      <c r="BN371" s="371"/>
      <c r="BO371" s="371"/>
      <c r="BP371" s="371"/>
      <c r="BQ371" s="371"/>
    </row>
    <row r="372" spans="1:69" s="376" customFormat="1" ht="21" customHeight="1" x14ac:dyDescent="0.3">
      <c r="A372" s="371"/>
      <c r="B372" s="372"/>
      <c r="C372" s="371"/>
      <c r="D372" s="371"/>
      <c r="E372" s="373"/>
      <c r="F372" s="374"/>
      <c r="G372" s="371"/>
      <c r="H372" s="375"/>
      <c r="I372" s="375"/>
      <c r="K372" s="377"/>
      <c r="L372" s="377"/>
      <c r="N372" s="511"/>
      <c r="P372" s="511"/>
      <c r="R372" s="511"/>
      <c r="T372" s="511"/>
      <c r="V372" s="511"/>
      <c r="X372" s="378"/>
      <c r="Z372" s="378"/>
      <c r="AB372" s="378"/>
      <c r="AD372" s="378"/>
      <c r="AF372" s="378"/>
      <c r="AH372" s="378"/>
      <c r="AJ372" s="378"/>
      <c r="AL372" s="146"/>
      <c r="AN372" s="146"/>
      <c r="AP372" s="146"/>
      <c r="AR372" s="146"/>
      <c r="AT372" s="146"/>
      <c r="AV372" s="146"/>
      <c r="AX372" s="146"/>
      <c r="AZ372" s="146"/>
      <c r="BB372" s="146"/>
      <c r="BD372" s="63"/>
      <c r="BF372" s="371"/>
      <c r="BG372" s="371"/>
      <c r="BH372" s="371"/>
      <c r="BI372" s="371"/>
      <c r="BJ372" s="371"/>
      <c r="BK372" s="371"/>
      <c r="BL372" s="371"/>
      <c r="BM372" s="371"/>
      <c r="BN372" s="371"/>
      <c r="BO372" s="371"/>
      <c r="BP372" s="371"/>
      <c r="BQ372" s="371"/>
    </row>
    <row r="373" spans="1:69" s="376" customFormat="1" ht="21" customHeight="1" x14ac:dyDescent="0.3">
      <c r="A373" s="371"/>
      <c r="B373" s="372"/>
      <c r="C373" s="371"/>
      <c r="D373" s="371"/>
      <c r="E373" s="373"/>
      <c r="F373" s="374"/>
      <c r="G373" s="371"/>
      <c r="H373" s="375"/>
      <c r="I373" s="375"/>
      <c r="K373" s="377"/>
      <c r="L373" s="377"/>
      <c r="N373" s="511"/>
      <c r="P373" s="511"/>
      <c r="R373" s="511"/>
      <c r="T373" s="511"/>
      <c r="V373" s="511"/>
      <c r="X373" s="378"/>
      <c r="Z373" s="378"/>
      <c r="AB373" s="378"/>
      <c r="AD373" s="378"/>
      <c r="AF373" s="378"/>
      <c r="AH373" s="378"/>
      <c r="AJ373" s="378"/>
      <c r="AL373" s="146"/>
      <c r="AN373" s="146"/>
      <c r="AP373" s="146"/>
      <c r="AR373" s="146"/>
      <c r="AT373" s="146"/>
      <c r="AV373" s="146"/>
      <c r="AX373" s="146"/>
      <c r="AZ373" s="146"/>
      <c r="BB373" s="146"/>
      <c r="BD373" s="63"/>
      <c r="BF373" s="371"/>
      <c r="BG373" s="371"/>
      <c r="BH373" s="371"/>
      <c r="BI373" s="371"/>
      <c r="BJ373" s="371"/>
      <c r="BK373" s="371"/>
      <c r="BL373" s="371"/>
      <c r="BM373" s="371"/>
      <c r="BN373" s="371"/>
      <c r="BO373" s="371"/>
      <c r="BP373" s="371"/>
      <c r="BQ373" s="371"/>
    </row>
    <row r="374" spans="1:69" s="376" customFormat="1" ht="21" customHeight="1" x14ac:dyDescent="0.3">
      <c r="A374" s="371"/>
      <c r="B374" s="372"/>
      <c r="C374" s="371"/>
      <c r="D374" s="371"/>
      <c r="E374" s="373"/>
      <c r="F374" s="374"/>
      <c r="G374" s="371"/>
      <c r="H374" s="375"/>
      <c r="I374" s="375"/>
      <c r="K374" s="377"/>
      <c r="L374" s="377"/>
      <c r="N374" s="511"/>
      <c r="P374" s="511"/>
      <c r="R374" s="511"/>
      <c r="T374" s="511"/>
      <c r="V374" s="511"/>
      <c r="X374" s="378"/>
      <c r="Z374" s="378"/>
      <c r="AB374" s="378"/>
      <c r="AD374" s="378"/>
      <c r="AF374" s="378"/>
      <c r="AH374" s="378"/>
      <c r="AJ374" s="378"/>
      <c r="AL374" s="146"/>
      <c r="AN374" s="146"/>
      <c r="AP374" s="146"/>
      <c r="AR374" s="146"/>
      <c r="AT374" s="146"/>
      <c r="AV374" s="146"/>
      <c r="AX374" s="146"/>
      <c r="AZ374" s="146"/>
      <c r="BB374" s="146"/>
      <c r="BD374" s="63"/>
      <c r="BF374" s="371"/>
      <c r="BG374" s="371"/>
      <c r="BH374" s="371"/>
      <c r="BI374" s="371"/>
      <c r="BJ374" s="371"/>
      <c r="BK374" s="371"/>
      <c r="BL374" s="371"/>
      <c r="BM374" s="371"/>
      <c r="BN374" s="371"/>
      <c r="BO374" s="371"/>
      <c r="BP374" s="371"/>
      <c r="BQ374" s="371"/>
    </row>
    <row r="375" spans="1:69" s="376" customFormat="1" ht="21" customHeight="1" x14ac:dyDescent="0.3">
      <c r="A375" s="371"/>
      <c r="B375" s="372"/>
      <c r="C375" s="371"/>
      <c r="D375" s="371"/>
      <c r="E375" s="373"/>
      <c r="F375" s="374"/>
      <c r="G375" s="371"/>
      <c r="H375" s="375"/>
      <c r="I375" s="375"/>
      <c r="K375" s="377"/>
      <c r="L375" s="377"/>
      <c r="N375" s="511"/>
      <c r="P375" s="511"/>
      <c r="R375" s="511"/>
      <c r="T375" s="511"/>
      <c r="V375" s="511"/>
      <c r="X375" s="378"/>
      <c r="Z375" s="378"/>
      <c r="AB375" s="378"/>
      <c r="AD375" s="378"/>
      <c r="AF375" s="378"/>
      <c r="AH375" s="378"/>
      <c r="AJ375" s="378"/>
      <c r="AL375" s="146"/>
      <c r="AN375" s="146"/>
      <c r="AP375" s="146"/>
      <c r="AR375" s="146"/>
      <c r="AT375" s="146"/>
      <c r="AV375" s="146"/>
      <c r="AX375" s="146"/>
      <c r="AZ375" s="146"/>
      <c r="BB375" s="146"/>
      <c r="BD375" s="63"/>
      <c r="BF375" s="371"/>
      <c r="BG375" s="371"/>
      <c r="BH375" s="371"/>
      <c r="BI375" s="371"/>
      <c r="BJ375" s="371"/>
      <c r="BK375" s="371"/>
      <c r="BL375" s="371"/>
      <c r="BM375" s="371"/>
      <c r="BN375" s="371"/>
      <c r="BO375" s="371"/>
      <c r="BP375" s="371"/>
      <c r="BQ375" s="371"/>
    </row>
    <row r="376" spans="1:69" s="376" customFormat="1" ht="21" customHeight="1" x14ac:dyDescent="0.3">
      <c r="A376" s="371"/>
      <c r="B376" s="372"/>
      <c r="C376" s="371"/>
      <c r="D376" s="371"/>
      <c r="E376" s="373"/>
      <c r="F376" s="374"/>
      <c r="G376" s="371"/>
      <c r="H376" s="375"/>
      <c r="I376" s="375"/>
      <c r="K376" s="377"/>
      <c r="L376" s="377"/>
      <c r="N376" s="511"/>
      <c r="P376" s="511"/>
      <c r="R376" s="511"/>
      <c r="T376" s="511"/>
      <c r="V376" s="511"/>
      <c r="X376" s="378"/>
      <c r="Z376" s="378"/>
      <c r="AB376" s="378"/>
      <c r="AD376" s="378"/>
      <c r="AF376" s="378"/>
      <c r="AH376" s="378"/>
      <c r="AJ376" s="378"/>
      <c r="AL376" s="146"/>
      <c r="AN376" s="146"/>
      <c r="AP376" s="146"/>
      <c r="AR376" s="146"/>
      <c r="AT376" s="146"/>
      <c r="AV376" s="146"/>
      <c r="AX376" s="146"/>
      <c r="AZ376" s="146"/>
      <c r="BB376" s="146"/>
      <c r="BD376" s="63"/>
      <c r="BF376" s="371"/>
      <c r="BG376" s="371"/>
      <c r="BH376" s="371"/>
      <c r="BI376" s="371"/>
      <c r="BJ376" s="371"/>
      <c r="BK376" s="371"/>
      <c r="BL376" s="371"/>
      <c r="BM376" s="371"/>
      <c r="BN376" s="371"/>
      <c r="BO376" s="371"/>
      <c r="BP376" s="371"/>
      <c r="BQ376" s="371"/>
    </row>
    <row r="377" spans="1:69" s="376" customFormat="1" ht="21" customHeight="1" x14ac:dyDescent="0.3">
      <c r="A377" s="371"/>
      <c r="B377" s="372"/>
      <c r="C377" s="371"/>
      <c r="D377" s="371"/>
      <c r="E377" s="373"/>
      <c r="F377" s="374"/>
      <c r="G377" s="371"/>
      <c r="H377" s="375"/>
      <c r="I377" s="375"/>
      <c r="K377" s="377"/>
      <c r="L377" s="377"/>
      <c r="N377" s="511"/>
      <c r="P377" s="511"/>
      <c r="R377" s="511"/>
      <c r="T377" s="511"/>
      <c r="V377" s="511"/>
      <c r="X377" s="378"/>
      <c r="Z377" s="378"/>
      <c r="AB377" s="378"/>
      <c r="AD377" s="378"/>
      <c r="AF377" s="378"/>
      <c r="AH377" s="378"/>
      <c r="AJ377" s="378"/>
      <c r="AL377" s="146"/>
      <c r="AN377" s="146"/>
      <c r="AP377" s="146"/>
      <c r="AR377" s="146"/>
      <c r="AT377" s="146"/>
      <c r="AV377" s="146"/>
      <c r="AX377" s="146"/>
      <c r="AZ377" s="146"/>
      <c r="BB377" s="146"/>
      <c r="BD377" s="63"/>
      <c r="BF377" s="371"/>
      <c r="BG377" s="371"/>
      <c r="BH377" s="371"/>
      <c r="BI377" s="371"/>
      <c r="BJ377" s="371"/>
      <c r="BK377" s="371"/>
      <c r="BL377" s="371"/>
      <c r="BM377" s="371"/>
      <c r="BN377" s="371"/>
      <c r="BO377" s="371"/>
      <c r="BP377" s="371"/>
      <c r="BQ377" s="371"/>
    </row>
    <row r="378" spans="1:69" s="376" customFormat="1" ht="21" customHeight="1" x14ac:dyDescent="0.3">
      <c r="A378" s="371"/>
      <c r="B378" s="372"/>
      <c r="C378" s="371"/>
      <c r="D378" s="371"/>
      <c r="E378" s="373"/>
      <c r="F378" s="374"/>
      <c r="G378" s="371"/>
      <c r="H378" s="375"/>
      <c r="I378" s="375"/>
      <c r="K378" s="377"/>
      <c r="L378" s="377"/>
      <c r="N378" s="511"/>
      <c r="P378" s="511"/>
      <c r="R378" s="511"/>
      <c r="T378" s="511"/>
      <c r="V378" s="511"/>
      <c r="X378" s="378"/>
      <c r="Z378" s="378"/>
      <c r="AB378" s="378"/>
      <c r="AD378" s="378"/>
      <c r="AF378" s="378"/>
      <c r="AH378" s="378"/>
      <c r="AJ378" s="378"/>
      <c r="AL378" s="146"/>
      <c r="AN378" s="146"/>
      <c r="AP378" s="146"/>
      <c r="AR378" s="146"/>
      <c r="AT378" s="146"/>
      <c r="AV378" s="146"/>
      <c r="AX378" s="146"/>
      <c r="AZ378" s="146"/>
      <c r="BB378" s="146"/>
      <c r="BD378" s="63"/>
      <c r="BF378" s="371"/>
      <c r="BG378" s="371"/>
      <c r="BH378" s="371"/>
      <c r="BI378" s="371"/>
      <c r="BJ378" s="371"/>
      <c r="BK378" s="371"/>
      <c r="BL378" s="371"/>
      <c r="BM378" s="371"/>
      <c r="BN378" s="371"/>
      <c r="BO378" s="371"/>
      <c r="BP378" s="371"/>
      <c r="BQ378" s="371"/>
    </row>
    <row r="379" spans="1:69" s="376" customFormat="1" ht="21" customHeight="1" x14ac:dyDescent="0.3">
      <c r="A379" s="371"/>
      <c r="B379" s="372"/>
      <c r="C379" s="371"/>
      <c r="D379" s="371"/>
      <c r="E379" s="373"/>
      <c r="F379" s="374"/>
      <c r="G379" s="371"/>
      <c r="H379" s="375"/>
      <c r="I379" s="375"/>
      <c r="K379" s="377"/>
      <c r="L379" s="377"/>
      <c r="N379" s="511"/>
      <c r="P379" s="511"/>
      <c r="R379" s="511"/>
      <c r="T379" s="511"/>
      <c r="V379" s="511"/>
      <c r="X379" s="378"/>
      <c r="Z379" s="378"/>
      <c r="AB379" s="378"/>
      <c r="AD379" s="378"/>
      <c r="AF379" s="378"/>
      <c r="AH379" s="378"/>
      <c r="AJ379" s="378"/>
      <c r="AL379" s="146"/>
      <c r="AN379" s="146"/>
      <c r="AP379" s="146"/>
      <c r="AR379" s="146"/>
      <c r="AT379" s="146"/>
      <c r="AV379" s="146"/>
      <c r="AX379" s="146"/>
      <c r="AZ379" s="146"/>
      <c r="BB379" s="146"/>
      <c r="BD379" s="63"/>
      <c r="BF379" s="371"/>
      <c r="BG379" s="371"/>
      <c r="BH379" s="371"/>
      <c r="BI379" s="371"/>
      <c r="BJ379" s="371"/>
      <c r="BK379" s="371"/>
      <c r="BL379" s="371"/>
      <c r="BM379" s="371"/>
      <c r="BN379" s="371"/>
      <c r="BO379" s="371"/>
      <c r="BP379" s="371"/>
      <c r="BQ379" s="371"/>
    </row>
    <row r="380" spans="1:69" s="376" customFormat="1" ht="21" customHeight="1" x14ac:dyDescent="0.3">
      <c r="A380" s="371"/>
      <c r="B380" s="372"/>
      <c r="C380" s="371"/>
      <c r="D380" s="371"/>
      <c r="E380" s="373"/>
      <c r="F380" s="374"/>
      <c r="G380" s="371"/>
      <c r="H380" s="375"/>
      <c r="I380" s="375"/>
      <c r="K380" s="377"/>
      <c r="L380" s="377"/>
      <c r="N380" s="511"/>
      <c r="P380" s="511"/>
      <c r="R380" s="511"/>
      <c r="T380" s="511"/>
      <c r="V380" s="511"/>
      <c r="X380" s="378"/>
      <c r="Z380" s="378"/>
      <c r="AB380" s="378"/>
      <c r="AD380" s="378"/>
      <c r="AF380" s="378"/>
      <c r="AH380" s="378"/>
      <c r="AJ380" s="378"/>
      <c r="AL380" s="146"/>
      <c r="AN380" s="146"/>
      <c r="AP380" s="146"/>
      <c r="AR380" s="146"/>
      <c r="AT380" s="146"/>
      <c r="AV380" s="146"/>
      <c r="AX380" s="146"/>
      <c r="AZ380" s="146"/>
      <c r="BB380" s="146"/>
      <c r="BD380" s="63"/>
      <c r="BF380" s="371"/>
      <c r="BG380" s="371"/>
      <c r="BH380" s="371"/>
      <c r="BI380" s="371"/>
      <c r="BJ380" s="371"/>
      <c r="BK380" s="371"/>
      <c r="BL380" s="371"/>
      <c r="BM380" s="371"/>
      <c r="BN380" s="371"/>
      <c r="BO380" s="371"/>
      <c r="BP380" s="371"/>
      <c r="BQ380" s="371"/>
    </row>
    <row r="381" spans="1:69" s="376" customFormat="1" ht="21" customHeight="1" x14ac:dyDescent="0.3">
      <c r="A381" s="371"/>
      <c r="B381" s="372"/>
      <c r="C381" s="371"/>
      <c r="D381" s="371"/>
      <c r="E381" s="373"/>
      <c r="F381" s="374"/>
      <c r="G381" s="371"/>
      <c r="H381" s="375"/>
      <c r="I381" s="375"/>
      <c r="K381" s="377"/>
      <c r="L381" s="377"/>
      <c r="N381" s="511"/>
      <c r="P381" s="511"/>
      <c r="R381" s="511"/>
      <c r="T381" s="511"/>
      <c r="V381" s="511"/>
      <c r="X381" s="378"/>
      <c r="Z381" s="378"/>
      <c r="AB381" s="378"/>
      <c r="AD381" s="378"/>
      <c r="AF381" s="378"/>
      <c r="AH381" s="378"/>
      <c r="AJ381" s="378"/>
      <c r="AL381" s="146"/>
      <c r="AN381" s="146"/>
      <c r="AP381" s="146"/>
      <c r="AR381" s="146"/>
      <c r="AT381" s="146"/>
      <c r="AV381" s="146"/>
      <c r="AX381" s="146"/>
      <c r="AZ381" s="146"/>
      <c r="BB381" s="146"/>
      <c r="BD381" s="63"/>
      <c r="BF381" s="371"/>
      <c r="BG381" s="371"/>
      <c r="BH381" s="371"/>
      <c r="BI381" s="371"/>
      <c r="BJ381" s="371"/>
      <c r="BK381" s="371"/>
      <c r="BL381" s="371"/>
      <c r="BM381" s="371"/>
      <c r="BN381" s="371"/>
      <c r="BO381" s="371"/>
      <c r="BP381" s="371"/>
      <c r="BQ381" s="371"/>
    </row>
    <row r="382" spans="1:69" s="376" customFormat="1" ht="21" customHeight="1" x14ac:dyDescent="0.3">
      <c r="A382" s="371"/>
      <c r="B382" s="372"/>
      <c r="C382" s="371"/>
      <c r="D382" s="371"/>
      <c r="E382" s="373"/>
      <c r="F382" s="374"/>
      <c r="G382" s="371"/>
      <c r="H382" s="375"/>
      <c r="I382" s="375"/>
      <c r="K382" s="377"/>
      <c r="L382" s="377"/>
      <c r="N382" s="511"/>
      <c r="P382" s="511"/>
      <c r="R382" s="511"/>
      <c r="T382" s="511"/>
      <c r="V382" s="511"/>
      <c r="X382" s="378"/>
      <c r="Z382" s="378"/>
      <c r="AB382" s="378"/>
      <c r="AD382" s="378"/>
      <c r="AF382" s="378"/>
      <c r="AH382" s="378"/>
      <c r="AJ382" s="378"/>
      <c r="AL382" s="146"/>
      <c r="AN382" s="146"/>
      <c r="AP382" s="146"/>
      <c r="AR382" s="146"/>
      <c r="AT382" s="146"/>
      <c r="AV382" s="146"/>
      <c r="AX382" s="146"/>
      <c r="AZ382" s="146"/>
      <c r="BB382" s="146"/>
      <c r="BD382" s="63"/>
      <c r="BF382" s="371"/>
      <c r="BG382" s="371"/>
      <c r="BH382" s="371"/>
      <c r="BI382" s="371"/>
      <c r="BJ382" s="371"/>
      <c r="BK382" s="371"/>
      <c r="BL382" s="371"/>
      <c r="BM382" s="371"/>
      <c r="BN382" s="371"/>
      <c r="BO382" s="371"/>
      <c r="BP382" s="371"/>
      <c r="BQ382" s="371"/>
    </row>
    <row r="383" spans="1:69" s="376" customFormat="1" ht="21" customHeight="1" x14ac:dyDescent="0.3">
      <c r="A383" s="371"/>
      <c r="B383" s="372"/>
      <c r="C383" s="371"/>
      <c r="D383" s="371"/>
      <c r="E383" s="373"/>
      <c r="F383" s="374"/>
      <c r="G383" s="371"/>
      <c r="H383" s="375"/>
      <c r="I383" s="375"/>
      <c r="K383" s="377"/>
      <c r="L383" s="377"/>
      <c r="N383" s="511"/>
      <c r="P383" s="511"/>
      <c r="R383" s="511"/>
      <c r="T383" s="511"/>
      <c r="V383" s="511"/>
      <c r="X383" s="378"/>
      <c r="Z383" s="378"/>
      <c r="AB383" s="378"/>
      <c r="AD383" s="378"/>
      <c r="AF383" s="378"/>
      <c r="AH383" s="378"/>
      <c r="AJ383" s="378"/>
      <c r="AL383" s="146"/>
      <c r="AN383" s="146"/>
      <c r="AP383" s="146"/>
      <c r="AR383" s="146"/>
      <c r="AT383" s="146"/>
      <c r="AV383" s="146"/>
      <c r="AX383" s="146"/>
      <c r="AZ383" s="146"/>
      <c r="BB383" s="146"/>
      <c r="BD383" s="63"/>
      <c r="BF383" s="371"/>
      <c r="BG383" s="371"/>
      <c r="BH383" s="371"/>
      <c r="BI383" s="371"/>
      <c r="BJ383" s="371"/>
      <c r="BK383" s="371"/>
      <c r="BL383" s="371"/>
      <c r="BM383" s="371"/>
      <c r="BN383" s="371"/>
      <c r="BO383" s="371"/>
      <c r="BP383" s="371"/>
      <c r="BQ383" s="371"/>
    </row>
    <row r="384" spans="1:69" s="376" customFormat="1" ht="21" customHeight="1" x14ac:dyDescent="0.3">
      <c r="A384" s="371"/>
      <c r="B384" s="372"/>
      <c r="C384" s="371"/>
      <c r="D384" s="371"/>
      <c r="E384" s="373"/>
      <c r="F384" s="374"/>
      <c r="G384" s="371"/>
      <c r="H384" s="375"/>
      <c r="I384" s="375"/>
      <c r="K384" s="377"/>
      <c r="L384" s="377"/>
      <c r="N384" s="511"/>
      <c r="P384" s="511"/>
      <c r="R384" s="511"/>
      <c r="T384" s="511"/>
      <c r="V384" s="511"/>
      <c r="X384" s="378"/>
      <c r="Z384" s="378"/>
      <c r="AB384" s="378"/>
      <c r="AD384" s="378"/>
      <c r="AF384" s="378"/>
      <c r="AH384" s="378"/>
      <c r="AJ384" s="378"/>
      <c r="AL384" s="146"/>
      <c r="AN384" s="146"/>
      <c r="AP384" s="146"/>
      <c r="AR384" s="146"/>
      <c r="AT384" s="146"/>
      <c r="AV384" s="146"/>
      <c r="AX384" s="146"/>
      <c r="AZ384" s="146"/>
      <c r="BB384" s="146"/>
      <c r="BD384" s="63"/>
      <c r="BF384" s="371"/>
      <c r="BG384" s="371"/>
      <c r="BH384" s="371"/>
      <c r="BI384" s="371"/>
      <c r="BJ384" s="371"/>
      <c r="BK384" s="371"/>
      <c r="BL384" s="371"/>
      <c r="BM384" s="371"/>
      <c r="BN384" s="371"/>
      <c r="BO384" s="371"/>
      <c r="BP384" s="371"/>
      <c r="BQ384" s="371"/>
    </row>
    <row r="385" spans="1:69" s="376" customFormat="1" ht="21" customHeight="1" x14ac:dyDescent="0.3">
      <c r="A385" s="371"/>
      <c r="B385" s="372"/>
      <c r="C385" s="371"/>
      <c r="D385" s="371"/>
      <c r="E385" s="373"/>
      <c r="F385" s="374"/>
      <c r="G385" s="371"/>
      <c r="H385" s="375"/>
      <c r="I385" s="375"/>
      <c r="K385" s="377"/>
      <c r="L385" s="377"/>
      <c r="N385" s="511"/>
      <c r="P385" s="511"/>
      <c r="R385" s="511"/>
      <c r="T385" s="511"/>
      <c r="V385" s="511"/>
      <c r="X385" s="378"/>
      <c r="Z385" s="378"/>
      <c r="AB385" s="378"/>
      <c r="AD385" s="378"/>
      <c r="AF385" s="378"/>
      <c r="AH385" s="378"/>
      <c r="AJ385" s="378"/>
      <c r="AL385" s="146"/>
      <c r="AN385" s="146"/>
      <c r="AP385" s="146"/>
      <c r="AR385" s="146"/>
      <c r="AT385" s="146"/>
      <c r="AV385" s="146"/>
      <c r="AX385" s="146"/>
      <c r="AZ385" s="146"/>
      <c r="BB385" s="146"/>
      <c r="BD385" s="63"/>
      <c r="BF385" s="371"/>
      <c r="BG385" s="371"/>
      <c r="BH385" s="371"/>
      <c r="BI385" s="371"/>
      <c r="BJ385" s="371"/>
      <c r="BK385" s="371"/>
      <c r="BL385" s="371"/>
      <c r="BM385" s="371"/>
      <c r="BN385" s="371"/>
      <c r="BO385" s="371"/>
      <c r="BP385" s="371"/>
      <c r="BQ385" s="371"/>
    </row>
    <row r="386" spans="1:69" s="376" customFormat="1" ht="21" customHeight="1" x14ac:dyDescent="0.3">
      <c r="A386" s="371"/>
      <c r="B386" s="372"/>
      <c r="C386" s="371"/>
      <c r="D386" s="371"/>
      <c r="E386" s="373"/>
      <c r="F386" s="374"/>
      <c r="G386" s="371"/>
      <c r="H386" s="375"/>
      <c r="I386" s="375"/>
      <c r="K386" s="377"/>
      <c r="L386" s="377"/>
      <c r="N386" s="511"/>
      <c r="P386" s="511"/>
      <c r="R386" s="511"/>
      <c r="T386" s="511"/>
      <c r="V386" s="511"/>
      <c r="X386" s="378"/>
      <c r="Z386" s="378"/>
      <c r="AB386" s="378"/>
      <c r="AD386" s="378"/>
      <c r="AF386" s="378"/>
      <c r="AH386" s="378"/>
      <c r="AJ386" s="378"/>
      <c r="AL386" s="146"/>
      <c r="AN386" s="146"/>
      <c r="AP386" s="146"/>
      <c r="AR386" s="146"/>
      <c r="AT386" s="146"/>
      <c r="AV386" s="146"/>
      <c r="AX386" s="146"/>
      <c r="AZ386" s="146"/>
      <c r="BB386" s="146"/>
      <c r="BD386" s="63"/>
      <c r="BF386" s="371"/>
      <c r="BG386" s="371"/>
      <c r="BH386" s="371"/>
      <c r="BI386" s="371"/>
      <c r="BJ386" s="371"/>
      <c r="BK386" s="371"/>
      <c r="BL386" s="371"/>
      <c r="BM386" s="371"/>
      <c r="BN386" s="371"/>
      <c r="BO386" s="371"/>
      <c r="BP386" s="371"/>
      <c r="BQ386" s="371"/>
    </row>
    <row r="387" spans="1:69" s="376" customFormat="1" ht="21" customHeight="1" x14ac:dyDescent="0.3">
      <c r="A387" s="371"/>
      <c r="B387" s="372"/>
      <c r="C387" s="371"/>
      <c r="D387" s="371"/>
      <c r="E387" s="373"/>
      <c r="F387" s="374"/>
      <c r="G387" s="371"/>
      <c r="H387" s="375"/>
      <c r="I387" s="375"/>
      <c r="K387" s="377"/>
      <c r="L387" s="377"/>
      <c r="N387" s="511"/>
      <c r="P387" s="511"/>
      <c r="R387" s="511"/>
      <c r="T387" s="511"/>
      <c r="V387" s="511"/>
      <c r="X387" s="378"/>
      <c r="Z387" s="378"/>
      <c r="AB387" s="378"/>
      <c r="AD387" s="378"/>
      <c r="AF387" s="378"/>
      <c r="AH387" s="378"/>
      <c r="AJ387" s="378"/>
      <c r="AL387" s="146"/>
      <c r="AN387" s="146"/>
      <c r="AP387" s="146"/>
      <c r="AR387" s="146"/>
      <c r="AT387" s="146"/>
      <c r="AV387" s="146"/>
      <c r="AX387" s="146"/>
      <c r="AZ387" s="146"/>
      <c r="BB387" s="146"/>
      <c r="BD387" s="63"/>
      <c r="BF387" s="371"/>
      <c r="BG387" s="371"/>
      <c r="BH387" s="371"/>
      <c r="BI387" s="371"/>
      <c r="BJ387" s="371"/>
      <c r="BK387" s="371"/>
      <c r="BL387" s="371"/>
      <c r="BM387" s="371"/>
      <c r="BN387" s="371"/>
      <c r="BO387" s="371"/>
      <c r="BP387" s="371"/>
      <c r="BQ387" s="371"/>
    </row>
    <row r="388" spans="1:69" s="376" customFormat="1" ht="21" customHeight="1" x14ac:dyDescent="0.3">
      <c r="A388" s="371"/>
      <c r="B388" s="372"/>
      <c r="C388" s="371"/>
      <c r="D388" s="371"/>
      <c r="E388" s="373"/>
      <c r="F388" s="374"/>
      <c r="G388" s="371"/>
      <c r="H388" s="375"/>
      <c r="I388" s="375"/>
      <c r="K388" s="377"/>
      <c r="L388" s="377"/>
      <c r="N388" s="511"/>
      <c r="P388" s="511"/>
      <c r="R388" s="511"/>
      <c r="T388" s="511"/>
      <c r="V388" s="511"/>
      <c r="X388" s="378"/>
      <c r="Z388" s="378"/>
      <c r="AB388" s="378"/>
      <c r="AD388" s="378"/>
      <c r="AF388" s="378"/>
      <c r="AH388" s="378"/>
      <c r="AJ388" s="378"/>
      <c r="AL388" s="146"/>
      <c r="AN388" s="146"/>
      <c r="AP388" s="146"/>
      <c r="AR388" s="146"/>
      <c r="AT388" s="146"/>
      <c r="AV388" s="146"/>
      <c r="AX388" s="146"/>
      <c r="AZ388" s="146"/>
      <c r="BB388" s="146"/>
      <c r="BD388" s="63"/>
      <c r="BF388" s="371"/>
      <c r="BG388" s="371"/>
      <c r="BH388" s="371"/>
      <c r="BI388" s="371"/>
      <c r="BJ388" s="371"/>
      <c r="BK388" s="371"/>
      <c r="BL388" s="371"/>
      <c r="BM388" s="371"/>
      <c r="BN388" s="371"/>
      <c r="BO388" s="371"/>
      <c r="BP388" s="371"/>
      <c r="BQ388" s="371"/>
    </row>
    <row r="389" spans="1:69" s="376" customFormat="1" ht="21" customHeight="1" x14ac:dyDescent="0.3">
      <c r="A389" s="371"/>
      <c r="B389" s="372"/>
      <c r="C389" s="371"/>
      <c r="D389" s="371"/>
      <c r="E389" s="373"/>
      <c r="F389" s="374"/>
      <c r="G389" s="371"/>
      <c r="H389" s="375"/>
      <c r="I389" s="375"/>
      <c r="K389" s="377"/>
      <c r="L389" s="377"/>
      <c r="N389" s="511"/>
      <c r="P389" s="511"/>
      <c r="R389" s="511"/>
      <c r="T389" s="511"/>
      <c r="V389" s="511"/>
      <c r="X389" s="378"/>
      <c r="Z389" s="378"/>
      <c r="AB389" s="378"/>
      <c r="AD389" s="378"/>
      <c r="AF389" s="378"/>
      <c r="AH389" s="378"/>
      <c r="AJ389" s="378"/>
      <c r="AL389" s="146"/>
      <c r="AN389" s="146"/>
      <c r="AP389" s="146"/>
      <c r="AR389" s="146"/>
      <c r="AT389" s="146"/>
      <c r="AV389" s="146"/>
      <c r="AX389" s="146"/>
      <c r="AZ389" s="146"/>
      <c r="BB389" s="146"/>
      <c r="BD389" s="63"/>
      <c r="BF389" s="371"/>
      <c r="BG389" s="371"/>
      <c r="BH389" s="371"/>
      <c r="BI389" s="371"/>
      <c r="BJ389" s="371"/>
      <c r="BK389" s="371"/>
      <c r="BL389" s="371"/>
      <c r="BM389" s="371"/>
      <c r="BN389" s="371"/>
      <c r="BO389" s="371"/>
      <c r="BP389" s="371"/>
      <c r="BQ389" s="371"/>
    </row>
    <row r="390" spans="1:69" s="376" customFormat="1" ht="21" customHeight="1" x14ac:dyDescent="0.3">
      <c r="A390" s="371"/>
      <c r="B390" s="372"/>
      <c r="C390" s="371"/>
      <c r="D390" s="371"/>
      <c r="E390" s="373"/>
      <c r="F390" s="374"/>
      <c r="G390" s="371"/>
      <c r="H390" s="375"/>
      <c r="I390" s="375"/>
      <c r="K390" s="377"/>
      <c r="L390" s="377"/>
      <c r="N390" s="511"/>
      <c r="P390" s="511"/>
      <c r="R390" s="511"/>
      <c r="T390" s="511"/>
      <c r="V390" s="511"/>
      <c r="X390" s="378"/>
      <c r="Z390" s="378"/>
      <c r="AB390" s="378"/>
      <c r="AD390" s="378"/>
      <c r="AF390" s="378"/>
      <c r="AH390" s="378"/>
      <c r="AJ390" s="378"/>
      <c r="AL390" s="146"/>
      <c r="AN390" s="146"/>
      <c r="AP390" s="146"/>
      <c r="AR390" s="146"/>
      <c r="AT390" s="146"/>
      <c r="AV390" s="146"/>
      <c r="AX390" s="146"/>
      <c r="AZ390" s="146"/>
      <c r="BB390" s="146"/>
      <c r="BD390" s="63"/>
      <c r="BF390" s="371"/>
      <c r="BG390" s="371"/>
      <c r="BH390" s="371"/>
      <c r="BI390" s="371"/>
      <c r="BJ390" s="371"/>
      <c r="BK390" s="371"/>
      <c r="BL390" s="371"/>
      <c r="BM390" s="371"/>
      <c r="BN390" s="371"/>
      <c r="BO390" s="371"/>
      <c r="BP390" s="371"/>
      <c r="BQ390" s="371"/>
    </row>
    <row r="391" spans="1:69" s="376" customFormat="1" ht="21" customHeight="1" x14ac:dyDescent="0.3">
      <c r="A391" s="371"/>
      <c r="B391" s="372"/>
      <c r="C391" s="371"/>
      <c r="D391" s="371"/>
      <c r="E391" s="373"/>
      <c r="F391" s="374"/>
      <c r="G391" s="371"/>
      <c r="H391" s="375"/>
      <c r="I391" s="375"/>
      <c r="K391" s="377"/>
      <c r="L391" s="377"/>
      <c r="N391" s="511"/>
      <c r="P391" s="511"/>
      <c r="R391" s="511"/>
      <c r="T391" s="511"/>
      <c r="V391" s="511"/>
      <c r="X391" s="378"/>
      <c r="Z391" s="378"/>
      <c r="AB391" s="378"/>
      <c r="AD391" s="378"/>
      <c r="AF391" s="378"/>
      <c r="AH391" s="378"/>
      <c r="AJ391" s="378"/>
      <c r="AL391" s="146"/>
      <c r="AN391" s="146"/>
      <c r="AP391" s="146"/>
      <c r="AR391" s="146"/>
      <c r="AT391" s="146"/>
      <c r="AV391" s="146"/>
      <c r="AX391" s="146"/>
      <c r="AZ391" s="146"/>
      <c r="BB391" s="146"/>
      <c r="BD391" s="63"/>
      <c r="BF391" s="371"/>
      <c r="BG391" s="371"/>
      <c r="BH391" s="371"/>
      <c r="BI391" s="371"/>
      <c r="BJ391" s="371"/>
      <c r="BK391" s="371"/>
      <c r="BL391" s="371"/>
      <c r="BM391" s="371"/>
      <c r="BN391" s="371"/>
      <c r="BO391" s="371"/>
      <c r="BP391" s="371"/>
      <c r="BQ391" s="371"/>
    </row>
    <row r="392" spans="1:69" s="376" customFormat="1" ht="21" customHeight="1" x14ac:dyDescent="0.3">
      <c r="A392" s="371"/>
      <c r="B392" s="372"/>
      <c r="C392" s="371"/>
      <c r="D392" s="371"/>
      <c r="E392" s="373"/>
      <c r="F392" s="374"/>
      <c r="G392" s="371"/>
      <c r="H392" s="375"/>
      <c r="I392" s="375"/>
      <c r="K392" s="377"/>
      <c r="L392" s="377"/>
      <c r="N392" s="511"/>
      <c r="P392" s="511"/>
      <c r="R392" s="511"/>
      <c r="T392" s="511"/>
      <c r="V392" s="511"/>
      <c r="X392" s="378"/>
      <c r="Z392" s="378"/>
      <c r="AB392" s="378"/>
      <c r="AD392" s="378"/>
      <c r="AF392" s="378"/>
      <c r="AH392" s="378"/>
      <c r="AJ392" s="378"/>
      <c r="AL392" s="146"/>
      <c r="AN392" s="146"/>
      <c r="AP392" s="146"/>
      <c r="AR392" s="146"/>
      <c r="AT392" s="146"/>
      <c r="AV392" s="146"/>
      <c r="AX392" s="146"/>
      <c r="AZ392" s="146"/>
      <c r="BB392" s="146"/>
      <c r="BD392" s="63"/>
      <c r="BF392" s="371"/>
      <c r="BG392" s="371"/>
      <c r="BH392" s="371"/>
      <c r="BI392" s="371"/>
      <c r="BJ392" s="371"/>
      <c r="BK392" s="371"/>
      <c r="BL392" s="371"/>
      <c r="BM392" s="371"/>
      <c r="BN392" s="371"/>
      <c r="BO392" s="371"/>
      <c r="BP392" s="371"/>
      <c r="BQ392" s="371"/>
    </row>
    <row r="393" spans="1:69" s="376" customFormat="1" ht="21" customHeight="1" x14ac:dyDescent="0.3">
      <c r="A393" s="371"/>
      <c r="B393" s="372"/>
      <c r="C393" s="371"/>
      <c r="D393" s="371"/>
      <c r="E393" s="373"/>
      <c r="F393" s="374"/>
      <c r="G393" s="371"/>
      <c r="H393" s="375"/>
      <c r="I393" s="375"/>
      <c r="K393" s="377"/>
      <c r="L393" s="377"/>
      <c r="N393" s="511"/>
      <c r="P393" s="511"/>
      <c r="R393" s="511"/>
      <c r="T393" s="511"/>
      <c r="V393" s="511"/>
      <c r="X393" s="378"/>
      <c r="Z393" s="378"/>
      <c r="AB393" s="378"/>
      <c r="AD393" s="378"/>
      <c r="AF393" s="378"/>
      <c r="AH393" s="378"/>
      <c r="AJ393" s="378"/>
      <c r="AL393" s="146"/>
      <c r="AN393" s="146"/>
      <c r="AP393" s="146"/>
      <c r="AR393" s="146"/>
      <c r="AT393" s="146"/>
      <c r="AV393" s="146"/>
      <c r="AX393" s="146"/>
      <c r="AZ393" s="146"/>
      <c r="BB393" s="146"/>
      <c r="BD393" s="63"/>
      <c r="BF393" s="371"/>
      <c r="BG393" s="371"/>
      <c r="BH393" s="371"/>
      <c r="BI393" s="371"/>
      <c r="BJ393" s="371"/>
      <c r="BK393" s="371"/>
      <c r="BL393" s="371"/>
      <c r="BM393" s="371"/>
      <c r="BN393" s="371"/>
      <c r="BO393" s="371"/>
      <c r="BP393" s="371"/>
      <c r="BQ393" s="371"/>
    </row>
    <row r="394" spans="1:69" s="376" customFormat="1" ht="21" customHeight="1" x14ac:dyDescent="0.3">
      <c r="A394" s="371"/>
      <c r="B394" s="372"/>
      <c r="C394" s="371"/>
      <c r="D394" s="371"/>
      <c r="E394" s="373"/>
      <c r="F394" s="374"/>
      <c r="G394" s="371"/>
      <c r="H394" s="375"/>
      <c r="I394" s="375"/>
      <c r="K394" s="377"/>
      <c r="L394" s="377"/>
      <c r="N394" s="511"/>
      <c r="P394" s="511"/>
      <c r="R394" s="511"/>
      <c r="T394" s="511"/>
      <c r="V394" s="511"/>
      <c r="X394" s="378"/>
      <c r="Z394" s="378"/>
      <c r="AB394" s="378"/>
      <c r="AD394" s="378"/>
      <c r="AF394" s="378"/>
      <c r="AH394" s="378"/>
      <c r="AJ394" s="378"/>
      <c r="AL394" s="146"/>
      <c r="AN394" s="146"/>
      <c r="AP394" s="146"/>
      <c r="AR394" s="146"/>
      <c r="AT394" s="146"/>
      <c r="AV394" s="146"/>
      <c r="AX394" s="146"/>
      <c r="AZ394" s="146"/>
      <c r="BB394" s="146"/>
      <c r="BD394" s="63"/>
      <c r="BF394" s="371"/>
      <c r="BG394" s="371"/>
      <c r="BH394" s="371"/>
      <c r="BI394" s="371"/>
      <c r="BJ394" s="371"/>
      <c r="BK394" s="371"/>
      <c r="BL394" s="371"/>
      <c r="BM394" s="371"/>
      <c r="BN394" s="371"/>
      <c r="BO394" s="371"/>
      <c r="BP394" s="371"/>
      <c r="BQ394" s="371"/>
    </row>
    <row r="395" spans="1:69" s="376" customFormat="1" ht="21" customHeight="1" x14ac:dyDescent="0.3">
      <c r="A395" s="371"/>
      <c r="B395" s="372"/>
      <c r="C395" s="371"/>
      <c r="D395" s="371"/>
      <c r="E395" s="373"/>
      <c r="F395" s="374"/>
      <c r="G395" s="371"/>
      <c r="H395" s="375"/>
      <c r="I395" s="375"/>
      <c r="K395" s="377"/>
      <c r="L395" s="377"/>
      <c r="N395" s="511"/>
      <c r="P395" s="511"/>
      <c r="R395" s="511"/>
      <c r="T395" s="511"/>
      <c r="V395" s="511"/>
      <c r="X395" s="378"/>
      <c r="Z395" s="378"/>
      <c r="AB395" s="378"/>
      <c r="AD395" s="378"/>
      <c r="AF395" s="378"/>
      <c r="AH395" s="378"/>
      <c r="AJ395" s="378"/>
      <c r="AL395" s="146"/>
      <c r="AN395" s="146"/>
      <c r="AP395" s="146"/>
      <c r="AR395" s="146"/>
      <c r="AT395" s="146"/>
      <c r="AV395" s="146"/>
      <c r="AX395" s="146"/>
      <c r="AZ395" s="146"/>
      <c r="BB395" s="146"/>
      <c r="BD395" s="63"/>
      <c r="BF395" s="371"/>
      <c r="BG395" s="371"/>
      <c r="BH395" s="371"/>
      <c r="BI395" s="371"/>
      <c r="BJ395" s="371"/>
      <c r="BK395" s="371"/>
      <c r="BL395" s="371"/>
      <c r="BM395" s="371"/>
      <c r="BN395" s="371"/>
      <c r="BO395" s="371"/>
      <c r="BP395" s="371"/>
      <c r="BQ395" s="371"/>
    </row>
    <row r="396" spans="1:69" s="376" customFormat="1" ht="21" customHeight="1" x14ac:dyDescent="0.3">
      <c r="A396" s="371"/>
      <c r="B396" s="372"/>
      <c r="C396" s="371"/>
      <c r="D396" s="371"/>
      <c r="E396" s="373"/>
      <c r="F396" s="374"/>
      <c r="G396" s="371"/>
      <c r="H396" s="375"/>
      <c r="I396" s="375"/>
      <c r="K396" s="377"/>
      <c r="L396" s="377"/>
      <c r="N396" s="511"/>
      <c r="P396" s="511"/>
      <c r="R396" s="511"/>
      <c r="T396" s="511"/>
      <c r="V396" s="511"/>
      <c r="X396" s="378"/>
      <c r="Z396" s="378"/>
      <c r="AB396" s="378"/>
      <c r="AD396" s="378"/>
      <c r="AF396" s="378"/>
      <c r="AH396" s="378"/>
      <c r="AJ396" s="378"/>
      <c r="AL396" s="146"/>
      <c r="AN396" s="146"/>
      <c r="AP396" s="146"/>
      <c r="AR396" s="146"/>
      <c r="AT396" s="146"/>
      <c r="AV396" s="146"/>
      <c r="AX396" s="146"/>
      <c r="AZ396" s="146"/>
      <c r="BB396" s="146"/>
      <c r="BD396" s="63"/>
      <c r="BF396" s="371"/>
      <c r="BG396" s="371"/>
      <c r="BH396" s="371"/>
      <c r="BI396" s="371"/>
      <c r="BJ396" s="371"/>
      <c r="BK396" s="371"/>
      <c r="BL396" s="371"/>
      <c r="BM396" s="371"/>
      <c r="BN396" s="371"/>
      <c r="BO396" s="371"/>
      <c r="BP396" s="371"/>
      <c r="BQ396" s="371"/>
    </row>
    <row r="397" spans="1:69" s="376" customFormat="1" ht="21" customHeight="1" x14ac:dyDescent="0.3">
      <c r="A397" s="371"/>
      <c r="B397" s="372"/>
      <c r="C397" s="371"/>
      <c r="D397" s="371"/>
      <c r="E397" s="373"/>
      <c r="F397" s="374"/>
      <c r="G397" s="371"/>
      <c r="H397" s="375"/>
      <c r="I397" s="375"/>
      <c r="K397" s="377"/>
      <c r="L397" s="377"/>
      <c r="N397" s="511"/>
      <c r="P397" s="511"/>
      <c r="R397" s="511"/>
      <c r="T397" s="511"/>
      <c r="V397" s="511"/>
      <c r="X397" s="378"/>
      <c r="Z397" s="378"/>
      <c r="AB397" s="378"/>
      <c r="AD397" s="378"/>
      <c r="AF397" s="378"/>
      <c r="AH397" s="378"/>
      <c r="AJ397" s="378"/>
      <c r="AL397" s="146"/>
      <c r="AN397" s="146"/>
      <c r="AP397" s="146"/>
      <c r="AR397" s="146"/>
      <c r="AT397" s="146"/>
      <c r="AV397" s="146"/>
      <c r="AX397" s="146"/>
      <c r="AZ397" s="146"/>
      <c r="BB397" s="146"/>
      <c r="BD397" s="63"/>
      <c r="BF397" s="371"/>
      <c r="BG397" s="371"/>
      <c r="BH397" s="371"/>
      <c r="BI397" s="371"/>
      <c r="BJ397" s="371"/>
      <c r="BK397" s="371"/>
      <c r="BL397" s="371"/>
      <c r="BM397" s="371"/>
      <c r="BN397" s="371"/>
      <c r="BO397" s="371"/>
      <c r="BP397" s="371"/>
      <c r="BQ397" s="371"/>
    </row>
    <row r="398" spans="1:69" s="376" customFormat="1" ht="21" customHeight="1" x14ac:dyDescent="0.3">
      <c r="A398" s="371"/>
      <c r="B398" s="372"/>
      <c r="C398" s="371"/>
      <c r="D398" s="371"/>
      <c r="E398" s="373"/>
      <c r="F398" s="374"/>
      <c r="G398" s="371"/>
      <c r="H398" s="375"/>
      <c r="I398" s="375"/>
      <c r="K398" s="377"/>
      <c r="L398" s="377"/>
      <c r="N398" s="511"/>
      <c r="P398" s="511"/>
      <c r="R398" s="511"/>
      <c r="T398" s="511"/>
      <c r="V398" s="511"/>
      <c r="X398" s="378"/>
      <c r="Z398" s="378"/>
      <c r="AB398" s="378"/>
      <c r="AD398" s="378"/>
      <c r="AF398" s="378"/>
      <c r="AH398" s="378"/>
      <c r="AJ398" s="378"/>
      <c r="AL398" s="146"/>
      <c r="AN398" s="146"/>
      <c r="AP398" s="146"/>
      <c r="AR398" s="146"/>
      <c r="AT398" s="146"/>
      <c r="AV398" s="146"/>
      <c r="AX398" s="146"/>
      <c r="AZ398" s="146"/>
      <c r="BB398" s="146"/>
      <c r="BD398" s="63"/>
      <c r="BF398" s="371"/>
      <c r="BG398" s="371"/>
      <c r="BH398" s="371"/>
      <c r="BI398" s="371"/>
      <c r="BJ398" s="371"/>
      <c r="BK398" s="371"/>
      <c r="BL398" s="371"/>
      <c r="BM398" s="371"/>
      <c r="BN398" s="371"/>
      <c r="BO398" s="371"/>
      <c r="BP398" s="371"/>
      <c r="BQ398" s="371"/>
    </row>
    <row r="399" spans="1:69" s="376" customFormat="1" ht="21" customHeight="1" x14ac:dyDescent="0.3">
      <c r="A399" s="371"/>
      <c r="B399" s="372"/>
      <c r="C399" s="371"/>
      <c r="D399" s="371"/>
      <c r="E399" s="373"/>
      <c r="F399" s="374"/>
      <c r="G399" s="371"/>
      <c r="H399" s="375"/>
      <c r="I399" s="375"/>
      <c r="K399" s="377"/>
      <c r="L399" s="377"/>
      <c r="N399" s="511"/>
      <c r="P399" s="511"/>
      <c r="R399" s="511"/>
      <c r="T399" s="511"/>
      <c r="V399" s="511"/>
      <c r="X399" s="378"/>
      <c r="Z399" s="378"/>
      <c r="AB399" s="378"/>
      <c r="AD399" s="378"/>
      <c r="AF399" s="378"/>
      <c r="AH399" s="378"/>
      <c r="AJ399" s="378"/>
      <c r="AL399" s="146"/>
      <c r="AN399" s="146"/>
      <c r="AP399" s="146"/>
      <c r="AR399" s="146"/>
      <c r="AT399" s="146"/>
      <c r="AV399" s="146"/>
      <c r="AX399" s="146"/>
      <c r="AZ399" s="146"/>
      <c r="BB399" s="146"/>
      <c r="BD399" s="63"/>
      <c r="BF399" s="371"/>
      <c r="BG399" s="371"/>
      <c r="BH399" s="371"/>
      <c r="BI399" s="371"/>
      <c r="BJ399" s="371"/>
      <c r="BK399" s="371"/>
      <c r="BL399" s="371"/>
      <c r="BM399" s="371"/>
      <c r="BN399" s="371"/>
      <c r="BO399" s="371"/>
      <c r="BP399" s="371"/>
      <c r="BQ399" s="371"/>
    </row>
    <row r="400" spans="1:69" s="376" customFormat="1" ht="21" customHeight="1" x14ac:dyDescent="0.3">
      <c r="A400" s="371"/>
      <c r="B400" s="372"/>
      <c r="C400" s="371"/>
      <c r="D400" s="371"/>
      <c r="E400" s="373"/>
      <c r="F400" s="374"/>
      <c r="G400" s="371"/>
      <c r="H400" s="375"/>
      <c r="I400" s="375"/>
      <c r="K400" s="377"/>
      <c r="L400" s="377"/>
      <c r="N400" s="511"/>
      <c r="P400" s="511"/>
      <c r="R400" s="511"/>
      <c r="T400" s="511"/>
      <c r="V400" s="511"/>
      <c r="X400" s="378"/>
      <c r="Z400" s="378"/>
      <c r="AB400" s="378"/>
      <c r="AD400" s="378"/>
      <c r="AF400" s="378"/>
      <c r="AH400" s="378"/>
      <c r="AJ400" s="378"/>
      <c r="AL400" s="146"/>
      <c r="AN400" s="146"/>
      <c r="AP400" s="146"/>
      <c r="AR400" s="146"/>
      <c r="AT400" s="146"/>
      <c r="AV400" s="146"/>
      <c r="AX400" s="146"/>
      <c r="AZ400" s="146"/>
      <c r="BB400" s="146"/>
      <c r="BD400" s="63"/>
      <c r="BF400" s="371"/>
      <c r="BG400" s="371"/>
      <c r="BH400" s="371"/>
      <c r="BI400" s="371"/>
      <c r="BJ400" s="371"/>
      <c r="BK400" s="371"/>
      <c r="BL400" s="371"/>
      <c r="BM400" s="371"/>
      <c r="BN400" s="371"/>
      <c r="BO400" s="371"/>
      <c r="BP400" s="371"/>
      <c r="BQ400" s="371"/>
    </row>
    <row r="401" spans="1:69" s="376" customFormat="1" ht="21" customHeight="1" x14ac:dyDescent="0.3">
      <c r="A401" s="371"/>
      <c r="B401" s="372"/>
      <c r="C401" s="371"/>
      <c r="D401" s="371"/>
      <c r="E401" s="373"/>
      <c r="F401" s="374"/>
      <c r="G401" s="371"/>
      <c r="H401" s="375"/>
      <c r="I401" s="375"/>
      <c r="K401" s="377"/>
      <c r="L401" s="377"/>
      <c r="N401" s="511"/>
      <c r="P401" s="511"/>
      <c r="R401" s="511"/>
      <c r="T401" s="511"/>
      <c r="V401" s="511"/>
      <c r="X401" s="378"/>
      <c r="Z401" s="378"/>
      <c r="AB401" s="378"/>
      <c r="AD401" s="378"/>
      <c r="AF401" s="378"/>
      <c r="AH401" s="378"/>
      <c r="AJ401" s="378"/>
      <c r="AL401" s="146"/>
      <c r="AN401" s="146"/>
      <c r="AP401" s="146"/>
      <c r="AR401" s="146"/>
      <c r="AT401" s="146"/>
      <c r="AV401" s="146"/>
      <c r="AX401" s="146"/>
      <c r="AZ401" s="146"/>
      <c r="BB401" s="146"/>
      <c r="BD401" s="63"/>
      <c r="BF401" s="371"/>
      <c r="BG401" s="371"/>
      <c r="BH401" s="371"/>
      <c r="BI401" s="371"/>
      <c r="BJ401" s="371"/>
      <c r="BK401" s="371"/>
      <c r="BL401" s="371"/>
      <c r="BM401" s="371"/>
      <c r="BN401" s="371"/>
      <c r="BO401" s="371"/>
      <c r="BP401" s="371"/>
      <c r="BQ401" s="371"/>
    </row>
  </sheetData>
  <printOptions horizontalCentered="1"/>
  <pageMargins left="0.51181102362204722" right="0.51181102362204722" top="0.55118110236220474" bottom="0.35433070866141736" header="0.31496062992125984" footer="0.11811023622047245"/>
  <pageSetup paperSize="9" orientation="portrait" verticalDpi="4294967293" r:id="rId1"/>
  <headerFooter>
    <oddHeader>&amp;LQUÍMICOS&amp;R"El Origen"</oddHeader>
    <oddFooter>&amp;L&amp;P&amp;R&amp;D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47</vt:i4>
      </vt:variant>
      <vt:variant>
        <vt:lpstr>Rangos con nombre</vt:lpstr>
      </vt:variant>
      <vt:variant>
        <vt:i4>47</vt:i4>
      </vt:variant>
    </vt:vector>
  </HeadingPairs>
  <TitlesOfParts>
    <vt:vector size="94" baseType="lpstr">
      <vt:lpstr>QUIMICOS070923</vt:lpstr>
      <vt:lpstr>QUIMICOS130923</vt:lpstr>
      <vt:lpstr>FERTIFOX</vt:lpstr>
      <vt:lpstr>Fertifox081223</vt:lpstr>
      <vt:lpstr>Fertifox030224</vt:lpstr>
      <vt:lpstr>JAPONFERTIL</vt:lpstr>
      <vt:lpstr>JaponAgosto</vt:lpstr>
      <vt:lpstr>Japon081223</vt:lpstr>
      <vt:lpstr>Japon030224</vt:lpstr>
      <vt:lpstr>Japon030224 (2)</vt:lpstr>
      <vt:lpstr>TEKNIPLANT</vt:lpstr>
      <vt:lpstr>Tekniplant081223</vt:lpstr>
      <vt:lpstr>Tekniplant030224</vt:lpstr>
      <vt:lpstr>GLACOXAN</vt:lpstr>
      <vt:lpstr>Glacox011023</vt:lpstr>
      <vt:lpstr>Glacox0810</vt:lpstr>
      <vt:lpstr>Glacox081223</vt:lpstr>
      <vt:lpstr>Glacox040124</vt:lpstr>
      <vt:lpstr>Glacox030224</vt:lpstr>
      <vt:lpstr>HORTAL</vt:lpstr>
      <vt:lpstr>HortalAgosto</vt:lpstr>
      <vt:lpstr>Hortal261023</vt:lpstr>
      <vt:lpstr>Hortal081223</vt:lpstr>
      <vt:lpstr>Hortal0812</vt:lpstr>
      <vt:lpstr>Hortal141223</vt:lpstr>
      <vt:lpstr>Hortal070124</vt:lpstr>
      <vt:lpstr>Hortal030224</vt:lpstr>
      <vt:lpstr>MAMBORETA</vt:lpstr>
      <vt:lpstr>Mamboretá081223</vt:lpstr>
      <vt:lpstr>Mamboretá030224</vt:lpstr>
      <vt:lpstr>AGROQVARIOS</vt:lpstr>
      <vt:lpstr>AgroqVarios050124</vt:lpstr>
      <vt:lpstr>AgroqVarios030224</vt:lpstr>
      <vt:lpstr>AgroqVarios080224</vt:lpstr>
      <vt:lpstr>AgroqxLaborat110224</vt:lpstr>
      <vt:lpstr>AgroqxLaborat270224</vt:lpstr>
      <vt:lpstr>AgroqxLaborat220324</vt:lpstr>
      <vt:lpstr>AgroqxLaborat270424</vt:lpstr>
      <vt:lpstr>AgroqxLaborat130524</vt:lpstr>
      <vt:lpstr>AgroqxLaborat290624</vt:lpstr>
      <vt:lpstr>AgroqxLaborat250724</vt:lpstr>
      <vt:lpstr>AgroqxLaborat170824</vt:lpstr>
      <vt:lpstr>AgroqxLaborat170724xabc</vt:lpstr>
      <vt:lpstr>AgroqxLaborat200924</vt:lpstr>
      <vt:lpstr>AgroqxLaborat011024</vt:lpstr>
      <vt:lpstr>AgroqxLaborat301024</vt:lpstr>
      <vt:lpstr>AgroqxLaborat300125</vt:lpstr>
      <vt:lpstr>AGROQVARIOS!Área_de_impresión</vt:lpstr>
      <vt:lpstr>AgroqVarios030224!Área_de_impresión</vt:lpstr>
      <vt:lpstr>AgroqVarios050124!Área_de_impresión</vt:lpstr>
      <vt:lpstr>AgroqVarios080224!Área_de_impresión</vt:lpstr>
      <vt:lpstr>AgroqxLaborat011024!Área_de_impresión</vt:lpstr>
      <vt:lpstr>AgroqxLaborat110224!Área_de_impresión</vt:lpstr>
      <vt:lpstr>AgroqxLaborat130524!Área_de_impresión</vt:lpstr>
      <vt:lpstr>AgroqxLaborat170724xabc!Área_de_impresión</vt:lpstr>
      <vt:lpstr>AgroqxLaborat170824!Área_de_impresión</vt:lpstr>
      <vt:lpstr>AgroqxLaborat200924!Área_de_impresión</vt:lpstr>
      <vt:lpstr>AgroqxLaborat220324!Área_de_impresión</vt:lpstr>
      <vt:lpstr>AgroqxLaborat250724!Área_de_impresión</vt:lpstr>
      <vt:lpstr>AgroqxLaborat270224!Área_de_impresión</vt:lpstr>
      <vt:lpstr>AgroqxLaborat270424!Área_de_impresión</vt:lpstr>
      <vt:lpstr>AgroqxLaborat290624!Área_de_impresión</vt:lpstr>
      <vt:lpstr>AgroqxLaborat300125!Área_de_impresión</vt:lpstr>
      <vt:lpstr>AgroqxLaborat301024!Área_de_impresión</vt:lpstr>
      <vt:lpstr>FERTIFOX!Área_de_impresión</vt:lpstr>
      <vt:lpstr>Fertifox030224!Área_de_impresión</vt:lpstr>
      <vt:lpstr>Fertifox081223!Área_de_impresión</vt:lpstr>
      <vt:lpstr>Glacox011023!Área_de_impresión</vt:lpstr>
      <vt:lpstr>Glacox030224!Área_de_impresión</vt:lpstr>
      <vt:lpstr>Glacox040124!Área_de_impresión</vt:lpstr>
      <vt:lpstr>Glacox0810!Área_de_impresión</vt:lpstr>
      <vt:lpstr>Glacox081223!Área_de_impresión</vt:lpstr>
      <vt:lpstr>GLACOXAN!Área_de_impresión</vt:lpstr>
      <vt:lpstr>HORTAL!Área_de_impresión</vt:lpstr>
      <vt:lpstr>Hortal030224!Área_de_impresión</vt:lpstr>
      <vt:lpstr>Hortal070124!Área_de_impresión</vt:lpstr>
      <vt:lpstr>Hortal0812!Área_de_impresión</vt:lpstr>
      <vt:lpstr>Hortal081223!Área_de_impresión</vt:lpstr>
      <vt:lpstr>Hortal141223!Área_de_impresión</vt:lpstr>
      <vt:lpstr>Hortal261023!Área_de_impresión</vt:lpstr>
      <vt:lpstr>HortalAgosto!Área_de_impresión</vt:lpstr>
      <vt:lpstr>Japon030224!Área_de_impresión</vt:lpstr>
      <vt:lpstr>'Japon030224 (2)'!Área_de_impresión</vt:lpstr>
      <vt:lpstr>Japon081223!Área_de_impresión</vt:lpstr>
      <vt:lpstr>JaponAgosto!Área_de_impresión</vt:lpstr>
      <vt:lpstr>JAPONFERTIL!Área_de_impresión</vt:lpstr>
      <vt:lpstr>MAMBORETA!Área_de_impresión</vt:lpstr>
      <vt:lpstr>Mamboretá030224!Área_de_impresión</vt:lpstr>
      <vt:lpstr>Mamboretá081223!Área_de_impresión</vt:lpstr>
      <vt:lpstr>QUIMICOS070923!Área_de_impresión</vt:lpstr>
      <vt:lpstr>QUIMICOS130923!Área_de_impresión</vt:lpstr>
      <vt:lpstr>TEKNIPLANT!Área_de_impresión</vt:lpstr>
      <vt:lpstr>Tekniplant030224!Área_de_impresión</vt:lpstr>
      <vt:lpstr>Tekniplant081223!Área_de_impresión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Mariano Andres Garcia</cp:lastModifiedBy>
  <cp:lastPrinted>2025-01-30T21:19:48Z</cp:lastPrinted>
  <dcterms:created xsi:type="dcterms:W3CDTF">2022-04-21T14:45:46Z</dcterms:created>
  <dcterms:modified xsi:type="dcterms:W3CDTF">2025-01-30T23:59:38Z</dcterms:modified>
</cp:coreProperties>
</file>